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\fil\etø\Inntektsrammer 2015\Vedtak\Til web\"/>
    </mc:Choice>
  </mc:AlternateContent>
  <bookViews>
    <workbookView xWindow="-75" yWindow="-75" windowWidth="35895" windowHeight="19260" tabRatio="673"/>
  </bookViews>
  <sheets>
    <sheet name="Informasjon" sheetId="3" r:id="rId1"/>
    <sheet name="Forutsetninger" sheetId="2" r:id="rId2"/>
    <sheet name="Inntektsramme 2015" sheetId="1" r:id="rId3"/>
    <sheet name="Kostnadsgrunnlag 2013" sheetId="9" r:id="rId4"/>
    <sheet name="IRData" sheetId="8" r:id="rId5"/>
    <sheet name="DEAnorm D-nett" sheetId="5" r:id="rId6"/>
    <sheet name="DEAnorm R- og S-nett" sheetId="4" r:id="rId7"/>
    <sheet name="D-Alt" sheetId="10" r:id="rId8"/>
    <sheet name="RS-Alt" sheetId="13" r:id="rId9"/>
  </sheets>
  <definedNames>
    <definedName name="_xlnm._FilterDatabase" localSheetId="7" hidden="1">'D-Alt'!$A$1:$I$19</definedName>
    <definedName name="_xlnm._FilterDatabase" localSheetId="5" hidden="1">'DEAnorm D-nett'!$A$3:$I$137</definedName>
    <definedName name="_xlnm._FilterDatabase" localSheetId="6" hidden="1">'DEAnorm R- og S-nett'!$A$3:$I$88</definedName>
    <definedName name="_xlnm._FilterDatabase" localSheetId="2" hidden="1">'Inntektsramme 2015'!$A$2:$Z$151</definedName>
    <definedName name="_xlnm._FilterDatabase" localSheetId="4" hidden="1">IRData!$A$2:$AH$152</definedName>
    <definedName name="_xlnm._FilterDatabase" localSheetId="3" hidden="1">'Kostnadsgrunnlag 2013'!$A$2:$K$2</definedName>
    <definedName name="_xlnm._FilterDatabase" localSheetId="8" hidden="1">'RS-Alt'!$A$1:$I$61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58" i="4" l="1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57" i="4"/>
  <c r="C127" i="5"/>
  <c r="C128" i="5"/>
  <c r="C129" i="5"/>
  <c r="C130" i="5"/>
  <c r="C131" i="5"/>
  <c r="C132" i="5"/>
  <c r="C133" i="5"/>
  <c r="C134" i="5"/>
  <c r="C126" i="5"/>
  <c r="I19" i="10" l="1"/>
  <c r="I17" i="10"/>
  <c r="I15" i="10"/>
  <c r="I13" i="10"/>
  <c r="I11" i="10"/>
  <c r="I9" i="10"/>
  <c r="I7" i="10"/>
  <c r="I5" i="10"/>
  <c r="I3" i="10"/>
  <c r="I13" i="13"/>
  <c r="I15" i="13"/>
  <c r="I17" i="13"/>
  <c r="I19" i="13"/>
  <c r="I21" i="13"/>
  <c r="I23" i="13"/>
  <c r="I25" i="13"/>
  <c r="I27" i="13"/>
  <c r="I29" i="13"/>
  <c r="I31" i="13"/>
  <c r="I33" i="13"/>
  <c r="I35" i="13"/>
  <c r="I37" i="13"/>
  <c r="I39" i="13"/>
  <c r="I41" i="13"/>
  <c r="I43" i="13"/>
  <c r="I45" i="13"/>
  <c r="I47" i="13"/>
  <c r="I49" i="13"/>
  <c r="I51" i="13"/>
  <c r="I53" i="13"/>
  <c r="I55" i="13"/>
  <c r="I57" i="13"/>
  <c r="I59" i="13"/>
  <c r="I61" i="13"/>
  <c r="I11" i="13"/>
  <c r="I5" i="13"/>
  <c r="I7" i="13"/>
  <c r="I9" i="13"/>
  <c r="I3" i="13"/>
  <c r="C19" i="2" l="1"/>
  <c r="AE150" i="8" l="1"/>
  <c r="K37" i="1" s="1"/>
  <c r="K149" i="8"/>
  <c r="I149" i="8"/>
  <c r="G71" i="1" s="1"/>
  <c r="G149" i="8"/>
  <c r="E71" i="1" s="1"/>
  <c r="J149" i="8"/>
  <c r="L148" i="8"/>
  <c r="L49" i="1" s="1"/>
  <c r="J148" i="8"/>
  <c r="H49" i="1" s="1"/>
  <c r="I148" i="8"/>
  <c r="G148" i="8"/>
  <c r="E49" i="1" s="1"/>
  <c r="K147" i="8"/>
  <c r="J147" i="8"/>
  <c r="D147" i="8"/>
  <c r="F147" i="8" s="1"/>
  <c r="AE146" i="8"/>
  <c r="K77" i="1" s="1"/>
  <c r="I146" i="8"/>
  <c r="AE145" i="8"/>
  <c r="K82" i="1" s="1"/>
  <c r="L145" i="8"/>
  <c r="L82" i="1" s="1"/>
  <c r="D125" i="5"/>
  <c r="J144" i="8"/>
  <c r="H85" i="1" s="1"/>
  <c r="D124" i="5"/>
  <c r="G144" i="8"/>
  <c r="E85" i="1" s="1"/>
  <c r="D144" i="8"/>
  <c r="F144" i="8" s="1"/>
  <c r="L143" i="8"/>
  <c r="I143" i="8"/>
  <c r="D143" i="8"/>
  <c r="F143" i="8" s="1"/>
  <c r="C100" i="1" s="1"/>
  <c r="AE142" i="8"/>
  <c r="K146" i="1" s="1"/>
  <c r="I142" i="8"/>
  <c r="G146" i="1" s="1"/>
  <c r="L142" i="8"/>
  <c r="K141" i="8"/>
  <c r="I115" i="1" s="1"/>
  <c r="L141" i="8"/>
  <c r="L115" i="1" s="1"/>
  <c r="I141" i="8"/>
  <c r="G141" i="8"/>
  <c r="E115" i="1" s="1"/>
  <c r="D141" i="8"/>
  <c r="F141" i="8" s="1"/>
  <c r="L140" i="8"/>
  <c r="L41" i="1" s="1"/>
  <c r="K140" i="8"/>
  <c r="AE139" i="8"/>
  <c r="K114" i="1" s="1"/>
  <c r="D121" i="5"/>
  <c r="Z138" i="8"/>
  <c r="J76" i="1" s="1"/>
  <c r="D120" i="5"/>
  <c r="G138" i="8"/>
  <c r="E76" i="1" s="1"/>
  <c r="D138" i="8"/>
  <c r="F138" i="8" s="1"/>
  <c r="L137" i="8"/>
  <c r="I137" i="8"/>
  <c r="D137" i="8"/>
  <c r="F137" i="8" s="1"/>
  <c r="C122" i="1" s="1"/>
  <c r="L136" i="8"/>
  <c r="L79" i="1" s="1"/>
  <c r="K136" i="8"/>
  <c r="I79" i="1" s="1"/>
  <c r="D51" i="4"/>
  <c r="G136" i="8"/>
  <c r="E79" i="1" s="1"/>
  <c r="Z136" i="8"/>
  <c r="J79" i="1" s="1"/>
  <c r="D119" i="5"/>
  <c r="L135" i="8"/>
  <c r="J135" i="8"/>
  <c r="H145" i="1" s="1"/>
  <c r="G135" i="8"/>
  <c r="E145" i="1" s="1"/>
  <c r="D135" i="8"/>
  <c r="F135" i="8" s="1"/>
  <c r="C145" i="1" s="1"/>
  <c r="K134" i="8"/>
  <c r="I3" i="1" s="1"/>
  <c r="D49" i="4"/>
  <c r="G134" i="8"/>
  <c r="E3" i="1" s="1"/>
  <c r="AE133" i="8"/>
  <c r="K19" i="1" s="1"/>
  <c r="D48" i="4"/>
  <c r="G133" i="8"/>
  <c r="E19" i="1" s="1"/>
  <c r="D133" i="8"/>
  <c r="F133" i="8" s="1"/>
  <c r="C19" i="1" s="1"/>
  <c r="Z133" i="8"/>
  <c r="J19" i="1" s="1"/>
  <c r="D132" i="8"/>
  <c r="F132" i="8" s="1"/>
  <c r="C24" i="1" s="1"/>
  <c r="L132" i="8"/>
  <c r="L24" i="1" s="1"/>
  <c r="Z132" i="8"/>
  <c r="J24" i="1" s="1"/>
  <c r="I132" i="8"/>
  <c r="AE131" i="8"/>
  <c r="K86" i="1" s="1"/>
  <c r="D114" i="5"/>
  <c r="G131" i="8"/>
  <c r="E86" i="1" s="1"/>
  <c r="AE130" i="8"/>
  <c r="K109" i="1" s="1"/>
  <c r="K129" i="8"/>
  <c r="I119" i="1" s="1"/>
  <c r="G129" i="8"/>
  <c r="E119" i="1" s="1"/>
  <c r="L129" i="8"/>
  <c r="L119" i="1" s="1"/>
  <c r="Z129" i="8"/>
  <c r="J119" i="1" s="1"/>
  <c r="D112" i="5"/>
  <c r="Z128" i="8"/>
  <c r="J80" i="1" s="1"/>
  <c r="I128" i="8"/>
  <c r="G128" i="8"/>
  <c r="E80" i="1" s="1"/>
  <c r="D128" i="8"/>
  <c r="F128" i="8" s="1"/>
  <c r="C80" i="1" s="1"/>
  <c r="D80" i="1" s="1"/>
  <c r="L127" i="8"/>
  <c r="L75" i="1" s="1"/>
  <c r="D46" i="4"/>
  <c r="D127" i="8"/>
  <c r="F127" i="8" s="1"/>
  <c r="C75" i="1" s="1"/>
  <c r="D75" i="1" s="1"/>
  <c r="K126" i="8"/>
  <c r="I31" i="1" s="1"/>
  <c r="I126" i="8"/>
  <c r="L126" i="8"/>
  <c r="L125" i="8"/>
  <c r="Z125" i="8"/>
  <c r="J21" i="1" s="1"/>
  <c r="G125" i="8"/>
  <c r="E21" i="1" s="1"/>
  <c r="D125" i="8"/>
  <c r="F125" i="8" s="1"/>
  <c r="C21" i="1" s="1"/>
  <c r="L124" i="8"/>
  <c r="AE124" i="8"/>
  <c r="K14" i="1" s="1"/>
  <c r="G124" i="8"/>
  <c r="E14" i="1" s="1"/>
  <c r="K123" i="8"/>
  <c r="L123" i="8"/>
  <c r="AG122" i="8"/>
  <c r="E87" i="4" s="1"/>
  <c r="H87" i="4" s="1"/>
  <c r="L122" i="8"/>
  <c r="L144" i="1" s="1"/>
  <c r="G122" i="8"/>
  <c r="E144" i="1" s="1"/>
  <c r="D122" i="8"/>
  <c r="F122" i="8" s="1"/>
  <c r="L121" i="8"/>
  <c r="L70" i="1" s="1"/>
  <c r="D121" i="8"/>
  <c r="F121" i="8" s="1"/>
  <c r="C70" i="1" s="1"/>
  <c r="L120" i="8"/>
  <c r="L69" i="1" s="1"/>
  <c r="D43" i="4"/>
  <c r="G120" i="8"/>
  <c r="E69" i="1" s="1"/>
  <c r="D120" i="8"/>
  <c r="F120" i="8" s="1"/>
  <c r="C69" i="1" s="1"/>
  <c r="Z120" i="8"/>
  <c r="J69" i="1" s="1"/>
  <c r="L119" i="8"/>
  <c r="L45" i="1" s="1"/>
  <c r="I119" i="8"/>
  <c r="G119" i="8"/>
  <c r="E45" i="1" s="1"/>
  <c r="D102" i="5"/>
  <c r="G118" i="8"/>
  <c r="E23" i="1" s="1"/>
  <c r="D118" i="8"/>
  <c r="F118" i="8" s="1"/>
  <c r="I117" i="8"/>
  <c r="G117" i="8"/>
  <c r="E132" i="1" s="1"/>
  <c r="D117" i="8"/>
  <c r="F117" i="8" s="1"/>
  <c r="J117" i="8"/>
  <c r="D41" i="4"/>
  <c r="L116" i="8"/>
  <c r="J116" i="8"/>
  <c r="H141" i="1" s="1"/>
  <c r="G116" i="8"/>
  <c r="E141" i="1" s="1"/>
  <c r="L115" i="8"/>
  <c r="K115" i="8"/>
  <c r="Z115" i="8"/>
  <c r="J134" i="1" s="1"/>
  <c r="I115" i="8"/>
  <c r="G115" i="8"/>
  <c r="E134" i="1" s="1"/>
  <c r="D115" i="8"/>
  <c r="F115" i="8" s="1"/>
  <c r="C134" i="1" s="1"/>
  <c r="G114" i="8"/>
  <c r="E20" i="1" s="1"/>
  <c r="D38" i="4"/>
  <c r="G113" i="8"/>
  <c r="E54" i="1" s="1"/>
  <c r="L113" i="8"/>
  <c r="D99" i="5"/>
  <c r="G112" i="8"/>
  <c r="E10" i="1" s="1"/>
  <c r="D112" i="8"/>
  <c r="F112" i="8" s="1"/>
  <c r="L111" i="8"/>
  <c r="K111" i="8"/>
  <c r="D111" i="8"/>
  <c r="F111" i="8" s="1"/>
  <c r="C88" i="1" s="1"/>
  <c r="J111" i="8"/>
  <c r="H88" i="1" s="1"/>
  <c r="AE110" i="8"/>
  <c r="AD110" i="8"/>
  <c r="L110" i="8"/>
  <c r="J110" i="8"/>
  <c r="H66" i="1" s="1"/>
  <c r="AE109" i="8"/>
  <c r="K90" i="1" s="1"/>
  <c r="AA109" i="8"/>
  <c r="O90" i="1" s="1"/>
  <c r="L109" i="8"/>
  <c r="L90" i="1" s="1"/>
  <c r="I109" i="8"/>
  <c r="G109" i="8"/>
  <c r="E90" i="1" s="1"/>
  <c r="D109" i="8"/>
  <c r="F109" i="8" s="1"/>
  <c r="C90" i="1" s="1"/>
  <c r="L108" i="8"/>
  <c r="G108" i="8"/>
  <c r="E48" i="1" s="1"/>
  <c r="AD108" i="8"/>
  <c r="D36" i="4"/>
  <c r="D107" i="8"/>
  <c r="F107" i="8" s="1"/>
  <c r="L106" i="8"/>
  <c r="L143" i="1" s="1"/>
  <c r="I106" i="8"/>
  <c r="G106" i="8"/>
  <c r="E143" i="1" s="1"/>
  <c r="D106" i="8"/>
  <c r="F106" i="8" s="1"/>
  <c r="C143" i="1" s="1"/>
  <c r="L105" i="8"/>
  <c r="L138" i="1" s="1"/>
  <c r="I105" i="8"/>
  <c r="G138" i="1" s="1"/>
  <c r="AA105" i="8"/>
  <c r="O138" i="1" s="1"/>
  <c r="D105" i="8"/>
  <c r="F105" i="8" s="1"/>
  <c r="C138" i="1" s="1"/>
  <c r="L104" i="8"/>
  <c r="L39" i="1" s="1"/>
  <c r="K104" i="8"/>
  <c r="D35" i="4"/>
  <c r="G104" i="8"/>
  <c r="E39" i="1" s="1"/>
  <c r="D104" i="8"/>
  <c r="F104" i="8" s="1"/>
  <c r="C39" i="1" s="1"/>
  <c r="Z104" i="8"/>
  <c r="J39" i="1" s="1"/>
  <c r="AD103" i="8"/>
  <c r="L103" i="8"/>
  <c r="L52" i="1" s="1"/>
  <c r="Z103" i="8"/>
  <c r="J52" i="1" s="1"/>
  <c r="I103" i="8"/>
  <c r="G52" i="1" s="1"/>
  <c r="G103" i="8"/>
  <c r="E52" i="1" s="1"/>
  <c r="K102" i="8"/>
  <c r="I58" i="1" s="1"/>
  <c r="I102" i="8"/>
  <c r="G58" i="1" s="1"/>
  <c r="G102" i="8"/>
  <c r="E58" i="1" s="1"/>
  <c r="D102" i="8"/>
  <c r="F102" i="8" s="1"/>
  <c r="AE101" i="8"/>
  <c r="K136" i="1" s="1"/>
  <c r="I101" i="8"/>
  <c r="G101" i="8"/>
  <c r="E136" i="1" s="1"/>
  <c r="J101" i="8"/>
  <c r="D33" i="4"/>
  <c r="L100" i="8"/>
  <c r="L42" i="1" s="1"/>
  <c r="J100" i="8"/>
  <c r="H42" i="1" s="1"/>
  <c r="L99" i="8"/>
  <c r="L121" i="1" s="1"/>
  <c r="AE99" i="8"/>
  <c r="K121" i="1" s="1"/>
  <c r="J99" i="8"/>
  <c r="D89" i="5"/>
  <c r="G99" i="8"/>
  <c r="E121" i="1" s="1"/>
  <c r="AE98" i="8"/>
  <c r="K18" i="1" s="1"/>
  <c r="I98" i="8"/>
  <c r="K97" i="8"/>
  <c r="I107" i="1" s="1"/>
  <c r="D31" i="4"/>
  <c r="G97" i="8"/>
  <c r="E107" i="1" s="1"/>
  <c r="L97" i="8"/>
  <c r="L107" i="1" s="1"/>
  <c r="Z97" i="8"/>
  <c r="J107" i="1" s="1"/>
  <c r="D88" i="5"/>
  <c r="G96" i="8"/>
  <c r="E150" i="1" s="1"/>
  <c r="D96" i="8"/>
  <c r="F96" i="8" s="1"/>
  <c r="C150" i="1" s="1"/>
  <c r="L95" i="8"/>
  <c r="L149" i="1" s="1"/>
  <c r="I95" i="8"/>
  <c r="G149" i="1" s="1"/>
  <c r="D95" i="8"/>
  <c r="F95" i="8" s="1"/>
  <c r="Z95" i="8"/>
  <c r="J149" i="1" s="1"/>
  <c r="K94" i="8"/>
  <c r="I94" i="8"/>
  <c r="G148" i="1" s="1"/>
  <c r="L94" i="8"/>
  <c r="J94" i="8"/>
  <c r="H148" i="1" s="1"/>
  <c r="L93" i="8"/>
  <c r="I93" i="8"/>
  <c r="G93" i="8"/>
  <c r="E15" i="1" s="1"/>
  <c r="L92" i="8"/>
  <c r="L142" i="1" s="1"/>
  <c r="AE92" i="8"/>
  <c r="K142" i="1" s="1"/>
  <c r="G92" i="8"/>
  <c r="E142" i="1" s="1"/>
  <c r="D28" i="4"/>
  <c r="D91" i="8"/>
  <c r="F91" i="8" s="1"/>
  <c r="C140" i="1" s="1"/>
  <c r="D140" i="1" s="1"/>
  <c r="L91" i="8"/>
  <c r="D82" i="5"/>
  <c r="L90" i="8"/>
  <c r="L139" i="1" s="1"/>
  <c r="I90" i="8"/>
  <c r="G139" i="1" s="1"/>
  <c r="G90" i="8"/>
  <c r="E139" i="1" s="1"/>
  <c r="D90" i="8"/>
  <c r="F90" i="8" s="1"/>
  <c r="L89" i="8"/>
  <c r="L137" i="1" s="1"/>
  <c r="D89" i="8"/>
  <c r="F89" i="8" s="1"/>
  <c r="L88" i="8"/>
  <c r="L44" i="1" s="1"/>
  <c r="AE88" i="8"/>
  <c r="K44" i="1" s="1"/>
  <c r="G88" i="8"/>
  <c r="E44" i="1" s="1"/>
  <c r="D88" i="8"/>
  <c r="F88" i="8" s="1"/>
  <c r="Z88" i="8"/>
  <c r="J44" i="1" s="1"/>
  <c r="L87" i="8"/>
  <c r="J87" i="8"/>
  <c r="H135" i="1" s="1"/>
  <c r="I87" i="8"/>
  <c r="G135" i="1" s="1"/>
  <c r="G87" i="8"/>
  <c r="E135" i="1" s="1"/>
  <c r="K86" i="8"/>
  <c r="I131" i="1" s="1"/>
  <c r="D77" i="5"/>
  <c r="G86" i="8"/>
  <c r="E131" i="1" s="1"/>
  <c r="D86" i="8"/>
  <c r="F86" i="8" s="1"/>
  <c r="C131" i="1" s="1"/>
  <c r="AE85" i="8"/>
  <c r="K130" i="1" s="1"/>
  <c r="D27" i="4"/>
  <c r="G85" i="8"/>
  <c r="E130" i="1" s="1"/>
  <c r="J85" i="8"/>
  <c r="H130" i="1" s="1"/>
  <c r="D84" i="8"/>
  <c r="F84" i="8" s="1"/>
  <c r="L84" i="8"/>
  <c r="L128" i="1" s="1"/>
  <c r="L83" i="8"/>
  <c r="L127" i="1" s="1"/>
  <c r="K83" i="8"/>
  <c r="J83" i="8"/>
  <c r="I83" i="8"/>
  <c r="G127" i="1" s="1"/>
  <c r="G83" i="8"/>
  <c r="E127" i="1" s="1"/>
  <c r="D83" i="8"/>
  <c r="F83" i="8" s="1"/>
  <c r="I82" i="8"/>
  <c r="G126" i="1" s="1"/>
  <c r="G82" i="8"/>
  <c r="E126" i="1" s="1"/>
  <c r="D74" i="5"/>
  <c r="AE81" i="8"/>
  <c r="G81" i="8"/>
  <c r="E125" i="1" s="1"/>
  <c r="L81" i="8"/>
  <c r="L125" i="1" s="1"/>
  <c r="Y81" i="8"/>
  <c r="Z80" i="8"/>
  <c r="J133" i="1" s="1"/>
  <c r="G80" i="8"/>
  <c r="E133" i="1" s="1"/>
  <c r="D80" i="8"/>
  <c r="F80" i="8" s="1"/>
  <c r="L79" i="8"/>
  <c r="L124" i="1" s="1"/>
  <c r="M124" i="1" s="1"/>
  <c r="I79" i="8"/>
  <c r="D79" i="8"/>
  <c r="F79" i="8" s="1"/>
  <c r="Z79" i="8"/>
  <c r="J124" i="1" s="1"/>
  <c r="K78" i="8"/>
  <c r="I123" i="1" s="1"/>
  <c r="I78" i="8"/>
  <c r="G123" i="1" s="1"/>
  <c r="D78" i="8"/>
  <c r="F78" i="8" s="1"/>
  <c r="L78" i="8"/>
  <c r="L123" i="1" s="1"/>
  <c r="J78" i="8"/>
  <c r="L77" i="8"/>
  <c r="J77" i="8"/>
  <c r="H111" i="1" s="1"/>
  <c r="G77" i="8"/>
  <c r="E111" i="1" s="1"/>
  <c r="D77" i="8"/>
  <c r="F77" i="8" s="1"/>
  <c r="AE76" i="8"/>
  <c r="K118" i="1" s="1"/>
  <c r="D75" i="8"/>
  <c r="F75" i="8" s="1"/>
  <c r="C117" i="1" s="1"/>
  <c r="D67" i="5"/>
  <c r="AD74" i="8"/>
  <c r="L74" i="8"/>
  <c r="J74" i="8"/>
  <c r="H116" i="1" s="1"/>
  <c r="D66" i="5"/>
  <c r="G74" i="8"/>
  <c r="E116" i="1" s="1"/>
  <c r="L73" i="8"/>
  <c r="I73" i="8"/>
  <c r="D65" i="5"/>
  <c r="D73" i="8"/>
  <c r="F73" i="8" s="1"/>
  <c r="L72" i="8"/>
  <c r="L112" i="1" s="1"/>
  <c r="G72" i="8"/>
  <c r="E112" i="1" s="1"/>
  <c r="D72" i="8"/>
  <c r="F72" i="8" s="1"/>
  <c r="J72" i="8"/>
  <c r="H112" i="1" s="1"/>
  <c r="D64" i="5"/>
  <c r="L71" i="8"/>
  <c r="Z71" i="8"/>
  <c r="J110" i="1" s="1"/>
  <c r="D63" i="5"/>
  <c r="G71" i="8"/>
  <c r="E110" i="1" s="1"/>
  <c r="K70" i="8"/>
  <c r="I108" i="1" s="1"/>
  <c r="J70" i="8"/>
  <c r="H108" i="1" s="1"/>
  <c r="G70" i="8"/>
  <c r="E108" i="1" s="1"/>
  <c r="D70" i="8"/>
  <c r="F70" i="8" s="1"/>
  <c r="K69" i="8"/>
  <c r="I106" i="1" s="1"/>
  <c r="I69" i="8"/>
  <c r="G106" i="1" s="1"/>
  <c r="G69" i="8"/>
  <c r="E106" i="1" s="1"/>
  <c r="J69" i="8"/>
  <c r="D68" i="8"/>
  <c r="F68" i="8" s="1"/>
  <c r="C50" i="1" s="1"/>
  <c r="AA68" i="8"/>
  <c r="O50" i="1" s="1"/>
  <c r="L68" i="8"/>
  <c r="L50" i="1" s="1"/>
  <c r="L67" i="8"/>
  <c r="L105" i="1" s="1"/>
  <c r="AE67" i="8"/>
  <c r="K105" i="1" s="1"/>
  <c r="Z67" i="8"/>
  <c r="J105" i="1" s="1"/>
  <c r="G67" i="8"/>
  <c r="E105" i="1" s="1"/>
  <c r="D67" i="8"/>
  <c r="F67" i="8" s="1"/>
  <c r="C105" i="1" s="1"/>
  <c r="L66" i="8"/>
  <c r="I66" i="8"/>
  <c r="G66" i="8"/>
  <c r="E104" i="1" s="1"/>
  <c r="AE65" i="8"/>
  <c r="K103" i="1" s="1"/>
  <c r="G65" i="8"/>
  <c r="E103" i="1" s="1"/>
  <c r="L65" i="8"/>
  <c r="L103" i="1" s="1"/>
  <c r="G64" i="8"/>
  <c r="E102" i="1" s="1"/>
  <c r="L63" i="8"/>
  <c r="K63" i="8"/>
  <c r="I63" i="8"/>
  <c r="G89" i="1" s="1"/>
  <c r="J63" i="8"/>
  <c r="H89" i="1" s="1"/>
  <c r="AE62" i="8"/>
  <c r="K101" i="1" s="1"/>
  <c r="I62" i="8"/>
  <c r="L62" i="8"/>
  <c r="L101" i="1" s="1"/>
  <c r="K61" i="8"/>
  <c r="I99" i="1" s="1"/>
  <c r="L61" i="8"/>
  <c r="L99" i="1" s="1"/>
  <c r="G61" i="8"/>
  <c r="E99" i="1" s="1"/>
  <c r="L60" i="8"/>
  <c r="G60" i="8"/>
  <c r="E62" i="1" s="1"/>
  <c r="D53" i="5"/>
  <c r="L58" i="8"/>
  <c r="L97" i="1" s="1"/>
  <c r="M97" i="1" s="1"/>
  <c r="G58" i="8"/>
  <c r="E97" i="1" s="1"/>
  <c r="L57" i="8"/>
  <c r="I57" i="8"/>
  <c r="G96" i="1" s="1"/>
  <c r="J57" i="8"/>
  <c r="D57" i="8"/>
  <c r="F57" i="8" s="1"/>
  <c r="L56" i="8"/>
  <c r="AE56" i="8"/>
  <c r="K95" i="1" s="1"/>
  <c r="G56" i="8"/>
  <c r="E95" i="1" s="1"/>
  <c r="L55" i="8"/>
  <c r="G55" i="8"/>
  <c r="E94" i="1" s="1"/>
  <c r="AE54" i="8"/>
  <c r="K93" i="1" s="1"/>
  <c r="J54" i="8"/>
  <c r="H93" i="1" s="1"/>
  <c r="G54" i="8"/>
  <c r="E93" i="1" s="1"/>
  <c r="AE53" i="8"/>
  <c r="K92" i="1" s="1"/>
  <c r="I53" i="8"/>
  <c r="G92" i="1" s="1"/>
  <c r="G53" i="8"/>
  <c r="E92" i="1" s="1"/>
  <c r="Z53" i="8"/>
  <c r="J92" i="1" s="1"/>
  <c r="AE52" i="8"/>
  <c r="K26" i="1" s="1"/>
  <c r="D52" i="8"/>
  <c r="F52" i="8" s="1"/>
  <c r="AA52" i="8"/>
  <c r="O26" i="1" s="1"/>
  <c r="L52" i="8"/>
  <c r="L26" i="1" s="1"/>
  <c r="L51" i="8"/>
  <c r="AE51" i="8"/>
  <c r="K91" i="1" s="1"/>
  <c r="D47" i="5"/>
  <c r="G51" i="8"/>
  <c r="E91" i="1" s="1"/>
  <c r="D18" i="4"/>
  <c r="G50" i="8"/>
  <c r="E81" i="1" s="1"/>
  <c r="K49" i="8"/>
  <c r="G49" i="8"/>
  <c r="E87" i="1" s="1"/>
  <c r="L49" i="8"/>
  <c r="L87" i="1" s="1"/>
  <c r="D17" i="4"/>
  <c r="Z48" i="8"/>
  <c r="J147" i="1" s="1"/>
  <c r="G48" i="8"/>
  <c r="E147" i="1" s="1"/>
  <c r="Y48" i="8"/>
  <c r="L47" i="8"/>
  <c r="L84" i="1" s="1"/>
  <c r="D47" i="8"/>
  <c r="F47" i="8" s="1"/>
  <c r="Z47" i="8"/>
  <c r="J84" i="1" s="1"/>
  <c r="I46" i="8"/>
  <c r="G78" i="1" s="1"/>
  <c r="AD46" i="8"/>
  <c r="L46" i="8"/>
  <c r="L45" i="8"/>
  <c r="L38" i="1" s="1"/>
  <c r="J45" i="8"/>
  <c r="H38" i="1" s="1"/>
  <c r="G45" i="8"/>
  <c r="E38" i="1" s="1"/>
  <c r="L44" i="8"/>
  <c r="G44" i="8"/>
  <c r="E74" i="1" s="1"/>
  <c r="D41" i="5"/>
  <c r="AE43" i="8"/>
  <c r="K73" i="1" s="1"/>
  <c r="D43" i="8"/>
  <c r="F43" i="8" s="1"/>
  <c r="C73" i="1" s="1"/>
  <c r="L42" i="8"/>
  <c r="I42" i="8"/>
  <c r="G42" i="8"/>
  <c r="E72" i="1" s="1"/>
  <c r="D42" i="8"/>
  <c r="F42" i="8" s="1"/>
  <c r="L41" i="8"/>
  <c r="I41" i="8"/>
  <c r="G68" i="1" s="1"/>
  <c r="D39" i="5"/>
  <c r="D41" i="8"/>
  <c r="F41" i="8" s="1"/>
  <c r="L40" i="8"/>
  <c r="K40" i="8"/>
  <c r="D15" i="4"/>
  <c r="G40" i="8"/>
  <c r="E67" i="1" s="1"/>
  <c r="D40" i="8"/>
  <c r="F40" i="8" s="1"/>
  <c r="AA40" i="8"/>
  <c r="O67" i="1" s="1"/>
  <c r="J40" i="8"/>
  <c r="L39" i="8"/>
  <c r="I39" i="8"/>
  <c r="G39" i="8"/>
  <c r="E65" i="1" s="1"/>
  <c r="K38" i="8"/>
  <c r="I64" i="1" s="1"/>
  <c r="Z38" i="8"/>
  <c r="G38" i="8"/>
  <c r="E64" i="1" s="1"/>
  <c r="D38" i="8"/>
  <c r="F38" i="8" s="1"/>
  <c r="K37" i="8"/>
  <c r="I63" i="1" s="1"/>
  <c r="I37" i="8"/>
  <c r="G63" i="1" s="1"/>
  <c r="G37" i="8"/>
  <c r="E63" i="1" s="1"/>
  <c r="J37" i="8"/>
  <c r="D36" i="8"/>
  <c r="F36" i="8" s="1"/>
  <c r="I36" i="8"/>
  <c r="G61" i="1" s="1"/>
  <c r="K35" i="8"/>
  <c r="I35" i="8"/>
  <c r="G60" i="1" s="1"/>
  <c r="G35" i="8"/>
  <c r="E60" i="1" s="1"/>
  <c r="D35" i="8"/>
  <c r="F35" i="8" s="1"/>
  <c r="K34" i="8"/>
  <c r="I59" i="1" s="1"/>
  <c r="I34" i="8"/>
  <c r="G59" i="1" s="1"/>
  <c r="G34" i="8"/>
  <c r="E59" i="1" s="1"/>
  <c r="D33" i="5"/>
  <c r="G33" i="8"/>
  <c r="E57" i="1" s="1"/>
  <c r="AA33" i="8"/>
  <c r="O57" i="1" s="1"/>
  <c r="L33" i="8"/>
  <c r="J33" i="8"/>
  <c r="H57" i="1" s="1"/>
  <c r="J32" i="8"/>
  <c r="G32" i="8"/>
  <c r="E56" i="1" s="1"/>
  <c r="D32" i="8"/>
  <c r="F32" i="8" s="1"/>
  <c r="C56" i="1" s="1"/>
  <c r="L31" i="8"/>
  <c r="L55" i="1" s="1"/>
  <c r="I31" i="8"/>
  <c r="D31" i="8"/>
  <c r="F31" i="8" s="1"/>
  <c r="C55" i="1" s="1"/>
  <c r="J31" i="8"/>
  <c r="I30" i="8"/>
  <c r="L30" i="8"/>
  <c r="L53" i="1" s="1"/>
  <c r="AE29" i="8"/>
  <c r="K51" i="1" s="1"/>
  <c r="L29" i="8"/>
  <c r="Z29" i="8"/>
  <c r="J51" i="1" s="1"/>
  <c r="G29" i="8"/>
  <c r="E51" i="1" s="1"/>
  <c r="D29" i="8"/>
  <c r="F29" i="8" s="1"/>
  <c r="C51" i="1" s="1"/>
  <c r="L28" i="8"/>
  <c r="L47" i="1" s="1"/>
  <c r="K28" i="8"/>
  <c r="I47" i="1" s="1"/>
  <c r="D27" i="5"/>
  <c r="D12" i="4"/>
  <c r="D27" i="8"/>
  <c r="F27" i="8" s="1"/>
  <c r="D26" i="5"/>
  <c r="L26" i="8"/>
  <c r="L43" i="1" s="1"/>
  <c r="Z26" i="8"/>
  <c r="J43" i="1" s="1"/>
  <c r="G26" i="8"/>
  <c r="E43" i="1" s="1"/>
  <c r="D26" i="8"/>
  <c r="F26" i="8" s="1"/>
  <c r="D10" i="4"/>
  <c r="D24" i="5"/>
  <c r="G25" i="8"/>
  <c r="E129" i="1" s="1"/>
  <c r="D25" i="8"/>
  <c r="F25" i="8" s="1"/>
  <c r="C129" i="1" s="1"/>
  <c r="L24" i="8"/>
  <c r="D9" i="4"/>
  <c r="G24" i="8"/>
  <c r="E40" i="1" s="1"/>
  <c r="D24" i="8"/>
  <c r="F24" i="8" s="1"/>
  <c r="J24" i="8"/>
  <c r="K23" i="8"/>
  <c r="I120" i="1" s="1"/>
  <c r="L23" i="8"/>
  <c r="J23" i="8"/>
  <c r="G23" i="8"/>
  <c r="E120" i="1" s="1"/>
  <c r="K22" i="8"/>
  <c r="I36" i="1" s="1"/>
  <c r="J22" i="8"/>
  <c r="H36" i="1" s="1"/>
  <c r="D21" i="5"/>
  <c r="G22" i="8"/>
  <c r="E36" i="1" s="1"/>
  <c r="D22" i="8"/>
  <c r="F22" i="8" s="1"/>
  <c r="I21" i="8"/>
  <c r="G21" i="8"/>
  <c r="E34" i="1" s="1"/>
  <c r="Z21" i="8"/>
  <c r="J34" i="1" s="1"/>
  <c r="K20" i="8"/>
  <c r="I32" i="1" s="1"/>
  <c r="L20" i="8"/>
  <c r="L32" i="1" s="1"/>
  <c r="L19" i="8"/>
  <c r="L30" i="1" s="1"/>
  <c r="AE19" i="8"/>
  <c r="K30" i="1" s="1"/>
  <c r="Z19" i="8"/>
  <c r="J30" i="1" s="1"/>
  <c r="I19" i="8"/>
  <c r="G30" i="1" s="1"/>
  <c r="G19" i="8"/>
  <c r="E30" i="1" s="1"/>
  <c r="D19" i="8"/>
  <c r="F19" i="8" s="1"/>
  <c r="K18" i="8"/>
  <c r="I29" i="1" s="1"/>
  <c r="I18" i="8"/>
  <c r="G29" i="1" s="1"/>
  <c r="G18" i="8"/>
  <c r="E29" i="1" s="1"/>
  <c r="D17" i="5"/>
  <c r="G17" i="8"/>
  <c r="E28" i="1" s="1"/>
  <c r="L17" i="8"/>
  <c r="L28" i="1" s="1"/>
  <c r="G16" i="8"/>
  <c r="E27" i="1" s="1"/>
  <c r="L15" i="8"/>
  <c r="AE15" i="8"/>
  <c r="K25" i="1" s="1"/>
  <c r="I15" i="8"/>
  <c r="G25" i="1" s="1"/>
  <c r="J15" i="8"/>
  <c r="H25" i="1" s="1"/>
  <c r="D7" i="4"/>
  <c r="L14" i="8"/>
  <c r="AE13" i="8"/>
  <c r="K17" i="1" s="1"/>
  <c r="L13" i="8"/>
  <c r="L17" i="1" s="1"/>
  <c r="J13" i="8"/>
  <c r="H17" i="1" s="1"/>
  <c r="I13" i="8"/>
  <c r="G13" i="8"/>
  <c r="E17" i="1" s="1"/>
  <c r="L12" i="8"/>
  <c r="G12" i="8"/>
  <c r="E16" i="1" s="1"/>
  <c r="AE11" i="8"/>
  <c r="K35" i="1" s="1"/>
  <c r="D11" i="8"/>
  <c r="F11" i="8" s="1"/>
  <c r="L10" i="8"/>
  <c r="L22" i="1" s="1"/>
  <c r="G10" i="8"/>
  <c r="E22" i="1" s="1"/>
  <c r="L9" i="8"/>
  <c r="L13" i="1" s="1"/>
  <c r="M13" i="1" s="1"/>
  <c r="J9" i="8"/>
  <c r="H13" i="1" s="1"/>
  <c r="D9" i="8"/>
  <c r="F9" i="8" s="1"/>
  <c r="C13" i="1" s="1"/>
  <c r="L8" i="8"/>
  <c r="AE8" i="8"/>
  <c r="K12" i="1" s="1"/>
  <c r="G8" i="8"/>
  <c r="E12" i="1" s="1"/>
  <c r="D8" i="5"/>
  <c r="L7" i="8"/>
  <c r="L11" i="1" s="1"/>
  <c r="Z7" i="8"/>
  <c r="J11" i="1" s="1"/>
  <c r="G7" i="8"/>
  <c r="E11" i="1" s="1"/>
  <c r="D6" i="4"/>
  <c r="Z6" i="8"/>
  <c r="J9" i="1" s="1"/>
  <c r="D6" i="5"/>
  <c r="G6" i="8"/>
  <c r="E9" i="1" s="1"/>
  <c r="D6" i="8"/>
  <c r="F6" i="8" s="1"/>
  <c r="C9" i="1" s="1"/>
  <c r="AE5" i="8"/>
  <c r="K7" i="1" s="1"/>
  <c r="I5" i="8"/>
  <c r="G7" i="1" s="1"/>
  <c r="G5" i="8"/>
  <c r="E7" i="1" s="1"/>
  <c r="D5" i="8"/>
  <c r="F5" i="8" s="1"/>
  <c r="J5" i="8"/>
  <c r="K4" i="8"/>
  <c r="D5" i="4"/>
  <c r="L4" i="8"/>
  <c r="Z4" i="8"/>
  <c r="J6" i="1" s="1"/>
  <c r="L3" i="8"/>
  <c r="K3" i="8"/>
  <c r="I5" i="1" s="1"/>
  <c r="Z3" i="8"/>
  <c r="J5" i="1" s="1"/>
  <c r="D4" i="5"/>
  <c r="G3" i="8"/>
  <c r="E5" i="1" s="1"/>
  <c r="D3" i="8"/>
  <c r="F3" i="8" s="1"/>
  <c r="D4" i="4"/>
  <c r="G31" i="8"/>
  <c r="E55" i="1" s="1"/>
  <c r="G41" i="8"/>
  <c r="E68" i="1" s="1"/>
  <c r="G111" i="8"/>
  <c r="E88" i="1" s="1"/>
  <c r="G143" i="8"/>
  <c r="E100" i="1" s="1"/>
  <c r="D29" i="5"/>
  <c r="D13" i="5"/>
  <c r="D14" i="5"/>
  <c r="D20" i="5"/>
  <c r="D30" i="5"/>
  <c r="D36" i="5"/>
  <c r="D43" i="5"/>
  <c r="D46" i="5"/>
  <c r="D49" i="5"/>
  <c r="D51" i="5"/>
  <c r="D54" i="5"/>
  <c r="D56" i="5"/>
  <c r="D59" i="5"/>
  <c r="D62" i="5"/>
  <c r="D68" i="5"/>
  <c r="D70" i="5"/>
  <c r="D71" i="5"/>
  <c r="D76" i="5"/>
  <c r="D80" i="5"/>
  <c r="D83" i="5"/>
  <c r="D85" i="5"/>
  <c r="D86" i="5"/>
  <c r="D92" i="5"/>
  <c r="D94" i="5"/>
  <c r="D96" i="5"/>
  <c r="D97" i="5"/>
  <c r="D107" i="5"/>
  <c r="D109" i="5"/>
  <c r="D110" i="5"/>
  <c r="D113" i="5"/>
  <c r="D116" i="5"/>
  <c r="D117" i="5"/>
  <c r="D122" i="5"/>
  <c r="D123" i="5"/>
  <c r="D8" i="4"/>
  <c r="D50" i="4"/>
  <c r="D21" i="4"/>
  <c r="D24" i="4"/>
  <c r="D30" i="4"/>
  <c r="D40" i="4"/>
  <c r="D54" i="4"/>
  <c r="D53" i="4"/>
  <c r="D56" i="4"/>
  <c r="D44" i="4"/>
  <c r="D29" i="4"/>
  <c r="D25" i="4"/>
  <c r="D23" i="4"/>
  <c r="D42" i="4"/>
  <c r="D11" i="4"/>
  <c r="D45" i="4"/>
  <c r="D34" i="4"/>
  <c r="D19" i="4"/>
  <c r="N68" i="1"/>
  <c r="K159" i="1"/>
  <c r="N50" i="1"/>
  <c r="N27" i="1"/>
  <c r="N29" i="1"/>
  <c r="N101" i="1"/>
  <c r="N46" i="1"/>
  <c r="N135" i="1"/>
  <c r="AA150" i="8"/>
  <c r="Z150" i="8"/>
  <c r="J37" i="1" s="1"/>
  <c r="G150" i="8"/>
  <c r="E37" i="1" s="1"/>
  <c r="L150" i="8"/>
  <c r="L37" i="1" s="1"/>
  <c r="K150" i="8"/>
  <c r="I37" i="1" s="1"/>
  <c r="J150" i="8"/>
  <c r="H37" i="1" s="1"/>
  <c r="Z146" i="8"/>
  <c r="J77" i="1" s="1"/>
  <c r="D146" i="8"/>
  <c r="F146" i="8" s="1"/>
  <c r="C77" i="1" s="1"/>
  <c r="J146" i="8"/>
  <c r="H77" i="1" s="1"/>
  <c r="D50" i="8"/>
  <c r="F50" i="8" s="1"/>
  <c r="C81" i="1" s="1"/>
  <c r="D66" i="8"/>
  <c r="F66" i="8" s="1"/>
  <c r="C104" i="1" s="1"/>
  <c r="D82" i="8"/>
  <c r="F82" i="8" s="1"/>
  <c r="C126" i="1" s="1"/>
  <c r="D126" i="1" s="1"/>
  <c r="D98" i="8"/>
  <c r="F98" i="8" s="1"/>
  <c r="D114" i="8"/>
  <c r="F114" i="8" s="1"/>
  <c r="D130" i="8"/>
  <c r="F130" i="8" s="1"/>
  <c r="AE9" i="8"/>
  <c r="K13" i="1" s="1"/>
  <c r="AE25" i="8"/>
  <c r="K129" i="1" s="1"/>
  <c r="Z18" i="8"/>
  <c r="J29" i="1" s="1"/>
  <c r="AE36" i="8"/>
  <c r="K61" i="1" s="1"/>
  <c r="AE48" i="8"/>
  <c r="K147" i="1" s="1"/>
  <c r="Z50" i="8"/>
  <c r="J81" i="1" s="1"/>
  <c r="Z59" i="8"/>
  <c r="J98" i="1" s="1"/>
  <c r="Z60" i="8"/>
  <c r="J62" i="1" s="1"/>
  <c r="AE61" i="8"/>
  <c r="K99" i="1" s="1"/>
  <c r="Z73" i="8"/>
  <c r="J113" i="1" s="1"/>
  <c r="AE74" i="8"/>
  <c r="K116" i="1" s="1"/>
  <c r="AE39" i="8"/>
  <c r="K65" i="1" s="1"/>
  <c r="Z91" i="8"/>
  <c r="J140" i="1" s="1"/>
  <c r="AE105" i="8"/>
  <c r="K138" i="1" s="1"/>
  <c r="AE106" i="8"/>
  <c r="K143" i="1" s="1"/>
  <c r="AE112" i="8"/>
  <c r="K10" i="1" s="1"/>
  <c r="AE125" i="8"/>
  <c r="K21" i="1" s="1"/>
  <c r="AE135" i="8"/>
  <c r="K145" i="1" s="1"/>
  <c r="AE129" i="8"/>
  <c r="K119" i="1" s="1"/>
  <c r="Z143" i="8"/>
  <c r="J100" i="1" s="1"/>
  <c r="AE144" i="8"/>
  <c r="K85" i="1" s="1"/>
  <c r="Z43" i="8"/>
  <c r="AE89" i="8"/>
  <c r="K137" i="1" s="1"/>
  <c r="Z137" i="8"/>
  <c r="J122" i="1" s="1"/>
  <c r="Z134" i="8"/>
  <c r="J3" i="1" s="1"/>
  <c r="AE122" i="8"/>
  <c r="K144" i="1" s="1"/>
  <c r="Z70" i="8"/>
  <c r="J108" i="1" s="1"/>
  <c r="Z124" i="8"/>
  <c r="J14" i="1" s="1"/>
  <c r="AE90" i="8"/>
  <c r="K139" i="1" s="1"/>
  <c r="J11" i="8"/>
  <c r="H35" i="1" s="1"/>
  <c r="J25" i="8"/>
  <c r="J18" i="8"/>
  <c r="H29" i="1" s="1"/>
  <c r="J34" i="8"/>
  <c r="J121" i="8"/>
  <c r="H70" i="1" s="1"/>
  <c r="J41" i="8"/>
  <c r="J44" i="8"/>
  <c r="H74" i="1" s="1"/>
  <c r="K48" i="8"/>
  <c r="I147" i="1" s="1"/>
  <c r="J59" i="8"/>
  <c r="H98" i="1" s="1"/>
  <c r="K64" i="8"/>
  <c r="I102" i="1" s="1"/>
  <c r="K68" i="8"/>
  <c r="K73" i="8"/>
  <c r="K39" i="8"/>
  <c r="I65" i="1" s="1"/>
  <c r="K29" i="8"/>
  <c r="I51" i="1" s="1"/>
  <c r="J92" i="8"/>
  <c r="H142" i="1" s="1"/>
  <c r="K93" i="8"/>
  <c r="I15" i="1" s="1"/>
  <c r="K103" i="8"/>
  <c r="I52" i="1" s="1"/>
  <c r="J105" i="8"/>
  <c r="H138" i="1" s="1"/>
  <c r="J114" i="8"/>
  <c r="H20" i="1" s="1"/>
  <c r="J118" i="8"/>
  <c r="H23" i="1" s="1"/>
  <c r="K119" i="8"/>
  <c r="I45" i="1" s="1"/>
  <c r="K135" i="8"/>
  <c r="J127" i="8"/>
  <c r="J130" i="8"/>
  <c r="H109" i="1" s="1"/>
  <c r="K132" i="8"/>
  <c r="J133" i="8"/>
  <c r="H19" i="1" s="1"/>
  <c r="J143" i="8"/>
  <c r="H100" i="1" s="1"/>
  <c r="K144" i="8"/>
  <c r="I85" i="1" s="1"/>
  <c r="J108" i="8"/>
  <c r="H48" i="1" s="1"/>
  <c r="J123" i="8"/>
  <c r="H33" i="1" s="1"/>
  <c r="J140" i="8"/>
  <c r="H41" i="1" s="1"/>
  <c r="K58" i="8"/>
  <c r="I97" i="1" s="1"/>
  <c r="K145" i="8"/>
  <c r="I82" i="1" s="1"/>
  <c r="J134" i="8"/>
  <c r="H3" i="1" s="1"/>
  <c r="K122" i="8"/>
  <c r="K26" i="8"/>
  <c r="K71" i="8"/>
  <c r="J136" i="8"/>
  <c r="H79" i="1" s="1"/>
  <c r="K33" i="8"/>
  <c r="I57" i="1" s="1"/>
  <c r="K80" i="8"/>
  <c r="I133" i="1" s="1"/>
  <c r="J86" i="8"/>
  <c r="J124" i="8"/>
  <c r="H14" i="1" s="1"/>
  <c r="K42" i="8"/>
  <c r="I72" i="1" s="1"/>
  <c r="J102" i="8"/>
  <c r="K116" i="8"/>
  <c r="K7" i="8"/>
  <c r="I11" i="1" s="1"/>
  <c r="J60" i="8"/>
  <c r="J27" i="8"/>
  <c r="H46" i="1" s="1"/>
  <c r="J98" i="8"/>
  <c r="H18" i="1" s="1"/>
  <c r="K41" i="8"/>
  <c r="K55" i="8"/>
  <c r="I94" i="1" s="1"/>
  <c r="K100" i="8"/>
  <c r="I42" i="1" s="1"/>
  <c r="J88" i="8"/>
  <c r="J128" i="8"/>
  <c r="H80" i="1" s="1"/>
  <c r="K128" i="8"/>
  <c r="I80" i="1" s="1"/>
  <c r="K112" i="8"/>
  <c r="I10" i="1" s="1"/>
  <c r="J76" i="8"/>
  <c r="H118" i="1" s="1"/>
  <c r="G79" i="8"/>
  <c r="E124" i="1" s="1"/>
  <c r="J89" i="8"/>
  <c r="H137" i="1" s="1"/>
  <c r="K96" i="8"/>
  <c r="I150" i="1" s="1"/>
  <c r="J139" i="8"/>
  <c r="H114" i="1" s="1"/>
  <c r="J66" i="8"/>
  <c r="H104" i="1" s="1"/>
  <c r="J73" i="8"/>
  <c r="H113" i="1" s="1"/>
  <c r="K106" i="8"/>
  <c r="I143" i="1" s="1"/>
  <c r="K74" i="8"/>
  <c r="I116" i="1" s="1"/>
  <c r="G140" i="8"/>
  <c r="E41" i="1" s="1"/>
  <c r="J137" i="8"/>
  <c r="H122" i="1" s="1"/>
  <c r="J50" i="8"/>
  <c r="H81" i="1" s="1"/>
  <c r="I140" i="8"/>
  <c r="G41" i="1" s="1"/>
  <c r="J107" i="8"/>
  <c r="H83" i="1" s="1"/>
  <c r="K52" i="8"/>
  <c r="I26" i="1" s="1"/>
  <c r="I124" i="8"/>
  <c r="L6" i="8"/>
  <c r="J47" i="8"/>
  <c r="H84" i="1" s="1"/>
  <c r="J12" i="8"/>
  <c r="K109" i="8"/>
  <c r="J82" i="8"/>
  <c r="G47" i="8"/>
  <c r="E84" i="1" s="1"/>
  <c r="L70" i="8"/>
  <c r="L108" i="1" s="1"/>
  <c r="L118" i="8"/>
  <c r="L23" i="1" s="1"/>
  <c r="M23" i="1" s="1"/>
  <c r="L38" i="8"/>
  <c r="L64" i="1" s="1"/>
  <c r="L86" i="8"/>
  <c r="L131" i="1" s="1"/>
  <c r="K138" i="8"/>
  <c r="I76" i="1" s="1"/>
  <c r="K25" i="8"/>
  <c r="I129" i="1" s="1"/>
  <c r="K87" i="8"/>
  <c r="I135" i="1" s="1"/>
  <c r="I108" i="8"/>
  <c r="G48" i="1" s="1"/>
  <c r="L131" i="8"/>
  <c r="L86" i="1" s="1"/>
  <c r="K57" i="8"/>
  <c r="I96" i="1" s="1"/>
  <c r="K89" i="8"/>
  <c r="I137" i="1" s="1"/>
  <c r="K131" i="8"/>
  <c r="I86" i="1" s="1"/>
  <c r="K77" i="8"/>
  <c r="I111" i="1" s="1"/>
  <c r="K10" i="8"/>
  <c r="I22" i="1" s="1"/>
  <c r="K90" i="8"/>
  <c r="I139" i="1" s="1"/>
  <c r="J95" i="8"/>
  <c r="J79" i="8"/>
  <c r="H124" i="1" s="1"/>
  <c r="K16" i="8"/>
  <c r="I27" i="1" s="1"/>
  <c r="K133" i="8"/>
  <c r="I19" i="1" s="1"/>
  <c r="I92" i="8"/>
  <c r="G142" i="1" s="1"/>
  <c r="J53" i="8"/>
  <c r="H92" i="1" s="1"/>
  <c r="L134" i="8"/>
  <c r="K32" i="8"/>
  <c r="I56" i="1" s="1"/>
  <c r="G127" i="8"/>
  <c r="E75" i="1" s="1"/>
  <c r="L22" i="8"/>
  <c r="I60" i="8"/>
  <c r="L54" i="8"/>
  <c r="L102" i="8"/>
  <c r="L58" i="1" s="1"/>
  <c r="M58" i="1" s="1"/>
  <c r="I76" i="8"/>
  <c r="G118" i="1" s="1"/>
  <c r="I89" i="8"/>
  <c r="G137" i="1" s="1"/>
  <c r="K125" i="8"/>
  <c r="I21" i="1" s="1"/>
  <c r="L147" i="8"/>
  <c r="L4" i="1" s="1"/>
  <c r="I99" i="8"/>
  <c r="K45" i="8"/>
  <c r="I38" i="1" s="1"/>
  <c r="I28" i="8"/>
  <c r="G47" i="1" s="1"/>
  <c r="J75" i="8"/>
  <c r="H117" i="1" s="1"/>
  <c r="I121" i="8"/>
  <c r="K148" i="8"/>
  <c r="I49" i="1" s="1"/>
  <c r="K105" i="8"/>
  <c r="I138" i="1" s="1"/>
  <c r="K36" i="8"/>
  <c r="K9" i="8"/>
  <c r="I13" i="1" s="1"/>
  <c r="K137" i="8"/>
  <c r="I122" i="1" s="1"/>
  <c r="J6" i="8"/>
  <c r="H9" i="1" s="1"/>
  <c r="J120" i="8"/>
  <c r="J91" i="8"/>
  <c r="K110" i="8"/>
  <c r="I66" i="1" s="1"/>
  <c r="K84" i="8"/>
  <c r="I128" i="1" s="1"/>
  <c r="I44" i="8"/>
  <c r="J28" i="8"/>
  <c r="H47" i="1" s="1"/>
  <c r="K121" i="8"/>
  <c r="I70" i="1" s="1"/>
  <c r="J43" i="8"/>
  <c r="H73" i="1" s="1"/>
  <c r="AD9" i="8"/>
  <c r="Y52" i="8"/>
  <c r="AD115" i="8"/>
  <c r="Y129" i="8"/>
  <c r="AG93" i="8"/>
  <c r="E30" i="4" s="1"/>
  <c r="F30" i="4" s="1"/>
  <c r="AD70" i="8"/>
  <c r="AA28" i="8"/>
  <c r="O47" i="1" s="1"/>
  <c r="AA64" i="8"/>
  <c r="O102" i="1" s="1"/>
  <c r="AA147" i="8"/>
  <c r="O4" i="1" s="1"/>
  <c r="R4" i="1" s="1"/>
  <c r="AA37" i="8"/>
  <c r="O63" i="1" s="1"/>
  <c r="AA89" i="8"/>
  <c r="O137" i="1" s="1"/>
  <c r="Z139" i="8"/>
  <c r="J114" i="1" s="1"/>
  <c r="AD137" i="8"/>
  <c r="Y5" i="8"/>
  <c r="AD121" i="8"/>
  <c r="AD57" i="8"/>
  <c r="AD141" i="8"/>
  <c r="AD128" i="8"/>
  <c r="AA146" i="8"/>
  <c r="O77" i="1" s="1"/>
  <c r="AE58" i="8"/>
  <c r="Z140" i="8"/>
  <c r="J41" i="1" s="1"/>
  <c r="AE134" i="8"/>
  <c r="K3" i="1" s="1"/>
  <c r="AA22" i="8"/>
  <c r="O36" i="1" s="1"/>
  <c r="Y132" i="8"/>
  <c r="AA44" i="8"/>
  <c r="O74" i="1" s="1"/>
  <c r="Y15" i="8"/>
  <c r="AD50" i="8"/>
  <c r="AD93" i="8"/>
  <c r="Z99" i="8"/>
  <c r="AE128" i="8"/>
  <c r="K80" i="1" s="1"/>
  <c r="AE32" i="8"/>
  <c r="K56" i="1" s="1"/>
  <c r="Z130" i="8"/>
  <c r="J109" i="1" s="1"/>
  <c r="AE137" i="8"/>
  <c r="K122" i="1" s="1"/>
  <c r="AE73" i="8"/>
  <c r="K113" i="1" s="1"/>
  <c r="Z34" i="8"/>
  <c r="J59" i="1" s="1"/>
  <c r="Y91" i="8"/>
  <c r="Z31" i="8"/>
  <c r="J55" i="1" s="1"/>
  <c r="AE119" i="8"/>
  <c r="K45" i="1" s="1"/>
  <c r="Z105" i="8"/>
  <c r="J138" i="1" s="1"/>
  <c r="AE141" i="8"/>
  <c r="K115" i="1" s="1"/>
  <c r="Z123" i="8"/>
  <c r="J33" i="1" s="1"/>
  <c r="Z82" i="8"/>
  <c r="J126" i="1" s="1"/>
  <c r="Z9" i="8"/>
  <c r="J13" i="1" s="1"/>
  <c r="Z118" i="8"/>
  <c r="J23" i="1" s="1"/>
  <c r="Z98" i="8"/>
  <c r="J18" i="1" s="1"/>
  <c r="Z25" i="8"/>
  <c r="J129" i="1" s="1"/>
  <c r="Z89" i="8"/>
  <c r="J137" i="1" s="1"/>
  <c r="Z76" i="8"/>
  <c r="J118" i="1" s="1"/>
  <c r="AE45" i="8"/>
  <c r="K38" i="1" s="1"/>
  <c r="Z102" i="8"/>
  <c r="J58" i="1" s="1"/>
  <c r="AE23" i="8"/>
  <c r="K120" i="1" s="1"/>
  <c r="Z12" i="8"/>
  <c r="J16" i="1" s="1"/>
  <c r="AE103" i="8"/>
  <c r="K52" i="1" s="1"/>
  <c r="AE55" i="8"/>
  <c r="K94" i="1" s="1"/>
  <c r="Z28" i="8"/>
  <c r="J47" i="1" s="1"/>
  <c r="AE64" i="8"/>
  <c r="AE121" i="8"/>
  <c r="K70" i="1" s="1"/>
  <c r="Z121" i="8"/>
  <c r="J70" i="1" s="1"/>
  <c r="Z11" i="8"/>
  <c r="J35" i="1" s="1"/>
  <c r="Z92" i="8"/>
  <c r="J142" i="1" s="1"/>
  <c r="AE77" i="8"/>
  <c r="K111" i="1" s="1"/>
  <c r="AE132" i="8"/>
  <c r="K24" i="1" s="1"/>
  <c r="Z27" i="8"/>
  <c r="J46" i="1" s="1"/>
  <c r="AE86" i="8"/>
  <c r="K131" i="1" s="1"/>
  <c r="Z86" i="8"/>
  <c r="J131" i="1" s="1"/>
  <c r="Z107" i="8"/>
  <c r="J83" i="1" s="1"/>
  <c r="Z63" i="8"/>
  <c r="J89" i="1" s="1"/>
  <c r="AE26" i="8"/>
  <c r="K43" i="1" s="1"/>
  <c r="Z75" i="8"/>
  <c r="J117" i="1" s="1"/>
  <c r="AE20" i="8"/>
  <c r="K32" i="1" s="1"/>
  <c r="Z127" i="8"/>
  <c r="J75" i="1" s="1"/>
  <c r="Z66" i="8"/>
  <c r="J104" i="1" s="1"/>
  <c r="AE57" i="8"/>
  <c r="K96" i="1" s="1"/>
  <c r="Z57" i="8"/>
  <c r="J96" i="1" s="1"/>
  <c r="AE138" i="8"/>
  <c r="K76" i="1" s="1"/>
  <c r="AE94" i="8"/>
  <c r="K148" i="1" s="1"/>
  <c r="AE71" i="8"/>
  <c r="K110" i="1" s="1"/>
  <c r="AE148" i="8"/>
  <c r="K49" i="1" s="1"/>
  <c r="Z114" i="8"/>
  <c r="J20" i="1" s="1"/>
  <c r="AE96" i="8"/>
  <c r="K150" i="1" s="1"/>
  <c r="Z44" i="8"/>
  <c r="J74" i="1" s="1"/>
  <c r="Z15" i="8"/>
  <c r="J25" i="1" s="1"/>
  <c r="Z111" i="8"/>
  <c r="J88" i="1" s="1"/>
  <c r="Z41" i="8"/>
  <c r="J68" i="1" s="1"/>
  <c r="AE41" i="8"/>
  <c r="K68" i="1" s="1"/>
  <c r="AE68" i="8"/>
  <c r="K50" i="1" s="1"/>
  <c r="AE7" i="8"/>
  <c r="K11" i="1" s="1"/>
  <c r="AE93" i="8"/>
  <c r="K15" i="1" s="1"/>
  <c r="AE42" i="8"/>
  <c r="K72" i="1" s="1"/>
  <c r="AE16" i="8"/>
  <c r="K27" i="1" s="1"/>
  <c r="AE87" i="8"/>
  <c r="K135" i="1" s="1"/>
  <c r="AE100" i="8"/>
  <c r="K42" i="1" s="1"/>
  <c r="Z54" i="8"/>
  <c r="J93" i="1" s="1"/>
  <c r="AE10" i="8"/>
  <c r="K22" i="1" s="1"/>
  <c r="AE116" i="8"/>
  <c r="K141" i="1" s="1"/>
  <c r="AE33" i="8"/>
  <c r="K57" i="1" s="1"/>
  <c r="Z108" i="8"/>
  <c r="J48" i="1" s="1"/>
  <c r="AE80" i="8"/>
  <c r="K133" i="1" s="1"/>
  <c r="AE84" i="8"/>
  <c r="K128" i="1" s="1"/>
  <c r="Y36" i="8"/>
  <c r="AD147" i="8"/>
  <c r="Y53" i="8"/>
  <c r="Y30" i="8"/>
  <c r="AD131" i="8"/>
  <c r="Y82" i="8"/>
  <c r="AA108" i="8"/>
  <c r="O48" i="1" s="1"/>
  <c r="AA124" i="8"/>
  <c r="O14" i="1" s="1"/>
  <c r="AA35" i="8"/>
  <c r="O60" i="1" s="1"/>
  <c r="Y104" i="8"/>
  <c r="AA96" i="8"/>
  <c r="O150" i="1" s="1"/>
  <c r="AD77" i="8"/>
  <c r="AD41" i="8"/>
  <c r="Y123" i="8"/>
  <c r="J149" i="9"/>
  <c r="J150" i="9"/>
  <c r="J148" i="9"/>
  <c r="J102" i="9"/>
  <c r="J54" i="9"/>
  <c r="J147" i="9"/>
  <c r="J121" i="9"/>
  <c r="J43" i="9"/>
  <c r="J141" i="9"/>
  <c r="J137" i="9"/>
  <c r="J5" i="9"/>
  <c r="J101" i="9"/>
  <c r="J10" i="9"/>
  <c r="J86" i="9"/>
  <c r="J51" i="9"/>
  <c r="J103" i="9"/>
  <c r="J97" i="9"/>
  <c r="J117" i="9"/>
  <c r="J83" i="9"/>
  <c r="J85" i="9"/>
  <c r="J142" i="9"/>
  <c r="J8" i="9"/>
  <c r="J14" i="9"/>
  <c r="J70" i="9"/>
  <c r="J38" i="9"/>
  <c r="J3" i="9"/>
  <c r="J108" i="9"/>
  <c r="J145" i="9"/>
  <c r="J24" i="9"/>
  <c r="J50" i="9"/>
  <c r="J57" i="9"/>
  <c r="J120" i="9"/>
  <c r="J48" i="9"/>
  <c r="J132" i="9"/>
  <c r="J130" i="9"/>
  <c r="J140" i="9"/>
  <c r="J94" i="9"/>
  <c r="J13" i="9"/>
  <c r="J56" i="9"/>
  <c r="J125" i="9"/>
  <c r="J41" i="9"/>
  <c r="J78" i="9"/>
  <c r="J104" i="9"/>
  <c r="J131" i="9"/>
  <c r="J76" i="9"/>
  <c r="J11" i="9"/>
  <c r="J31" i="9"/>
  <c r="J144" i="9"/>
  <c r="J146" i="9"/>
  <c r="J122" i="9"/>
  <c r="J21" i="9"/>
  <c r="J45" i="9"/>
  <c r="J105" i="9"/>
  <c r="J9" i="9"/>
  <c r="J49" i="9"/>
  <c r="J47" i="9"/>
  <c r="J79" i="9"/>
  <c r="J32" i="9"/>
  <c r="J143" i="9"/>
  <c r="J90" i="9"/>
  <c r="J138" i="9"/>
  <c r="J23" i="9"/>
  <c r="J6" i="9"/>
  <c r="J133" i="9"/>
  <c r="J100" i="9"/>
  <c r="J99" i="9"/>
  <c r="J63" i="9"/>
  <c r="J73" i="9"/>
  <c r="J26" i="9"/>
  <c r="J58" i="9"/>
  <c r="J39" i="9"/>
  <c r="J55" i="9"/>
  <c r="J123" i="9"/>
  <c r="J74" i="9"/>
  <c r="J65" i="9"/>
  <c r="J61" i="9"/>
  <c r="J82" i="9"/>
  <c r="J88" i="9"/>
  <c r="J106" i="9"/>
  <c r="J93" i="9"/>
  <c r="J139" i="9"/>
  <c r="J113" i="9"/>
  <c r="J127" i="9"/>
  <c r="J118" i="9"/>
  <c r="J124" i="9"/>
  <c r="J53" i="9"/>
  <c r="J33" i="9"/>
  <c r="J66" i="9"/>
  <c r="J111" i="9"/>
  <c r="J134" i="9"/>
  <c r="J72" i="9"/>
  <c r="J59" i="9"/>
  <c r="J64" i="9"/>
  <c r="J29" i="9"/>
  <c r="J68" i="9"/>
  <c r="J60" i="9"/>
  <c r="J107" i="9"/>
  <c r="J18" i="9"/>
  <c r="J92" i="9"/>
  <c r="J15" i="9"/>
  <c r="J62" i="9"/>
  <c r="J30" i="9"/>
  <c r="J28" i="9"/>
  <c r="J128" i="9"/>
  <c r="J95" i="9"/>
  <c r="J114" i="9"/>
  <c r="J69" i="9"/>
  <c r="J52" i="9"/>
  <c r="J77" i="9"/>
  <c r="J129" i="9"/>
  <c r="J112" i="9"/>
  <c r="J84" i="9"/>
  <c r="J36" i="9"/>
  <c r="J116" i="9"/>
  <c r="J115" i="9"/>
  <c r="J27" i="9"/>
  <c r="J40" i="9"/>
  <c r="J17" i="9"/>
  <c r="J67" i="9"/>
  <c r="J75" i="9"/>
  <c r="J126" i="9"/>
  <c r="J22" i="9"/>
  <c r="J35" i="9"/>
  <c r="J12" i="9"/>
  <c r="J42" i="9"/>
  <c r="J96" i="9"/>
  <c r="J34" i="9"/>
  <c r="J80" i="9"/>
  <c r="J91" i="9"/>
  <c r="J119" i="9"/>
  <c r="J44" i="9"/>
  <c r="J71" i="9"/>
  <c r="J109" i="9"/>
  <c r="J135" i="9"/>
  <c r="J110" i="9"/>
  <c r="J20" i="9"/>
  <c r="J4" i="9"/>
  <c r="J89" i="9"/>
  <c r="J16" i="9"/>
  <c r="J81" i="9"/>
  <c r="J87" i="9"/>
  <c r="J7" i="9"/>
  <c r="J19" i="9"/>
  <c r="J37" i="9"/>
  <c r="J136" i="9"/>
  <c r="J46" i="9"/>
  <c r="J25" i="9"/>
  <c r="J98" i="9"/>
  <c r="E63" i="9"/>
  <c r="AD145" i="8" l="1"/>
  <c r="AF145" i="8" s="1"/>
  <c r="D13" i="1"/>
  <c r="AD23" i="8"/>
  <c r="AF23" i="8" s="1"/>
  <c r="M55" i="1"/>
  <c r="AD42" i="8"/>
  <c r="AA49" i="8"/>
  <c r="O87" i="1" s="1"/>
  <c r="AA61" i="8"/>
  <c r="O99" i="1" s="1"/>
  <c r="AA71" i="8"/>
  <c r="O110" i="1" s="1"/>
  <c r="M143" i="1"/>
  <c r="Y119" i="8"/>
  <c r="Y134" i="8"/>
  <c r="M41" i="1"/>
  <c r="Y148" i="8"/>
  <c r="AA131" i="8"/>
  <c r="O86" i="1" s="1"/>
  <c r="Y27" i="8"/>
  <c r="AG109" i="8"/>
  <c r="E80" i="4" s="1"/>
  <c r="H80" i="4" s="1"/>
  <c r="AD76" i="8"/>
  <c r="AF76" i="8" s="1"/>
  <c r="Y60" i="8"/>
  <c r="AD130" i="8"/>
  <c r="AF130" i="8" s="1"/>
  <c r="AD25" i="8"/>
  <c r="AF25" i="8" s="1"/>
  <c r="AA16" i="8"/>
  <c r="O27" i="1" s="1"/>
  <c r="AA38" i="8"/>
  <c r="O64" i="1" s="1"/>
  <c r="R64" i="1" s="1"/>
  <c r="AD16" i="8"/>
  <c r="AF16" i="8" s="1"/>
  <c r="Y21" i="8"/>
  <c r="N78" i="1"/>
  <c r="N133" i="1"/>
  <c r="AG10" i="8"/>
  <c r="AA18" i="8"/>
  <c r="O29" i="1" s="1"/>
  <c r="AA29" i="8"/>
  <c r="O51" i="1" s="1"/>
  <c r="AD87" i="8"/>
  <c r="AF87" i="8" s="1"/>
  <c r="AD94" i="8"/>
  <c r="AF94" i="8" s="1"/>
  <c r="D143" i="1"/>
  <c r="M90" i="1"/>
  <c r="D88" i="1"/>
  <c r="F102" i="9"/>
  <c r="AA20" i="8"/>
  <c r="O32" i="1" s="1"/>
  <c r="AD49" i="8"/>
  <c r="Y93" i="8"/>
  <c r="AA120" i="8"/>
  <c r="O69" i="1" s="1"/>
  <c r="Y12" i="8"/>
  <c r="AA65" i="8"/>
  <c r="O103" i="1" s="1"/>
  <c r="AA81" i="8"/>
  <c r="O125" i="1" s="1"/>
  <c r="M107" i="1"/>
  <c r="AG116" i="8"/>
  <c r="E41" i="4" s="1"/>
  <c r="F41" i="4" s="1"/>
  <c r="D69" i="1"/>
  <c r="AD17" i="8"/>
  <c r="AA97" i="8"/>
  <c r="O107" i="1" s="1"/>
  <c r="D90" i="1"/>
  <c r="Y113" i="8"/>
  <c r="M11" i="1"/>
  <c r="AD54" i="8"/>
  <c r="AF54" i="8" s="1"/>
  <c r="M39" i="1"/>
  <c r="M119" i="1"/>
  <c r="AA7" i="8"/>
  <c r="O11" i="1" s="1"/>
  <c r="AA73" i="8"/>
  <c r="O113" i="1" s="1"/>
  <c r="AD129" i="8"/>
  <c r="AF129" i="8" s="1"/>
  <c r="AD126" i="8"/>
  <c r="M101" i="1"/>
  <c r="AG90" i="8"/>
  <c r="AA127" i="8"/>
  <c r="O75" i="1" s="1"/>
  <c r="AD15" i="8"/>
  <c r="AF15" i="8" s="1"/>
  <c r="AD26" i="8"/>
  <c r="AF26" i="8" s="1"/>
  <c r="M127" i="1"/>
  <c r="Y92" i="8"/>
  <c r="M149" i="1"/>
  <c r="M121" i="1"/>
  <c r="AA103" i="8"/>
  <c r="O52" i="1" s="1"/>
  <c r="AA106" i="8"/>
  <c r="O143" i="1" s="1"/>
  <c r="R143" i="1" s="1"/>
  <c r="AD123" i="8"/>
  <c r="M30" i="1"/>
  <c r="AA27" i="8"/>
  <c r="O46" i="1" s="1"/>
  <c r="M87" i="1"/>
  <c r="Y64" i="8"/>
  <c r="AA72" i="8"/>
  <c r="O112" i="1" s="1"/>
  <c r="M42" i="1"/>
  <c r="AD119" i="8"/>
  <c r="AF119" i="8" s="1"/>
  <c r="AA132" i="8"/>
  <c r="O24" i="1" s="1"/>
  <c r="M82" i="1"/>
  <c r="F57" i="9"/>
  <c r="F134" i="9"/>
  <c r="E18" i="9"/>
  <c r="F77" i="9"/>
  <c r="F39" i="9"/>
  <c r="F121" i="9"/>
  <c r="F148" i="9"/>
  <c r="H148" i="9" s="1"/>
  <c r="F33" i="9"/>
  <c r="Z144" i="8"/>
  <c r="J85" i="1" s="1"/>
  <c r="J67" i="8"/>
  <c r="E67" i="9" s="1"/>
  <c r="D123" i="8"/>
  <c r="F123" i="8" s="1"/>
  <c r="C123" i="9" s="1"/>
  <c r="Z83" i="8"/>
  <c r="J127" i="1" s="1"/>
  <c r="C121" i="9"/>
  <c r="AD68" i="8"/>
  <c r="AF68" i="8" s="1"/>
  <c r="I131" i="8"/>
  <c r="G86" i="1" s="1"/>
  <c r="K81" i="8"/>
  <c r="I125" i="1" s="1"/>
  <c r="F10" i="9"/>
  <c r="J3" i="8"/>
  <c r="H5" i="1" s="1"/>
  <c r="I81" i="9"/>
  <c r="E105" i="9"/>
  <c r="AG26" i="8"/>
  <c r="E11" i="4" s="1"/>
  <c r="F11" i="4" s="1"/>
  <c r="AD75" i="8"/>
  <c r="C132" i="9"/>
  <c r="J103" i="8"/>
  <c r="H52" i="1" s="1"/>
  <c r="E139" i="9"/>
  <c r="Y112" i="8"/>
  <c r="I71" i="8"/>
  <c r="H71" i="8" s="1"/>
  <c r="F110" i="1" s="1"/>
  <c r="AF74" i="8"/>
  <c r="AG135" i="8"/>
  <c r="E50" i="4" s="1"/>
  <c r="F50" i="4" s="1"/>
  <c r="F150" i="9"/>
  <c r="H150" i="9" s="1"/>
  <c r="Z116" i="8"/>
  <c r="J141" i="1" s="1"/>
  <c r="J132" i="8"/>
  <c r="H24" i="1" s="1"/>
  <c r="I150" i="9"/>
  <c r="D93" i="8"/>
  <c r="F93" i="8" s="1"/>
  <c r="C93" i="9" s="1"/>
  <c r="F7" i="9"/>
  <c r="F145" i="9"/>
  <c r="J71" i="8"/>
  <c r="H110" i="1" s="1"/>
  <c r="E108" i="9"/>
  <c r="K85" i="8"/>
  <c r="I130" i="1" s="1"/>
  <c r="Y141" i="8"/>
  <c r="F103" i="9"/>
  <c r="E76" i="9"/>
  <c r="I95" i="9"/>
  <c r="AE123" i="8"/>
  <c r="K33" i="1" s="1"/>
  <c r="E140" i="9"/>
  <c r="I133" i="8"/>
  <c r="H133" i="8" s="1"/>
  <c r="F19" i="1" s="1"/>
  <c r="K101" i="8"/>
  <c r="I136" i="1" s="1"/>
  <c r="K130" i="8"/>
  <c r="I109" i="1" s="1"/>
  <c r="I74" i="8"/>
  <c r="G116" i="1" s="1"/>
  <c r="I109" i="9"/>
  <c r="E27" i="9"/>
  <c r="J125" i="8"/>
  <c r="H21" i="1" s="1"/>
  <c r="K98" i="8"/>
  <c r="I18" i="1" s="1"/>
  <c r="Z32" i="8"/>
  <c r="J56" i="1" s="1"/>
  <c r="C109" i="9"/>
  <c r="C91" i="9"/>
  <c r="C66" i="9"/>
  <c r="L140" i="1"/>
  <c r="M140" i="1" s="1"/>
  <c r="I91" i="9"/>
  <c r="L33" i="1"/>
  <c r="M33" i="1" s="1"/>
  <c r="I123" i="9"/>
  <c r="L122" i="1"/>
  <c r="M122" i="1" s="1"/>
  <c r="I137" i="9"/>
  <c r="H121" i="1"/>
  <c r="E99" i="9"/>
  <c r="H4" i="1"/>
  <c r="E147" i="9"/>
  <c r="K15" i="8"/>
  <c r="I25" i="1" s="1"/>
  <c r="I110" i="1"/>
  <c r="F71" i="9"/>
  <c r="D56" i="8"/>
  <c r="F56" i="8" s="1"/>
  <c r="C95" i="1" s="1"/>
  <c r="D95" i="1" s="1"/>
  <c r="AG56" i="8"/>
  <c r="E67" i="4" s="1"/>
  <c r="H67" i="4" s="1"/>
  <c r="H16" i="1"/>
  <c r="E12" i="9"/>
  <c r="G12" i="9" s="1"/>
  <c r="I26" i="8"/>
  <c r="G43" i="1" s="1"/>
  <c r="D25" i="5"/>
  <c r="J7" i="8"/>
  <c r="H11" i="1" s="1"/>
  <c r="H56" i="1"/>
  <c r="E32" i="9"/>
  <c r="K17" i="8"/>
  <c r="AE17" i="8"/>
  <c r="K28" i="1" s="1"/>
  <c r="Z35" i="8"/>
  <c r="J60" i="1" s="1"/>
  <c r="J35" i="8"/>
  <c r="H60" i="1" s="1"/>
  <c r="AD138" i="8"/>
  <c r="AF138" i="8" s="1"/>
  <c r="K53" i="8"/>
  <c r="E130" i="9"/>
  <c r="Z147" i="8"/>
  <c r="J4" i="1" s="1"/>
  <c r="Z23" i="8"/>
  <c r="J120" i="1" s="1"/>
  <c r="I138" i="8"/>
  <c r="H138" i="8" s="1"/>
  <c r="F76" i="1" s="1"/>
  <c r="I58" i="8"/>
  <c r="G97" i="1" s="1"/>
  <c r="D52" i="5"/>
  <c r="L141" i="1"/>
  <c r="M141" i="1" s="1"/>
  <c r="I116" i="9"/>
  <c r="D105" i="5"/>
  <c r="I122" i="8"/>
  <c r="F100" i="9"/>
  <c r="Z61" i="8"/>
  <c r="J99" i="1" s="1"/>
  <c r="J61" i="8"/>
  <c r="H99" i="1" s="1"/>
  <c r="AE46" i="8"/>
  <c r="K78" i="1" s="1"/>
  <c r="K46" i="8"/>
  <c r="F46" i="9" s="1"/>
  <c r="J48" i="8"/>
  <c r="H147" i="1" s="1"/>
  <c r="D134" i="8"/>
  <c r="F134" i="8" s="1"/>
  <c r="C3" i="1" s="1"/>
  <c r="D3" i="1" s="1"/>
  <c r="I20" i="9"/>
  <c r="Z87" i="8"/>
  <c r="J135" i="1" s="1"/>
  <c r="H58" i="1"/>
  <c r="E102" i="9"/>
  <c r="H68" i="1"/>
  <c r="E41" i="9"/>
  <c r="I71" i="1"/>
  <c r="F149" i="9"/>
  <c r="H149" i="9" s="1"/>
  <c r="E11" i="9"/>
  <c r="Z51" i="8"/>
  <c r="J91" i="1" s="1"/>
  <c r="J51" i="8"/>
  <c r="H91" i="1" s="1"/>
  <c r="AD117" i="8"/>
  <c r="E6" i="9"/>
  <c r="K65" i="8"/>
  <c r="I103" i="1" s="1"/>
  <c r="D116" i="8"/>
  <c r="F116" i="8" s="1"/>
  <c r="C141" i="1" s="1"/>
  <c r="D141" i="1" s="1"/>
  <c r="Z142" i="8"/>
  <c r="J146" i="1" s="1"/>
  <c r="J142" i="8"/>
  <c r="Z39" i="8"/>
  <c r="J65" i="1" s="1"/>
  <c r="J39" i="8"/>
  <c r="J55" i="8"/>
  <c r="H94" i="1" s="1"/>
  <c r="Z55" i="8"/>
  <c r="J94" i="1" s="1"/>
  <c r="Z119" i="8"/>
  <c r="J45" i="1" s="1"/>
  <c r="J119" i="8"/>
  <c r="H45" i="1" s="1"/>
  <c r="AE69" i="8"/>
  <c r="K106" i="1" s="1"/>
  <c r="AE113" i="8"/>
  <c r="K54" i="1" s="1"/>
  <c r="K113" i="8"/>
  <c r="I54" i="1" s="1"/>
  <c r="J131" i="8"/>
  <c r="Z131" i="8"/>
  <c r="J86" i="1" s="1"/>
  <c r="Z135" i="8"/>
  <c r="J145" i="1" s="1"/>
  <c r="C128" i="9"/>
  <c r="H94" i="8"/>
  <c r="F148" i="1" s="1"/>
  <c r="J115" i="8"/>
  <c r="H134" i="1" s="1"/>
  <c r="L100" i="1"/>
  <c r="M100" i="1" s="1"/>
  <c r="I143" i="9"/>
  <c r="AE108" i="8"/>
  <c r="K48" i="1" s="1"/>
  <c r="K108" i="8"/>
  <c r="F108" i="9" s="1"/>
  <c r="K21" i="8"/>
  <c r="AE21" i="8"/>
  <c r="K34" i="1" s="1"/>
  <c r="AE149" i="8"/>
  <c r="K71" i="1" s="1"/>
  <c r="Z77" i="8"/>
  <c r="J111" i="1" s="1"/>
  <c r="Y128" i="8"/>
  <c r="K8" i="8"/>
  <c r="I12" i="1" s="1"/>
  <c r="J19" i="8"/>
  <c r="H30" i="1" s="1"/>
  <c r="D81" i="5"/>
  <c r="D40" i="5"/>
  <c r="F48" i="9"/>
  <c r="I106" i="9"/>
  <c r="AE97" i="8"/>
  <c r="K107" i="1" s="1"/>
  <c r="AE37" i="8"/>
  <c r="K63" i="1" s="1"/>
  <c r="K5" i="8"/>
  <c r="K88" i="8"/>
  <c r="I44" i="1" s="1"/>
  <c r="AE49" i="8"/>
  <c r="K87" i="1" s="1"/>
  <c r="Z126" i="8"/>
  <c r="J31" i="1" s="1"/>
  <c r="J126" i="8"/>
  <c r="E126" i="9" s="1"/>
  <c r="K117" i="8"/>
  <c r="AE117" i="8"/>
  <c r="K132" i="1" s="1"/>
  <c r="D37" i="4"/>
  <c r="I110" i="8"/>
  <c r="G66" i="1" s="1"/>
  <c r="G74" i="1"/>
  <c r="H44" i="8"/>
  <c r="F74" i="1" s="1"/>
  <c r="K124" i="8"/>
  <c r="I14" i="1" s="1"/>
  <c r="AE140" i="8"/>
  <c r="K41" i="1" s="1"/>
  <c r="G100" i="8"/>
  <c r="E42" i="1" s="1"/>
  <c r="I129" i="8"/>
  <c r="G119" i="1" s="1"/>
  <c r="G132" i="8"/>
  <c r="E24" i="1" s="1"/>
  <c r="L139" i="8"/>
  <c r="L114" i="1" s="1"/>
  <c r="M114" i="1" s="1"/>
  <c r="E143" i="9"/>
  <c r="E150" i="9"/>
  <c r="G150" i="9" s="1"/>
  <c r="E59" i="9"/>
  <c r="K13" i="8"/>
  <c r="I17" i="1" s="1"/>
  <c r="F90" i="9"/>
  <c r="G9" i="8"/>
  <c r="E13" i="1" s="1"/>
  <c r="G11" i="8"/>
  <c r="E35" i="1" s="1"/>
  <c r="D12" i="8"/>
  <c r="F12" i="8" s="1"/>
  <c r="C16" i="1" s="1"/>
  <c r="D16" i="1" s="1"/>
  <c r="D14" i="8"/>
  <c r="F14" i="8" s="1"/>
  <c r="C8" i="1" s="1"/>
  <c r="D8" i="1" s="1"/>
  <c r="L16" i="8"/>
  <c r="L27" i="1" s="1"/>
  <c r="M27" i="1" s="1"/>
  <c r="L18" i="8"/>
  <c r="L29" i="1" s="1"/>
  <c r="M29" i="1" s="1"/>
  <c r="I22" i="8"/>
  <c r="G36" i="1" s="1"/>
  <c r="I24" i="8"/>
  <c r="G40" i="1" s="1"/>
  <c r="G27" i="8"/>
  <c r="E46" i="1" s="1"/>
  <c r="D28" i="8"/>
  <c r="F28" i="8" s="1"/>
  <c r="C47" i="1" s="1"/>
  <c r="D47" i="1" s="1"/>
  <c r="D30" i="8"/>
  <c r="F30" i="8" s="1"/>
  <c r="C53" i="1" s="1"/>
  <c r="D53" i="1" s="1"/>
  <c r="L32" i="8"/>
  <c r="L56" i="1" s="1"/>
  <c r="M56" i="1" s="1"/>
  <c r="L34" i="8"/>
  <c r="L59" i="1" s="1"/>
  <c r="M59" i="1" s="1"/>
  <c r="I38" i="8"/>
  <c r="G64" i="1" s="1"/>
  <c r="I40" i="8"/>
  <c r="G67" i="1" s="1"/>
  <c r="G43" i="8"/>
  <c r="E73" i="1" s="1"/>
  <c r="D44" i="8"/>
  <c r="F44" i="8" s="1"/>
  <c r="C74" i="1" s="1"/>
  <c r="D74" i="1" s="1"/>
  <c r="D46" i="8"/>
  <c r="F46" i="8" s="1"/>
  <c r="C78" i="1" s="1"/>
  <c r="D78" i="1" s="1"/>
  <c r="L48" i="8"/>
  <c r="L147" i="1" s="1"/>
  <c r="M147" i="1" s="1"/>
  <c r="L50" i="8"/>
  <c r="I50" i="9" s="1"/>
  <c r="AG54" i="8"/>
  <c r="E20" i="4" s="1"/>
  <c r="F20" i="4" s="1"/>
  <c r="I56" i="8"/>
  <c r="G95" i="1" s="1"/>
  <c r="G57" i="8"/>
  <c r="E96" i="1" s="1"/>
  <c r="G59" i="8"/>
  <c r="E98" i="1" s="1"/>
  <c r="D60" i="8"/>
  <c r="F60" i="8" s="1"/>
  <c r="C62" i="1" s="1"/>
  <c r="D62" i="1" s="1"/>
  <c r="D62" i="8"/>
  <c r="F62" i="8" s="1"/>
  <c r="C101" i="1" s="1"/>
  <c r="D101" i="1" s="1"/>
  <c r="L64" i="8"/>
  <c r="I64" i="9" s="1"/>
  <c r="I70" i="8"/>
  <c r="G108" i="1" s="1"/>
  <c r="G73" i="8"/>
  <c r="E113" i="1" s="1"/>
  <c r="G75" i="8"/>
  <c r="E117" i="1" s="1"/>
  <c r="D76" i="8"/>
  <c r="F76" i="8" s="1"/>
  <c r="C118" i="1" s="1"/>
  <c r="D118" i="1" s="1"/>
  <c r="L80" i="8"/>
  <c r="L133" i="1" s="1"/>
  <c r="M133" i="1" s="1"/>
  <c r="L82" i="8"/>
  <c r="L126" i="1" s="1"/>
  <c r="M126" i="1" s="1"/>
  <c r="I86" i="8"/>
  <c r="G131" i="1" s="1"/>
  <c r="I88" i="8"/>
  <c r="G44" i="1" s="1"/>
  <c r="G89" i="8"/>
  <c r="E137" i="1" s="1"/>
  <c r="G91" i="8"/>
  <c r="E140" i="1" s="1"/>
  <c r="D92" i="8"/>
  <c r="F92" i="8" s="1"/>
  <c r="C142" i="1" s="1"/>
  <c r="D142" i="1" s="1"/>
  <c r="D94" i="8"/>
  <c r="F94" i="8" s="1"/>
  <c r="C148" i="1" s="1"/>
  <c r="D148" i="1" s="1"/>
  <c r="L96" i="8"/>
  <c r="L150" i="1" s="1"/>
  <c r="M150" i="1" s="1"/>
  <c r="L98" i="8"/>
  <c r="L18" i="1" s="1"/>
  <c r="M18" i="1" s="1"/>
  <c r="I104" i="8"/>
  <c r="H104" i="8" s="1"/>
  <c r="F39" i="1" s="1"/>
  <c r="G105" i="8"/>
  <c r="E138" i="1" s="1"/>
  <c r="G107" i="8"/>
  <c r="E83" i="1" s="1"/>
  <c r="D110" i="8"/>
  <c r="F110" i="8" s="1"/>
  <c r="C66" i="1" s="1"/>
  <c r="D66" i="1" s="1"/>
  <c r="L112" i="8"/>
  <c r="L10" i="1" s="1"/>
  <c r="M10" i="1" s="1"/>
  <c r="L114" i="8"/>
  <c r="L20" i="1" s="1"/>
  <c r="M20" i="1" s="1"/>
  <c r="AG118" i="8"/>
  <c r="I120" i="8"/>
  <c r="G69" i="1" s="1"/>
  <c r="G121" i="8"/>
  <c r="E70" i="1" s="1"/>
  <c r="G123" i="8"/>
  <c r="E33" i="1" s="1"/>
  <c r="D124" i="8"/>
  <c r="F124" i="8" s="1"/>
  <c r="C14" i="1" s="1"/>
  <c r="D14" i="1" s="1"/>
  <c r="D126" i="8"/>
  <c r="F126" i="8" s="1"/>
  <c r="C31" i="1" s="1"/>
  <c r="D31" i="1" s="1"/>
  <c r="L128" i="8"/>
  <c r="L80" i="1" s="1"/>
  <c r="M80" i="1" s="1"/>
  <c r="L130" i="8"/>
  <c r="L109" i="1" s="1"/>
  <c r="M109" i="1" s="1"/>
  <c r="G137" i="8"/>
  <c r="E122" i="1" s="1"/>
  <c r="G139" i="8"/>
  <c r="E114" i="1" s="1"/>
  <c r="D140" i="8"/>
  <c r="F140" i="8" s="1"/>
  <c r="C41" i="1" s="1"/>
  <c r="D41" i="1" s="1"/>
  <c r="D142" i="8"/>
  <c r="F142" i="8" s="1"/>
  <c r="C146" i="1" s="1"/>
  <c r="D146" i="1" s="1"/>
  <c r="L144" i="8"/>
  <c r="L85" i="1" s="1"/>
  <c r="M85" i="1" s="1"/>
  <c r="L146" i="8"/>
  <c r="L77" i="1" s="1"/>
  <c r="M77" i="1" s="1"/>
  <c r="I150" i="8"/>
  <c r="G37" i="1" s="1"/>
  <c r="AG35" i="8"/>
  <c r="G126" i="8"/>
  <c r="E31" i="1" s="1"/>
  <c r="F89" i="9"/>
  <c r="C5" i="1"/>
  <c r="D5" i="1" s="1"/>
  <c r="C3" i="9"/>
  <c r="C10" i="1"/>
  <c r="D10" i="1" s="1"/>
  <c r="C112" i="9"/>
  <c r="I134" i="1"/>
  <c r="F115" i="9"/>
  <c r="H132" i="1"/>
  <c r="E117" i="9"/>
  <c r="I4" i="1"/>
  <c r="F147" i="9"/>
  <c r="H7" i="1"/>
  <c r="E5" i="9"/>
  <c r="H63" i="1"/>
  <c r="E37" i="9"/>
  <c r="I127" i="1"/>
  <c r="F83" i="9"/>
  <c r="C84" i="1"/>
  <c r="D84" i="1" s="1"/>
  <c r="C47" i="9"/>
  <c r="E146" i="9"/>
  <c r="F125" i="9"/>
  <c r="E72" i="9"/>
  <c r="AE83" i="8"/>
  <c r="K127" i="1" s="1"/>
  <c r="AG101" i="8"/>
  <c r="E77" i="4" s="1"/>
  <c r="H77" i="4" s="1"/>
  <c r="K51" i="8"/>
  <c r="J21" i="8"/>
  <c r="J29" i="8"/>
  <c r="H51" i="1" s="1"/>
  <c r="Z117" i="8"/>
  <c r="J132" i="1" s="1"/>
  <c r="D12" i="5"/>
  <c r="G4" i="8"/>
  <c r="E6" i="1" s="1"/>
  <c r="D7" i="8"/>
  <c r="F7" i="8" s="1"/>
  <c r="C11" i="1" s="1"/>
  <c r="D11" i="1" s="1"/>
  <c r="L11" i="8"/>
  <c r="L35" i="1" s="1"/>
  <c r="M35" i="1" s="1"/>
  <c r="I17" i="8"/>
  <c r="G28" i="1" s="1"/>
  <c r="G20" i="8"/>
  <c r="E32" i="1" s="1"/>
  <c r="D23" i="8"/>
  <c r="F23" i="8" s="1"/>
  <c r="C120" i="1" s="1"/>
  <c r="D120" i="1" s="1"/>
  <c r="L27" i="8"/>
  <c r="L46" i="1" s="1"/>
  <c r="M46" i="1" s="1"/>
  <c r="G36" i="8"/>
  <c r="E61" i="1" s="1"/>
  <c r="D39" i="8"/>
  <c r="F39" i="8" s="1"/>
  <c r="C65" i="1" s="1"/>
  <c r="D65" i="1" s="1"/>
  <c r="L43" i="8"/>
  <c r="L73" i="1" s="1"/>
  <c r="M73" i="1" s="1"/>
  <c r="I49" i="8"/>
  <c r="G87" i="1" s="1"/>
  <c r="G52" i="8"/>
  <c r="E26" i="1" s="1"/>
  <c r="D55" i="8"/>
  <c r="F55" i="8" s="1"/>
  <c r="C94" i="1" s="1"/>
  <c r="D94" i="1" s="1"/>
  <c r="L59" i="8"/>
  <c r="L98" i="1" s="1"/>
  <c r="M98" i="1" s="1"/>
  <c r="G68" i="8"/>
  <c r="E50" i="1" s="1"/>
  <c r="AG69" i="8"/>
  <c r="E71" i="4" s="1"/>
  <c r="H71" i="4" s="1"/>
  <c r="D71" i="8"/>
  <c r="F71" i="8" s="1"/>
  <c r="C110" i="1" s="1"/>
  <c r="D110" i="1" s="1"/>
  <c r="L75" i="8"/>
  <c r="L117" i="1" s="1"/>
  <c r="M117" i="1" s="1"/>
  <c r="G84" i="8"/>
  <c r="E128" i="1" s="1"/>
  <c r="D87" i="8"/>
  <c r="F87" i="8" s="1"/>
  <c r="C135" i="1" s="1"/>
  <c r="D135" i="1" s="1"/>
  <c r="G98" i="8"/>
  <c r="E18" i="1" s="1"/>
  <c r="D101" i="8"/>
  <c r="F101" i="8" s="1"/>
  <c r="C136" i="1" s="1"/>
  <c r="D136" i="1" s="1"/>
  <c r="L107" i="8"/>
  <c r="I107" i="9" s="1"/>
  <c r="I111" i="8"/>
  <c r="G88" i="1" s="1"/>
  <c r="I127" i="8"/>
  <c r="G75" i="1" s="1"/>
  <c r="G130" i="8"/>
  <c r="E109" i="1" s="1"/>
  <c r="G146" i="8"/>
  <c r="E77" i="1" s="1"/>
  <c r="D149" i="8"/>
  <c r="F149" i="8" s="1"/>
  <c r="C71" i="1" s="1"/>
  <c r="D71" i="1" s="1"/>
  <c r="AG80" i="8"/>
  <c r="E25" i="4" s="1"/>
  <c r="F25" i="4" s="1"/>
  <c r="Z69" i="8"/>
  <c r="J106" i="1" s="1"/>
  <c r="AE3" i="8"/>
  <c r="K5" i="1" s="1"/>
  <c r="AG134" i="8"/>
  <c r="E49" i="4" s="1"/>
  <c r="F49" i="4" s="1"/>
  <c r="K67" i="8"/>
  <c r="K19" i="8"/>
  <c r="AE147" i="8"/>
  <c r="K4" i="1" s="1"/>
  <c r="D79" i="5"/>
  <c r="Z85" i="8"/>
  <c r="J130" i="1" s="1"/>
  <c r="Z149" i="8"/>
  <c r="J71" i="1" s="1"/>
  <c r="H76" i="8"/>
  <c r="F118" i="1" s="1"/>
  <c r="I8" i="8"/>
  <c r="G12" i="1" s="1"/>
  <c r="I3" i="8"/>
  <c r="G5" i="1" s="1"/>
  <c r="Z101" i="8"/>
  <c r="J136" i="1" s="1"/>
  <c r="F131" i="9"/>
  <c r="I86" i="9"/>
  <c r="C104" i="9"/>
  <c r="Z72" i="8"/>
  <c r="J112" i="1" s="1"/>
  <c r="AE70" i="8"/>
  <c r="I118" i="8"/>
  <c r="I134" i="8"/>
  <c r="I25" i="8"/>
  <c r="G129" i="1" s="1"/>
  <c r="K99" i="8"/>
  <c r="I121" i="1" s="1"/>
  <c r="AE115" i="8"/>
  <c r="K134" i="1" s="1"/>
  <c r="L21" i="8"/>
  <c r="L34" i="1" s="1"/>
  <c r="M34" i="1" s="1"/>
  <c r="AG33" i="8"/>
  <c r="L37" i="8"/>
  <c r="L63" i="1" s="1"/>
  <c r="M63" i="1" s="1"/>
  <c r="G46" i="8"/>
  <c r="E78" i="1" s="1"/>
  <c r="I59" i="8"/>
  <c r="G98" i="1" s="1"/>
  <c r="AG62" i="8"/>
  <c r="AG65" i="8"/>
  <c r="AG81" i="8"/>
  <c r="L85" i="8"/>
  <c r="L130" i="1" s="1"/>
  <c r="M130" i="1" s="1"/>
  <c r="G94" i="8"/>
  <c r="E148" i="1" s="1"/>
  <c r="L101" i="8"/>
  <c r="L136" i="1" s="1"/>
  <c r="M136" i="1" s="1"/>
  <c r="L117" i="8"/>
  <c r="L132" i="1" s="1"/>
  <c r="M132" i="1" s="1"/>
  <c r="L133" i="8"/>
  <c r="L19" i="1" s="1"/>
  <c r="M19" i="1" s="1"/>
  <c r="F61" i="9"/>
  <c r="Z37" i="8"/>
  <c r="J63" i="1" s="1"/>
  <c r="D104" i="5"/>
  <c r="D38" i="5"/>
  <c r="L138" i="8"/>
  <c r="L76" i="1" s="1"/>
  <c r="M76" i="1" s="1"/>
  <c r="G145" i="8"/>
  <c r="E82" i="1" s="1"/>
  <c r="G147" i="8"/>
  <c r="E4" i="1" s="1"/>
  <c r="D148" i="8"/>
  <c r="F148" i="8" s="1"/>
  <c r="C49" i="1" s="1"/>
  <c r="D49" i="1" s="1"/>
  <c r="D150" i="8"/>
  <c r="F150" i="8" s="1"/>
  <c r="Z40" i="8"/>
  <c r="J67" i="1" s="1"/>
  <c r="I145" i="8"/>
  <c r="I147" i="8"/>
  <c r="G4" i="1" s="1"/>
  <c r="AG86" i="8"/>
  <c r="D20" i="4"/>
  <c r="AG76" i="8"/>
  <c r="E23" i="4" s="1"/>
  <c r="F23" i="4" s="1"/>
  <c r="AE22" i="8"/>
  <c r="K36" i="1" s="1"/>
  <c r="Z5" i="8"/>
  <c r="J7" i="1" s="1"/>
  <c r="E44" i="9"/>
  <c r="F119" i="9"/>
  <c r="AD124" i="8"/>
  <c r="AF124" i="8" s="1"/>
  <c r="AG83" i="8"/>
  <c r="E74" i="4" s="1"/>
  <c r="H74" i="4" s="1"/>
  <c r="I72" i="8"/>
  <c r="G112" i="1" s="1"/>
  <c r="D108" i="8"/>
  <c r="F108" i="8" s="1"/>
  <c r="C48" i="1" s="1"/>
  <c r="D48" i="1" s="1"/>
  <c r="AE35" i="8"/>
  <c r="K60" i="1" s="1"/>
  <c r="I9" i="8"/>
  <c r="G13" i="1" s="1"/>
  <c r="D15" i="8"/>
  <c r="F15" i="8" s="1"/>
  <c r="G28" i="8"/>
  <c r="E47" i="1" s="1"/>
  <c r="L35" i="8"/>
  <c r="D63" i="8"/>
  <c r="F63" i="8" s="1"/>
  <c r="C89" i="1" s="1"/>
  <c r="D89" i="1" s="1"/>
  <c r="G76" i="8"/>
  <c r="E118" i="1" s="1"/>
  <c r="J26" i="8"/>
  <c r="H43" i="1" s="1"/>
  <c r="I14" i="8"/>
  <c r="G8" i="1" s="1"/>
  <c r="I136" i="8"/>
  <c r="G79" i="1" s="1"/>
  <c r="I10" i="8"/>
  <c r="G22" i="1" s="1"/>
  <c r="I12" i="8"/>
  <c r="G16" i="1" s="1"/>
  <c r="G15" i="8"/>
  <c r="E25" i="1" s="1"/>
  <c r="D16" i="8"/>
  <c r="F16" i="8" s="1"/>
  <c r="C27" i="1" s="1"/>
  <c r="D27" i="1" s="1"/>
  <c r="D18" i="8"/>
  <c r="F18" i="8" s="1"/>
  <c r="C29" i="1" s="1"/>
  <c r="D29" i="1" s="1"/>
  <c r="D34" i="8"/>
  <c r="F34" i="8" s="1"/>
  <c r="C34" i="9" s="1"/>
  <c r="L36" i="8"/>
  <c r="D48" i="8"/>
  <c r="F48" i="8" s="1"/>
  <c r="C48" i="9" s="1"/>
  <c r="G63" i="8"/>
  <c r="E89" i="1" s="1"/>
  <c r="D64" i="8"/>
  <c r="F64" i="8" s="1"/>
  <c r="C64" i="9" s="1"/>
  <c r="G95" i="8"/>
  <c r="E149" i="1" s="1"/>
  <c r="I99" i="9"/>
  <c r="F16" i="9"/>
  <c r="E89" i="9"/>
  <c r="E79" i="9"/>
  <c r="C111" i="9"/>
  <c r="I6" i="8"/>
  <c r="G9" i="1" s="1"/>
  <c r="D22" i="4"/>
  <c r="D23" i="5"/>
  <c r="E28" i="9"/>
  <c r="E92" i="9"/>
  <c r="H90" i="8"/>
  <c r="F139" i="1" s="1"/>
  <c r="F96" i="9"/>
  <c r="F93" i="9"/>
  <c r="E135" i="9"/>
  <c r="F105" i="9"/>
  <c r="F80" i="9"/>
  <c r="Z33" i="8"/>
  <c r="J57" i="1" s="1"/>
  <c r="AE38" i="8"/>
  <c r="K64" i="1" s="1"/>
  <c r="I75" i="8"/>
  <c r="G117" i="1" s="1"/>
  <c r="K54" i="8"/>
  <c r="I93" i="1" s="1"/>
  <c r="D91" i="5"/>
  <c r="E133" i="9"/>
  <c r="I54" i="8"/>
  <c r="G93" i="1" s="1"/>
  <c r="F52" i="9"/>
  <c r="I102" i="9"/>
  <c r="F42" i="9"/>
  <c r="F22" i="9"/>
  <c r="E114" i="9"/>
  <c r="E137" i="9"/>
  <c r="E66" i="9"/>
  <c r="F69" i="9"/>
  <c r="Z13" i="8"/>
  <c r="J17" i="1" s="1"/>
  <c r="I148" i="9"/>
  <c r="AD11" i="8"/>
  <c r="AF11" i="8" s="1"/>
  <c r="H108" i="8"/>
  <c r="F48" i="1" s="1"/>
  <c r="L74" i="1"/>
  <c r="M74" i="1" s="1"/>
  <c r="I44" i="9"/>
  <c r="L135" i="1"/>
  <c r="M135" i="1" s="1"/>
  <c r="I87" i="9"/>
  <c r="C61" i="1"/>
  <c r="D61" i="1" s="1"/>
  <c r="C36" i="9"/>
  <c r="L78" i="1"/>
  <c r="M78" i="1" s="1"/>
  <c r="I46" i="9"/>
  <c r="I88" i="1"/>
  <c r="F111" i="9"/>
  <c r="G65" i="1"/>
  <c r="H39" i="8"/>
  <c r="F65" i="1" s="1"/>
  <c r="L94" i="1"/>
  <c r="M94" i="1" s="1"/>
  <c r="I55" i="9"/>
  <c r="C4" i="1"/>
  <c r="D4" i="1" s="1"/>
  <c r="C147" i="9"/>
  <c r="L68" i="1"/>
  <c r="M68" i="1" s="1"/>
  <c r="I41" i="9"/>
  <c r="L96" i="1"/>
  <c r="M96" i="1" s="1"/>
  <c r="I57" i="9"/>
  <c r="G124" i="1"/>
  <c r="H79" i="8"/>
  <c r="F124" i="1" s="1"/>
  <c r="L16" i="1"/>
  <c r="M16" i="1" s="1"/>
  <c r="I12" i="9"/>
  <c r="G55" i="1"/>
  <c r="H31" i="8"/>
  <c r="F55" i="1" s="1"/>
  <c r="AG37" i="8"/>
  <c r="D37" i="8"/>
  <c r="F37" i="8" s="1"/>
  <c r="C63" i="1" s="1"/>
  <c r="D63" i="1" s="1"/>
  <c r="I47" i="8"/>
  <c r="G84" i="1" s="1"/>
  <c r="D16" i="4"/>
  <c r="D85" i="8"/>
  <c r="F85" i="8" s="1"/>
  <c r="C130" i="1" s="1"/>
  <c r="D130" i="1" s="1"/>
  <c r="AG85" i="8"/>
  <c r="E27" i="4" s="1"/>
  <c r="F27" i="4" s="1"/>
  <c r="I41" i="1"/>
  <c r="F140" i="9"/>
  <c r="C111" i="1"/>
  <c r="D111" i="1" s="1"/>
  <c r="C77" i="9"/>
  <c r="L88" i="1"/>
  <c r="M88" i="1" s="1"/>
  <c r="I111" i="9"/>
  <c r="L54" i="1"/>
  <c r="M54" i="1" s="1"/>
  <c r="I113" i="9"/>
  <c r="G45" i="1"/>
  <c r="H119" i="8"/>
  <c r="F45" i="1" s="1"/>
  <c r="E13" i="9"/>
  <c r="C96" i="9"/>
  <c r="F18" i="9"/>
  <c r="AG98" i="8"/>
  <c r="E32" i="4" s="1"/>
  <c r="F32" i="4" s="1"/>
  <c r="G62" i="1"/>
  <c r="H60" i="8"/>
  <c r="F62" i="1" s="1"/>
  <c r="I68" i="1"/>
  <c r="F41" i="9"/>
  <c r="J129" i="8"/>
  <c r="C149" i="1"/>
  <c r="D149" i="1" s="1"/>
  <c r="C95" i="9"/>
  <c r="D95" i="5"/>
  <c r="D37" i="5"/>
  <c r="I33" i="8"/>
  <c r="D32" i="5"/>
  <c r="Z62" i="8"/>
  <c r="J101" i="1" s="1"/>
  <c r="J62" i="8"/>
  <c r="I65" i="8"/>
  <c r="D58" i="5"/>
  <c r="L113" i="1"/>
  <c r="M113" i="1" s="1"/>
  <c r="I73" i="9"/>
  <c r="D73" i="5"/>
  <c r="I81" i="8"/>
  <c r="D69" i="8"/>
  <c r="F69" i="8" s="1"/>
  <c r="C106" i="1" s="1"/>
  <c r="D106" i="1" s="1"/>
  <c r="K31" i="8"/>
  <c r="I55" i="1" s="1"/>
  <c r="AE31" i="8"/>
  <c r="K55" i="1" s="1"/>
  <c r="J49" i="8"/>
  <c r="Z49" i="8"/>
  <c r="J87" i="1" s="1"/>
  <c r="I89" i="1"/>
  <c r="F63" i="9"/>
  <c r="Y74" i="8"/>
  <c r="D74" i="8"/>
  <c r="F74" i="8" s="1"/>
  <c r="AE127" i="8"/>
  <c r="K75" i="1" s="1"/>
  <c r="K127" i="8"/>
  <c r="C35" i="1"/>
  <c r="D35" i="1" s="1"/>
  <c r="C11" i="9"/>
  <c r="K66" i="8"/>
  <c r="AE66" i="8"/>
  <c r="K104" i="1" s="1"/>
  <c r="I29" i="8"/>
  <c r="G51" i="1" s="1"/>
  <c r="D28" i="5"/>
  <c r="Y51" i="8"/>
  <c r="D51" i="8"/>
  <c r="F51" i="8" s="1"/>
  <c r="C91" i="1" s="1"/>
  <c r="D91" i="1" s="1"/>
  <c r="L110" i="1"/>
  <c r="M110" i="1" s="1"/>
  <c r="I71" i="9"/>
  <c r="J106" i="8"/>
  <c r="Z106" i="8"/>
  <c r="J143" i="1" s="1"/>
  <c r="I87" i="1"/>
  <c r="F49" i="9"/>
  <c r="AD4" i="8"/>
  <c r="D4" i="8"/>
  <c r="F4" i="8" s="1"/>
  <c r="D15" i="5"/>
  <c r="I16" i="8"/>
  <c r="H16" i="8" s="1"/>
  <c r="F27" i="1" s="1"/>
  <c r="D20" i="8"/>
  <c r="F20" i="8" s="1"/>
  <c r="AG20" i="8"/>
  <c r="AE27" i="8"/>
  <c r="K46" i="1" s="1"/>
  <c r="K27" i="8"/>
  <c r="G53" i="1"/>
  <c r="H30" i="8"/>
  <c r="F53" i="1" s="1"/>
  <c r="I32" i="8"/>
  <c r="G56" i="1" s="1"/>
  <c r="D31" i="5"/>
  <c r="C64" i="1"/>
  <c r="D64" i="1" s="1"/>
  <c r="C38" i="9"/>
  <c r="L67" i="1"/>
  <c r="M67" i="1" s="1"/>
  <c r="I40" i="9"/>
  <c r="L72" i="1"/>
  <c r="M72" i="1" s="1"/>
  <c r="I42" i="9"/>
  <c r="I48" i="8"/>
  <c r="D44" i="5"/>
  <c r="Y54" i="8"/>
  <c r="D54" i="8"/>
  <c r="F54" i="8" s="1"/>
  <c r="L95" i="1"/>
  <c r="M95" i="1" s="1"/>
  <c r="I56" i="9"/>
  <c r="K59" i="8"/>
  <c r="I98" i="1" s="1"/>
  <c r="AE59" i="8"/>
  <c r="K98" i="1" s="1"/>
  <c r="D57" i="5"/>
  <c r="I64" i="8"/>
  <c r="H64" i="8" s="1"/>
  <c r="F102" i="1" s="1"/>
  <c r="L116" i="1"/>
  <c r="M116" i="1" s="1"/>
  <c r="I74" i="9"/>
  <c r="K75" i="8"/>
  <c r="AE75" i="8"/>
  <c r="K117" i="1" s="1"/>
  <c r="D72" i="5"/>
  <c r="I80" i="8"/>
  <c r="C128" i="1"/>
  <c r="D128" i="1" s="1"/>
  <c r="C84" i="9"/>
  <c r="K91" i="8"/>
  <c r="AE91" i="8"/>
  <c r="K140" i="1" s="1"/>
  <c r="J93" i="8"/>
  <c r="Z93" i="8"/>
  <c r="J15" i="1" s="1"/>
  <c r="D87" i="5"/>
  <c r="I96" i="8"/>
  <c r="G150" i="1" s="1"/>
  <c r="D100" i="8"/>
  <c r="F100" i="8" s="1"/>
  <c r="AG100" i="8"/>
  <c r="E33" i="4" s="1"/>
  <c r="F33" i="4" s="1"/>
  <c r="C58" i="1"/>
  <c r="D58" i="1" s="1"/>
  <c r="C102" i="9"/>
  <c r="AE107" i="8"/>
  <c r="K83" i="1" s="1"/>
  <c r="K107" i="8"/>
  <c r="J109" i="8"/>
  <c r="Z109" i="8"/>
  <c r="J90" i="1" s="1"/>
  <c r="D98" i="5"/>
  <c r="I112" i="8"/>
  <c r="C7" i="1"/>
  <c r="D7" i="1" s="1"/>
  <c r="C5" i="9"/>
  <c r="H123" i="1"/>
  <c r="E78" i="9"/>
  <c r="D8" i="8"/>
  <c r="F8" i="8" s="1"/>
  <c r="AD8" i="8"/>
  <c r="AF8" i="8" s="1"/>
  <c r="L148" i="1"/>
  <c r="M148" i="1" s="1"/>
  <c r="I94" i="9"/>
  <c r="G18" i="1"/>
  <c r="H98" i="8"/>
  <c r="F18" i="1" s="1"/>
  <c r="J113" i="8"/>
  <c r="H54" i="1" s="1"/>
  <c r="Z113" i="8"/>
  <c r="J54" i="1" s="1"/>
  <c r="D22" i="5"/>
  <c r="I23" i="8"/>
  <c r="G120" i="1" s="1"/>
  <c r="AE50" i="8"/>
  <c r="K81" i="1" s="1"/>
  <c r="K50" i="8"/>
  <c r="Y61" i="8"/>
  <c r="D61" i="8"/>
  <c r="F61" i="8" s="1"/>
  <c r="C99" i="1" s="1"/>
  <c r="D99" i="1" s="1"/>
  <c r="G121" i="1"/>
  <c r="H99" i="8"/>
  <c r="F121" i="1" s="1"/>
  <c r="H75" i="1"/>
  <c r="E127" i="9"/>
  <c r="G17" i="1"/>
  <c r="H13" i="8"/>
  <c r="F17" i="1" s="1"/>
  <c r="J42" i="8"/>
  <c r="H72" i="1" s="1"/>
  <c r="Z42" i="8"/>
  <c r="J72" i="1" s="1"/>
  <c r="D55" i="5"/>
  <c r="I61" i="8"/>
  <c r="G99" i="1" s="1"/>
  <c r="D69" i="5"/>
  <c r="I77" i="8"/>
  <c r="G111" i="1" s="1"/>
  <c r="C127" i="1"/>
  <c r="D127" i="1" s="1"/>
  <c r="C83" i="9"/>
  <c r="G15" i="1"/>
  <c r="H93" i="8"/>
  <c r="F15" i="1" s="1"/>
  <c r="G90" i="1"/>
  <c r="H109" i="8"/>
  <c r="F90" i="1" s="1"/>
  <c r="AG113" i="8"/>
  <c r="E38" i="4" s="1"/>
  <c r="F38" i="4" s="1"/>
  <c r="D113" i="8"/>
  <c r="F113" i="8" s="1"/>
  <c r="I61" i="1"/>
  <c r="F36" i="9"/>
  <c r="L5" i="1"/>
  <c r="M5" i="1" s="1"/>
  <c r="I3" i="9"/>
  <c r="H106" i="1"/>
  <c r="E69" i="9"/>
  <c r="I145" i="1"/>
  <c r="F135" i="9"/>
  <c r="D35" i="5"/>
  <c r="L12" i="1"/>
  <c r="M12" i="1" s="1"/>
  <c r="I8" i="9"/>
  <c r="L40" i="1"/>
  <c r="M40" i="1" s="1"/>
  <c r="I24" i="9"/>
  <c r="E33" i="9"/>
  <c r="C67" i="9"/>
  <c r="AE111" i="8"/>
  <c r="K88" i="1" s="1"/>
  <c r="AE136" i="8"/>
  <c r="K79" i="1" s="1"/>
  <c r="L51" i="1"/>
  <c r="M51" i="1" s="1"/>
  <c r="I29" i="9"/>
  <c r="L6" i="1"/>
  <c r="M6" i="1" s="1"/>
  <c r="I4" i="9"/>
  <c r="J138" i="8"/>
  <c r="K43" i="8"/>
  <c r="Z45" i="8"/>
  <c r="J38" i="1" s="1"/>
  <c r="C133" i="1"/>
  <c r="D133" i="1" s="1"/>
  <c r="C80" i="9"/>
  <c r="AE14" i="8"/>
  <c r="K8" i="1" s="1"/>
  <c r="K14" i="8"/>
  <c r="Z16" i="8"/>
  <c r="J27" i="1" s="1"/>
  <c r="J16" i="8"/>
  <c r="C96" i="1"/>
  <c r="D96" i="1" s="1"/>
  <c r="C57" i="9"/>
  <c r="L111" i="1"/>
  <c r="M111" i="1" s="1"/>
  <c r="I77" i="9"/>
  <c r="C137" i="1"/>
  <c r="D137" i="1" s="1"/>
  <c r="C89" i="9"/>
  <c r="L15" i="1"/>
  <c r="M15" i="1" s="1"/>
  <c r="I93" i="9"/>
  <c r="I148" i="1"/>
  <c r="F94" i="9"/>
  <c r="I26" i="9"/>
  <c r="E45" i="9"/>
  <c r="I9" i="9"/>
  <c r="AE40" i="8"/>
  <c r="K67" i="1" s="1"/>
  <c r="L104" i="1"/>
  <c r="M104" i="1" s="1"/>
  <c r="I66" i="9"/>
  <c r="I33" i="1"/>
  <c r="F123" i="9"/>
  <c r="H44" i="1"/>
  <c r="E88" i="9"/>
  <c r="AE12" i="8"/>
  <c r="K16" i="1" s="1"/>
  <c r="K12" i="8"/>
  <c r="I16" i="1" s="1"/>
  <c r="D21" i="8"/>
  <c r="F21" i="8" s="1"/>
  <c r="C34" i="1" s="1"/>
  <c r="D34" i="1" s="1"/>
  <c r="AG21" i="8"/>
  <c r="Z30" i="8"/>
  <c r="J53" i="1" s="1"/>
  <c r="J30" i="8"/>
  <c r="K60" i="8"/>
  <c r="I62" i="1" s="1"/>
  <c r="AE60" i="8"/>
  <c r="K62" i="1" s="1"/>
  <c r="L25" i="1"/>
  <c r="M25" i="1" s="1"/>
  <c r="I15" i="9"/>
  <c r="L8" i="1"/>
  <c r="M8" i="1" s="1"/>
  <c r="I14" i="9"/>
  <c r="C43" i="1"/>
  <c r="D43" i="1" s="1"/>
  <c r="C26" i="9"/>
  <c r="D48" i="5"/>
  <c r="I52" i="8"/>
  <c r="G26" i="1" s="1"/>
  <c r="I68" i="8"/>
  <c r="D61" i="5"/>
  <c r="J81" i="8"/>
  <c r="Z81" i="8"/>
  <c r="J125" i="1" s="1"/>
  <c r="D39" i="4"/>
  <c r="I114" i="8"/>
  <c r="AG114" i="8"/>
  <c r="E39" i="4" s="1"/>
  <c r="F39" i="4" s="1"/>
  <c r="D136" i="8"/>
  <c r="F136" i="8" s="1"/>
  <c r="AD136" i="8"/>
  <c r="G49" i="1"/>
  <c r="H148" i="8"/>
  <c r="F49" i="1" s="1"/>
  <c r="L57" i="1"/>
  <c r="M57" i="1" s="1"/>
  <c r="I33" i="9"/>
  <c r="AG25" i="8"/>
  <c r="E10" i="4" s="1"/>
  <c r="F10" i="4" s="1"/>
  <c r="L25" i="8"/>
  <c r="J46" i="8"/>
  <c r="H78" i="1" s="1"/>
  <c r="Z46" i="8"/>
  <c r="J78" i="1" s="1"/>
  <c r="AG34" i="8"/>
  <c r="E14" i="4" s="1"/>
  <c r="F14" i="4" s="1"/>
  <c r="L62" i="1"/>
  <c r="M62" i="1" s="1"/>
  <c r="I60" i="9"/>
  <c r="Z17" i="8"/>
  <c r="J28" i="1" s="1"/>
  <c r="J17" i="8"/>
  <c r="H28" i="1" s="1"/>
  <c r="C40" i="1"/>
  <c r="D40" i="1" s="1"/>
  <c r="C24" i="9"/>
  <c r="AE47" i="8"/>
  <c r="K84" i="1" s="1"/>
  <c r="K47" i="8"/>
  <c r="D58" i="8"/>
  <c r="F58" i="8" s="1"/>
  <c r="Y58" i="8"/>
  <c r="Z65" i="8"/>
  <c r="J103" i="1" s="1"/>
  <c r="J65" i="8"/>
  <c r="L48" i="1"/>
  <c r="M48" i="1" s="1"/>
  <c r="I108" i="9"/>
  <c r="I116" i="8"/>
  <c r="G141" i="1" s="1"/>
  <c r="D101" i="5"/>
  <c r="G24" i="1"/>
  <c r="H132" i="8"/>
  <c r="F24" i="1" s="1"/>
  <c r="K143" i="8"/>
  <c r="AE143" i="8"/>
  <c r="K100" i="1" s="1"/>
  <c r="L76" i="8"/>
  <c r="Y13" i="8"/>
  <c r="D13" i="8"/>
  <c r="F13" i="8" s="1"/>
  <c r="J14" i="8"/>
  <c r="H8" i="1" s="1"/>
  <c r="Z14" i="8"/>
  <c r="J8" i="1" s="1"/>
  <c r="AE44" i="8"/>
  <c r="K74" i="1" s="1"/>
  <c r="K44" i="8"/>
  <c r="AD53" i="8"/>
  <c r="AF53" i="8" s="1"/>
  <c r="D53" i="8"/>
  <c r="F53" i="8" s="1"/>
  <c r="C92" i="1" s="1"/>
  <c r="D92" i="1" s="1"/>
  <c r="L66" i="1"/>
  <c r="M66" i="1" s="1"/>
  <c r="I110" i="9"/>
  <c r="D19" i="5"/>
  <c r="I20" i="8"/>
  <c r="G32" i="1" s="1"/>
  <c r="G104" i="1"/>
  <c r="H66" i="8"/>
  <c r="F104" i="1" s="1"/>
  <c r="C112" i="1"/>
  <c r="D112" i="1" s="1"/>
  <c r="C72" i="9"/>
  <c r="K79" i="8"/>
  <c r="AE79" i="8"/>
  <c r="K124" i="1" s="1"/>
  <c r="C44" i="1"/>
  <c r="D44" i="1" s="1"/>
  <c r="C88" i="9"/>
  <c r="L14" i="1"/>
  <c r="M14" i="1" s="1"/>
  <c r="I124" i="9"/>
  <c r="I130" i="8"/>
  <c r="D47" i="4"/>
  <c r="C76" i="1"/>
  <c r="D76" i="1" s="1"/>
  <c r="C138" i="9"/>
  <c r="L146" i="1"/>
  <c r="M146" i="1" s="1"/>
  <c r="I142" i="9"/>
  <c r="I50" i="8"/>
  <c r="G81" i="1" s="1"/>
  <c r="D14" i="4"/>
  <c r="Z20" i="8"/>
  <c r="J32" i="1" s="1"/>
  <c r="J20" i="8"/>
  <c r="D45" i="8"/>
  <c r="F45" i="8" s="1"/>
  <c r="Y45" i="8"/>
  <c r="J52" i="8"/>
  <c r="Z52" i="8"/>
  <c r="J26" i="1" s="1"/>
  <c r="D50" i="5"/>
  <c r="I55" i="8"/>
  <c r="Z68" i="8"/>
  <c r="J50" i="1" s="1"/>
  <c r="J68" i="8"/>
  <c r="AE63" i="8"/>
  <c r="K89" i="1" s="1"/>
  <c r="J10" i="8"/>
  <c r="Z10" i="8"/>
  <c r="J22" i="1" s="1"/>
  <c r="C30" i="1"/>
  <c r="D30" i="1" s="1"/>
  <c r="C19" i="9"/>
  <c r="K24" i="8"/>
  <c r="AE24" i="8"/>
  <c r="K40" i="1" s="1"/>
  <c r="D42" i="5"/>
  <c r="I45" i="8"/>
  <c r="G38" i="1" s="1"/>
  <c r="Z58" i="8"/>
  <c r="J97" i="1" s="1"/>
  <c r="J58" i="8"/>
  <c r="AE72" i="8"/>
  <c r="K112" i="1" s="1"/>
  <c r="K72" i="8"/>
  <c r="AE120" i="8"/>
  <c r="K69" i="1" s="1"/>
  <c r="K120" i="8"/>
  <c r="AE18" i="8"/>
  <c r="K29" i="1" s="1"/>
  <c r="S29" i="1" s="1"/>
  <c r="E74" i="9"/>
  <c r="D84" i="5"/>
  <c r="H36" i="8"/>
  <c r="F61" i="1" s="1"/>
  <c r="K76" i="8"/>
  <c r="I118" i="1" s="1"/>
  <c r="G136" i="1"/>
  <c r="H101" i="8"/>
  <c r="F136" i="1" s="1"/>
  <c r="D32" i="4"/>
  <c r="C18" i="1"/>
  <c r="D18" i="1" s="1"/>
  <c r="C98" i="9"/>
  <c r="I4" i="8"/>
  <c r="D5" i="5"/>
  <c r="K95" i="8"/>
  <c r="I149" i="1" s="1"/>
  <c r="AE95" i="8"/>
  <c r="K149" i="1" s="1"/>
  <c r="C144" i="1"/>
  <c r="D144" i="1" s="1"/>
  <c r="C122" i="9"/>
  <c r="Z145" i="8"/>
  <c r="J82" i="1" s="1"/>
  <c r="J145" i="8"/>
  <c r="Z78" i="8"/>
  <c r="J123" i="1" s="1"/>
  <c r="D7" i="5"/>
  <c r="I7" i="8"/>
  <c r="J36" i="8"/>
  <c r="H61" i="1" s="1"/>
  <c r="Z36" i="8"/>
  <c r="J61" i="1" s="1"/>
  <c r="L89" i="1"/>
  <c r="M89" i="1" s="1"/>
  <c r="I63" i="9"/>
  <c r="L120" i="1"/>
  <c r="M120" i="1" s="1"/>
  <c r="I23" i="9"/>
  <c r="L65" i="1"/>
  <c r="M65" i="1" s="1"/>
  <c r="I39" i="9"/>
  <c r="Z90" i="8"/>
  <c r="J139" i="1" s="1"/>
  <c r="J90" i="8"/>
  <c r="D108" i="5"/>
  <c r="I125" i="8"/>
  <c r="G21" i="1" s="1"/>
  <c r="D131" i="8"/>
  <c r="F131" i="8" s="1"/>
  <c r="Y131" i="8"/>
  <c r="L145" i="1"/>
  <c r="M145" i="1" s="1"/>
  <c r="I135" i="9"/>
  <c r="D52" i="4"/>
  <c r="I139" i="8"/>
  <c r="G114" i="1" s="1"/>
  <c r="E110" i="9"/>
  <c r="I92" i="9"/>
  <c r="AG88" i="8"/>
  <c r="E75" i="4" s="1"/>
  <c r="H75" i="4" s="1"/>
  <c r="J4" i="8"/>
  <c r="D115" i="5"/>
  <c r="I132" i="9"/>
  <c r="C29" i="9"/>
  <c r="I31" i="9"/>
  <c r="Y35" i="8"/>
  <c r="Z74" i="8"/>
  <c r="J116" i="1" s="1"/>
  <c r="J97" i="8"/>
  <c r="H55" i="1"/>
  <c r="E31" i="9"/>
  <c r="H136" i="1"/>
  <c r="E101" i="9"/>
  <c r="C23" i="1"/>
  <c r="D23" i="1" s="1"/>
  <c r="C118" i="9"/>
  <c r="D18" i="5"/>
  <c r="I90" i="9"/>
  <c r="AE104" i="8"/>
  <c r="K39" i="1" s="1"/>
  <c r="L3" i="1"/>
  <c r="M3" i="1" s="1"/>
  <c r="I134" i="9"/>
  <c r="I141" i="1"/>
  <c r="F116" i="9"/>
  <c r="K11" i="8"/>
  <c r="D13" i="4"/>
  <c r="D26" i="4"/>
  <c r="Y10" i="8"/>
  <c r="D10" i="8"/>
  <c r="F10" i="8" s="1"/>
  <c r="C22" i="1" s="1"/>
  <c r="D22" i="1" s="1"/>
  <c r="D75" i="5"/>
  <c r="I84" i="8"/>
  <c r="G128" i="1" s="1"/>
  <c r="D90" i="5"/>
  <c r="I100" i="8"/>
  <c r="G42" i="1" s="1"/>
  <c r="L31" i="1"/>
  <c r="M31" i="1" s="1"/>
  <c r="I126" i="9"/>
  <c r="D59" i="8"/>
  <c r="F59" i="8" s="1"/>
  <c r="AD59" i="8"/>
  <c r="AG59" i="8"/>
  <c r="E69" i="4" s="1"/>
  <c r="H69" i="4" s="1"/>
  <c r="I67" i="1"/>
  <c r="F40" i="9"/>
  <c r="Y99" i="8"/>
  <c r="D99" i="8"/>
  <c r="F99" i="8" s="1"/>
  <c r="C121" i="1" s="1"/>
  <c r="D121" i="1" s="1"/>
  <c r="I39" i="1"/>
  <c r="F104" i="9"/>
  <c r="Z122" i="8"/>
  <c r="J144" i="1" s="1"/>
  <c r="J122" i="8"/>
  <c r="H144" i="1" s="1"/>
  <c r="G115" i="1"/>
  <c r="H141" i="8"/>
  <c r="F115" i="1" s="1"/>
  <c r="H71" i="1"/>
  <c r="E149" i="9"/>
  <c r="G149" i="9" s="1"/>
  <c r="C109" i="1"/>
  <c r="D109" i="1" s="1"/>
  <c r="C130" i="9"/>
  <c r="I97" i="9"/>
  <c r="F28" i="9"/>
  <c r="AE28" i="8"/>
  <c r="K47" i="1" s="1"/>
  <c r="L134" i="1"/>
  <c r="M134" i="1" s="1"/>
  <c r="I115" i="9"/>
  <c r="AF9" i="8"/>
  <c r="F55" i="9"/>
  <c r="AD85" i="8"/>
  <c r="AF85" i="8" s="1"/>
  <c r="H149" i="1"/>
  <c r="E95" i="9"/>
  <c r="I43" i="1"/>
  <c r="F26" i="9"/>
  <c r="K56" i="8"/>
  <c r="D16" i="5"/>
  <c r="G14" i="8"/>
  <c r="E8" i="1" s="1"/>
  <c r="H67" i="1"/>
  <c r="E40" i="9"/>
  <c r="D49" i="8"/>
  <c r="F49" i="8" s="1"/>
  <c r="C87" i="1" s="1"/>
  <c r="D87" i="1" s="1"/>
  <c r="L91" i="1"/>
  <c r="M91" i="1" s="1"/>
  <c r="I51" i="9"/>
  <c r="G113" i="1"/>
  <c r="H73" i="8"/>
  <c r="F113" i="1" s="1"/>
  <c r="G78" i="8"/>
  <c r="E123" i="1" s="1"/>
  <c r="D97" i="8"/>
  <c r="F97" i="8" s="1"/>
  <c r="I144" i="1"/>
  <c r="F122" i="9"/>
  <c r="AE34" i="8"/>
  <c r="K59" i="1" s="1"/>
  <c r="D33" i="8"/>
  <c r="F33" i="8" s="1"/>
  <c r="D45" i="5"/>
  <c r="AE82" i="8"/>
  <c r="K126" i="1" s="1"/>
  <c r="K82" i="8"/>
  <c r="Z84" i="8"/>
  <c r="J128" i="1" s="1"/>
  <c r="J84" i="8"/>
  <c r="H128" i="1" s="1"/>
  <c r="AE114" i="8"/>
  <c r="K20" i="1" s="1"/>
  <c r="K114" i="8"/>
  <c r="D118" i="5"/>
  <c r="I135" i="8"/>
  <c r="G145" i="1" s="1"/>
  <c r="D139" i="8"/>
  <c r="F139" i="8" s="1"/>
  <c r="AG139" i="8"/>
  <c r="E52" i="4" s="1"/>
  <c r="F52" i="4" s="1"/>
  <c r="C75" i="9"/>
  <c r="F37" i="9"/>
  <c r="I147" i="9"/>
  <c r="F38" i="9"/>
  <c r="AG132" i="8"/>
  <c r="K142" i="8"/>
  <c r="D103" i="8"/>
  <c r="F103" i="8" s="1"/>
  <c r="C52" i="1" s="1"/>
  <c r="D52" i="1" s="1"/>
  <c r="D111" i="5"/>
  <c r="G31" i="1"/>
  <c r="H126" i="8"/>
  <c r="F31" i="1" s="1"/>
  <c r="G80" i="1"/>
  <c r="H128" i="8"/>
  <c r="F80" i="1" s="1"/>
  <c r="J141" i="8"/>
  <c r="H115" i="1" s="1"/>
  <c r="Z141" i="8"/>
  <c r="J115" i="1" s="1"/>
  <c r="K30" i="8"/>
  <c r="I53" i="1" s="1"/>
  <c r="AE30" i="8"/>
  <c r="K53" i="1" s="1"/>
  <c r="C68" i="1"/>
  <c r="D68" i="1" s="1"/>
  <c r="C41" i="9"/>
  <c r="Z64" i="8"/>
  <c r="J102" i="1" s="1"/>
  <c r="J64" i="8"/>
  <c r="H102" i="1" s="1"/>
  <c r="I67" i="8"/>
  <c r="G105" i="1" s="1"/>
  <c r="D60" i="5"/>
  <c r="Z96" i="8"/>
  <c r="J150" i="1" s="1"/>
  <c r="J96" i="8"/>
  <c r="Z112" i="8"/>
  <c r="J10" i="1" s="1"/>
  <c r="J112" i="8"/>
  <c r="L21" i="1"/>
  <c r="M21" i="1" s="1"/>
  <c r="I125" i="9"/>
  <c r="I79" i="9"/>
  <c r="E54" i="9"/>
  <c r="E134" i="9"/>
  <c r="F20" i="9"/>
  <c r="F23" i="9"/>
  <c r="F78" i="9"/>
  <c r="AE126" i="8"/>
  <c r="K31" i="1" s="1"/>
  <c r="AG67" i="8"/>
  <c r="H131" i="1"/>
  <c r="E86" i="9"/>
  <c r="C123" i="1"/>
  <c r="D123" i="1" s="1"/>
  <c r="C78" i="9"/>
  <c r="D34" i="5"/>
  <c r="G70" i="1"/>
  <c r="H121" i="8"/>
  <c r="F70" i="1" s="1"/>
  <c r="E22" i="9"/>
  <c r="E47" i="9"/>
  <c r="D103" i="5"/>
  <c r="H69" i="1"/>
  <c r="E120" i="9"/>
  <c r="J80" i="8"/>
  <c r="E111" i="9"/>
  <c r="F45" i="9"/>
  <c r="Z148" i="8"/>
  <c r="J49" i="1" s="1"/>
  <c r="AE78" i="8"/>
  <c r="K123" i="1" s="1"/>
  <c r="AG75" i="8"/>
  <c r="I144" i="8"/>
  <c r="G85" i="1" s="1"/>
  <c r="I90" i="1"/>
  <c r="F109" i="9"/>
  <c r="H62" i="1"/>
  <c r="E60" i="9"/>
  <c r="J104" i="8"/>
  <c r="H39" i="1" s="1"/>
  <c r="I113" i="1"/>
  <c r="F73" i="9"/>
  <c r="C132" i="1"/>
  <c r="D132" i="1" s="1"/>
  <c r="C117" i="9"/>
  <c r="I85" i="8"/>
  <c r="E100" i="9"/>
  <c r="Z24" i="8"/>
  <c r="J40" i="1" s="1"/>
  <c r="I51" i="8"/>
  <c r="G91" i="1" s="1"/>
  <c r="I60" i="1"/>
  <c r="F35" i="9"/>
  <c r="AF93" i="8"/>
  <c r="H103" i="8"/>
  <c r="F52" i="1" s="1"/>
  <c r="L36" i="1"/>
  <c r="M36" i="1" s="1"/>
  <c r="I22" i="9"/>
  <c r="L9" i="1"/>
  <c r="M9" i="1" s="1"/>
  <c r="I6" i="9"/>
  <c r="H120" i="1"/>
  <c r="E23" i="9"/>
  <c r="K139" i="8"/>
  <c r="I50" i="1"/>
  <c r="F68" i="9"/>
  <c r="D55" i="4"/>
  <c r="D100" i="5"/>
  <c r="D78" i="5"/>
  <c r="I6" i="1"/>
  <c r="F4" i="9"/>
  <c r="H140" i="1"/>
  <c r="E91" i="9"/>
  <c r="H59" i="1"/>
  <c r="E34" i="9"/>
  <c r="H96" i="1"/>
  <c r="E57" i="9"/>
  <c r="E70" i="9"/>
  <c r="Y41" i="8"/>
  <c r="H126" i="1"/>
  <c r="E82" i="9"/>
  <c r="C31" i="9"/>
  <c r="F86" i="9"/>
  <c r="Z100" i="8"/>
  <c r="J42" i="1" s="1"/>
  <c r="AE102" i="8"/>
  <c r="K58" i="1" s="1"/>
  <c r="H105" i="8"/>
  <c r="F138" i="1" s="1"/>
  <c r="G100" i="1"/>
  <c r="H143" i="8"/>
  <c r="F100" i="1" s="1"/>
  <c r="K62" i="8"/>
  <c r="K146" i="8"/>
  <c r="I107" i="8"/>
  <c r="G83" i="1" s="1"/>
  <c r="D93" i="5"/>
  <c r="G110" i="8"/>
  <c r="E66" i="1" s="1"/>
  <c r="K118" i="8"/>
  <c r="I23" i="1" s="1"/>
  <c r="AE118" i="8"/>
  <c r="K23" i="1" s="1"/>
  <c r="D106" i="5"/>
  <c r="I123" i="8"/>
  <c r="G33" i="1" s="1"/>
  <c r="D129" i="8"/>
  <c r="F129" i="8" s="1"/>
  <c r="C119" i="1" s="1"/>
  <c r="D119" i="1" s="1"/>
  <c r="G122" i="1"/>
  <c r="H137" i="8"/>
  <c r="F122" i="1" s="1"/>
  <c r="G142" i="8"/>
  <c r="E146" i="1" s="1"/>
  <c r="D145" i="8"/>
  <c r="F145" i="8" s="1"/>
  <c r="L149" i="8"/>
  <c r="L93" i="1"/>
  <c r="M93" i="1" s="1"/>
  <c r="I54" i="9"/>
  <c r="I24" i="1"/>
  <c r="F132" i="9"/>
  <c r="L5" i="8"/>
  <c r="K6" i="8"/>
  <c r="I9" i="1" s="1"/>
  <c r="AE6" i="8"/>
  <c r="K9" i="1" s="1"/>
  <c r="J8" i="8"/>
  <c r="Z8" i="8"/>
  <c r="J12" i="1" s="1"/>
  <c r="I11" i="8"/>
  <c r="G35" i="1" s="1"/>
  <c r="D10" i="5"/>
  <c r="D17" i="8"/>
  <c r="F17" i="8" s="1"/>
  <c r="C17" i="9" s="1"/>
  <c r="H40" i="1"/>
  <c r="E24" i="9"/>
  <c r="G30" i="8"/>
  <c r="E53" i="1" s="1"/>
  <c r="I43" i="8"/>
  <c r="G73" i="1" s="1"/>
  <c r="AG47" i="8"/>
  <c r="E16" i="4" s="1"/>
  <c r="F16" i="4" s="1"/>
  <c r="L53" i="8"/>
  <c r="Z56" i="8"/>
  <c r="J95" i="1" s="1"/>
  <c r="J56" i="8"/>
  <c r="H95" i="1" s="1"/>
  <c r="G62" i="8"/>
  <c r="E101" i="1" s="1"/>
  <c r="D65" i="8"/>
  <c r="F65" i="8" s="1"/>
  <c r="C103" i="1" s="1"/>
  <c r="D103" i="1" s="1"/>
  <c r="L69" i="8"/>
  <c r="D81" i="8"/>
  <c r="F81" i="8" s="1"/>
  <c r="C125" i="1" s="1"/>
  <c r="D125" i="1" s="1"/>
  <c r="I91" i="8"/>
  <c r="F141" i="9"/>
  <c r="E116" i="9"/>
  <c r="I27" i="8"/>
  <c r="H127" i="1"/>
  <c r="E83" i="9"/>
  <c r="H129" i="1"/>
  <c r="E25" i="9"/>
  <c r="AE4" i="8"/>
  <c r="K6" i="1" s="1"/>
  <c r="I113" i="8"/>
  <c r="G54" i="1" s="1"/>
  <c r="D119" i="8"/>
  <c r="F119" i="8" s="1"/>
  <c r="Z94" i="8"/>
  <c r="J148" i="1" s="1"/>
  <c r="Z22" i="8"/>
  <c r="J36" i="1" s="1"/>
  <c r="I97" i="8"/>
  <c r="G107" i="1" s="1"/>
  <c r="K92" i="8"/>
  <c r="D11" i="5"/>
  <c r="D9" i="5"/>
  <c r="AF57" i="8"/>
  <c r="J38" i="8"/>
  <c r="I84" i="9"/>
  <c r="AF77" i="8"/>
  <c r="Z110" i="8"/>
  <c r="J66" i="1" s="1"/>
  <c r="AG130" i="8"/>
  <c r="E47" i="4" s="1"/>
  <c r="F47" i="4" s="1"/>
  <c r="C85" i="1"/>
  <c r="D85" i="1" s="1"/>
  <c r="C144" i="9"/>
  <c r="C115" i="1"/>
  <c r="D115" i="1" s="1"/>
  <c r="C141" i="9"/>
  <c r="C113" i="1"/>
  <c r="D113" i="1" s="1"/>
  <c r="C73" i="9"/>
  <c r="C26" i="1"/>
  <c r="D26" i="1" s="1"/>
  <c r="C52" i="9"/>
  <c r="C83" i="1"/>
  <c r="D83" i="1" s="1"/>
  <c r="C107" i="9"/>
  <c r="C20" i="1"/>
  <c r="D20" i="1" s="1"/>
  <c r="C114" i="9"/>
  <c r="C124" i="1"/>
  <c r="D124" i="1" s="1"/>
  <c r="C79" i="9"/>
  <c r="C108" i="1"/>
  <c r="D108" i="1" s="1"/>
  <c r="C70" i="9"/>
  <c r="C60" i="1"/>
  <c r="D60" i="1" s="1"/>
  <c r="C35" i="9"/>
  <c r="C139" i="1"/>
  <c r="D139" i="1" s="1"/>
  <c r="C90" i="9"/>
  <c r="C46" i="1"/>
  <c r="D46" i="1" s="1"/>
  <c r="C27" i="9"/>
  <c r="C36" i="1"/>
  <c r="D36" i="1" s="1"/>
  <c r="C22" i="9"/>
  <c r="C72" i="1"/>
  <c r="D72" i="1" s="1"/>
  <c r="C42" i="9"/>
  <c r="C67" i="1"/>
  <c r="D67" i="1" s="1"/>
  <c r="C40" i="9"/>
  <c r="J151" i="9"/>
  <c r="C146" i="9"/>
  <c r="H57" i="8"/>
  <c r="F96" i="1" s="1"/>
  <c r="H5" i="8"/>
  <c r="F7" i="1" s="1"/>
  <c r="AF141" i="8"/>
  <c r="C9" i="9"/>
  <c r="F25" i="9"/>
  <c r="E9" i="9"/>
  <c r="F128" i="9"/>
  <c r="I119" i="9"/>
  <c r="F112" i="9"/>
  <c r="H53" i="8"/>
  <c r="F92" i="1" s="1"/>
  <c r="E15" i="9"/>
  <c r="I127" i="9"/>
  <c r="I49" i="9"/>
  <c r="E118" i="9"/>
  <c r="I136" i="9"/>
  <c r="I118" i="9"/>
  <c r="C50" i="9"/>
  <c r="H102" i="8"/>
  <c r="F58" i="1" s="1"/>
  <c r="H82" i="8"/>
  <c r="F126" i="1" s="1"/>
  <c r="F133" i="9"/>
  <c r="I17" i="9"/>
  <c r="I78" i="9"/>
  <c r="I58" i="9"/>
  <c r="E121" i="9"/>
  <c r="I145" i="9"/>
  <c r="I120" i="9"/>
  <c r="E124" i="9"/>
  <c r="H19" i="8"/>
  <c r="F30" i="1" s="1"/>
  <c r="E53" i="9"/>
  <c r="I45" i="9"/>
  <c r="C43" i="9"/>
  <c r="I105" i="9"/>
  <c r="F137" i="9"/>
  <c r="E144" i="9"/>
  <c r="I7" i="9"/>
  <c r="F9" i="9"/>
  <c r="C135" i="9"/>
  <c r="C106" i="9"/>
  <c r="AF131" i="8"/>
  <c r="H37" i="8"/>
  <c r="F63" i="1" s="1"/>
  <c r="AF121" i="8"/>
  <c r="I129" i="9"/>
  <c r="AF42" i="8"/>
  <c r="I104" i="9"/>
  <c r="C86" i="9"/>
  <c r="F106" i="9"/>
  <c r="F110" i="9"/>
  <c r="E136" i="9"/>
  <c r="C137" i="9"/>
  <c r="AF41" i="8"/>
  <c r="H34" i="8"/>
  <c r="F59" i="1" s="1"/>
  <c r="H46" i="8"/>
  <c r="F78" i="1" s="1"/>
  <c r="E43" i="9"/>
  <c r="E73" i="9"/>
  <c r="E85" i="9"/>
  <c r="E98" i="9"/>
  <c r="E128" i="9"/>
  <c r="I61" i="9"/>
  <c r="I65" i="9"/>
  <c r="I140" i="9"/>
  <c r="I122" i="9"/>
  <c r="F138" i="9"/>
  <c r="H87" i="8"/>
  <c r="F135" i="1" s="1"/>
  <c r="H18" i="8"/>
  <c r="F29" i="1" s="1"/>
  <c r="F32" i="9"/>
  <c r="I28" i="9"/>
  <c r="I19" i="9"/>
  <c r="F64" i="9"/>
  <c r="E50" i="9"/>
  <c r="C25" i="9"/>
  <c r="F126" i="9"/>
  <c r="I67" i="9"/>
  <c r="I10" i="9"/>
  <c r="I38" i="9"/>
  <c r="E107" i="9"/>
  <c r="H92" i="8"/>
  <c r="F142" i="1" s="1"/>
  <c r="H83" i="8"/>
  <c r="F127" i="1" s="1"/>
  <c r="AF137" i="8"/>
  <c r="I47" i="9"/>
  <c r="H41" i="8"/>
  <c r="F68" i="1" s="1"/>
  <c r="C120" i="9"/>
  <c r="I88" i="9"/>
  <c r="F70" i="9"/>
  <c r="E123" i="9"/>
  <c r="F3" i="9"/>
  <c r="H3" i="9" s="1"/>
  <c r="E75" i="9"/>
  <c r="AF103" i="8"/>
  <c r="I121" i="9"/>
  <c r="F34" i="9"/>
  <c r="I30" i="9"/>
  <c r="C127" i="9"/>
  <c r="C105" i="9"/>
  <c r="F97" i="9"/>
  <c r="F29" i="9"/>
  <c r="E94" i="9"/>
  <c r="C143" i="9"/>
  <c r="C133" i="9"/>
  <c r="I62" i="9"/>
  <c r="I131" i="9"/>
  <c r="F144" i="9"/>
  <c r="I83" i="9"/>
  <c r="F136" i="9"/>
  <c r="F84" i="9"/>
  <c r="E87" i="9"/>
  <c r="I70" i="9"/>
  <c r="I13" i="9"/>
  <c r="I141" i="9"/>
  <c r="I72" i="9"/>
  <c r="E148" i="9"/>
  <c r="G148" i="9" s="1"/>
  <c r="I89" i="9"/>
  <c r="F74" i="9"/>
  <c r="F87" i="9"/>
  <c r="F58" i="9"/>
  <c r="C6" i="9"/>
  <c r="AF128" i="8"/>
  <c r="AD120" i="8"/>
  <c r="AD79" i="8"/>
  <c r="AA70" i="8"/>
  <c r="O108" i="1" s="1"/>
  <c r="R108" i="1" s="1"/>
  <c r="AA123" i="8"/>
  <c r="O33" i="1" s="1"/>
  <c r="AG111" i="8"/>
  <c r="AG92" i="8"/>
  <c r="E29" i="4" s="1"/>
  <c r="F29" i="4" s="1"/>
  <c r="AG149" i="8"/>
  <c r="E90" i="4" s="1"/>
  <c r="H90" i="4" s="1"/>
  <c r="AG52" i="8"/>
  <c r="E66" i="4" s="1"/>
  <c r="H66" i="4" s="1"/>
  <c r="AG11" i="8"/>
  <c r="Y75" i="8"/>
  <c r="AD7" i="8"/>
  <c r="AF7" i="8" s="1"/>
  <c r="AA55" i="8"/>
  <c r="O94" i="1" s="1"/>
  <c r="AA125" i="8"/>
  <c r="O21" i="1" s="1"/>
  <c r="Y98" i="8"/>
  <c r="AG145" i="8"/>
  <c r="E55" i="4" s="1"/>
  <c r="F55" i="4" s="1"/>
  <c r="AD148" i="8"/>
  <c r="AF148" i="8" s="1"/>
  <c r="Y8" i="8"/>
  <c r="N3" i="1"/>
  <c r="AG117" i="8"/>
  <c r="E81" i="4" s="1"/>
  <c r="H81" i="4" s="1"/>
  <c r="AD144" i="8"/>
  <c r="AF144" i="8" s="1"/>
  <c r="Y111" i="8"/>
  <c r="AG53" i="8"/>
  <c r="Y69" i="8"/>
  <c r="Y26" i="8"/>
  <c r="Y133" i="8"/>
  <c r="AD30" i="8"/>
  <c r="AA13" i="8"/>
  <c r="O17" i="1" s="1"/>
  <c r="AA140" i="8"/>
  <c r="O41" i="1" s="1"/>
  <c r="AD33" i="8"/>
  <c r="AF33" i="8" s="1"/>
  <c r="AG45" i="8"/>
  <c r="AG112" i="8"/>
  <c r="AG40" i="8"/>
  <c r="E15" i="4" s="1"/>
  <c r="F15" i="4" s="1"/>
  <c r="AG78" i="8"/>
  <c r="Y90" i="8"/>
  <c r="AG5" i="8"/>
  <c r="E57" i="4" s="1"/>
  <c r="H57" i="4" s="1"/>
  <c r="AA100" i="8"/>
  <c r="O42" i="1" s="1"/>
  <c r="AA86" i="8"/>
  <c r="O131" i="1" s="1"/>
  <c r="AG73" i="8"/>
  <c r="E22" i="4" s="1"/>
  <c r="F22" i="4" s="1"/>
  <c r="AG27" i="8"/>
  <c r="E12" i="4" s="1"/>
  <c r="F12" i="4" s="1"/>
  <c r="Y47" i="8"/>
  <c r="Y23" i="8"/>
  <c r="N33" i="1"/>
  <c r="N48" i="1"/>
  <c r="N149" i="1"/>
  <c r="N85" i="1"/>
  <c r="AD82" i="8"/>
  <c r="Y29" i="8"/>
  <c r="Y11" i="8"/>
  <c r="AD27" i="8"/>
  <c r="AG94" i="8"/>
  <c r="AG141" i="8"/>
  <c r="E88" i="4" s="1"/>
  <c r="H88" i="4" s="1"/>
  <c r="AG140" i="8"/>
  <c r="E53" i="4" s="1"/>
  <c r="F53" i="4" s="1"/>
  <c r="AA30" i="8"/>
  <c r="O53" i="1" s="1"/>
  <c r="AA77" i="8"/>
  <c r="O111" i="1" s="1"/>
  <c r="AA145" i="8"/>
  <c r="O82" i="1" s="1"/>
  <c r="AA137" i="8"/>
  <c r="O122" i="1" s="1"/>
  <c r="AG61" i="8"/>
  <c r="E21" i="4" s="1"/>
  <c r="F21" i="4" s="1"/>
  <c r="AD55" i="8"/>
  <c r="AF55" i="8" s="1"/>
  <c r="Y84" i="8"/>
  <c r="AG84" i="8"/>
  <c r="AD10" i="8"/>
  <c r="AF10" i="8" s="1"/>
  <c r="AD133" i="8"/>
  <c r="AF133" i="8" s="1"/>
  <c r="AG119" i="8"/>
  <c r="E42" i="4" s="1"/>
  <c r="F42" i="4" s="1"/>
  <c r="AA51" i="8"/>
  <c r="O91" i="1" s="1"/>
  <c r="AA76" i="8"/>
  <c r="O118" i="1" s="1"/>
  <c r="Y49" i="8"/>
  <c r="AG79" i="8"/>
  <c r="AD35" i="8"/>
  <c r="AG72" i="8"/>
  <c r="AD122" i="8"/>
  <c r="AF122" i="8" s="1"/>
  <c r="AG148" i="8"/>
  <c r="E89" i="4" s="1"/>
  <c r="H89" i="4" s="1"/>
  <c r="Y89" i="8"/>
  <c r="AB89" i="8" s="1"/>
  <c r="AC89" i="8" s="1"/>
  <c r="E80" i="5" s="1"/>
  <c r="F80" i="5" s="1"/>
  <c r="Y16" i="8"/>
  <c r="AD47" i="8"/>
  <c r="AA119" i="8"/>
  <c r="O45" i="1" s="1"/>
  <c r="Y68" i="8"/>
  <c r="AG23" i="8"/>
  <c r="E8" i="4" s="1"/>
  <c r="F8" i="4" s="1"/>
  <c r="Y117" i="8"/>
  <c r="Y65" i="8"/>
  <c r="AA129" i="8"/>
  <c r="O119" i="1" s="1"/>
  <c r="Y33" i="8"/>
  <c r="AG43" i="8"/>
  <c r="N118" i="1"/>
  <c r="N21" i="1"/>
  <c r="Y138" i="8"/>
  <c r="Y86" i="8"/>
  <c r="Y97" i="8"/>
  <c r="Y72" i="8"/>
  <c r="AG4" i="8"/>
  <c r="E5" i="4" s="1"/>
  <c r="F5" i="4" s="1"/>
  <c r="AG49" i="8"/>
  <c r="E65" i="4" s="1"/>
  <c r="H65" i="4" s="1"/>
  <c r="AG39" i="8"/>
  <c r="AA15" i="8"/>
  <c r="O25" i="1" s="1"/>
  <c r="AA45" i="8"/>
  <c r="O38" i="1" s="1"/>
  <c r="AA87" i="8"/>
  <c r="O135" i="1" s="1"/>
  <c r="AA3" i="8"/>
  <c r="O5" i="1" s="1"/>
  <c r="AG38" i="8"/>
  <c r="E62" i="4" s="1"/>
  <c r="H62" i="4" s="1"/>
  <c r="AA149" i="8"/>
  <c r="O71" i="1" s="1"/>
  <c r="R71" i="1" s="1"/>
  <c r="AG22" i="8"/>
  <c r="AG28" i="8"/>
  <c r="AD38" i="8"/>
  <c r="AG89" i="8"/>
  <c r="AD71" i="8"/>
  <c r="AF71" i="8" s="1"/>
  <c r="AA115" i="8"/>
  <c r="O134" i="1" s="1"/>
  <c r="AD36" i="8"/>
  <c r="AF36" i="8" s="1"/>
  <c r="Y149" i="8"/>
  <c r="AD101" i="8"/>
  <c r="AF101" i="8" s="1"/>
  <c r="AG99" i="8"/>
  <c r="E76" i="4" s="1"/>
  <c r="H76" i="4" s="1"/>
  <c r="AD48" i="8"/>
  <c r="AF48" i="8" s="1"/>
  <c r="AG29" i="8"/>
  <c r="AG58" i="8"/>
  <c r="E68" i="4" s="1"/>
  <c r="H68" i="4" s="1"/>
  <c r="Y147" i="8"/>
  <c r="Y56" i="8"/>
  <c r="AG104" i="8"/>
  <c r="E35" i="4" s="1"/>
  <c r="F35" i="4" s="1"/>
  <c r="AA26" i="8"/>
  <c r="O43" i="1" s="1"/>
  <c r="AD67" i="8"/>
  <c r="AF67" i="8" s="1"/>
  <c r="AG51" i="8"/>
  <c r="E19" i="4" s="1"/>
  <c r="F19" i="4" s="1"/>
  <c r="AD102" i="8"/>
  <c r="AD14" i="8"/>
  <c r="AA135" i="8"/>
  <c r="O145" i="1" s="1"/>
  <c r="AD61" i="8"/>
  <c r="AF61" i="8" s="1"/>
  <c r="AG31" i="8"/>
  <c r="E13" i="4" s="1"/>
  <c r="F13" i="4" s="1"/>
  <c r="N148" i="1"/>
  <c r="S148" i="1" s="1"/>
  <c r="N94" i="1"/>
  <c r="Y135" i="8"/>
  <c r="Y120" i="8"/>
  <c r="Y143" i="8"/>
  <c r="AD125" i="8"/>
  <c r="AF125" i="8" s="1"/>
  <c r="AG68" i="8"/>
  <c r="S50" i="1" s="1"/>
  <c r="AG131" i="8"/>
  <c r="AG87" i="8"/>
  <c r="AA25" i="8"/>
  <c r="O129" i="1" s="1"/>
  <c r="AA130" i="8"/>
  <c r="O109" i="1" s="1"/>
  <c r="AA24" i="8"/>
  <c r="O40" i="1" s="1"/>
  <c r="AA32" i="8"/>
  <c r="O56" i="1" s="1"/>
  <c r="AD92" i="8"/>
  <c r="AF92" i="8" s="1"/>
  <c r="AA21" i="8"/>
  <c r="O34" i="1" s="1"/>
  <c r="AG71" i="8"/>
  <c r="AD112" i="8"/>
  <c r="AF112" i="8" s="1"/>
  <c r="Y67" i="8"/>
  <c r="AG60" i="8"/>
  <c r="Y9" i="8"/>
  <c r="Y126" i="8"/>
  <c r="AD139" i="8"/>
  <c r="AF139" i="8" s="1"/>
  <c r="AG24" i="8"/>
  <c r="E9" i="4" s="1"/>
  <c r="F9" i="4" s="1"/>
  <c r="AD109" i="8"/>
  <c r="AF109" i="8" s="1"/>
  <c r="AG8" i="8"/>
  <c r="E58" i="4" s="1"/>
  <c r="H58" i="4" s="1"/>
  <c r="AD81" i="8"/>
  <c r="AF81" i="8" s="1"/>
  <c r="AG19" i="8"/>
  <c r="AA75" i="8"/>
  <c r="O117" i="1" s="1"/>
  <c r="Y50" i="8"/>
  <c r="Y40" i="8"/>
  <c r="AD86" i="8"/>
  <c r="AF86" i="8" s="1"/>
  <c r="AG136" i="8"/>
  <c r="E51" i="4" s="1"/>
  <c r="F51" i="4" s="1"/>
  <c r="AA101" i="8"/>
  <c r="O136" i="1" s="1"/>
  <c r="R136" i="1" s="1"/>
  <c r="AD97" i="8"/>
  <c r="AG32" i="8"/>
  <c r="E61" i="4" s="1"/>
  <c r="H61" i="4" s="1"/>
  <c r="AG48" i="8"/>
  <c r="E17" i="4" s="1"/>
  <c r="F17" i="4" s="1"/>
  <c r="AA95" i="8"/>
  <c r="O149" i="1" s="1"/>
  <c r="Y55" i="8"/>
  <c r="AG143" i="8"/>
  <c r="N150" i="1"/>
  <c r="S150" i="1" s="1"/>
  <c r="AD51" i="8"/>
  <c r="AF51" i="8" s="1"/>
  <c r="Y127" i="8"/>
  <c r="AD88" i="8"/>
  <c r="AF88" i="8" s="1"/>
  <c r="Y34" i="8"/>
  <c r="AG128" i="8"/>
  <c r="AG95" i="8"/>
  <c r="AG57" i="8"/>
  <c r="AA14" i="8"/>
  <c r="O8" i="1" s="1"/>
  <c r="AA50" i="8"/>
  <c r="O81" i="1" s="1"/>
  <c r="AA62" i="8"/>
  <c r="O101" i="1" s="1"/>
  <c r="AA59" i="8"/>
  <c r="O98" i="1" s="1"/>
  <c r="AD134" i="8"/>
  <c r="AF134" i="8" s="1"/>
  <c r="AA57" i="8"/>
  <c r="O96" i="1" s="1"/>
  <c r="Y116" i="8"/>
  <c r="Y115" i="8"/>
  <c r="AD32" i="8"/>
  <c r="AF32" i="8" s="1"/>
  <c r="AG14" i="8"/>
  <c r="E7" i="4" s="1"/>
  <c r="F7" i="4" s="1"/>
  <c r="Y77" i="8"/>
  <c r="AG63" i="8"/>
  <c r="AD64" i="8"/>
  <c r="AF64" i="8" s="1"/>
  <c r="AG55" i="8"/>
  <c r="Y103" i="8"/>
  <c r="AG12" i="8"/>
  <c r="AG9" i="8"/>
  <c r="AA85" i="8"/>
  <c r="O130" i="1" s="1"/>
  <c r="AD20" i="8"/>
  <c r="AF20" i="8" s="1"/>
  <c r="AD5" i="8"/>
  <c r="AF5" i="8" s="1"/>
  <c r="Y102" i="8"/>
  <c r="AG97" i="8"/>
  <c r="E31" i="4" s="1"/>
  <c r="F31" i="4" s="1"/>
  <c r="AA122" i="8"/>
  <c r="O144" i="1" s="1"/>
  <c r="Y88" i="8"/>
  <c r="AG142" i="8"/>
  <c r="E85" i="4" s="1"/>
  <c r="H85" i="4" s="1"/>
  <c r="Y139" i="8"/>
  <c r="AG7" i="8"/>
  <c r="AA84" i="8"/>
  <c r="O128" i="1" s="1"/>
  <c r="Y38" i="8"/>
  <c r="AA102" i="8"/>
  <c r="O58" i="1" s="1"/>
  <c r="R58" i="1" s="1"/>
  <c r="N136" i="1"/>
  <c r="AD89" i="8"/>
  <c r="AF89" i="8" s="1"/>
  <c r="AD80" i="8"/>
  <c r="AF80" i="8" s="1"/>
  <c r="Y95" i="8"/>
  <c r="Y19" i="8"/>
  <c r="AG74" i="8"/>
  <c r="E73" i="4" s="1"/>
  <c r="H73" i="4" s="1"/>
  <c r="AG127" i="8"/>
  <c r="E46" i="4" s="1"/>
  <c r="F46" i="4" s="1"/>
  <c r="AD90" i="8"/>
  <c r="AF90" i="8" s="1"/>
  <c r="AA19" i="8"/>
  <c r="O30" i="1" s="1"/>
  <c r="AA91" i="8"/>
  <c r="O140" i="1" s="1"/>
  <c r="AA58" i="8"/>
  <c r="AG115" i="8"/>
  <c r="E40" i="4" s="1"/>
  <c r="F40" i="4" s="1"/>
  <c r="Y14" i="8"/>
  <c r="AD65" i="8"/>
  <c r="AF65" i="8" s="1"/>
  <c r="AD98" i="8"/>
  <c r="AF98" i="8" s="1"/>
  <c r="Y121" i="8"/>
  <c r="AD142" i="8"/>
  <c r="AF142" i="8" s="1"/>
  <c r="AG18" i="8"/>
  <c r="Y37" i="8"/>
  <c r="AG15" i="8"/>
  <c r="E60" i="4" s="1"/>
  <c r="H60" i="4" s="1"/>
  <c r="Y39" i="8"/>
  <c r="Y78" i="8"/>
  <c r="AA34" i="8"/>
  <c r="O59" i="1" s="1"/>
  <c r="Y80" i="8"/>
  <c r="AA83" i="8"/>
  <c r="O127" i="1" s="1"/>
  <c r="AD52" i="8"/>
  <c r="AF52" i="8" s="1"/>
  <c r="AD135" i="8"/>
  <c r="AF135" i="8" s="1"/>
  <c r="AD18" i="8"/>
  <c r="AG126" i="8"/>
  <c r="AA126" i="8"/>
  <c r="O31" i="1" s="1"/>
  <c r="AD66" i="8"/>
  <c r="Y101" i="8"/>
  <c r="AD72" i="8"/>
  <c r="AG147" i="8"/>
  <c r="E56" i="4" s="1"/>
  <c r="F56" i="4" s="1"/>
  <c r="AA107" i="8"/>
  <c r="O83" i="1" s="1"/>
  <c r="AD113" i="8"/>
  <c r="AA5" i="8"/>
  <c r="Y106" i="8"/>
  <c r="AG96" i="8"/>
  <c r="Y122" i="8"/>
  <c r="AA9" i="8"/>
  <c r="O13" i="1" s="1"/>
  <c r="Y125" i="8"/>
  <c r="Y96" i="8"/>
  <c r="Y79" i="8"/>
  <c r="Y87" i="8"/>
  <c r="AG146" i="8"/>
  <c r="E86" i="4" s="1"/>
  <c r="H86" i="4" s="1"/>
  <c r="AG110" i="8"/>
  <c r="E37" i="4" s="1"/>
  <c r="F37" i="4" s="1"/>
  <c r="AD143" i="8"/>
  <c r="AA117" i="8"/>
  <c r="O132" i="1" s="1"/>
  <c r="R132" i="1" s="1"/>
  <c r="AA79" i="8"/>
  <c r="N112" i="1"/>
  <c r="N15" i="1"/>
  <c r="AD83" i="8"/>
  <c r="Y71" i="8"/>
  <c r="Y85" i="8"/>
  <c r="Y70" i="8"/>
  <c r="AG144" i="8"/>
  <c r="E54" i="4" s="1"/>
  <c r="F54" i="4" s="1"/>
  <c r="AG129" i="8"/>
  <c r="Y83" i="8"/>
  <c r="AA60" i="8"/>
  <c r="O62" i="1" s="1"/>
  <c r="AA17" i="8"/>
  <c r="O28" i="1" s="1"/>
  <c r="AA56" i="8"/>
  <c r="O95" i="1" s="1"/>
  <c r="R95" i="1" s="1"/>
  <c r="Y94" i="8"/>
  <c r="AG133" i="8"/>
  <c r="E48" i="4" s="1"/>
  <c r="F48" i="4" s="1"/>
  <c r="AD127" i="8"/>
  <c r="AD58" i="8"/>
  <c r="AF58" i="8" s="1"/>
  <c r="Y25" i="8"/>
  <c r="AD105" i="8"/>
  <c r="AF105" i="8" s="1"/>
  <c r="Y146" i="8"/>
  <c r="AB146" i="8" s="1"/>
  <c r="AC146" i="8" s="1"/>
  <c r="E134" i="5" s="1"/>
  <c r="H134" i="5" s="1"/>
  <c r="R77" i="1" s="1"/>
  <c r="AG13" i="8"/>
  <c r="E59" i="4" s="1"/>
  <c r="H59" i="4" s="1"/>
  <c r="Y105" i="8"/>
  <c r="AB105" i="8" s="1"/>
  <c r="AC105" i="8" s="1"/>
  <c r="E92" i="5" s="1"/>
  <c r="F92" i="5" s="1"/>
  <c r="AG121" i="8"/>
  <c r="E82" i="4" s="1"/>
  <c r="H82" i="4" s="1"/>
  <c r="AA116" i="8"/>
  <c r="O141" i="1" s="1"/>
  <c r="AA143" i="8"/>
  <c r="O100" i="1" s="1"/>
  <c r="AD40" i="8"/>
  <c r="AA11" i="8"/>
  <c r="O35" i="1" s="1"/>
  <c r="AD69" i="8"/>
  <c r="AD39" i="8"/>
  <c r="AF39" i="8" s="1"/>
  <c r="AD31" i="8"/>
  <c r="AD114" i="8"/>
  <c r="AG36" i="8"/>
  <c r="AA80" i="8"/>
  <c r="O133" i="1" s="1"/>
  <c r="Y140" i="8"/>
  <c r="Y59" i="8"/>
  <c r="AD91" i="8"/>
  <c r="AG91" i="8"/>
  <c r="E28" i="4" s="1"/>
  <c r="F28" i="4" s="1"/>
  <c r="Y137" i="8"/>
  <c r="AD43" i="8"/>
  <c r="AF43" i="8" s="1"/>
  <c r="AA69" i="8"/>
  <c r="O106" i="1" s="1"/>
  <c r="N53" i="1"/>
  <c r="N51" i="1"/>
  <c r="S51" i="1" s="1"/>
  <c r="AD150" i="8"/>
  <c r="AF150" i="8" s="1"/>
  <c r="AD107" i="8"/>
  <c r="Y142" i="8"/>
  <c r="Y73" i="8"/>
  <c r="AG44" i="8"/>
  <c r="E64" i="4" s="1"/>
  <c r="H64" i="4" s="1"/>
  <c r="AG70" i="8"/>
  <c r="E72" i="4" s="1"/>
  <c r="H72" i="4" s="1"/>
  <c r="AA142" i="8"/>
  <c r="O146" i="1" s="1"/>
  <c r="AA78" i="8"/>
  <c r="O123" i="1" s="1"/>
  <c r="Y17" i="8"/>
  <c r="AG103" i="8"/>
  <c r="AG137" i="8"/>
  <c r="AA42" i="8"/>
  <c r="O72" i="1" s="1"/>
  <c r="AG102" i="8"/>
  <c r="E34" i="4" s="1"/>
  <c r="F34" i="4" s="1"/>
  <c r="AA138" i="8"/>
  <c r="O76" i="1" s="1"/>
  <c r="AD106" i="8"/>
  <c r="AF106" i="8" s="1"/>
  <c r="Y22" i="8"/>
  <c r="Y110" i="8"/>
  <c r="AD118" i="8"/>
  <c r="Y109" i="8"/>
  <c r="AA134" i="8"/>
  <c r="O3" i="1" s="1"/>
  <c r="AA92" i="8"/>
  <c r="AA99" i="8"/>
  <c r="O121" i="1" s="1"/>
  <c r="AD100" i="8"/>
  <c r="AF100" i="8" s="1"/>
  <c r="AG64" i="8"/>
  <c r="AA90" i="8"/>
  <c r="O139" i="1" s="1"/>
  <c r="AG17" i="8"/>
  <c r="AA110" i="8"/>
  <c r="O66" i="1" s="1"/>
  <c r="AA139" i="8"/>
  <c r="O114" i="1" s="1"/>
  <c r="AG138" i="8"/>
  <c r="E84" i="4" s="1"/>
  <c r="H84" i="4" s="1"/>
  <c r="AG30" i="8"/>
  <c r="Y46" i="8"/>
  <c r="Y28" i="8"/>
  <c r="AB28" i="8" s="1"/>
  <c r="AC28" i="8" s="1"/>
  <c r="E27" i="5" s="1"/>
  <c r="F27" i="5" s="1"/>
  <c r="D105" i="1"/>
  <c r="D145" i="1"/>
  <c r="D122" i="1"/>
  <c r="D129" i="1"/>
  <c r="D9" i="1"/>
  <c r="Y150" i="8"/>
  <c r="AB150" i="8" s="1"/>
  <c r="AC150" i="8" s="1"/>
  <c r="N125" i="1"/>
  <c r="AA88" i="8"/>
  <c r="O44" i="1" s="1"/>
  <c r="N31" i="1"/>
  <c r="AA148" i="8"/>
  <c r="O49" i="1" s="1"/>
  <c r="Y18" i="8"/>
  <c r="AA54" i="8"/>
  <c r="O93" i="1" s="1"/>
  <c r="R93" i="1" s="1"/>
  <c r="Y62" i="8"/>
  <c r="Y7" i="8"/>
  <c r="AA41" i="8"/>
  <c r="O68" i="1" s="1"/>
  <c r="Y144" i="8"/>
  <c r="Y63" i="8"/>
  <c r="Y136" i="8"/>
  <c r="AD24" i="8"/>
  <c r="AA8" i="8"/>
  <c r="O12" i="1" s="1"/>
  <c r="AA53" i="8"/>
  <c r="O92" i="1" s="1"/>
  <c r="AA47" i="8"/>
  <c r="O84" i="1" s="1"/>
  <c r="AG124" i="8"/>
  <c r="E44" i="4" s="1"/>
  <c r="F44" i="4" s="1"/>
  <c r="AD63" i="8"/>
  <c r="AA133" i="8"/>
  <c r="O19" i="1" s="1"/>
  <c r="AA6" i="8"/>
  <c r="O9" i="1" s="1"/>
  <c r="AA4" i="8"/>
  <c r="O6" i="1" s="1"/>
  <c r="AA12" i="8"/>
  <c r="O16" i="1" s="1"/>
  <c r="AG123" i="8"/>
  <c r="E83" i="4" s="1"/>
  <c r="H83" i="4" s="1"/>
  <c r="AG106" i="8"/>
  <c r="E78" i="4" s="1"/>
  <c r="H78" i="4" s="1"/>
  <c r="AD104" i="8"/>
  <c r="Y107" i="8"/>
  <c r="N144" i="1"/>
  <c r="S144" i="1" s="1"/>
  <c r="AG105" i="8"/>
  <c r="AA94" i="8"/>
  <c r="O148" i="1" s="1"/>
  <c r="AD73" i="8"/>
  <c r="AF73" i="8" s="1"/>
  <c r="AD99" i="8"/>
  <c r="AF99" i="8" s="1"/>
  <c r="AA114" i="8"/>
  <c r="O20" i="1" s="1"/>
  <c r="R20" i="1" s="1"/>
  <c r="AA39" i="8"/>
  <c r="O65" i="1" s="1"/>
  <c r="Y42" i="8"/>
  <c r="AA67" i="8"/>
  <c r="O105" i="1" s="1"/>
  <c r="AG125" i="8"/>
  <c r="E45" i="4" s="1"/>
  <c r="F45" i="4" s="1"/>
  <c r="AD95" i="8"/>
  <c r="Y31" i="8"/>
  <c r="AA144" i="8"/>
  <c r="O85" i="1" s="1"/>
  <c r="AD6" i="8"/>
  <c r="AD78" i="8"/>
  <c r="AA113" i="8"/>
  <c r="O54" i="1" s="1"/>
  <c r="AD22" i="8"/>
  <c r="Y100" i="8"/>
  <c r="AD62" i="8"/>
  <c r="AF62" i="8" s="1"/>
  <c r="AD29" i="8"/>
  <c r="AF29" i="8" s="1"/>
  <c r="Y124" i="8"/>
  <c r="AB124" i="8" s="1"/>
  <c r="AC124" i="8" s="1"/>
  <c r="E107" i="5" s="1"/>
  <c r="F107" i="5" s="1"/>
  <c r="AD28" i="8"/>
  <c r="AA111" i="8"/>
  <c r="O88" i="1" s="1"/>
  <c r="AA74" i="8"/>
  <c r="O116" i="1" s="1"/>
  <c r="AD56" i="8"/>
  <c r="AF56" i="8" s="1"/>
  <c r="AD3" i="8"/>
  <c r="AA23" i="8"/>
  <c r="O120" i="1" s="1"/>
  <c r="AA121" i="8"/>
  <c r="O70" i="1" s="1"/>
  <c r="AA46" i="8"/>
  <c r="O78" i="1" s="1"/>
  <c r="AA141" i="8"/>
  <c r="O115" i="1" s="1"/>
  <c r="R115" i="1" s="1"/>
  <c r="AG107" i="8"/>
  <c r="E36" i="4" s="1"/>
  <c r="F36" i="4" s="1"/>
  <c r="AG42" i="8"/>
  <c r="E63" i="4" s="1"/>
  <c r="H63" i="4" s="1"/>
  <c r="AD44" i="8"/>
  <c r="AD19" i="8"/>
  <c r="AF19" i="8" s="1"/>
  <c r="M138" i="1"/>
  <c r="M53" i="1"/>
  <c r="M108" i="1"/>
  <c r="M112" i="1"/>
  <c r="N11" i="1"/>
  <c r="AD34" i="8"/>
  <c r="AD96" i="8"/>
  <c r="AF96" i="8" s="1"/>
  <c r="Y76" i="8"/>
  <c r="Y4" i="8"/>
  <c r="AA82" i="8"/>
  <c r="O126" i="1" s="1"/>
  <c r="AG46" i="8"/>
  <c r="AA31" i="8"/>
  <c r="O55" i="1" s="1"/>
  <c r="AA93" i="8"/>
  <c r="O15" i="1" s="1"/>
  <c r="AD13" i="8"/>
  <c r="AF13" i="8" s="1"/>
  <c r="Y44" i="8"/>
  <c r="AB44" i="8" s="1"/>
  <c r="AC44" i="8" s="1"/>
  <c r="E41" i="5" s="1"/>
  <c r="F41" i="5" s="1"/>
  <c r="AD37" i="8"/>
  <c r="AD149" i="8"/>
  <c r="Y43" i="8"/>
  <c r="AA98" i="8"/>
  <c r="O18" i="1" s="1"/>
  <c r="R18" i="1" s="1"/>
  <c r="AD12" i="8"/>
  <c r="Y130" i="8"/>
  <c r="Y108" i="8"/>
  <c r="AB108" i="8" s="1"/>
  <c r="AC108" i="8" s="1"/>
  <c r="E94" i="5" s="1"/>
  <c r="F94" i="5" s="1"/>
  <c r="Y20" i="8"/>
  <c r="AD21" i="8"/>
  <c r="Y32" i="8"/>
  <c r="AA43" i="8"/>
  <c r="O73" i="1" s="1"/>
  <c r="AA136" i="8"/>
  <c r="AD111" i="8"/>
  <c r="AG3" i="8"/>
  <c r="E4" i="4" s="1"/>
  <c r="Y6" i="8"/>
  <c r="AA36" i="8"/>
  <c r="O61" i="1" s="1"/>
  <c r="AA63" i="8"/>
  <c r="O89" i="1" s="1"/>
  <c r="AA104" i="8"/>
  <c r="O39" i="1" s="1"/>
  <c r="AG6" i="8"/>
  <c r="E6" i="4" s="1"/>
  <c r="F6" i="4" s="1"/>
  <c r="AG120" i="8"/>
  <c r="E43" i="4" s="1"/>
  <c r="F43" i="4" s="1"/>
  <c r="Y145" i="8"/>
  <c r="Y66" i="8"/>
  <c r="N77" i="1"/>
  <c r="AG82" i="8"/>
  <c r="E26" i="4" s="1"/>
  <c r="F26" i="4" s="1"/>
  <c r="AG77" i="8"/>
  <c r="E24" i="4" s="1"/>
  <c r="F24" i="4" s="1"/>
  <c r="AA48" i="8"/>
  <c r="O147" i="1" s="1"/>
  <c r="Y24" i="8"/>
  <c r="AG66" i="8"/>
  <c r="E70" i="4" s="1"/>
  <c r="H70" i="4" s="1"/>
  <c r="AA112" i="8"/>
  <c r="O10" i="1" s="1"/>
  <c r="AD132" i="8"/>
  <c r="AF132" i="8" s="1"/>
  <c r="AA118" i="8"/>
  <c r="O23" i="1" s="1"/>
  <c r="AD60" i="8"/>
  <c r="AG16" i="8"/>
  <c r="AD45" i="8"/>
  <c r="AF45" i="8" s="1"/>
  <c r="Y114" i="8"/>
  <c r="AD116" i="8"/>
  <c r="AF116" i="8" s="1"/>
  <c r="Y3" i="8"/>
  <c r="AD146" i="8"/>
  <c r="AF146" i="8" s="1"/>
  <c r="Y118" i="8"/>
  <c r="AG108" i="8"/>
  <c r="E79" i="4" s="1"/>
  <c r="H79" i="4" s="1"/>
  <c r="AD84" i="8"/>
  <c r="AF84" i="8" s="1"/>
  <c r="AA128" i="8"/>
  <c r="O80" i="1" s="1"/>
  <c r="AA10" i="8"/>
  <c r="O22" i="1" s="1"/>
  <c r="AA66" i="8"/>
  <c r="O104" i="1" s="1"/>
  <c r="AG50" i="8"/>
  <c r="E18" i="4" s="1"/>
  <c r="F18" i="4" s="1"/>
  <c r="AG41" i="8"/>
  <c r="Y57" i="8"/>
  <c r="AD140" i="8"/>
  <c r="D117" i="1"/>
  <c r="D24" i="1"/>
  <c r="AG150" i="8"/>
  <c r="E91" i="4" s="1"/>
  <c r="H91" i="4" s="1"/>
  <c r="N58" i="1"/>
  <c r="M17" i="1"/>
  <c r="M103" i="1"/>
  <c r="M79" i="1"/>
  <c r="M84" i="1"/>
  <c r="M105" i="1"/>
  <c r="M22" i="1"/>
  <c r="M115" i="1"/>
  <c r="D21" i="1"/>
  <c r="D138" i="1"/>
  <c r="D131" i="1"/>
  <c r="D50" i="1"/>
  <c r="D81" i="1"/>
  <c r="D56" i="1"/>
  <c r="D77" i="1"/>
  <c r="M24" i="1"/>
  <c r="M69" i="1"/>
  <c r="M43" i="1"/>
  <c r="D100" i="1"/>
  <c r="D55" i="1"/>
  <c r="M38" i="1"/>
  <c r="M47" i="1"/>
  <c r="M45" i="1"/>
  <c r="M44" i="1"/>
  <c r="M137" i="1"/>
  <c r="M86" i="1"/>
  <c r="M144" i="1"/>
  <c r="M64" i="1"/>
  <c r="D70" i="1"/>
  <c r="D39" i="1"/>
  <c r="D104" i="1"/>
  <c r="D51" i="1"/>
  <c r="M70" i="1"/>
  <c r="M123" i="1"/>
  <c r="M26" i="1"/>
  <c r="M28" i="1"/>
  <c r="M75" i="1"/>
  <c r="M99" i="1"/>
  <c r="D134" i="1"/>
  <c r="M4" i="1"/>
  <c r="M32" i="1"/>
  <c r="M142" i="1"/>
  <c r="M50" i="1"/>
  <c r="M131" i="1"/>
  <c r="M139" i="1"/>
  <c r="M49" i="1"/>
  <c r="M128" i="1"/>
  <c r="D73" i="1"/>
  <c r="D19" i="1"/>
  <c r="D150" i="1"/>
  <c r="M37" i="1"/>
  <c r="M52" i="1"/>
  <c r="M125" i="1"/>
  <c r="I52" i="9"/>
  <c r="C125" i="9"/>
  <c r="O37" i="1"/>
  <c r="R37" i="1" s="1"/>
  <c r="J64" i="1"/>
  <c r="K66" i="1"/>
  <c r="AF110" i="8"/>
  <c r="K102" i="1"/>
  <c r="G77" i="1"/>
  <c r="H146" i="8"/>
  <c r="F77" i="1" s="1"/>
  <c r="G14" i="1"/>
  <c r="H124" i="8"/>
  <c r="F14" i="1" s="1"/>
  <c r="J73" i="1"/>
  <c r="E77" i="9"/>
  <c r="K97" i="1"/>
  <c r="G132" i="1"/>
  <c r="H117" i="8"/>
  <c r="F132" i="1" s="1"/>
  <c r="C82" i="9"/>
  <c r="K125" i="1"/>
  <c r="G72" i="1"/>
  <c r="H42" i="8"/>
  <c r="F72" i="1" s="1"/>
  <c r="C68" i="9"/>
  <c r="G134" i="1"/>
  <c r="H115" i="8"/>
  <c r="F134" i="1" s="1"/>
  <c r="F129" i="9"/>
  <c r="I103" i="9"/>
  <c r="J121" i="1"/>
  <c r="C115" i="9"/>
  <c r="G143" i="1"/>
  <c r="H106" i="8"/>
  <c r="F143" i="1" s="1"/>
  <c r="I68" i="9"/>
  <c r="I100" i="9"/>
  <c r="G34" i="1"/>
  <c r="H21" i="8"/>
  <c r="F34" i="1" s="1"/>
  <c r="C32" i="9"/>
  <c r="G101" i="1"/>
  <c r="H62" i="8"/>
  <c r="F101" i="1" s="1"/>
  <c r="H78" i="8"/>
  <c r="F123" i="1" s="1"/>
  <c r="H95" i="8"/>
  <c r="F149" i="1" s="1"/>
  <c r="H69" i="8"/>
  <c r="F106" i="1" s="1"/>
  <c r="H140" i="8"/>
  <c r="F41" i="1" s="1"/>
  <c r="H142" i="8"/>
  <c r="F146" i="1" s="1"/>
  <c r="H89" i="8"/>
  <c r="F137" i="1" s="1"/>
  <c r="H15" i="8"/>
  <c r="F25" i="1" s="1"/>
  <c r="H63" i="8"/>
  <c r="F89" i="1" s="1"/>
  <c r="H149" i="8"/>
  <c r="F71" i="1" s="1"/>
  <c r="H35" i="8"/>
  <c r="F60" i="1" s="1"/>
  <c r="H28" i="8"/>
  <c r="F47" i="1" s="1"/>
  <c r="S135" i="1"/>
  <c r="S27" i="1"/>
  <c r="S68" i="1"/>
  <c r="N43" i="1"/>
  <c r="N109" i="1"/>
  <c r="N37" i="1"/>
  <c r="N97" i="1"/>
  <c r="N22" i="1"/>
  <c r="S22" i="1" s="1"/>
  <c r="N35" i="1"/>
  <c r="S35" i="1" s="1"/>
  <c r="S101" i="1"/>
  <c r="N115" i="1"/>
  <c r="N106" i="1"/>
  <c r="N28" i="1"/>
  <c r="N127" i="1"/>
  <c r="N103" i="1"/>
  <c r="S103" i="1" s="1"/>
  <c r="N10" i="1"/>
  <c r="S10" i="1" s="1"/>
  <c r="N74" i="1"/>
  <c r="N98" i="1"/>
  <c r="N54" i="1"/>
  <c r="N87" i="1"/>
  <c r="N107" i="1"/>
  <c r="N137" i="1"/>
  <c r="S137" i="1" s="1"/>
  <c r="N119" i="1"/>
  <c r="S119" i="1" s="1"/>
  <c r="N47" i="1"/>
  <c r="N76" i="1"/>
  <c r="N45" i="1"/>
  <c r="N41" i="1"/>
  <c r="N36" i="1"/>
  <c r="N40" i="1"/>
  <c r="N30" i="1"/>
  <c r="S30" i="1" s="1"/>
  <c r="N16" i="1"/>
  <c r="N69" i="1"/>
  <c r="N89" i="1"/>
  <c r="N83" i="1"/>
  <c r="N65" i="1"/>
  <c r="S65" i="1" s="1"/>
  <c r="N18" i="1"/>
  <c r="N42" i="1"/>
  <c r="N96" i="1"/>
  <c r="S96" i="1" s="1"/>
  <c r="N122" i="1"/>
  <c r="S122" i="1" s="1"/>
  <c r="N102" i="1"/>
  <c r="N130" i="1"/>
  <c r="N141" i="1"/>
  <c r="N75" i="1"/>
  <c r="N121" i="1"/>
  <c r="N113" i="1"/>
  <c r="N84" i="1"/>
  <c r="N139" i="1"/>
  <c r="S139" i="1" s="1"/>
  <c r="N4" i="1"/>
  <c r="N146" i="1"/>
  <c r="N55" i="1"/>
  <c r="N124" i="1"/>
  <c r="N7" i="1"/>
  <c r="N128" i="1"/>
  <c r="S128" i="1" s="1"/>
  <c r="N108" i="1"/>
  <c r="N14" i="1"/>
  <c r="N145" i="1"/>
  <c r="N62" i="1"/>
  <c r="N66" i="1"/>
  <c r="N24" i="1"/>
  <c r="S24" i="1" s="1"/>
  <c r="N95" i="1"/>
  <c r="N82" i="1"/>
  <c r="N142" i="1"/>
  <c r="N26" i="1"/>
  <c r="N140" i="1"/>
  <c r="N67" i="1"/>
  <c r="N39" i="1"/>
  <c r="N143" i="1"/>
  <c r="N132" i="1"/>
  <c r="N60" i="1"/>
  <c r="N49" i="1"/>
  <c r="N25" i="1"/>
  <c r="N5" i="1"/>
  <c r="N123" i="1"/>
  <c r="N72" i="1"/>
  <c r="N88" i="1"/>
  <c r="N70" i="1"/>
  <c r="N110" i="1"/>
  <c r="S110" i="1" s="1"/>
  <c r="N147" i="1"/>
  <c r="N114" i="1"/>
  <c r="N57" i="1"/>
  <c r="S57" i="1" s="1"/>
  <c r="N86" i="1"/>
  <c r="S86" i="1" s="1"/>
  <c r="N90" i="1"/>
  <c r="N79" i="1"/>
  <c r="N13" i="1"/>
  <c r="S13" i="1" s="1"/>
  <c r="N129" i="1"/>
  <c r="N12" i="1"/>
  <c r="N32" i="1"/>
  <c r="S32" i="1" s="1"/>
  <c r="N104" i="1"/>
  <c r="N59" i="1"/>
  <c r="N19" i="1"/>
  <c r="N92" i="1"/>
  <c r="S92" i="1" s="1"/>
  <c r="N131" i="1"/>
  <c r="S131" i="1" s="1"/>
  <c r="N105" i="1"/>
  <c r="S105" i="1" s="1"/>
  <c r="N138" i="1"/>
  <c r="S138" i="1" s="1"/>
  <c r="N38" i="1"/>
  <c r="S38" i="1" s="1"/>
  <c r="N56" i="1"/>
  <c r="N8" i="1"/>
  <c r="N93" i="1"/>
  <c r="N63" i="1"/>
  <c r="N52" i="1"/>
  <c r="S52" i="1" s="1"/>
  <c r="N23" i="1"/>
  <c r="N81" i="1"/>
  <c r="N34" i="1"/>
  <c r="N91" i="1"/>
  <c r="N6" i="1"/>
  <c r="N120" i="1"/>
  <c r="N99" i="1"/>
  <c r="N116" i="1"/>
  <c r="N117" i="1"/>
  <c r="N80" i="1"/>
  <c r="S80" i="1" s="1"/>
  <c r="N17" i="1"/>
  <c r="N100" i="1"/>
  <c r="N20" i="1"/>
  <c r="N126" i="1"/>
  <c r="N9" i="1"/>
  <c r="N61" i="1"/>
  <c r="S61" i="1" s="1"/>
  <c r="N64" i="1"/>
  <c r="N73" i="1"/>
  <c r="S73" i="1" s="1"/>
  <c r="N44" i="1"/>
  <c r="N111" i="1"/>
  <c r="N71" i="1"/>
  <c r="N134" i="1"/>
  <c r="E71" i="9" l="1"/>
  <c r="I32" i="9"/>
  <c r="H136" i="8"/>
  <c r="F79" i="1" s="1"/>
  <c r="AB38" i="8"/>
  <c r="AC38" i="8" s="1"/>
  <c r="AF123" i="8"/>
  <c r="AB27" i="8"/>
  <c r="AC27" i="8" s="1"/>
  <c r="E26" i="5" s="1"/>
  <c r="F26" i="5" s="1"/>
  <c r="AB73" i="8"/>
  <c r="AC73" i="8" s="1"/>
  <c r="E65" i="5" s="1"/>
  <c r="F65" i="5" s="1"/>
  <c r="S78" i="1"/>
  <c r="AB29" i="8"/>
  <c r="AC29" i="8" s="1"/>
  <c r="E28" i="5" s="1"/>
  <c r="F28" i="5" s="1"/>
  <c r="C140" i="9"/>
  <c r="AB5" i="8"/>
  <c r="AC5" i="8" s="1"/>
  <c r="E126" i="5" s="1"/>
  <c r="H126" i="5" s="1"/>
  <c r="AB18" i="8"/>
  <c r="AC18" i="8" s="1"/>
  <c r="E17" i="5" s="1"/>
  <c r="F17" i="5" s="1"/>
  <c r="AB71" i="8"/>
  <c r="AC71" i="8" s="1"/>
  <c r="E63" i="5" s="1"/>
  <c r="F63" i="5" s="1"/>
  <c r="AB7" i="8"/>
  <c r="AC7" i="8" s="1"/>
  <c r="E7" i="5" s="1"/>
  <c r="F7" i="5" s="1"/>
  <c r="AB127" i="8"/>
  <c r="AC127" i="8" s="1"/>
  <c r="E110" i="5" s="1"/>
  <c r="F110" i="5" s="1"/>
  <c r="F54" i="9"/>
  <c r="H54" i="9" s="1"/>
  <c r="AB97" i="8"/>
  <c r="AC97" i="8" s="1"/>
  <c r="E88" i="5" s="1"/>
  <c r="F88" i="5" s="1"/>
  <c r="F113" i="9"/>
  <c r="H113" i="9" s="1"/>
  <c r="AB120" i="8"/>
  <c r="AC120" i="8" s="1"/>
  <c r="E104" i="5" s="1"/>
  <c r="F104" i="5" s="1"/>
  <c r="AB35" i="8"/>
  <c r="AC35" i="8" s="1"/>
  <c r="E34" i="5" s="1"/>
  <c r="F34" i="5" s="1"/>
  <c r="AB103" i="8"/>
  <c r="AC103" i="8" s="1"/>
  <c r="E135" i="5" s="1"/>
  <c r="H135" i="5" s="1"/>
  <c r="R52" i="1" s="1"/>
  <c r="AB132" i="8"/>
  <c r="AC132" i="8" s="1"/>
  <c r="E115" i="5" s="1"/>
  <c r="F115" i="5" s="1"/>
  <c r="E103" i="9"/>
  <c r="G103" i="9" s="1"/>
  <c r="E17" i="9"/>
  <c r="G17" i="9" s="1"/>
  <c r="H47" i="8"/>
  <c r="F84" i="1" s="1"/>
  <c r="H77" i="8"/>
  <c r="F111" i="1" s="1"/>
  <c r="I130" i="9"/>
  <c r="AF38" i="8"/>
  <c r="H31" i="1"/>
  <c r="AF136" i="8"/>
  <c r="G19" i="1"/>
  <c r="Q19" i="1" s="1"/>
  <c r="AF30" i="8"/>
  <c r="E141" i="9"/>
  <c r="G141" i="9" s="1"/>
  <c r="H23" i="8"/>
  <c r="F120" i="1" s="1"/>
  <c r="H10" i="8"/>
  <c r="F22" i="1" s="1"/>
  <c r="H105" i="1"/>
  <c r="C62" i="9"/>
  <c r="G76" i="1"/>
  <c r="Q76" i="1" s="1"/>
  <c r="S63" i="1"/>
  <c r="AF37" i="8"/>
  <c r="I138" i="9"/>
  <c r="G39" i="1"/>
  <c r="Q39" i="1" s="1"/>
  <c r="E132" i="9"/>
  <c r="G132" i="9" s="1"/>
  <c r="I139" i="9"/>
  <c r="C60" i="9"/>
  <c r="F81" i="9"/>
  <c r="H81" i="9" s="1"/>
  <c r="I98" i="9"/>
  <c r="AF78" i="8"/>
  <c r="O7" i="1"/>
  <c r="C33" i="1"/>
  <c r="D33" i="1" s="1"/>
  <c r="Q33" i="1" s="1"/>
  <c r="I37" i="9"/>
  <c r="F95" i="9"/>
  <c r="H95" i="9" s="1"/>
  <c r="L83" i="1"/>
  <c r="M83" i="1" s="1"/>
  <c r="P83" i="1" s="1"/>
  <c r="G110" i="1"/>
  <c r="Q110" i="1" s="1"/>
  <c r="H40" i="8"/>
  <c r="F67" i="1" s="1"/>
  <c r="I34" i="9"/>
  <c r="C110" i="9"/>
  <c r="I48" i="1"/>
  <c r="H38" i="8"/>
  <c r="F64" i="1" s="1"/>
  <c r="I114" i="9"/>
  <c r="E119" i="9"/>
  <c r="G119" i="9" s="1"/>
  <c r="H131" i="8"/>
  <c r="F86" i="1" s="1"/>
  <c r="H12" i="8"/>
  <c r="F16" i="1" s="1"/>
  <c r="AF104" i="8"/>
  <c r="AB37" i="8"/>
  <c r="AC37" i="8" s="1"/>
  <c r="E36" i="5" s="1"/>
  <c r="F36" i="5" s="1"/>
  <c r="AF108" i="8"/>
  <c r="H59" i="8"/>
  <c r="F98" i="1" s="1"/>
  <c r="H75" i="8"/>
  <c r="F117" i="1" s="1"/>
  <c r="H127" i="8"/>
  <c r="F75" i="1" s="1"/>
  <c r="I144" i="9"/>
  <c r="AF149" i="8"/>
  <c r="C108" i="9"/>
  <c r="C15" i="1"/>
  <c r="D15" i="1" s="1"/>
  <c r="Q15" i="1" s="1"/>
  <c r="C148" i="9"/>
  <c r="K148" i="9" s="1"/>
  <c r="AB131" i="8"/>
  <c r="AC131" i="8" s="1"/>
  <c r="E114" i="5" s="1"/>
  <c r="F114" i="5" s="1"/>
  <c r="H74" i="8"/>
  <c r="F116" i="1" s="1"/>
  <c r="AB125" i="8"/>
  <c r="AC125" i="8" s="1"/>
  <c r="E108" i="5" s="1"/>
  <c r="F108" i="5" s="1"/>
  <c r="I85" i="9"/>
  <c r="AB20" i="8"/>
  <c r="AC20" i="8" s="1"/>
  <c r="E19" i="5" s="1"/>
  <c r="F19" i="5" s="1"/>
  <c r="F6" i="9"/>
  <c r="H6" i="9" s="1"/>
  <c r="AF83" i="8"/>
  <c r="AF17" i="8"/>
  <c r="H3" i="8"/>
  <c r="F5" i="1" s="1"/>
  <c r="AB72" i="8"/>
  <c r="AC72" i="8" s="1"/>
  <c r="E64" i="5" s="1"/>
  <c r="F64" i="5" s="1"/>
  <c r="C55" i="9"/>
  <c r="H49" i="8"/>
  <c r="F87" i="1" s="1"/>
  <c r="E7" i="9"/>
  <c r="G7" i="9" s="1"/>
  <c r="F98" i="9"/>
  <c r="H98" i="9" s="1"/>
  <c r="F101" i="9"/>
  <c r="H101" i="9" s="1"/>
  <c r="C28" i="9"/>
  <c r="AB40" i="8"/>
  <c r="AC40" i="8" s="1"/>
  <c r="E38" i="5" s="1"/>
  <c r="F38" i="5" s="1"/>
  <c r="H9" i="8"/>
  <c r="F13" i="1" s="1"/>
  <c r="E3" i="9"/>
  <c r="G3" i="9" s="1"/>
  <c r="K3" i="9" s="1"/>
  <c r="H120" i="8"/>
  <c r="F69" i="1" s="1"/>
  <c r="I43" i="9"/>
  <c r="H72" i="8"/>
  <c r="F112" i="1" s="1"/>
  <c r="AB109" i="8"/>
  <c r="AC109" i="8" s="1"/>
  <c r="E95" i="5" s="1"/>
  <c r="F95" i="5" s="1"/>
  <c r="AF3" i="8"/>
  <c r="H150" i="8"/>
  <c r="F37" i="1" s="1"/>
  <c r="AF35" i="8"/>
  <c r="I82" i="9"/>
  <c r="H86" i="8"/>
  <c r="F131" i="1" s="1"/>
  <c r="AF118" i="8"/>
  <c r="AF69" i="8"/>
  <c r="I146" i="9"/>
  <c r="I27" i="9"/>
  <c r="I80" i="9"/>
  <c r="AF21" i="8"/>
  <c r="E29" i="9"/>
  <c r="G29" i="9" s="1"/>
  <c r="AF117" i="8"/>
  <c r="AF34" i="8"/>
  <c r="I78" i="1"/>
  <c r="F130" i="9"/>
  <c r="H130" i="9" s="1"/>
  <c r="F85" i="9"/>
  <c r="H85" i="9" s="1"/>
  <c r="E48" i="9"/>
  <c r="G48" i="9" s="1"/>
  <c r="H70" i="8"/>
  <c r="F108" i="1" s="1"/>
  <c r="S47" i="1"/>
  <c r="S123" i="1"/>
  <c r="AB16" i="8"/>
  <c r="AC16" i="8" s="1"/>
  <c r="E15" i="5" s="1"/>
  <c r="F15" i="5" s="1"/>
  <c r="AF50" i="8"/>
  <c r="E64" i="9"/>
  <c r="G64" i="9" s="1"/>
  <c r="I18" i="9"/>
  <c r="AB62" i="8"/>
  <c r="AC62" i="8" s="1"/>
  <c r="E56" i="5" s="1"/>
  <c r="F56" i="5" s="1"/>
  <c r="F65" i="9"/>
  <c r="H65" i="9" s="1"/>
  <c r="H51" i="8"/>
  <c r="F91" i="1" s="1"/>
  <c r="AF49" i="8"/>
  <c r="I128" i="9"/>
  <c r="H56" i="8"/>
  <c r="F95" i="1" s="1"/>
  <c r="I112" i="9"/>
  <c r="F13" i="9"/>
  <c r="H13" i="9" s="1"/>
  <c r="AF22" i="8"/>
  <c r="E125" i="9"/>
  <c r="G125" i="9" s="1"/>
  <c r="G66" i="9"/>
  <c r="C124" i="9"/>
  <c r="C149" i="9"/>
  <c r="C18" i="9"/>
  <c r="C76" i="9"/>
  <c r="S34" i="1"/>
  <c r="S28" i="1"/>
  <c r="C46" i="9"/>
  <c r="S62" i="1"/>
  <c r="C44" i="9"/>
  <c r="S88" i="1"/>
  <c r="P78" i="1"/>
  <c r="S37" i="1"/>
  <c r="S60" i="1"/>
  <c r="C87" i="9"/>
  <c r="C16" i="9"/>
  <c r="C51" i="9"/>
  <c r="S90" i="1"/>
  <c r="C21" i="9"/>
  <c r="H146" i="1"/>
  <c r="E142" i="9"/>
  <c r="G142" i="9" s="1"/>
  <c r="C23" i="9"/>
  <c r="F124" i="9"/>
  <c r="H124" i="9" s="1"/>
  <c r="Q135" i="1"/>
  <c r="I96" i="9"/>
  <c r="I92" i="1"/>
  <c r="F53" i="9"/>
  <c r="H53" i="9" s="1"/>
  <c r="E26" i="9"/>
  <c r="G26" i="9" s="1"/>
  <c r="C101" i="9"/>
  <c r="H86" i="1"/>
  <c r="E131" i="9"/>
  <c r="G131" i="9" s="1"/>
  <c r="AF126" i="8"/>
  <c r="AF40" i="8"/>
  <c r="AB83" i="8"/>
  <c r="AC83" i="8" s="1"/>
  <c r="E131" i="5" s="1"/>
  <c r="H131" i="5" s="1"/>
  <c r="R127" i="1" s="1"/>
  <c r="AB96" i="8"/>
  <c r="AC96" i="8" s="1"/>
  <c r="E87" i="5" s="1"/>
  <c r="F87" i="5" s="1"/>
  <c r="AF79" i="8"/>
  <c r="AF75" i="8"/>
  <c r="F15" i="9"/>
  <c r="H15" i="9" s="1"/>
  <c r="AF46" i="8"/>
  <c r="H14" i="8"/>
  <c r="F8" i="1" s="1"/>
  <c r="C56" i="9"/>
  <c r="C134" i="9"/>
  <c r="C94" i="9"/>
  <c r="C81" i="9"/>
  <c r="H26" i="8"/>
  <c r="F43" i="1" s="1"/>
  <c r="C92" i="9"/>
  <c r="E35" i="9"/>
  <c r="G35" i="9" s="1"/>
  <c r="L81" i="1"/>
  <c r="M81" i="1" s="1"/>
  <c r="P81" i="1" s="1"/>
  <c r="L102" i="1"/>
  <c r="M102" i="1" s="1"/>
  <c r="I132" i="1"/>
  <c r="F117" i="9"/>
  <c r="H117" i="9" s="1"/>
  <c r="I75" i="9"/>
  <c r="I28" i="1"/>
  <c r="F17" i="9"/>
  <c r="H17" i="9" s="1"/>
  <c r="G27" i="1"/>
  <c r="Q27" i="1" s="1"/>
  <c r="AB147" i="8"/>
  <c r="AC147" i="8" s="1"/>
  <c r="C142" i="9"/>
  <c r="H125" i="8"/>
  <c r="F21" i="1" s="1"/>
  <c r="P68" i="1"/>
  <c r="E55" i="9"/>
  <c r="G55" i="9" s="1"/>
  <c r="F8" i="9"/>
  <c r="H8" i="9" s="1"/>
  <c r="I48" i="9"/>
  <c r="H24" i="8"/>
  <c r="F40" i="1" s="1"/>
  <c r="S23" i="1"/>
  <c r="H88" i="8"/>
  <c r="F44" i="1" s="1"/>
  <c r="AF140" i="8"/>
  <c r="AF28" i="8"/>
  <c r="E115" i="9"/>
  <c r="G115" i="9" s="1"/>
  <c r="E19" i="9"/>
  <c r="G19" i="9" s="1"/>
  <c r="C12" i="9"/>
  <c r="D3" i="4"/>
  <c r="C39" i="9"/>
  <c r="AB61" i="8"/>
  <c r="AC61" i="8" s="1"/>
  <c r="E55" i="5" s="1"/>
  <c r="F55" i="5" s="1"/>
  <c r="AB51" i="8"/>
  <c r="AC51" i="8" s="1"/>
  <c r="E47" i="5" s="1"/>
  <c r="F47" i="5" s="1"/>
  <c r="I34" i="1"/>
  <c r="F21" i="9"/>
  <c r="H21" i="9" s="1"/>
  <c r="I11" i="9"/>
  <c r="G144" i="1"/>
  <c r="Q144" i="1" s="1"/>
  <c r="H122" i="8"/>
  <c r="F144" i="1" s="1"/>
  <c r="F88" i="9"/>
  <c r="H88" i="9" s="1"/>
  <c r="AB6" i="8"/>
  <c r="AC6" i="8" s="1"/>
  <c r="E6" i="5" s="1"/>
  <c r="F6" i="5" s="1"/>
  <c r="C126" i="9"/>
  <c r="C116" i="9"/>
  <c r="H129" i="8"/>
  <c r="F119" i="1" s="1"/>
  <c r="H22" i="8"/>
  <c r="F36" i="1" s="1"/>
  <c r="C14" i="9"/>
  <c r="I16" i="9"/>
  <c r="S117" i="1"/>
  <c r="H58" i="8"/>
  <c r="F97" i="1" s="1"/>
  <c r="C30" i="9"/>
  <c r="AF113" i="8"/>
  <c r="AF97" i="8"/>
  <c r="H110" i="8"/>
  <c r="F66" i="1" s="1"/>
  <c r="I21" i="9"/>
  <c r="E61" i="9"/>
  <c r="G61" i="9" s="1"/>
  <c r="I7" i="1"/>
  <c r="F5" i="9"/>
  <c r="H5" i="9" s="1"/>
  <c r="H65" i="1"/>
  <c r="E39" i="9"/>
  <c r="G39" i="9" s="1"/>
  <c r="S95" i="1"/>
  <c r="S36" i="1"/>
  <c r="H147" i="8"/>
  <c r="F4" i="1" s="1"/>
  <c r="AB136" i="8"/>
  <c r="AC136" i="8" s="1"/>
  <c r="E119" i="5" s="1"/>
  <c r="F119" i="5" s="1"/>
  <c r="E51" i="9"/>
  <c r="G51" i="9" s="1"/>
  <c r="S136" i="1"/>
  <c r="S44" i="1"/>
  <c r="S127" i="1"/>
  <c r="H80" i="9"/>
  <c r="G54" i="9"/>
  <c r="H32" i="8"/>
  <c r="F56" i="1" s="1"/>
  <c r="AF59" i="8"/>
  <c r="AB32" i="8"/>
  <c r="AC32" i="8" s="1"/>
  <c r="E31" i="5" s="1"/>
  <c r="F31" i="5" s="1"/>
  <c r="I59" i="9"/>
  <c r="H116" i="8"/>
  <c r="F141" i="1" s="1"/>
  <c r="I133" i="9"/>
  <c r="AB49" i="8"/>
  <c r="AC49" i="8" s="1"/>
  <c r="E45" i="5" s="1"/>
  <c r="F45" i="5" s="1"/>
  <c r="I91" i="1"/>
  <c r="F51" i="9"/>
  <c r="H51" i="9" s="1"/>
  <c r="S89" i="1"/>
  <c r="G102" i="1"/>
  <c r="AF44" i="8"/>
  <c r="AB60" i="8"/>
  <c r="AC60" i="8" s="1"/>
  <c r="E54" i="5" s="1"/>
  <c r="F54" i="5" s="1"/>
  <c r="AB46" i="8"/>
  <c r="AC46" i="8" s="1"/>
  <c r="E129" i="5" s="1"/>
  <c r="H129" i="5" s="1"/>
  <c r="R78" i="1" s="1"/>
  <c r="AB33" i="8"/>
  <c r="AC33" i="8" s="1"/>
  <c r="E32" i="5" s="1"/>
  <c r="F32" i="5" s="1"/>
  <c r="AF27" i="8"/>
  <c r="AF120" i="8"/>
  <c r="H8" i="8"/>
  <c r="F12" i="1" s="1"/>
  <c r="C59" i="1"/>
  <c r="D59" i="1" s="1"/>
  <c r="P59" i="1" s="1"/>
  <c r="AF115" i="8"/>
  <c r="C7" i="9"/>
  <c r="P101" i="1"/>
  <c r="AF63" i="8"/>
  <c r="AF18" i="8"/>
  <c r="I101" i="9"/>
  <c r="AB22" i="8"/>
  <c r="AC22" i="8" s="1"/>
  <c r="E21" i="5" s="1"/>
  <c r="F21" i="5" s="1"/>
  <c r="AB90" i="8"/>
  <c r="AC90" i="8" s="1"/>
  <c r="E81" i="5" s="1"/>
  <c r="F81" i="5" s="1"/>
  <c r="H11" i="8"/>
  <c r="F35" i="1" s="1"/>
  <c r="E46" i="9"/>
  <c r="G46" i="9" s="1"/>
  <c r="D3" i="5"/>
  <c r="E56" i="9"/>
  <c r="G56" i="9" s="1"/>
  <c r="H17" i="8"/>
  <c r="F28" i="1" s="1"/>
  <c r="P58" i="1"/>
  <c r="AB123" i="8"/>
  <c r="AC123" i="8" s="1"/>
  <c r="E106" i="5" s="1"/>
  <c r="F106" i="5" s="1"/>
  <c r="H84" i="8"/>
  <c r="F128" i="1" s="1"/>
  <c r="C61" i="9"/>
  <c r="AB45" i="8"/>
  <c r="AC45" i="8" s="1"/>
  <c r="E42" i="5" s="1"/>
  <c r="F42" i="5" s="1"/>
  <c r="C85" i="9"/>
  <c r="G3" i="1"/>
  <c r="Q3" i="1" s="1"/>
  <c r="H134" i="8"/>
  <c r="F3" i="1" s="1"/>
  <c r="I105" i="1"/>
  <c r="F67" i="9"/>
  <c r="H67" i="9" s="1"/>
  <c r="F12" i="9"/>
  <c r="H12" i="9" s="1"/>
  <c r="C25" i="1"/>
  <c r="D25" i="1" s="1"/>
  <c r="Q25" i="1" s="1"/>
  <c r="C15" i="9"/>
  <c r="AF102" i="8"/>
  <c r="AB77" i="8"/>
  <c r="AC77" i="8" s="1"/>
  <c r="E69" i="5" s="1"/>
  <c r="F69" i="5" s="1"/>
  <c r="H54" i="8"/>
  <c r="F93" i="1" s="1"/>
  <c r="H34" i="1"/>
  <c r="E21" i="9"/>
  <c r="G21" i="9" s="1"/>
  <c r="AB70" i="8"/>
  <c r="AC70" i="8" s="1"/>
  <c r="AB65" i="8"/>
  <c r="AC65" i="8" s="1"/>
  <c r="E58" i="5" s="1"/>
  <c r="F58" i="5" s="1"/>
  <c r="H97" i="8"/>
  <c r="F107" i="1" s="1"/>
  <c r="C63" i="9"/>
  <c r="I30" i="1"/>
  <c r="F19" i="9"/>
  <c r="H19" i="9" s="1"/>
  <c r="AB100" i="8"/>
  <c r="AC100" i="8" s="1"/>
  <c r="E90" i="5" s="1"/>
  <c r="F90" i="5" s="1"/>
  <c r="AB118" i="8"/>
  <c r="AC118" i="8" s="1"/>
  <c r="E102" i="5" s="1"/>
  <c r="F102" i="5" s="1"/>
  <c r="F30" i="9"/>
  <c r="H30" i="9" s="1"/>
  <c r="G82" i="1"/>
  <c r="H145" i="8"/>
  <c r="F82" i="1" s="1"/>
  <c r="G23" i="1"/>
  <c r="Q23" i="1" s="1"/>
  <c r="H118" i="8"/>
  <c r="F23" i="1" s="1"/>
  <c r="C28" i="1"/>
  <c r="D28" i="1" s="1"/>
  <c r="Q28" i="1" s="1"/>
  <c r="AF147" i="8"/>
  <c r="F99" i="9"/>
  <c r="H99" i="9" s="1"/>
  <c r="L61" i="1"/>
  <c r="M61" i="1" s="1"/>
  <c r="P61" i="1" s="1"/>
  <c r="I36" i="9"/>
  <c r="C37" i="1"/>
  <c r="D37" i="1" s="1"/>
  <c r="P37" i="1" s="1"/>
  <c r="C150" i="9"/>
  <c r="K150" i="9" s="1"/>
  <c r="H25" i="8"/>
  <c r="F129" i="1" s="1"/>
  <c r="H123" i="8"/>
  <c r="F33" i="1" s="1"/>
  <c r="S98" i="1"/>
  <c r="H20" i="8"/>
  <c r="F32" i="1" s="1"/>
  <c r="AB145" i="8"/>
  <c r="AC145" i="8" s="1"/>
  <c r="E125" i="5" s="1"/>
  <c r="F125" i="5" s="1"/>
  <c r="AB66" i="8"/>
  <c r="AC66" i="8" s="1"/>
  <c r="E59" i="5" s="1"/>
  <c r="F59" i="5" s="1"/>
  <c r="AB130" i="8"/>
  <c r="AC130" i="8" s="1"/>
  <c r="E113" i="5" s="1"/>
  <c r="F113" i="5" s="1"/>
  <c r="AB106" i="8"/>
  <c r="AC106" i="8" s="1"/>
  <c r="H135" i="8"/>
  <c r="F145" i="1" s="1"/>
  <c r="H113" i="8"/>
  <c r="F54" i="1" s="1"/>
  <c r="H6" i="8"/>
  <c r="F9" i="1" s="1"/>
  <c r="C71" i="9"/>
  <c r="F76" i="9"/>
  <c r="H76" i="9" s="1"/>
  <c r="C147" i="1"/>
  <c r="D147" i="1" s="1"/>
  <c r="P147" i="1" s="1"/>
  <c r="C102" i="1"/>
  <c r="D102" i="1" s="1"/>
  <c r="AF127" i="8"/>
  <c r="H29" i="8"/>
  <c r="F51" i="1" s="1"/>
  <c r="P29" i="1"/>
  <c r="AF4" i="8"/>
  <c r="S106" i="1"/>
  <c r="H107" i="8"/>
  <c r="F83" i="1" s="1"/>
  <c r="AF12" i="8"/>
  <c r="AF91" i="8"/>
  <c r="AB68" i="8"/>
  <c r="AC68" i="8" s="1"/>
  <c r="E61" i="5" s="1"/>
  <c r="F61" i="5" s="1"/>
  <c r="H111" i="8"/>
  <c r="F88" i="1" s="1"/>
  <c r="H50" i="8"/>
  <c r="F81" i="1" s="1"/>
  <c r="H52" i="8"/>
  <c r="F26" i="1" s="1"/>
  <c r="AB81" i="8"/>
  <c r="AC81" i="8" s="1"/>
  <c r="E73" i="5" s="1"/>
  <c r="F73" i="5" s="1"/>
  <c r="I117" i="9"/>
  <c r="L60" i="1"/>
  <c r="M60" i="1" s="1"/>
  <c r="Q60" i="1" s="1"/>
  <c r="I35" i="9"/>
  <c r="K108" i="1"/>
  <c r="Q108" i="1" s="1"/>
  <c r="AF70" i="8"/>
  <c r="H96" i="8"/>
  <c r="F150" i="1" s="1"/>
  <c r="P11" i="1"/>
  <c r="AB107" i="8"/>
  <c r="AC107" i="8" s="1"/>
  <c r="E93" i="5" s="1"/>
  <c r="F93" i="5" s="1"/>
  <c r="P94" i="1"/>
  <c r="F59" i="9"/>
  <c r="H59" i="9" s="1"/>
  <c r="E151" i="1"/>
  <c r="L7" i="1"/>
  <c r="I5" i="9"/>
  <c r="C97" i="1"/>
  <c r="D97" i="1" s="1"/>
  <c r="P97" i="1" s="1"/>
  <c r="C58" i="9"/>
  <c r="I73" i="1"/>
  <c r="F43" i="9"/>
  <c r="H43" i="9" s="1"/>
  <c r="I140" i="1"/>
  <c r="F91" i="9"/>
  <c r="H91" i="9" s="1"/>
  <c r="C32" i="1"/>
  <c r="D32" i="1" s="1"/>
  <c r="P32" i="1" s="1"/>
  <c r="C20" i="9"/>
  <c r="H150" i="1"/>
  <c r="E96" i="9"/>
  <c r="G96" i="9" s="1"/>
  <c r="E122" i="9"/>
  <c r="G122" i="9" s="1"/>
  <c r="F118" i="9"/>
  <c r="H118" i="9" s="1"/>
  <c r="I114" i="1"/>
  <c r="F139" i="9"/>
  <c r="H139" i="9" s="1"/>
  <c r="I146" i="1"/>
  <c r="F142" i="9"/>
  <c r="H142" i="9" s="1"/>
  <c r="I126" i="1"/>
  <c r="F82" i="9"/>
  <c r="H82" i="9" s="1"/>
  <c r="G11" i="1"/>
  <c r="Q11" i="1" s="1"/>
  <c r="H7" i="8"/>
  <c r="F11" i="1" s="1"/>
  <c r="C38" i="1"/>
  <c r="D38" i="1" s="1"/>
  <c r="Q38" i="1" s="1"/>
  <c r="C45" i="9"/>
  <c r="I124" i="1"/>
  <c r="F79" i="9"/>
  <c r="H79" i="9" s="1"/>
  <c r="G133" i="1"/>
  <c r="Q133" i="1" s="1"/>
  <c r="H80" i="8"/>
  <c r="F133" i="1" s="1"/>
  <c r="C6" i="1"/>
  <c r="D6" i="1" s="1"/>
  <c r="P6" i="1" s="1"/>
  <c r="C4" i="9"/>
  <c r="G125" i="1"/>
  <c r="Q125" i="1" s="1"/>
  <c r="H81" i="8"/>
  <c r="F125" i="1" s="1"/>
  <c r="C17" i="1"/>
  <c r="D17" i="1" s="1"/>
  <c r="Q17" i="1" s="1"/>
  <c r="C13" i="9"/>
  <c r="H144" i="8"/>
  <c r="F85" i="1" s="1"/>
  <c r="H32" i="1"/>
  <c r="E20" i="9"/>
  <c r="G20" i="9" s="1"/>
  <c r="H90" i="1"/>
  <c r="E109" i="9"/>
  <c r="G109" i="9" s="1"/>
  <c r="H97" i="1"/>
  <c r="E58" i="9"/>
  <c r="G58" i="9" s="1"/>
  <c r="H119" i="1"/>
  <c r="E129" i="9"/>
  <c r="G129" i="9" s="1"/>
  <c r="I77" i="1"/>
  <c r="F146" i="9"/>
  <c r="H146" i="9" s="1"/>
  <c r="F31" i="9"/>
  <c r="H31" i="9" s="1"/>
  <c r="C86" i="1"/>
  <c r="D86" i="1" s="1"/>
  <c r="P86" i="1" s="1"/>
  <c r="C131" i="9"/>
  <c r="AF6" i="8"/>
  <c r="C57" i="1"/>
  <c r="D57" i="1" s="1"/>
  <c r="P57" i="1" s="1"/>
  <c r="C33" i="9"/>
  <c r="I101" i="1"/>
  <c r="F62" i="9"/>
  <c r="H62" i="9" s="1"/>
  <c r="H133" i="1"/>
  <c r="E80" i="9"/>
  <c r="G80" i="9" s="1"/>
  <c r="C54" i="1"/>
  <c r="D54" i="1" s="1"/>
  <c r="P54" i="1" s="1"/>
  <c r="C113" i="9"/>
  <c r="G147" i="1"/>
  <c r="H48" i="8"/>
  <c r="F147" i="1" s="1"/>
  <c r="H107" i="1"/>
  <c r="E97" i="9"/>
  <c r="G97" i="9" s="1"/>
  <c r="AB9" i="8"/>
  <c r="AC9" i="8" s="1"/>
  <c r="E9" i="5" s="1"/>
  <c r="F9" i="5" s="1"/>
  <c r="I117" i="1"/>
  <c r="F75" i="9"/>
  <c r="H75" i="9" s="1"/>
  <c r="C69" i="9"/>
  <c r="AB36" i="8"/>
  <c r="AC36" i="8" s="1"/>
  <c r="E35" i="5" s="1"/>
  <c r="F35" i="5" s="1"/>
  <c r="C37" i="9"/>
  <c r="AB64" i="8"/>
  <c r="AC64" i="8" s="1"/>
  <c r="E57" i="5" s="1"/>
  <c r="F57" i="5" s="1"/>
  <c r="G46" i="1"/>
  <c r="Q46" i="1" s="1"/>
  <c r="H27" i="8"/>
  <c r="F46" i="1" s="1"/>
  <c r="L71" i="1"/>
  <c r="M71" i="1" s="1"/>
  <c r="P71" i="1" s="1"/>
  <c r="I149" i="9"/>
  <c r="G20" i="1"/>
  <c r="Q20" i="1" s="1"/>
  <c r="H114" i="8"/>
  <c r="F20" i="1" s="1"/>
  <c r="H53" i="1"/>
  <c r="E30" i="9"/>
  <c r="G30" i="9" s="1"/>
  <c r="AB17" i="8"/>
  <c r="AC17" i="8" s="1"/>
  <c r="E16" i="5" s="1"/>
  <c r="F16" i="5" s="1"/>
  <c r="AB84" i="8"/>
  <c r="AC84" i="8" s="1"/>
  <c r="E75" i="5" s="1"/>
  <c r="F75" i="5" s="1"/>
  <c r="H100" i="8"/>
  <c r="F42" i="1" s="1"/>
  <c r="C49" i="9"/>
  <c r="E104" i="9"/>
  <c r="G104" i="9" s="1"/>
  <c r="C10" i="9"/>
  <c r="C53" i="9"/>
  <c r="C82" i="1"/>
  <c r="D82" i="1" s="1"/>
  <c r="C145" i="9"/>
  <c r="H139" i="1"/>
  <c r="E90" i="9"/>
  <c r="G90" i="9" s="1"/>
  <c r="C12" i="1"/>
  <c r="D12" i="1" s="1"/>
  <c r="P12" i="1" s="1"/>
  <c r="C8" i="9"/>
  <c r="H143" i="1"/>
  <c r="E106" i="9"/>
  <c r="G106" i="9" s="1"/>
  <c r="I75" i="1"/>
  <c r="F127" i="9"/>
  <c r="H127" i="9" s="1"/>
  <c r="G103" i="1"/>
  <c r="Q103" i="1" s="1"/>
  <c r="H65" i="8"/>
  <c r="F103" i="1" s="1"/>
  <c r="E14" i="9"/>
  <c r="G14" i="9" s="1"/>
  <c r="Q78" i="1"/>
  <c r="S124" i="1"/>
  <c r="O79" i="1"/>
  <c r="H43" i="8"/>
  <c r="F73" i="1" s="1"/>
  <c r="C103" i="9"/>
  <c r="AF60" i="8"/>
  <c r="AB25" i="8"/>
  <c r="AC25" i="8" s="1"/>
  <c r="E24" i="5" s="1"/>
  <c r="F24" i="5" s="1"/>
  <c r="S112" i="1"/>
  <c r="AF47" i="8"/>
  <c r="AB75" i="8"/>
  <c r="AC75" i="8" s="1"/>
  <c r="E67" i="5" s="1"/>
  <c r="F67" i="5" s="1"/>
  <c r="F60" i="9"/>
  <c r="H60" i="9" s="1"/>
  <c r="H139" i="8"/>
  <c r="F114" i="1" s="1"/>
  <c r="C65" i="9"/>
  <c r="I95" i="1"/>
  <c r="F56" i="9"/>
  <c r="H56" i="9" s="1"/>
  <c r="H27" i="1"/>
  <c r="E16" i="9"/>
  <c r="G16" i="9" s="1"/>
  <c r="H101" i="1"/>
  <c r="E62" i="9"/>
  <c r="G62" i="9" s="1"/>
  <c r="L118" i="1"/>
  <c r="M118" i="1" s="1"/>
  <c r="P118" i="1" s="1"/>
  <c r="I76" i="9"/>
  <c r="G130" i="1"/>
  <c r="Q130" i="1" s="1"/>
  <c r="H85" i="8"/>
  <c r="F130" i="1" s="1"/>
  <c r="C79" i="1"/>
  <c r="D79" i="1" s="1"/>
  <c r="P79" i="1" s="1"/>
  <c r="C136" i="9"/>
  <c r="I104" i="1"/>
  <c r="F66" i="9"/>
  <c r="H66" i="9" s="1"/>
  <c r="I40" i="1"/>
  <c r="F24" i="9"/>
  <c r="H24" i="9" s="1"/>
  <c r="I100" i="1"/>
  <c r="F143" i="9"/>
  <c r="H143" i="9" s="1"/>
  <c r="AF95" i="8"/>
  <c r="H61" i="8"/>
  <c r="F99" i="1" s="1"/>
  <c r="H82" i="1"/>
  <c r="E145" i="9"/>
  <c r="G145" i="9" s="1"/>
  <c r="H22" i="1"/>
  <c r="E10" i="9"/>
  <c r="G10" i="9" s="1"/>
  <c r="H125" i="1"/>
  <c r="E81" i="9"/>
  <c r="G81" i="9" s="1"/>
  <c r="C42" i="1"/>
  <c r="D42" i="1" s="1"/>
  <c r="P42" i="1" s="1"/>
  <c r="C100" i="9"/>
  <c r="C116" i="1"/>
  <c r="D116" i="1" s="1"/>
  <c r="P116" i="1" s="1"/>
  <c r="C74" i="9"/>
  <c r="I84" i="1"/>
  <c r="F47" i="9"/>
  <c r="H47" i="9" s="1"/>
  <c r="E42" i="9"/>
  <c r="G42" i="9" s="1"/>
  <c r="I83" i="1"/>
  <c r="F107" i="9"/>
  <c r="H107" i="9" s="1"/>
  <c r="AB57" i="8"/>
  <c r="AC57" i="8" s="1"/>
  <c r="E51" i="5" s="1"/>
  <c r="F51" i="5" s="1"/>
  <c r="S31" i="1"/>
  <c r="AB79" i="8"/>
  <c r="AC79" i="8" s="1"/>
  <c r="E71" i="5" s="1"/>
  <c r="F71" i="5" s="1"/>
  <c r="C129" i="9"/>
  <c r="S100" i="1"/>
  <c r="P27" i="1"/>
  <c r="AF72" i="8"/>
  <c r="AB47" i="8"/>
  <c r="AC47" i="8" s="1"/>
  <c r="E43" i="5" s="1"/>
  <c r="F43" i="5" s="1"/>
  <c r="G140" i="1"/>
  <c r="Q140" i="1" s="1"/>
  <c r="H91" i="8"/>
  <c r="F140" i="1" s="1"/>
  <c r="I8" i="1"/>
  <c r="F14" i="9"/>
  <c r="H14" i="9" s="1"/>
  <c r="AF82" i="8"/>
  <c r="AB52" i="8"/>
  <c r="AC52" i="8" s="1"/>
  <c r="E48" i="5" s="1"/>
  <c r="F48" i="5" s="1"/>
  <c r="H6" i="1"/>
  <c r="E4" i="9"/>
  <c r="G4" i="9" s="1"/>
  <c r="G6" i="1"/>
  <c r="H4" i="8"/>
  <c r="F6" i="1" s="1"/>
  <c r="H26" i="1"/>
  <c r="E52" i="9"/>
  <c r="G52" i="9" s="1"/>
  <c r="H76" i="1"/>
  <c r="E138" i="9"/>
  <c r="G138" i="9" s="1"/>
  <c r="G10" i="1"/>
  <c r="Q10" i="1" s="1"/>
  <c r="H112" i="8"/>
  <c r="F10" i="1" s="1"/>
  <c r="L92" i="1"/>
  <c r="M92" i="1" s="1"/>
  <c r="Q92" i="1" s="1"/>
  <c r="I53" i="9"/>
  <c r="E113" i="9"/>
  <c r="G113" i="9" s="1"/>
  <c r="I142" i="1"/>
  <c r="F92" i="9"/>
  <c r="H92" i="9" s="1"/>
  <c r="AB94" i="8"/>
  <c r="AC94" i="8" s="1"/>
  <c r="E85" i="5" s="1"/>
  <c r="F85" i="5" s="1"/>
  <c r="C99" i="9"/>
  <c r="AF114" i="8"/>
  <c r="AF143" i="8"/>
  <c r="C114" i="1"/>
  <c r="D114" i="1" s="1"/>
  <c r="Q114" i="1" s="1"/>
  <c r="C139" i="9"/>
  <c r="H50" i="1"/>
  <c r="E68" i="9"/>
  <c r="G68" i="9" s="1"/>
  <c r="L129" i="1"/>
  <c r="M129" i="1" s="1"/>
  <c r="Q129" i="1" s="1"/>
  <c r="I25" i="9"/>
  <c r="G50" i="1"/>
  <c r="Q50" i="1" s="1"/>
  <c r="H68" i="8"/>
  <c r="F50" i="1" s="1"/>
  <c r="G57" i="1"/>
  <c r="H33" i="8"/>
  <c r="F57" i="1" s="1"/>
  <c r="S16" i="1"/>
  <c r="AF111" i="8"/>
  <c r="AF31" i="8"/>
  <c r="AF66" i="8"/>
  <c r="AF14" i="8"/>
  <c r="E84" i="9"/>
  <c r="G84" i="9" s="1"/>
  <c r="H67" i="8"/>
  <c r="F105" i="1" s="1"/>
  <c r="C45" i="1"/>
  <c r="D45" i="1" s="1"/>
  <c r="P45" i="1" s="1"/>
  <c r="C119" i="9"/>
  <c r="L106" i="1"/>
  <c r="M106" i="1" s="1"/>
  <c r="P106" i="1" s="1"/>
  <c r="I69" i="9"/>
  <c r="H12" i="1"/>
  <c r="E8" i="9"/>
  <c r="G8" i="9" s="1"/>
  <c r="I69" i="1"/>
  <c r="F120" i="9"/>
  <c r="H120" i="9" s="1"/>
  <c r="G109" i="1"/>
  <c r="Q109" i="1" s="1"/>
  <c r="H130" i="8"/>
  <c r="F109" i="1" s="1"/>
  <c r="H103" i="1"/>
  <c r="E65" i="9"/>
  <c r="G65" i="9" s="1"/>
  <c r="I81" i="1"/>
  <c r="F50" i="9"/>
  <c r="H50" i="9" s="1"/>
  <c r="I46" i="1"/>
  <c r="F27" i="9"/>
  <c r="H27" i="9" s="1"/>
  <c r="AB24" i="8"/>
  <c r="AC24" i="8" s="1"/>
  <c r="E23" i="5" s="1"/>
  <c r="F23" i="5" s="1"/>
  <c r="H64" i="1"/>
  <c r="E38" i="9"/>
  <c r="G38" i="9" s="1"/>
  <c r="C107" i="1"/>
  <c r="D107" i="1" s="1"/>
  <c r="Q107" i="1" s="1"/>
  <c r="C97" i="9"/>
  <c r="C98" i="1"/>
  <c r="D98" i="1" s="1"/>
  <c r="P98" i="1" s="1"/>
  <c r="C59" i="9"/>
  <c r="G94" i="1"/>
  <c r="Q94" i="1" s="1"/>
  <c r="H55" i="8"/>
  <c r="F94" i="1" s="1"/>
  <c r="I74" i="1"/>
  <c r="F44" i="9"/>
  <c r="H44" i="9" s="1"/>
  <c r="H15" i="1"/>
  <c r="E93" i="9"/>
  <c r="G93" i="9" s="1"/>
  <c r="AF24" i="8"/>
  <c r="AF107" i="8"/>
  <c r="E36" i="9"/>
  <c r="G36" i="9" s="1"/>
  <c r="H45" i="8"/>
  <c r="F38" i="1" s="1"/>
  <c r="H10" i="1"/>
  <c r="E112" i="9"/>
  <c r="G112" i="9" s="1"/>
  <c r="I20" i="1"/>
  <c r="F114" i="9"/>
  <c r="H114" i="9" s="1"/>
  <c r="I35" i="1"/>
  <c r="F11" i="9"/>
  <c r="H11" i="9" s="1"/>
  <c r="I112" i="1"/>
  <c r="F72" i="9"/>
  <c r="H72" i="9" s="1"/>
  <c r="C93" i="1"/>
  <c r="D93" i="1" s="1"/>
  <c r="Q93" i="1" s="1"/>
  <c r="C54" i="9"/>
  <c r="H87" i="1"/>
  <c r="E49" i="9"/>
  <c r="G49" i="9" s="1"/>
  <c r="S115" i="1"/>
  <c r="P95" i="1"/>
  <c r="S77" i="1"/>
  <c r="P49" i="1"/>
  <c r="S11" i="1"/>
  <c r="Q68" i="1"/>
  <c r="Q40" i="1"/>
  <c r="S49" i="1"/>
  <c r="S132" i="1"/>
  <c r="S7" i="1"/>
  <c r="P126" i="1"/>
  <c r="S143" i="1"/>
  <c r="P39" i="1"/>
  <c r="P16" i="1"/>
  <c r="Q101" i="1"/>
  <c r="Q8" i="1"/>
  <c r="P140" i="1"/>
  <c r="P4" i="1"/>
  <c r="P31" i="1"/>
  <c r="S94" i="1"/>
  <c r="P48" i="1"/>
  <c r="S70" i="1"/>
  <c r="S149" i="1"/>
  <c r="Q85" i="1"/>
  <c r="P3" i="1"/>
  <c r="Q49" i="1"/>
  <c r="Q48" i="1"/>
  <c r="Q36" i="1"/>
  <c r="P22" i="1"/>
  <c r="S56" i="1"/>
  <c r="P69" i="1"/>
  <c r="Q21" i="1"/>
  <c r="Q84" i="1"/>
  <c r="S17" i="1"/>
  <c r="P5" i="1"/>
  <c r="P130" i="1"/>
  <c r="E3" i="4"/>
  <c r="Q14" i="1"/>
  <c r="S87" i="1"/>
  <c r="Q43" i="1"/>
  <c r="P146" i="1"/>
  <c r="O124" i="1"/>
  <c r="S48" i="1"/>
  <c r="AB86" i="8"/>
  <c r="AC86" i="8" s="1"/>
  <c r="E77" i="5" s="1"/>
  <c r="F77" i="5" s="1"/>
  <c r="P148" i="1"/>
  <c r="P136" i="1"/>
  <c r="P149" i="1"/>
  <c r="AB30" i="8"/>
  <c r="AC30" i="8" s="1"/>
  <c r="E29" i="5" s="1"/>
  <c r="F29" i="5" s="1"/>
  <c r="S74" i="1"/>
  <c r="Q95" i="1"/>
  <c r="P35" i="1"/>
  <c r="P123" i="1"/>
  <c r="S26" i="1"/>
  <c r="AB21" i="8"/>
  <c r="AC21" i="8" s="1"/>
  <c r="E20" i="5" s="1"/>
  <c r="F20" i="5" s="1"/>
  <c r="Q31" i="1"/>
  <c r="AB114" i="8"/>
  <c r="AC114" i="8" s="1"/>
  <c r="P53" i="1"/>
  <c r="AB115" i="8"/>
  <c r="AC115" i="8" s="1"/>
  <c r="E100" i="5" s="1"/>
  <c r="F100" i="5" s="1"/>
  <c r="AB8" i="8"/>
  <c r="AC8" i="8" s="1"/>
  <c r="E8" i="5" s="1"/>
  <c r="F8" i="5" s="1"/>
  <c r="S33" i="1"/>
  <c r="S125" i="1"/>
  <c r="AB56" i="8"/>
  <c r="AC56" i="8" s="1"/>
  <c r="AB11" i="8"/>
  <c r="AC11" i="8" s="1"/>
  <c r="E10" i="5" s="1"/>
  <c r="F10" i="5" s="1"/>
  <c r="AB142" i="8"/>
  <c r="AC142" i="8" s="1"/>
  <c r="E133" i="5" s="1"/>
  <c r="H133" i="5" s="1"/>
  <c r="R146" i="1" s="1"/>
  <c r="Q113" i="1"/>
  <c r="AB99" i="8"/>
  <c r="AC99" i="8" s="1"/>
  <c r="E89" i="5" s="1"/>
  <c r="F89" i="5" s="1"/>
  <c r="AB43" i="8"/>
  <c r="AC43" i="8" s="1"/>
  <c r="E128" i="5" s="1"/>
  <c r="H128" i="5" s="1"/>
  <c r="R73" i="1" s="1"/>
  <c r="AB80" i="8"/>
  <c r="AC80" i="8" s="1"/>
  <c r="E72" i="5" s="1"/>
  <c r="F72" i="5" s="1"/>
  <c r="AB53" i="8"/>
  <c r="AC53" i="8" s="1"/>
  <c r="E49" i="5" s="1"/>
  <c r="F49" i="5" s="1"/>
  <c r="S121" i="1"/>
  <c r="AB137" i="8"/>
  <c r="AC137" i="8" s="1"/>
  <c r="E136" i="5" s="1"/>
  <c r="H136" i="5" s="1"/>
  <c r="R122" i="1" s="1"/>
  <c r="AB85" i="8"/>
  <c r="AC85" i="8" s="1"/>
  <c r="E76" i="5" s="1"/>
  <c r="F76" i="5" s="1"/>
  <c r="AB102" i="8"/>
  <c r="AC102" i="8" s="1"/>
  <c r="AB126" i="8"/>
  <c r="AC126" i="8" s="1"/>
  <c r="E109" i="5" s="1"/>
  <c r="F109" i="5" s="1"/>
  <c r="AB143" i="8"/>
  <c r="AC143" i="8" s="1"/>
  <c r="E123" i="5" s="1"/>
  <c r="F123" i="5" s="1"/>
  <c r="AB117" i="8"/>
  <c r="AC117" i="8" s="1"/>
  <c r="AB98" i="8"/>
  <c r="AC98" i="8" s="1"/>
  <c r="AB13" i="8"/>
  <c r="AC13" i="8" s="1"/>
  <c r="E12" i="5" s="1"/>
  <c r="F12" i="5" s="1"/>
  <c r="S25" i="1"/>
  <c r="AB23" i="8"/>
  <c r="AC23" i="8" s="1"/>
  <c r="E22" i="5" s="1"/>
  <c r="F22" i="5" s="1"/>
  <c r="AB78" i="8"/>
  <c r="AC78" i="8" s="1"/>
  <c r="E70" i="5" s="1"/>
  <c r="F70" i="5" s="1"/>
  <c r="P85" i="1"/>
  <c r="S71" i="1"/>
  <c r="P112" i="1"/>
  <c r="P50" i="1"/>
  <c r="Q55" i="1"/>
  <c r="P77" i="1"/>
  <c r="Q136" i="1"/>
  <c r="P89" i="1"/>
  <c r="AB39" i="8"/>
  <c r="AC39" i="8" s="1"/>
  <c r="E37" i="5" s="1"/>
  <c r="F37" i="5" s="1"/>
  <c r="AB135" i="8"/>
  <c r="AC135" i="8" s="1"/>
  <c r="E118" i="5" s="1"/>
  <c r="F118" i="5" s="1"/>
  <c r="P67" i="1"/>
  <c r="Q77" i="1"/>
  <c r="AB31" i="8"/>
  <c r="AC31" i="8" s="1"/>
  <c r="E30" i="5" s="1"/>
  <c r="F30" i="5" s="1"/>
  <c r="AB122" i="8"/>
  <c r="AC122" i="8" s="1"/>
  <c r="E105" i="5" s="1"/>
  <c r="F105" i="5" s="1"/>
  <c r="AB55" i="8"/>
  <c r="AC55" i="8" s="1"/>
  <c r="E50" i="5" s="1"/>
  <c r="F50" i="5" s="1"/>
  <c r="AB74" i="8"/>
  <c r="AC74" i="8" s="1"/>
  <c r="E66" i="5" s="1"/>
  <c r="F66" i="5" s="1"/>
  <c r="S146" i="1"/>
  <c r="AB116" i="8"/>
  <c r="AC116" i="8" s="1"/>
  <c r="E101" i="5" s="1"/>
  <c r="F101" i="5" s="1"/>
  <c r="Q58" i="1"/>
  <c r="AB104" i="8"/>
  <c r="AC104" i="8" s="1"/>
  <c r="E91" i="5" s="1"/>
  <c r="F91" i="5" s="1"/>
  <c r="P144" i="1"/>
  <c r="Q143" i="1"/>
  <c r="Q29" i="1"/>
  <c r="AB144" i="8"/>
  <c r="AC144" i="8" s="1"/>
  <c r="E124" i="5" s="1"/>
  <c r="F124" i="5" s="1"/>
  <c r="P133" i="1"/>
  <c r="P46" i="1"/>
  <c r="AB148" i="8"/>
  <c r="AC148" i="8" s="1"/>
  <c r="E137" i="5" s="1"/>
  <c r="H137" i="5" s="1"/>
  <c r="R49" i="1" s="1"/>
  <c r="AB59" i="8"/>
  <c r="AC59" i="8" s="1"/>
  <c r="E53" i="5" s="1"/>
  <c r="F53" i="5" s="1"/>
  <c r="AB95" i="8"/>
  <c r="AC95" i="8" s="1"/>
  <c r="E86" i="5" s="1"/>
  <c r="F86" i="5" s="1"/>
  <c r="AB67" i="8"/>
  <c r="AC67" i="8" s="1"/>
  <c r="E60" i="5" s="1"/>
  <c r="F60" i="5" s="1"/>
  <c r="AB112" i="8"/>
  <c r="AC112" i="8" s="1"/>
  <c r="E98" i="5" s="1"/>
  <c r="F98" i="5" s="1"/>
  <c r="Q35" i="1"/>
  <c r="AB12" i="8"/>
  <c r="AC12" i="8" s="1"/>
  <c r="E11" i="5" s="1"/>
  <c r="F11" i="5" s="1"/>
  <c r="P120" i="1"/>
  <c r="S72" i="1"/>
  <c r="P66" i="1"/>
  <c r="P141" i="1"/>
  <c r="S53" i="1"/>
  <c r="P117" i="1"/>
  <c r="P8" i="1"/>
  <c r="AB3" i="8"/>
  <c r="AC3" i="8" s="1"/>
  <c r="E4" i="5" s="1"/>
  <c r="F4" i="5" s="1"/>
  <c r="AB141" i="8"/>
  <c r="AC141" i="8" s="1"/>
  <c r="AB4" i="8"/>
  <c r="AC4" i="8" s="1"/>
  <c r="E5" i="5" s="1"/>
  <c r="F5" i="5" s="1"/>
  <c r="AB149" i="8"/>
  <c r="AC149" i="8" s="1"/>
  <c r="AB133" i="8"/>
  <c r="AC133" i="8" s="1"/>
  <c r="E116" i="5" s="1"/>
  <c r="F116" i="5" s="1"/>
  <c r="AB113" i="8"/>
  <c r="AC113" i="8" s="1"/>
  <c r="E99" i="5" s="1"/>
  <c r="F99" i="5" s="1"/>
  <c r="O97" i="1"/>
  <c r="AB58" i="8"/>
  <c r="AC58" i="8" s="1"/>
  <c r="E52" i="5" s="1"/>
  <c r="F52" i="5" s="1"/>
  <c r="AB88" i="8"/>
  <c r="AC88" i="8" s="1"/>
  <c r="E79" i="5" s="1"/>
  <c r="F79" i="5" s="1"/>
  <c r="AB69" i="8"/>
  <c r="AC69" i="8" s="1"/>
  <c r="E62" i="5" s="1"/>
  <c r="F62" i="5" s="1"/>
  <c r="AB48" i="8"/>
  <c r="AC48" i="8" s="1"/>
  <c r="E44" i="5" s="1"/>
  <c r="F44" i="5" s="1"/>
  <c r="P84" i="1"/>
  <c r="Q51" i="1"/>
  <c r="AB42" i="8"/>
  <c r="AC42" i="8" s="1"/>
  <c r="E40" i="5" s="1"/>
  <c r="F40" i="5" s="1"/>
  <c r="S76" i="1"/>
  <c r="Q149" i="1"/>
  <c r="Q148" i="1"/>
  <c r="AB10" i="8"/>
  <c r="AC10" i="8" s="1"/>
  <c r="E127" i="5" s="1"/>
  <c r="H127" i="5" s="1"/>
  <c r="R22" i="1" s="1"/>
  <c r="AB76" i="8"/>
  <c r="AC76" i="8" s="1"/>
  <c r="E68" i="5" s="1"/>
  <c r="F68" i="5" s="1"/>
  <c r="O142" i="1"/>
  <c r="AB92" i="8"/>
  <c r="AC92" i="8" s="1"/>
  <c r="E83" i="5" s="1"/>
  <c r="F83" i="5" s="1"/>
  <c r="AB26" i="8"/>
  <c r="AC26" i="8" s="1"/>
  <c r="E25" i="5" s="1"/>
  <c r="F25" i="5" s="1"/>
  <c r="AB119" i="8"/>
  <c r="AC119" i="8" s="1"/>
  <c r="E103" i="5" s="1"/>
  <c r="F103" i="5" s="1"/>
  <c r="S104" i="1"/>
  <c r="Q53" i="1"/>
  <c r="P21" i="1"/>
  <c r="AB101" i="8"/>
  <c r="AC101" i="8" s="1"/>
  <c r="AB121" i="8"/>
  <c r="AC121" i="8" s="1"/>
  <c r="E132" i="5" s="1"/>
  <c r="H132" i="5" s="1"/>
  <c r="R70" i="1" s="1"/>
  <c r="AB134" i="8"/>
  <c r="AC134" i="8" s="1"/>
  <c r="E117" i="5" s="1"/>
  <c r="F117" i="5" s="1"/>
  <c r="P55" i="1"/>
  <c r="Q150" i="1"/>
  <c r="AB19" i="8"/>
  <c r="AC19" i="8" s="1"/>
  <c r="E18" i="5" s="1"/>
  <c r="F18" i="5" s="1"/>
  <c r="AB140" i="8"/>
  <c r="AC140" i="8" s="1"/>
  <c r="E122" i="5" s="1"/>
  <c r="F122" i="5" s="1"/>
  <c r="F4" i="4"/>
  <c r="F3" i="4" s="1"/>
  <c r="P14" i="1"/>
  <c r="AB54" i="8"/>
  <c r="AC54" i="8" s="1"/>
  <c r="AB50" i="8"/>
  <c r="AC50" i="8" s="1"/>
  <c r="E46" i="5" s="1"/>
  <c r="F46" i="5" s="1"/>
  <c r="AB41" i="8"/>
  <c r="AC41" i="8" s="1"/>
  <c r="E39" i="5" s="1"/>
  <c r="F39" i="5" s="1"/>
  <c r="Q112" i="1"/>
  <c r="P51" i="1"/>
  <c r="S116" i="1"/>
  <c r="Q99" i="1"/>
  <c r="Q117" i="1"/>
  <c r="S64" i="1"/>
  <c r="S12" i="1"/>
  <c r="S97" i="1"/>
  <c r="P135" i="1"/>
  <c r="Q139" i="1"/>
  <c r="P121" i="1"/>
  <c r="AB91" i="8"/>
  <c r="AC91" i="8" s="1"/>
  <c r="E82" i="5" s="1"/>
  <c r="F82" i="5" s="1"/>
  <c r="AB63" i="8"/>
  <c r="AC63" i="8" s="1"/>
  <c r="E130" i="5" s="1"/>
  <c r="H130" i="5" s="1"/>
  <c r="R89" i="1" s="1"/>
  <c r="AB138" i="8"/>
  <c r="AC138" i="8" s="1"/>
  <c r="E120" i="5" s="1"/>
  <c r="F120" i="5" s="1"/>
  <c r="AB111" i="8"/>
  <c r="AC111" i="8" s="1"/>
  <c r="E97" i="5" s="1"/>
  <c r="F97" i="5" s="1"/>
  <c r="AB128" i="8"/>
  <c r="AC128" i="8" s="1"/>
  <c r="E111" i="5" s="1"/>
  <c r="F111" i="5" s="1"/>
  <c r="Q89" i="1"/>
  <c r="AB129" i="8"/>
  <c r="AC129" i="8" s="1"/>
  <c r="E112" i="5" s="1"/>
  <c r="F112" i="5" s="1"/>
  <c r="P125" i="1"/>
  <c r="P139" i="1"/>
  <c r="AB34" i="8"/>
  <c r="AC34" i="8" s="1"/>
  <c r="E33" i="5" s="1"/>
  <c r="F33" i="5" s="1"/>
  <c r="AB110" i="8"/>
  <c r="AC110" i="8" s="1"/>
  <c r="E96" i="5" s="1"/>
  <c r="F96" i="5" s="1"/>
  <c r="AB87" i="8"/>
  <c r="AC87" i="8" s="1"/>
  <c r="E78" i="5" s="1"/>
  <c r="F78" i="5" s="1"/>
  <c r="AB14" i="8"/>
  <c r="AC14" i="8" s="1"/>
  <c r="E13" i="5" s="1"/>
  <c r="F13" i="5" s="1"/>
  <c r="AB82" i="8"/>
  <c r="AC82" i="8" s="1"/>
  <c r="E74" i="5" s="1"/>
  <c r="F74" i="5" s="1"/>
  <c r="Q9" i="1"/>
  <c r="AB93" i="8"/>
  <c r="AC93" i="8" s="1"/>
  <c r="E84" i="5" s="1"/>
  <c r="F84" i="5" s="1"/>
  <c r="AB139" i="8"/>
  <c r="AC139" i="8" s="1"/>
  <c r="E121" i="5" s="1"/>
  <c r="F121" i="5" s="1"/>
  <c r="AB15" i="8"/>
  <c r="AC15" i="8" s="1"/>
  <c r="E14" i="5" s="1"/>
  <c r="F14" i="5" s="1"/>
  <c r="G83" i="9"/>
  <c r="H83" i="9"/>
  <c r="Q67" i="1"/>
  <c r="P99" i="1"/>
  <c r="Q115" i="1"/>
  <c r="G79" i="9"/>
  <c r="P65" i="1"/>
  <c r="H109" i="9"/>
  <c r="G70" i="9"/>
  <c r="H70" i="9"/>
  <c r="H102" i="9"/>
  <c r="G102" i="9"/>
  <c r="G6" i="9"/>
  <c r="P150" i="1"/>
  <c r="Q123" i="1"/>
  <c r="H46" i="9"/>
  <c r="G146" i="9"/>
  <c r="G114" i="9"/>
  <c r="H52" i="9"/>
  <c r="G72" i="9"/>
  <c r="H96" i="9"/>
  <c r="H58" i="9"/>
  <c r="G53" i="9"/>
  <c r="P131" i="1"/>
  <c r="Q96" i="1"/>
  <c r="P122" i="1"/>
  <c r="H84" i="9"/>
  <c r="Q146" i="1"/>
  <c r="Q119" i="1"/>
  <c r="H106" i="9"/>
  <c r="H129" i="9"/>
  <c r="Q74" i="1"/>
  <c r="G43" i="9"/>
  <c r="G128" i="9"/>
  <c r="H128" i="9"/>
  <c r="G47" i="9"/>
  <c r="H64" i="9"/>
  <c r="G136" i="9"/>
  <c r="H136" i="9"/>
  <c r="S102" i="1"/>
  <c r="J151" i="1"/>
  <c r="Q131" i="1"/>
  <c r="P96" i="1"/>
  <c r="Q122" i="1"/>
  <c r="H119" i="9"/>
  <c r="P119" i="1"/>
  <c r="G107" i="9"/>
  <c r="H29" i="9"/>
  <c r="H20" i="9"/>
  <c r="P74" i="1"/>
  <c r="H145" i="9"/>
  <c r="G22" i="9"/>
  <c r="H22" i="9"/>
  <c r="H103" i="9"/>
  <c r="P87" i="1"/>
  <c r="P143" i="1"/>
  <c r="H74" i="9"/>
  <c r="G74" i="9"/>
  <c r="P113" i="1"/>
  <c r="Q120" i="1"/>
  <c r="H115" i="9"/>
  <c r="G88" i="9"/>
  <c r="P10" i="1"/>
  <c r="G31" i="9"/>
  <c r="Q141" i="1"/>
  <c r="H141" i="9"/>
  <c r="P43" i="1"/>
  <c r="Q104" i="1"/>
  <c r="H132" i="9"/>
  <c r="Q87" i="1"/>
  <c r="G59" i="9"/>
  <c r="H135" i="9"/>
  <c r="G135" i="9"/>
  <c r="H23" i="9"/>
  <c r="G23" i="9"/>
  <c r="P24" i="1"/>
  <c r="G100" i="9"/>
  <c r="H100" i="9"/>
  <c r="G24" i="9"/>
  <c r="Q18" i="1"/>
  <c r="P18" i="1"/>
  <c r="P104" i="1"/>
  <c r="G105" i="9"/>
  <c r="H105" i="9"/>
  <c r="Q100" i="1"/>
  <c r="Q121" i="1"/>
  <c r="H112" i="9"/>
  <c r="P138" i="1"/>
  <c r="P26" i="1"/>
  <c r="H125" i="9"/>
  <c r="Q142" i="1"/>
  <c r="D151" i="9"/>
  <c r="G98" i="9"/>
  <c r="G11" i="9"/>
  <c r="Q24" i="1"/>
  <c r="Q127" i="1"/>
  <c r="G121" i="9"/>
  <c r="H121" i="9"/>
  <c r="G127" i="9"/>
  <c r="Q73" i="1"/>
  <c r="G144" i="9"/>
  <c r="H144" i="9"/>
  <c r="H48" i="9"/>
  <c r="G101" i="9"/>
  <c r="P103" i="1"/>
  <c r="Q128" i="1"/>
  <c r="H39" i="9"/>
  <c r="P100" i="1"/>
  <c r="G91" i="9"/>
  <c r="P52" i="1"/>
  <c r="Q52" i="1"/>
  <c r="H78" i="9"/>
  <c r="G78" i="9"/>
  <c r="H90" i="9"/>
  <c r="N151" i="1"/>
  <c r="Q138" i="1"/>
  <c r="Q124" i="1"/>
  <c r="Q26" i="1"/>
  <c r="H32" i="9"/>
  <c r="G32" i="9"/>
  <c r="P142" i="1"/>
  <c r="H71" i="9"/>
  <c r="G71" i="9"/>
  <c r="G50" i="9"/>
  <c r="P127" i="1"/>
  <c r="H108" i="9"/>
  <c r="G108" i="9"/>
  <c r="P73" i="1"/>
  <c r="G99" i="9"/>
  <c r="H49" i="9"/>
  <c r="G120" i="9"/>
  <c r="P128" i="1"/>
  <c r="H111" i="9"/>
  <c r="G111" i="9"/>
  <c r="P110" i="1"/>
  <c r="H25" i="9"/>
  <c r="G25" i="9"/>
  <c r="H7" i="9"/>
  <c r="H77" i="9"/>
  <c r="G77" i="9"/>
  <c r="G13" i="9"/>
  <c r="Q44" i="1"/>
  <c r="Q69" i="1"/>
  <c r="P124" i="1"/>
  <c r="Q80" i="1"/>
  <c r="H61" i="9"/>
  <c r="G27" i="9"/>
  <c r="H86" i="9"/>
  <c r="G86" i="9"/>
  <c r="H38" i="9"/>
  <c r="G76" i="9"/>
  <c r="P20" i="1"/>
  <c r="G75" i="9"/>
  <c r="G124" i="9"/>
  <c r="P23" i="1"/>
  <c r="H122" i="9"/>
  <c r="Q126" i="1"/>
  <c r="H69" i="9"/>
  <c r="G69" i="9"/>
  <c r="Q63" i="1"/>
  <c r="G139" i="9"/>
  <c r="P44" i="1"/>
  <c r="Q90" i="1"/>
  <c r="P80" i="1"/>
  <c r="H68" i="9"/>
  <c r="G15" i="9"/>
  <c r="H10" i="9"/>
  <c r="H104" i="9"/>
  <c r="H133" i="9"/>
  <c r="G133" i="9"/>
  <c r="Q4" i="1"/>
  <c r="G89" i="9"/>
  <c r="H89" i="9"/>
  <c r="G28" i="9"/>
  <c r="H28" i="9"/>
  <c r="Q145" i="1"/>
  <c r="H26" i="9"/>
  <c r="H42" i="9"/>
  <c r="P63" i="1"/>
  <c r="H63" i="9"/>
  <c r="G63" i="9"/>
  <c r="G123" i="9"/>
  <c r="H123" i="9"/>
  <c r="Q41" i="1"/>
  <c r="Q22" i="1"/>
  <c r="P72" i="1"/>
  <c r="Q111" i="1"/>
  <c r="P90" i="1"/>
  <c r="Q88" i="1"/>
  <c r="H36" i="9"/>
  <c r="G41" i="9"/>
  <c r="H41" i="9"/>
  <c r="Q64" i="1"/>
  <c r="G118" i="9"/>
  <c r="G5" i="9"/>
  <c r="H138" i="9"/>
  <c r="Q62" i="1"/>
  <c r="G126" i="9"/>
  <c r="H126" i="9"/>
  <c r="P145" i="1"/>
  <c r="G33" i="9"/>
  <c r="H33" i="9"/>
  <c r="Q91" i="1"/>
  <c r="Q70" i="1"/>
  <c r="H37" i="9"/>
  <c r="G37" i="9"/>
  <c r="H97" i="9"/>
  <c r="P47" i="1"/>
  <c r="Q47" i="1"/>
  <c r="G92" i="9"/>
  <c r="P13" i="1"/>
  <c r="P41" i="1"/>
  <c r="Q72" i="1"/>
  <c r="P111" i="1"/>
  <c r="P76" i="1"/>
  <c r="P88" i="1"/>
  <c r="G44" i="9"/>
  <c r="G143" i="9"/>
  <c r="P64" i="1"/>
  <c r="H73" i="9"/>
  <c r="G73" i="9"/>
  <c r="H93" i="9"/>
  <c r="P62" i="1"/>
  <c r="P19" i="1"/>
  <c r="H16" i="9"/>
  <c r="G95" i="9"/>
  <c r="P91" i="1"/>
  <c r="P70" i="1"/>
  <c r="P132" i="1"/>
  <c r="G130" i="9"/>
  <c r="P36" i="1"/>
  <c r="Q13" i="1"/>
  <c r="Q16" i="1"/>
  <c r="Q137" i="1"/>
  <c r="Q75" i="1"/>
  <c r="G82" i="9"/>
  <c r="G45" i="9"/>
  <c r="H45" i="9"/>
  <c r="G18" i="9"/>
  <c r="H18" i="9"/>
  <c r="G67" i="9"/>
  <c r="H35" i="9"/>
  <c r="Q105" i="1"/>
  <c r="Q30" i="1"/>
  <c r="Q132" i="1"/>
  <c r="H9" i="9"/>
  <c r="G9" i="9"/>
  <c r="P56" i="1"/>
  <c r="P137" i="1"/>
  <c r="P75" i="1"/>
  <c r="G94" i="9"/>
  <c r="H94" i="9"/>
  <c r="G60" i="9"/>
  <c r="H140" i="9"/>
  <c r="G140" i="9"/>
  <c r="G40" i="9"/>
  <c r="H40" i="9"/>
  <c r="H147" i="9"/>
  <c r="G147" i="9"/>
  <c r="H4" i="9"/>
  <c r="G137" i="9"/>
  <c r="H137" i="9"/>
  <c r="H87" i="9"/>
  <c r="G87" i="9"/>
  <c r="P105" i="1"/>
  <c r="P30" i="1"/>
  <c r="Q134" i="1"/>
  <c r="P34" i="1"/>
  <c r="H55" i="9"/>
  <c r="Q56" i="1"/>
  <c r="H34" i="9"/>
  <c r="G34" i="9"/>
  <c r="P40" i="1"/>
  <c r="Q66" i="1"/>
  <c r="Q5" i="1"/>
  <c r="P115" i="1"/>
  <c r="Q65" i="1"/>
  <c r="G116" i="9"/>
  <c r="H116" i="9"/>
  <c r="P109" i="1"/>
  <c r="G85" i="9"/>
  <c r="H110" i="9"/>
  <c r="G110" i="9"/>
  <c r="H131" i="9"/>
  <c r="P9" i="1"/>
  <c r="G57" i="9"/>
  <c r="H57" i="9"/>
  <c r="P134" i="1"/>
  <c r="Q34" i="1"/>
  <c r="H134" i="9"/>
  <c r="G134" i="9"/>
  <c r="G117" i="9"/>
  <c r="Q83" i="1" l="1"/>
  <c r="R7" i="1"/>
  <c r="P15" i="1"/>
  <c r="P33" i="1"/>
  <c r="Q6" i="1"/>
  <c r="K66" i="9"/>
  <c r="T136" i="1"/>
  <c r="U136" i="1" s="1"/>
  <c r="V136" i="1" s="1"/>
  <c r="Q116" i="1"/>
  <c r="K149" i="9"/>
  <c r="K12" i="9"/>
  <c r="Q71" i="1"/>
  <c r="T71" i="1" s="1"/>
  <c r="U71" i="1" s="1"/>
  <c r="V71" i="1" s="1"/>
  <c r="Q79" i="1"/>
  <c r="Q32" i="1"/>
  <c r="Q98" i="1"/>
  <c r="S108" i="1"/>
  <c r="T108" i="1" s="1"/>
  <c r="Q102" i="1"/>
  <c r="P38" i="1"/>
  <c r="K151" i="1"/>
  <c r="Q54" i="1"/>
  <c r="P60" i="1"/>
  <c r="Q106" i="1"/>
  <c r="P92" i="1"/>
  <c r="P108" i="1"/>
  <c r="T95" i="1"/>
  <c r="U95" i="1" s="1"/>
  <c r="V95" i="1" s="1"/>
  <c r="Q37" i="1"/>
  <c r="T37" i="1" s="1"/>
  <c r="U37" i="1" s="1"/>
  <c r="V37" i="1" s="1"/>
  <c r="T78" i="1"/>
  <c r="U78" i="1" s="1"/>
  <c r="V78" i="1" s="1"/>
  <c r="Q42" i="1"/>
  <c r="Q81" i="1"/>
  <c r="K19" i="9"/>
  <c r="P129" i="1"/>
  <c r="P107" i="1"/>
  <c r="K142" i="9"/>
  <c r="Q59" i="1"/>
  <c r="K54" i="9"/>
  <c r="Q97" i="1"/>
  <c r="Q61" i="1"/>
  <c r="P102" i="1"/>
  <c r="G151" i="1"/>
  <c r="Q45" i="1"/>
  <c r="K80" i="9"/>
  <c r="F151" i="9"/>
  <c r="I151" i="9"/>
  <c r="Q86" i="1"/>
  <c r="C151" i="9"/>
  <c r="Q57" i="1"/>
  <c r="Q147" i="1"/>
  <c r="P93" i="1"/>
  <c r="P17" i="1"/>
  <c r="P25" i="1"/>
  <c r="P114" i="1"/>
  <c r="D151" i="1"/>
  <c r="P28" i="1"/>
  <c r="Q12" i="1"/>
  <c r="H151" i="1"/>
  <c r="F151" i="1"/>
  <c r="Q82" i="1"/>
  <c r="C151" i="1"/>
  <c r="E151" i="9"/>
  <c r="I151" i="1"/>
  <c r="P82" i="1"/>
  <c r="M7" i="1"/>
  <c r="L151" i="1"/>
  <c r="Q118" i="1"/>
  <c r="T77" i="1"/>
  <c r="U77" i="1" s="1"/>
  <c r="V77" i="1" s="1"/>
  <c r="K62" i="9"/>
  <c r="T143" i="1"/>
  <c r="U143" i="1" s="1"/>
  <c r="V143" i="1" s="1"/>
  <c r="K147" i="9"/>
  <c r="K32" i="9"/>
  <c r="T89" i="1"/>
  <c r="U89" i="1" s="1"/>
  <c r="V89" i="1" s="1"/>
  <c r="K101" i="9"/>
  <c r="K111" i="9"/>
  <c r="K90" i="9"/>
  <c r="K59" i="9"/>
  <c r="K146" i="9"/>
  <c r="K30" i="9"/>
  <c r="K14" i="9"/>
  <c r="K129" i="9"/>
  <c r="K82" i="9"/>
  <c r="K34" i="9"/>
  <c r="K134" i="9"/>
  <c r="K108" i="9"/>
  <c r="K51" i="9"/>
  <c r="K20" i="9"/>
  <c r="T49" i="1"/>
  <c r="U49" i="1" s="1"/>
  <c r="V49" i="1" s="1"/>
  <c r="K67" i="9"/>
  <c r="K11" i="9"/>
  <c r="K52" i="9"/>
  <c r="K95" i="9"/>
  <c r="K5" i="9"/>
  <c r="K28" i="9"/>
  <c r="K68" i="9"/>
  <c r="K123" i="9"/>
  <c r="K50" i="9"/>
  <c r="K78" i="9"/>
  <c r="K125" i="9"/>
  <c r="K88" i="9"/>
  <c r="K145" i="9"/>
  <c r="K17" i="9"/>
  <c r="K46" i="9"/>
  <c r="K49" i="9"/>
  <c r="K91" i="9"/>
  <c r="K140" i="9"/>
  <c r="K64" i="9"/>
  <c r="K72" i="9"/>
  <c r="K99" i="9"/>
  <c r="K29" i="9"/>
  <c r="K47" i="9"/>
  <c r="K69" i="9"/>
  <c r="K25" i="9"/>
  <c r="K114" i="9"/>
  <c r="I2" i="4"/>
  <c r="G51" i="4" s="1"/>
  <c r="H51" i="4" s="1"/>
  <c r="K137" i="9"/>
  <c r="K110" i="9"/>
  <c r="K136" i="9"/>
  <c r="K63" i="9"/>
  <c r="K58" i="9"/>
  <c r="K85" i="9"/>
  <c r="K21" i="9"/>
  <c r="K48" i="9"/>
  <c r="K22" i="9"/>
  <c r="K35" i="9"/>
  <c r="K103" i="9"/>
  <c r="O151" i="1"/>
  <c r="K41" i="9"/>
  <c r="K75" i="9"/>
  <c r="K105" i="9"/>
  <c r="K128" i="9"/>
  <c r="K93" i="9"/>
  <c r="F3" i="5"/>
  <c r="K8" i="9"/>
  <c r="K36" i="9"/>
  <c r="K73" i="9"/>
  <c r="K42" i="9"/>
  <c r="K127" i="9"/>
  <c r="K96" i="9"/>
  <c r="K89" i="9"/>
  <c r="K115" i="9"/>
  <c r="K45" i="9"/>
  <c r="K113" i="9"/>
  <c r="K106" i="9"/>
  <c r="K6" i="9"/>
  <c r="K65" i="9"/>
  <c r="K94" i="9"/>
  <c r="K15" i="9"/>
  <c r="K38" i="9"/>
  <c r="K121" i="9"/>
  <c r="K112" i="9"/>
  <c r="K126" i="9"/>
  <c r="K104" i="9"/>
  <c r="K117" i="9"/>
  <c r="K131" i="9"/>
  <c r="K143" i="9"/>
  <c r="K97" i="9"/>
  <c r="K77" i="9"/>
  <c r="K135" i="9"/>
  <c r="K74" i="9"/>
  <c r="E3" i="5"/>
  <c r="K141" i="9"/>
  <c r="K122" i="9"/>
  <c r="K116" i="9"/>
  <c r="K4" i="9"/>
  <c r="K9" i="9"/>
  <c r="K130" i="9"/>
  <c r="K10" i="9"/>
  <c r="K24" i="9"/>
  <c r="K31" i="9"/>
  <c r="K43" i="9"/>
  <c r="K102" i="9"/>
  <c r="T127" i="1"/>
  <c r="U127" i="1" s="1"/>
  <c r="V127" i="1" s="1"/>
  <c r="K37" i="9"/>
  <c r="K26" i="9"/>
  <c r="K61" i="9"/>
  <c r="T132" i="1"/>
  <c r="U132" i="1" s="1"/>
  <c r="V132" i="1" s="1"/>
  <c r="H151" i="9"/>
  <c r="K100" i="9"/>
  <c r="K44" i="9"/>
  <c r="K92" i="9"/>
  <c r="T70" i="1"/>
  <c r="U70" i="1" s="1"/>
  <c r="V70" i="1" s="1"/>
  <c r="K138" i="9"/>
  <c r="K124" i="9"/>
  <c r="G151" i="9"/>
  <c r="K98" i="9"/>
  <c r="K107" i="9"/>
  <c r="K70" i="9"/>
  <c r="K109" i="9"/>
  <c r="K13" i="9"/>
  <c r="K40" i="9"/>
  <c r="K33" i="9"/>
  <c r="K139" i="9"/>
  <c r="K120" i="9"/>
  <c r="K144" i="9"/>
  <c r="K23" i="9"/>
  <c r="K132" i="9"/>
  <c r="K119" i="9"/>
  <c r="K55" i="9"/>
  <c r="K118" i="9"/>
  <c r="K76" i="9"/>
  <c r="T52" i="1"/>
  <c r="U52" i="1" s="1"/>
  <c r="V52" i="1" s="1"/>
  <c r="K27" i="9"/>
  <c r="T73" i="1"/>
  <c r="U73" i="1" s="1"/>
  <c r="V73" i="1" s="1"/>
  <c r="K56" i="9"/>
  <c r="T64" i="1"/>
  <c r="U64" i="1" s="1"/>
  <c r="V64" i="1" s="1"/>
  <c r="T122" i="1"/>
  <c r="U122" i="1" s="1"/>
  <c r="V122" i="1" s="1"/>
  <c r="K79" i="9"/>
  <c r="K18" i="9"/>
  <c r="K87" i="9"/>
  <c r="T22" i="1"/>
  <c r="U22" i="1" s="1"/>
  <c r="V22" i="1" s="1"/>
  <c r="K133" i="9"/>
  <c r="T146" i="1"/>
  <c r="K60" i="9"/>
  <c r="K16" i="9"/>
  <c r="K7" i="9"/>
  <c r="K71" i="9"/>
  <c r="K81" i="9"/>
  <c r="T115" i="1"/>
  <c r="U115" i="1" s="1"/>
  <c r="V115" i="1" s="1"/>
  <c r="K57" i="9"/>
  <c r="K86" i="9"/>
  <c r="K39" i="9"/>
  <c r="K84" i="9"/>
  <c r="K53" i="9"/>
  <c r="K83" i="9"/>
  <c r="U146" i="1" l="1"/>
  <c r="V146" i="1" s="1"/>
  <c r="U108" i="1"/>
  <c r="V108" i="1" s="1"/>
  <c r="G26" i="4"/>
  <c r="H26" i="4" s="1"/>
  <c r="I26" i="4" s="1"/>
  <c r="P7" i="1"/>
  <c r="P151" i="1" s="1"/>
  <c r="Q7" i="1"/>
  <c r="M151" i="1"/>
  <c r="G24" i="4"/>
  <c r="H24" i="4" s="1"/>
  <c r="S111" i="1" s="1"/>
  <c r="G39" i="4"/>
  <c r="H39" i="4" s="1"/>
  <c r="I39" i="4" s="1"/>
  <c r="G21" i="4"/>
  <c r="H21" i="4" s="1"/>
  <c r="I21" i="4" s="1"/>
  <c r="G35" i="4"/>
  <c r="H35" i="4" s="1"/>
  <c r="I35" i="4" s="1"/>
  <c r="G18" i="4"/>
  <c r="H18" i="4" s="1"/>
  <c r="I18" i="4" s="1"/>
  <c r="G38" i="4"/>
  <c r="H38" i="4" s="1"/>
  <c r="I38" i="4" s="1"/>
  <c r="G15" i="4"/>
  <c r="H15" i="4" s="1"/>
  <c r="I15" i="4" s="1"/>
  <c r="G13" i="4"/>
  <c r="H13" i="4" s="1"/>
  <c r="S55" i="1" s="1"/>
  <c r="G4" i="4"/>
  <c r="H4" i="4" s="1"/>
  <c r="S5" i="1" s="1"/>
  <c r="G36" i="4"/>
  <c r="H36" i="4" s="1"/>
  <c r="I36" i="4" s="1"/>
  <c r="G25" i="4"/>
  <c r="H25" i="4" s="1"/>
  <c r="S133" i="1" s="1"/>
  <c r="G32" i="4"/>
  <c r="H32" i="4" s="1"/>
  <c r="I32" i="4" s="1"/>
  <c r="G7" i="4"/>
  <c r="H7" i="4" s="1"/>
  <c r="S8" i="1" s="1"/>
  <c r="G40" i="4"/>
  <c r="H40" i="4" s="1"/>
  <c r="I40" i="4" s="1"/>
  <c r="G53" i="4"/>
  <c r="H53" i="4" s="1"/>
  <c r="I53" i="4" s="1"/>
  <c r="G28" i="4"/>
  <c r="H28" i="4" s="1"/>
  <c r="I28" i="4" s="1"/>
  <c r="G50" i="4"/>
  <c r="H50" i="4" s="1"/>
  <c r="I50" i="4" s="1"/>
  <c r="G43" i="4"/>
  <c r="H43" i="4" s="1"/>
  <c r="I43" i="4" s="1"/>
  <c r="G56" i="4"/>
  <c r="H56" i="4" s="1"/>
  <c r="I56" i="4" s="1"/>
  <c r="G46" i="4"/>
  <c r="H46" i="4" s="1"/>
  <c r="I46" i="4" s="1"/>
  <c r="G42" i="4"/>
  <c r="H42" i="4" s="1"/>
  <c r="I42" i="4" s="1"/>
  <c r="G23" i="4"/>
  <c r="H23" i="4" s="1"/>
  <c r="I23" i="4" s="1"/>
  <c r="G48" i="4"/>
  <c r="H48" i="4" s="1"/>
  <c r="I48" i="4" s="1"/>
  <c r="G10" i="4"/>
  <c r="H10" i="4" s="1"/>
  <c r="I10" i="4" s="1"/>
  <c r="G8" i="4"/>
  <c r="H8" i="4" s="1"/>
  <c r="S120" i="1" s="1"/>
  <c r="G11" i="4"/>
  <c r="H11" i="4" s="1"/>
  <c r="I11" i="4" s="1"/>
  <c r="G12" i="4"/>
  <c r="H12" i="4" s="1"/>
  <c r="I12" i="4" s="1"/>
  <c r="G54" i="4"/>
  <c r="H54" i="4" s="1"/>
  <c r="I54" i="4" s="1"/>
  <c r="G16" i="4"/>
  <c r="H16" i="4" s="1"/>
  <c r="I16" i="4" s="1"/>
  <c r="G20" i="4"/>
  <c r="H20" i="4" s="1"/>
  <c r="S93" i="1" s="1"/>
  <c r="G27" i="4"/>
  <c r="H27" i="4" s="1"/>
  <c r="S130" i="1" s="1"/>
  <c r="G30" i="4"/>
  <c r="H30" i="4" s="1"/>
  <c r="S15" i="1" s="1"/>
  <c r="G6" i="4"/>
  <c r="H6" i="4" s="1"/>
  <c r="S9" i="1" s="1"/>
  <c r="G33" i="4"/>
  <c r="H33" i="4" s="1"/>
  <c r="I33" i="4" s="1"/>
  <c r="G29" i="4"/>
  <c r="H29" i="4" s="1"/>
  <c r="I29" i="4" s="1"/>
  <c r="G55" i="4"/>
  <c r="H55" i="4" s="1"/>
  <c r="S82" i="1" s="1"/>
  <c r="G34" i="4"/>
  <c r="H34" i="4" s="1"/>
  <c r="S58" i="1" s="1"/>
  <c r="G37" i="4"/>
  <c r="H37" i="4" s="1"/>
  <c r="I37" i="4" s="1"/>
  <c r="G17" i="4"/>
  <c r="H17" i="4" s="1"/>
  <c r="I17" i="4" s="1"/>
  <c r="G47" i="4"/>
  <c r="H47" i="4" s="1"/>
  <c r="I47" i="4" s="1"/>
  <c r="G52" i="4"/>
  <c r="H52" i="4" s="1"/>
  <c r="I52" i="4" s="1"/>
  <c r="G49" i="4"/>
  <c r="H49" i="4" s="1"/>
  <c r="I49" i="4" s="1"/>
  <c r="G31" i="4"/>
  <c r="H31" i="4" s="1"/>
  <c r="I31" i="4" s="1"/>
  <c r="G5" i="4"/>
  <c r="H5" i="4" s="1"/>
  <c r="I5" i="4" s="1"/>
  <c r="G9" i="4"/>
  <c r="H9" i="4" s="1"/>
  <c r="I9" i="4" s="1"/>
  <c r="G14" i="4"/>
  <c r="H14" i="4" s="1"/>
  <c r="I14" i="4" s="1"/>
  <c r="G19" i="4"/>
  <c r="H19" i="4" s="1"/>
  <c r="S91" i="1" s="1"/>
  <c r="G22" i="4"/>
  <c r="H22" i="4" s="1"/>
  <c r="I22" i="4" s="1"/>
  <c r="G44" i="4"/>
  <c r="H44" i="4" s="1"/>
  <c r="I44" i="4" s="1"/>
  <c r="G41" i="4"/>
  <c r="H41" i="4" s="1"/>
  <c r="I41" i="4" s="1"/>
  <c r="G45" i="4"/>
  <c r="H45" i="4" s="1"/>
  <c r="I45" i="4" s="1"/>
  <c r="K151" i="9"/>
  <c r="J155" i="9" s="1"/>
  <c r="K160" i="1" s="1"/>
  <c r="K161" i="1" s="1"/>
  <c r="I2" i="5"/>
  <c r="G112" i="5" s="1"/>
  <c r="H112" i="5" s="1"/>
  <c r="I51" i="4"/>
  <c r="S79" i="1"/>
  <c r="S66" i="1" l="1"/>
  <c r="S67" i="1"/>
  <c r="S99" i="1"/>
  <c r="S126" i="1"/>
  <c r="T7" i="1"/>
  <c r="U7" i="1" s="1"/>
  <c r="V7" i="1" s="1"/>
  <c r="Q151" i="1"/>
  <c r="S18" i="1"/>
  <c r="T18" i="1" s="1"/>
  <c r="I24" i="4"/>
  <c r="S39" i="1"/>
  <c r="S75" i="1"/>
  <c r="S118" i="1"/>
  <c r="S81" i="1"/>
  <c r="S21" i="1"/>
  <c r="S20" i="1"/>
  <c r="T20" i="1" s="1"/>
  <c r="U20" i="1" s="1"/>
  <c r="V20" i="1" s="1"/>
  <c r="I20" i="4"/>
  <c r="S134" i="1"/>
  <c r="S41" i="1"/>
  <c r="I7" i="4"/>
  <c r="S54" i="1"/>
  <c r="I13" i="4"/>
  <c r="S145" i="1"/>
  <c r="S140" i="1"/>
  <c r="S83" i="1"/>
  <c r="S45" i="1"/>
  <c r="I25" i="4"/>
  <c r="S19" i="1"/>
  <c r="S69" i="1"/>
  <c r="S129" i="1"/>
  <c r="I4" i="4"/>
  <c r="S46" i="1"/>
  <c r="S3" i="1"/>
  <c r="S43" i="1"/>
  <c r="S4" i="1"/>
  <c r="T4" i="1" s="1"/>
  <c r="U4" i="1" s="1"/>
  <c r="V4" i="1" s="1"/>
  <c r="S109" i="1"/>
  <c r="S84" i="1"/>
  <c r="S113" i="1"/>
  <c r="I30" i="4"/>
  <c r="S85" i="1"/>
  <c r="S42" i="1"/>
  <c r="I27" i="4"/>
  <c r="G16" i="5"/>
  <c r="H16" i="5" s="1"/>
  <c r="I16" i="5" s="1"/>
  <c r="S141" i="1"/>
  <c r="S142" i="1"/>
  <c r="G42" i="5"/>
  <c r="H42" i="5" s="1"/>
  <c r="R38" i="1" s="1"/>
  <c r="T38" i="1" s="1"/>
  <c r="U38" i="1" s="1"/>
  <c r="V38" i="1" s="1"/>
  <c r="I6" i="4"/>
  <c r="G39" i="5"/>
  <c r="H39" i="5" s="1"/>
  <c r="I39" i="5" s="1"/>
  <c r="H3" i="4"/>
  <c r="G29" i="5"/>
  <c r="H29" i="5" s="1"/>
  <c r="I29" i="5" s="1"/>
  <c r="I55" i="4"/>
  <c r="G85" i="5"/>
  <c r="H85" i="5" s="1"/>
  <c r="I85" i="5" s="1"/>
  <c r="I34" i="4"/>
  <c r="G82" i="5"/>
  <c r="H82" i="5" s="1"/>
  <c r="I82" i="5" s="1"/>
  <c r="I8" i="4"/>
  <c r="G113" i="5"/>
  <c r="H113" i="5" s="1"/>
  <c r="I113" i="5" s="1"/>
  <c r="S114" i="1"/>
  <c r="S14" i="1"/>
  <c r="G54" i="5"/>
  <c r="H54" i="5" s="1"/>
  <c r="R62" i="1" s="1"/>
  <c r="T62" i="1" s="1"/>
  <c r="U62" i="1" s="1"/>
  <c r="V62" i="1" s="1"/>
  <c r="G122" i="5"/>
  <c r="H122" i="5" s="1"/>
  <c r="I122" i="5" s="1"/>
  <c r="S107" i="1"/>
  <c r="G10" i="5"/>
  <c r="H10" i="5" s="1"/>
  <c r="I10" i="5" s="1"/>
  <c r="J156" i="9"/>
  <c r="S147" i="1"/>
  <c r="S40" i="1"/>
  <c r="S6" i="1"/>
  <c r="I19" i="4"/>
  <c r="G59" i="5"/>
  <c r="H59" i="5" s="1"/>
  <c r="I59" i="5" s="1"/>
  <c r="S59" i="1"/>
  <c r="G77" i="5"/>
  <c r="H77" i="5" s="1"/>
  <c r="R131" i="1" s="1"/>
  <c r="T131" i="1" s="1"/>
  <c r="U131" i="1" s="1"/>
  <c r="V131" i="1" s="1"/>
  <c r="G114" i="5"/>
  <c r="H114" i="5" s="1"/>
  <c r="G6" i="5"/>
  <c r="H6" i="5" s="1"/>
  <c r="G43" i="5"/>
  <c r="H43" i="5" s="1"/>
  <c r="G96" i="5"/>
  <c r="H96" i="5" s="1"/>
  <c r="G45" i="5"/>
  <c r="H45" i="5" s="1"/>
  <c r="G52" i="5"/>
  <c r="H52" i="5" s="1"/>
  <c r="G93" i="5"/>
  <c r="H93" i="5" s="1"/>
  <c r="G83" i="5"/>
  <c r="H83" i="5" s="1"/>
  <c r="G124" i="5"/>
  <c r="H124" i="5" s="1"/>
  <c r="G74" i="5"/>
  <c r="H74" i="5" s="1"/>
  <c r="G76" i="5"/>
  <c r="H76" i="5" s="1"/>
  <c r="G31" i="5"/>
  <c r="H31" i="5" s="1"/>
  <c r="G36" i="5"/>
  <c r="H36" i="5" s="1"/>
  <c r="G23" i="5"/>
  <c r="H23" i="5" s="1"/>
  <c r="G21" i="5"/>
  <c r="H21" i="5" s="1"/>
  <c r="G56" i="5"/>
  <c r="H56" i="5" s="1"/>
  <c r="G89" i="5"/>
  <c r="H89" i="5" s="1"/>
  <c r="G57" i="5"/>
  <c r="H57" i="5" s="1"/>
  <c r="G106" i="5"/>
  <c r="H106" i="5" s="1"/>
  <c r="G88" i="5"/>
  <c r="H88" i="5" s="1"/>
  <c r="G125" i="5"/>
  <c r="H125" i="5" s="1"/>
  <c r="G13" i="5"/>
  <c r="H13" i="5" s="1"/>
  <c r="G37" i="5"/>
  <c r="H37" i="5" s="1"/>
  <c r="G121" i="5"/>
  <c r="H121" i="5" s="1"/>
  <c r="G30" i="5"/>
  <c r="H30" i="5" s="1"/>
  <c r="G51" i="5"/>
  <c r="H51" i="5" s="1"/>
  <c r="G48" i="5"/>
  <c r="H48" i="5" s="1"/>
  <c r="G25" i="5"/>
  <c r="H25" i="5" s="1"/>
  <c r="G60" i="5"/>
  <c r="H60" i="5" s="1"/>
  <c r="G116" i="5"/>
  <c r="H116" i="5" s="1"/>
  <c r="G17" i="5"/>
  <c r="H17" i="5" s="1"/>
  <c r="G34" i="5"/>
  <c r="H34" i="5" s="1"/>
  <c r="G117" i="5"/>
  <c r="H117" i="5" s="1"/>
  <c r="G67" i="5"/>
  <c r="H67" i="5" s="1"/>
  <c r="G110" i="5"/>
  <c r="H110" i="5" s="1"/>
  <c r="G11" i="5"/>
  <c r="H11" i="5" s="1"/>
  <c r="G111" i="5"/>
  <c r="H111" i="5" s="1"/>
  <c r="G58" i="5"/>
  <c r="H58" i="5" s="1"/>
  <c r="G101" i="5"/>
  <c r="H101" i="5" s="1"/>
  <c r="G46" i="5"/>
  <c r="H46" i="5" s="1"/>
  <c r="G91" i="5"/>
  <c r="H91" i="5" s="1"/>
  <c r="G98" i="5"/>
  <c r="H98" i="5" s="1"/>
  <c r="G35" i="5"/>
  <c r="H35" i="5" s="1"/>
  <c r="G108" i="5"/>
  <c r="H108" i="5" s="1"/>
  <c r="G41" i="5"/>
  <c r="H41" i="5" s="1"/>
  <c r="G65" i="5"/>
  <c r="H65" i="5" s="1"/>
  <c r="G79" i="5"/>
  <c r="H79" i="5" s="1"/>
  <c r="G94" i="5"/>
  <c r="H94" i="5" s="1"/>
  <c r="G99" i="5"/>
  <c r="H99" i="5" s="1"/>
  <c r="G12" i="5"/>
  <c r="H12" i="5" s="1"/>
  <c r="G7" i="5"/>
  <c r="H7" i="5" s="1"/>
  <c r="G9" i="5"/>
  <c r="H9" i="5" s="1"/>
  <c r="G86" i="5"/>
  <c r="H86" i="5" s="1"/>
  <c r="G22" i="5"/>
  <c r="H22" i="5" s="1"/>
  <c r="G90" i="5"/>
  <c r="H90" i="5" s="1"/>
  <c r="G118" i="5"/>
  <c r="H118" i="5" s="1"/>
  <c r="G103" i="5"/>
  <c r="H103" i="5" s="1"/>
  <c r="G80" i="5"/>
  <c r="H80" i="5" s="1"/>
  <c r="G61" i="5"/>
  <c r="H61" i="5" s="1"/>
  <c r="G8" i="5"/>
  <c r="H8" i="5" s="1"/>
  <c r="G84" i="5"/>
  <c r="H84" i="5" s="1"/>
  <c r="G95" i="5"/>
  <c r="H95" i="5" s="1"/>
  <c r="G115" i="5"/>
  <c r="H115" i="5" s="1"/>
  <c r="G120" i="5"/>
  <c r="H120" i="5" s="1"/>
  <c r="G97" i="5"/>
  <c r="H97" i="5" s="1"/>
  <c r="G53" i="5"/>
  <c r="H53" i="5" s="1"/>
  <c r="G81" i="5"/>
  <c r="H81" i="5" s="1"/>
  <c r="G64" i="5"/>
  <c r="H64" i="5" s="1"/>
  <c r="G71" i="5"/>
  <c r="H71" i="5" s="1"/>
  <c r="G5" i="5"/>
  <c r="H5" i="5" s="1"/>
  <c r="G40" i="5"/>
  <c r="H40" i="5" s="1"/>
  <c r="G104" i="5"/>
  <c r="H104" i="5" s="1"/>
  <c r="G24" i="5"/>
  <c r="H24" i="5" s="1"/>
  <c r="G105" i="5"/>
  <c r="H105" i="5" s="1"/>
  <c r="G4" i="5"/>
  <c r="H4" i="5" s="1"/>
  <c r="G14" i="5"/>
  <c r="H14" i="5" s="1"/>
  <c r="G70" i="5"/>
  <c r="H70" i="5" s="1"/>
  <c r="G50" i="5"/>
  <c r="H50" i="5" s="1"/>
  <c r="G109" i="5"/>
  <c r="H109" i="5" s="1"/>
  <c r="G55" i="5"/>
  <c r="H55" i="5" s="1"/>
  <c r="G33" i="5"/>
  <c r="H33" i="5" s="1"/>
  <c r="G20" i="5"/>
  <c r="H20" i="5" s="1"/>
  <c r="G27" i="5"/>
  <c r="H27" i="5" s="1"/>
  <c r="G107" i="5"/>
  <c r="H107" i="5" s="1"/>
  <c r="G119" i="5"/>
  <c r="H119" i="5" s="1"/>
  <c r="G26" i="5"/>
  <c r="H26" i="5" s="1"/>
  <c r="G69" i="5"/>
  <c r="H69" i="5" s="1"/>
  <c r="G123" i="5"/>
  <c r="H123" i="5" s="1"/>
  <c r="G32" i="5"/>
  <c r="H32" i="5" s="1"/>
  <c r="G62" i="5"/>
  <c r="H62" i="5" s="1"/>
  <c r="G100" i="5"/>
  <c r="H100" i="5" s="1"/>
  <c r="G49" i="5"/>
  <c r="H49" i="5" s="1"/>
  <c r="G102" i="5"/>
  <c r="H102" i="5" s="1"/>
  <c r="G63" i="5"/>
  <c r="H63" i="5" s="1"/>
  <c r="G87" i="5"/>
  <c r="H87" i="5" s="1"/>
  <c r="G19" i="5"/>
  <c r="H19" i="5" s="1"/>
  <c r="G78" i="5"/>
  <c r="H78" i="5" s="1"/>
  <c r="G47" i="5"/>
  <c r="H47" i="5" s="1"/>
  <c r="G15" i="5"/>
  <c r="H15" i="5" s="1"/>
  <c r="G72" i="5"/>
  <c r="H72" i="5" s="1"/>
  <c r="G68" i="5"/>
  <c r="H68" i="5" s="1"/>
  <c r="G75" i="5"/>
  <c r="H75" i="5" s="1"/>
  <c r="G44" i="5"/>
  <c r="H44" i="5" s="1"/>
  <c r="G66" i="5"/>
  <c r="H66" i="5" s="1"/>
  <c r="G92" i="5"/>
  <c r="H92" i="5" s="1"/>
  <c r="G73" i="5"/>
  <c r="H73" i="5" s="1"/>
  <c r="G18" i="5"/>
  <c r="H18" i="5" s="1"/>
  <c r="G38" i="5"/>
  <c r="H38" i="5" s="1"/>
  <c r="G28" i="5"/>
  <c r="H28" i="5" s="1"/>
  <c r="I112" i="5"/>
  <c r="R119" i="1"/>
  <c r="T119" i="1" s="1"/>
  <c r="U119" i="1" s="1"/>
  <c r="V119" i="1" s="1"/>
  <c r="R140" i="1"/>
  <c r="T93" i="1"/>
  <c r="U93" i="1" s="1"/>
  <c r="V93" i="1" s="1"/>
  <c r="T58" i="1"/>
  <c r="U58" i="1" s="1"/>
  <c r="V58" i="1" s="1"/>
  <c r="K154" i="1" l="1"/>
  <c r="R109" i="1"/>
  <c r="T109" i="1" s="1"/>
  <c r="U109" i="1" s="1"/>
  <c r="V109" i="1" s="1"/>
  <c r="R35" i="1"/>
  <c r="T35" i="1" s="1"/>
  <c r="U35" i="1" s="1"/>
  <c r="V35" i="1" s="1"/>
  <c r="T140" i="1"/>
  <c r="U140" i="1" s="1"/>
  <c r="V140" i="1" s="1"/>
  <c r="I42" i="5"/>
  <c r="I54" i="5"/>
  <c r="R53" i="1"/>
  <c r="T53" i="1" s="1"/>
  <c r="U53" i="1" s="1"/>
  <c r="V53" i="1" s="1"/>
  <c r="R68" i="1"/>
  <c r="T68" i="1" s="1"/>
  <c r="U68" i="1" s="1"/>
  <c r="V68" i="1" s="1"/>
  <c r="R28" i="1"/>
  <c r="T28" i="1" s="1"/>
  <c r="U28" i="1" s="1"/>
  <c r="V28" i="1" s="1"/>
  <c r="R104" i="1"/>
  <c r="T104" i="1" s="1"/>
  <c r="U104" i="1" s="1"/>
  <c r="V104" i="1" s="1"/>
  <c r="R148" i="1"/>
  <c r="T148" i="1" s="1"/>
  <c r="U148" i="1" s="1"/>
  <c r="V148" i="1" s="1"/>
  <c r="S151" i="1"/>
  <c r="R41" i="1"/>
  <c r="T41" i="1" s="1"/>
  <c r="U41" i="1" s="1"/>
  <c r="V41" i="1" s="1"/>
  <c r="I77" i="5"/>
  <c r="I115" i="5"/>
  <c r="R24" i="1"/>
  <c r="T24" i="1" s="1"/>
  <c r="U24" i="1" s="1"/>
  <c r="V24" i="1" s="1"/>
  <c r="I70" i="5"/>
  <c r="R123" i="1"/>
  <c r="T123" i="1" s="1"/>
  <c r="U123" i="1" s="1"/>
  <c r="V123" i="1" s="1"/>
  <c r="R67" i="1"/>
  <c r="T67" i="1" s="1"/>
  <c r="U67" i="1" s="1"/>
  <c r="V67" i="1" s="1"/>
  <c r="I38" i="5"/>
  <c r="R21" i="1"/>
  <c r="T21" i="1" s="1"/>
  <c r="U21" i="1" s="1"/>
  <c r="V21" i="1" s="1"/>
  <c r="I108" i="5"/>
  <c r="I100" i="5"/>
  <c r="R134" i="1"/>
  <c r="T134" i="1" s="1"/>
  <c r="U134" i="1" s="1"/>
  <c r="V134" i="1" s="1"/>
  <c r="R61" i="1"/>
  <c r="T61" i="1" s="1"/>
  <c r="U61" i="1" s="1"/>
  <c r="V61" i="1" s="1"/>
  <c r="I35" i="5"/>
  <c r="I73" i="5"/>
  <c r="R125" i="1"/>
  <c r="T125" i="1" s="1"/>
  <c r="U125" i="1" s="1"/>
  <c r="V125" i="1" s="1"/>
  <c r="I80" i="5"/>
  <c r="R137" i="1"/>
  <c r="T137" i="1" s="1"/>
  <c r="U137" i="1" s="1"/>
  <c r="V137" i="1" s="1"/>
  <c r="I74" i="5"/>
  <c r="R126" i="1"/>
  <c r="T126" i="1" s="1"/>
  <c r="U126" i="1" s="1"/>
  <c r="V126" i="1" s="1"/>
  <c r="R138" i="1"/>
  <c r="T138" i="1" s="1"/>
  <c r="U138" i="1" s="1"/>
  <c r="V138" i="1" s="1"/>
  <c r="I92" i="5"/>
  <c r="R57" i="1"/>
  <c r="T57" i="1" s="1"/>
  <c r="U57" i="1" s="1"/>
  <c r="V57" i="1" s="1"/>
  <c r="I32" i="5"/>
  <c r="I24" i="5"/>
  <c r="R129" i="1"/>
  <c r="T129" i="1" s="1"/>
  <c r="U129" i="1" s="1"/>
  <c r="V129" i="1" s="1"/>
  <c r="I103" i="5"/>
  <c r="R45" i="1"/>
  <c r="T45" i="1" s="1"/>
  <c r="U45" i="1" s="1"/>
  <c r="V45" i="1" s="1"/>
  <c r="I91" i="5"/>
  <c r="R39" i="1"/>
  <c r="T39" i="1" s="1"/>
  <c r="U39" i="1" s="1"/>
  <c r="V39" i="1" s="1"/>
  <c r="I30" i="5"/>
  <c r="R55" i="1"/>
  <c r="T55" i="1" s="1"/>
  <c r="U55" i="1" s="1"/>
  <c r="V55" i="1" s="1"/>
  <c r="I124" i="5"/>
  <c r="R85" i="1"/>
  <c r="T85" i="1" s="1"/>
  <c r="U85" i="1" s="1"/>
  <c r="V85" i="1" s="1"/>
  <c r="I66" i="5"/>
  <c r="R116" i="1"/>
  <c r="T116" i="1" s="1"/>
  <c r="U116" i="1" s="1"/>
  <c r="V116" i="1" s="1"/>
  <c r="I123" i="5"/>
  <c r="R100" i="1"/>
  <c r="T100" i="1" s="1"/>
  <c r="U100" i="1" s="1"/>
  <c r="V100" i="1" s="1"/>
  <c r="I104" i="5"/>
  <c r="R69" i="1"/>
  <c r="T69" i="1" s="1"/>
  <c r="U69" i="1" s="1"/>
  <c r="V69" i="1" s="1"/>
  <c r="R145" i="1"/>
  <c r="T145" i="1" s="1"/>
  <c r="U145" i="1" s="1"/>
  <c r="V145" i="1" s="1"/>
  <c r="I118" i="5"/>
  <c r="I46" i="5"/>
  <c r="R81" i="1"/>
  <c r="T81" i="1" s="1"/>
  <c r="U81" i="1" s="1"/>
  <c r="V81" i="1" s="1"/>
  <c r="I121" i="5"/>
  <c r="R114" i="1"/>
  <c r="T114" i="1" s="1"/>
  <c r="U114" i="1" s="1"/>
  <c r="V114" i="1" s="1"/>
  <c r="I83" i="5"/>
  <c r="R142" i="1"/>
  <c r="T142" i="1" s="1"/>
  <c r="U142" i="1" s="1"/>
  <c r="V142" i="1" s="1"/>
  <c r="I31" i="5"/>
  <c r="R56" i="1"/>
  <c r="T56" i="1" s="1"/>
  <c r="U56" i="1" s="1"/>
  <c r="V56" i="1" s="1"/>
  <c r="I90" i="5"/>
  <c r="R42" i="1"/>
  <c r="T42" i="1" s="1"/>
  <c r="U42" i="1" s="1"/>
  <c r="V42" i="1" s="1"/>
  <c r="I52" i="5"/>
  <c r="R97" i="1"/>
  <c r="T97" i="1" s="1"/>
  <c r="U97" i="1" s="1"/>
  <c r="V97" i="1" s="1"/>
  <c r="I72" i="5"/>
  <c r="R133" i="1"/>
  <c r="T133" i="1" s="1"/>
  <c r="U133" i="1" s="1"/>
  <c r="V133" i="1" s="1"/>
  <c r="R14" i="1"/>
  <c r="T14" i="1" s="1"/>
  <c r="U14" i="1" s="1"/>
  <c r="V14" i="1" s="1"/>
  <c r="I107" i="5"/>
  <c r="R112" i="1"/>
  <c r="T112" i="1" s="1"/>
  <c r="U112" i="1" s="1"/>
  <c r="V112" i="1" s="1"/>
  <c r="I64" i="5"/>
  <c r="I9" i="5"/>
  <c r="R13" i="1"/>
  <c r="T13" i="1" s="1"/>
  <c r="U13" i="1" s="1"/>
  <c r="V13" i="1" s="1"/>
  <c r="R16" i="1"/>
  <c r="T16" i="1" s="1"/>
  <c r="U16" i="1" s="1"/>
  <c r="V16" i="1" s="1"/>
  <c r="I11" i="5"/>
  <c r="R107" i="1"/>
  <c r="T107" i="1" s="1"/>
  <c r="U107" i="1" s="1"/>
  <c r="V107" i="1" s="1"/>
  <c r="I88" i="5"/>
  <c r="R66" i="1"/>
  <c r="T66" i="1" s="1"/>
  <c r="U66" i="1" s="1"/>
  <c r="V66" i="1" s="1"/>
  <c r="I96" i="5"/>
  <c r="R31" i="1"/>
  <c r="T31" i="1" s="1"/>
  <c r="U31" i="1" s="1"/>
  <c r="V31" i="1" s="1"/>
  <c r="I109" i="5"/>
  <c r="I50" i="5"/>
  <c r="R94" i="1"/>
  <c r="T94" i="1" s="1"/>
  <c r="U94" i="1" s="1"/>
  <c r="V94" i="1" s="1"/>
  <c r="R19" i="1"/>
  <c r="T19" i="1" s="1"/>
  <c r="U19" i="1" s="1"/>
  <c r="V19" i="1" s="1"/>
  <c r="I116" i="5"/>
  <c r="R63" i="1"/>
  <c r="T63" i="1" s="1"/>
  <c r="U63" i="1" s="1"/>
  <c r="V63" i="1" s="1"/>
  <c r="I36" i="5"/>
  <c r="I8" i="5"/>
  <c r="R12" i="1"/>
  <c r="T12" i="1" s="1"/>
  <c r="U12" i="1" s="1"/>
  <c r="V12" i="1" s="1"/>
  <c r="I48" i="5"/>
  <c r="R26" i="1"/>
  <c r="T26" i="1" s="1"/>
  <c r="U26" i="1" s="1"/>
  <c r="V26" i="1" s="1"/>
  <c r="R10" i="1"/>
  <c r="T10" i="1" s="1"/>
  <c r="U10" i="1" s="1"/>
  <c r="V10" i="1" s="1"/>
  <c r="I98" i="5"/>
  <c r="I26" i="5"/>
  <c r="R46" i="1"/>
  <c r="T46" i="1" s="1"/>
  <c r="U46" i="1" s="1"/>
  <c r="V46" i="1" s="1"/>
  <c r="R120" i="1"/>
  <c r="T120" i="1" s="1"/>
  <c r="U120" i="1" s="1"/>
  <c r="V120" i="1" s="1"/>
  <c r="I22" i="5"/>
  <c r="R79" i="1"/>
  <c r="T79" i="1" s="1"/>
  <c r="U79" i="1" s="1"/>
  <c r="V79" i="1" s="1"/>
  <c r="I119" i="5"/>
  <c r="R80" i="1"/>
  <c r="T80" i="1" s="1"/>
  <c r="U80" i="1" s="1"/>
  <c r="V80" i="1" s="1"/>
  <c r="I111" i="5"/>
  <c r="I15" i="5"/>
  <c r="R27" i="1"/>
  <c r="T27" i="1" s="1"/>
  <c r="U27" i="1" s="1"/>
  <c r="V27" i="1" s="1"/>
  <c r="I27" i="5"/>
  <c r="R47" i="1"/>
  <c r="T47" i="1" s="1"/>
  <c r="U47" i="1" s="1"/>
  <c r="V47" i="1" s="1"/>
  <c r="I81" i="5"/>
  <c r="R139" i="1"/>
  <c r="T139" i="1" s="1"/>
  <c r="U139" i="1" s="1"/>
  <c r="V139" i="1" s="1"/>
  <c r="R11" i="1"/>
  <c r="T11" i="1" s="1"/>
  <c r="U11" i="1" s="1"/>
  <c r="V11" i="1" s="1"/>
  <c r="I7" i="5"/>
  <c r="R75" i="1"/>
  <c r="T75" i="1" s="1"/>
  <c r="U75" i="1" s="1"/>
  <c r="V75" i="1" s="1"/>
  <c r="I110" i="5"/>
  <c r="R33" i="1"/>
  <c r="T33" i="1" s="1"/>
  <c r="U33" i="1" s="1"/>
  <c r="V33" i="1" s="1"/>
  <c r="I106" i="5"/>
  <c r="I43" i="5"/>
  <c r="R84" i="1"/>
  <c r="T84" i="1" s="1"/>
  <c r="U84" i="1" s="1"/>
  <c r="V84" i="1" s="1"/>
  <c r="R150" i="1"/>
  <c r="T150" i="1" s="1"/>
  <c r="U150" i="1" s="1"/>
  <c r="V150" i="1" s="1"/>
  <c r="I87" i="5"/>
  <c r="I21" i="5"/>
  <c r="R36" i="1"/>
  <c r="T36" i="1" s="1"/>
  <c r="U36" i="1" s="1"/>
  <c r="V36" i="1" s="1"/>
  <c r="R40" i="1"/>
  <c r="T40" i="1" s="1"/>
  <c r="U40" i="1" s="1"/>
  <c r="V40" i="1" s="1"/>
  <c r="I23" i="5"/>
  <c r="R74" i="1"/>
  <c r="T74" i="1" s="1"/>
  <c r="U74" i="1" s="1"/>
  <c r="V74" i="1" s="1"/>
  <c r="I41" i="5"/>
  <c r="R43" i="1"/>
  <c r="T43" i="1" s="1"/>
  <c r="U43" i="1" s="1"/>
  <c r="V43" i="1" s="1"/>
  <c r="I25" i="5"/>
  <c r="I51" i="5"/>
  <c r="R96" i="1"/>
  <c r="T96" i="1" s="1"/>
  <c r="U96" i="1" s="1"/>
  <c r="V96" i="1" s="1"/>
  <c r="I69" i="5"/>
  <c r="R111" i="1"/>
  <c r="T111" i="1" s="1"/>
  <c r="U111" i="1" s="1"/>
  <c r="V111" i="1" s="1"/>
  <c r="I37" i="5"/>
  <c r="R65" i="1"/>
  <c r="T65" i="1" s="1"/>
  <c r="U65" i="1" s="1"/>
  <c r="V65" i="1" s="1"/>
  <c r="I58" i="5"/>
  <c r="R103" i="1"/>
  <c r="T103" i="1" s="1"/>
  <c r="U103" i="1" s="1"/>
  <c r="V103" i="1" s="1"/>
  <c r="I68" i="5"/>
  <c r="R118" i="1"/>
  <c r="T118" i="1" s="1"/>
  <c r="U118" i="1" s="1"/>
  <c r="V118" i="1" s="1"/>
  <c r="R149" i="1"/>
  <c r="T149" i="1" s="1"/>
  <c r="U149" i="1" s="1"/>
  <c r="V149" i="1" s="1"/>
  <c r="I86" i="5"/>
  <c r="R82" i="1"/>
  <c r="T82" i="1" s="1"/>
  <c r="U82" i="1" s="1"/>
  <c r="V82" i="1" s="1"/>
  <c r="I125" i="5"/>
  <c r="R91" i="1"/>
  <c r="T91" i="1" s="1"/>
  <c r="U91" i="1" s="1"/>
  <c r="V91" i="1" s="1"/>
  <c r="I47" i="5"/>
  <c r="I20" i="5"/>
  <c r="R34" i="1"/>
  <c r="T34" i="1" s="1"/>
  <c r="U34" i="1" s="1"/>
  <c r="V34" i="1" s="1"/>
  <c r="I53" i="5"/>
  <c r="R98" i="1"/>
  <c r="T98" i="1" s="1"/>
  <c r="U98" i="1" s="1"/>
  <c r="V98" i="1" s="1"/>
  <c r="I12" i="5"/>
  <c r="R17" i="1"/>
  <c r="T17" i="1" s="1"/>
  <c r="U17" i="1" s="1"/>
  <c r="V17" i="1" s="1"/>
  <c r="R117" i="1"/>
  <c r="T117" i="1" s="1"/>
  <c r="U117" i="1" s="1"/>
  <c r="V117" i="1" s="1"/>
  <c r="I67" i="5"/>
  <c r="I57" i="5"/>
  <c r="R102" i="1"/>
  <c r="T102" i="1" s="1"/>
  <c r="U102" i="1" s="1"/>
  <c r="V102" i="1" s="1"/>
  <c r="I6" i="5"/>
  <c r="R9" i="1"/>
  <c r="T9" i="1" s="1"/>
  <c r="U9" i="1" s="1"/>
  <c r="V9" i="1" s="1"/>
  <c r="I79" i="5"/>
  <c r="R44" i="1"/>
  <c r="T44" i="1" s="1"/>
  <c r="U44" i="1" s="1"/>
  <c r="V44" i="1" s="1"/>
  <c r="I63" i="5"/>
  <c r="R110" i="1"/>
  <c r="T110" i="1" s="1"/>
  <c r="U110" i="1" s="1"/>
  <c r="V110" i="1" s="1"/>
  <c r="R90" i="1"/>
  <c r="T90" i="1" s="1"/>
  <c r="U90" i="1" s="1"/>
  <c r="V90" i="1" s="1"/>
  <c r="I95" i="5"/>
  <c r="R23" i="1"/>
  <c r="T23" i="1" s="1"/>
  <c r="U23" i="1" s="1"/>
  <c r="V23" i="1" s="1"/>
  <c r="I102" i="5"/>
  <c r="I60" i="5"/>
  <c r="R105" i="1"/>
  <c r="T105" i="1" s="1"/>
  <c r="U105" i="1" s="1"/>
  <c r="V105" i="1" s="1"/>
  <c r="I14" i="5"/>
  <c r="R25" i="1"/>
  <c r="T25" i="1" s="1"/>
  <c r="U25" i="1" s="1"/>
  <c r="V25" i="1" s="1"/>
  <c r="I18" i="5"/>
  <c r="R30" i="1"/>
  <c r="T30" i="1" s="1"/>
  <c r="U30" i="1" s="1"/>
  <c r="V30" i="1" s="1"/>
  <c r="I61" i="5"/>
  <c r="R50" i="1"/>
  <c r="T50" i="1" s="1"/>
  <c r="U50" i="1" s="1"/>
  <c r="V50" i="1" s="1"/>
  <c r="I62" i="5"/>
  <c r="R106" i="1"/>
  <c r="T106" i="1" s="1"/>
  <c r="U106" i="1" s="1"/>
  <c r="V106" i="1" s="1"/>
  <c r="R72" i="1"/>
  <c r="T72" i="1" s="1"/>
  <c r="U72" i="1" s="1"/>
  <c r="V72" i="1" s="1"/>
  <c r="I40" i="5"/>
  <c r="I101" i="5"/>
  <c r="R141" i="1"/>
  <c r="T141" i="1" s="1"/>
  <c r="U141" i="1" s="1"/>
  <c r="V141" i="1" s="1"/>
  <c r="I5" i="5"/>
  <c r="R6" i="1"/>
  <c r="T6" i="1" s="1"/>
  <c r="U6" i="1" s="1"/>
  <c r="V6" i="1" s="1"/>
  <c r="I45" i="5"/>
  <c r="R87" i="1"/>
  <c r="T87" i="1" s="1"/>
  <c r="U87" i="1" s="1"/>
  <c r="V87" i="1" s="1"/>
  <c r="I78" i="5"/>
  <c r="R135" i="1"/>
  <c r="T135" i="1" s="1"/>
  <c r="U135" i="1" s="1"/>
  <c r="V135" i="1" s="1"/>
  <c r="R59" i="1"/>
  <c r="T59" i="1" s="1"/>
  <c r="U59" i="1" s="1"/>
  <c r="V59" i="1" s="1"/>
  <c r="I33" i="5"/>
  <c r="I97" i="5"/>
  <c r="R88" i="1"/>
  <c r="T88" i="1" s="1"/>
  <c r="U88" i="1" s="1"/>
  <c r="V88" i="1" s="1"/>
  <c r="R54" i="1"/>
  <c r="T54" i="1" s="1"/>
  <c r="U54" i="1" s="1"/>
  <c r="V54" i="1" s="1"/>
  <c r="I99" i="5"/>
  <c r="I117" i="5"/>
  <c r="R3" i="1"/>
  <c r="T3" i="1" s="1"/>
  <c r="U3" i="1" s="1"/>
  <c r="V3" i="1" s="1"/>
  <c r="I89" i="5"/>
  <c r="R121" i="1"/>
  <c r="T121" i="1" s="1"/>
  <c r="U121" i="1" s="1"/>
  <c r="V121" i="1" s="1"/>
  <c r="R86" i="1"/>
  <c r="T86" i="1" s="1"/>
  <c r="U86" i="1" s="1"/>
  <c r="V86" i="1" s="1"/>
  <c r="I114" i="5"/>
  <c r="I17" i="5"/>
  <c r="R29" i="1"/>
  <c r="T29" i="1" s="1"/>
  <c r="U29" i="1" s="1"/>
  <c r="V29" i="1" s="1"/>
  <c r="I65" i="5"/>
  <c r="R113" i="1"/>
  <c r="T113" i="1" s="1"/>
  <c r="U113" i="1" s="1"/>
  <c r="V113" i="1" s="1"/>
  <c r="I28" i="5"/>
  <c r="R51" i="1"/>
  <c r="T51" i="1" s="1"/>
  <c r="U51" i="1" s="1"/>
  <c r="V51" i="1" s="1"/>
  <c r="R15" i="1"/>
  <c r="T15" i="1" s="1"/>
  <c r="U15" i="1" s="1"/>
  <c r="V15" i="1" s="1"/>
  <c r="I84" i="5"/>
  <c r="R92" i="1"/>
  <c r="T92" i="1" s="1"/>
  <c r="U92" i="1" s="1"/>
  <c r="V92" i="1" s="1"/>
  <c r="I49" i="5"/>
  <c r="R5" i="1"/>
  <c r="T5" i="1" s="1"/>
  <c r="U5" i="1" s="1"/>
  <c r="V5" i="1" s="1"/>
  <c r="I4" i="5"/>
  <c r="R130" i="1"/>
  <c r="T130" i="1" s="1"/>
  <c r="U130" i="1" s="1"/>
  <c r="V130" i="1" s="1"/>
  <c r="I76" i="5"/>
  <c r="I105" i="5"/>
  <c r="R144" i="1"/>
  <c r="T144" i="1" s="1"/>
  <c r="U144" i="1" s="1"/>
  <c r="V144" i="1" s="1"/>
  <c r="I44" i="5"/>
  <c r="R147" i="1"/>
  <c r="T147" i="1" s="1"/>
  <c r="U147" i="1" s="1"/>
  <c r="V147" i="1" s="1"/>
  <c r="I93" i="5"/>
  <c r="R83" i="1"/>
  <c r="T83" i="1" s="1"/>
  <c r="U83" i="1" s="1"/>
  <c r="V83" i="1" s="1"/>
  <c r="I75" i="5"/>
  <c r="R128" i="1"/>
  <c r="T128" i="1" s="1"/>
  <c r="U128" i="1" s="1"/>
  <c r="V128" i="1" s="1"/>
  <c r="I13" i="5"/>
  <c r="R8" i="1"/>
  <c r="T8" i="1" s="1"/>
  <c r="U8" i="1" s="1"/>
  <c r="V8" i="1" s="1"/>
  <c r="R124" i="1"/>
  <c r="T124" i="1" s="1"/>
  <c r="U124" i="1" s="1"/>
  <c r="V124" i="1" s="1"/>
  <c r="I71" i="5"/>
  <c r="R32" i="1"/>
  <c r="T32" i="1" s="1"/>
  <c r="U32" i="1" s="1"/>
  <c r="V32" i="1" s="1"/>
  <c r="I19" i="5"/>
  <c r="R99" i="1"/>
  <c r="T99" i="1" s="1"/>
  <c r="U99" i="1" s="1"/>
  <c r="V99" i="1" s="1"/>
  <c r="I55" i="5"/>
  <c r="I120" i="5"/>
  <c r="R76" i="1"/>
  <c r="T76" i="1" s="1"/>
  <c r="U76" i="1" s="1"/>
  <c r="V76" i="1" s="1"/>
  <c r="I94" i="5"/>
  <c r="R48" i="1"/>
  <c r="T48" i="1" s="1"/>
  <c r="U48" i="1" s="1"/>
  <c r="V48" i="1" s="1"/>
  <c r="R60" i="1"/>
  <c r="T60" i="1" s="1"/>
  <c r="U60" i="1" s="1"/>
  <c r="V60" i="1" s="1"/>
  <c r="I34" i="5"/>
  <c r="I56" i="5"/>
  <c r="R101" i="1"/>
  <c r="T101" i="1" s="1"/>
  <c r="U101" i="1" s="1"/>
  <c r="V101" i="1" s="1"/>
  <c r="H3" i="5"/>
  <c r="U18" i="1"/>
  <c r="R151" i="1" l="1"/>
  <c r="T151" i="1"/>
  <c r="U151" i="1"/>
  <c r="V18" i="1"/>
  <c r="V151" i="1" l="1"/>
  <c r="K153" i="1"/>
  <c r="K155" i="1" s="1"/>
  <c r="K156" i="1" s="1"/>
  <c r="K162" i="1" l="1"/>
  <c r="W70" i="1" s="1"/>
  <c r="X70" i="1" s="1"/>
  <c r="Y70" i="1" l="1"/>
  <c r="Z70" i="1" s="1"/>
  <c r="W142" i="1"/>
  <c r="X142" i="1" s="1"/>
  <c r="W151" i="1"/>
  <c r="W40" i="1"/>
  <c r="X40" i="1" s="1"/>
  <c r="W10" i="1"/>
  <c r="X10" i="1" s="1"/>
  <c r="W58" i="1"/>
  <c r="X58" i="1" s="1"/>
  <c r="W136" i="1"/>
  <c r="X136" i="1" s="1"/>
  <c r="W135" i="1"/>
  <c r="X135" i="1" s="1"/>
  <c r="W137" i="1"/>
  <c r="X137" i="1" s="1"/>
  <c r="W71" i="1"/>
  <c r="X71" i="1" s="1"/>
  <c r="W104" i="1"/>
  <c r="X104" i="1" s="1"/>
  <c r="W60" i="1"/>
  <c r="X60" i="1" s="1"/>
  <c r="W82" i="1"/>
  <c r="X82" i="1" s="1"/>
  <c r="W22" i="1"/>
  <c r="X22" i="1" s="1"/>
  <c r="W5" i="1"/>
  <c r="X5" i="1" s="1"/>
  <c r="W128" i="1"/>
  <c r="X128" i="1" s="1"/>
  <c r="W110" i="1"/>
  <c r="X110" i="1" s="1"/>
  <c r="W101" i="1"/>
  <c r="X101" i="1" s="1"/>
  <c r="W105" i="1"/>
  <c r="X105" i="1" s="1"/>
  <c r="W92" i="1"/>
  <c r="X92" i="1" s="1"/>
  <c r="W32" i="1"/>
  <c r="X32" i="1" s="1"/>
  <c r="W95" i="1"/>
  <c r="X95" i="1" s="1"/>
  <c r="W46" i="1"/>
  <c r="X46" i="1" s="1"/>
  <c r="W68" i="1"/>
  <c r="X68" i="1" s="1"/>
  <c r="W98" i="1"/>
  <c r="X98" i="1" s="1"/>
  <c r="W111" i="1"/>
  <c r="X111" i="1" s="1"/>
  <c r="W113" i="1"/>
  <c r="X113" i="1" s="1"/>
  <c r="W49" i="1"/>
  <c r="X49" i="1" s="1"/>
  <c r="W114" i="1"/>
  <c r="X114" i="1" s="1"/>
  <c r="W89" i="1"/>
  <c r="X89" i="1" s="1"/>
  <c r="W72" i="1"/>
  <c r="X72" i="1" s="1"/>
  <c r="W45" i="1"/>
  <c r="X45" i="1" s="1"/>
  <c r="W43" i="1"/>
  <c r="X43" i="1" s="1"/>
  <c r="W134" i="1"/>
  <c r="X134" i="1" s="1"/>
  <c r="W124" i="1"/>
  <c r="X124" i="1" s="1"/>
  <c r="W59" i="1"/>
  <c r="X59" i="1" s="1"/>
  <c r="W106" i="1"/>
  <c r="X106" i="1" s="1"/>
  <c r="W131" i="1"/>
  <c r="X131" i="1" s="1"/>
  <c r="W107" i="1"/>
  <c r="X107" i="1" s="1"/>
  <c r="W31" i="1"/>
  <c r="X31" i="1" s="1"/>
  <c r="W23" i="1"/>
  <c r="X23" i="1" s="1"/>
  <c r="W66" i="1"/>
  <c r="X66" i="1" s="1"/>
  <c r="W28" i="1"/>
  <c r="X28" i="1" s="1"/>
  <c r="W44" i="1"/>
  <c r="X44" i="1" s="1"/>
  <c r="W25" i="1"/>
  <c r="X25" i="1" s="1"/>
  <c r="W20" i="1"/>
  <c r="X20" i="1" s="1"/>
  <c r="W19" i="1"/>
  <c r="X19" i="1" s="1"/>
  <c r="W94" i="1"/>
  <c r="X94" i="1" s="1"/>
  <c r="W139" i="1"/>
  <c r="X139" i="1" s="1"/>
  <c r="W141" i="1"/>
  <c r="X141" i="1" s="1"/>
  <c r="W150" i="1"/>
  <c r="X150" i="1" s="1"/>
  <c r="W54" i="1"/>
  <c r="X54" i="1" s="1"/>
  <c r="W62" i="1"/>
  <c r="X62" i="1" s="1"/>
  <c r="W33" i="1"/>
  <c r="X33" i="1" s="1"/>
  <c r="W13" i="1"/>
  <c r="X13" i="1" s="1"/>
  <c r="W96" i="1"/>
  <c r="X96" i="1" s="1"/>
  <c r="W93" i="1"/>
  <c r="X93" i="1" s="1"/>
  <c r="W52" i="1"/>
  <c r="X52" i="1" s="1"/>
  <c r="W39" i="1"/>
  <c r="X39" i="1" s="1"/>
  <c r="W30" i="1"/>
  <c r="X30" i="1" s="1"/>
  <c r="W148" i="1"/>
  <c r="X148" i="1" s="1"/>
  <c r="W100" i="1"/>
  <c r="X100" i="1" s="1"/>
  <c r="W81" i="1"/>
  <c r="X81" i="1" s="1"/>
  <c r="W11" i="1"/>
  <c r="X11" i="1" s="1"/>
  <c r="W102" i="1"/>
  <c r="X102" i="1" s="1"/>
  <c r="W121" i="1"/>
  <c r="X121" i="1" s="1"/>
  <c r="W125" i="1"/>
  <c r="X125" i="1" s="1"/>
  <c r="W36" i="1"/>
  <c r="X36" i="1" s="1"/>
  <c r="W55" i="1"/>
  <c r="X55" i="1" s="1"/>
  <c r="W129" i="1"/>
  <c r="X129" i="1" s="1"/>
  <c r="W48" i="1"/>
  <c r="X48" i="1" s="1"/>
  <c r="W127" i="1"/>
  <c r="X127" i="1" s="1"/>
  <c r="W50" i="1"/>
  <c r="X50" i="1" s="1"/>
  <c r="W109" i="1"/>
  <c r="X109" i="1" s="1"/>
  <c r="W8" i="1"/>
  <c r="X8" i="1" s="1"/>
  <c r="W67" i="1"/>
  <c r="X67" i="1" s="1"/>
  <c r="W118" i="1"/>
  <c r="X118" i="1" s="1"/>
  <c r="W108" i="1"/>
  <c r="X108" i="1" s="1"/>
  <c r="W119" i="1"/>
  <c r="X119" i="1" s="1"/>
  <c r="W133" i="1"/>
  <c r="X133" i="1" s="1"/>
  <c r="W99" i="1"/>
  <c r="X99" i="1" s="1"/>
  <c r="W103" i="1"/>
  <c r="X103" i="1" s="1"/>
  <c r="W53" i="1"/>
  <c r="X53" i="1" s="1"/>
  <c r="W120" i="1"/>
  <c r="X120" i="1" s="1"/>
  <c r="W42" i="1"/>
  <c r="X42" i="1" s="1"/>
  <c r="W126" i="1"/>
  <c r="X126" i="1" s="1"/>
  <c r="W47" i="1"/>
  <c r="X47" i="1" s="1"/>
  <c r="W38" i="1"/>
  <c r="X38" i="1" s="1"/>
  <c r="W41" i="1"/>
  <c r="X41" i="1" s="1"/>
  <c r="W64" i="1"/>
  <c r="X64" i="1" s="1"/>
  <c r="W115" i="1"/>
  <c r="X115" i="1" s="1"/>
  <c r="W83" i="1"/>
  <c r="X83" i="1" s="1"/>
  <c r="W69" i="1"/>
  <c r="X69" i="1" s="1"/>
  <c r="W17" i="1"/>
  <c r="X17" i="1" s="1"/>
  <c r="W77" i="1"/>
  <c r="X77" i="1" s="1"/>
  <c r="W80" i="1"/>
  <c r="X80" i="1" s="1"/>
  <c r="W122" i="1"/>
  <c r="X122" i="1" s="1"/>
  <c r="W143" i="1"/>
  <c r="X143" i="1" s="1"/>
  <c r="W117" i="1"/>
  <c r="X117" i="1" s="1"/>
  <c r="W86" i="1"/>
  <c r="X86" i="1" s="1"/>
  <c r="W91" i="1"/>
  <c r="X91" i="1" s="1"/>
  <c r="W149" i="1"/>
  <c r="X149" i="1" s="1"/>
  <c r="W140" i="1"/>
  <c r="X140" i="1" s="1"/>
  <c r="W26" i="1"/>
  <c r="X26" i="1" s="1"/>
  <c r="W84" i="1"/>
  <c r="X84" i="1" s="1"/>
  <c r="W112" i="1"/>
  <c r="X112" i="1" s="1"/>
  <c r="W63" i="1"/>
  <c r="X63" i="1" s="1"/>
  <c r="W18" i="1"/>
  <c r="X18" i="1" s="1"/>
  <c r="W97" i="1"/>
  <c r="X97" i="1" s="1"/>
  <c r="W130" i="1"/>
  <c r="X130" i="1" s="1"/>
  <c r="W145" i="1"/>
  <c r="X145" i="1" s="1"/>
  <c r="W75" i="1"/>
  <c r="X75" i="1" s="1"/>
  <c r="W51" i="1"/>
  <c r="X51" i="1" s="1"/>
  <c r="W14" i="1"/>
  <c r="X14" i="1" s="1"/>
  <c r="W7" i="1"/>
  <c r="X7" i="1" s="1"/>
  <c r="W35" i="1"/>
  <c r="X35" i="1" s="1"/>
  <c r="W29" i="1"/>
  <c r="X29" i="1" s="1"/>
  <c r="W78" i="1"/>
  <c r="X78" i="1" s="1"/>
  <c r="W21" i="1"/>
  <c r="X21" i="1" s="1"/>
  <c r="W56" i="1"/>
  <c r="X56" i="1" s="1"/>
  <c r="W147" i="1"/>
  <c r="X147" i="1" s="1"/>
  <c r="W4" i="1"/>
  <c r="X4" i="1" s="1"/>
  <c r="W85" i="1"/>
  <c r="X85" i="1" s="1"/>
  <c r="W37" i="1"/>
  <c r="X37" i="1" s="1"/>
  <c r="W74" i="1"/>
  <c r="X74" i="1" s="1"/>
  <c r="W73" i="1"/>
  <c r="X73" i="1" s="1"/>
  <c r="W3" i="1"/>
  <c r="X3" i="1" s="1"/>
  <c r="W116" i="1"/>
  <c r="X116" i="1" s="1"/>
  <c r="W123" i="1"/>
  <c r="X123" i="1" s="1"/>
  <c r="W146" i="1"/>
  <c r="X146" i="1" s="1"/>
  <c r="W61" i="1"/>
  <c r="X61" i="1" s="1"/>
  <c r="W65" i="1"/>
  <c r="X65" i="1" s="1"/>
  <c r="W57" i="1"/>
  <c r="X57" i="1" s="1"/>
  <c r="W12" i="1"/>
  <c r="X12" i="1" s="1"/>
  <c r="W132" i="1"/>
  <c r="X132" i="1" s="1"/>
  <c r="W24" i="1"/>
  <c r="X24" i="1" s="1"/>
  <c r="W88" i="1"/>
  <c r="X88" i="1" s="1"/>
  <c r="W27" i="1"/>
  <c r="X27" i="1" s="1"/>
  <c r="W16" i="1"/>
  <c r="X16" i="1" s="1"/>
  <c r="W138" i="1"/>
  <c r="X138" i="1" s="1"/>
  <c r="W6" i="1"/>
  <c r="X6" i="1" s="1"/>
  <c r="W76" i="1"/>
  <c r="X76" i="1" s="1"/>
  <c r="W144" i="1"/>
  <c r="X144" i="1" s="1"/>
  <c r="W9" i="1"/>
  <c r="X9" i="1" s="1"/>
  <c r="W79" i="1"/>
  <c r="X79" i="1" s="1"/>
  <c r="W87" i="1"/>
  <c r="X87" i="1" s="1"/>
  <c r="W34" i="1"/>
  <c r="X34" i="1" s="1"/>
  <c r="W15" i="1"/>
  <c r="X15" i="1" s="1"/>
  <c r="W90" i="1"/>
  <c r="X90" i="1" s="1"/>
  <c r="Y15" i="1" l="1"/>
  <c r="Z15" i="1" s="1"/>
  <c r="Y9" i="1"/>
  <c r="Z9" i="1" s="1"/>
  <c r="Y90" i="1"/>
  <c r="Z90" i="1" s="1"/>
  <c r="Y34" i="1"/>
  <c r="Z34" i="1" s="1"/>
  <c r="Y79" i="1"/>
  <c r="Z79" i="1" s="1"/>
  <c r="Y144" i="1"/>
  <c r="Z144" i="1" s="1"/>
  <c r="Y6" i="1"/>
  <c r="Z6" i="1" s="1"/>
  <c r="Y16" i="1"/>
  <c r="Z16" i="1" s="1"/>
  <c r="Y88" i="1"/>
  <c r="Z88" i="1" s="1"/>
  <c r="Y132" i="1"/>
  <c r="Z132" i="1" s="1"/>
  <c r="Y57" i="1"/>
  <c r="Z57" i="1" s="1"/>
  <c r="Y61" i="1"/>
  <c r="Z61" i="1" s="1"/>
  <c r="Y123" i="1"/>
  <c r="Z123" i="1" s="1"/>
  <c r="Y3" i="1"/>
  <c r="Z3" i="1" s="1"/>
  <c r="Y74" i="1"/>
  <c r="Z74" i="1" s="1"/>
  <c r="Y85" i="1"/>
  <c r="Z85" i="1" s="1"/>
  <c r="Y147" i="1"/>
  <c r="Z147" i="1" s="1"/>
  <c r="Y21" i="1"/>
  <c r="Z21" i="1" s="1"/>
  <c r="Y29" i="1"/>
  <c r="Z29" i="1" s="1"/>
  <c r="Y7" i="1"/>
  <c r="Z7" i="1" s="1"/>
  <c r="Y51" i="1"/>
  <c r="Z51" i="1" s="1"/>
  <c r="Y145" i="1"/>
  <c r="Z145" i="1" s="1"/>
  <c r="Y97" i="1"/>
  <c r="Z97" i="1" s="1"/>
  <c r="Y63" i="1"/>
  <c r="Z63" i="1" s="1"/>
  <c r="Y84" i="1"/>
  <c r="Z84" i="1" s="1"/>
  <c r="Y140" i="1"/>
  <c r="Z140" i="1" s="1"/>
  <c r="Y91" i="1"/>
  <c r="Z91" i="1" s="1"/>
  <c r="Y117" i="1"/>
  <c r="Z117" i="1" s="1"/>
  <c r="Y122" i="1"/>
  <c r="Z122" i="1" s="1"/>
  <c r="Y77" i="1"/>
  <c r="Z77" i="1" s="1"/>
  <c r="Y69" i="1"/>
  <c r="Z69" i="1" s="1"/>
  <c r="Y115" i="1"/>
  <c r="Z115" i="1" s="1"/>
  <c r="Y41" i="1"/>
  <c r="Z41" i="1" s="1"/>
  <c r="Y47" i="1"/>
  <c r="Z47" i="1" s="1"/>
  <c r="Y42" i="1"/>
  <c r="Z42" i="1" s="1"/>
  <c r="Y53" i="1"/>
  <c r="Z53" i="1" s="1"/>
  <c r="Y99" i="1"/>
  <c r="Z99" i="1" s="1"/>
  <c r="Y119" i="1"/>
  <c r="Z119" i="1" s="1"/>
  <c r="Y118" i="1"/>
  <c r="Z118" i="1" s="1"/>
  <c r="Y8" i="1"/>
  <c r="Z8" i="1" s="1"/>
  <c r="Y50" i="1"/>
  <c r="Z50" i="1" s="1"/>
  <c r="Y48" i="1"/>
  <c r="Z48" i="1" s="1"/>
  <c r="Y55" i="1"/>
  <c r="Z55" i="1" s="1"/>
  <c r="Y125" i="1"/>
  <c r="Z125" i="1" s="1"/>
  <c r="Y102" i="1"/>
  <c r="Z102" i="1" s="1"/>
  <c r="Y81" i="1"/>
  <c r="Z81" i="1" s="1"/>
  <c r="Y148" i="1"/>
  <c r="Z148" i="1" s="1"/>
  <c r="Y39" i="1"/>
  <c r="Z39" i="1" s="1"/>
  <c r="Y93" i="1"/>
  <c r="Z93" i="1" s="1"/>
  <c r="Y13" i="1"/>
  <c r="Z13" i="1" s="1"/>
  <c r="Y62" i="1"/>
  <c r="Z62" i="1" s="1"/>
  <c r="Y150" i="1"/>
  <c r="Z150" i="1" s="1"/>
  <c r="Y139" i="1"/>
  <c r="Z139" i="1" s="1"/>
  <c r="Y19" i="1"/>
  <c r="Z19" i="1" s="1"/>
  <c r="Y25" i="1"/>
  <c r="Z25" i="1" s="1"/>
  <c r="Y28" i="1"/>
  <c r="Z28" i="1" s="1"/>
  <c r="Y23" i="1"/>
  <c r="Z23" i="1" s="1"/>
  <c r="Y107" i="1"/>
  <c r="Z107" i="1" s="1"/>
  <c r="Y106" i="1"/>
  <c r="Z106" i="1" s="1"/>
  <c r="Y124" i="1"/>
  <c r="Z124" i="1" s="1"/>
  <c r="Y43" i="1"/>
  <c r="Z43" i="1" s="1"/>
  <c r="Y72" i="1"/>
  <c r="Z72" i="1" s="1"/>
  <c r="Y114" i="1"/>
  <c r="Z114" i="1" s="1"/>
  <c r="Y113" i="1"/>
  <c r="Z113" i="1" s="1"/>
  <c r="Y98" i="1"/>
  <c r="Z98" i="1" s="1"/>
  <c r="Y46" i="1"/>
  <c r="Z46" i="1" s="1"/>
  <c r="Y32" i="1"/>
  <c r="Z32" i="1" s="1"/>
  <c r="Y105" i="1"/>
  <c r="Z105" i="1" s="1"/>
  <c r="Y110" i="1"/>
  <c r="Z110" i="1" s="1"/>
  <c r="Y5" i="1"/>
  <c r="Z5" i="1" s="1"/>
  <c r="Y82" i="1"/>
  <c r="Z82" i="1" s="1"/>
  <c r="Y104" i="1"/>
  <c r="Z104" i="1" s="1"/>
  <c r="Y137" i="1"/>
  <c r="Z137" i="1" s="1"/>
  <c r="Y136" i="1"/>
  <c r="Z136" i="1" s="1"/>
  <c r="Y10" i="1"/>
  <c r="Z10" i="1" s="1"/>
  <c r="Y87" i="1"/>
  <c r="Z87" i="1" s="1"/>
  <c r="Y76" i="1"/>
  <c r="Z76" i="1" s="1"/>
  <c r="Y138" i="1"/>
  <c r="Z138" i="1" s="1"/>
  <c r="Y27" i="1"/>
  <c r="Z27" i="1" s="1"/>
  <c r="Y24" i="1"/>
  <c r="Z24" i="1" s="1"/>
  <c r="Y12" i="1"/>
  <c r="Z12" i="1" s="1"/>
  <c r="Y65" i="1"/>
  <c r="Z65" i="1" s="1"/>
  <c r="Y146" i="1"/>
  <c r="Z146" i="1" s="1"/>
  <c r="Y116" i="1"/>
  <c r="Z116" i="1" s="1"/>
  <c r="Y73" i="1"/>
  <c r="Z73" i="1" s="1"/>
  <c r="Y37" i="1"/>
  <c r="Z37" i="1" s="1"/>
  <c r="Y4" i="1"/>
  <c r="Z4" i="1" s="1"/>
  <c r="Y56" i="1"/>
  <c r="Z56" i="1" s="1"/>
  <c r="Y78" i="1"/>
  <c r="Z78" i="1" s="1"/>
  <c r="Y35" i="1"/>
  <c r="Z35" i="1" s="1"/>
  <c r="Y14" i="1"/>
  <c r="Z14" i="1" s="1"/>
  <c r="Y75" i="1"/>
  <c r="Z75" i="1" s="1"/>
  <c r="Y130" i="1"/>
  <c r="Z130" i="1" s="1"/>
  <c r="Y18" i="1"/>
  <c r="Z18" i="1" s="1"/>
  <c r="Y112" i="1"/>
  <c r="Z112" i="1" s="1"/>
  <c r="Y26" i="1"/>
  <c r="Z26" i="1" s="1"/>
  <c r="Y149" i="1"/>
  <c r="Z149" i="1" s="1"/>
  <c r="Y86" i="1"/>
  <c r="Z86" i="1" s="1"/>
  <c r="Y143" i="1"/>
  <c r="Z143" i="1" s="1"/>
  <c r="Y80" i="1"/>
  <c r="Z80" i="1" s="1"/>
  <c r="Y17" i="1"/>
  <c r="Z17" i="1" s="1"/>
  <c r="Y83" i="1"/>
  <c r="Z83" i="1" s="1"/>
  <c r="Y64" i="1"/>
  <c r="Z64" i="1" s="1"/>
  <c r="Y38" i="1"/>
  <c r="Z38" i="1" s="1"/>
  <c r="Y126" i="1"/>
  <c r="Z126" i="1" s="1"/>
  <c r="Y120" i="1"/>
  <c r="Z120" i="1" s="1"/>
  <c r="Y103" i="1"/>
  <c r="Z103" i="1" s="1"/>
  <c r="Y133" i="1"/>
  <c r="Z133" i="1" s="1"/>
  <c r="Y108" i="1"/>
  <c r="Z108" i="1" s="1"/>
  <c r="Y67" i="1"/>
  <c r="Z67" i="1" s="1"/>
  <c r="Y109" i="1"/>
  <c r="Z109" i="1" s="1"/>
  <c r="Y127" i="1"/>
  <c r="Z127" i="1" s="1"/>
  <c r="Y129" i="1"/>
  <c r="Z129" i="1" s="1"/>
  <c r="Y36" i="1"/>
  <c r="Z36" i="1" s="1"/>
  <c r="Y121" i="1"/>
  <c r="Z121" i="1" s="1"/>
  <c r="Y11" i="1"/>
  <c r="Z11" i="1" s="1"/>
  <c r="Y100" i="1"/>
  <c r="Z100" i="1" s="1"/>
  <c r="Y30" i="1"/>
  <c r="Z30" i="1" s="1"/>
  <c r="Y52" i="1"/>
  <c r="Z52" i="1" s="1"/>
  <c r="Y96" i="1"/>
  <c r="Z96" i="1" s="1"/>
  <c r="Y33" i="1"/>
  <c r="Z33" i="1" s="1"/>
  <c r="Y54" i="1"/>
  <c r="Z54" i="1" s="1"/>
  <c r="Y141" i="1"/>
  <c r="Z141" i="1" s="1"/>
  <c r="Y94" i="1"/>
  <c r="Z94" i="1" s="1"/>
  <c r="Y20" i="1"/>
  <c r="Z20" i="1" s="1"/>
  <c r="Y44" i="1"/>
  <c r="Z44" i="1" s="1"/>
  <c r="Y66" i="1"/>
  <c r="Z66" i="1" s="1"/>
  <c r="Y31" i="1"/>
  <c r="Z31" i="1" s="1"/>
  <c r="Y131" i="1"/>
  <c r="Z131" i="1" s="1"/>
  <c r="Y59" i="1"/>
  <c r="Z59" i="1" s="1"/>
  <c r="Y134" i="1"/>
  <c r="Z134" i="1" s="1"/>
  <c r="Y45" i="1"/>
  <c r="Z45" i="1" s="1"/>
  <c r="Y89" i="1"/>
  <c r="Z89" i="1" s="1"/>
  <c r="Y49" i="1"/>
  <c r="Z49" i="1" s="1"/>
  <c r="Y111" i="1"/>
  <c r="Z111" i="1" s="1"/>
  <c r="Y68" i="1"/>
  <c r="Z68" i="1" s="1"/>
  <c r="Y95" i="1"/>
  <c r="Z95" i="1" s="1"/>
  <c r="Y92" i="1"/>
  <c r="Z92" i="1" s="1"/>
  <c r="Y101" i="1"/>
  <c r="Z101" i="1" s="1"/>
  <c r="Y128" i="1"/>
  <c r="Z128" i="1" s="1"/>
  <c r="Y22" i="1"/>
  <c r="Z22" i="1" s="1"/>
  <c r="Y60" i="1"/>
  <c r="Z60" i="1" s="1"/>
  <c r="Y71" i="1"/>
  <c r="Z71" i="1" s="1"/>
  <c r="Y135" i="1"/>
  <c r="Z135" i="1" s="1"/>
  <c r="Y58" i="1"/>
  <c r="Z58" i="1" s="1"/>
  <c r="Y40" i="1"/>
  <c r="Z40" i="1" s="1"/>
  <c r="Y142" i="1"/>
  <c r="Z142" i="1" s="1"/>
  <c r="X151" i="1"/>
  <c r="Y151" i="1" l="1"/>
  <c r="Z151" i="1" l="1"/>
</calcChain>
</file>

<file path=xl/sharedStrings.xml><?xml version="1.0" encoding="utf-8"?>
<sst xmlns="http://schemas.openxmlformats.org/spreadsheetml/2006/main" count="1099" uniqueCount="343">
  <si>
    <t>Inneholder  DEA-resultater og kalibrering av norm fra DEA i regional- og sentralnettsanalysene</t>
  </si>
  <si>
    <t>Nord-Trøndelag Elektrisitetsverk</t>
  </si>
  <si>
    <t>LYSE SENTRALNETT AS</t>
  </si>
  <si>
    <t>GASSCO AS</t>
  </si>
  <si>
    <t>Sum faktisk kostnadsgrunnlag u/kap.kostn. for bransjen i 2013</t>
    <phoneticPr fontId="5" type="noConversion"/>
  </si>
  <si>
    <t>selskap</t>
  </si>
  <si>
    <t>Sum oppgave i Dnett</t>
  </si>
  <si>
    <t>Sum oppgave / totalkostnad i Dnett</t>
  </si>
  <si>
    <t>DEAresultat til kalibrering Dnett</t>
  </si>
  <si>
    <t>2013</t>
  </si>
  <si>
    <t>Sum oppgave i RSnett</t>
  </si>
  <si>
    <t>Sum oppgave / totalkostnad i RSnett</t>
  </si>
  <si>
    <t>DEAresultat til kalibrering RSnett</t>
  </si>
  <si>
    <t>Inneholder resultater fra alternativ modell for sammenligning i regional- og sentralnettet</t>
  </si>
  <si>
    <t>Regnearket "D-Alt"</t>
  </si>
  <si>
    <t>Regnearket "RS-Alt"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</si>
  <si>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</si>
  <si>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</si>
  <si>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</si>
  <si>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</si>
  <si>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</si>
  <si>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</si>
  <si>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</si>
  <si>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</si>
  <si>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</si>
  <si>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Elkem AS Bjølvefossen</t>
  </si>
  <si>
    <t>Herøya Nett AS</t>
  </si>
  <si>
    <t>Dalane energi IKS</t>
  </si>
  <si>
    <t>Kraftverkene i Orkla DA</t>
  </si>
  <si>
    <t>VOKKS Nett AS</t>
  </si>
  <si>
    <t>R - V</t>
  </si>
  <si>
    <t>W - Z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</si>
  <si>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</si>
  <si>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</si>
  <si>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</si>
  <si>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</si>
  <si>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 xml:space="preserve">Regnearket "DEAnorm R- og S-nett" </t>
  </si>
  <si>
    <t>Regnearket "DEAnorm D-nett"</t>
  </si>
  <si>
    <t>Kalibrert DEAnorm</t>
  </si>
  <si>
    <t>Distribusjons-nettets kostnads-grunnlag (K)</t>
  </si>
  <si>
    <t>Regional- og sentralnettets avkastnings-grunnlag</t>
  </si>
  <si>
    <t>Regional- og sentralnettets kostnadsgrunnlag (K)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</si>
  <si>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</si>
  <si>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</si>
  <si>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</si>
  <si>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</si>
  <si>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</si>
  <si>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</si>
  <si>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</si>
  <si>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</si>
  <si>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</si>
  <si>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</si>
  <si>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</si>
  <si>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</si>
  <si>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</si>
  <si>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</si>
  <si>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KPI-justerte kostnader knyttet til utredningsansvar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</si>
  <si>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</si>
  <si>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</si>
  <si>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</si>
  <si>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</si>
  <si>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</si>
  <si>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</si>
  <si>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</si>
  <si>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</si>
  <si>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Inneholder  DEA-resultater og kalibrering av norm fra DEA i distribusjonsnettsanalysene.</t>
  </si>
  <si>
    <t>Rollag Elektrisitetsverk SA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</si>
  <si>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</si>
  <si>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</si>
  <si>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</si>
  <si>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</si>
  <si>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</si>
  <si>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Hjartdal Elverk AS</t>
  </si>
  <si>
    <t>Hemsedal Energi KF</t>
  </si>
  <si>
    <t>Fortum Distribution AS</t>
  </si>
  <si>
    <t>Regional- og sentralnettet</t>
  </si>
  <si>
    <t>Distribusjonsnettet</t>
  </si>
  <si>
    <t>Krødsherad Everk KF</t>
  </si>
  <si>
    <t>Lier Everk AS</t>
  </si>
  <si>
    <t>Kvikne-Rennebu Kraftlag AL</t>
  </si>
  <si>
    <t>Uvdal Kraftforsyning AL</t>
  </si>
  <si>
    <t>Vang Energiverk KF</t>
  </si>
  <si>
    <t>KPI-justerte D&amp;V-kostnader</t>
  </si>
  <si>
    <t>Driva Kraftverk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</si>
  <si>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</si>
  <si>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</si>
  <si>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</si>
  <si>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</si>
  <si>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</si>
  <si>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</si>
  <si>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</si>
  <si>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</si>
  <si>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</si>
  <si>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</si>
  <si>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</si>
  <si>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</si>
  <si>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</si>
  <si>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</si>
  <si>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</si>
  <si>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</si>
  <si>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</si>
  <si>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</si>
  <si>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</si>
  <si>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</si>
  <si>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</si>
  <si>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</si>
  <si>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</si>
  <si>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</si>
  <si>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</si>
  <si>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</si>
  <si>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</si>
  <si>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</si>
  <si>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</si>
  <si>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</si>
  <si>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Sira Kvina Kraftselskap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</si>
  <si>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</si>
  <si>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</si>
  <si>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</si>
  <si>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</si>
  <si>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</si>
  <si>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</si>
  <si>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</si>
  <si>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</si>
  <si>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</si>
  <si>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</si>
  <si>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Mo Industripark AS</t>
  </si>
  <si>
    <t>Aktieselskabet Saudefaldene</t>
  </si>
  <si>
    <t>Nettaps-pris</t>
  </si>
  <si>
    <t>KPI - justerte kostnader knyttet til utred.ansvar og KDS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</si>
  <si>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</si>
  <si>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</si>
  <si>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</si>
  <si>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</si>
  <si>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</si>
  <si>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Kostnads-grunnlag (K) regional- og sentralnett uten nettap og utrednings kostnader</t>
  </si>
  <si>
    <t>DEA-resultat til kalibrering</t>
  </si>
  <si>
    <t>Distribusjons-nettets avkastnings-grunnlag</t>
  </si>
  <si>
    <t>Bindal Kraftlag SA</t>
  </si>
  <si>
    <t>Drangedal Elverk KF</t>
  </si>
  <si>
    <t>Fjelberg Kraftlag SA</t>
  </si>
  <si>
    <t>Forsand Elverk Kommunalt Føretak i Forsand</t>
  </si>
  <si>
    <t>Lærdal Energi AS</t>
  </si>
  <si>
    <t>Nord-Salten Kraft AS</t>
  </si>
  <si>
    <t>Suldal Elverk KF</t>
  </si>
  <si>
    <t>Sørfold Kraftlag SA</t>
  </si>
  <si>
    <t>Hardanger Energi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</si>
  <si>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</si>
  <si>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</si>
  <si>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</si>
  <si>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</si>
  <si>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</si>
  <si>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</si>
  <si>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</si>
  <si>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Tussa Nett AS</t>
  </si>
  <si>
    <t>Vesterålskraft Nett AS</t>
  </si>
  <si>
    <t>Haugaland Kraft AS</t>
  </si>
  <si>
    <t>BKK Nett AS</t>
  </si>
  <si>
    <t>Flesberg Elektrisitetsverk AS</t>
  </si>
  <si>
    <t>Midt Nett Buskerud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</si>
  <si>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</si>
  <si>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</si>
  <si>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</si>
  <si>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</si>
  <si>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</si>
  <si>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</si>
  <si>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</si>
  <si>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Narvik Energinett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</si>
  <si>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</si>
  <si>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</si>
  <si>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</si>
  <si>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</si>
  <si>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</si>
  <si>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</si>
  <si>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</si>
  <si>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 xml:space="preserve">Inflasjonsjusterte drifts- og vedlikeholdskostnader, D&amp;V-kostnader KPI-justerte 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</si>
  <si>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</si>
  <si>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</si>
  <si>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</si>
  <si>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</si>
  <si>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</si>
  <si>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</si>
  <si>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</si>
  <si>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</si>
  <si>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</si>
  <si>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</si>
  <si>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</si>
  <si>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</si>
  <si>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</si>
  <si>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</si>
  <si>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</si>
  <si>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</si>
  <si>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</si>
  <si>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</si>
  <si>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</si>
  <si>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</si>
  <si>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</si>
  <si>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</si>
  <si>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</si>
  <si>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</si>
  <si>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</si>
  <si>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</si>
  <si>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</si>
  <si>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</si>
  <si>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</si>
  <si>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</si>
  <si>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</si>
  <si>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</si>
  <si>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 xml:space="preserve">KPI-justerte D&amp;V-kostnader </t>
  </si>
  <si>
    <t>AKG inkl. arb.kap.</t>
  </si>
  <si>
    <t>Krafttap MWh i Dnett</t>
  </si>
  <si>
    <t>Krafttap MWh i RSnett</t>
  </si>
  <si>
    <t>Distribusjonsnett</t>
  </si>
  <si>
    <t>Regional- og sentralnett</t>
  </si>
  <si>
    <t>Sammenlagt for distribusjonsnett og regional- og sentralnett</t>
  </si>
  <si>
    <t>Regnearket "Forutsetninger"</t>
  </si>
  <si>
    <t>Nordkyn Kraftlag AL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</si>
  <si>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</si>
  <si>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</si>
  <si>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</si>
  <si>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</si>
  <si>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</si>
  <si>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</si>
  <si>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Rissa Kraftlag BA</t>
  </si>
  <si>
    <t>Norsk Hydro Produksjon AS</t>
  </si>
  <si>
    <t>Rødøy-Lurøy Kraftverk AS</t>
  </si>
  <si>
    <t>Driftsres       (DR 2)</t>
    <phoneticPr fontId="5" type="noConversion"/>
  </si>
  <si>
    <t>Avkastning      (AVK 2)</t>
    <phoneticPr fontId="5" type="noConversion"/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</si>
  <si>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</si>
  <si>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</si>
  <si>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</si>
  <si>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</si>
  <si>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</si>
  <si>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</si>
  <si>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</si>
  <si>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</si>
  <si>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</si>
  <si>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</si>
  <si>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</si>
  <si>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</si>
  <si>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</si>
  <si>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</si>
  <si>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</si>
  <si>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</si>
  <si>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</si>
  <si>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</si>
  <si>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</si>
  <si>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</si>
  <si>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Resultater, kalibrering og justering av DEA-resultat for regional- og sentralnett</t>
  </si>
  <si>
    <t>Andøy Energi AS</t>
  </si>
  <si>
    <t>Arendals Fossekompani ASA</t>
  </si>
  <si>
    <t>Askøy Energi AS</t>
  </si>
  <si>
    <t>Austevoll Kraftlag BA</t>
  </si>
  <si>
    <t>Ballangen Energi AS</t>
  </si>
  <si>
    <t>Fredrikstad Energi Nett AS</t>
  </si>
  <si>
    <t>Dragefossen Kraftanlegg AS</t>
  </si>
  <si>
    <t>Etne Elektrisitetslag</t>
  </si>
  <si>
    <t>Fauske Lysverk AS</t>
  </si>
  <si>
    <t>Finnås Kraftlag</t>
  </si>
  <si>
    <t>Fosenkraft AS</t>
  </si>
  <si>
    <t>Sunnfjord Energi AS</t>
  </si>
  <si>
    <t>Hadeland Energinett AS</t>
  </si>
  <si>
    <t>Trollfjord Kraft AS</t>
  </si>
  <si>
    <t>Hammerfest Energi Nett AS</t>
  </si>
  <si>
    <t>HelgelandsKraft AS</t>
  </si>
  <si>
    <t>Hurum Energiverk AS</t>
  </si>
  <si>
    <t>Høland og Setskog Elverk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</si>
  <si>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</si>
  <si>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</si>
  <si>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</si>
  <si>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</si>
  <si>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</si>
  <si>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</si>
  <si>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Luostejok Kraftlag AL</t>
  </si>
  <si>
    <t>Luster Energiverk AS</t>
  </si>
  <si>
    <t>Løvenskiold Fossum Kraft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</si>
  <si>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</si>
  <si>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</si>
  <si>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</si>
  <si>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</si>
  <si>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</si>
  <si>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</si>
  <si>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</si>
  <si>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</si>
  <si>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</si>
  <si>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Skånevik Ølen Kraftlag</t>
  </si>
  <si>
    <t>Sognekraft AS</t>
  </si>
  <si>
    <t>Stranda Energiverk AS</t>
  </si>
  <si>
    <t>Stryn Energi AS</t>
  </si>
  <si>
    <t>Sykkylven Energi AS</t>
  </si>
  <si>
    <t>TrønderEnergi Nett AS</t>
  </si>
  <si>
    <t>Tafjord Kraftnett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</si>
  <si>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</si>
  <si>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</si>
  <si>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</si>
  <si>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</si>
  <si>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</si>
  <si>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</si>
  <si>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</si>
  <si>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</si>
  <si>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</si>
  <si>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</si>
  <si>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</si>
  <si>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</si>
  <si>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</si>
  <si>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</si>
  <si>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Inntektsramme 2015</t>
  </si>
  <si>
    <t>Kostnadsgrunnlag for fastsettelse av inntektsramme 2015 (2013-data)</t>
  </si>
  <si>
    <t>Regnearket "Inntektsramme 2015"</t>
  </si>
  <si>
    <t>Inntektsramme og resultat før korrigering for for avvik i estimerte og faktiske kostnader i 2013</t>
  </si>
  <si>
    <t>Inntektsramme og resultat etter korrigering for for avvik i estimerte og faktiske kostnader i 2013</t>
  </si>
  <si>
    <t>Detaljert beskrivelse av kolonne C-P i regnearket "Inntektsramme 2015"</t>
  </si>
  <si>
    <t>Detaljert beskrivelse av kolonne R-Z i regnearket "Inntektsramme 2015"</t>
  </si>
  <si>
    <t>IR når K* er korrigert for avvik i kostnadsgrunnlaget benyttet i vedtak om IR for 2013 = 0,6 x Ny K* + 0,4 x K</t>
  </si>
  <si>
    <t>Inneholder selskapenes faktiske kostnader i 2013 med nettapspris fra 2013-vedtaket</t>
  </si>
  <si>
    <t>Inneholder kostnadsdata 2013 differensiert på nettnivåer og samlet.</t>
  </si>
  <si>
    <t>Kostnadsgrunnlag 2013</t>
  </si>
  <si>
    <t>Forutsetninger i beregning av inntektsrammer for 2015</t>
  </si>
  <si>
    <t>K* etter kalibrering og korrigering for 2013-grunnlag</t>
  </si>
  <si>
    <t>Avvik i faktisk kostnadsgrunnlag for 2013 og kostnadsgrunnlag benyttet i vedtak om IR for 2013</t>
  </si>
  <si>
    <t>Sum kostnadsgrunnlag u/kap.kostn. fra vedtak om IR for 2013</t>
  </si>
  <si>
    <t>Faktiske kostnader i 2013</t>
  </si>
  <si>
    <t>Selskap med IR 2013</t>
  </si>
  <si>
    <t>2013-data for fastsettelse av inntektsrammen for 2015</t>
  </si>
  <si>
    <t>Avvik i 2013-vedtak og kostnader i 2013 + renter for 2013 og 2014</t>
  </si>
  <si>
    <t>Kraftpris for 2015</t>
  </si>
  <si>
    <t>IR etter kalibrering (ink korrigering for avvik i K brukt i IR-2012 og faktisk K i 2013) (IR2)</t>
  </si>
  <si>
    <t>Inntektsrammer etter kal (inkl korr for 2013-kostnadsgrunnlag)</t>
  </si>
  <si>
    <t>Inntektsramme før kalibrering</t>
  </si>
  <si>
    <t>Område 1</t>
  </si>
  <si>
    <t>Område 2</t>
  </si>
  <si>
    <t>Område 3</t>
  </si>
  <si>
    <t>Område 4</t>
  </si>
  <si>
    <t>Område 5</t>
  </si>
  <si>
    <t>KP = 0.75%</t>
  </si>
  <si>
    <t>Swap = 1,44%</t>
  </si>
  <si>
    <t>Infl = 2,25%</t>
  </si>
  <si>
    <t>NVE har lagt til grunn skattesats på 27%</t>
  </si>
  <si>
    <t>Differanse sum av K og sum av DEAnorm:</t>
  </si>
  <si>
    <t>snitt 2009-2013</t>
  </si>
  <si>
    <t>Totalkostnad Rsnett</t>
  </si>
  <si>
    <t>Totalkostnad Dnett</t>
  </si>
  <si>
    <t>ÅR</t>
  </si>
  <si>
    <t>IDÅR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</si>
</sst>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* #,##0.00_);_(* \(#,##0.00\);_(* &quot;-&quot;??_);_(@_)"/>
    <numFmt numFmtId="165" formatCode="0.0\ %"/>
    <numFmt numFmtId="166" formatCode="#,##0.000"/>
    <numFmt numFmtId="167" formatCode="0.0"/>
    <numFmt numFmtId="168" formatCode="0.0000\ %"/>
    <numFmt numFmtId="169" formatCode="_(* #,##0_);_(* \(#,##0\);_(* &quot;-&quot;??_);_(@_)"/>
    <numFmt numFmtId="170" formatCode="0.00000"/>
    <numFmt numFmtId="171" formatCode="_(* #,##0.000000_);_(* \(#,##0.000000\);_(* &quot;-&quot;??_);_(@_)"/>
  </numFmts>
  <fonts count="1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  <family val="1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8"/>
      <name val="Verdana"/>
      <family val="2"/>
    </font>
    <font>
      <sz val="10"/>
      <name val="Times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2" fillId="14" borderId="53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304">
    <xf numFmtId="0" fontId="0" fillId="0" borderId="0" xfId="0"/>
    <xf numFmtId="0" fontId="0" fillId="0" borderId="0" xfId="0" applyFill="1"/>
    <xf numFmtId="165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6" fillId="5" borderId="5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10" fontId="4" fillId="0" borderId="4" xfId="0" applyNumberFormat="1" applyFont="1" applyBorder="1" applyProtection="1"/>
    <xf numFmtId="10" fontId="4" fillId="0" borderId="1" xfId="0" applyNumberFormat="1" applyFont="1" applyBorder="1" applyProtection="1"/>
    <xf numFmtId="3" fontId="4" fillId="0" borderId="1" xfId="0" applyNumberFormat="1" applyFont="1" applyBorder="1" applyProtection="1"/>
    <xf numFmtId="3" fontId="4" fillId="0" borderId="6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9" fillId="0" borderId="7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0" xfId="0" applyNumberFormat="1" applyFont="1" applyBorder="1" applyProtection="1"/>
    <xf numFmtId="3" fontId="4" fillId="0" borderId="11" xfId="0" applyNumberFormat="1" applyFont="1" applyBorder="1" applyProtection="1"/>
    <xf numFmtId="10" fontId="4" fillId="0" borderId="12" xfId="0" applyNumberFormat="1" applyFont="1" applyBorder="1" applyProtection="1"/>
    <xf numFmtId="3" fontId="4" fillId="0" borderId="13" xfId="0" applyNumberFormat="1" applyFont="1" applyBorder="1" applyProtection="1"/>
    <xf numFmtId="10" fontId="4" fillId="0" borderId="14" xfId="0" applyNumberFormat="1" applyFont="1" applyBorder="1" applyProtection="1"/>
    <xf numFmtId="3" fontId="10" fillId="8" borderId="1" xfId="4" applyNumberFormat="1" applyFont="1" applyFill="1" applyBorder="1" applyAlignment="1" applyProtection="1"/>
    <xf numFmtId="10" fontId="10" fillId="8" borderId="1" xfId="4" applyNumberFormat="1" applyFont="1" applyFill="1" applyBorder="1" applyAlignment="1" applyProtection="1"/>
    <xf numFmtId="3" fontId="10" fillId="8" borderId="15" xfId="4" applyNumberFormat="1" applyFont="1" applyFill="1" applyBorder="1" applyAlignment="1" applyProtection="1"/>
    <xf numFmtId="10" fontId="10" fillId="8" borderId="16" xfId="4" applyNumberFormat="1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0" fontId="4" fillId="0" borderId="0" xfId="0" applyFont="1" applyProtection="1"/>
    <xf numFmtId="0" fontId="6" fillId="0" borderId="1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3" fontId="4" fillId="0" borderId="0" xfId="0" applyNumberFormat="1" applyFont="1" applyFill="1" applyBorder="1" applyProtection="1"/>
    <xf numFmtId="0" fontId="10" fillId="10" borderId="21" xfId="0" applyFont="1" applyFill="1" applyBorder="1" applyAlignment="1" applyProtection="1">
      <alignment horizontal="center"/>
    </xf>
    <xf numFmtId="0" fontId="10" fillId="10" borderId="22" xfId="5" applyFont="1" applyFill="1" applyBorder="1" applyAlignment="1" applyProtection="1">
      <alignment horizontal="center"/>
    </xf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1" borderId="12" xfId="0" applyNumberFormat="1" applyFont="1" applyFill="1" applyBorder="1" applyProtection="1"/>
    <xf numFmtId="3" fontId="4" fillId="0" borderId="0" xfId="0" applyNumberFormat="1" applyFont="1" applyFill="1" applyProtection="1"/>
    <xf numFmtId="3" fontId="4" fillId="11" borderId="14" xfId="0" applyNumberFormat="1" applyFont="1" applyFill="1" applyBorder="1" applyProtection="1"/>
    <xf numFmtId="168" fontId="4" fillId="11" borderId="16" xfId="0" applyNumberFormat="1" applyFont="1" applyFill="1" applyBorder="1" applyProtection="1"/>
    <xf numFmtId="0" fontId="4" fillId="2" borderId="0" xfId="0" applyFont="1" applyFill="1" applyProtection="1"/>
    <xf numFmtId="3" fontId="2" fillId="3" borderId="8" xfId="0" applyNumberFormat="1" applyFont="1" applyFill="1" applyBorder="1" applyAlignment="1" applyProtection="1">
      <alignment horizontal="center" wrapText="1"/>
    </xf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3" xfId="0" applyNumberFormat="1" applyFont="1" applyFill="1" applyBorder="1" applyAlignment="1" applyProtection="1">
      <alignment horizontal="center" wrapText="1"/>
    </xf>
    <xf numFmtId="3" fontId="2" fillId="3" borderId="24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23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20" xfId="0" applyNumberFormat="1" applyFont="1" applyFill="1" applyBorder="1" applyAlignment="1" applyProtection="1">
      <alignment horizontal="center" wrapText="1"/>
    </xf>
    <xf numFmtId="10" fontId="2" fillId="3" borderId="20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Protection="1"/>
    <xf numFmtId="168" fontId="4" fillId="0" borderId="0" xfId="0" applyNumberFormat="1" applyFont="1" applyFill="1" applyBorder="1" applyProtection="1"/>
    <xf numFmtId="3" fontId="2" fillId="12" borderId="1" xfId="0" applyNumberFormat="1" applyFont="1" applyFill="1" applyBorder="1" applyProtection="1"/>
    <xf numFmtId="10" fontId="2" fillId="12" borderId="1" xfId="0" applyNumberFormat="1" applyFont="1" applyFill="1" applyBorder="1" applyProtection="1"/>
    <xf numFmtId="3" fontId="4" fillId="4" borderId="25" xfId="0" applyNumberFormat="1" applyFont="1" applyFill="1" applyBorder="1" applyAlignment="1" applyProtection="1">
      <alignment horizontal="center" wrapText="1"/>
    </xf>
    <xf numFmtId="0" fontId="2" fillId="4" borderId="26" xfId="0" applyFont="1" applyFill="1" applyBorder="1" applyAlignment="1" applyProtection="1">
      <alignment horizontal="center" wrapText="1"/>
    </xf>
    <xf numFmtId="0" fontId="10" fillId="10" borderId="26" xfId="5" applyFont="1" applyFill="1" applyBorder="1" applyAlignment="1" applyProtection="1">
      <alignment horizontal="center" wrapText="1"/>
    </xf>
    <xf numFmtId="3" fontId="3" fillId="0" borderId="1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10" fontId="0" fillId="0" borderId="0" xfId="0" applyNumberFormat="1" applyFill="1" applyBorder="1"/>
    <xf numFmtId="3" fontId="10" fillId="8" borderId="2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>
      <alignment horizontal="right"/>
    </xf>
    <xf numFmtId="3" fontId="9" fillId="0" borderId="11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>
      <alignment horizontal="right"/>
    </xf>
    <xf numFmtId="3" fontId="10" fillId="8" borderId="29" xfId="4" applyNumberFormat="1" applyFont="1" applyFill="1" applyBorder="1" applyAlignment="1" applyProtection="1"/>
    <xf numFmtId="3" fontId="10" fillId="8" borderId="30" xfId="4" applyNumberFormat="1" applyFont="1" applyFill="1" applyBorder="1" applyAlignment="1" applyProtection="1"/>
    <xf numFmtId="0" fontId="2" fillId="2" borderId="25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1" xfId="0" applyFont="1" applyFill="1" applyBorder="1" applyProtection="1"/>
    <xf numFmtId="0" fontId="2" fillId="15" borderId="5" xfId="0" applyFont="1" applyFill="1" applyBorder="1" applyAlignment="1" applyProtection="1">
      <alignment wrapText="1"/>
    </xf>
    <xf numFmtId="0" fontId="9" fillId="3" borderId="25" xfId="5" applyFont="1" applyFill="1" applyBorder="1" applyAlignment="1" applyProtection="1">
      <alignment horizontal="center" wrapText="1"/>
    </xf>
    <xf numFmtId="3" fontId="4" fillId="5" borderId="32" xfId="0" applyNumberFormat="1" applyFont="1" applyFill="1" applyBorder="1" applyAlignment="1" applyProtection="1">
      <alignment horizontal="center" wrapText="1"/>
    </xf>
    <xf numFmtId="0" fontId="4" fillId="5" borderId="25" xfId="0" applyFont="1" applyFill="1" applyBorder="1" applyAlignment="1" applyProtection="1">
      <alignment horizontal="center" wrapText="1"/>
    </xf>
    <xf numFmtId="3" fontId="4" fillId="5" borderId="25" xfId="0" applyNumberFormat="1" applyFont="1" applyFill="1" applyBorder="1" applyAlignment="1" applyProtection="1">
      <alignment horizontal="center" wrapText="1"/>
    </xf>
    <xf numFmtId="3" fontId="4" fillId="5" borderId="26" xfId="0" applyNumberFormat="1" applyFont="1" applyFill="1" applyBorder="1" applyAlignment="1" applyProtection="1">
      <alignment horizontal="center" wrapText="1"/>
    </xf>
    <xf numFmtId="3" fontId="4" fillId="4" borderId="33" xfId="0" applyNumberFormat="1" applyFont="1" applyFill="1" applyBorder="1" applyAlignment="1" applyProtection="1">
      <alignment horizontal="center" wrapText="1"/>
    </xf>
    <xf numFmtId="3" fontId="4" fillId="4" borderId="6" xfId="0" applyNumberFormat="1" applyFont="1" applyFill="1" applyBorder="1" applyAlignment="1" applyProtection="1">
      <alignment horizontal="center" wrapText="1"/>
    </xf>
    <xf numFmtId="0" fontId="10" fillId="10" borderId="32" xfId="0" applyFont="1" applyFill="1" applyBorder="1" applyAlignment="1" applyProtection="1">
      <alignment horizontal="center" wrapText="1"/>
    </xf>
    <xf numFmtId="0" fontId="10" fillId="10" borderId="25" xfId="5" applyFont="1" applyFill="1" applyBorder="1" applyAlignment="1" applyProtection="1">
      <alignment horizontal="center" wrapText="1"/>
    </xf>
    <xf numFmtId="0" fontId="1" fillId="0" borderId="0" xfId="3"/>
    <xf numFmtId="0" fontId="1" fillId="0" borderId="0" xfId="3" applyAlignment="1">
      <alignment wrapText="1"/>
    </xf>
    <xf numFmtId="169" fontId="0" fillId="0" borderId="0" xfId="8" applyNumberFormat="1" applyFont="1"/>
    <xf numFmtId="3" fontId="0" fillId="0" borderId="0" xfId="0" applyNumberFormat="1" applyFill="1"/>
    <xf numFmtId="166" fontId="0" fillId="0" borderId="0" xfId="0" applyNumberFormat="1" applyFill="1"/>
    <xf numFmtId="0" fontId="1" fillId="0" borderId="0" xfId="0" applyFont="1" applyBorder="1" applyProtection="1"/>
    <xf numFmtId="3" fontId="1" fillId="5" borderId="26" xfId="0" applyNumberFormat="1" applyFont="1" applyFill="1" applyBorder="1" applyAlignment="1" applyProtection="1">
      <alignment horizontal="center" wrapText="1"/>
    </xf>
    <xf numFmtId="3" fontId="2" fillId="3" borderId="25" xfId="0" applyNumberFormat="1" applyFont="1" applyFill="1" applyBorder="1" applyAlignment="1" applyProtection="1">
      <alignment horizontal="center" wrapText="1"/>
    </xf>
    <xf numFmtId="0" fontId="2" fillId="4" borderId="34" xfId="0" applyFont="1" applyFill="1" applyBorder="1" applyAlignment="1" applyProtection="1">
      <alignment horizontal="center" wrapText="1"/>
    </xf>
    <xf numFmtId="3" fontId="9" fillId="0" borderId="12" xfId="4" applyNumberFormat="1" applyFont="1" applyFill="1" applyBorder="1" applyAlignment="1" applyProtection="1">
      <alignment horizontal="right"/>
    </xf>
    <xf numFmtId="3" fontId="9" fillId="0" borderId="14" xfId="4" applyNumberFormat="1" applyFont="1" applyFill="1" applyBorder="1" applyAlignment="1" applyProtection="1">
      <alignment horizontal="right"/>
    </xf>
    <xf numFmtId="3" fontId="10" fillId="8" borderId="16" xfId="4" applyNumberFormat="1" applyFont="1" applyFill="1" applyBorder="1" applyAlignment="1" applyProtection="1"/>
    <xf numFmtId="0" fontId="10" fillId="10" borderId="21" xfId="0" applyFont="1" applyFill="1" applyBorder="1" applyAlignment="1" applyProtection="1">
      <alignment horizontal="center" wrapText="1"/>
    </xf>
    <xf numFmtId="0" fontId="10" fillId="10" borderId="35" xfId="5" applyFont="1" applyFill="1" applyBorder="1" applyAlignment="1" applyProtection="1">
      <alignment horizontal="center" wrapText="1"/>
    </xf>
    <xf numFmtId="2" fontId="0" fillId="0" borderId="0" xfId="0" applyNumberFormat="1"/>
    <xf numFmtId="2" fontId="1" fillId="0" borderId="0" xfId="3" applyNumberFormat="1"/>
    <xf numFmtId="0" fontId="1" fillId="0" borderId="0" xfId="0" applyFont="1" applyProtection="1"/>
    <xf numFmtId="0" fontId="1" fillId="0" borderId="15" xfId="0" applyFont="1" applyBorder="1" applyProtection="1"/>
    <xf numFmtId="0" fontId="1" fillId="2" borderId="32" xfId="0" applyFont="1" applyFill="1" applyBorder="1" applyProtection="1"/>
    <xf numFmtId="165" fontId="1" fillId="0" borderId="0" xfId="6" applyNumberFormat="1" applyFont="1" applyFill="1" applyBorder="1" applyProtection="1"/>
    <xf numFmtId="3" fontId="2" fillId="15" borderId="26" xfId="0" applyNumberFormat="1" applyFont="1" applyFill="1" applyBorder="1" applyProtection="1"/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3" fontId="1" fillId="0" borderId="4" xfId="0" applyNumberFormat="1" applyFont="1" applyBorder="1" applyProtection="1"/>
    <xf numFmtId="169" fontId="1" fillId="0" borderId="1" xfId="8" applyNumberFormat="1" applyFont="1" applyBorder="1" applyProtection="1"/>
    <xf numFmtId="3" fontId="1" fillId="0" borderId="1" xfId="0" applyNumberFormat="1" applyFont="1" applyBorder="1" applyProtection="1"/>
    <xf numFmtId="169" fontId="1" fillId="0" borderId="0" xfId="8" applyNumberFormat="1" applyFont="1" applyBorder="1" applyProtection="1"/>
    <xf numFmtId="3" fontId="1" fillId="0" borderId="0" xfId="0" applyNumberFormat="1" applyFont="1" applyBorder="1" applyProtection="1"/>
    <xf numFmtId="3" fontId="1" fillId="16" borderId="1" xfId="0" applyNumberFormat="1" applyFont="1" applyFill="1" applyBorder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" xfId="0" applyNumberFormat="1" applyFont="1" applyFill="1" applyBorder="1" applyProtection="1"/>
    <xf numFmtId="165" fontId="1" fillId="0" borderId="1" xfId="6" applyNumberFormat="1" applyFont="1" applyFill="1" applyBorder="1" applyProtection="1"/>
    <xf numFmtId="3" fontId="2" fillId="15" borderId="52" xfId="0" applyNumberFormat="1" applyFont="1" applyFill="1" applyBorder="1" applyProtection="1"/>
    <xf numFmtId="165" fontId="1" fillId="0" borderId="4" xfId="6" applyNumberFormat="1" applyFont="1" applyFill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0" fontId="13" fillId="0" borderId="0" xfId="0" applyFont="1" applyFill="1" applyAlignment="1">
      <alignment wrapText="1"/>
    </xf>
    <xf numFmtId="10" fontId="4" fillId="0" borderId="0" xfId="6" applyNumberFormat="1" applyFont="1" applyProtection="1"/>
    <xf numFmtId="0" fontId="15" fillId="17" borderId="54" xfId="0" applyFont="1" applyFill="1" applyBorder="1" applyAlignment="1">
      <alignment horizontal="right" vertical="center" wrapText="1"/>
    </xf>
    <xf numFmtId="49" fontId="15" fillId="17" borderId="54" xfId="0" applyNumberFormat="1" applyFont="1" applyFill="1" applyBorder="1" applyAlignment="1">
      <alignment horizontal="left" vertical="center" wrapText="1"/>
    </xf>
    <xf numFmtId="3" fontId="1" fillId="13" borderId="0" xfId="0" applyNumberFormat="1" applyFont="1" applyFill="1" applyBorder="1" applyAlignment="1" applyProtection="1">
      <alignment horizontal="center" wrapText="1"/>
    </xf>
    <xf numFmtId="165" fontId="4" fillId="0" borderId="0" xfId="0" applyNumberFormat="1" applyFont="1" applyBorder="1" applyProtection="1"/>
    <xf numFmtId="3" fontId="0" fillId="0" borderId="0" xfId="0" applyNumberFormat="1" applyFont="1" applyProtection="1"/>
    <xf numFmtId="3" fontId="3" fillId="0" borderId="1" xfId="4" applyNumberFormat="1" applyFont="1" applyFill="1" applyBorder="1" applyAlignment="1" applyProtection="1"/>
    <xf numFmtId="170" fontId="0" fillId="0" borderId="0" xfId="0" applyNumberFormat="1" applyFill="1" applyBorder="1"/>
    <xf numFmtId="2" fontId="0" fillId="0" borderId="0" xfId="0" applyNumberFormat="1" applyFill="1"/>
    <xf numFmtId="167" fontId="0" fillId="0" borderId="0" xfId="0" applyNumberFormat="1" applyFill="1"/>
    <xf numFmtId="2" fontId="0" fillId="0" borderId="0" xfId="6" applyNumberFormat="1" applyFont="1" applyFill="1"/>
    <xf numFmtId="3" fontId="0" fillId="0" borderId="0" xfId="0" applyNumberFormat="1" applyFont="1" applyFill="1" applyProtection="1"/>
    <xf numFmtId="0" fontId="1" fillId="0" borderId="0" xfId="0" applyFont="1" applyFill="1"/>
    <xf numFmtId="0" fontId="17" fillId="0" borderId="0" xfId="0" applyFont="1" applyFill="1" applyBorder="1"/>
    <xf numFmtId="0" fontId="2" fillId="15" borderId="5" xfId="0" applyFont="1" applyFill="1" applyBorder="1" applyAlignment="1" applyProtection="1">
      <alignment horizontal="left" vertical="top" wrapText="1"/>
    </xf>
    <xf numFmtId="169" fontId="1" fillId="0" borderId="9" xfId="8" applyNumberFormat="1" applyFont="1" applyBorder="1" applyProtection="1"/>
    <xf numFmtId="169" fontId="1" fillId="0" borderId="2" xfId="8" applyNumberFormat="1" applyFont="1" applyBorder="1" applyProtection="1"/>
    <xf numFmtId="169" fontId="1" fillId="0" borderId="48" xfId="8" applyNumberFormat="1" applyFont="1" applyBorder="1" applyProtection="1"/>
    <xf numFmtId="0" fontId="1" fillId="0" borderId="5" xfId="0" applyFont="1" applyBorder="1" applyProtection="1"/>
    <xf numFmtId="0" fontId="1" fillId="0" borderId="5" xfId="0" applyFont="1" applyBorder="1" applyAlignment="1" applyProtection="1">
      <alignment horizontal="right"/>
    </xf>
    <xf numFmtId="0" fontId="0" fillId="0" borderId="1" xfId="0" applyBorder="1"/>
    <xf numFmtId="165" fontId="0" fillId="0" borderId="1" xfId="6" applyNumberFormat="1" applyFont="1" applyFill="1" applyBorder="1"/>
    <xf numFmtId="165" fontId="1" fillId="0" borderId="1" xfId="6" applyNumberFormat="1" applyFont="1" applyFill="1" applyBorder="1"/>
    <xf numFmtId="10" fontId="1" fillId="0" borderId="1" xfId="6" applyNumberFormat="1" applyFont="1" applyBorder="1"/>
    <xf numFmtId="0" fontId="1" fillId="0" borderId="1" xfId="0" applyFont="1" applyBorder="1" applyProtection="1"/>
    <xf numFmtId="0" fontId="4" fillId="0" borderId="1" xfId="0" applyFont="1" applyBorder="1" applyProtection="1"/>
    <xf numFmtId="3" fontId="1" fillId="0" borderId="9" xfId="0" applyNumberFormat="1" applyFont="1" applyFill="1" applyBorder="1" applyProtection="1"/>
    <xf numFmtId="3" fontId="1" fillId="0" borderId="2" xfId="0" applyNumberFormat="1" applyFont="1" applyFill="1" applyBorder="1" applyProtection="1"/>
    <xf numFmtId="0" fontId="1" fillId="0" borderId="55" xfId="0" applyFont="1" applyBorder="1" applyProtection="1"/>
    <xf numFmtId="10" fontId="0" fillId="0" borderId="1" xfId="6" applyNumberFormat="1" applyFont="1" applyFill="1" applyBorder="1"/>
    <xf numFmtId="10" fontId="1" fillId="0" borderId="1" xfId="6" applyNumberFormat="1" applyFont="1" applyFill="1" applyBorder="1"/>
    <xf numFmtId="165" fontId="1" fillId="0" borderId="1" xfId="6" applyNumberFormat="1" applyFont="1" applyBorder="1"/>
    <xf numFmtId="0" fontId="9" fillId="9" borderId="32" xfId="5" applyFont="1" applyFill="1" applyBorder="1" applyAlignment="1" applyProtection="1">
      <alignment horizontal="center" wrapText="1"/>
    </xf>
    <xf numFmtId="0" fontId="9" fillId="3" borderId="5" xfId="5" applyFont="1" applyFill="1" applyBorder="1" applyAlignment="1" applyProtection="1">
      <alignment horizontal="center" wrapText="1"/>
    </xf>
    <xf numFmtId="0" fontId="9" fillId="9" borderId="25" xfId="5" applyFont="1" applyFill="1" applyBorder="1" applyAlignment="1" applyProtection="1">
      <alignment horizontal="center" wrapText="1"/>
    </xf>
    <xf numFmtId="0" fontId="9" fillId="9" borderId="26" xfId="5" applyFont="1" applyFill="1" applyBorder="1" applyAlignment="1" applyProtection="1">
      <alignment horizontal="center" wrapText="1"/>
    </xf>
    <xf numFmtId="3" fontId="1" fillId="5" borderId="56" xfId="0" applyNumberFormat="1" applyFont="1" applyFill="1" applyBorder="1" applyAlignment="1" applyProtection="1">
      <alignment horizontal="center" wrapText="1"/>
    </xf>
    <xf numFmtId="0" fontId="2" fillId="5" borderId="26" xfId="0" applyFont="1" applyFill="1" applyBorder="1" applyAlignment="1" applyProtection="1">
      <alignment horizontal="center" wrapText="1"/>
    </xf>
    <xf numFmtId="3" fontId="4" fillId="4" borderId="32" xfId="0" applyNumberFormat="1" applyFont="1" applyFill="1" applyBorder="1" applyAlignment="1" applyProtection="1">
      <alignment horizontal="center" wrapText="1"/>
    </xf>
    <xf numFmtId="0" fontId="0" fillId="0" borderId="1" xfId="0" applyFill="1" applyBorder="1"/>
    <xf numFmtId="169" fontId="0" fillId="0" borderId="1" xfId="8" applyNumberFormat="1" applyFont="1" applyFill="1" applyBorder="1"/>
    <xf numFmtId="4" fontId="3" fillId="0" borderId="9" xfId="4" applyNumberFormat="1" applyFont="1" applyFill="1" applyBorder="1" applyAlignment="1" applyProtection="1"/>
    <xf numFmtId="3" fontId="2" fillId="3" borderId="5" xfId="0" applyNumberFormat="1" applyFont="1" applyFill="1" applyBorder="1" applyAlignment="1" applyProtection="1">
      <alignment horizontal="center" wrapText="1"/>
    </xf>
    <xf numFmtId="3" fontId="2" fillId="3" borderId="17" xfId="0" applyNumberFormat="1" applyFont="1" applyFill="1" applyBorder="1" applyAlignment="1" applyProtection="1">
      <alignment horizontal="center" wrapText="1"/>
    </xf>
    <xf numFmtId="0" fontId="1" fillId="2" borderId="42" xfId="0" applyFont="1" applyFill="1" applyBorder="1" applyProtection="1"/>
    <xf numFmtId="0" fontId="1" fillId="2" borderId="57" xfId="0" applyFont="1" applyFill="1" applyBorder="1" applyProtection="1"/>
    <xf numFmtId="3" fontId="2" fillId="2" borderId="58" xfId="0" applyNumberFormat="1" applyFont="1" applyFill="1" applyBorder="1" applyProtection="1"/>
    <xf numFmtId="4" fontId="3" fillId="0" borderId="1" xfId="4" applyNumberFormat="1" applyFont="1" applyFill="1" applyBorder="1" applyAlignment="1" applyProtection="1"/>
    <xf numFmtId="3" fontId="9" fillId="0" borderId="47" xfId="4" applyNumberFormat="1" applyFont="1" applyFill="1" applyBorder="1" applyAlignment="1" applyProtection="1"/>
    <xf numFmtId="3" fontId="9" fillId="0" borderId="9" xfId="4" applyNumberFormat="1" applyFont="1" applyFill="1" applyBorder="1" applyAlignment="1" applyProtection="1"/>
    <xf numFmtId="165" fontId="6" fillId="15" borderId="1" xfId="6" applyNumberFormat="1" applyFont="1" applyFill="1" applyBorder="1"/>
    <xf numFmtId="10" fontId="6" fillId="15" borderId="1" xfId="6" applyNumberFormat="1" applyFont="1" applyFill="1" applyBorder="1"/>
    <xf numFmtId="0" fontId="6" fillId="15" borderId="1" xfId="0" applyFont="1" applyFill="1" applyBorder="1" applyAlignment="1"/>
    <xf numFmtId="164" fontId="0" fillId="0" borderId="0" xfId="0" applyNumberFormat="1" applyFill="1"/>
    <xf numFmtId="171" fontId="1" fillId="0" borderId="0" xfId="3" applyNumberFormat="1"/>
    <xf numFmtId="0" fontId="1" fillId="0" borderId="0" xfId="0" applyFont="1" applyAlignment="1">
      <alignment wrapText="1"/>
    </xf>
    <xf numFmtId="0" fontId="0" fillId="0" borderId="4" xfId="0" applyBorder="1"/>
    <xf numFmtId="165" fontId="1" fillId="0" borderId="4" xfId="6" applyNumberFormat="1" applyFont="1" applyFill="1" applyBorder="1"/>
    <xf numFmtId="0" fontId="0" fillId="0" borderId="15" xfId="0" applyBorder="1"/>
    <xf numFmtId="165" fontId="0" fillId="0" borderId="15" xfId="6" applyNumberFormat="1" applyFont="1" applyFill="1" applyBorder="1"/>
    <xf numFmtId="10" fontId="1" fillId="0" borderId="15" xfId="6" applyNumberFormat="1" applyFont="1" applyBorder="1"/>
    <xf numFmtId="10" fontId="1" fillId="0" borderId="4" xfId="6" applyNumberFormat="1" applyFont="1" applyFill="1" applyBorder="1"/>
    <xf numFmtId="10" fontId="0" fillId="0" borderId="15" xfId="6" applyNumberFormat="1" applyFont="1" applyFill="1" applyBorder="1"/>
    <xf numFmtId="3" fontId="1" fillId="0" borderId="48" xfId="0" applyNumberFormat="1" applyFont="1" applyFill="1" applyBorder="1" applyProtection="1"/>
    <xf numFmtId="3" fontId="1" fillId="0" borderId="15" xfId="0" applyNumberFormat="1" applyFont="1" applyFill="1" applyBorder="1" applyProtection="1"/>
    <xf numFmtId="165" fontId="1" fillId="0" borderId="15" xfId="6" applyNumberFormat="1" applyFont="1" applyFill="1" applyBorder="1" applyProtection="1"/>
    <xf numFmtId="165" fontId="0" fillId="0" borderId="0" xfId="6" applyNumberFormat="1" applyFont="1" applyFill="1"/>
    <xf numFmtId="165" fontId="0" fillId="15" borderId="0" xfId="6" applyNumberFormat="1" applyFont="1" applyFill="1"/>
    <xf numFmtId="10" fontId="0" fillId="0" borderId="0" xfId="6" applyNumberFormat="1" applyFont="1" applyAlignment="1">
      <alignment wrapText="1"/>
    </xf>
    <xf numFmtId="10" fontId="0" fillId="0" borderId="0" xfId="6" applyNumberFormat="1" applyFont="1" applyFill="1"/>
    <xf numFmtId="0" fontId="8" fillId="7" borderId="37" xfId="0" applyFont="1" applyFill="1" applyBorder="1" applyAlignment="1">
      <alignment horizontal="center"/>
    </xf>
    <xf numFmtId="0" fontId="0" fillId="7" borderId="38" xfId="0" applyFill="1" applyBorder="1" applyAlignment="1"/>
    <xf numFmtId="0" fontId="0" fillId="7" borderId="39" xfId="0" applyFill="1" applyBorder="1" applyAlignment="1"/>
    <xf numFmtId="0" fontId="6" fillId="6" borderId="40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0" fontId="2" fillId="2" borderId="27" xfId="0" applyFont="1" applyFill="1" applyBorder="1" applyAlignment="1" applyProtection="1">
      <alignment horizontal="center"/>
    </xf>
    <xf numFmtId="0" fontId="0" fillId="0" borderId="41" xfId="0" applyBorder="1" applyAlignment="1" applyProtection="1"/>
    <xf numFmtId="0" fontId="0" fillId="0" borderId="18" xfId="0" applyBorder="1" applyAlignment="1" applyProtection="1"/>
    <xf numFmtId="3" fontId="2" fillId="2" borderId="42" xfId="0" applyNumberFormat="1" applyFont="1" applyFill="1" applyBorder="1" applyAlignment="1" applyProtection="1">
      <alignment horizontal="center" wrapText="1"/>
    </xf>
    <xf numFmtId="0" fontId="0" fillId="0" borderId="36" xfId="0" applyBorder="1" applyAlignment="1"/>
    <xf numFmtId="10" fontId="2" fillId="2" borderId="27" xfId="6" applyNumberFormat="1" applyFont="1" applyFill="1" applyBorder="1" applyAlignment="1" applyProtection="1">
      <alignment horizontal="center"/>
    </xf>
    <xf numFmtId="0" fontId="0" fillId="0" borderId="41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2" borderId="17" xfId="0" applyNumberFormat="1" applyFont="1" applyFill="1" applyBorder="1" applyAlignment="1" applyProtection="1">
      <alignment horizontal="left" wrapText="1"/>
    </xf>
    <xf numFmtId="3" fontId="2" fillId="12" borderId="44" xfId="0" applyNumberFormat="1" applyFont="1" applyFill="1" applyBorder="1" applyAlignment="1" applyProtection="1">
      <alignment horizontal="left" wrapText="1"/>
    </xf>
    <xf numFmtId="3" fontId="2" fillId="12" borderId="45" xfId="0" applyNumberFormat="1" applyFont="1" applyFill="1" applyBorder="1" applyAlignment="1" applyProtection="1">
      <alignment horizontal="left" wrapText="1"/>
    </xf>
    <xf numFmtId="3" fontId="2" fillId="12" borderId="46" xfId="0" applyNumberFormat="1" applyFont="1" applyFill="1" applyBorder="1" applyAlignment="1" applyProtection="1">
      <alignment horizontal="left" wrapText="1"/>
    </xf>
    <xf numFmtId="3" fontId="2" fillId="12" borderId="7" xfId="0" applyNumberFormat="1" applyFont="1" applyFill="1" applyBorder="1" applyAlignment="1" applyProtection="1">
      <alignment horizontal="left" wrapText="1"/>
    </xf>
    <xf numFmtId="3" fontId="2" fillId="12" borderId="9" xfId="0" applyNumberFormat="1" applyFont="1" applyFill="1" applyBorder="1" applyAlignment="1" applyProtection="1">
      <alignment horizontal="left" wrapText="1"/>
    </xf>
    <xf numFmtId="3" fontId="0" fillId="12" borderId="1" xfId="0" applyNumberFormat="1" applyFont="1" applyFill="1" applyBorder="1" applyAlignment="1" applyProtection="1">
      <alignment wrapText="1"/>
    </xf>
    <xf numFmtId="3" fontId="4" fillId="12" borderId="1" xfId="0" applyNumberFormat="1" applyFont="1" applyFill="1" applyBorder="1" applyAlignment="1" applyProtection="1">
      <alignment wrapText="1"/>
    </xf>
    <xf numFmtId="3" fontId="1" fillId="12" borderId="1" xfId="0" applyNumberFormat="1" applyFont="1" applyFill="1" applyBorder="1" applyAlignment="1" applyProtection="1">
      <alignment wrapText="1"/>
    </xf>
    <xf numFmtId="3" fontId="4" fillId="11" borderId="11" xfId="0" applyNumberFormat="1" applyFont="1" applyFill="1" applyBorder="1" applyAlignment="1" applyProtection="1">
      <alignment vertical="center" wrapText="1"/>
    </xf>
    <xf numFmtId="3" fontId="4" fillId="11" borderId="15" xfId="0" applyNumberFormat="1" applyFont="1" applyFill="1" applyBorder="1" applyAlignment="1" applyProtection="1">
      <alignment vertical="center" wrapText="1"/>
    </xf>
    <xf numFmtId="3" fontId="1" fillId="11" borderId="10" xfId="0" applyNumberFormat="1" applyFont="1" applyFill="1" applyBorder="1" applyAlignment="1" applyProtection="1">
      <alignment vertical="center" wrapText="1"/>
    </xf>
    <xf numFmtId="3" fontId="1" fillId="11" borderId="11" xfId="0" applyNumberFormat="1" applyFont="1" applyFill="1" applyBorder="1" applyAlignment="1" applyProtection="1">
      <alignment vertical="center" wrapText="1"/>
    </xf>
    <xf numFmtId="3" fontId="1" fillId="11" borderId="43" xfId="0" applyNumberFormat="1" applyFont="1" applyFill="1" applyBorder="1" applyAlignment="1" applyProtection="1">
      <alignment vertical="center" wrapText="1"/>
    </xf>
    <xf numFmtId="3" fontId="1" fillId="11" borderId="1" xfId="0" applyNumberFormat="1" applyFont="1" applyFill="1" applyBorder="1" applyAlignment="1" applyProtection="1">
      <alignment vertical="center" wrapText="1"/>
    </xf>
    <xf numFmtId="3" fontId="1" fillId="11" borderId="29" xfId="0" applyNumberFormat="1" applyFont="1" applyFill="1" applyBorder="1" applyAlignment="1" applyProtection="1">
      <alignment vertical="center" wrapText="1"/>
    </xf>
    <xf numFmtId="3" fontId="1" fillId="11" borderId="15" xfId="0" applyNumberFormat="1" applyFont="1" applyFill="1" applyBorder="1" applyAlignment="1" applyProtection="1">
      <alignment vertical="center" wrapText="1"/>
    </xf>
    <xf numFmtId="3" fontId="4" fillId="11" borderId="1" xfId="0" applyNumberFormat="1" applyFont="1" applyFill="1" applyBorder="1" applyAlignment="1" applyProtection="1">
      <alignment vertical="center" wrapText="1"/>
    </xf>
    <xf numFmtId="3" fontId="2" fillId="11" borderId="10" xfId="0" applyNumberFormat="1" applyFont="1" applyFill="1" applyBorder="1" applyAlignment="1" applyProtection="1">
      <alignment vertical="center" wrapText="1"/>
    </xf>
    <xf numFmtId="3" fontId="2" fillId="11" borderId="43" xfId="0" applyNumberFormat="1" applyFont="1" applyFill="1" applyBorder="1" applyAlignment="1" applyProtection="1">
      <alignment vertical="center" wrapText="1"/>
    </xf>
    <xf numFmtId="3" fontId="2" fillId="11" borderId="29" xfId="0" applyNumberFormat="1" applyFont="1" applyFill="1" applyBorder="1" applyAlignment="1" applyProtection="1">
      <alignment vertical="center" wrapText="1"/>
    </xf>
    <xf numFmtId="3" fontId="4" fillId="11" borderId="28" xfId="0" applyNumberFormat="1" applyFont="1" applyFill="1" applyBorder="1" applyAlignment="1" applyProtection="1">
      <alignment vertical="center" wrapText="1"/>
    </xf>
    <xf numFmtId="3" fontId="4" fillId="11" borderId="47" xfId="0" applyNumberFormat="1" applyFont="1" applyFill="1" applyBorder="1" applyAlignment="1" applyProtection="1">
      <alignment vertical="center" wrapText="1"/>
    </xf>
    <xf numFmtId="3" fontId="4" fillId="11" borderId="3" xfId="0" applyNumberFormat="1" applyFont="1" applyFill="1" applyBorder="1" applyAlignment="1" applyProtection="1">
      <alignment vertical="center" wrapText="1"/>
    </xf>
    <xf numFmtId="3" fontId="4" fillId="11" borderId="2" xfId="0" applyNumberFormat="1" applyFont="1" applyFill="1" applyBorder="1" applyAlignment="1" applyProtection="1">
      <alignment vertical="center" wrapText="1"/>
    </xf>
    <xf numFmtId="3" fontId="4" fillId="11" borderId="30" xfId="0" applyNumberFormat="1" applyFont="1" applyFill="1" applyBorder="1" applyAlignment="1" applyProtection="1">
      <alignment vertical="center" wrapText="1"/>
    </xf>
    <xf numFmtId="3" fontId="4" fillId="11" borderId="48" xfId="0" applyNumberFormat="1" applyFont="1" applyFill="1" applyBorder="1" applyAlignment="1" applyProtection="1">
      <alignment vertical="center" wrapText="1"/>
    </xf>
    <xf numFmtId="3" fontId="2" fillId="2" borderId="37" xfId="0" applyNumberFormat="1" applyFont="1" applyFill="1" applyBorder="1" applyAlignment="1" applyProtection="1">
      <alignment horizontal="center" wrapText="1"/>
    </xf>
    <xf numFmtId="0" fontId="0" fillId="2" borderId="38" xfId="0" applyFill="1" applyBorder="1" applyAlignment="1" applyProtection="1">
      <alignment horizontal="center" wrapText="1"/>
    </xf>
    <xf numFmtId="0" fontId="0" fillId="2" borderId="31" xfId="0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0" fontId="0" fillId="0" borderId="41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38" xfId="0" applyBorder="1" applyAlignment="1" applyProtection="1">
      <alignment horizontal="center" wrapText="1"/>
    </xf>
    <xf numFmtId="0" fontId="0" fillId="0" borderId="41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5" borderId="49" xfId="0" applyFont="1" applyFill="1" applyBorder="1" applyAlignment="1" applyProtection="1"/>
    <xf numFmtId="0" fontId="1" fillId="0" borderId="51" xfId="0" applyFont="1" applyBorder="1" applyAlignment="1"/>
    <xf numFmtId="0" fontId="2" fillId="5" borderId="42" xfId="0" applyFont="1" applyFill="1" applyBorder="1" applyAlignment="1" applyProtection="1"/>
    <xf numFmtId="0" fontId="1" fillId="0" borderId="36" xfId="0" applyFont="1" applyBorder="1" applyAlignment="1" applyProtection="1"/>
    <xf numFmtId="0" fontId="1" fillId="0" borderId="50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6</xdr:row>
      <xdr:rowOff>9525</xdr:rowOff>
    </xdr:from>
    <xdr:to>
      <xdr:col>0</xdr:col>
      <xdr:colOff>3324225</xdr:colOff>
      <xdr:row>8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675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1"/>
  <sheetViews>
    <sheetView tabSelected="1" workbookViewId="0">
      <selection activeCell="A37" sqref="A37"/>
    </sheetView>
  </sheetViews>
  <sheetFormatPr baseColWidth="10" defaultColWidth="10.85546875" defaultRowHeight="12.75" x14ac:dyDescent="0.2"/>
  <cols>
    <col min="1" max="1" width="32" style="6" customWidth="1"/>
    <col min="2" max="2" width="12.42578125" style="47" customWidth="1"/>
    <col min="3" max="3" width="131.85546875" style="6" customWidth="1"/>
    <col min="4" max="16384" width="10.85546875" style="6"/>
  </cols>
  <sheetData>
    <row r="1" spans="1:3" ht="27.75" customHeight="1" x14ac:dyDescent="0.25">
      <c r="A1" s="247" t="s">
        <v>239</v>
      </c>
      <c r="B1" s="248"/>
      <c r="C1" s="249"/>
    </row>
    <row r="2" spans="1:3" s="9" customFormat="1" ht="18" customHeight="1" x14ac:dyDescent="0.2">
      <c r="A2" s="40" t="s">
        <v>214</v>
      </c>
      <c r="B2" s="41"/>
      <c r="C2" s="42" t="s">
        <v>171</v>
      </c>
    </row>
    <row r="3" spans="1:3" s="9" customFormat="1" ht="20.25" customHeight="1" x14ac:dyDescent="0.2">
      <c r="A3" s="39" t="s">
        <v>307</v>
      </c>
      <c r="B3" s="38"/>
      <c r="C3" s="16"/>
    </row>
    <row r="4" spans="1:3" ht="13.5" x14ac:dyDescent="0.25">
      <c r="A4" s="31"/>
      <c r="B4" s="17" t="s">
        <v>176</v>
      </c>
      <c r="C4" s="17" t="s">
        <v>177</v>
      </c>
    </row>
    <row r="5" spans="1:3" x14ac:dyDescent="0.2">
      <c r="A5" s="32"/>
      <c r="B5" s="18" t="s">
        <v>178</v>
      </c>
      <c r="C5" s="12" t="s">
        <v>191</v>
      </c>
    </row>
    <row r="6" spans="1:3" x14ac:dyDescent="0.2">
      <c r="A6" s="32"/>
      <c r="B6" s="18" t="s">
        <v>179</v>
      </c>
      <c r="C6" s="12" t="s">
        <v>190</v>
      </c>
    </row>
    <row r="7" spans="1:3" x14ac:dyDescent="0.2">
      <c r="A7" s="32"/>
      <c r="B7" s="18" t="s">
        <v>206</v>
      </c>
      <c r="C7" s="19" t="s">
        <v>91</v>
      </c>
    </row>
    <row r="8" spans="1:3" x14ac:dyDescent="0.2">
      <c r="A8" s="32"/>
      <c r="B8" s="18" t="s">
        <v>30</v>
      </c>
      <c r="C8" s="19" t="s">
        <v>308</v>
      </c>
    </row>
    <row r="9" spans="1:3" x14ac:dyDescent="0.2">
      <c r="A9" s="32"/>
      <c r="B9" s="18" t="s">
        <v>31</v>
      </c>
      <c r="C9" s="19" t="s">
        <v>309</v>
      </c>
    </row>
    <row r="10" spans="1:3" x14ac:dyDescent="0.2">
      <c r="A10" s="33"/>
      <c r="B10" s="250" t="s">
        <v>310</v>
      </c>
      <c r="C10" s="251"/>
    </row>
    <row r="11" spans="1:3" x14ac:dyDescent="0.2">
      <c r="A11" s="34"/>
      <c r="B11" s="43" t="s">
        <v>180</v>
      </c>
      <c r="C11" s="11" t="s">
        <v>172</v>
      </c>
    </row>
    <row r="12" spans="1:3" x14ac:dyDescent="0.2">
      <c r="A12" s="34"/>
      <c r="B12" s="43" t="s">
        <v>189</v>
      </c>
      <c r="C12" s="11" t="s">
        <v>174</v>
      </c>
    </row>
    <row r="13" spans="1:3" x14ac:dyDescent="0.2">
      <c r="A13" s="34"/>
      <c r="B13" s="43" t="s">
        <v>181</v>
      </c>
      <c r="C13" s="11" t="s">
        <v>173</v>
      </c>
    </row>
    <row r="14" spans="1:3" x14ac:dyDescent="0.2">
      <c r="A14" s="34"/>
      <c r="B14" s="43" t="s">
        <v>182</v>
      </c>
      <c r="C14" s="11" t="s">
        <v>51</v>
      </c>
    </row>
    <row r="15" spans="1:3" x14ac:dyDescent="0.2">
      <c r="A15" s="34"/>
      <c r="B15" s="43" t="s">
        <v>183</v>
      </c>
      <c r="C15" s="11" t="s">
        <v>52</v>
      </c>
    </row>
    <row r="16" spans="1:3" x14ac:dyDescent="0.2">
      <c r="A16" s="34"/>
      <c r="B16" s="43" t="s">
        <v>184</v>
      </c>
      <c r="C16" s="11" t="s">
        <v>196</v>
      </c>
    </row>
    <row r="17" spans="1:3" x14ac:dyDescent="0.2">
      <c r="A17" s="34"/>
      <c r="B17" s="43" t="s">
        <v>185</v>
      </c>
      <c r="C17" s="11" t="s">
        <v>90</v>
      </c>
    </row>
    <row r="18" spans="1:3" x14ac:dyDescent="0.2">
      <c r="A18" s="34"/>
      <c r="B18" s="43" t="s">
        <v>186</v>
      </c>
      <c r="C18" s="11" t="s">
        <v>197</v>
      </c>
    </row>
    <row r="19" spans="1:3" x14ac:dyDescent="0.2">
      <c r="A19" s="34"/>
      <c r="B19" s="43" t="s">
        <v>187</v>
      </c>
      <c r="C19" s="11" t="s">
        <v>205</v>
      </c>
    </row>
    <row r="20" spans="1:3" x14ac:dyDescent="0.2">
      <c r="A20" s="34"/>
      <c r="B20" s="43" t="s">
        <v>188</v>
      </c>
      <c r="C20" s="11" t="s">
        <v>53</v>
      </c>
    </row>
    <row r="21" spans="1:3" x14ac:dyDescent="0.2">
      <c r="A21" s="34"/>
      <c r="B21" s="43" t="s">
        <v>227</v>
      </c>
      <c r="C21" s="11" t="s">
        <v>55</v>
      </c>
    </row>
    <row r="22" spans="1:3" x14ac:dyDescent="0.2">
      <c r="A22" s="34"/>
      <c r="B22" s="43" t="s">
        <v>228</v>
      </c>
      <c r="C22" s="11" t="s">
        <v>56</v>
      </c>
    </row>
    <row r="23" spans="1:3" x14ac:dyDescent="0.2">
      <c r="A23" s="34"/>
      <c r="B23" s="43" t="s">
        <v>229</v>
      </c>
      <c r="C23" s="11" t="s">
        <v>17</v>
      </c>
    </row>
    <row r="24" spans="1:3" x14ac:dyDescent="0.2">
      <c r="A24" s="34"/>
      <c r="B24" s="43" t="s">
        <v>230</v>
      </c>
      <c r="C24" s="11" t="s">
        <v>131</v>
      </c>
    </row>
    <row r="25" spans="1:3" x14ac:dyDescent="0.2">
      <c r="A25" s="34"/>
      <c r="B25" s="43" t="s">
        <v>231</v>
      </c>
      <c r="C25" s="11" t="s">
        <v>132</v>
      </c>
    </row>
    <row r="26" spans="1:3" x14ac:dyDescent="0.2">
      <c r="A26" s="33"/>
      <c r="B26" s="250" t="s">
        <v>311</v>
      </c>
      <c r="C26" s="251"/>
    </row>
    <row r="27" spans="1:3" x14ac:dyDescent="0.2">
      <c r="A27" s="35"/>
      <c r="B27" s="44" t="s">
        <v>232</v>
      </c>
      <c r="C27" s="13" t="s">
        <v>18</v>
      </c>
    </row>
    <row r="28" spans="1:3" x14ac:dyDescent="0.2">
      <c r="A28" s="35"/>
      <c r="B28" s="44" t="s">
        <v>233</v>
      </c>
      <c r="C28" s="14" t="s">
        <v>32</v>
      </c>
    </row>
    <row r="29" spans="1:3" x14ac:dyDescent="0.2">
      <c r="A29" s="35"/>
      <c r="B29" s="44" t="s">
        <v>234</v>
      </c>
      <c r="C29" s="14" t="s">
        <v>42</v>
      </c>
    </row>
    <row r="30" spans="1:3" x14ac:dyDescent="0.2">
      <c r="A30" s="35"/>
      <c r="B30" s="44" t="s">
        <v>235</v>
      </c>
      <c r="C30" s="14" t="s">
        <v>43</v>
      </c>
    </row>
    <row r="31" spans="1:3" ht="15.75" x14ac:dyDescent="0.25">
      <c r="A31" s="35"/>
      <c r="B31" s="45" t="s">
        <v>236</v>
      </c>
      <c r="C31" s="15" t="s">
        <v>44</v>
      </c>
    </row>
    <row r="32" spans="1:3" x14ac:dyDescent="0.2">
      <c r="A32" s="37"/>
      <c r="B32" s="46" t="s">
        <v>237</v>
      </c>
      <c r="C32" s="27" t="s">
        <v>33</v>
      </c>
    </row>
    <row r="33" spans="1:3" x14ac:dyDescent="0.2">
      <c r="A33" s="36"/>
      <c r="B33" s="46" t="s">
        <v>238</v>
      </c>
      <c r="C33" s="27" t="s">
        <v>312</v>
      </c>
    </row>
    <row r="34" spans="1:3" x14ac:dyDescent="0.2">
      <c r="A34" s="36"/>
      <c r="B34" s="46" t="s">
        <v>198</v>
      </c>
      <c r="C34" s="27" t="s">
        <v>34</v>
      </c>
    </row>
    <row r="35" spans="1:3" x14ac:dyDescent="0.2">
      <c r="A35" s="36"/>
      <c r="B35" s="46" t="s">
        <v>199</v>
      </c>
      <c r="C35" s="27" t="s">
        <v>35</v>
      </c>
    </row>
    <row r="36" spans="1:3" ht="21" customHeight="1" x14ac:dyDescent="0.2">
      <c r="A36" s="30" t="s">
        <v>315</v>
      </c>
      <c r="B36" s="28"/>
      <c r="C36" s="29" t="s">
        <v>313</v>
      </c>
    </row>
    <row r="37" spans="1:3" ht="16.5" customHeight="1" x14ac:dyDescent="0.2">
      <c r="A37" s="20" t="s">
        <v>129</v>
      </c>
      <c r="B37" s="12"/>
      <c r="C37" s="10" t="s">
        <v>314</v>
      </c>
    </row>
    <row r="38" spans="1:3" x14ac:dyDescent="0.2">
      <c r="A38" s="21" t="s">
        <v>37</v>
      </c>
      <c r="B38" s="12"/>
      <c r="C38" s="10" t="s">
        <v>65</v>
      </c>
    </row>
    <row r="39" spans="1:3" x14ac:dyDescent="0.2">
      <c r="A39" s="21" t="s">
        <v>36</v>
      </c>
      <c r="B39" s="12"/>
      <c r="C39" s="10" t="s">
        <v>0</v>
      </c>
    </row>
    <row r="40" spans="1:3" x14ac:dyDescent="0.2">
      <c r="A40" s="21" t="s">
        <v>14</v>
      </c>
      <c r="B40" s="10"/>
      <c r="C40" s="10" t="s">
        <v>71</v>
      </c>
    </row>
    <row r="41" spans="1:3" x14ac:dyDescent="0.2">
      <c r="A41" s="21" t="s">
        <v>15</v>
      </c>
      <c r="B41" s="10"/>
      <c r="C41" s="10" t="s">
        <v>13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29"/>
  <sheetViews>
    <sheetView workbookViewId="0">
      <selection activeCell="J19" sqref="J19"/>
    </sheetView>
  </sheetViews>
  <sheetFormatPr baseColWidth="10" defaultColWidth="10.85546875" defaultRowHeight="12.75" x14ac:dyDescent="0.2"/>
  <cols>
    <col min="1" max="1" width="52.42578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316</v>
      </c>
      <c r="B1" s="5"/>
      <c r="C1" s="5"/>
    </row>
    <row r="2" spans="1:9" ht="25.5" x14ac:dyDescent="0.2">
      <c r="A2" s="176" t="s">
        <v>24</v>
      </c>
      <c r="B2" s="5"/>
      <c r="C2" s="5"/>
    </row>
    <row r="3" spans="1:9" x14ac:dyDescent="0.2">
      <c r="A3" s="109"/>
      <c r="B3" s="109"/>
      <c r="C3" s="109"/>
    </row>
    <row r="4" spans="1:9" x14ac:dyDescent="0.2">
      <c r="A4" s="110" t="s">
        <v>244</v>
      </c>
      <c r="B4" s="109">
        <v>0.6</v>
      </c>
      <c r="C4" s="111"/>
      <c r="D4" s="5"/>
    </row>
    <row r="5" spans="1:9" x14ac:dyDescent="0.2">
      <c r="A5" s="110"/>
      <c r="B5" s="109"/>
      <c r="C5" s="111"/>
      <c r="D5" s="5"/>
    </row>
    <row r="6" spans="1:9" x14ac:dyDescent="0.2">
      <c r="A6" s="110" t="s">
        <v>193</v>
      </c>
      <c r="B6" s="228">
        <v>6.3200000000000006E-2</v>
      </c>
      <c r="C6" s="111"/>
      <c r="D6" s="5"/>
      <c r="G6" s="2"/>
      <c r="I6" s="3"/>
    </row>
    <row r="7" spans="1:9" x14ac:dyDescent="0.2">
      <c r="A7" s="252"/>
      <c r="B7" s="112"/>
      <c r="C7" s="111"/>
      <c r="D7" s="5"/>
      <c r="G7" s="2"/>
      <c r="I7" s="3"/>
    </row>
    <row r="8" spans="1:9" x14ac:dyDescent="0.2">
      <c r="A8" s="252"/>
      <c r="B8" s="112"/>
      <c r="C8" s="184"/>
      <c r="D8" s="5"/>
      <c r="G8" s="2"/>
      <c r="I8" s="3"/>
    </row>
    <row r="9" spans="1:9" x14ac:dyDescent="0.2">
      <c r="A9" s="190" t="s">
        <v>335</v>
      </c>
      <c r="B9" s="112"/>
      <c r="C9" s="111"/>
      <c r="D9" s="5"/>
      <c r="G9" s="2"/>
      <c r="I9" s="3"/>
    </row>
    <row r="10" spans="1:9" x14ac:dyDescent="0.2">
      <c r="A10" s="190" t="s">
        <v>334</v>
      </c>
      <c r="B10" s="112"/>
      <c r="C10" s="111"/>
      <c r="D10" s="5"/>
      <c r="G10" s="2"/>
      <c r="I10" s="3"/>
    </row>
    <row r="11" spans="1:9" x14ac:dyDescent="0.2">
      <c r="A11" s="190" t="s">
        <v>333</v>
      </c>
      <c r="B11" s="112"/>
      <c r="C11" s="111"/>
      <c r="D11" s="5"/>
      <c r="G11" s="2"/>
      <c r="I11" s="3"/>
    </row>
    <row r="12" spans="1:9" x14ac:dyDescent="0.2">
      <c r="A12" s="190" t="s">
        <v>336</v>
      </c>
      <c r="B12" s="112"/>
      <c r="C12" s="111"/>
      <c r="D12" s="5"/>
      <c r="G12" s="2"/>
      <c r="I12" s="3"/>
    </row>
    <row r="13" spans="1:9" x14ac:dyDescent="0.2">
      <c r="A13" s="110"/>
      <c r="B13" s="109"/>
      <c r="C13" s="111"/>
      <c r="D13" s="5"/>
      <c r="G13" s="2"/>
      <c r="I13" s="3"/>
    </row>
    <row r="14" spans="1:9" x14ac:dyDescent="0.2">
      <c r="A14" s="109"/>
      <c r="B14" s="109"/>
      <c r="C14" s="109"/>
      <c r="G14" s="2"/>
      <c r="I14" s="3"/>
    </row>
    <row r="15" spans="1:9" x14ac:dyDescent="0.2">
      <c r="A15" s="110" t="s">
        <v>240</v>
      </c>
      <c r="B15" s="113" t="s">
        <v>241</v>
      </c>
      <c r="C15" s="113" t="s">
        <v>242</v>
      </c>
    </row>
    <row r="16" spans="1:9" x14ac:dyDescent="0.2">
      <c r="A16" s="109"/>
      <c r="B16" s="23">
        <v>2013</v>
      </c>
      <c r="C16" s="109">
        <v>134.19999999999999</v>
      </c>
      <c r="D16" s="4"/>
    </row>
    <row r="17" spans="1:12" x14ac:dyDescent="0.2">
      <c r="A17" s="109"/>
      <c r="B17" s="23">
        <v>2014</v>
      </c>
      <c r="C17" s="109"/>
      <c r="D17" s="9"/>
    </row>
    <row r="18" spans="1:12" x14ac:dyDescent="0.2">
      <c r="A18" s="109"/>
      <c r="B18" s="23">
        <v>2015</v>
      </c>
      <c r="C18" s="109">
        <v>139.80000000000001</v>
      </c>
      <c r="D18" s="5"/>
    </row>
    <row r="19" spans="1:12" x14ac:dyDescent="0.2">
      <c r="A19" s="113" t="s">
        <v>243</v>
      </c>
      <c r="B19" s="109"/>
      <c r="C19" s="227">
        <f>(C18/C16)</f>
        <v>1.0417287630402385</v>
      </c>
    </row>
    <row r="20" spans="1:12" x14ac:dyDescent="0.2">
      <c r="A20" s="24"/>
      <c r="B20" s="25"/>
      <c r="C20" s="24"/>
      <c r="D20" s="139"/>
    </row>
    <row r="21" spans="1:12" x14ac:dyDescent="0.2">
      <c r="A21" s="110" t="s">
        <v>86</v>
      </c>
      <c r="B21" s="111"/>
      <c r="C21" s="114"/>
      <c r="D21" s="140"/>
    </row>
    <row r="22" spans="1:12" x14ac:dyDescent="0.2">
      <c r="A22" s="189" t="s">
        <v>328</v>
      </c>
      <c r="B22" s="229">
        <v>198.74</v>
      </c>
    </row>
    <row r="23" spans="1:12" x14ac:dyDescent="0.2">
      <c r="A23" s="189" t="s">
        <v>329</v>
      </c>
      <c r="B23" s="229">
        <v>198.22</v>
      </c>
    </row>
    <row r="24" spans="1:12" x14ac:dyDescent="0.2">
      <c r="A24" s="189" t="s">
        <v>330</v>
      </c>
      <c r="B24" s="229">
        <v>209.99</v>
      </c>
      <c r="D24" s="7"/>
      <c r="E24" s="7"/>
      <c r="F24" s="7"/>
      <c r="G24" s="7"/>
      <c r="H24" s="7"/>
      <c r="I24" s="7"/>
      <c r="J24" s="7"/>
      <c r="K24" s="8"/>
      <c r="L24" s="8"/>
    </row>
    <row r="25" spans="1:12" x14ac:dyDescent="0.2">
      <c r="A25" s="189" t="s">
        <v>331</v>
      </c>
      <c r="B25" s="229">
        <v>202.82</v>
      </c>
    </row>
    <row r="26" spans="1:12" x14ac:dyDescent="0.2">
      <c r="A26" s="189" t="s">
        <v>332</v>
      </c>
      <c r="B26" s="229">
        <v>197.77</v>
      </c>
    </row>
    <row r="29" spans="1:12" ht="13.5" customHeight="1" x14ac:dyDescent="0.2"/>
  </sheetData>
  <mergeCells count="1">
    <mergeCell ref="A7:A8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Z162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activeCell="A2" sqref="A2"/>
    </sheetView>
  </sheetViews>
  <sheetFormatPr baseColWidth="10" defaultColWidth="10.85546875" defaultRowHeight="12.75" x14ac:dyDescent="0.2"/>
  <cols>
    <col min="1" max="1" width="9.42578125" style="75" customWidth="1"/>
    <col min="2" max="2" width="36.140625" style="75" customWidth="1"/>
    <col min="3" max="17" width="10.85546875" style="84" customWidth="1"/>
    <col min="18" max="19" width="13.28515625" style="84" customWidth="1"/>
    <col min="20" max="20" width="14.140625" style="75" customWidth="1"/>
    <col min="21" max="22" width="13.28515625" style="75" customWidth="1"/>
    <col min="23" max="23" width="13.85546875" style="86" bestFit="1" customWidth="1"/>
    <col min="24" max="24" width="19.28515625" style="101" customWidth="1"/>
    <col min="25" max="25" width="12" style="84" customWidth="1"/>
    <col min="26" max="26" width="13" style="75" customWidth="1"/>
    <col min="27" max="16384" width="10.85546875" style="75"/>
  </cols>
  <sheetData>
    <row r="1" spans="1:26" s="91" customFormat="1" ht="16.5" customHeight="1" thickBot="1" x14ac:dyDescent="0.25">
      <c r="A1" s="261" t="s">
        <v>305</v>
      </c>
      <c r="B1" s="262"/>
      <c r="C1" s="256" t="s">
        <v>306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8" t="s">
        <v>327</v>
      </c>
      <c r="S1" s="259"/>
      <c r="T1" s="259"/>
      <c r="U1" s="259"/>
      <c r="V1" s="260"/>
      <c r="W1" s="253" t="s">
        <v>326</v>
      </c>
      <c r="X1" s="254"/>
      <c r="Y1" s="254"/>
      <c r="Z1" s="255"/>
    </row>
    <row r="2" spans="1:26" s="74" customFormat="1" ht="99.75" customHeight="1" thickBot="1" x14ac:dyDescent="0.25">
      <c r="A2" s="148" t="s">
        <v>101</v>
      </c>
      <c r="B2" s="149" t="s">
        <v>102</v>
      </c>
      <c r="C2" s="92" t="s">
        <v>69</v>
      </c>
      <c r="D2" s="93" t="s">
        <v>207</v>
      </c>
      <c r="E2" s="93" t="s">
        <v>100</v>
      </c>
      <c r="F2" s="93" t="s">
        <v>50</v>
      </c>
      <c r="G2" s="93" t="s">
        <v>20</v>
      </c>
      <c r="H2" s="93" t="s">
        <v>195</v>
      </c>
      <c r="I2" s="93" t="s">
        <v>201</v>
      </c>
      <c r="J2" s="143" t="s">
        <v>194</v>
      </c>
      <c r="K2" s="143" t="s">
        <v>200</v>
      </c>
      <c r="L2" s="93" t="s">
        <v>53</v>
      </c>
      <c r="M2" s="93" t="s">
        <v>54</v>
      </c>
      <c r="N2" s="94" t="s">
        <v>128</v>
      </c>
      <c r="O2" s="94" t="s">
        <v>68</v>
      </c>
      <c r="P2" s="94" t="s">
        <v>192</v>
      </c>
      <c r="Q2" s="95" t="s">
        <v>202</v>
      </c>
      <c r="R2" s="144" t="s">
        <v>278</v>
      </c>
      <c r="S2" s="96" t="s">
        <v>279</v>
      </c>
      <c r="T2" s="97" t="s">
        <v>45</v>
      </c>
      <c r="U2" s="98" t="s">
        <v>46</v>
      </c>
      <c r="V2" s="99" t="s">
        <v>47</v>
      </c>
      <c r="W2" s="92" t="s">
        <v>317</v>
      </c>
      <c r="X2" s="93" t="s">
        <v>325</v>
      </c>
      <c r="Y2" s="93" t="s">
        <v>225</v>
      </c>
      <c r="Z2" s="100" t="s">
        <v>226</v>
      </c>
    </row>
    <row r="3" spans="1:26" x14ac:dyDescent="0.2">
      <c r="A3" s="197">
        <v>6242013</v>
      </c>
      <c r="B3" s="197" t="s">
        <v>164</v>
      </c>
      <c r="C3" s="225">
        <f>VLOOKUP(A3,IRData!$A$3:$F$150,6,FALSE)</f>
        <v>404999</v>
      </c>
      <c r="D3" s="116">
        <f>C3*Forutsetninger!$C$19</f>
        <v>421899.10730253358</v>
      </c>
      <c r="E3" s="117">
        <f>VLOOKUP($A3,IRData!$A$2:$M$150,7,FALSE)</f>
        <v>205816</v>
      </c>
      <c r="F3" s="117">
        <f>VLOOKUP($A3,IRData!$A$2:$M$150,8,FALSE)</f>
        <v>3597704</v>
      </c>
      <c r="G3" s="117">
        <f>VLOOKUP($A3,IRData!$A$2:$M$150,9,FALSE)</f>
        <v>3633681.04</v>
      </c>
      <c r="H3" s="117">
        <f>VLOOKUP($A3,IRData!$A$2:$M$150,10,FALSE)</f>
        <v>224418</v>
      </c>
      <c r="I3" s="117">
        <f>VLOOKUP($A3,IRData!$A$2:$M$150,11,FALSE)</f>
        <v>144636</v>
      </c>
      <c r="J3" s="55">
        <f>VLOOKUP(A3,IRData!$A$3:$Z$150,26,FALSE)</f>
        <v>44484.13596</v>
      </c>
      <c r="K3" s="55">
        <f>VLOOKUP(A3,IRData!$A$3:$AG$150,31,FALSE)</f>
        <v>28669.747919999998</v>
      </c>
      <c r="L3" s="117">
        <f>VLOOKUP($A3,IRData!$A$2:$M$150,12,FALSE)</f>
        <v>50157</v>
      </c>
      <c r="M3" s="118">
        <f>L3*Forutsetninger!$C$19</f>
        <v>52249.989567809243</v>
      </c>
      <c r="N3" s="117">
        <f>VLOOKUP(A3,IRData!$A$3:$E$150,5,FALSE)*Forutsetninger!$C$19</f>
        <v>818.79880774962749</v>
      </c>
      <c r="O3" s="117">
        <f>VLOOKUP(A3,IRData!$A$3:$AA$150,27,FALSE)</f>
        <v>1337.2828034402362</v>
      </c>
      <c r="P3" s="119">
        <f t="shared" ref="P3:P34" si="0">D3+E3+K3+J3+M3+N3</f>
        <v>753937.77955809247</v>
      </c>
      <c r="Q3" s="145">
        <f>D3+E3+J3+K3+M3+G3*Forutsetninger!$B$6+N3</f>
        <v>983586.42128609249</v>
      </c>
      <c r="R3" s="57">
        <f>IFERROR((VLOOKUP(A3,'DEAnorm D-nett'!$A$4:$H$137,8,FALSE)+O3),0)</f>
        <v>756369.12294478505</v>
      </c>
      <c r="S3" s="26">
        <f>IFERROR((VLOOKUP(A3,'DEAnorm R- og S-nett'!$A$4:$H$91,8,FALSE)+N3+K3),N3+K3)</f>
        <v>222281.37083584099</v>
      </c>
      <c r="T3" s="58">
        <f>(1-Forutsetninger!$B$4)*Q3+(R3+S3)*Forutsetninger!$B$4</f>
        <v>980624.86478281254</v>
      </c>
      <c r="U3" s="26">
        <f t="shared" ref="U3:U34" si="1">T3-P3</f>
        <v>226687.08522472007</v>
      </c>
      <c r="V3" s="48">
        <f t="shared" ref="V3:V34" si="2">IF(G3=0,0,U3/G3)</f>
        <v>6.238497070307527E-2</v>
      </c>
      <c r="W3" s="59">
        <f>(R3+S3)-G3*($K$162+$K$156)/Forutsetninger!$B$4</f>
        <v>889770.26115379948</v>
      </c>
      <c r="X3" s="60">
        <f>(1-Forutsetninger!$B$4)*Q3+Forutsetninger!$B$4*W3</f>
        <v>927296.72520671668</v>
      </c>
      <c r="Y3" s="60">
        <f t="shared" ref="Y3:Y34" si="3">X3-P3</f>
        <v>173358.94564862421</v>
      </c>
      <c r="Z3" s="61">
        <f t="shared" ref="Z3:Z34" si="4">IF(G3=0,0,Y3/G3)</f>
        <v>4.77089055809434E-2</v>
      </c>
    </row>
    <row r="4" spans="1:26" x14ac:dyDescent="0.2">
      <c r="A4" s="197">
        <v>7532013</v>
      </c>
      <c r="B4" s="197" t="s">
        <v>126</v>
      </c>
      <c r="C4" s="226">
        <f>VLOOKUP(A4,IRData!$A$3:$F$150,6,FALSE)</f>
        <v>12843</v>
      </c>
      <c r="D4" s="55">
        <f>C4*Forutsetninger!$C$19</f>
        <v>13378.922503725784</v>
      </c>
      <c r="E4" s="53">
        <f>VLOOKUP($A4,IRData!$A$2:$M$150,7,FALSE)</f>
        <v>3790</v>
      </c>
      <c r="F4" s="53">
        <f>VLOOKUP($A4,IRData!$A$2:$M$150,8,FALSE)</f>
        <v>57729</v>
      </c>
      <c r="G4" s="53">
        <f>VLOOKUP($A4,IRData!$A$2:$M$150,9,FALSE)</f>
        <v>58306.29</v>
      </c>
      <c r="H4" s="53">
        <f>VLOOKUP($A4,IRData!$A$2:$M$150,10,FALSE)</f>
        <v>0</v>
      </c>
      <c r="I4" s="53">
        <f>VLOOKUP($A4,IRData!$A$2:$M$150,11,FALSE)</f>
        <v>10527</v>
      </c>
      <c r="J4" s="55">
        <f>VLOOKUP(A4,IRData!$A$3:$Z$150,26,FALSE)</f>
        <v>0</v>
      </c>
      <c r="K4" s="55">
        <f>VLOOKUP(A4,IRData!$A$3:$AG$150,31,FALSE)</f>
        <v>2086.66194</v>
      </c>
      <c r="L4" s="53">
        <f>VLOOKUP($A4,IRData!$A$2:$M$150,12,FALSE)</f>
        <v>0</v>
      </c>
      <c r="M4" s="54">
        <f>L4*Forutsetninger!$C$19</f>
        <v>0</v>
      </c>
      <c r="N4" s="53">
        <f>VLOOKUP(A4,IRData!$A$3:$E$150,5,FALSE)*Forutsetninger!$C$19</f>
        <v>0</v>
      </c>
      <c r="O4" s="53">
        <f>VLOOKUP(A4,IRData!$A$3:$AA$150,27,FALSE)</f>
        <v>0</v>
      </c>
      <c r="P4" s="56">
        <f t="shared" si="0"/>
        <v>19255.584443725784</v>
      </c>
      <c r="Q4" s="146">
        <f>D4+E4+J4+K4+M4+G4*Forutsetninger!$B$6+N4</f>
        <v>22940.541971725783</v>
      </c>
      <c r="R4" s="57">
        <f>IFERROR((VLOOKUP(A4,'DEAnorm D-nett'!$A$4:$H$137,8,FALSE)+O4),0)</f>
        <v>0</v>
      </c>
      <c r="S4" s="26">
        <f>IFERROR((VLOOKUP(A4,'DEAnorm R- og S-nett'!$A$4:$H$91,8,FALSE)+N4+K4),N4+K4)</f>
        <v>20358.623104975457</v>
      </c>
      <c r="T4" s="58">
        <f>(1-Forutsetninger!$B$4)*Q4+(R4+S4)*Forutsetninger!$B$4</f>
        <v>21391.390651675589</v>
      </c>
      <c r="U4" s="50">
        <f t="shared" si="1"/>
        <v>2135.806207949805</v>
      </c>
      <c r="V4" s="49">
        <f t="shared" si="2"/>
        <v>3.663080274786485E-2</v>
      </c>
      <c r="W4" s="62">
        <f>(R4+S4)-G4*($K$162+$K$156)/Forutsetninger!$B$4</f>
        <v>18932.444923192277</v>
      </c>
      <c r="X4" s="26">
        <f>(1-Forutsetninger!$B$4)*Q4+Forutsetninger!$B$4*W4</f>
        <v>20535.683742605681</v>
      </c>
      <c r="Y4" s="26">
        <f t="shared" si="3"/>
        <v>1280.0992988798971</v>
      </c>
      <c r="Z4" s="63">
        <f t="shared" si="4"/>
        <v>2.1954737625732954E-2</v>
      </c>
    </row>
    <row r="5" spans="1:26" x14ac:dyDescent="0.2">
      <c r="A5" s="197">
        <v>72013</v>
      </c>
      <c r="B5" s="197" t="s">
        <v>57</v>
      </c>
      <c r="C5" s="226">
        <f>VLOOKUP(A5,IRData!$A$3:$F$150,6,FALSE)</f>
        <v>44281</v>
      </c>
      <c r="D5" s="55">
        <f>C5*Forutsetninger!$C$19</f>
        <v>46128.791356184804</v>
      </c>
      <c r="E5" s="53">
        <f>VLOOKUP($A5,IRData!$A$2:$M$150,7,FALSE)</f>
        <v>14802</v>
      </c>
      <c r="F5" s="53">
        <f>VLOOKUP($A5,IRData!$A$2:$M$150,8,FALSE)</f>
        <v>201392</v>
      </c>
      <c r="G5" s="53">
        <f>VLOOKUP($A5,IRData!$A$2:$M$150,9,FALSE)</f>
        <v>203405.92</v>
      </c>
      <c r="H5" s="53">
        <f>VLOOKUP($A5,IRData!$A$2:$M$150,10,FALSE)</f>
        <v>21970</v>
      </c>
      <c r="I5" s="53">
        <f>VLOOKUP($A5,IRData!$A$2:$M$150,11,FALSE)</f>
        <v>8552</v>
      </c>
      <c r="J5" s="55">
        <f>VLOOKUP(A5,IRData!$A$3:$Z$150,26,FALSE)</f>
        <v>4455.9553999999998</v>
      </c>
      <c r="K5" s="55">
        <f>VLOOKUP(A5,IRData!$A$3:$AG$150,31,FALSE)</f>
        <v>1734.5166399999998</v>
      </c>
      <c r="L5" s="53">
        <f>VLOOKUP($A5,IRData!$A$2:$M$150,12,FALSE)</f>
        <v>1235</v>
      </c>
      <c r="M5" s="54">
        <f>L5*Forutsetninger!$C$19</f>
        <v>1286.5350223546945</v>
      </c>
      <c r="N5" s="53">
        <f>VLOOKUP(A5,IRData!$A$3:$E$150,5,FALSE)*Forutsetninger!$C$19</f>
        <v>0</v>
      </c>
      <c r="O5" s="53">
        <f>VLOOKUP(A5,IRData!$A$3:$AA$150,27,FALSE)</f>
        <v>0</v>
      </c>
      <c r="P5" s="56">
        <f t="shared" si="0"/>
        <v>68407.798418539503</v>
      </c>
      <c r="Q5" s="146">
        <f>D5+E5+J5+K5+M5+G5*Forutsetninger!$B$6+N5</f>
        <v>81263.052562539509</v>
      </c>
      <c r="R5" s="57">
        <f>IFERROR((VLOOKUP(A5,'DEAnorm D-nett'!$A$4:$H$137,8,FALSE)+O5),0)</f>
        <v>74128.817554850408</v>
      </c>
      <c r="S5" s="26">
        <f>IFERROR((VLOOKUP(A5,'DEAnorm R- og S-nett'!$A$4:$H$91,8,FALSE)+N5+K5),N5+K5)</f>
        <v>8700.7694965236897</v>
      </c>
      <c r="T5" s="58">
        <f>(1-Forutsetninger!$B$4)*Q5+(R5+S5)*Forutsetninger!$B$4</f>
        <v>82202.973255840261</v>
      </c>
      <c r="U5" s="50">
        <f t="shared" si="1"/>
        <v>13795.174837300758</v>
      </c>
      <c r="V5" s="49">
        <f t="shared" si="2"/>
        <v>6.7820911197180284E-2</v>
      </c>
      <c r="W5" s="62">
        <f>(R5+S5)-G5*($K$162+$K$156)/Forutsetninger!$B$4</f>
        <v>77854.256171128844</v>
      </c>
      <c r="X5" s="26">
        <f>(1-Forutsetninger!$B$4)*Q5+Forutsetninger!$B$4*W5</f>
        <v>79217.774727693104</v>
      </c>
      <c r="Y5" s="26">
        <f t="shared" si="3"/>
        <v>10809.976309153601</v>
      </c>
      <c r="Z5" s="63">
        <f t="shared" si="4"/>
        <v>5.3144846075048359E-2</v>
      </c>
    </row>
    <row r="6" spans="1:26" x14ac:dyDescent="0.2">
      <c r="A6" s="197">
        <v>92013</v>
      </c>
      <c r="B6" s="197" t="s">
        <v>248</v>
      </c>
      <c r="C6" s="226">
        <f>VLOOKUP(A6,IRData!$A$3:$F$150,6,FALSE)</f>
        <v>18784</v>
      </c>
      <c r="D6" s="55">
        <f>C6*Forutsetninger!$C$19</f>
        <v>19567.833084947841</v>
      </c>
      <c r="E6" s="53">
        <f>VLOOKUP($A6,IRData!$A$2:$M$150,7,FALSE)</f>
        <v>7257</v>
      </c>
      <c r="F6" s="53">
        <f>VLOOKUP($A6,IRData!$A$2:$M$150,8,FALSE)</f>
        <v>115978</v>
      </c>
      <c r="G6" s="53">
        <f>VLOOKUP($A6,IRData!$A$2:$M$150,9,FALSE)</f>
        <v>117137.78</v>
      </c>
      <c r="H6" s="53">
        <f>VLOOKUP($A6,IRData!$A$2:$M$150,10,FALSE)</f>
        <v>4799</v>
      </c>
      <c r="I6" s="53">
        <f>VLOOKUP($A6,IRData!$A$2:$M$150,11,FALSE)</f>
        <v>3199</v>
      </c>
      <c r="J6" s="55">
        <f>VLOOKUP(A6,IRData!$A$3:$Z$150,26,FALSE)</f>
        <v>973.33317999999997</v>
      </c>
      <c r="K6" s="55">
        <f>VLOOKUP(A6,IRData!$A$3:$AG$150,31,FALSE)</f>
        <v>648.82117999999991</v>
      </c>
      <c r="L6" s="53">
        <f>VLOOKUP($A6,IRData!$A$2:$M$150,12,FALSE)</f>
        <v>3587</v>
      </c>
      <c r="M6" s="54">
        <f>L6*Forutsetninger!$C$19</f>
        <v>3736.6810730253355</v>
      </c>
      <c r="N6" s="53">
        <f>VLOOKUP(A6,IRData!$A$3:$E$150,5,FALSE)*Forutsetninger!$C$19</f>
        <v>0</v>
      </c>
      <c r="O6" s="53">
        <f>VLOOKUP(A6,IRData!$A$3:$AA$150,27,FALSE)</f>
        <v>0</v>
      </c>
      <c r="P6" s="56">
        <f t="shared" si="0"/>
        <v>32183.668517973176</v>
      </c>
      <c r="Q6" s="146">
        <f>D6+E6+J6+K6+M6+G6*Forutsetninger!$B$6+N6</f>
        <v>39586.776213973179</v>
      </c>
      <c r="R6" s="57">
        <f>IFERROR((VLOOKUP(A6,'DEAnorm D-nett'!$A$4:$H$137,8,FALSE)+O6),0)</f>
        <v>22948.406399091033</v>
      </c>
      <c r="S6" s="26">
        <f>IFERROR((VLOOKUP(A6,'DEAnorm R- og S-nett'!$A$4:$H$91,8,FALSE)+N6+K6),N6+K6)</f>
        <v>11242.810772411383</v>
      </c>
      <c r="T6" s="58">
        <f>(1-Forutsetninger!$B$4)*Q6+(R6+S6)*Forutsetninger!$B$4</f>
        <v>36349.44078849072</v>
      </c>
      <c r="U6" s="50">
        <f t="shared" si="1"/>
        <v>4165.7722705175438</v>
      </c>
      <c r="V6" s="49">
        <f t="shared" si="2"/>
        <v>3.5563011954960595E-2</v>
      </c>
      <c r="W6" s="62">
        <f>(R6+S6)-G6*($K$162+$K$156)/Forutsetninger!$B$4</f>
        <v>31326.014358932487</v>
      </c>
      <c r="X6" s="26">
        <f>(1-Forutsetninger!$B$4)*Q6+Forutsetninger!$B$4*W6</f>
        <v>34630.319100948764</v>
      </c>
      <c r="Y6" s="26">
        <f t="shared" si="3"/>
        <v>2446.6505829755879</v>
      </c>
      <c r="Z6" s="63">
        <f t="shared" si="4"/>
        <v>2.0886946832828726E-2</v>
      </c>
    </row>
    <row r="7" spans="1:26" x14ac:dyDescent="0.2">
      <c r="A7" s="197">
        <v>102013</v>
      </c>
      <c r="B7" s="197" t="s">
        <v>249</v>
      </c>
      <c r="C7" s="226">
        <f>VLOOKUP(A7,IRData!$A$3:$F$150,6,FALSE)</f>
        <v>1307</v>
      </c>
      <c r="D7" s="55">
        <f>C7*Forutsetninger!$C$19</f>
        <v>1361.5394932935917</v>
      </c>
      <c r="E7" s="53">
        <f>VLOOKUP($A7,IRData!$A$2:$M$150,7,FALSE)</f>
        <v>645</v>
      </c>
      <c r="F7" s="53">
        <f>VLOOKUP($A7,IRData!$A$2:$M$150,8,FALSE)</f>
        <v>4634</v>
      </c>
      <c r="G7" s="53">
        <f>VLOOKUP($A7,IRData!$A$2:$M$150,9,FALSE)</f>
        <v>4680.34</v>
      </c>
      <c r="H7" s="53">
        <f>VLOOKUP($A7,IRData!$A$2:$M$150,10,FALSE)</f>
        <v>454</v>
      </c>
      <c r="I7" s="53">
        <f>VLOOKUP($A7,IRData!$A$2:$M$150,11,FALSE)</f>
        <v>4088</v>
      </c>
      <c r="J7" s="55">
        <f>VLOOKUP(A7,IRData!$A$3:$Z$150,26,FALSE)</f>
        <v>89.991880000000009</v>
      </c>
      <c r="K7" s="55">
        <f>VLOOKUP(A7,IRData!$A$3:$AG$150,31,FALSE)</f>
        <v>810.32335999999998</v>
      </c>
      <c r="L7" s="53">
        <f>VLOOKUP($A7,IRData!$A$2:$M$150,12,FALSE)</f>
        <v>0</v>
      </c>
      <c r="M7" s="54">
        <f>L7*Forutsetninger!$C$19</f>
        <v>0</v>
      </c>
      <c r="N7" s="53">
        <f>VLOOKUP(A7,IRData!$A$3:$E$150,5,FALSE)*Forutsetninger!$C$19</f>
        <v>0</v>
      </c>
      <c r="O7" s="53">
        <f>VLOOKUP(A7,IRData!$A$3:$AA$150,27,FALSE)</f>
        <v>0</v>
      </c>
      <c r="P7" s="56">
        <f t="shared" si="0"/>
        <v>2906.8547332935918</v>
      </c>
      <c r="Q7" s="146">
        <f>D7+E7+J7+K7+M7+G7*Forutsetninger!$B$6+N7</f>
        <v>3202.6522212935915</v>
      </c>
      <c r="R7" s="57">
        <f>IFERROR((VLOOKUP(A7,'DEAnorm D-nett'!$A$4:$H$137,8,FALSE)+O7),0)</f>
        <v>669.22545933210131</v>
      </c>
      <c r="S7" s="26">
        <f>IFERROR((VLOOKUP(A7,'DEAnorm R- og S-nett'!$A$4:$H$91,8,FALSE)+N7+K7),N7+K7)</f>
        <v>1838.1304867835329</v>
      </c>
      <c r="T7" s="58">
        <f>(1-Forutsetninger!$B$4)*Q7+(R7+S7)*Forutsetninger!$B$4</f>
        <v>2785.4744561868174</v>
      </c>
      <c r="U7" s="50">
        <f t="shared" si="1"/>
        <v>-121.38027710677443</v>
      </c>
      <c r="V7" s="49">
        <f t="shared" si="2"/>
        <v>-2.5934072547459035E-2</v>
      </c>
      <c r="W7" s="62">
        <f>(R7+S7)-G7*($K$162+$K$156)/Forutsetninger!$B$4</f>
        <v>2392.8743217261031</v>
      </c>
      <c r="X7" s="26">
        <f>(1-Forutsetninger!$B$4)*Q7+Forutsetninger!$B$4*W7</f>
        <v>2716.7854815530986</v>
      </c>
      <c r="Y7" s="26">
        <f t="shared" si="3"/>
        <v>-190.0692517404932</v>
      </c>
      <c r="Z7" s="63">
        <f t="shared" si="4"/>
        <v>-4.0610137669590929E-2</v>
      </c>
    </row>
    <row r="8" spans="1:26" x14ac:dyDescent="0.2">
      <c r="A8" s="197">
        <v>372013</v>
      </c>
      <c r="B8" s="197" t="s">
        <v>107</v>
      </c>
      <c r="C8" s="226">
        <f>VLOOKUP(A8,IRData!$A$3:$F$150,6,FALSE)</f>
        <v>39634</v>
      </c>
      <c r="D8" s="55">
        <f>C8*Forutsetninger!$C$19</f>
        <v>41287.877794336811</v>
      </c>
      <c r="E8" s="53">
        <f>VLOOKUP($A8,IRData!$A$2:$M$150,7,FALSE)</f>
        <v>15844</v>
      </c>
      <c r="F8" s="53">
        <f>VLOOKUP($A8,IRData!$A$2:$M$150,8,FALSE)</f>
        <v>195392</v>
      </c>
      <c r="G8" s="53">
        <f>VLOOKUP($A8,IRData!$A$2:$M$150,9,FALSE)</f>
        <v>197345.92000000001</v>
      </c>
      <c r="H8" s="53">
        <f>VLOOKUP($A8,IRData!$A$2:$M$150,10,FALSE)</f>
        <v>18035</v>
      </c>
      <c r="I8" s="53">
        <f>VLOOKUP($A8,IRData!$A$2:$M$150,11,FALSE)</f>
        <v>9120</v>
      </c>
      <c r="J8" s="55">
        <f>VLOOKUP(A8,IRData!$A$3:$Z$150,26,FALSE)</f>
        <v>3584.2759000000005</v>
      </c>
      <c r="K8" s="55">
        <f>VLOOKUP(A8,IRData!$A$3:$AG$150,31,FALSE)</f>
        <v>1812.5088000000001</v>
      </c>
      <c r="L8" s="53">
        <f>VLOOKUP($A8,IRData!$A$2:$M$150,12,FALSE)</f>
        <v>2465</v>
      </c>
      <c r="M8" s="54">
        <f>L8*Forutsetninger!$C$19</f>
        <v>2567.8614008941881</v>
      </c>
      <c r="N8" s="53">
        <f>VLOOKUP(A8,IRData!$A$3:$E$150,5,FALSE)*Forutsetninger!$C$19</f>
        <v>0</v>
      </c>
      <c r="O8" s="53">
        <f>VLOOKUP(A8,IRData!$A$3:$AA$150,27,FALSE)</f>
        <v>0</v>
      </c>
      <c r="P8" s="56">
        <f t="shared" si="0"/>
        <v>65096.523895231003</v>
      </c>
      <c r="Q8" s="146">
        <f>D8+E8+J8+K8+M8+G8*Forutsetninger!$B$6+N8</f>
        <v>77568.78603923101</v>
      </c>
      <c r="R8" s="57">
        <f>IFERROR((VLOOKUP(A8,'DEAnorm D-nett'!$A$4:$H$137,8,FALSE)+O8),0)</f>
        <v>78578.515427599967</v>
      </c>
      <c r="S8" s="26">
        <f>IFERROR((VLOOKUP(A8,'DEAnorm R- og S-nett'!$A$4:$H$91,8,FALSE)+N8+K8),N8+K8)</f>
        <v>12561.401476608393</v>
      </c>
      <c r="T8" s="58">
        <f>(1-Forutsetninger!$B$4)*Q8+(R8+S8)*Forutsetninger!$B$4</f>
        <v>85711.464558217427</v>
      </c>
      <c r="U8" s="50">
        <f t="shared" si="1"/>
        <v>20614.940662986424</v>
      </c>
      <c r="V8" s="49">
        <f t="shared" si="2"/>
        <v>0.10446094179695442</v>
      </c>
      <c r="W8" s="62">
        <f>(R8+S8)-G8*($K$162+$K$156)/Forutsetninger!$B$4</f>
        <v>86312.814281696657</v>
      </c>
      <c r="X8" s="26">
        <f>(1-Forutsetninger!$B$4)*Q8+Forutsetninger!$B$4*W8</f>
        <v>82815.202984710399</v>
      </c>
      <c r="Y8" s="26">
        <f t="shared" si="3"/>
        <v>17718.679089479396</v>
      </c>
      <c r="Z8" s="63">
        <f t="shared" si="4"/>
        <v>8.9784876674822545E-2</v>
      </c>
    </row>
    <row r="9" spans="1:26" x14ac:dyDescent="0.2">
      <c r="A9" s="197">
        <v>142013</v>
      </c>
      <c r="B9" s="197" t="s">
        <v>250</v>
      </c>
      <c r="C9" s="226">
        <f>VLOOKUP(A9,IRData!$A$3:$F$150,6,FALSE)</f>
        <v>19362</v>
      </c>
      <c r="D9" s="55">
        <f>C9*Forutsetninger!$C$19</f>
        <v>20169.952309985099</v>
      </c>
      <c r="E9" s="53">
        <f>VLOOKUP($A9,IRData!$A$2:$M$150,7,FALSE)</f>
        <v>10137</v>
      </c>
      <c r="F9" s="53">
        <f>VLOOKUP($A9,IRData!$A$2:$M$150,8,FALSE)</f>
        <v>160337</v>
      </c>
      <c r="G9" s="53">
        <f>VLOOKUP($A9,IRData!$A$2:$M$150,9,FALSE)</f>
        <v>161940.37</v>
      </c>
      <c r="H9" s="53">
        <f>VLOOKUP($A9,IRData!$A$2:$M$150,10,FALSE)</f>
        <v>12703</v>
      </c>
      <c r="I9" s="53">
        <f>VLOOKUP($A9,IRData!$A$2:$M$150,11,FALSE)</f>
        <v>3176</v>
      </c>
      <c r="J9" s="55">
        <f>VLOOKUP(A9,IRData!$A$3:$Z$150,26,FALSE)</f>
        <v>2512.2723099999998</v>
      </c>
      <c r="K9" s="55">
        <f>VLOOKUP(A9,IRData!$A$3:$AG$150,31,FALSE)</f>
        <v>628.11752000000001</v>
      </c>
      <c r="L9" s="53">
        <f>VLOOKUP($A9,IRData!$A$2:$M$150,12,FALSE)</f>
        <v>1907</v>
      </c>
      <c r="M9" s="54">
        <f>L9*Forutsetninger!$C$19</f>
        <v>1986.5767511177348</v>
      </c>
      <c r="N9" s="53">
        <f>VLOOKUP(A9,IRData!$A$3:$E$150,5,FALSE)*Forutsetninger!$C$19</f>
        <v>0</v>
      </c>
      <c r="O9" s="53">
        <f>VLOOKUP(A9,IRData!$A$3:$AA$150,27,FALSE)</f>
        <v>0</v>
      </c>
      <c r="P9" s="56">
        <f t="shared" si="0"/>
        <v>35433.918891102832</v>
      </c>
      <c r="Q9" s="146">
        <f>D9+E9+J9+K9+M9+G9*Forutsetninger!$B$6+N9</f>
        <v>45668.550275102833</v>
      </c>
      <c r="R9" s="57">
        <f>IFERROR((VLOOKUP(A9,'DEAnorm D-nett'!$A$4:$H$137,8,FALSE)+O9),0)</f>
        <v>41843.739210421525</v>
      </c>
      <c r="S9" s="26">
        <f>IFERROR((VLOOKUP(A9,'DEAnorm R- og S-nett'!$A$4:$H$91,8,FALSE)+N9+K9),N9+K9)</f>
        <v>6932.959820951658</v>
      </c>
      <c r="T9" s="58">
        <f>(1-Forutsetninger!$B$4)*Q9+(R9+S9)*Forutsetninger!$B$4</f>
        <v>47533.439528865041</v>
      </c>
      <c r="U9" s="50">
        <f t="shared" si="1"/>
        <v>12099.520637762209</v>
      </c>
      <c r="V9" s="49">
        <f t="shared" si="2"/>
        <v>7.4715900906995633E-2</v>
      </c>
      <c r="W9" s="62">
        <f>(R9+S9)-G9*($K$162+$K$156)/Forutsetninger!$B$4</f>
        <v>44815.620004669625</v>
      </c>
      <c r="X9" s="26">
        <f>(1-Forutsetninger!$B$4)*Q9+Forutsetninger!$B$4*W9</f>
        <v>45156.792112842908</v>
      </c>
      <c r="Y9" s="26">
        <f t="shared" si="3"/>
        <v>9722.8732217400757</v>
      </c>
      <c r="Z9" s="63">
        <f t="shared" si="4"/>
        <v>6.003983578486375E-2</v>
      </c>
    </row>
    <row r="10" spans="1:26" x14ac:dyDescent="0.2">
      <c r="A10" s="197">
        <v>4182013</v>
      </c>
      <c r="B10" s="197" t="s">
        <v>151</v>
      </c>
      <c r="C10" s="226">
        <f>VLOOKUP(A10,IRData!$A$3:$F$150,6,FALSE)</f>
        <v>10775</v>
      </c>
      <c r="D10" s="55">
        <f>C10*Forutsetninger!$C$19</f>
        <v>11224.627421758571</v>
      </c>
      <c r="E10" s="53">
        <f>VLOOKUP($A10,IRData!$A$2:$M$150,7,FALSE)</f>
        <v>3281</v>
      </c>
      <c r="F10" s="53">
        <f>VLOOKUP($A10,IRData!$A$2:$M$150,8,FALSE)</f>
        <v>36649</v>
      </c>
      <c r="G10" s="53">
        <f>VLOOKUP($A10,IRData!$A$2:$M$150,9,FALSE)</f>
        <v>37015.49</v>
      </c>
      <c r="H10" s="53">
        <f>VLOOKUP($A10,IRData!$A$2:$M$150,10,FALSE)</f>
        <v>2762</v>
      </c>
      <c r="I10" s="53">
        <f>VLOOKUP($A10,IRData!$A$2:$M$150,11,FALSE)</f>
        <v>0</v>
      </c>
      <c r="J10" s="55">
        <f>VLOOKUP(A10,IRData!$A$3:$Z$150,26,FALSE)</f>
        <v>546.24073999999996</v>
      </c>
      <c r="K10" s="55">
        <f>VLOOKUP(A10,IRData!$A$3:$AG$150,31,FALSE)</f>
        <v>0</v>
      </c>
      <c r="L10" s="53">
        <f>VLOOKUP($A10,IRData!$A$2:$M$150,12,FALSE)</f>
        <v>1583</v>
      </c>
      <c r="M10" s="54">
        <f>L10*Forutsetninger!$C$19</f>
        <v>1649.0566318926976</v>
      </c>
      <c r="N10" s="53">
        <f>VLOOKUP(A10,IRData!$A$3:$E$150,5,FALSE)*Forutsetninger!$C$19</f>
        <v>0</v>
      </c>
      <c r="O10" s="53">
        <f>VLOOKUP(A10,IRData!$A$3:$AA$150,27,FALSE)</f>
        <v>272.89125786453002</v>
      </c>
      <c r="P10" s="56">
        <f t="shared" si="0"/>
        <v>16700.924793651269</v>
      </c>
      <c r="Q10" s="146">
        <f>D10+E10+J10+K10+M10+G10*Forutsetninger!$B$6+N10</f>
        <v>19040.30376165127</v>
      </c>
      <c r="R10" s="57">
        <f>IFERROR((VLOOKUP(A10,'DEAnorm D-nett'!$A$4:$H$137,8,FALSE)+O10),0)</f>
        <v>17340.310969541173</v>
      </c>
      <c r="S10" s="26">
        <f>IFERROR((VLOOKUP(A10,'DEAnorm R- og S-nett'!$A$4:$H$91,8,FALSE)+N10+K10),N10+K10)</f>
        <v>0</v>
      </c>
      <c r="T10" s="58">
        <f>(1-Forutsetninger!$B$4)*Q10+(R10+S10)*Forutsetninger!$B$4</f>
        <v>18020.308086385212</v>
      </c>
      <c r="U10" s="50">
        <f t="shared" si="1"/>
        <v>1319.3832927339427</v>
      </c>
      <c r="V10" s="49">
        <f t="shared" si="2"/>
        <v>3.5644085563474717E-2</v>
      </c>
      <c r="W10" s="62">
        <f>(R10+S10)-G10*($K$162+$K$156)/Forutsetninger!$B$4</f>
        <v>16434.908066595137</v>
      </c>
      <c r="X10" s="26">
        <f>(1-Forutsetninger!$B$4)*Q10+Forutsetninger!$B$4*W10</f>
        <v>17477.066344617589</v>
      </c>
      <c r="Y10" s="26">
        <f t="shared" si="3"/>
        <v>776.14155096632021</v>
      </c>
      <c r="Z10" s="63">
        <f t="shared" si="4"/>
        <v>2.0968020441342806E-2</v>
      </c>
    </row>
    <row r="11" spans="1:26" x14ac:dyDescent="0.2">
      <c r="A11" s="197">
        <v>162013</v>
      </c>
      <c r="B11" s="197" t="s">
        <v>251</v>
      </c>
      <c r="C11" s="226">
        <f>VLOOKUP(A11,IRData!$A$3:$F$150,6,FALSE)</f>
        <v>16615</v>
      </c>
      <c r="D11" s="55">
        <f>C11*Forutsetninger!$C$19</f>
        <v>17308.323397913562</v>
      </c>
      <c r="E11" s="53">
        <f>VLOOKUP($A11,IRData!$A$2:$M$150,7,FALSE)</f>
        <v>3936</v>
      </c>
      <c r="F11" s="53">
        <f>VLOOKUP($A11,IRData!$A$2:$M$150,8,FALSE)</f>
        <v>56146</v>
      </c>
      <c r="G11" s="53">
        <f>VLOOKUP($A11,IRData!$A$2:$M$150,9,FALSE)</f>
        <v>56707.46</v>
      </c>
      <c r="H11" s="53">
        <f>VLOOKUP($A11,IRData!$A$2:$M$150,10,FALSE)</f>
        <v>8819</v>
      </c>
      <c r="I11" s="53">
        <f>VLOOKUP($A11,IRData!$A$2:$M$150,11,FALSE)</f>
        <v>0</v>
      </c>
      <c r="J11" s="55">
        <f>VLOOKUP(A11,IRData!$A$3:$Z$150,26,FALSE)</f>
        <v>1744.13363</v>
      </c>
      <c r="K11" s="55">
        <f>VLOOKUP(A11,IRData!$A$3:$AG$150,31,FALSE)</f>
        <v>0</v>
      </c>
      <c r="L11" s="53">
        <f>VLOOKUP($A11,IRData!$A$2:$M$150,12,FALSE)</f>
        <v>786</v>
      </c>
      <c r="M11" s="54">
        <f>L11*Forutsetninger!$C$19</f>
        <v>818.79880774962749</v>
      </c>
      <c r="N11" s="53">
        <f>VLOOKUP(A11,IRData!$A$3:$E$150,5,FALSE)*Forutsetninger!$C$19</f>
        <v>0</v>
      </c>
      <c r="O11" s="53">
        <f>VLOOKUP(A11,IRData!$A$3:$AA$150,27,FALSE)</f>
        <v>0</v>
      </c>
      <c r="P11" s="56">
        <f t="shared" si="0"/>
        <v>23807.255835663189</v>
      </c>
      <c r="Q11" s="146">
        <f>D11+E11+J11+K11+M11+G11*Forutsetninger!$B$6+N11</f>
        <v>27391.167307663189</v>
      </c>
      <c r="R11" s="57">
        <f>IFERROR((VLOOKUP(A11,'DEAnorm D-nett'!$A$4:$H$137,8,FALSE)+O11),0)</f>
        <v>20046.582731864764</v>
      </c>
      <c r="S11" s="26">
        <f>IFERROR((VLOOKUP(A11,'DEAnorm R- og S-nett'!$A$4:$H$91,8,FALSE)+N11+K11),N11+K11)</f>
        <v>0</v>
      </c>
      <c r="T11" s="58">
        <f>(1-Forutsetninger!$B$4)*Q11+(R11+S11)*Forutsetninger!$B$4</f>
        <v>22984.416562184135</v>
      </c>
      <c r="U11" s="50">
        <f t="shared" si="1"/>
        <v>-822.8392734790541</v>
      </c>
      <c r="V11" s="49">
        <f t="shared" si="2"/>
        <v>-1.4510247390361941E-2</v>
      </c>
      <c r="W11" s="62">
        <f>(R11+S11)-G11*($K$162+$K$156)/Forutsetninger!$B$4</f>
        <v>18659.512105413618</v>
      </c>
      <c r="X11" s="26">
        <f>(1-Forutsetninger!$B$4)*Q11+Forutsetninger!$B$4*W11</f>
        <v>22152.174186313445</v>
      </c>
      <c r="Y11" s="26">
        <f t="shared" si="3"/>
        <v>-1655.0816493497441</v>
      </c>
      <c r="Z11" s="63">
        <f t="shared" si="4"/>
        <v>-2.9186312512493845E-2</v>
      </c>
    </row>
    <row r="12" spans="1:26" x14ac:dyDescent="0.2">
      <c r="A12" s="197">
        <v>182013</v>
      </c>
      <c r="B12" s="197" t="s">
        <v>252</v>
      </c>
      <c r="C12" s="226">
        <f>VLOOKUP(A12,IRData!$A$3:$F$150,6,FALSE)</f>
        <v>11692</v>
      </c>
      <c r="D12" s="55">
        <f>C12*Forutsetninger!$C$19</f>
        <v>12179.892697466468</v>
      </c>
      <c r="E12" s="53">
        <f>VLOOKUP($A12,IRData!$A$2:$M$150,7,FALSE)</f>
        <v>4066</v>
      </c>
      <c r="F12" s="53">
        <f>VLOOKUP($A12,IRData!$A$2:$M$150,8,FALSE)</f>
        <v>52990</v>
      </c>
      <c r="G12" s="53">
        <f>VLOOKUP($A12,IRData!$A$2:$M$150,9,FALSE)</f>
        <v>53519.9</v>
      </c>
      <c r="H12" s="53">
        <f>VLOOKUP($A12,IRData!$A$2:$M$150,10,FALSE)</f>
        <v>3719</v>
      </c>
      <c r="I12" s="53">
        <f>VLOOKUP($A12,IRData!$A$2:$M$150,11,FALSE)</f>
        <v>78</v>
      </c>
      <c r="J12" s="55">
        <f>VLOOKUP(A12,IRData!$A$3:$Z$150,26,FALSE)</f>
        <v>754.28757999999993</v>
      </c>
      <c r="K12" s="55">
        <f>VLOOKUP(A12,IRData!$A$3:$AG$150,31,FALSE)</f>
        <v>15.819959999999998</v>
      </c>
      <c r="L12" s="53">
        <f>VLOOKUP($A12,IRData!$A$2:$M$150,12,FALSE)</f>
        <v>338</v>
      </c>
      <c r="M12" s="54">
        <f>L12*Forutsetninger!$C$19</f>
        <v>352.10432190760065</v>
      </c>
      <c r="N12" s="53">
        <f>VLOOKUP(A12,IRData!$A$3:$E$150,5,FALSE)*Forutsetninger!$C$19</f>
        <v>0</v>
      </c>
      <c r="O12" s="53">
        <f>VLOOKUP(A12,IRData!$A$3:$AA$150,27,FALSE)</f>
        <v>0</v>
      </c>
      <c r="P12" s="56">
        <f t="shared" si="0"/>
        <v>17368.104559374071</v>
      </c>
      <c r="Q12" s="146">
        <f>D12+E12+J12+K12+M12+G12*Forutsetninger!$B$6+N12</f>
        <v>20750.56223937407</v>
      </c>
      <c r="R12" s="57">
        <f>IFERROR((VLOOKUP(A12,'DEAnorm D-nett'!$A$4:$H$137,8,FALSE)+O12),0)</f>
        <v>22215.000628638001</v>
      </c>
      <c r="S12" s="26">
        <f>IFERROR((VLOOKUP(A12,'DEAnorm R- og S-nett'!$A$4:$H$91,8,FALSE)+N12+K12),N12+K12)</f>
        <v>1030.2746899804322</v>
      </c>
      <c r="T12" s="58">
        <f>(1-Forutsetninger!$B$4)*Q12+(R12+S12)*Forutsetninger!$B$4</f>
        <v>22247.390086920688</v>
      </c>
      <c r="U12" s="50">
        <f t="shared" si="1"/>
        <v>4879.2855275466172</v>
      </c>
      <c r="V12" s="49">
        <f t="shared" si="2"/>
        <v>9.1167687674054268E-2</v>
      </c>
      <c r="W12" s="62">
        <f>(R12+S12)-G12*($K$162+$K$156)/Forutsetninger!$B$4</f>
        <v>21936.172755735126</v>
      </c>
      <c r="X12" s="26">
        <f>(1-Forutsetninger!$B$4)*Q12+Forutsetninger!$B$4*W12</f>
        <v>21461.928549190703</v>
      </c>
      <c r="Y12" s="26">
        <f t="shared" si="3"/>
        <v>4093.8239898166321</v>
      </c>
      <c r="Z12" s="63">
        <f t="shared" si="4"/>
        <v>7.6491622551922406E-2</v>
      </c>
    </row>
    <row r="13" spans="1:26" x14ac:dyDescent="0.2">
      <c r="A13" s="197">
        <v>222013</v>
      </c>
      <c r="B13" s="197" t="s">
        <v>137</v>
      </c>
      <c r="C13" s="226">
        <f>VLOOKUP(A13,IRData!$A$3:$F$150,6,FALSE)</f>
        <v>6187</v>
      </c>
      <c r="D13" s="55">
        <f>C13*Forutsetninger!$C$19</f>
        <v>6445.1758569299554</v>
      </c>
      <c r="E13" s="53">
        <f>VLOOKUP($A13,IRData!$A$2:$M$150,7,FALSE)</f>
        <v>1307</v>
      </c>
      <c r="F13" s="53">
        <f>VLOOKUP($A13,IRData!$A$2:$M$150,8,FALSE)</f>
        <v>25691</v>
      </c>
      <c r="G13" s="53">
        <f>VLOOKUP($A13,IRData!$A$2:$M$150,9,FALSE)</f>
        <v>25947.91</v>
      </c>
      <c r="H13" s="53">
        <f>VLOOKUP($A13,IRData!$A$2:$M$150,10,FALSE)</f>
        <v>1423</v>
      </c>
      <c r="I13" s="53">
        <f>VLOOKUP($A13,IRData!$A$2:$M$150,11,FALSE)</f>
        <v>0</v>
      </c>
      <c r="J13" s="55">
        <f>VLOOKUP(A13,IRData!$A$3:$Z$150,26,FALSE)</f>
        <v>288.61286000000001</v>
      </c>
      <c r="K13" s="55">
        <f>VLOOKUP(A13,IRData!$A$3:$AG$150,31,FALSE)</f>
        <v>0</v>
      </c>
      <c r="L13" s="53">
        <f>VLOOKUP($A13,IRData!$A$2:$M$150,12,FALSE)</f>
        <v>807</v>
      </c>
      <c r="M13" s="54">
        <f>L13*Forutsetninger!$C$19</f>
        <v>840.67511177347251</v>
      </c>
      <c r="N13" s="53">
        <f>VLOOKUP(A13,IRData!$A$3:$E$150,5,FALSE)*Forutsetninger!$C$19</f>
        <v>0</v>
      </c>
      <c r="O13" s="53">
        <f>VLOOKUP(A13,IRData!$A$3:$AA$150,27,FALSE)</f>
        <v>1.2719507739725129</v>
      </c>
      <c r="P13" s="56">
        <f t="shared" si="0"/>
        <v>8881.4638287034286</v>
      </c>
      <c r="Q13" s="146">
        <f>D13+E13+J13+K13+M13+G13*Forutsetninger!$B$6+N13</f>
        <v>10521.371740703429</v>
      </c>
      <c r="R13" s="57">
        <f>IFERROR((VLOOKUP(A13,'DEAnorm D-nett'!$A$4:$H$137,8,FALSE)+O13),0)</f>
        <v>10541.972215210213</v>
      </c>
      <c r="S13" s="26">
        <f>IFERROR((VLOOKUP(A13,'DEAnorm R- og S-nett'!$A$4:$H$91,8,FALSE)+N13+K13),N13+K13)</f>
        <v>0</v>
      </c>
      <c r="T13" s="58">
        <f>(1-Forutsetninger!$B$4)*Q13+(R13+S13)*Forutsetninger!$B$4</f>
        <v>10533.732025407498</v>
      </c>
      <c r="U13" s="50">
        <f t="shared" si="1"/>
        <v>1652.2681967040699</v>
      </c>
      <c r="V13" s="49">
        <f t="shared" si="2"/>
        <v>6.3676349914273248E-2</v>
      </c>
      <c r="W13" s="62">
        <f>(R13+S13)-G13*($K$162+$K$156)/Forutsetninger!$B$4</f>
        <v>9907.2835203048508</v>
      </c>
      <c r="X13" s="26">
        <f>(1-Forutsetninger!$B$4)*Q13+Forutsetninger!$B$4*W13</f>
        <v>10152.918808464281</v>
      </c>
      <c r="Y13" s="26">
        <f t="shared" si="3"/>
        <v>1271.4549797608524</v>
      </c>
      <c r="Z13" s="63">
        <f t="shared" si="4"/>
        <v>4.9000284792141351E-2</v>
      </c>
    </row>
    <row r="14" spans="1:26" x14ac:dyDescent="0.2">
      <c r="A14" s="197">
        <v>5662013</v>
      </c>
      <c r="B14" s="197" t="s">
        <v>156</v>
      </c>
      <c r="C14" s="226">
        <f>VLOOKUP(A14,IRData!$A$3:$F$150,6,FALSE)</f>
        <v>488360</v>
      </c>
      <c r="D14" s="55">
        <f>C14*Forutsetninger!$C$19</f>
        <v>508738.6587183309</v>
      </c>
      <c r="E14" s="53">
        <f>VLOOKUP($A14,IRData!$A$2:$M$150,7,FALSE)</f>
        <v>248879</v>
      </c>
      <c r="F14" s="53">
        <f>VLOOKUP($A14,IRData!$A$2:$M$150,8,FALSE)</f>
        <v>3575077</v>
      </c>
      <c r="G14" s="53">
        <f>VLOOKUP($A14,IRData!$A$2:$M$150,9,FALSE)</f>
        <v>3610827.77</v>
      </c>
      <c r="H14" s="53">
        <f>VLOOKUP($A14,IRData!$A$2:$M$150,10,FALSE)</f>
        <v>249041</v>
      </c>
      <c r="I14" s="53">
        <f>VLOOKUP($A14,IRData!$A$2:$M$150,11,FALSE)</f>
        <v>102249</v>
      </c>
      <c r="J14" s="55">
        <f>VLOOKUP(A14,IRData!$A$3:$Z$150,26,FALSE)</f>
        <v>49252.83857</v>
      </c>
      <c r="K14" s="55">
        <f>VLOOKUP(A14,IRData!$A$3:$AG$150,31,FALSE)</f>
        <v>20221.784729999999</v>
      </c>
      <c r="L14" s="53">
        <f>VLOOKUP($A14,IRData!$A$2:$M$150,12,FALSE)</f>
        <v>49926</v>
      </c>
      <c r="M14" s="54">
        <f>L14*Forutsetninger!$C$19</f>
        <v>52009.35022354695</v>
      </c>
      <c r="N14" s="53">
        <f>VLOOKUP(A14,IRData!$A$3:$E$150,5,FALSE)*Forutsetninger!$C$19</f>
        <v>4223.168405365127</v>
      </c>
      <c r="O14" s="53">
        <f>VLOOKUP(A14,IRData!$A$3:$AA$150,27,FALSE)</f>
        <v>39988.284539167289</v>
      </c>
      <c r="P14" s="56">
        <f t="shared" si="0"/>
        <v>883324.80064724293</v>
      </c>
      <c r="Q14" s="146">
        <f>D14+E14+J14+K14+M14+G14*Forutsetninger!$B$6+N14</f>
        <v>1111529.1157112431</v>
      </c>
      <c r="R14" s="57">
        <f>IFERROR((VLOOKUP(A14,'DEAnorm D-nett'!$A$4:$H$137,8,FALSE)+O14),0)</f>
        <v>806082.69214079529</v>
      </c>
      <c r="S14" s="26">
        <f>IFERROR((VLOOKUP(A14,'DEAnorm R- og S-nett'!$A$4:$H$91,8,FALSE)+N14+K14),N14+K14)</f>
        <v>280537.6335305926</v>
      </c>
      <c r="T14" s="58">
        <f>(1-Forutsetninger!$B$4)*Q14+(R14+S14)*Forutsetninger!$B$4</f>
        <v>1096583.84168733</v>
      </c>
      <c r="U14" s="50">
        <f t="shared" si="1"/>
        <v>213259.04104008712</v>
      </c>
      <c r="V14" s="49">
        <f t="shared" si="2"/>
        <v>5.9060983969359222E-2</v>
      </c>
      <c r="W14" s="62">
        <f>(R14+S14)-G14*($K$162+$K$156)/Forutsetninger!$B$4</f>
        <v>998299.0865091841</v>
      </c>
      <c r="X14" s="26">
        <f>(1-Forutsetninger!$B$4)*Q14+Forutsetninger!$B$4*W14</f>
        <v>1043591.0981900077</v>
      </c>
      <c r="Y14" s="26">
        <f t="shared" si="3"/>
        <v>160266.29754276481</v>
      </c>
      <c r="Z14" s="63">
        <f t="shared" si="4"/>
        <v>4.4384918847227325E-2</v>
      </c>
    </row>
    <row r="15" spans="1:26" x14ac:dyDescent="0.2">
      <c r="A15" s="197">
        <v>2572013</v>
      </c>
      <c r="B15" s="197" t="s">
        <v>27</v>
      </c>
      <c r="C15" s="226">
        <f>VLOOKUP(A15,IRData!$A$3:$F$150,6,FALSE)</f>
        <v>42738</v>
      </c>
      <c r="D15" s="55">
        <f>C15*Forutsetninger!$C$19</f>
        <v>44521.403874813717</v>
      </c>
      <c r="E15" s="53">
        <f>VLOOKUP($A15,IRData!$A$2:$M$150,7,FALSE)</f>
        <v>18264</v>
      </c>
      <c r="F15" s="53">
        <f>VLOOKUP($A15,IRData!$A$2:$M$150,8,FALSE)</f>
        <v>266985</v>
      </c>
      <c r="G15" s="53">
        <f>VLOOKUP($A15,IRData!$A$2:$M$150,9,FALSE)</f>
        <v>269654.84999999998</v>
      </c>
      <c r="H15" s="53">
        <f>VLOOKUP($A15,IRData!$A$2:$M$150,10,FALSE)</f>
        <v>25167</v>
      </c>
      <c r="I15" s="53">
        <f>VLOOKUP($A15,IRData!$A$2:$M$150,11,FALSE)</f>
        <v>4441</v>
      </c>
      <c r="J15" s="55">
        <f>VLOOKUP(A15,IRData!$A$3:$Z$150,26,FALSE)</f>
        <v>4988.6027400000003</v>
      </c>
      <c r="K15" s="55">
        <f>VLOOKUP(A15,IRData!$A$3:$AG$150,31,FALSE)</f>
        <v>880.29502000000002</v>
      </c>
      <c r="L15" s="53">
        <f>VLOOKUP($A15,IRData!$A$2:$M$150,12,FALSE)</f>
        <v>6482</v>
      </c>
      <c r="M15" s="54">
        <f>L15*Forutsetninger!$C$19</f>
        <v>6752.4858420268265</v>
      </c>
      <c r="N15" s="53">
        <f>VLOOKUP(A15,IRData!$A$3:$E$150,5,FALSE)*Forutsetninger!$C$19</f>
        <v>0</v>
      </c>
      <c r="O15" s="53">
        <f>VLOOKUP(A15,IRData!$A$3:$AA$150,27,FALSE)</f>
        <v>2565.7792150096639</v>
      </c>
      <c r="P15" s="56">
        <f t="shared" si="0"/>
        <v>75406.787476840545</v>
      </c>
      <c r="Q15" s="146">
        <f>D15+E15+J15+K15+M15+G15*Forutsetninger!$B$6+N15</f>
        <v>92448.973996840548</v>
      </c>
      <c r="R15" s="57">
        <f>IFERROR((VLOOKUP(A15,'DEAnorm D-nett'!$A$4:$H$137,8,FALSE)+O15),0)</f>
        <v>79876.659151240397</v>
      </c>
      <c r="S15" s="26">
        <f>IFERROR((VLOOKUP(A15,'DEAnorm R- og S-nett'!$A$4:$H$91,8,FALSE)+N15+K15),N15+K15)</f>
        <v>8662.8537554914365</v>
      </c>
      <c r="T15" s="58">
        <f>(1-Forutsetninger!$B$4)*Q15+(R15+S15)*Forutsetninger!$B$4</f>
        <v>90103.297342775331</v>
      </c>
      <c r="U15" s="50">
        <f t="shared" si="1"/>
        <v>14696.509865934786</v>
      </c>
      <c r="V15" s="49">
        <f t="shared" si="2"/>
        <v>5.4501188708212689E-2</v>
      </c>
      <c r="W15" s="62">
        <f>(R15+S15)-G15*($K$162+$K$156)/Forutsetninger!$B$4</f>
        <v>81943.726008233993</v>
      </c>
      <c r="X15" s="26">
        <f>(1-Forutsetninger!$B$4)*Q15+Forutsetninger!$B$4*W15</f>
        <v>86145.825203676621</v>
      </c>
      <c r="Y15" s="26">
        <f t="shared" si="3"/>
        <v>10739.037726836075</v>
      </c>
      <c r="Z15" s="63">
        <f t="shared" si="4"/>
        <v>3.9825123586080785E-2</v>
      </c>
    </row>
    <row r="16" spans="1:26" x14ac:dyDescent="0.2">
      <c r="A16" s="197">
        <v>342013</v>
      </c>
      <c r="B16" s="197" t="s">
        <v>254</v>
      </c>
      <c r="C16" s="226">
        <f>VLOOKUP(A16,IRData!$A$3:$F$150,6,FALSE)</f>
        <v>14531</v>
      </c>
      <c r="D16" s="55">
        <f>C16*Forutsetninger!$C$19</f>
        <v>15137.360655737706</v>
      </c>
      <c r="E16" s="53">
        <f>VLOOKUP($A16,IRData!$A$2:$M$150,7,FALSE)</f>
        <v>4868</v>
      </c>
      <c r="F16" s="53">
        <f>VLOOKUP($A16,IRData!$A$2:$M$150,8,FALSE)</f>
        <v>46853</v>
      </c>
      <c r="G16" s="53">
        <f>VLOOKUP($A16,IRData!$A$2:$M$150,9,FALSE)</f>
        <v>47321.53</v>
      </c>
      <c r="H16" s="53">
        <f>VLOOKUP($A16,IRData!$A$2:$M$150,10,FALSE)</f>
        <v>4677</v>
      </c>
      <c r="I16" s="53">
        <f>VLOOKUP($A16,IRData!$A$2:$M$150,11,FALSE)</f>
        <v>0</v>
      </c>
      <c r="J16" s="55">
        <f>VLOOKUP(A16,IRData!$A$3:$Z$150,26,FALSE)</f>
        <v>948.58914000000004</v>
      </c>
      <c r="K16" s="55">
        <f>VLOOKUP(A16,IRData!$A$3:$AG$150,31,FALSE)</f>
        <v>0</v>
      </c>
      <c r="L16" s="53">
        <f>VLOOKUP($A16,IRData!$A$2:$M$150,12,FALSE)</f>
        <v>511</v>
      </c>
      <c r="M16" s="54">
        <f>L16*Forutsetninger!$C$19</f>
        <v>532.32339791356185</v>
      </c>
      <c r="N16" s="53">
        <f>VLOOKUP(A16,IRData!$A$3:$E$150,5,FALSE)*Forutsetninger!$C$19</f>
        <v>0</v>
      </c>
      <c r="O16" s="53">
        <f>VLOOKUP(A16,IRData!$A$3:$AA$150,27,FALSE)</f>
        <v>0</v>
      </c>
      <c r="P16" s="56">
        <f t="shared" si="0"/>
        <v>21486.273193651268</v>
      </c>
      <c r="Q16" s="146">
        <f>D16+E16+J16+K16+M16+G16*Forutsetninger!$B$6+N16</f>
        <v>24476.993889651269</v>
      </c>
      <c r="R16" s="57">
        <f>IFERROR((VLOOKUP(A16,'DEAnorm D-nett'!$A$4:$H$137,8,FALSE)+O16),0)</f>
        <v>20339.815113943314</v>
      </c>
      <c r="S16" s="26">
        <f>IFERROR((VLOOKUP(A16,'DEAnorm R- og S-nett'!$A$4:$H$91,8,FALSE)+N16+K16),N16+K16)</f>
        <v>0</v>
      </c>
      <c r="T16" s="58">
        <f>(1-Forutsetninger!$B$4)*Q16+(R16+S16)*Forutsetninger!$B$4</f>
        <v>21994.686624226495</v>
      </c>
      <c r="U16" s="50">
        <f t="shared" si="1"/>
        <v>508.41343057522681</v>
      </c>
      <c r="V16" s="49">
        <f t="shared" si="2"/>
        <v>1.074380795750321E-2</v>
      </c>
      <c r="W16" s="62">
        <f>(R16+S16)-G16*($K$162+$K$156)/Forutsetninger!$B$4</f>
        <v>19182.325354011784</v>
      </c>
      <c r="X16" s="26">
        <f>(1-Forutsetninger!$B$4)*Q16+Forutsetninger!$B$4*W16</f>
        <v>21300.192768267578</v>
      </c>
      <c r="Y16" s="26">
        <f t="shared" si="3"/>
        <v>-186.08042538369045</v>
      </c>
      <c r="Z16" s="63">
        <f t="shared" si="4"/>
        <v>-3.9322571646286681E-3</v>
      </c>
    </row>
    <row r="17" spans="1:26" x14ac:dyDescent="0.2">
      <c r="A17" s="197">
        <v>352013</v>
      </c>
      <c r="B17" s="197" t="s">
        <v>138</v>
      </c>
      <c r="C17" s="226">
        <f>VLOOKUP(A17,IRData!$A$3:$F$150,6,FALSE)</f>
        <v>12450</v>
      </c>
      <c r="D17" s="55">
        <f>C17*Forutsetninger!$C$19</f>
        <v>12969.523099850971</v>
      </c>
      <c r="E17" s="53">
        <f>VLOOKUP($A17,IRData!$A$2:$M$150,7,FALSE)</f>
        <v>3962</v>
      </c>
      <c r="F17" s="53">
        <f>VLOOKUP($A17,IRData!$A$2:$M$150,8,FALSE)</f>
        <v>59033</v>
      </c>
      <c r="G17" s="53">
        <f>VLOOKUP($A17,IRData!$A$2:$M$150,9,FALSE)</f>
        <v>59623.33</v>
      </c>
      <c r="H17" s="53">
        <f>VLOOKUP($A17,IRData!$A$2:$M$150,10,FALSE)</f>
        <v>6092</v>
      </c>
      <c r="I17" s="53">
        <f>VLOOKUP($A17,IRData!$A$2:$M$150,11,FALSE)</f>
        <v>0</v>
      </c>
      <c r="J17" s="55">
        <f>VLOOKUP(A17,IRData!$A$3:$Z$150,26,FALSE)</f>
        <v>1207.5562399999999</v>
      </c>
      <c r="K17" s="55">
        <f>VLOOKUP(A17,IRData!$A$3:$AG$150,31,FALSE)</f>
        <v>0</v>
      </c>
      <c r="L17" s="53">
        <f>VLOOKUP($A17,IRData!$A$2:$M$150,12,FALSE)</f>
        <v>552</v>
      </c>
      <c r="M17" s="54">
        <f>L17*Forutsetninger!$C$19</f>
        <v>575.03427719821173</v>
      </c>
      <c r="N17" s="53">
        <f>VLOOKUP(A17,IRData!$A$3:$E$150,5,FALSE)*Forutsetninger!$C$19</f>
        <v>0</v>
      </c>
      <c r="O17" s="53">
        <f>VLOOKUP(A17,IRData!$A$3:$AA$150,27,FALSE)</f>
        <v>549.94529794616244</v>
      </c>
      <c r="P17" s="56">
        <f t="shared" si="0"/>
        <v>18714.113617049181</v>
      </c>
      <c r="Q17" s="146">
        <f>D17+E17+J17+K17+M17+G17*Forutsetninger!$B$6+N17</f>
        <v>22482.308073049182</v>
      </c>
      <c r="R17" s="57">
        <f>IFERROR((VLOOKUP(A17,'DEAnorm D-nett'!$A$4:$H$137,8,FALSE)+O17),0)</f>
        <v>23151.493613209303</v>
      </c>
      <c r="S17" s="26">
        <f>IFERROR((VLOOKUP(A17,'DEAnorm R- og S-nett'!$A$4:$H$91,8,FALSE)+N17+K17),N17+K17)</f>
        <v>685.66042541225409</v>
      </c>
      <c r="T17" s="58">
        <f>(1-Forutsetninger!$B$4)*Q17+(R17+S17)*Forutsetninger!$B$4</f>
        <v>23295.21565239261</v>
      </c>
      <c r="U17" s="50">
        <f t="shared" si="1"/>
        <v>4581.1020353434287</v>
      </c>
      <c r="V17" s="49">
        <f t="shared" si="2"/>
        <v>7.6834051961596719E-2</v>
      </c>
      <c r="W17" s="62">
        <f>(R17+S17)-G17*($K$162+$K$156)/Forutsetninger!$B$4</f>
        <v>22378.760915490959</v>
      </c>
      <c r="X17" s="26">
        <f>(1-Forutsetninger!$B$4)*Q17+Forutsetninger!$B$4*W17</f>
        <v>22420.179778514248</v>
      </c>
      <c r="Y17" s="26">
        <f t="shared" si="3"/>
        <v>3706.0661614650671</v>
      </c>
      <c r="Z17" s="63">
        <f t="shared" si="4"/>
        <v>6.2157986839464802E-2</v>
      </c>
    </row>
    <row r="18" spans="1:26" x14ac:dyDescent="0.2">
      <c r="A18" s="197">
        <v>2712013</v>
      </c>
      <c r="B18" s="197" t="s">
        <v>83</v>
      </c>
      <c r="C18" s="226">
        <f>VLOOKUP(A18,IRData!$A$3:$F$150,6,FALSE)</f>
        <v>752</v>
      </c>
      <c r="D18" s="55">
        <f>C18*Forutsetninger!$C$19</f>
        <v>783.38002980625936</v>
      </c>
      <c r="E18" s="53">
        <f>VLOOKUP($A18,IRData!$A$2:$M$150,7,FALSE)</f>
        <v>23</v>
      </c>
      <c r="F18" s="53">
        <f>VLOOKUP($A18,IRData!$A$2:$M$150,8,FALSE)</f>
        <v>565</v>
      </c>
      <c r="G18" s="53">
        <f>VLOOKUP($A18,IRData!$A$2:$M$150,9,FALSE)</f>
        <v>570.65</v>
      </c>
      <c r="H18" s="53">
        <f>VLOOKUP($A18,IRData!$A$2:$M$150,10,FALSE)</f>
        <v>0</v>
      </c>
      <c r="I18" s="53">
        <f>VLOOKUP($A18,IRData!$A$2:$M$150,11,FALSE)</f>
        <v>4971</v>
      </c>
      <c r="J18" s="55">
        <f>VLOOKUP(A18,IRData!$A$3:$Z$150,26,FALSE)</f>
        <v>0</v>
      </c>
      <c r="K18" s="55">
        <f>VLOOKUP(A18,IRData!$A$3:$AG$150,31,FALSE)</f>
        <v>1043.8602900000001</v>
      </c>
      <c r="L18" s="53">
        <f>VLOOKUP($A18,IRData!$A$2:$M$150,12,FALSE)</f>
        <v>0</v>
      </c>
      <c r="M18" s="54">
        <f>L18*Forutsetninger!$C$19</f>
        <v>0</v>
      </c>
      <c r="N18" s="53">
        <f>VLOOKUP(A18,IRData!$A$3:$E$150,5,FALSE)*Forutsetninger!$C$19</f>
        <v>0</v>
      </c>
      <c r="O18" s="53">
        <f>VLOOKUP(A18,IRData!$A$3:$AA$150,27,FALSE)</f>
        <v>0</v>
      </c>
      <c r="P18" s="56">
        <f t="shared" si="0"/>
        <v>1850.2403198062593</v>
      </c>
      <c r="Q18" s="146">
        <f>D18+E18+J18+K18+M18+G18*Forutsetninger!$B$6+N18</f>
        <v>1886.3053998062594</v>
      </c>
      <c r="R18" s="57">
        <f>IFERROR((VLOOKUP(A18,'DEAnorm D-nett'!$A$4:$H$137,8,FALSE)+O18),0)</f>
        <v>0</v>
      </c>
      <c r="S18" s="26">
        <f>IFERROR((VLOOKUP(A18,'DEAnorm R- og S-nett'!$A$4:$H$91,8,FALSE)+N18+K18),N18+K18)</f>
        <v>2412.2256706269145</v>
      </c>
      <c r="T18" s="58">
        <f>(1-Forutsetninger!$B$4)*Q18+(R18+S18)*Forutsetninger!$B$4</f>
        <v>2201.8575622986527</v>
      </c>
      <c r="U18" s="50">
        <f t="shared" si="1"/>
        <v>351.61724249239342</v>
      </c>
      <c r="V18" s="49">
        <f t="shared" si="2"/>
        <v>0.61616970558554884</v>
      </c>
      <c r="W18" s="62">
        <f>(R18+S18)-G18*($K$162+$K$156)/Forutsetninger!$B$4</f>
        <v>2398.2675096903404</v>
      </c>
      <c r="X18" s="26">
        <f>(1-Forutsetninger!$B$4)*Q18+Forutsetninger!$B$4*W18</f>
        <v>2193.482665736708</v>
      </c>
      <c r="Y18" s="26">
        <f t="shared" si="3"/>
        <v>343.24234593044866</v>
      </c>
      <c r="Z18" s="63">
        <f t="shared" si="4"/>
        <v>0.60149364046341658</v>
      </c>
    </row>
    <row r="19" spans="1:26" x14ac:dyDescent="0.2">
      <c r="A19" s="197">
        <v>6152013</v>
      </c>
      <c r="B19" s="197" t="s">
        <v>163</v>
      </c>
      <c r="C19" s="226">
        <f>VLOOKUP(A19,IRData!$A$3:$F$150,6,FALSE)</f>
        <v>158368</v>
      </c>
      <c r="D19" s="55">
        <f>C19*Forutsetninger!$C$19</f>
        <v>164976.50074515649</v>
      </c>
      <c r="E19" s="53">
        <f>VLOOKUP($A19,IRData!$A$2:$M$150,7,FALSE)</f>
        <v>71334</v>
      </c>
      <c r="F19" s="53">
        <f>VLOOKUP($A19,IRData!$A$2:$M$150,8,FALSE)</f>
        <v>1001745</v>
      </c>
      <c r="G19" s="53">
        <f>VLOOKUP($A19,IRData!$A$2:$M$150,9,FALSE)</f>
        <v>1011762.45</v>
      </c>
      <c r="H19" s="53">
        <f>VLOOKUP($A19,IRData!$A$2:$M$150,10,FALSE)</f>
        <v>97983</v>
      </c>
      <c r="I19" s="53">
        <f>VLOOKUP($A19,IRData!$A$2:$M$150,11,FALSE)</f>
        <v>93211</v>
      </c>
      <c r="J19" s="55">
        <f>VLOOKUP(A19,IRData!$A$3:$Z$150,26,FALSE)</f>
        <v>19469.519152679968</v>
      </c>
      <c r="K19" s="55">
        <f>VLOOKUP(A19,IRData!$A$3:$AG$150,31,FALSE)</f>
        <v>18521.308285523533</v>
      </c>
      <c r="L19" s="53">
        <f>VLOOKUP($A19,IRData!$A$2:$M$150,12,FALSE)</f>
        <v>8219</v>
      </c>
      <c r="M19" s="54">
        <f>L19*Forutsetninger!$C$19</f>
        <v>8561.9687034277213</v>
      </c>
      <c r="N19" s="53">
        <f>VLOOKUP(A19,IRData!$A$3:$E$150,5,FALSE)*Forutsetninger!$C$19</f>
        <v>451.06855439642328</v>
      </c>
      <c r="O19" s="53">
        <f>VLOOKUP(A19,IRData!$A$3:$AA$150,27,FALSE)</f>
        <v>2766.8399874691463</v>
      </c>
      <c r="P19" s="56">
        <f t="shared" si="0"/>
        <v>283314.36544118414</v>
      </c>
      <c r="Q19" s="146">
        <f>D19+E19+J19+K19+M19+G19*Forutsetninger!$B$6+N19</f>
        <v>347257.75228118413</v>
      </c>
      <c r="R19" s="57">
        <f>IFERROR((VLOOKUP(A19,'DEAnorm D-nett'!$A$4:$H$137,8,FALSE)+O19),0)</f>
        <v>195297.34514100954</v>
      </c>
      <c r="S19" s="26">
        <f>IFERROR((VLOOKUP(A19,'DEAnorm R- og S-nett'!$A$4:$H$91,8,FALSE)+N19+K19),N19+K19)</f>
        <v>152858.88174513547</v>
      </c>
      <c r="T19" s="58">
        <f>(1-Forutsetninger!$B$4)*Q19+(R19+S19)*Forutsetninger!$B$4</f>
        <v>347796.8370441607</v>
      </c>
      <c r="U19" s="50">
        <f t="shared" si="1"/>
        <v>64482.471602976555</v>
      </c>
      <c r="V19" s="49">
        <f t="shared" si="2"/>
        <v>6.3732817523497298E-2</v>
      </c>
      <c r="W19" s="62">
        <f>(R19+S19)-G19*($K$162+$K$156)/Forutsetninger!$B$4</f>
        <v>323408.40754559886</v>
      </c>
      <c r="X19" s="26">
        <f>(1-Forutsetninger!$B$4)*Q19+Forutsetninger!$B$4*W19</f>
        <v>332948.14543983294</v>
      </c>
      <c r="Y19" s="26">
        <f t="shared" si="3"/>
        <v>49633.779998648795</v>
      </c>
      <c r="Z19" s="63">
        <f t="shared" si="4"/>
        <v>4.905675240136536E-2</v>
      </c>
    </row>
    <row r="20" spans="1:26" x14ac:dyDescent="0.2">
      <c r="A20" s="197">
        <v>4472013</v>
      </c>
      <c r="B20" s="197" t="s">
        <v>64</v>
      </c>
      <c r="C20" s="226">
        <f>VLOOKUP(A20,IRData!$A$3:$F$150,6,FALSE)</f>
        <v>20425</v>
      </c>
      <c r="D20" s="55">
        <f>C20*Forutsetninger!$C$19</f>
        <v>21277.309985096872</v>
      </c>
      <c r="E20" s="53">
        <f>VLOOKUP($A20,IRData!$A$2:$M$150,7,FALSE)</f>
        <v>12642</v>
      </c>
      <c r="F20" s="53">
        <f>VLOOKUP($A20,IRData!$A$2:$M$150,8,FALSE)</f>
        <v>124448</v>
      </c>
      <c r="G20" s="53">
        <f>VLOOKUP($A20,IRData!$A$2:$M$150,9,FALSE)</f>
        <v>125692.48</v>
      </c>
      <c r="H20" s="53">
        <f>VLOOKUP($A20,IRData!$A$2:$M$150,10,FALSE)</f>
        <v>0</v>
      </c>
      <c r="I20" s="53">
        <f>VLOOKUP($A20,IRData!$A$2:$M$150,11,FALSE)</f>
        <v>403</v>
      </c>
      <c r="J20" s="55">
        <f>VLOOKUP(A20,IRData!$A$3:$Z$150,26,FALSE)</f>
        <v>0</v>
      </c>
      <c r="K20" s="55">
        <f>VLOOKUP(A20,IRData!$A$3:$AG$150,31,FALSE)</f>
        <v>80.092219999999998</v>
      </c>
      <c r="L20" s="53">
        <f>VLOOKUP($A20,IRData!$A$2:$M$150,12,FALSE)</f>
        <v>0</v>
      </c>
      <c r="M20" s="54">
        <f>L20*Forutsetninger!$C$19</f>
        <v>0</v>
      </c>
      <c r="N20" s="53">
        <f>VLOOKUP(A20,IRData!$A$3:$E$150,5,FALSE)*Forutsetninger!$C$19</f>
        <v>0</v>
      </c>
      <c r="O20" s="53">
        <f>VLOOKUP(A20,IRData!$A$3:$AA$150,27,FALSE)</f>
        <v>0</v>
      </c>
      <c r="P20" s="56">
        <f t="shared" si="0"/>
        <v>33999.402205096871</v>
      </c>
      <c r="Q20" s="146">
        <f>D20+E20+J20+K20+M20+G20*Forutsetninger!$B$6+N20</f>
        <v>41943.166941096868</v>
      </c>
      <c r="R20" s="57">
        <f>IFERROR((VLOOKUP(A20,'DEAnorm D-nett'!$A$4:$H$137,8,FALSE)+O20),0)</f>
        <v>0</v>
      </c>
      <c r="S20" s="26">
        <f>IFERROR((VLOOKUP(A20,'DEAnorm R- og S-nett'!$A$4:$H$91,8,FALSE)+N20+K20),N20+K20)</f>
        <v>44404.500871784468</v>
      </c>
      <c r="T20" s="58">
        <f>(1-Forutsetninger!$B$4)*Q20+(R20+S20)*Forutsetninger!$B$4</f>
        <v>43419.96729950943</v>
      </c>
      <c r="U20" s="50">
        <f t="shared" si="1"/>
        <v>9420.5650944125591</v>
      </c>
      <c r="V20" s="49">
        <f t="shared" si="2"/>
        <v>7.4949313550122965E-2</v>
      </c>
      <c r="W20" s="62">
        <f>(R20+S20)-G20*($K$162+$K$156)/Forutsetninger!$B$4</f>
        <v>41330.049168714038</v>
      </c>
      <c r="X20" s="26">
        <f>(1-Forutsetninger!$B$4)*Q20+Forutsetninger!$B$4*W20</f>
        <v>41575.29627766717</v>
      </c>
      <c r="Y20" s="26">
        <f t="shared" si="3"/>
        <v>7575.8940725702996</v>
      </c>
      <c r="Z20" s="63">
        <f t="shared" si="4"/>
        <v>6.0273248427991075E-2</v>
      </c>
    </row>
    <row r="21" spans="1:26" x14ac:dyDescent="0.2">
      <c r="A21" s="197">
        <v>5742013</v>
      </c>
      <c r="B21" s="197" t="s">
        <v>123</v>
      </c>
      <c r="C21" s="226">
        <f>VLOOKUP(A21,IRData!$A$3:$F$150,6,FALSE)</f>
        <v>411370</v>
      </c>
      <c r="D21" s="55">
        <f>C21*Forutsetninger!$C$19</f>
        <v>428535.96125186293</v>
      </c>
      <c r="E21" s="53">
        <f>VLOOKUP($A21,IRData!$A$2:$M$150,7,FALSE)</f>
        <v>186476</v>
      </c>
      <c r="F21" s="53">
        <f>VLOOKUP($A21,IRData!$A$2:$M$150,8,FALSE)</f>
        <v>2944699</v>
      </c>
      <c r="G21" s="53">
        <f>VLOOKUP($A21,IRData!$A$2:$M$150,9,FALSE)</f>
        <v>2974145.99</v>
      </c>
      <c r="H21" s="53">
        <f>VLOOKUP($A21,IRData!$A$2:$M$150,10,FALSE)</f>
        <v>160954</v>
      </c>
      <c r="I21" s="53">
        <f>VLOOKUP($A21,IRData!$A$2:$M$150,11,FALSE)</f>
        <v>211986</v>
      </c>
      <c r="J21" s="55">
        <f>VLOOKUP(A21,IRData!$A$3:$Z$150,26,FALSE)</f>
        <v>31987.997960000001</v>
      </c>
      <c r="K21" s="55">
        <f>VLOOKUP(A21,IRData!$A$3:$AG$150,31,FALSE)</f>
        <v>42130.09764</v>
      </c>
      <c r="L21" s="53">
        <f>VLOOKUP($A21,IRData!$A$2:$M$150,12,FALSE)</f>
        <v>37879</v>
      </c>
      <c r="M21" s="54">
        <f>L21*Forutsetninger!$C$19</f>
        <v>39459.643815201198</v>
      </c>
      <c r="N21" s="53">
        <f>VLOOKUP(A21,IRData!$A$3:$E$150,5,FALSE)*Forutsetninger!$C$19</f>
        <v>819.84053651266777</v>
      </c>
      <c r="O21" s="53">
        <f>VLOOKUP(A21,IRData!$A$3:$AA$150,27,FALSE)</f>
        <v>0</v>
      </c>
      <c r="P21" s="56">
        <f t="shared" si="0"/>
        <v>729409.54120357684</v>
      </c>
      <c r="Q21" s="146">
        <f>D21+E21+J21+K21+M21+G21*Forutsetninger!$B$6+N21</f>
        <v>917375.56777157681</v>
      </c>
      <c r="R21" s="57">
        <f>IFERROR((VLOOKUP(A21,'DEAnorm D-nett'!$A$4:$H$137,8,FALSE)+O21),0)</f>
        <v>754136.96761721838</v>
      </c>
      <c r="S21" s="26">
        <f>IFERROR((VLOOKUP(A21,'DEAnorm R- og S-nett'!$A$4:$H$91,8,FALSE)+N21+K21),N21+K21)</f>
        <v>230890.5934967167</v>
      </c>
      <c r="T21" s="58">
        <f>(1-Forutsetninger!$B$4)*Q21+(R21+S21)*Forutsetninger!$B$4</f>
        <v>957966.76377699175</v>
      </c>
      <c r="U21" s="50">
        <f t="shared" si="1"/>
        <v>228557.22257341491</v>
      </c>
      <c r="V21" s="49">
        <f t="shared" si="2"/>
        <v>7.6848017327291615E-2</v>
      </c>
      <c r="W21" s="62">
        <f>(R21+S21)-G21*($K$162+$K$156)/Forutsetninger!$B$4</f>
        <v>912279.62739398936</v>
      </c>
      <c r="X21" s="26">
        <f>(1-Forutsetninger!$B$4)*Q21+Forutsetninger!$B$4*W21</f>
        <v>914318.00354502443</v>
      </c>
      <c r="Y21" s="26">
        <f t="shared" si="3"/>
        <v>184908.46234144759</v>
      </c>
      <c r="Z21" s="63">
        <f t="shared" si="4"/>
        <v>6.2171952205159767E-2</v>
      </c>
    </row>
    <row r="22" spans="1:26" x14ac:dyDescent="0.2">
      <c r="A22" s="197">
        <v>232013</v>
      </c>
      <c r="B22" s="197" t="s">
        <v>25</v>
      </c>
      <c r="C22" s="226">
        <f>VLOOKUP(A22,IRData!$A$3:$F$150,6,FALSE)</f>
        <v>1564</v>
      </c>
      <c r="D22" s="55">
        <f>C22*Forutsetninger!$C$19</f>
        <v>1629.2637853949332</v>
      </c>
      <c r="E22" s="53">
        <f>VLOOKUP($A22,IRData!$A$2:$M$150,7,FALSE)</f>
        <v>40</v>
      </c>
      <c r="F22" s="53">
        <f>VLOOKUP($A22,IRData!$A$2:$M$150,8,FALSE)</f>
        <v>350</v>
      </c>
      <c r="G22" s="53">
        <f>VLOOKUP($A22,IRData!$A$2:$M$150,9,FALSE)</f>
        <v>353.5</v>
      </c>
      <c r="H22" s="53">
        <f>VLOOKUP($A22,IRData!$A$2:$M$150,10,FALSE)</f>
        <v>1238</v>
      </c>
      <c r="I22" s="53">
        <f>VLOOKUP($A22,IRData!$A$2:$M$150,11,FALSE)</f>
        <v>0</v>
      </c>
      <c r="J22" s="55">
        <f>VLOOKUP(A22,IRData!$A$3:$Z$150,26,FALSE)</f>
        <v>244.83926</v>
      </c>
      <c r="K22" s="55">
        <f>VLOOKUP(A22,IRData!$A$3:$AG$150,31,FALSE)</f>
        <v>0</v>
      </c>
      <c r="L22" s="53">
        <f>VLOOKUP($A22,IRData!$A$2:$M$150,12,FALSE)</f>
        <v>0</v>
      </c>
      <c r="M22" s="54">
        <f>L22*Forutsetninger!$C$19</f>
        <v>0</v>
      </c>
      <c r="N22" s="53">
        <f>VLOOKUP(A22,IRData!$A$3:$E$150,5,FALSE)*Forutsetninger!$C$19</f>
        <v>0</v>
      </c>
      <c r="O22" s="53">
        <f>VLOOKUP(A22,IRData!$A$3:$AA$150,27,FALSE)</f>
        <v>0</v>
      </c>
      <c r="P22" s="56">
        <f t="shared" si="0"/>
        <v>1914.1030453949331</v>
      </c>
      <c r="Q22" s="146">
        <f>D22+E22+J22+K22+M22+G22*Forutsetninger!$B$6+N22</f>
        <v>1936.4442453949332</v>
      </c>
      <c r="R22" s="57">
        <f>IFERROR((VLOOKUP(A22,'DEAnorm D-nett'!$A$4:$H$137,8,FALSE)+O22),0)</f>
        <v>2051.4063684372873</v>
      </c>
      <c r="S22" s="26">
        <f>IFERROR((VLOOKUP(A22,'DEAnorm R- og S-nett'!$A$4:$H$91,8,FALSE)+N22+K22),N22+K22)</f>
        <v>0</v>
      </c>
      <c r="T22" s="58">
        <f>(1-Forutsetninger!$B$4)*Q22+(R22+S22)*Forutsetninger!$B$4</f>
        <v>2005.4215192203458</v>
      </c>
      <c r="U22" s="50">
        <f t="shared" si="1"/>
        <v>91.318473825412639</v>
      </c>
      <c r="V22" s="49">
        <f t="shared" si="2"/>
        <v>0.25832665862917298</v>
      </c>
      <c r="W22" s="62">
        <f>(R22+S22)-G22*($K$162+$K$156)/Forutsetninger!$B$4</f>
        <v>2042.7597200694979</v>
      </c>
      <c r="X22" s="26">
        <f>(1-Forutsetninger!$B$4)*Q22+Forutsetninger!$B$4*W22</f>
        <v>2000.233530199672</v>
      </c>
      <c r="Y22" s="26">
        <f t="shared" si="3"/>
        <v>86.130484804738899</v>
      </c>
      <c r="Z22" s="63">
        <f t="shared" si="4"/>
        <v>0.24365059350704074</v>
      </c>
    </row>
    <row r="23" spans="1:26" x14ac:dyDescent="0.2">
      <c r="A23" s="197">
        <v>4952013</v>
      </c>
      <c r="B23" s="197" t="s">
        <v>120</v>
      </c>
      <c r="C23" s="226">
        <f>VLOOKUP(A23,IRData!$A$3:$F$150,6,FALSE)</f>
        <v>32039</v>
      </c>
      <c r="D23" s="55">
        <f>C23*Forutsetninger!$C$19</f>
        <v>33375.947839046203</v>
      </c>
      <c r="E23" s="53">
        <f>VLOOKUP($A23,IRData!$A$2:$M$150,7,FALSE)</f>
        <v>14345</v>
      </c>
      <c r="F23" s="53">
        <f>VLOOKUP($A23,IRData!$A$2:$M$150,8,FALSE)</f>
        <v>238317</v>
      </c>
      <c r="G23" s="53">
        <f>VLOOKUP($A23,IRData!$A$2:$M$150,9,FALSE)</f>
        <v>240700.17</v>
      </c>
      <c r="H23" s="53">
        <f>VLOOKUP($A23,IRData!$A$2:$M$150,10,FALSE)</f>
        <v>16085</v>
      </c>
      <c r="I23" s="53">
        <f>VLOOKUP($A23,IRData!$A$2:$M$150,11,FALSE)</f>
        <v>0</v>
      </c>
      <c r="J23" s="55">
        <f>VLOOKUP(A23,IRData!$A$3:$Z$150,26,FALSE)</f>
        <v>3196.7329000000004</v>
      </c>
      <c r="K23" s="55">
        <f>VLOOKUP(A23,IRData!$A$3:$AG$150,31,FALSE)</f>
        <v>0</v>
      </c>
      <c r="L23" s="53">
        <f>VLOOKUP($A23,IRData!$A$2:$M$150,12,FALSE)</f>
        <v>721</v>
      </c>
      <c r="M23" s="54">
        <f>L23*Forutsetninger!$C$19</f>
        <v>751.08643815201197</v>
      </c>
      <c r="N23" s="53">
        <f>VLOOKUP(A23,IRData!$A$3:$E$150,5,FALSE)*Forutsetninger!$C$19</f>
        <v>0</v>
      </c>
      <c r="O23" s="53">
        <f>VLOOKUP(A23,IRData!$A$3:$AA$150,27,FALSE)</f>
        <v>3327.1921455849483</v>
      </c>
      <c r="P23" s="56">
        <f t="shared" si="0"/>
        <v>51668.76717719822</v>
      </c>
      <c r="Q23" s="146">
        <f>D23+E23+J23+K23+M23+G23*Forutsetninger!$B$6+N23</f>
        <v>66881.017921198218</v>
      </c>
      <c r="R23" s="57">
        <f>IFERROR((VLOOKUP(A23,'DEAnorm D-nett'!$A$4:$H$137,8,FALSE)+O23),0)</f>
        <v>63199.616573704647</v>
      </c>
      <c r="S23" s="26">
        <f>IFERROR((VLOOKUP(A23,'DEAnorm R- og S-nett'!$A$4:$H$91,8,FALSE)+N23+K23),N23+K23)</f>
        <v>0</v>
      </c>
      <c r="T23" s="58">
        <f>(1-Forutsetninger!$B$4)*Q23+(R23+S23)*Forutsetninger!$B$4</f>
        <v>64672.177112702077</v>
      </c>
      <c r="U23" s="50">
        <f t="shared" si="1"/>
        <v>13003.409935503856</v>
      </c>
      <c r="V23" s="49">
        <f t="shared" si="2"/>
        <v>5.402326859803986E-2</v>
      </c>
      <c r="W23" s="62">
        <f>(R23+S23)-G23*($K$162+$K$156)/Forutsetninger!$B$4</f>
        <v>57312.064290657625</v>
      </c>
      <c r="X23" s="26">
        <f>(1-Forutsetninger!$B$4)*Q23+Forutsetninger!$B$4*W23</f>
        <v>61139.645742873858</v>
      </c>
      <c r="Y23" s="26">
        <f t="shared" si="3"/>
        <v>9470.8785656756372</v>
      </c>
      <c r="Z23" s="63">
        <f t="shared" si="4"/>
        <v>3.9347203475907956E-2</v>
      </c>
    </row>
    <row r="24" spans="1:26" x14ac:dyDescent="0.2">
      <c r="A24" s="197">
        <v>6142013</v>
      </c>
      <c r="B24" s="197" t="s">
        <v>124</v>
      </c>
      <c r="C24" s="226">
        <f>VLOOKUP(A24,IRData!$A$3:$F$150,6,FALSE)</f>
        <v>48769</v>
      </c>
      <c r="D24" s="55">
        <f>C24*Forutsetninger!$C$19</f>
        <v>50804.070044709391</v>
      </c>
      <c r="E24" s="53">
        <f>VLOOKUP($A24,IRData!$A$2:$M$150,7,FALSE)</f>
        <v>24901</v>
      </c>
      <c r="F24" s="53">
        <f>VLOOKUP($A24,IRData!$A$2:$M$150,8,FALSE)</f>
        <v>312328</v>
      </c>
      <c r="G24" s="53">
        <f>VLOOKUP($A24,IRData!$A$2:$M$150,9,FALSE)</f>
        <v>315451.28000000003</v>
      </c>
      <c r="H24" s="53">
        <f>VLOOKUP($A24,IRData!$A$2:$M$150,10,FALSE)</f>
        <v>46562</v>
      </c>
      <c r="I24" s="53">
        <f>VLOOKUP($A24,IRData!$A$2:$M$150,11,FALSE)</f>
        <v>0</v>
      </c>
      <c r="J24" s="55">
        <f>VLOOKUP(A24,IRData!$A$3:$Z$150,26,FALSE)</f>
        <v>9253.7318800000012</v>
      </c>
      <c r="K24" s="55">
        <f>VLOOKUP(A24,IRData!$A$3:$AG$150,31,FALSE)</f>
        <v>0</v>
      </c>
      <c r="L24" s="53">
        <f>VLOOKUP($A24,IRData!$A$2:$M$150,12,FALSE)</f>
        <v>6739</v>
      </c>
      <c r="M24" s="54">
        <f>L24*Forutsetninger!$C$19</f>
        <v>7020.2101341281677</v>
      </c>
      <c r="N24" s="53">
        <f>VLOOKUP(A24,IRData!$A$3:$E$150,5,FALSE)*Forutsetninger!$C$19</f>
        <v>0</v>
      </c>
      <c r="O24" s="53">
        <f>VLOOKUP(A24,IRData!$A$3:$AA$150,27,FALSE)</f>
        <v>27.289125786452999</v>
      </c>
      <c r="P24" s="56">
        <f t="shared" si="0"/>
        <v>91979.012058837572</v>
      </c>
      <c r="Q24" s="146">
        <f>D24+E24+J24+K24+M24+G24*Forutsetninger!$B$6+N24</f>
        <v>111915.53295483757</v>
      </c>
      <c r="R24" s="57">
        <f>IFERROR((VLOOKUP(A24,'DEAnorm D-nett'!$A$4:$H$137,8,FALSE)+O24),0)</f>
        <v>121653.63279509464</v>
      </c>
      <c r="S24" s="26">
        <f>IFERROR((VLOOKUP(A24,'DEAnorm R- og S-nett'!$A$4:$H$91,8,FALSE)+N24+K24),N24+K24)</f>
        <v>0</v>
      </c>
      <c r="T24" s="58">
        <f>(1-Forutsetninger!$B$4)*Q24+(R24+S24)*Forutsetninger!$B$4</f>
        <v>117758.39285899182</v>
      </c>
      <c r="U24" s="50">
        <f t="shared" si="1"/>
        <v>25779.380800154249</v>
      </c>
      <c r="V24" s="49">
        <f t="shared" si="2"/>
        <v>8.1722226012695992E-2</v>
      </c>
      <c r="W24" s="62">
        <f>(R24+S24)-G24*($K$162+$K$156)/Forutsetninger!$B$4</f>
        <v>113937.66024819488</v>
      </c>
      <c r="X24" s="26">
        <f>(1-Forutsetninger!$B$4)*Q24+Forutsetninger!$B$4*W24</f>
        <v>113128.80933085196</v>
      </c>
      <c r="Y24" s="26">
        <f t="shared" si="3"/>
        <v>21149.797272014388</v>
      </c>
      <c r="Z24" s="63">
        <f t="shared" si="4"/>
        <v>6.7046160890564102E-2</v>
      </c>
    </row>
    <row r="25" spans="1:26" x14ac:dyDescent="0.2">
      <c r="A25" s="197">
        <v>412013</v>
      </c>
      <c r="B25" s="197" t="s">
        <v>255</v>
      </c>
      <c r="C25" s="226">
        <f>VLOOKUP(A25,IRData!$A$3:$F$150,6,FALSE)</f>
        <v>9055</v>
      </c>
      <c r="D25" s="55">
        <f>C25*Forutsetninger!$C$19</f>
        <v>9432.8539493293592</v>
      </c>
      <c r="E25" s="53">
        <f>VLOOKUP($A25,IRData!$A$2:$M$150,7,FALSE)</f>
        <v>1763</v>
      </c>
      <c r="F25" s="53">
        <f>VLOOKUP($A25,IRData!$A$2:$M$150,8,FALSE)</f>
        <v>26187</v>
      </c>
      <c r="G25" s="53">
        <f>VLOOKUP($A25,IRData!$A$2:$M$150,9,FALSE)</f>
        <v>26448.87</v>
      </c>
      <c r="H25" s="53">
        <f>VLOOKUP($A25,IRData!$A$2:$M$150,10,FALSE)</f>
        <v>3437</v>
      </c>
      <c r="I25" s="53">
        <f>VLOOKUP($A25,IRData!$A$2:$M$150,11,FALSE)</f>
        <v>181</v>
      </c>
      <c r="J25" s="55">
        <f>VLOOKUP(A25,IRData!$A$3:$Z$150,26,FALSE)</f>
        <v>681.28214000000003</v>
      </c>
      <c r="K25" s="55">
        <f>VLOOKUP(A25,IRData!$A$3:$AG$150,31,FALSE)</f>
        <v>35.87782</v>
      </c>
      <c r="L25" s="53">
        <f>VLOOKUP($A25,IRData!$A$2:$M$150,12,FALSE)</f>
        <v>84</v>
      </c>
      <c r="M25" s="54">
        <f>L25*Forutsetninger!$C$19</f>
        <v>87.505216095380035</v>
      </c>
      <c r="N25" s="53">
        <f>VLOOKUP(A25,IRData!$A$3:$E$150,5,FALSE)*Forutsetninger!$C$19</f>
        <v>0</v>
      </c>
      <c r="O25" s="53">
        <f>VLOOKUP(A25,IRData!$A$3:$AA$150,27,FALSE)</f>
        <v>642.21955137068051</v>
      </c>
      <c r="P25" s="56">
        <f t="shared" si="0"/>
        <v>12000.519125424738</v>
      </c>
      <c r="Q25" s="146">
        <f>D25+E25+J25+K25+M25+G25*Forutsetninger!$B$6+N25</f>
        <v>13672.087709424739</v>
      </c>
      <c r="R25" s="57">
        <f>IFERROR((VLOOKUP(A25,'DEAnorm D-nett'!$A$4:$H$137,8,FALSE)+O25),0)</f>
        <v>12262.295753932487</v>
      </c>
      <c r="S25" s="26">
        <f>IFERROR((VLOOKUP(A25,'DEAnorm R- og S-nett'!$A$4:$H$91,8,FALSE)+N25+K25),N25+K25)</f>
        <v>254.21723962028068</v>
      </c>
      <c r="T25" s="58">
        <f>(1-Forutsetninger!$B$4)*Q25+(R25+S25)*Forutsetninger!$B$4</f>
        <v>12978.742879901556</v>
      </c>
      <c r="U25" s="50">
        <f t="shared" si="1"/>
        <v>978.2237544768177</v>
      </c>
      <c r="V25" s="49">
        <f t="shared" si="2"/>
        <v>3.6985464954715185E-2</v>
      </c>
      <c r="W25" s="62">
        <f>(R25+S25)-G25*($K$162+$K$156)/Forutsetninger!$B$4</f>
        <v>11869.570762674768</v>
      </c>
      <c r="X25" s="26">
        <f>(1-Forutsetninger!$B$4)*Q25+Forutsetninger!$B$4*W25</f>
        <v>12590.577541374758</v>
      </c>
      <c r="Y25" s="26">
        <f t="shared" si="3"/>
        <v>590.05841595001948</v>
      </c>
      <c r="Z25" s="63">
        <f t="shared" si="4"/>
        <v>2.2309399832583378E-2</v>
      </c>
    </row>
    <row r="26" spans="1:26" x14ac:dyDescent="0.2">
      <c r="A26" s="197">
        <v>1472013</v>
      </c>
      <c r="B26" s="197" t="s">
        <v>217</v>
      </c>
      <c r="C26" s="226">
        <f>VLOOKUP(A26,IRData!$A$3:$F$150,6,FALSE)</f>
        <v>8461</v>
      </c>
      <c r="D26" s="55">
        <f>C26*Forutsetninger!$C$19</f>
        <v>8814.0670640834578</v>
      </c>
      <c r="E26" s="53">
        <f>VLOOKUP($A26,IRData!$A$2:$M$150,7,FALSE)</f>
        <v>1759</v>
      </c>
      <c r="F26" s="53">
        <f>VLOOKUP($A26,IRData!$A$2:$M$150,8,FALSE)</f>
        <v>19677</v>
      </c>
      <c r="G26" s="53">
        <f>VLOOKUP($A26,IRData!$A$2:$M$150,9,FALSE)</f>
        <v>19873.77</v>
      </c>
      <c r="H26" s="53">
        <f>VLOOKUP($A26,IRData!$A$2:$M$150,10,FALSE)</f>
        <v>1504</v>
      </c>
      <c r="I26" s="53">
        <f>VLOOKUP($A26,IRData!$A$2:$M$150,11,FALSE)</f>
        <v>281</v>
      </c>
      <c r="J26" s="55">
        <f>VLOOKUP(A26,IRData!$A$3:$Z$150,26,FALSE)</f>
        <v>305.04127999999997</v>
      </c>
      <c r="K26" s="55">
        <f>VLOOKUP(A26,IRData!$A$3:$AG$150,31,FALSE)</f>
        <v>56.992419999999996</v>
      </c>
      <c r="L26" s="53">
        <f>VLOOKUP($A26,IRData!$A$2:$M$150,12,FALSE)</f>
        <v>164</v>
      </c>
      <c r="M26" s="54">
        <f>L26*Forutsetninger!$C$19</f>
        <v>170.84351713859911</v>
      </c>
      <c r="N26" s="53">
        <f>VLOOKUP(A26,IRData!$A$3:$E$150,5,FALSE)*Forutsetninger!$C$19</f>
        <v>0</v>
      </c>
      <c r="O26" s="53">
        <f>VLOOKUP(A26,IRData!$A$3:$AA$150,27,FALSE)</f>
        <v>0</v>
      </c>
      <c r="P26" s="56">
        <f t="shared" si="0"/>
        <v>11105.944281222057</v>
      </c>
      <c r="Q26" s="146">
        <f>D26+E26+J26+K26+M26+G26*Forutsetninger!$B$6+N26</f>
        <v>12361.966545222058</v>
      </c>
      <c r="R26" s="57">
        <f>IFERROR((VLOOKUP(A26,'DEAnorm D-nett'!$A$4:$H$137,8,FALSE)+O26),0)</f>
        <v>9389.7281710137358</v>
      </c>
      <c r="S26" s="26">
        <f>IFERROR((VLOOKUP(A26,'DEAnorm R- og S-nett'!$A$4:$H$91,8,FALSE)+N26+K26),N26+K26)</f>
        <v>1020.851631460033</v>
      </c>
      <c r="T26" s="58">
        <f>(1-Forutsetninger!$B$4)*Q26+(R26+S26)*Forutsetninger!$B$4</f>
        <v>11191.134499573083</v>
      </c>
      <c r="U26" s="50">
        <f t="shared" si="1"/>
        <v>85.190218351026488</v>
      </c>
      <c r="V26" s="49">
        <f t="shared" si="2"/>
        <v>4.2865655761854188E-3</v>
      </c>
      <c r="W26" s="62">
        <f>(R26+S26)-G26*($K$162+$K$156)/Forutsetninger!$B$4</f>
        <v>9924.4652312366507</v>
      </c>
      <c r="X26" s="26">
        <f>(1-Forutsetninger!$B$4)*Q26+Forutsetninger!$B$4*W26</f>
        <v>10899.465756830814</v>
      </c>
      <c r="Y26" s="26">
        <f t="shared" si="3"/>
        <v>-206.4785243912429</v>
      </c>
      <c r="Z26" s="63">
        <f t="shared" si="4"/>
        <v>-1.0389499545946385E-2</v>
      </c>
    </row>
    <row r="27" spans="1:26" x14ac:dyDescent="0.2">
      <c r="A27" s="197">
        <v>422013</v>
      </c>
      <c r="B27" s="197" t="s">
        <v>256</v>
      </c>
      <c r="C27" s="226">
        <f>VLOOKUP(A27,IRData!$A$3:$F$150,6,FALSE)</f>
        <v>27732</v>
      </c>
      <c r="D27" s="55">
        <f>C27*Forutsetninger!$C$19</f>
        <v>28889.222056631894</v>
      </c>
      <c r="E27" s="53">
        <f>VLOOKUP($A27,IRData!$A$2:$M$150,7,FALSE)</f>
        <v>6347</v>
      </c>
      <c r="F27" s="53">
        <f>VLOOKUP($A27,IRData!$A$2:$M$150,8,FALSE)</f>
        <v>103330</v>
      </c>
      <c r="G27" s="53">
        <f>VLOOKUP($A27,IRData!$A$2:$M$150,9,FALSE)</f>
        <v>104363.3</v>
      </c>
      <c r="H27" s="53">
        <f>VLOOKUP($A27,IRData!$A$2:$M$150,10,FALSE)</f>
        <v>8655</v>
      </c>
      <c r="I27" s="53">
        <f>VLOOKUP($A27,IRData!$A$2:$M$150,11,FALSE)</f>
        <v>0</v>
      </c>
      <c r="J27" s="55">
        <f>VLOOKUP(A27,IRData!$A$3:$Z$150,26,FALSE)</f>
        <v>1755.4070999999999</v>
      </c>
      <c r="K27" s="55">
        <f>VLOOKUP(A27,IRData!$A$3:$AG$150,31,FALSE)</f>
        <v>0</v>
      </c>
      <c r="L27" s="53">
        <f>VLOOKUP($A27,IRData!$A$2:$M$150,12,FALSE)</f>
        <v>529</v>
      </c>
      <c r="M27" s="54">
        <f>L27*Forutsetninger!$C$19</f>
        <v>551.07451564828614</v>
      </c>
      <c r="N27" s="53">
        <f>VLOOKUP(A27,IRData!$A$3:$E$150,5,FALSE)*Forutsetninger!$C$19</f>
        <v>0</v>
      </c>
      <c r="O27" s="53">
        <f>VLOOKUP(A27,IRData!$A$3:$AA$150,27,FALSE)</f>
        <v>0</v>
      </c>
      <c r="P27" s="56">
        <f t="shared" si="0"/>
        <v>37542.703672280179</v>
      </c>
      <c r="Q27" s="146">
        <f>D27+E27+J27+K27+M27+G27*Forutsetninger!$B$6+N27</f>
        <v>44138.464232280181</v>
      </c>
      <c r="R27" s="57">
        <f>IFERROR((VLOOKUP(A27,'DEAnorm D-nett'!$A$4:$H$137,8,FALSE)+O27),0)</f>
        <v>31822.897812896616</v>
      </c>
      <c r="S27" s="26">
        <f>IFERROR((VLOOKUP(A27,'DEAnorm R- og S-nett'!$A$4:$H$91,8,FALSE)+N27+K27),N27+K27)</f>
        <v>0</v>
      </c>
      <c r="T27" s="58">
        <f>(1-Forutsetninger!$B$4)*Q27+(R27+S27)*Forutsetninger!$B$4</f>
        <v>36749.124380650042</v>
      </c>
      <c r="U27" s="50">
        <f t="shared" si="1"/>
        <v>-793.57929163013614</v>
      </c>
      <c r="V27" s="49">
        <f t="shared" si="2"/>
        <v>-7.6040072672111372E-3</v>
      </c>
      <c r="W27" s="62">
        <f>(R27+S27)-G27*($K$162+$K$156)/Forutsetninger!$B$4</f>
        <v>29270.160167628972</v>
      </c>
      <c r="X27" s="26">
        <f>(1-Forutsetninger!$B$4)*Q27+Forutsetninger!$B$4*W27</f>
        <v>35217.481793489453</v>
      </c>
      <c r="Y27" s="26">
        <f t="shared" si="3"/>
        <v>-2325.2218787907259</v>
      </c>
      <c r="Z27" s="63">
        <f t="shared" si="4"/>
        <v>-2.2280072389343052E-2</v>
      </c>
    </row>
    <row r="28" spans="1:26" x14ac:dyDescent="0.2">
      <c r="A28" s="197">
        <v>432013</v>
      </c>
      <c r="B28" s="197" t="s">
        <v>257</v>
      </c>
      <c r="C28" s="226">
        <f>VLOOKUP(A28,IRData!$A$3:$F$150,6,FALSE)</f>
        <v>21612</v>
      </c>
      <c r="D28" s="55">
        <f>C28*Forutsetninger!$C$19</f>
        <v>22513.842026825634</v>
      </c>
      <c r="E28" s="53">
        <f>VLOOKUP($A28,IRData!$A$2:$M$150,7,FALSE)</f>
        <v>8952</v>
      </c>
      <c r="F28" s="53">
        <f>VLOOKUP($A28,IRData!$A$2:$M$150,8,FALSE)</f>
        <v>159251</v>
      </c>
      <c r="G28" s="53">
        <f>VLOOKUP($A28,IRData!$A$2:$M$150,9,FALSE)</f>
        <v>160843.51</v>
      </c>
      <c r="H28" s="53">
        <f>VLOOKUP($A28,IRData!$A$2:$M$150,10,FALSE)</f>
        <v>9646</v>
      </c>
      <c r="I28" s="53">
        <f>VLOOKUP($A28,IRData!$A$2:$M$150,11,FALSE)</f>
        <v>0</v>
      </c>
      <c r="J28" s="55">
        <f>VLOOKUP(A28,IRData!$A$3:$Z$150,26,FALSE)</f>
        <v>1907.6894200000002</v>
      </c>
      <c r="K28" s="55">
        <f>VLOOKUP(A28,IRData!$A$3:$AG$150,31,FALSE)</f>
        <v>0</v>
      </c>
      <c r="L28" s="53">
        <f>VLOOKUP($A28,IRData!$A$2:$M$150,12,FALSE)</f>
        <v>1284</v>
      </c>
      <c r="M28" s="54">
        <f>L28*Forutsetninger!$C$19</f>
        <v>1337.5797317436663</v>
      </c>
      <c r="N28" s="53">
        <f>VLOOKUP(A28,IRData!$A$3:$E$150,5,FALSE)*Forutsetninger!$C$19</f>
        <v>0</v>
      </c>
      <c r="O28" s="53">
        <f>VLOOKUP(A28,IRData!$A$3:$AA$150,27,FALSE)</f>
        <v>436.62601258324798</v>
      </c>
      <c r="P28" s="56">
        <f t="shared" si="0"/>
        <v>34711.111178569299</v>
      </c>
      <c r="Q28" s="146">
        <f>D28+E28+J28+K28+M28+G28*Forutsetninger!$B$6+N28</f>
        <v>44876.421010569298</v>
      </c>
      <c r="R28" s="57">
        <f>IFERROR((VLOOKUP(A28,'DEAnorm D-nett'!$A$4:$H$137,8,FALSE)+O28),0)</f>
        <v>39985.051488398902</v>
      </c>
      <c r="S28" s="26">
        <f>IFERROR((VLOOKUP(A28,'DEAnorm R- og S-nett'!$A$4:$H$91,8,FALSE)+N28+K28),N28+K28)</f>
        <v>0</v>
      </c>
      <c r="T28" s="58">
        <f>(1-Forutsetninger!$B$4)*Q28+(R28+S28)*Forutsetninger!$B$4</f>
        <v>41941.599297267065</v>
      </c>
      <c r="U28" s="50">
        <f t="shared" si="1"/>
        <v>7230.4881186977655</v>
      </c>
      <c r="V28" s="49">
        <f t="shared" si="2"/>
        <v>4.4953558391617819E-2</v>
      </c>
      <c r="W28" s="62">
        <f>(R28+S28)-G28*($K$162+$K$156)/Forutsetninger!$B$4</f>
        <v>36050.801776345121</v>
      </c>
      <c r="X28" s="26">
        <f>(1-Forutsetninger!$B$4)*Q28+Forutsetninger!$B$4*W28</f>
        <v>39581.049470034792</v>
      </c>
      <c r="Y28" s="26">
        <f t="shared" si="3"/>
        <v>4869.9382914654925</v>
      </c>
      <c r="Z28" s="63">
        <f t="shared" si="4"/>
        <v>3.0277493269485926E-2</v>
      </c>
    </row>
    <row r="29" spans="1:26" x14ac:dyDescent="0.2">
      <c r="A29" s="197">
        <v>452013</v>
      </c>
      <c r="B29" s="197" t="s">
        <v>108</v>
      </c>
      <c r="C29" s="226">
        <f>VLOOKUP(A29,IRData!$A$3:$F$150,6,FALSE)</f>
        <v>14527</v>
      </c>
      <c r="D29" s="55">
        <f>C29*Forutsetninger!$C$19</f>
        <v>15133.193740685545</v>
      </c>
      <c r="E29" s="53">
        <f>VLOOKUP($A29,IRData!$A$2:$M$150,7,FALSE)</f>
        <v>2512</v>
      </c>
      <c r="F29" s="53">
        <f>VLOOKUP($A29,IRData!$A$2:$M$150,8,FALSE)</f>
        <v>42513</v>
      </c>
      <c r="G29" s="53">
        <f>VLOOKUP($A29,IRData!$A$2:$M$150,9,FALSE)</f>
        <v>42938.13</v>
      </c>
      <c r="H29" s="53">
        <f>VLOOKUP($A29,IRData!$A$2:$M$150,10,FALSE)</f>
        <v>4485</v>
      </c>
      <c r="I29" s="53">
        <f>VLOOKUP($A29,IRData!$A$2:$M$150,11,FALSE)</f>
        <v>0</v>
      </c>
      <c r="J29" s="55">
        <f>VLOOKUP(A29,IRData!$A$3:$Z$150,26,FALSE)</f>
        <v>886.99845000000005</v>
      </c>
      <c r="K29" s="55">
        <f>VLOOKUP(A29,IRData!$A$3:$AG$150,31,FALSE)</f>
        <v>0</v>
      </c>
      <c r="L29" s="53">
        <f>VLOOKUP($A29,IRData!$A$2:$M$150,12,FALSE)</f>
        <v>640</v>
      </c>
      <c r="M29" s="54">
        <f>L29*Forutsetninger!$C$19</f>
        <v>666.70640834575261</v>
      </c>
      <c r="N29" s="53">
        <f>VLOOKUP(A29,IRData!$A$3:$E$150,5,FALSE)*Forutsetninger!$C$19</f>
        <v>0</v>
      </c>
      <c r="O29" s="53">
        <f>VLOOKUP(A29,IRData!$A$3:$AA$150,27,FALSE)</f>
        <v>419.743762861954</v>
      </c>
      <c r="P29" s="56">
        <f t="shared" si="0"/>
        <v>19198.898599031294</v>
      </c>
      <c r="Q29" s="146">
        <f>D29+E29+J29+K29+M29+G29*Forutsetninger!$B$6+N29</f>
        <v>21912.588415031292</v>
      </c>
      <c r="R29" s="57">
        <f>IFERROR((VLOOKUP(A29,'DEAnorm D-nett'!$A$4:$H$137,8,FALSE)+O29),0)</f>
        <v>19173.460043949322</v>
      </c>
      <c r="S29" s="26">
        <f>IFERROR((VLOOKUP(A29,'DEAnorm R- og S-nett'!$A$4:$H$91,8,FALSE)+N29+K29),N29+K29)</f>
        <v>0</v>
      </c>
      <c r="T29" s="58">
        <f>(1-Forutsetninger!$B$4)*Q29+(R29+S29)*Forutsetninger!$B$4</f>
        <v>20269.11139238211</v>
      </c>
      <c r="U29" s="50">
        <f t="shared" si="1"/>
        <v>1070.2127933508164</v>
      </c>
      <c r="V29" s="49">
        <f t="shared" si="2"/>
        <v>2.4924531956813593E-2</v>
      </c>
      <c r="W29" s="62">
        <f>(R29+S29)-G29*($K$162+$K$156)/Forutsetninger!$B$4</f>
        <v>18123.188723778381</v>
      </c>
      <c r="X29" s="26">
        <f>(1-Forutsetninger!$B$4)*Q29+Forutsetninger!$B$4*W29</f>
        <v>19638.948600279546</v>
      </c>
      <c r="Y29" s="26">
        <f t="shared" si="3"/>
        <v>440.05000124825165</v>
      </c>
      <c r="Z29" s="63">
        <f t="shared" si="4"/>
        <v>1.0248466834681707E-2</v>
      </c>
    </row>
    <row r="30" spans="1:26" x14ac:dyDescent="0.2">
      <c r="A30" s="197">
        <v>462013</v>
      </c>
      <c r="B30" s="197" t="s">
        <v>139</v>
      </c>
      <c r="C30" s="226">
        <f>VLOOKUP(A30,IRData!$A$3:$F$150,6,FALSE)</f>
        <v>9220</v>
      </c>
      <c r="D30" s="55">
        <f>C30*Forutsetninger!$C$19</f>
        <v>9604.739195230999</v>
      </c>
      <c r="E30" s="53">
        <f>VLOOKUP($A30,IRData!$A$2:$M$150,7,FALSE)</f>
        <v>1906</v>
      </c>
      <c r="F30" s="53">
        <f>VLOOKUP($A30,IRData!$A$2:$M$150,8,FALSE)</f>
        <v>27879</v>
      </c>
      <c r="G30" s="53">
        <f>VLOOKUP($A30,IRData!$A$2:$M$150,9,FALSE)</f>
        <v>28157.79</v>
      </c>
      <c r="H30" s="53">
        <f>VLOOKUP($A30,IRData!$A$2:$M$150,10,FALSE)</f>
        <v>1751</v>
      </c>
      <c r="I30" s="53">
        <f>VLOOKUP($A30,IRData!$A$2:$M$150,11,FALSE)</f>
        <v>0</v>
      </c>
      <c r="J30" s="55">
        <f>VLOOKUP(A30,IRData!$A$3:$Z$150,26,FALSE)</f>
        <v>346.29527000000002</v>
      </c>
      <c r="K30" s="55">
        <f>VLOOKUP(A30,IRData!$A$3:$AG$150,31,FALSE)</f>
        <v>0</v>
      </c>
      <c r="L30" s="53">
        <f>VLOOKUP($A30,IRData!$A$2:$M$150,12,FALSE)</f>
        <v>1186</v>
      </c>
      <c r="M30" s="54">
        <f>L30*Forutsetninger!$C$19</f>
        <v>1235.490312965723</v>
      </c>
      <c r="N30" s="53">
        <f>VLOOKUP(A30,IRData!$A$3:$E$150,5,FALSE)*Forutsetninger!$C$19</f>
        <v>0</v>
      </c>
      <c r="O30" s="53">
        <f>VLOOKUP(A30,IRData!$A$3:$AA$150,27,FALSE)</f>
        <v>0</v>
      </c>
      <c r="P30" s="56">
        <f t="shared" si="0"/>
        <v>13092.524778196723</v>
      </c>
      <c r="Q30" s="146">
        <f>D30+E30+J30+K30+M30+G30*Forutsetninger!$B$6+N30</f>
        <v>14872.097106196723</v>
      </c>
      <c r="R30" s="57">
        <f>IFERROR((VLOOKUP(A30,'DEAnorm D-nett'!$A$4:$H$137,8,FALSE)+O30),0)</f>
        <v>11438.533543135311</v>
      </c>
      <c r="S30" s="26">
        <f>IFERROR((VLOOKUP(A30,'DEAnorm R- og S-nett'!$A$4:$H$91,8,FALSE)+N30+K30),N30+K30)</f>
        <v>0</v>
      </c>
      <c r="T30" s="58">
        <f>(1-Forutsetninger!$B$4)*Q30+(R30+S30)*Forutsetninger!$B$4</f>
        <v>12811.958968359875</v>
      </c>
      <c r="U30" s="50">
        <f t="shared" si="1"/>
        <v>-280.56580983684762</v>
      </c>
      <c r="V30" s="49">
        <f t="shared" si="2"/>
        <v>-9.964056477331765E-3</v>
      </c>
      <c r="W30" s="62">
        <f>(R30+S30)-G30*($K$162+$K$156)/Forutsetninger!$B$4</f>
        <v>10749.790943576454</v>
      </c>
      <c r="X30" s="26">
        <f>(1-Forutsetninger!$B$4)*Q30+Forutsetninger!$B$4*W30</f>
        <v>12398.713408624562</v>
      </c>
      <c r="Y30" s="26">
        <f t="shared" si="3"/>
        <v>-693.8113695721604</v>
      </c>
      <c r="Z30" s="63">
        <f t="shared" si="4"/>
        <v>-2.4640121599463608E-2</v>
      </c>
    </row>
    <row r="31" spans="1:26" x14ac:dyDescent="0.2">
      <c r="A31" s="197">
        <v>5782013</v>
      </c>
      <c r="B31" s="197" t="s">
        <v>157</v>
      </c>
      <c r="C31" s="226">
        <f>VLOOKUP(A31,IRData!$A$3:$F$150,6,FALSE)</f>
        <v>11807</v>
      </c>
      <c r="D31" s="55">
        <f>C31*Forutsetninger!$C$19</f>
        <v>12299.691505216097</v>
      </c>
      <c r="E31" s="53">
        <f>VLOOKUP($A31,IRData!$A$2:$M$150,7,FALSE)</f>
        <v>3684</v>
      </c>
      <c r="F31" s="53">
        <f>VLOOKUP($A31,IRData!$A$2:$M$150,8,FALSE)</f>
        <v>63121</v>
      </c>
      <c r="G31" s="53">
        <f>VLOOKUP($A31,IRData!$A$2:$M$150,9,FALSE)</f>
        <v>63752.21</v>
      </c>
      <c r="H31" s="53">
        <f>VLOOKUP($A31,IRData!$A$2:$M$150,10,FALSE)</f>
        <v>4630</v>
      </c>
      <c r="I31" s="53">
        <f>VLOOKUP($A31,IRData!$A$2:$M$150,11,FALSE)</f>
        <v>0</v>
      </c>
      <c r="J31" s="55">
        <f>VLOOKUP(A31,IRData!$A$3:$Z$150,26,FALSE)</f>
        <v>920.16620000000012</v>
      </c>
      <c r="K31" s="55">
        <f>VLOOKUP(A31,IRData!$A$3:$AG$150,31,FALSE)</f>
        <v>0</v>
      </c>
      <c r="L31" s="53">
        <f>VLOOKUP($A31,IRData!$A$2:$M$150,12,FALSE)</f>
        <v>803</v>
      </c>
      <c r="M31" s="54">
        <f>L31*Forutsetninger!$C$19</f>
        <v>836.50819672131149</v>
      </c>
      <c r="N31" s="53">
        <f>VLOOKUP(A31,IRData!$A$3:$E$150,5,FALSE)*Forutsetninger!$C$19</f>
        <v>0</v>
      </c>
      <c r="O31" s="53">
        <f>VLOOKUP(A31,IRData!$A$3:$AA$150,27,FALSE)</f>
        <v>54.578251572905998</v>
      </c>
      <c r="P31" s="56">
        <f t="shared" si="0"/>
        <v>17740.36590193741</v>
      </c>
      <c r="Q31" s="146">
        <f>D31+E31+J31+K31+M31+G31*Forutsetninger!$B$6+N31</f>
        <v>21769.505573937411</v>
      </c>
      <c r="R31" s="57">
        <f>IFERROR((VLOOKUP(A31,'DEAnorm D-nett'!$A$4:$H$137,8,FALSE)+O31),0)</f>
        <v>19468.706456325668</v>
      </c>
      <c r="S31" s="26">
        <f>IFERROR((VLOOKUP(A31,'DEAnorm R- og S-nett'!$A$4:$H$91,8,FALSE)+N31+K31),N31+K31)</f>
        <v>0</v>
      </c>
      <c r="T31" s="58">
        <f>(1-Forutsetninger!$B$4)*Q31+(R31+S31)*Forutsetninger!$B$4</f>
        <v>20389.026103370365</v>
      </c>
      <c r="U31" s="50">
        <f t="shared" si="1"/>
        <v>2648.6602014329546</v>
      </c>
      <c r="V31" s="49">
        <f t="shared" si="2"/>
        <v>4.1546170735617706E-2</v>
      </c>
      <c r="W31" s="62">
        <f>(R31+S31)-G31*($K$162+$K$156)/Forutsetninger!$B$4</f>
        <v>17909.320480259288</v>
      </c>
      <c r="X31" s="26">
        <f>(1-Forutsetninger!$B$4)*Q31+Forutsetninger!$B$4*W31</f>
        <v>19453.394517730536</v>
      </c>
      <c r="Y31" s="26">
        <f t="shared" si="3"/>
        <v>1713.0286157931259</v>
      </c>
      <c r="Z31" s="63">
        <f t="shared" si="4"/>
        <v>2.6870105613485806E-2</v>
      </c>
    </row>
    <row r="32" spans="1:26" x14ac:dyDescent="0.2">
      <c r="A32" s="197">
        <v>522013</v>
      </c>
      <c r="B32" s="197" t="s">
        <v>140</v>
      </c>
      <c r="C32" s="226">
        <f>VLOOKUP(A32,IRData!$A$3:$F$150,6,FALSE)</f>
        <v>7292</v>
      </c>
      <c r="D32" s="55">
        <f>C32*Forutsetninger!$C$19</f>
        <v>7596.2861400894199</v>
      </c>
      <c r="E32" s="53">
        <f>VLOOKUP($A32,IRData!$A$2:$M$150,7,FALSE)</f>
        <v>1860</v>
      </c>
      <c r="F32" s="53">
        <f>VLOOKUP($A32,IRData!$A$2:$M$150,8,FALSE)</f>
        <v>30471</v>
      </c>
      <c r="G32" s="53">
        <f>VLOOKUP($A32,IRData!$A$2:$M$150,9,FALSE)</f>
        <v>30775.71</v>
      </c>
      <c r="H32" s="53">
        <f>VLOOKUP($A32,IRData!$A$2:$M$150,10,FALSE)</f>
        <v>1917</v>
      </c>
      <c r="I32" s="53">
        <f>VLOOKUP($A32,IRData!$A$2:$M$150,11,FALSE)</f>
        <v>0</v>
      </c>
      <c r="J32" s="55">
        <f>VLOOKUP(A32,IRData!$A$3:$Z$150,26,FALSE)</f>
        <v>379.98773999999997</v>
      </c>
      <c r="K32" s="55">
        <f>VLOOKUP(A32,IRData!$A$3:$AG$150,31,FALSE)</f>
        <v>0</v>
      </c>
      <c r="L32" s="53">
        <f>VLOOKUP($A32,IRData!$A$2:$M$150,12,FALSE)</f>
        <v>176</v>
      </c>
      <c r="M32" s="54">
        <f>L32*Forutsetninger!$C$19</f>
        <v>183.34426229508199</v>
      </c>
      <c r="N32" s="53">
        <f>VLOOKUP(A32,IRData!$A$3:$E$150,5,FALSE)*Forutsetninger!$C$19</f>
        <v>0</v>
      </c>
      <c r="O32" s="53">
        <f>VLOOKUP(A32,IRData!$A$3:$AA$150,27,FALSE)</f>
        <v>681.64997693216753</v>
      </c>
      <c r="P32" s="56">
        <f t="shared" si="0"/>
        <v>10019.618142384503</v>
      </c>
      <c r="Q32" s="146">
        <f>D32+E32+J32+K32+M32+G32*Forutsetninger!$B$6+N32</f>
        <v>11964.643014384503</v>
      </c>
      <c r="R32" s="57">
        <f>IFERROR((VLOOKUP(A32,'DEAnorm D-nett'!$A$4:$H$137,8,FALSE)+O32),0)</f>
        <v>11259.597097865457</v>
      </c>
      <c r="S32" s="26">
        <f>IFERROR((VLOOKUP(A32,'DEAnorm R- og S-nett'!$A$4:$H$91,8,FALSE)+N32+K32),N32+K32)</f>
        <v>0</v>
      </c>
      <c r="T32" s="58">
        <f>(1-Forutsetninger!$B$4)*Q32+(R32+S32)*Forutsetninger!$B$4</f>
        <v>11541.615464473074</v>
      </c>
      <c r="U32" s="50">
        <f t="shared" si="1"/>
        <v>1521.9973220885713</v>
      </c>
      <c r="V32" s="49">
        <f t="shared" si="2"/>
        <v>4.9454499086733383E-2</v>
      </c>
      <c r="W32" s="62">
        <f>(R32+S32)-G32*($K$162+$K$156)/Forutsetninger!$B$4</f>
        <v>10506.819890965715</v>
      </c>
      <c r="X32" s="26">
        <f>(1-Forutsetninger!$B$4)*Q32+Forutsetninger!$B$4*W32</f>
        <v>11089.94914033323</v>
      </c>
      <c r="Y32" s="26">
        <f t="shared" si="3"/>
        <v>1070.3309979487276</v>
      </c>
      <c r="Z32" s="63">
        <f t="shared" si="4"/>
        <v>3.4778433964601549E-2</v>
      </c>
    </row>
    <row r="33" spans="1:26" x14ac:dyDescent="0.2">
      <c r="A33" s="197">
        <v>5492013</v>
      </c>
      <c r="B33" s="197" t="s">
        <v>74</v>
      </c>
      <c r="C33" s="226">
        <f>VLOOKUP(A33,IRData!$A$3:$F$150,6,FALSE)</f>
        <v>222221</v>
      </c>
      <c r="D33" s="55">
        <f>C33*Forutsetninger!$C$19</f>
        <v>231494.00745156486</v>
      </c>
      <c r="E33" s="53">
        <f>VLOOKUP($A33,IRData!$A$2:$M$150,7,FALSE)</f>
        <v>77237</v>
      </c>
      <c r="F33" s="53">
        <f>VLOOKUP($A33,IRData!$A$2:$M$150,8,FALSE)</f>
        <v>938326</v>
      </c>
      <c r="G33" s="53">
        <f>VLOOKUP($A33,IRData!$A$2:$M$150,9,FALSE)</f>
        <v>947709.26</v>
      </c>
      <c r="H33" s="53">
        <f>VLOOKUP($A33,IRData!$A$2:$M$150,10,FALSE)</f>
        <v>164597</v>
      </c>
      <c r="I33" s="53">
        <f>VLOOKUP($A33,IRData!$A$2:$M$150,11,FALSE)</f>
        <v>0</v>
      </c>
      <c r="J33" s="55">
        <f>VLOOKUP(A33,IRData!$A$3:$Z$150,26,FALSE)</f>
        <v>32712.00778</v>
      </c>
      <c r="K33" s="55">
        <f>VLOOKUP(A33,IRData!$A$3:$AG$150,31,FALSE)</f>
        <v>0</v>
      </c>
      <c r="L33" s="53">
        <f>VLOOKUP($A33,IRData!$A$2:$M$150,12,FALSE)</f>
        <v>13998</v>
      </c>
      <c r="M33" s="54">
        <f>L33*Forutsetninger!$C$19</f>
        <v>14582.119225037259</v>
      </c>
      <c r="N33" s="53">
        <f>VLOOKUP(A33,IRData!$A$3:$E$150,5,FALSE)*Forutsetninger!$C$19</f>
        <v>0</v>
      </c>
      <c r="O33" s="53">
        <f>VLOOKUP(A33,IRData!$A$3:$AA$150,27,FALSE)</f>
        <v>24127.866459808123</v>
      </c>
      <c r="P33" s="56">
        <f t="shared" si="0"/>
        <v>356025.13445660216</v>
      </c>
      <c r="Q33" s="146">
        <f>D33+E33+J33+K33+M33+G33*Forutsetninger!$B$6+N33</f>
        <v>415920.35968860216</v>
      </c>
      <c r="R33" s="57">
        <f>IFERROR((VLOOKUP(A33,'DEAnorm D-nett'!$A$4:$H$137,8,FALSE)+O33),0)</f>
        <v>381026.17583883653</v>
      </c>
      <c r="S33" s="26">
        <f>IFERROR((VLOOKUP(A33,'DEAnorm R- og S-nett'!$A$4:$H$91,8,FALSE)+N33+K33),N33+K33)</f>
        <v>775.85871145393435</v>
      </c>
      <c r="T33" s="58">
        <f>(1-Forutsetninger!$B$4)*Q33+(R33+S33)*Forutsetninger!$B$4</f>
        <v>395449.36460561515</v>
      </c>
      <c r="U33" s="50">
        <f t="shared" si="1"/>
        <v>39424.23014901299</v>
      </c>
      <c r="V33" s="49">
        <f t="shared" si="2"/>
        <v>4.1599498720750062E-2</v>
      </c>
      <c r="W33" s="62">
        <f>(R33+S33)-G33*($K$162+$K$156)/Forutsetninger!$B$4</f>
        <v>358620.96318927809</v>
      </c>
      <c r="X33" s="26">
        <f>(1-Forutsetninger!$B$4)*Q33+Forutsetninger!$B$4*W33</f>
        <v>381540.72178900772</v>
      </c>
      <c r="Y33" s="26">
        <f t="shared" si="3"/>
        <v>25515.587332405557</v>
      </c>
      <c r="Z33" s="63">
        <f t="shared" si="4"/>
        <v>2.6923433598618166E-2</v>
      </c>
    </row>
    <row r="34" spans="1:26" x14ac:dyDescent="0.2">
      <c r="A34" s="197">
        <v>532013</v>
      </c>
      <c r="B34" s="197" t="s">
        <v>258</v>
      </c>
      <c r="C34" s="226">
        <f>VLOOKUP(A34,IRData!$A$3:$F$150,6,FALSE)</f>
        <v>20783</v>
      </c>
      <c r="D34" s="55">
        <f>C34*Forutsetninger!$C$19</f>
        <v>21650.248882265278</v>
      </c>
      <c r="E34" s="53">
        <f>VLOOKUP($A34,IRData!$A$2:$M$150,7,FALSE)</f>
        <v>9903</v>
      </c>
      <c r="F34" s="53">
        <f>VLOOKUP($A34,IRData!$A$2:$M$150,8,FALSE)</f>
        <v>151013</v>
      </c>
      <c r="G34" s="53">
        <f>VLOOKUP($A34,IRData!$A$2:$M$150,9,FALSE)</f>
        <v>152523.13</v>
      </c>
      <c r="H34" s="53">
        <f>VLOOKUP($A34,IRData!$A$2:$M$150,10,FALSE)</f>
        <v>1797</v>
      </c>
      <c r="I34" s="53">
        <f>VLOOKUP($A34,IRData!$A$2:$M$150,11,FALSE)</f>
        <v>0</v>
      </c>
      <c r="J34" s="55">
        <f>VLOOKUP(A34,IRData!$A$3:$Z$150,26,FALSE)</f>
        <v>377.35203000000001</v>
      </c>
      <c r="K34" s="55">
        <f>VLOOKUP(A34,IRData!$A$3:$AG$150,31,FALSE)</f>
        <v>0</v>
      </c>
      <c r="L34" s="53">
        <f>VLOOKUP($A34,IRData!$A$2:$M$150,12,FALSE)</f>
        <v>1349</v>
      </c>
      <c r="M34" s="54">
        <f>L34*Forutsetninger!$C$19</f>
        <v>1405.2921013412818</v>
      </c>
      <c r="N34" s="53">
        <f>VLOOKUP(A34,IRData!$A$3:$E$150,5,FALSE)*Forutsetninger!$C$19</f>
        <v>0</v>
      </c>
      <c r="O34" s="53">
        <f>VLOOKUP(A34,IRData!$A$3:$AA$150,27,FALSE)</f>
        <v>0</v>
      </c>
      <c r="P34" s="56">
        <f t="shared" si="0"/>
        <v>33335.893013606561</v>
      </c>
      <c r="Q34" s="146">
        <f>D34+E34+J34+K34+M34+G34*Forutsetninger!$B$6+N34</f>
        <v>42975.354829606564</v>
      </c>
      <c r="R34" s="57">
        <f>IFERROR((VLOOKUP(A34,'DEAnorm D-nett'!$A$4:$H$137,8,FALSE)+O34),0)</f>
        <v>46100.320161626478</v>
      </c>
      <c r="S34" s="26">
        <f>IFERROR((VLOOKUP(A34,'DEAnorm R- og S-nett'!$A$4:$H$91,8,FALSE)+N34+K34),N34+K34)</f>
        <v>0</v>
      </c>
      <c r="T34" s="58">
        <f>(1-Forutsetninger!$B$4)*Q34+(R34+S34)*Forutsetninger!$B$4</f>
        <v>44850.334028818514</v>
      </c>
      <c r="U34" s="50">
        <f t="shared" si="1"/>
        <v>11514.441015211953</v>
      </c>
      <c r="V34" s="49">
        <f t="shared" si="2"/>
        <v>7.5493081050801616E-2</v>
      </c>
      <c r="W34" s="62">
        <f>(R34+S34)-G34*($K$162+$K$156)/Forutsetninger!$B$4</f>
        <v>42369.587847440831</v>
      </c>
      <c r="X34" s="26">
        <f>(1-Forutsetninger!$B$4)*Q34+Forutsetninger!$B$4*W34</f>
        <v>42611.894640307124</v>
      </c>
      <c r="Y34" s="26">
        <f t="shared" si="3"/>
        <v>9276.0016267005631</v>
      </c>
      <c r="Z34" s="63">
        <f t="shared" si="4"/>
        <v>6.081701592866972E-2</v>
      </c>
    </row>
    <row r="35" spans="1:26" x14ac:dyDescent="0.2">
      <c r="A35" s="197">
        <v>322013</v>
      </c>
      <c r="B35" s="197" t="s">
        <v>253</v>
      </c>
      <c r="C35" s="226">
        <f>VLOOKUP(A35,IRData!$A$3:$F$150,6,FALSE)</f>
        <v>52261</v>
      </c>
      <c r="D35" s="55">
        <f>C35*Forutsetninger!$C$19</f>
        <v>54441.786885245907</v>
      </c>
      <c r="E35" s="53">
        <f>VLOOKUP($A35,IRData!$A$2:$M$150,7,FALSE)</f>
        <v>34384</v>
      </c>
      <c r="F35" s="53">
        <f>VLOOKUP($A35,IRData!$A$2:$M$150,8,FALSE)</f>
        <v>448672</v>
      </c>
      <c r="G35" s="53">
        <f>VLOOKUP($A35,IRData!$A$2:$M$150,9,FALSE)</f>
        <v>453158.72000000003</v>
      </c>
      <c r="H35" s="53">
        <f>VLOOKUP($A35,IRData!$A$2:$M$150,10,FALSE)</f>
        <v>58096</v>
      </c>
      <c r="I35" s="53">
        <f>VLOOKUP($A35,IRData!$A$2:$M$150,11,FALSE)</f>
        <v>0</v>
      </c>
      <c r="J35" s="55">
        <f>VLOOKUP(A35,IRData!$A$3:$Z$150,26,FALSE)</f>
        <v>11545.999040000001</v>
      </c>
      <c r="K35" s="55">
        <f>VLOOKUP(A35,IRData!$A$3:$AG$150,31,FALSE)</f>
        <v>0</v>
      </c>
      <c r="L35" s="53">
        <f>VLOOKUP($A35,IRData!$A$2:$M$150,12,FALSE)</f>
        <v>5072</v>
      </c>
      <c r="M35" s="54">
        <f>L35*Forutsetninger!$C$19</f>
        <v>5283.64828614009</v>
      </c>
      <c r="N35" s="53">
        <f>VLOOKUP(A35,IRData!$A$3:$E$150,5,FALSE)*Forutsetninger!$C$19</f>
        <v>0</v>
      </c>
      <c r="O35" s="53">
        <f>VLOOKUP(A35,IRData!$A$3:$AA$150,27,FALSE)</f>
        <v>11490.803363100784</v>
      </c>
      <c r="P35" s="56">
        <f t="shared" ref="P35:P66" si="5">D35+E35+K35+J35+M35+N35</f>
        <v>105655.43421138599</v>
      </c>
      <c r="Q35" s="146">
        <f>D35+E35+J35+K35+M35+G35*Forutsetninger!$B$6+N35</f>
        <v>134295.06531538599</v>
      </c>
      <c r="R35" s="57">
        <f>IFERROR((VLOOKUP(A35,'DEAnorm D-nett'!$A$4:$H$137,8,FALSE)+O35),0)</f>
        <v>140196.58414919744</v>
      </c>
      <c r="S35" s="26">
        <f>IFERROR((VLOOKUP(A35,'DEAnorm R- og S-nett'!$A$4:$H$91,8,FALSE)+N35+K35),N35+K35)</f>
        <v>0</v>
      </c>
      <c r="T35" s="58">
        <f>(1-Forutsetninger!$B$4)*Q35+(R35+S35)*Forutsetninger!$B$4</f>
        <v>137835.97661567287</v>
      </c>
      <c r="U35" s="50">
        <f t="shared" ref="U35:U66" si="6">T35-P35</f>
        <v>32180.542404286884</v>
      </c>
      <c r="V35" s="49">
        <f t="shared" ref="V35:V66" si="7">IF(G35=0,0,U35/G35)</f>
        <v>7.1013843459278206E-2</v>
      </c>
      <c r="W35" s="62">
        <f>(R35+S35)-G35*($K$162+$K$156)/Forutsetninger!$B$4</f>
        <v>129112.27267356089</v>
      </c>
      <c r="X35" s="26">
        <f>(1-Forutsetninger!$B$4)*Q35+Forutsetninger!$B$4*W35</f>
        <v>131185.38973029092</v>
      </c>
      <c r="Y35" s="26">
        <f t="shared" ref="Y35:Y66" si="8">X35-P35</f>
        <v>25529.955518904928</v>
      </c>
      <c r="Z35" s="63">
        <f t="shared" ref="Z35:Z66" si="9">IF(G35=0,0,Y35/G35)</f>
        <v>5.6337778337146253E-2</v>
      </c>
    </row>
    <row r="36" spans="1:26" x14ac:dyDescent="0.2">
      <c r="A36" s="197">
        <v>552013</v>
      </c>
      <c r="B36" s="197" t="s">
        <v>58</v>
      </c>
      <c r="C36" s="226">
        <f>VLOOKUP(A36,IRData!$A$3:$F$150,6,FALSE)</f>
        <v>16326</v>
      </c>
      <c r="D36" s="55">
        <f>C36*Forutsetninger!$C$19</f>
        <v>17007.263785394935</v>
      </c>
      <c r="E36" s="53">
        <f>VLOOKUP($A36,IRData!$A$2:$M$150,7,FALSE)</f>
        <v>4325</v>
      </c>
      <c r="F36" s="53">
        <f>VLOOKUP($A36,IRData!$A$2:$M$150,8,FALSE)</f>
        <v>76963</v>
      </c>
      <c r="G36" s="53">
        <f>VLOOKUP($A36,IRData!$A$2:$M$150,9,FALSE)</f>
        <v>77732.63</v>
      </c>
      <c r="H36" s="53">
        <f>VLOOKUP($A36,IRData!$A$2:$M$150,10,FALSE)</f>
        <v>6160</v>
      </c>
      <c r="I36" s="53">
        <f>VLOOKUP($A36,IRData!$A$2:$M$150,11,FALSE)</f>
        <v>0</v>
      </c>
      <c r="J36" s="55">
        <f>VLOOKUP(A36,IRData!$A$3:$Z$150,26,FALSE)</f>
        <v>1218.2631999999999</v>
      </c>
      <c r="K36" s="55">
        <f>VLOOKUP(A36,IRData!$A$3:$AG$150,31,FALSE)</f>
        <v>0</v>
      </c>
      <c r="L36" s="53">
        <f>VLOOKUP($A36,IRData!$A$2:$M$150,12,FALSE)</f>
        <v>205</v>
      </c>
      <c r="M36" s="54">
        <f>L36*Forutsetninger!$C$19</f>
        <v>213.5543964232489</v>
      </c>
      <c r="N36" s="53">
        <f>VLOOKUP(A36,IRData!$A$3:$E$150,5,FALSE)*Forutsetninger!$C$19</f>
        <v>0</v>
      </c>
      <c r="O36" s="53">
        <f>VLOOKUP(A36,IRData!$A$3:$AA$150,27,FALSE)</f>
        <v>600.36079909300486</v>
      </c>
      <c r="P36" s="56">
        <f t="shared" si="5"/>
        <v>22764.081381818185</v>
      </c>
      <c r="Q36" s="146">
        <f>D36+E36+J36+K36+M36+G36*Forutsetninger!$B$6+N36</f>
        <v>27676.783597818187</v>
      </c>
      <c r="R36" s="57">
        <f>IFERROR((VLOOKUP(A36,'DEAnorm D-nett'!$A$4:$H$137,8,FALSE)+O36),0)</f>
        <v>23795.261131898304</v>
      </c>
      <c r="S36" s="26">
        <f>IFERROR((VLOOKUP(A36,'DEAnorm R- og S-nett'!$A$4:$H$91,8,FALSE)+N36+K36),N36+K36)</f>
        <v>0</v>
      </c>
      <c r="T36" s="58">
        <f>(1-Forutsetninger!$B$4)*Q36+(R36+S36)*Forutsetninger!$B$4</f>
        <v>25347.870118266255</v>
      </c>
      <c r="U36" s="50">
        <f t="shared" si="6"/>
        <v>2583.7887364480703</v>
      </c>
      <c r="V36" s="49">
        <f t="shared" si="7"/>
        <v>3.3239435439764098E-2</v>
      </c>
      <c r="W36" s="62">
        <f>(R36+S36)-G36*($K$162+$K$156)/Forutsetninger!$B$4</f>
        <v>21893.912565240666</v>
      </c>
      <c r="X36" s="26">
        <f>(1-Forutsetninger!$B$4)*Q36+Forutsetninger!$B$4*W36</f>
        <v>24207.060978271675</v>
      </c>
      <c r="Y36" s="26">
        <f t="shared" si="8"/>
        <v>1442.9795964534896</v>
      </c>
      <c r="Z36" s="63">
        <f t="shared" si="9"/>
        <v>1.8563370317632243E-2</v>
      </c>
    </row>
    <row r="37" spans="1:26" x14ac:dyDescent="0.2">
      <c r="A37" s="197">
        <v>9002013</v>
      </c>
      <c r="B37" s="197" t="s">
        <v>3</v>
      </c>
      <c r="C37" s="226">
        <f>VLOOKUP(A37,IRData!$A$3:$F$150,6,FALSE)</f>
        <v>887</v>
      </c>
      <c r="D37" s="55">
        <f>C37*Forutsetninger!$C$19</f>
        <v>924.01341281669158</v>
      </c>
      <c r="E37" s="53">
        <f>VLOOKUP($A37,IRData!$A$2:$M$150,7,FALSE)</f>
        <v>667</v>
      </c>
      <c r="F37" s="53">
        <f>VLOOKUP($A37,IRData!$A$2:$M$150,8,FALSE)</f>
        <v>10009</v>
      </c>
      <c r="G37" s="53">
        <f>VLOOKUP($A37,IRData!$A$2:$M$150,9,FALSE)</f>
        <v>10109.09</v>
      </c>
      <c r="H37" s="53">
        <f>VLOOKUP($A37,IRData!$A$2:$M$150,10,FALSE)</f>
        <v>0</v>
      </c>
      <c r="I37" s="53">
        <f>VLOOKUP($A37,IRData!$A$2:$M$150,11,FALSE)</f>
        <v>0</v>
      </c>
      <c r="J37" s="55">
        <f>VLOOKUP(A37,IRData!$A$3:$Z$150,26,FALSE)</f>
        <v>0</v>
      </c>
      <c r="K37" s="55">
        <f>VLOOKUP(A37,IRData!$A$3:$AG$150,31,FALSE)</f>
        <v>0</v>
      </c>
      <c r="L37" s="53">
        <f>VLOOKUP($A37,IRData!$A$2:$M$150,12,FALSE)</f>
        <v>0</v>
      </c>
      <c r="M37" s="54">
        <f>L37*Forutsetninger!$C$19</f>
        <v>0</v>
      </c>
      <c r="N37" s="53">
        <f>VLOOKUP(A37,IRData!$A$3:$E$150,5,FALSE)*Forutsetninger!$C$19</f>
        <v>0</v>
      </c>
      <c r="O37" s="53">
        <f>VLOOKUP(A37,IRData!$A$3:$AA$150,27,FALSE)</f>
        <v>0</v>
      </c>
      <c r="P37" s="56">
        <f t="shared" si="5"/>
        <v>1591.0134128166915</v>
      </c>
      <c r="Q37" s="146">
        <f>D37+E37+J37+K37+M37+G37*Forutsetninger!$B$6+N37</f>
        <v>2229.9079008166914</v>
      </c>
      <c r="R37" s="57">
        <f>IFERROR((VLOOKUP(A37,'DEAnorm D-nett'!$A$4:$H$137,8,FALSE)+O37),0)</f>
        <v>0</v>
      </c>
      <c r="S37" s="26">
        <f>IFERROR((VLOOKUP(A37,'DEAnorm R- og S-nett'!$A$4:$H$91,8,FALSE)+N37+K37),N37+K37)</f>
        <v>2229.9079008166914</v>
      </c>
      <c r="T37" s="58">
        <f>(1-Forutsetninger!$B$4)*Q37+(R37+S37)*Forutsetninger!$B$4</f>
        <v>2229.9079008166914</v>
      </c>
      <c r="U37" s="50">
        <f t="shared" si="6"/>
        <v>638.89448799999991</v>
      </c>
      <c r="V37" s="49">
        <f t="shared" si="7"/>
        <v>6.3199999999999992E-2</v>
      </c>
      <c r="W37" s="62">
        <f>(R37+S37)-G37*($K$162+$K$156)/Forutsetninger!$B$4</f>
        <v>1982.6384622075377</v>
      </c>
      <c r="X37" s="26">
        <f>(1-Forutsetninger!$B$4)*Q37+Forutsetninger!$B$4*W37</f>
        <v>2081.5462376511991</v>
      </c>
      <c r="Y37" s="26">
        <f t="shared" si="8"/>
        <v>490.53282483450766</v>
      </c>
      <c r="Z37" s="63">
        <f t="shared" si="9"/>
        <v>4.8523934877868102E-2</v>
      </c>
    </row>
    <row r="38" spans="1:26" x14ac:dyDescent="0.2">
      <c r="A38" s="197">
        <v>1192013</v>
      </c>
      <c r="B38" s="197" t="s">
        <v>110</v>
      </c>
      <c r="C38" s="226">
        <f>VLOOKUP(A38,IRData!$A$3:$F$150,6,FALSE)</f>
        <v>18888</v>
      </c>
      <c r="D38" s="55">
        <f>C38*Forutsetninger!$C$19</f>
        <v>19676.172876304026</v>
      </c>
      <c r="E38" s="53">
        <f>VLOOKUP($A38,IRData!$A$2:$M$150,7,FALSE)</f>
        <v>4813</v>
      </c>
      <c r="F38" s="53">
        <f>VLOOKUP($A38,IRData!$A$2:$M$150,8,FALSE)</f>
        <v>73429</v>
      </c>
      <c r="G38" s="53">
        <f>VLOOKUP($A38,IRData!$A$2:$M$150,9,FALSE)</f>
        <v>74163.289999999994</v>
      </c>
      <c r="H38" s="53">
        <f>VLOOKUP($A38,IRData!$A$2:$M$150,10,FALSE)</f>
        <v>7528</v>
      </c>
      <c r="I38" s="53">
        <f>VLOOKUP($A38,IRData!$A$2:$M$150,11,FALSE)</f>
        <v>0</v>
      </c>
      <c r="J38" s="55">
        <f>VLOOKUP(A38,IRData!$A$3:$Z$150,26,FALSE)</f>
        <v>1580.8047199999999</v>
      </c>
      <c r="K38" s="55">
        <f>VLOOKUP(A38,IRData!$A$3:$AG$150,31,FALSE)</f>
        <v>0</v>
      </c>
      <c r="L38" s="53">
        <f>VLOOKUP($A38,IRData!$A$2:$M$150,12,FALSE)</f>
        <v>2064</v>
      </c>
      <c r="M38" s="54">
        <f>L38*Forutsetninger!$C$19</f>
        <v>2150.1281669150521</v>
      </c>
      <c r="N38" s="53">
        <f>VLOOKUP(A38,IRData!$A$3:$E$150,5,FALSE)*Forutsetninger!$C$19</f>
        <v>0</v>
      </c>
      <c r="O38" s="53">
        <f>VLOOKUP(A38,IRData!$A$3:$AA$150,27,FALSE)</f>
        <v>0</v>
      </c>
      <c r="P38" s="56">
        <f t="shared" si="5"/>
        <v>28220.105763219079</v>
      </c>
      <c r="Q38" s="146">
        <f>D38+E38+J38+K38+M38+G38*Forutsetninger!$B$6+N38</f>
        <v>32907.225691219079</v>
      </c>
      <c r="R38" s="57">
        <f>IFERROR((VLOOKUP(A38,'DEAnorm D-nett'!$A$4:$H$137,8,FALSE)+O38),0)</f>
        <v>33171.366903997012</v>
      </c>
      <c r="S38" s="26">
        <f>IFERROR((VLOOKUP(A38,'DEAnorm R- og S-nett'!$A$4:$H$91,8,FALSE)+N38+K38),N38+K38)</f>
        <v>0</v>
      </c>
      <c r="T38" s="58">
        <f>(1-Forutsetninger!$B$4)*Q38+(R38+S38)*Forutsetninger!$B$4</f>
        <v>33065.710418885836</v>
      </c>
      <c r="U38" s="50">
        <f t="shared" si="6"/>
        <v>4845.604655666757</v>
      </c>
      <c r="V38" s="49">
        <f t="shared" si="7"/>
        <v>6.5336970024748864E-2</v>
      </c>
      <c r="W38" s="62">
        <f>(R38+S38)-G38*($K$162+$K$156)/Forutsetninger!$B$4</f>
        <v>31357.324781144423</v>
      </c>
      <c r="X38" s="26">
        <f>(1-Forutsetninger!$B$4)*Q38+Forutsetninger!$B$4*W38</f>
        <v>31977.285145174286</v>
      </c>
      <c r="Y38" s="26">
        <f t="shared" si="8"/>
        <v>3757.1793819552076</v>
      </c>
      <c r="Z38" s="63">
        <f t="shared" si="9"/>
        <v>5.0660904902617022E-2</v>
      </c>
    </row>
    <row r="39" spans="1:26" x14ac:dyDescent="0.2">
      <c r="A39" s="197">
        <v>2952013</v>
      </c>
      <c r="B39" s="197" t="s">
        <v>303</v>
      </c>
      <c r="C39" s="226">
        <f>VLOOKUP(A39,IRData!$A$3:$F$150,6,FALSE)</f>
        <v>48112</v>
      </c>
      <c r="D39" s="55">
        <f>C39*Forutsetninger!$C$19</f>
        <v>50119.654247391954</v>
      </c>
      <c r="E39" s="53">
        <f>VLOOKUP($A39,IRData!$A$2:$M$150,7,FALSE)</f>
        <v>11911</v>
      </c>
      <c r="F39" s="53">
        <f>VLOOKUP($A39,IRData!$A$2:$M$150,8,FALSE)</f>
        <v>212582</v>
      </c>
      <c r="G39" s="53">
        <f>VLOOKUP($A39,IRData!$A$2:$M$150,9,FALSE)</f>
        <v>214707.82</v>
      </c>
      <c r="H39" s="53">
        <f>VLOOKUP($A39,IRData!$A$2:$M$150,10,FALSE)</f>
        <v>22962</v>
      </c>
      <c r="I39" s="53">
        <f>VLOOKUP($A39,IRData!$A$2:$M$150,11,FALSE)</f>
        <v>3738</v>
      </c>
      <c r="J39" s="55">
        <f>VLOOKUP(A39,IRData!$A$3:$Z$150,26,FALSE)</f>
        <v>4563.4678800000002</v>
      </c>
      <c r="K39" s="55">
        <f>VLOOKUP(A39,IRData!$A$3:$AG$150,31,FALSE)</f>
        <v>742.89012000000002</v>
      </c>
      <c r="L39" s="53">
        <f>VLOOKUP($A39,IRData!$A$2:$M$150,12,FALSE)</f>
        <v>3294</v>
      </c>
      <c r="M39" s="54">
        <f>L39*Forutsetninger!$C$19</f>
        <v>3431.454545454546</v>
      </c>
      <c r="N39" s="53">
        <f>VLOOKUP(A39,IRData!$A$3:$E$150,5,FALSE)*Forutsetninger!$C$19</f>
        <v>0</v>
      </c>
      <c r="O39" s="53">
        <f>VLOOKUP(A39,IRData!$A$3:$AA$150,27,FALSE)</f>
        <v>0</v>
      </c>
      <c r="P39" s="56">
        <f t="shared" si="5"/>
        <v>70768.466792846491</v>
      </c>
      <c r="Q39" s="146">
        <f>D39+E39+J39+K39+M39+G39*Forutsetninger!$B$6+N39</f>
        <v>84338.001016846494</v>
      </c>
      <c r="R39" s="57">
        <f>IFERROR((VLOOKUP(A39,'DEAnorm D-nett'!$A$4:$H$137,8,FALSE)+O39),0)</f>
        <v>78689.287872464149</v>
      </c>
      <c r="S39" s="26">
        <f>IFERROR((VLOOKUP(A39,'DEAnorm R- og S-nett'!$A$4:$H$91,8,FALSE)+N39+K39),N39+K39)</f>
        <v>12628.795002790781</v>
      </c>
      <c r="T39" s="58">
        <f>(1-Forutsetninger!$B$4)*Q39+(R39+S39)*Forutsetninger!$B$4</f>
        <v>88526.050131891563</v>
      </c>
      <c r="U39" s="50">
        <f t="shared" si="6"/>
        <v>17757.583339045072</v>
      </c>
      <c r="V39" s="49">
        <f t="shared" si="7"/>
        <v>8.2705806146441574E-2</v>
      </c>
      <c r="W39" s="62">
        <f>(R39+S39)-G39*($K$162+$K$156)/Forutsetninger!$B$4</f>
        <v>86066.306294336639</v>
      </c>
      <c r="X39" s="26">
        <f>(1-Forutsetninger!$B$4)*Q39+Forutsetninger!$B$4*W39</f>
        <v>85374.984183340581</v>
      </c>
      <c r="Y39" s="26">
        <f t="shared" si="8"/>
        <v>14606.517390494089</v>
      </c>
      <c r="Z39" s="63">
        <f t="shared" si="9"/>
        <v>6.8029741024309642E-2</v>
      </c>
    </row>
    <row r="40" spans="1:26" x14ac:dyDescent="0.2">
      <c r="A40" s="197">
        <v>622013</v>
      </c>
      <c r="B40" s="197" t="s">
        <v>260</v>
      </c>
      <c r="C40" s="226">
        <f>VLOOKUP(A40,IRData!$A$3:$F$150,6,FALSE)</f>
        <v>43658</v>
      </c>
      <c r="D40" s="55">
        <f>C40*Forutsetninger!$C$19</f>
        <v>45479.794336810737</v>
      </c>
      <c r="E40" s="53">
        <f>VLOOKUP($A40,IRData!$A$2:$M$150,7,FALSE)</f>
        <v>14914</v>
      </c>
      <c r="F40" s="53">
        <f>VLOOKUP($A40,IRData!$A$2:$M$150,8,FALSE)</f>
        <v>260677</v>
      </c>
      <c r="G40" s="53">
        <f>VLOOKUP($A40,IRData!$A$2:$M$150,9,FALSE)</f>
        <v>263283.77</v>
      </c>
      <c r="H40" s="53">
        <f>VLOOKUP($A40,IRData!$A$2:$M$150,10,FALSE)</f>
        <v>23597</v>
      </c>
      <c r="I40" s="53">
        <f>VLOOKUP($A40,IRData!$A$2:$M$150,11,FALSE)</f>
        <v>3097</v>
      </c>
      <c r="J40" s="55">
        <f>VLOOKUP(A40,IRData!$A$3:$Z$150,26,FALSE)</f>
        <v>4689.6677800000007</v>
      </c>
      <c r="K40" s="55">
        <f>VLOOKUP(A40,IRData!$A$3:$AG$150,31,FALSE)</f>
        <v>615.49778000000003</v>
      </c>
      <c r="L40" s="53">
        <f>VLOOKUP($A40,IRData!$A$2:$M$150,12,FALSE)</f>
        <v>2301</v>
      </c>
      <c r="M40" s="54">
        <f>L40*Forutsetninger!$C$19</f>
        <v>2397.0178837555891</v>
      </c>
      <c r="N40" s="53">
        <f>VLOOKUP(A40,IRData!$A$3:$E$150,5,FALSE)*Forutsetninger!$C$19</f>
        <v>0</v>
      </c>
      <c r="O40" s="53">
        <f>VLOOKUP(A40,IRData!$A$3:$AA$150,27,FALSE)</f>
        <v>0</v>
      </c>
      <c r="P40" s="56">
        <f t="shared" si="5"/>
        <v>68095.977780566318</v>
      </c>
      <c r="Q40" s="146">
        <f>D40+E40+J40+K40+M40+G40*Forutsetninger!$B$6+N40</f>
        <v>84735.512044566334</v>
      </c>
      <c r="R40" s="57">
        <f>IFERROR((VLOOKUP(A40,'DEAnorm D-nett'!$A$4:$H$137,8,FALSE)+O40),0)</f>
        <v>86886.52317055031</v>
      </c>
      <c r="S40" s="26">
        <f>IFERROR((VLOOKUP(A40,'DEAnorm R- og S-nett'!$A$4:$H$91,8,FALSE)+N40+K40),N40+K40)</f>
        <v>8831.8777597646531</v>
      </c>
      <c r="T40" s="58">
        <f>(1-Forutsetninger!$B$4)*Q40+(R40+S40)*Forutsetninger!$B$4</f>
        <v>91325.245376015519</v>
      </c>
      <c r="U40" s="50">
        <f t="shared" si="6"/>
        <v>23229.267595449201</v>
      </c>
      <c r="V40" s="49">
        <f t="shared" si="7"/>
        <v>8.8229014631054536E-2</v>
      </c>
      <c r="W40" s="62">
        <f>(R40+S40)-G40*($K$162+$K$156)/Forutsetninger!$B$4</f>
        <v>89278.451340114305</v>
      </c>
      <c r="X40" s="26">
        <f>(1-Forutsetninger!$B$4)*Q40+Forutsetninger!$B$4*W40</f>
        <v>87461.275621895111</v>
      </c>
      <c r="Y40" s="26">
        <f t="shared" si="8"/>
        <v>19365.297841328793</v>
      </c>
      <c r="Z40" s="63">
        <f t="shared" si="9"/>
        <v>7.3552949508922605E-2</v>
      </c>
    </row>
    <row r="41" spans="1:26" x14ac:dyDescent="0.2">
      <c r="A41" s="197">
        <v>6752013</v>
      </c>
      <c r="B41" s="197" t="s">
        <v>170</v>
      </c>
      <c r="C41" s="226">
        <f>VLOOKUP(A41,IRData!$A$3:$F$150,6,FALSE)</f>
        <v>1245445</v>
      </c>
      <c r="D41" s="55">
        <f>C41*Forutsetninger!$C$19</f>
        <v>1297415.8792846499</v>
      </c>
      <c r="E41" s="53">
        <f>VLOOKUP($A41,IRData!$A$2:$M$150,7,FALSE)</f>
        <v>305549</v>
      </c>
      <c r="F41" s="53">
        <f>VLOOKUP($A41,IRData!$A$2:$M$150,8,FALSE)</f>
        <v>6261334</v>
      </c>
      <c r="G41" s="53">
        <f>VLOOKUP($A41,IRData!$A$2:$M$150,9,FALSE)</f>
        <v>6323947.3399999999</v>
      </c>
      <c r="H41" s="53">
        <f>VLOOKUP($A41,IRData!$A$2:$M$150,10,FALSE)</f>
        <v>758001</v>
      </c>
      <c r="I41" s="53">
        <f>VLOOKUP($A41,IRData!$A$2:$M$150,11,FALSE)</f>
        <v>362438</v>
      </c>
      <c r="J41" s="55">
        <f>VLOOKUP(A41,IRData!$A$3:$Z$150,26,FALSE)</f>
        <v>150645.11874000001</v>
      </c>
      <c r="K41" s="55">
        <f>VLOOKUP(A41,IRData!$A$3:$AG$150,31,FALSE)</f>
        <v>72030.928120000011</v>
      </c>
      <c r="L41" s="53">
        <f>VLOOKUP($A41,IRData!$A$2:$M$150,12,FALSE)</f>
        <v>69470</v>
      </c>
      <c r="M41" s="54">
        <f>L41*Forutsetninger!$C$19</f>
        <v>72368.897168405369</v>
      </c>
      <c r="N41" s="53">
        <f>VLOOKUP(A41,IRData!$A$3:$E$150,5,FALSE)*Forutsetninger!$C$19</f>
        <v>1808.441132637854</v>
      </c>
      <c r="O41" s="53">
        <f>VLOOKUP(A41,IRData!$A$3:$AA$150,27,FALSE)</f>
        <v>0</v>
      </c>
      <c r="P41" s="56">
        <f t="shared" si="5"/>
        <v>1899818.2644456932</v>
      </c>
      <c r="Q41" s="146">
        <f>D41+E41+J41+K41+M41+G41*Forutsetninger!$B$6+N41</f>
        <v>2299491.7363336929</v>
      </c>
      <c r="R41" s="57">
        <f>IFERROR((VLOOKUP(A41,'DEAnorm D-nett'!$A$4:$H$137,8,FALSE)+O41),0)</f>
        <v>1760447.6918330044</v>
      </c>
      <c r="S41" s="26">
        <f>IFERROR((VLOOKUP(A41,'DEAnorm R- og S-nett'!$A$4:$H$91,8,FALSE)+N41+K41),N41+K41)</f>
        <v>841955.28629902692</v>
      </c>
      <c r="T41" s="58">
        <f>(1-Forutsetninger!$B$4)*Q41+(R41+S41)*Forutsetninger!$B$4</f>
        <v>2481238.4814126962</v>
      </c>
      <c r="U41" s="50">
        <f t="shared" si="6"/>
        <v>581420.21696700295</v>
      </c>
      <c r="V41" s="49">
        <f t="shared" si="7"/>
        <v>9.193944631534566E-2</v>
      </c>
      <c r="W41" s="62">
        <f>(R41+S41)-G41*($K$162+$K$156)/Forutsetninger!$B$4</f>
        <v>2447718.5398140769</v>
      </c>
      <c r="X41" s="26">
        <f>(1-Forutsetninger!$B$4)*Q41+Forutsetninger!$B$4*W41</f>
        <v>2388427.8184219231</v>
      </c>
      <c r="Y41" s="26">
        <f t="shared" si="8"/>
        <v>488609.55397622986</v>
      </c>
      <c r="Z41" s="63">
        <f t="shared" si="9"/>
        <v>7.7263381193213715E-2</v>
      </c>
    </row>
    <row r="42" spans="1:26" x14ac:dyDescent="0.2">
      <c r="A42" s="197">
        <v>2752013</v>
      </c>
      <c r="B42" s="197" t="s">
        <v>301</v>
      </c>
      <c r="C42" s="226">
        <f>VLOOKUP(A42,IRData!$A$3:$F$150,6,FALSE)</f>
        <v>69309</v>
      </c>
      <c r="D42" s="55">
        <f>C42*Forutsetninger!$C$19</f>
        <v>72201.178837555897</v>
      </c>
      <c r="E42" s="53">
        <f>VLOOKUP($A42,IRData!$A$2:$M$150,7,FALSE)</f>
        <v>20101</v>
      </c>
      <c r="F42" s="53">
        <f>VLOOKUP($A42,IRData!$A$2:$M$150,8,FALSE)</f>
        <v>275615</v>
      </c>
      <c r="G42" s="53">
        <f>VLOOKUP($A42,IRData!$A$2:$M$150,9,FALSE)</f>
        <v>278371.15000000002</v>
      </c>
      <c r="H42" s="53">
        <f>VLOOKUP($A42,IRData!$A$2:$M$150,10,FALSE)</f>
        <v>34921</v>
      </c>
      <c r="I42" s="53">
        <f>VLOOKUP($A42,IRData!$A$2:$M$150,11,FALSE)</f>
        <v>5080</v>
      </c>
      <c r="J42" s="55">
        <f>VLOOKUP(A42,IRData!$A$3:$Z$150,26,FALSE)</f>
        <v>6906.3261700000003</v>
      </c>
      <c r="K42" s="55">
        <f>VLOOKUP(A42,IRData!$A$3:$AG$150,31,FALSE)</f>
        <v>1004.6716000000001</v>
      </c>
      <c r="L42" s="53">
        <f>VLOOKUP($A42,IRData!$A$2:$M$150,12,FALSE)</f>
        <v>4586</v>
      </c>
      <c r="M42" s="54">
        <f>L42*Forutsetninger!$C$19</f>
        <v>4777.3681073025336</v>
      </c>
      <c r="N42" s="53">
        <f>VLOOKUP(A42,IRData!$A$3:$E$150,5,FALSE)*Forutsetninger!$C$19</f>
        <v>0</v>
      </c>
      <c r="O42" s="53">
        <f>VLOOKUP(A42,IRData!$A$3:$AA$150,27,FALSE)</f>
        <v>243.05824493544648</v>
      </c>
      <c r="P42" s="56">
        <f t="shared" si="5"/>
        <v>104990.54471485844</v>
      </c>
      <c r="Q42" s="146">
        <f>D42+E42+J42+K42+M42+G42*Forutsetninger!$B$6+N42</f>
        <v>122583.60139485844</v>
      </c>
      <c r="R42" s="57">
        <f>IFERROR((VLOOKUP(A42,'DEAnorm D-nett'!$A$4:$H$137,8,FALSE)+O42),0)</f>
        <v>105885.78795494616</v>
      </c>
      <c r="S42" s="26">
        <f>IFERROR((VLOOKUP(A42,'DEAnorm R- og S-nett'!$A$4:$H$91,8,FALSE)+N42+K42),N42+K42)</f>
        <v>15475.217373978521</v>
      </c>
      <c r="T42" s="58">
        <f>(1-Forutsetninger!$B$4)*Q42+(R42+S42)*Forutsetninger!$B$4</f>
        <v>121850.04375529819</v>
      </c>
      <c r="U42" s="50">
        <f t="shared" si="6"/>
        <v>16859.499040439754</v>
      </c>
      <c r="V42" s="49">
        <f t="shared" si="7"/>
        <v>6.0564821607554345E-2</v>
      </c>
      <c r="W42" s="62">
        <f>(R42+S42)-G42*($K$162+$K$156)/Forutsetninger!$B$4</f>
        <v>114552.01678638678</v>
      </c>
      <c r="X42" s="26">
        <f>(1-Forutsetninger!$B$4)*Q42+Forutsetninger!$B$4*W42</f>
        <v>117764.65062977545</v>
      </c>
      <c r="Y42" s="26">
        <f t="shared" si="8"/>
        <v>12774.105914917018</v>
      </c>
      <c r="Z42" s="63">
        <f t="shared" si="9"/>
        <v>4.588875648542249E-2</v>
      </c>
    </row>
    <row r="43" spans="1:26" x14ac:dyDescent="0.2">
      <c r="A43" s="197">
        <v>652013</v>
      </c>
      <c r="B43" s="197" t="s">
        <v>262</v>
      </c>
      <c r="C43" s="226">
        <f>VLOOKUP(A43,IRData!$A$3:$F$150,6,FALSE)</f>
        <v>37126</v>
      </c>
      <c r="D43" s="55">
        <f>C43*Forutsetninger!$C$19</f>
        <v>38675.222056631894</v>
      </c>
      <c r="E43" s="53">
        <f>VLOOKUP($A43,IRData!$A$2:$M$150,7,FALSE)</f>
        <v>10786</v>
      </c>
      <c r="F43" s="53">
        <f>VLOOKUP($A43,IRData!$A$2:$M$150,8,FALSE)</f>
        <v>197024</v>
      </c>
      <c r="G43" s="53">
        <f>VLOOKUP($A43,IRData!$A$2:$M$150,9,FALSE)</f>
        <v>198994.24</v>
      </c>
      <c r="H43" s="53">
        <f>VLOOKUP($A43,IRData!$A$2:$M$150,10,FALSE)</f>
        <v>15387</v>
      </c>
      <c r="I43" s="53">
        <f>VLOOKUP($A43,IRData!$A$2:$M$150,11,FALSE)</f>
        <v>3378</v>
      </c>
      <c r="J43" s="55">
        <f>VLOOKUP(A43,IRData!$A$3:$Z$150,26,FALSE)</f>
        <v>3120.7913399999998</v>
      </c>
      <c r="K43" s="55">
        <f>VLOOKUP(A43,IRData!$A$3:$AG$150,31,FALSE)</f>
        <v>685.12595999999996</v>
      </c>
      <c r="L43" s="53">
        <f>VLOOKUP($A43,IRData!$A$2:$M$150,12,FALSE)</f>
        <v>4996</v>
      </c>
      <c r="M43" s="54">
        <f>L43*Forutsetninger!$C$19</f>
        <v>5204.4769001490313</v>
      </c>
      <c r="N43" s="53">
        <f>VLOOKUP(A43,IRData!$A$3:$E$150,5,FALSE)*Forutsetninger!$C$19</f>
        <v>0</v>
      </c>
      <c r="O43" s="53">
        <f>VLOOKUP(A43,IRData!$A$3:$AA$150,27,FALSE)</f>
        <v>0</v>
      </c>
      <c r="P43" s="56">
        <f t="shared" si="5"/>
        <v>58471.616256780922</v>
      </c>
      <c r="Q43" s="146">
        <f>D43+E43+J43+K43+M43+G43*Forutsetninger!$B$6+N43</f>
        <v>71048.052224780928</v>
      </c>
      <c r="R43" s="57">
        <f>IFERROR((VLOOKUP(A43,'DEAnorm D-nett'!$A$4:$H$137,8,FALSE)+O43),0)</f>
        <v>43509.771179048468</v>
      </c>
      <c r="S43" s="26">
        <f>IFERROR((VLOOKUP(A43,'DEAnorm R- og S-nett'!$A$4:$H$91,8,FALSE)+N43+K43),N43+K43)</f>
        <v>16885.381116616019</v>
      </c>
      <c r="T43" s="58">
        <f>(1-Forutsetninger!$B$4)*Q43+(R43+S43)*Forutsetninger!$B$4</f>
        <v>64656.312267311063</v>
      </c>
      <c r="U43" s="50">
        <f t="shared" si="6"/>
        <v>6184.6960105301405</v>
      </c>
      <c r="V43" s="49">
        <f t="shared" si="7"/>
        <v>3.1079774020243707E-2</v>
      </c>
      <c r="W43" s="62">
        <f>(R43+S43)-G43*($K$162+$K$156)/Forutsetninger!$B$4</f>
        <v>55527.731587049253</v>
      </c>
      <c r="X43" s="26">
        <f>(1-Forutsetninger!$B$4)*Q43+Forutsetninger!$B$4*W43</f>
        <v>61735.859842141923</v>
      </c>
      <c r="Y43" s="26">
        <f t="shared" si="8"/>
        <v>3264.2435853610004</v>
      </c>
      <c r="Z43" s="63">
        <f t="shared" si="9"/>
        <v>1.6403708898111827E-2</v>
      </c>
    </row>
    <row r="44" spans="1:26" x14ac:dyDescent="0.2">
      <c r="A44" s="197">
        <v>2382013</v>
      </c>
      <c r="B44" s="197" t="s">
        <v>145</v>
      </c>
      <c r="C44" s="226">
        <f>VLOOKUP(A44,IRData!$A$3:$F$150,6,FALSE)</f>
        <v>29040</v>
      </c>
      <c r="D44" s="55">
        <f>C44*Forutsetninger!$C$19</f>
        <v>30251.803278688527</v>
      </c>
      <c r="E44" s="53">
        <f>VLOOKUP($A44,IRData!$A$2:$M$150,7,FALSE)</f>
        <v>9472</v>
      </c>
      <c r="F44" s="53">
        <f>VLOOKUP($A44,IRData!$A$2:$M$150,8,FALSE)</f>
        <v>110076</v>
      </c>
      <c r="G44" s="53">
        <f>VLOOKUP($A44,IRData!$A$2:$M$150,9,FALSE)</f>
        <v>111176.76000000001</v>
      </c>
      <c r="H44" s="53">
        <f>VLOOKUP($A44,IRData!$A$2:$M$150,10,FALSE)</f>
        <v>14961</v>
      </c>
      <c r="I44" s="53">
        <f>VLOOKUP($A44,IRData!$A$2:$M$150,11,FALSE)</f>
        <v>1662</v>
      </c>
      <c r="J44" s="55">
        <f>VLOOKUP(A44,IRData!$A$3:$Z$150,26,FALSE)</f>
        <v>2958.8369700000003</v>
      </c>
      <c r="K44" s="55">
        <f>VLOOKUP(A44,IRData!$A$3:$AG$150,31,FALSE)</f>
        <v>328.69373999999999</v>
      </c>
      <c r="L44" s="53">
        <f>VLOOKUP($A44,IRData!$A$2:$M$150,12,FALSE)</f>
        <v>1432</v>
      </c>
      <c r="M44" s="54">
        <f>L44*Forutsetninger!$C$19</f>
        <v>1491.7555886736216</v>
      </c>
      <c r="N44" s="53">
        <f>VLOOKUP(A44,IRData!$A$3:$E$150,5,FALSE)*Forutsetninger!$C$19</f>
        <v>0</v>
      </c>
      <c r="O44" s="53">
        <f>VLOOKUP(A44,IRData!$A$3:$AA$150,27,FALSE)</f>
        <v>491.20429594719292</v>
      </c>
      <c r="P44" s="56">
        <f t="shared" si="5"/>
        <v>44503.08957736216</v>
      </c>
      <c r="Q44" s="146">
        <f>D44+E44+J44+K44+M44+G44*Forutsetninger!$B$6+N44</f>
        <v>51529.460809362165</v>
      </c>
      <c r="R44" s="57">
        <f>IFERROR((VLOOKUP(A44,'DEAnorm D-nett'!$A$4:$H$137,8,FALSE)+O44),0)</f>
        <v>51497.100017620207</v>
      </c>
      <c r="S44" s="26">
        <f>IFERROR((VLOOKUP(A44,'DEAnorm R- og S-nett'!$A$4:$H$91,8,FALSE)+N44+K44),N44+K44)</f>
        <v>1803.3374761502457</v>
      </c>
      <c r="T44" s="58">
        <f>(1-Forutsetninger!$B$4)*Q44+(R44+S44)*Forutsetninger!$B$4</f>
        <v>52592.046820007141</v>
      </c>
      <c r="U44" s="50">
        <f t="shared" si="6"/>
        <v>8088.9572426449813</v>
      </c>
      <c r="V44" s="49">
        <f t="shared" si="7"/>
        <v>7.2757627067428304E-2</v>
      </c>
      <c r="W44" s="62">
        <f>(R44+S44)-G44*($K$162+$K$156)/Forutsetninger!$B$4</f>
        <v>50581.041877391079</v>
      </c>
      <c r="X44" s="26">
        <f>(1-Forutsetninger!$B$4)*Q44+Forutsetninger!$B$4*W44</f>
        <v>50960.409450179519</v>
      </c>
      <c r="Y44" s="26">
        <f t="shared" si="8"/>
        <v>6457.3198728173593</v>
      </c>
      <c r="Z44" s="63">
        <f t="shared" si="9"/>
        <v>5.808156194529647E-2</v>
      </c>
    </row>
    <row r="45" spans="1:26" x14ac:dyDescent="0.2">
      <c r="A45" s="197">
        <v>5032013</v>
      </c>
      <c r="B45" s="197" t="s">
        <v>155</v>
      </c>
      <c r="C45" s="226">
        <f>VLOOKUP(A45,IRData!$A$3:$F$150,6,FALSE)</f>
        <v>184616</v>
      </c>
      <c r="D45" s="55">
        <f>C45*Forutsetninger!$C$19</f>
        <v>192319.79731743666</v>
      </c>
      <c r="E45" s="53">
        <f>VLOOKUP($A45,IRData!$A$2:$M$150,7,FALSE)</f>
        <v>57312</v>
      </c>
      <c r="F45" s="53">
        <f>VLOOKUP($A45,IRData!$A$2:$M$150,8,FALSE)</f>
        <v>907495</v>
      </c>
      <c r="G45" s="53">
        <f>VLOOKUP($A45,IRData!$A$2:$M$150,9,FALSE)</f>
        <v>916569.95000000007</v>
      </c>
      <c r="H45" s="53">
        <f>VLOOKUP($A45,IRData!$A$2:$M$150,10,FALSE)</f>
        <v>87933</v>
      </c>
      <c r="I45" s="53">
        <f>VLOOKUP($A45,IRData!$A$2:$M$150,11,FALSE)</f>
        <v>17627</v>
      </c>
      <c r="J45" s="55">
        <f>VLOOKUP(A45,IRData!$A$3:$Z$150,26,FALSE)</f>
        <v>17430.079260000002</v>
      </c>
      <c r="K45" s="55">
        <f>VLOOKUP(A45,IRData!$A$3:$AG$150,31,FALSE)</f>
        <v>3494.02394</v>
      </c>
      <c r="L45" s="53">
        <f>VLOOKUP($A45,IRData!$A$2:$M$150,12,FALSE)</f>
        <v>18546</v>
      </c>
      <c r="M45" s="54">
        <f>L45*Forutsetninger!$C$19</f>
        <v>19319.901639344265</v>
      </c>
      <c r="N45" s="53">
        <f>VLOOKUP(A45,IRData!$A$3:$E$150,5,FALSE)*Forutsetninger!$C$19</f>
        <v>0</v>
      </c>
      <c r="O45" s="53">
        <f>VLOOKUP(A45,IRData!$A$3:$AA$150,27,FALSE)</f>
        <v>0</v>
      </c>
      <c r="P45" s="56">
        <f t="shared" si="5"/>
        <v>289875.80215678096</v>
      </c>
      <c r="Q45" s="146">
        <f>D45+E45+J45+K45+M45+G45*Forutsetninger!$B$6+N45</f>
        <v>347803.02299678099</v>
      </c>
      <c r="R45" s="57">
        <f>IFERROR((VLOOKUP(A45,'DEAnorm D-nett'!$A$4:$H$137,8,FALSE)+O45),0)</f>
        <v>245356.89974734833</v>
      </c>
      <c r="S45" s="26">
        <f>IFERROR((VLOOKUP(A45,'DEAnorm R- og S-nett'!$A$4:$H$91,8,FALSE)+N45+K45),N45+K45)</f>
        <v>53656.991964986308</v>
      </c>
      <c r="T45" s="58">
        <f>(1-Forutsetninger!$B$4)*Q45+(R45+S45)*Forutsetninger!$B$4</f>
        <v>318529.54422611318</v>
      </c>
      <c r="U45" s="50">
        <f t="shared" si="6"/>
        <v>28653.74206933222</v>
      </c>
      <c r="V45" s="49">
        <f t="shared" si="7"/>
        <v>3.1261926129404767E-2</v>
      </c>
      <c r="W45" s="62">
        <f>(R45+S45)-G45*($K$162+$K$156)/Forutsetninger!$B$4</f>
        <v>276594.49125368602</v>
      </c>
      <c r="X45" s="26">
        <f>(1-Forutsetninger!$B$4)*Q45+Forutsetninger!$B$4*W45</f>
        <v>305077.903950924</v>
      </c>
      <c r="Y45" s="26">
        <f t="shared" si="8"/>
        <v>15202.101794143033</v>
      </c>
      <c r="Z45" s="63">
        <f t="shared" si="9"/>
        <v>1.6585861007272856E-2</v>
      </c>
    </row>
    <row r="46" spans="1:26" x14ac:dyDescent="0.2">
      <c r="A46" s="197">
        <v>712013</v>
      </c>
      <c r="B46" s="197" t="s">
        <v>263</v>
      </c>
      <c r="C46" s="226">
        <f>VLOOKUP(A46,IRData!$A$3:$F$150,6,FALSE)</f>
        <v>223190</v>
      </c>
      <c r="D46" s="55">
        <f>C46*Forutsetninger!$C$19</f>
        <v>232503.44262295085</v>
      </c>
      <c r="E46" s="53">
        <f>VLOOKUP($A46,IRData!$A$2:$M$150,7,FALSE)</f>
        <v>79614</v>
      </c>
      <c r="F46" s="53">
        <f>VLOOKUP($A46,IRData!$A$2:$M$150,8,FALSE)</f>
        <v>1055552</v>
      </c>
      <c r="G46" s="53">
        <f>VLOOKUP($A46,IRData!$A$2:$M$150,9,FALSE)</f>
        <v>1066107.52</v>
      </c>
      <c r="H46" s="53">
        <f>VLOOKUP($A46,IRData!$A$2:$M$150,10,FALSE)</f>
        <v>82398</v>
      </c>
      <c r="I46" s="53">
        <f>VLOOKUP($A46,IRData!$A$2:$M$150,11,FALSE)</f>
        <v>64114</v>
      </c>
      <c r="J46" s="55">
        <f>VLOOKUP(A46,IRData!$A$3:$Z$150,26,FALSE)</f>
        <v>16711.962359999998</v>
      </c>
      <c r="K46" s="55">
        <f>VLOOKUP(A46,IRData!$A$3:$AG$150,31,FALSE)</f>
        <v>13003.601480000001</v>
      </c>
      <c r="L46" s="53">
        <f>VLOOKUP($A46,IRData!$A$2:$M$150,12,FALSE)</f>
        <v>27251</v>
      </c>
      <c r="M46" s="54">
        <f>L46*Forutsetninger!$C$19</f>
        <v>28388.150521609539</v>
      </c>
      <c r="N46" s="53">
        <f>VLOOKUP(A46,IRData!$A$3:$E$150,5,FALSE)*Forutsetninger!$C$19</f>
        <v>121.88226527570791</v>
      </c>
      <c r="O46" s="53">
        <f>VLOOKUP(A46,IRData!$A$3:$AA$150,27,FALSE)</f>
        <v>0</v>
      </c>
      <c r="P46" s="56">
        <f t="shared" si="5"/>
        <v>370343.03924983612</v>
      </c>
      <c r="Q46" s="146">
        <f>D46+E46+J46+K46+M46+G46*Forutsetninger!$B$6+N46</f>
        <v>437721.03451383614</v>
      </c>
      <c r="R46" s="57">
        <f>IFERROR((VLOOKUP(A46,'DEAnorm D-nett'!$A$4:$H$137,8,FALSE)+O46),0)</f>
        <v>282648.87526727474</v>
      </c>
      <c r="S46" s="26">
        <f>IFERROR((VLOOKUP(A46,'DEAnorm R- og S-nett'!$A$4:$H$91,8,FALSE)+N46+K46),N46+K46)</f>
        <v>79296.266231973947</v>
      </c>
      <c r="T46" s="58">
        <f>(1-Forutsetninger!$B$4)*Q46+(R46+S46)*Forutsetninger!$B$4</f>
        <v>392255.49870508368</v>
      </c>
      <c r="U46" s="50">
        <f t="shared" si="6"/>
        <v>21912.459455247561</v>
      </c>
      <c r="V46" s="49">
        <f t="shared" si="7"/>
        <v>2.0553704991451108E-2</v>
      </c>
      <c r="W46" s="62">
        <f>(R46+S46)-G46*($K$162+$K$156)/Forutsetninger!$B$4</f>
        <v>335868.03584805783</v>
      </c>
      <c r="X46" s="26">
        <f>(1-Forutsetninger!$B$4)*Q46+Forutsetninger!$B$4*W46</f>
        <v>376609.2353143692</v>
      </c>
      <c r="Y46" s="26">
        <f t="shared" si="8"/>
        <v>6266.1960645330837</v>
      </c>
      <c r="Z46" s="63">
        <f t="shared" si="9"/>
        <v>5.8776398693192629E-3</v>
      </c>
    </row>
    <row r="47" spans="1:26" x14ac:dyDescent="0.2">
      <c r="A47" s="197">
        <v>722013</v>
      </c>
      <c r="B47" s="197" t="s">
        <v>59</v>
      </c>
      <c r="C47" s="226">
        <f>VLOOKUP(A47,IRData!$A$3:$F$150,6,FALSE)</f>
        <v>19009</v>
      </c>
      <c r="D47" s="55">
        <f>C47*Forutsetninger!$C$19</f>
        <v>19802.222056631894</v>
      </c>
      <c r="E47" s="53">
        <f>VLOOKUP($A47,IRData!$A$2:$M$150,7,FALSE)</f>
        <v>5750</v>
      </c>
      <c r="F47" s="53">
        <f>VLOOKUP($A47,IRData!$A$2:$M$150,8,FALSE)</f>
        <v>55074</v>
      </c>
      <c r="G47" s="53">
        <f>VLOOKUP($A47,IRData!$A$2:$M$150,9,FALSE)</f>
        <v>55624.74</v>
      </c>
      <c r="H47" s="53">
        <f>VLOOKUP($A47,IRData!$A$2:$M$150,10,FALSE)</f>
        <v>3252</v>
      </c>
      <c r="I47" s="53">
        <f>VLOOKUP($A47,IRData!$A$2:$M$150,11,FALSE)</f>
        <v>0</v>
      </c>
      <c r="J47" s="55">
        <f>VLOOKUP(A47,IRData!$A$3:$Z$150,26,FALSE)</f>
        <v>682.88747999999998</v>
      </c>
      <c r="K47" s="55">
        <f>VLOOKUP(A47,IRData!$A$3:$AG$150,31,FALSE)</f>
        <v>0</v>
      </c>
      <c r="L47" s="53">
        <f>VLOOKUP($A47,IRData!$A$2:$M$150,12,FALSE)</f>
        <v>915</v>
      </c>
      <c r="M47" s="54">
        <f>L47*Forutsetninger!$C$19</f>
        <v>953.18181818181824</v>
      </c>
      <c r="N47" s="53">
        <f>VLOOKUP(A47,IRData!$A$3:$E$150,5,FALSE)*Forutsetninger!$C$19</f>
        <v>0</v>
      </c>
      <c r="O47" s="53">
        <f>VLOOKUP(A47,IRData!$A$3:$AA$150,27,FALSE)</f>
        <v>0</v>
      </c>
      <c r="P47" s="56">
        <f t="shared" si="5"/>
        <v>27188.291354813715</v>
      </c>
      <c r="Q47" s="146">
        <f>D47+E47+J47+K47+M47+G47*Forutsetninger!$B$6+N47</f>
        <v>30703.774922813715</v>
      </c>
      <c r="R47" s="57">
        <f>IFERROR((VLOOKUP(A47,'DEAnorm D-nett'!$A$4:$H$137,8,FALSE)+O47),0)</f>
        <v>26831.59396477697</v>
      </c>
      <c r="S47" s="26">
        <f>IFERROR((VLOOKUP(A47,'DEAnorm R- og S-nett'!$A$4:$H$91,8,FALSE)+N47+K47),N47+K47)</f>
        <v>0</v>
      </c>
      <c r="T47" s="58">
        <f>(1-Forutsetninger!$B$4)*Q47+(R47+S47)*Forutsetninger!$B$4</f>
        <v>28380.466347991671</v>
      </c>
      <c r="U47" s="50">
        <f t="shared" si="6"/>
        <v>1192.1749931779559</v>
      </c>
      <c r="V47" s="49">
        <f t="shared" si="7"/>
        <v>2.1432459606605909E-2</v>
      </c>
      <c r="W47" s="62">
        <f>(R47+S47)-G47*($K$162+$K$156)/Forutsetninger!$B$4</f>
        <v>25471.006787040878</v>
      </c>
      <c r="X47" s="26">
        <f>(1-Forutsetninger!$B$4)*Q47+Forutsetninger!$B$4*W47</f>
        <v>27564.114041350014</v>
      </c>
      <c r="Y47" s="26">
        <f t="shared" si="8"/>
        <v>375.82268653629944</v>
      </c>
      <c r="Z47" s="63">
        <f t="shared" si="9"/>
        <v>6.756394484473985E-3</v>
      </c>
    </row>
    <row r="48" spans="1:26" x14ac:dyDescent="0.2">
      <c r="A48" s="197">
        <v>3432013</v>
      </c>
      <c r="B48" s="197" t="s">
        <v>73</v>
      </c>
      <c r="C48" s="226">
        <f>VLOOKUP(A48,IRData!$A$3:$F$150,6,FALSE)</f>
        <v>11539</v>
      </c>
      <c r="D48" s="55">
        <f>C48*Forutsetninger!$C$19</f>
        <v>12020.508196721312</v>
      </c>
      <c r="E48" s="53">
        <f>VLOOKUP($A48,IRData!$A$2:$M$150,7,FALSE)</f>
        <v>7021</v>
      </c>
      <c r="F48" s="53">
        <f>VLOOKUP($A48,IRData!$A$2:$M$150,8,FALSE)</f>
        <v>106784</v>
      </c>
      <c r="G48" s="53">
        <f>VLOOKUP($A48,IRData!$A$2:$M$150,9,FALSE)</f>
        <v>107851.84000000001</v>
      </c>
      <c r="H48" s="53">
        <f>VLOOKUP($A48,IRData!$A$2:$M$150,10,FALSE)</f>
        <v>4527</v>
      </c>
      <c r="I48" s="53">
        <f>VLOOKUP($A48,IRData!$A$2:$M$150,11,FALSE)</f>
        <v>750</v>
      </c>
      <c r="J48" s="55">
        <f>VLOOKUP(A48,IRData!$A$3:$Z$150,26,FALSE)</f>
        <v>899.69598000000008</v>
      </c>
      <c r="K48" s="55">
        <f>VLOOKUP(A48,IRData!$A$3:$AG$150,31,FALSE)</f>
        <v>149.05500000000001</v>
      </c>
      <c r="L48" s="53">
        <f>VLOOKUP($A48,IRData!$A$2:$M$150,12,FALSE)</f>
        <v>323</v>
      </c>
      <c r="M48" s="54">
        <f>L48*Forutsetninger!$C$19</f>
        <v>336.47839046199704</v>
      </c>
      <c r="N48" s="53">
        <f>VLOOKUP(A48,IRData!$A$3:$E$150,5,FALSE)*Forutsetninger!$C$19</f>
        <v>0</v>
      </c>
      <c r="O48" s="53">
        <f>VLOOKUP(A48,IRData!$A$3:$AA$150,27,FALSE)</f>
        <v>0</v>
      </c>
      <c r="P48" s="56">
        <f t="shared" si="5"/>
        <v>20426.737567183311</v>
      </c>
      <c r="Q48" s="146">
        <f>D48+E48+J48+K48+M48+G48*Forutsetninger!$B$6+N48</f>
        <v>27242.973855183311</v>
      </c>
      <c r="R48" s="57">
        <f>IFERROR((VLOOKUP(A48,'DEAnorm D-nett'!$A$4:$H$137,8,FALSE)+O48),0)</f>
        <v>24594.037518245419</v>
      </c>
      <c r="S48" s="26">
        <f>IFERROR((VLOOKUP(A48,'DEAnorm R- og S-nett'!$A$4:$H$91,8,FALSE)+N48+K48),N48+K48)</f>
        <v>6414.2839366465778</v>
      </c>
      <c r="T48" s="58">
        <f>(1-Forutsetninger!$B$4)*Q48+(R48+S48)*Forutsetninger!$B$4</f>
        <v>29502.182415008523</v>
      </c>
      <c r="U48" s="50">
        <f t="shared" si="6"/>
        <v>9075.4448478252125</v>
      </c>
      <c r="V48" s="49">
        <f t="shared" si="7"/>
        <v>8.4147334415668865E-2</v>
      </c>
      <c r="W48" s="62">
        <f>(R48+S48)-G48*($K$162+$K$156)/Forutsetninger!$B$4</f>
        <v>28370.253742589084</v>
      </c>
      <c r="X48" s="26">
        <f>(1-Forutsetninger!$B$4)*Q48+Forutsetninger!$B$4*W48</f>
        <v>27919.341787626778</v>
      </c>
      <c r="Y48" s="26">
        <f t="shared" si="8"/>
        <v>7492.6042204434671</v>
      </c>
      <c r="Z48" s="63">
        <f t="shared" si="9"/>
        <v>6.9471269293537002E-2</v>
      </c>
    </row>
    <row r="49" spans="1:26" x14ac:dyDescent="0.2">
      <c r="A49" s="197">
        <v>8522013</v>
      </c>
      <c r="B49" s="197" t="s">
        <v>26</v>
      </c>
      <c r="C49" s="226">
        <f>VLOOKUP(A49,IRData!$A$3:$F$150,6,FALSE)</f>
        <v>25534</v>
      </c>
      <c r="D49" s="55">
        <f>C49*Forutsetninger!$C$19</f>
        <v>26599.502235469452</v>
      </c>
      <c r="E49" s="53">
        <f>VLOOKUP($A49,IRData!$A$2:$M$150,7,FALSE)</f>
        <v>2276</v>
      </c>
      <c r="F49" s="53">
        <f>VLOOKUP($A49,IRData!$A$2:$M$150,8,FALSE)</f>
        <v>35034</v>
      </c>
      <c r="G49" s="53">
        <f>VLOOKUP($A49,IRData!$A$2:$M$150,9,FALSE)</f>
        <v>35384.340000000004</v>
      </c>
      <c r="H49" s="53">
        <f>VLOOKUP($A49,IRData!$A$2:$M$150,10,FALSE)</f>
        <v>14168</v>
      </c>
      <c r="I49" s="53">
        <f>VLOOKUP($A49,IRData!$A$2:$M$150,11,FALSE)</f>
        <v>0</v>
      </c>
      <c r="J49" s="55">
        <f>VLOOKUP(A49,IRData!$A$3:$Z$150,26,FALSE)</f>
        <v>2808.38096</v>
      </c>
      <c r="K49" s="55">
        <f>VLOOKUP(A49,IRData!$A$3:$AG$150,31,FALSE)</f>
        <v>0</v>
      </c>
      <c r="L49" s="53">
        <f>VLOOKUP($A49,IRData!$A$2:$M$150,12,FALSE)</f>
        <v>49</v>
      </c>
      <c r="M49" s="54">
        <f>L49*Forutsetninger!$C$19</f>
        <v>51.04470938897169</v>
      </c>
      <c r="N49" s="53">
        <f>VLOOKUP(A49,IRData!$A$3:$E$150,5,FALSE)*Forutsetninger!$C$19</f>
        <v>0</v>
      </c>
      <c r="O49" s="53">
        <f>VLOOKUP(A49,IRData!$A$3:$AA$150,27,FALSE)</f>
        <v>0</v>
      </c>
      <c r="P49" s="56">
        <f t="shared" si="5"/>
        <v>31734.927904858421</v>
      </c>
      <c r="Q49" s="146">
        <f>D49+E49+J49+K49+M49+G49*Forutsetninger!$B$6+N49</f>
        <v>33971.218192858425</v>
      </c>
      <c r="R49" s="57">
        <f>IFERROR((VLOOKUP(A49,'DEAnorm D-nett'!$A$4:$H$137,8,FALSE)+O49),0)</f>
        <v>28854.371735737706</v>
      </c>
      <c r="S49" s="26">
        <f>IFERROR((VLOOKUP(A49,'DEAnorm R- og S-nett'!$A$4:$H$91,8,FALSE)+N49+K49),N49+K49)</f>
        <v>5116.846457120716</v>
      </c>
      <c r="T49" s="58">
        <f>(1-Forutsetninger!$B$4)*Q49+(R49+S49)*Forutsetninger!$B$4</f>
        <v>33971.218192858425</v>
      </c>
      <c r="U49" s="50">
        <f t="shared" si="6"/>
        <v>2236.2902880000038</v>
      </c>
      <c r="V49" s="49">
        <f t="shared" si="7"/>
        <v>6.3200000000000103E-2</v>
      </c>
      <c r="W49" s="62">
        <f>(R49+S49)-G49*($K$162+$K$156)/Forutsetninger!$B$4</f>
        <v>33105.713395952334</v>
      </c>
      <c r="X49" s="26">
        <f>(1-Forutsetninger!$B$4)*Q49+Forutsetninger!$B$4*W49</f>
        <v>33451.915314714774</v>
      </c>
      <c r="Y49" s="26">
        <f t="shared" si="8"/>
        <v>1716.9874098563523</v>
      </c>
      <c r="Z49" s="63">
        <f t="shared" si="9"/>
        <v>4.8523934877868352E-2</v>
      </c>
    </row>
    <row r="50" spans="1:26" x14ac:dyDescent="0.2">
      <c r="A50" s="197">
        <v>1832013</v>
      </c>
      <c r="B50" s="197" t="s">
        <v>72</v>
      </c>
      <c r="C50" s="226">
        <f>VLOOKUP(A50,IRData!$A$3:$F$150,6,FALSE)</f>
        <v>8605</v>
      </c>
      <c r="D50" s="55">
        <f>C50*Forutsetninger!$C$19</f>
        <v>8964.076005961253</v>
      </c>
      <c r="E50" s="53">
        <f>VLOOKUP($A50,IRData!$A$2:$M$150,7,FALSE)</f>
        <v>2310</v>
      </c>
      <c r="F50" s="53">
        <f>VLOOKUP($A50,IRData!$A$2:$M$150,8,FALSE)</f>
        <v>37286</v>
      </c>
      <c r="G50" s="53">
        <f>VLOOKUP($A50,IRData!$A$2:$M$150,9,FALSE)</f>
        <v>37658.86</v>
      </c>
      <c r="H50" s="53">
        <f>VLOOKUP($A50,IRData!$A$2:$M$150,10,FALSE)</f>
        <v>2175</v>
      </c>
      <c r="I50" s="53">
        <f>VLOOKUP($A50,IRData!$A$2:$M$150,11,FALSE)</f>
        <v>0</v>
      </c>
      <c r="J50" s="55">
        <f>VLOOKUP(A50,IRData!$A$3:$Z$150,26,FALSE)</f>
        <v>431.12849999999997</v>
      </c>
      <c r="K50" s="55">
        <f>VLOOKUP(A50,IRData!$A$3:$AG$150,31,FALSE)</f>
        <v>0</v>
      </c>
      <c r="L50" s="53">
        <f>VLOOKUP($A50,IRData!$A$2:$M$150,12,FALSE)</f>
        <v>256</v>
      </c>
      <c r="M50" s="54">
        <f>L50*Forutsetninger!$C$19</f>
        <v>266.68256333830107</v>
      </c>
      <c r="N50" s="53">
        <f>VLOOKUP(A50,IRData!$A$3:$E$150,5,FALSE)*Forutsetninger!$C$19</f>
        <v>0</v>
      </c>
      <c r="O50" s="53">
        <f>VLOOKUP(A50,IRData!$A$3:$AA$150,27,FALSE)</f>
        <v>328.3367689789319</v>
      </c>
      <c r="P50" s="56">
        <f t="shared" si="5"/>
        <v>11971.887069299555</v>
      </c>
      <c r="Q50" s="146">
        <f>D50+E50+J50+K50+M50+G50*Forutsetninger!$B$6+N50</f>
        <v>14351.927021299554</v>
      </c>
      <c r="R50" s="57">
        <f>IFERROR((VLOOKUP(A50,'DEAnorm D-nett'!$A$4:$H$137,8,FALSE)+O50),0)</f>
        <v>13580.706124503275</v>
      </c>
      <c r="S50" s="26">
        <f>IFERROR((VLOOKUP(A50,'DEAnorm R- og S-nett'!$A$4:$H$91,8,FALSE)+N50+K50),N50+K50)</f>
        <v>0</v>
      </c>
      <c r="T50" s="58">
        <f>(1-Forutsetninger!$B$4)*Q50+(R50+S50)*Forutsetninger!$B$4</f>
        <v>13889.194483221785</v>
      </c>
      <c r="U50" s="50">
        <f t="shared" si="6"/>
        <v>1917.3074139222299</v>
      </c>
      <c r="V50" s="49">
        <f t="shared" si="7"/>
        <v>5.0912518698713397E-2</v>
      </c>
      <c r="W50" s="62">
        <f>(R50+S50)-G50*($K$162+$K$156)/Forutsetninger!$B$4</f>
        <v>12659.566321527862</v>
      </c>
      <c r="X50" s="26">
        <f>(1-Forutsetninger!$B$4)*Q50+Forutsetninger!$B$4*W50</f>
        <v>13336.510601436537</v>
      </c>
      <c r="Y50" s="26">
        <f t="shared" si="8"/>
        <v>1364.6235321369822</v>
      </c>
      <c r="Z50" s="63">
        <f t="shared" si="9"/>
        <v>3.6236453576581507E-2</v>
      </c>
    </row>
    <row r="51" spans="1:26" x14ac:dyDescent="0.2">
      <c r="A51" s="197">
        <v>822013</v>
      </c>
      <c r="B51" s="197" t="s">
        <v>264</v>
      </c>
      <c r="C51" s="226">
        <f>VLOOKUP(A51,IRData!$A$3:$F$150,6,FALSE)</f>
        <v>15308</v>
      </c>
      <c r="D51" s="55">
        <f>C51*Forutsetninger!$C$19</f>
        <v>15946.783904619972</v>
      </c>
      <c r="E51" s="53">
        <f>VLOOKUP($A51,IRData!$A$2:$M$150,7,FALSE)</f>
        <v>6207</v>
      </c>
      <c r="F51" s="53">
        <f>VLOOKUP($A51,IRData!$A$2:$M$150,8,FALSE)</f>
        <v>87684</v>
      </c>
      <c r="G51" s="53">
        <f>VLOOKUP($A51,IRData!$A$2:$M$150,9,FALSE)</f>
        <v>88560.84</v>
      </c>
      <c r="H51" s="53">
        <f>VLOOKUP($A51,IRData!$A$2:$M$150,10,FALSE)</f>
        <v>12323</v>
      </c>
      <c r="I51" s="53">
        <f>VLOOKUP($A51,IRData!$A$2:$M$150,11,FALSE)</f>
        <v>0</v>
      </c>
      <c r="J51" s="55">
        <f>VLOOKUP(A51,IRData!$A$3:$Z$150,26,FALSE)</f>
        <v>2449.0730199999998</v>
      </c>
      <c r="K51" s="55">
        <f>VLOOKUP(A51,IRData!$A$3:$AG$150,31,FALSE)</f>
        <v>0</v>
      </c>
      <c r="L51" s="53">
        <f>VLOOKUP($A51,IRData!$A$2:$M$150,12,FALSE)</f>
        <v>1052</v>
      </c>
      <c r="M51" s="54">
        <f>L51*Forutsetninger!$C$19</f>
        <v>1095.898658718331</v>
      </c>
      <c r="N51" s="53">
        <f>VLOOKUP(A51,IRData!$A$3:$E$150,5,FALSE)*Forutsetninger!$C$19</f>
        <v>0</v>
      </c>
      <c r="O51" s="53">
        <f>VLOOKUP(A51,IRData!$A$3:$AA$150,27,FALSE)</f>
        <v>0</v>
      </c>
      <c r="P51" s="56">
        <f t="shared" si="5"/>
        <v>25698.755583338305</v>
      </c>
      <c r="Q51" s="146">
        <f>D51+E51+J51+K51+M51+G51*Forutsetninger!$B$6+N51</f>
        <v>31295.800671338307</v>
      </c>
      <c r="R51" s="57">
        <f>IFERROR((VLOOKUP(A51,'DEAnorm D-nett'!$A$4:$H$137,8,FALSE)+O51),0)</f>
        <v>29019.994553800505</v>
      </c>
      <c r="S51" s="26">
        <f>IFERROR((VLOOKUP(A51,'DEAnorm R- og S-nett'!$A$4:$H$91,8,FALSE)+N51+K51),N51+K51)</f>
        <v>0</v>
      </c>
      <c r="T51" s="58">
        <f>(1-Forutsetninger!$B$4)*Q51+(R51+S51)*Forutsetninger!$B$4</f>
        <v>29930.317000815627</v>
      </c>
      <c r="U51" s="50">
        <f t="shared" si="6"/>
        <v>4231.5614174773218</v>
      </c>
      <c r="V51" s="49">
        <f t="shared" si="7"/>
        <v>4.7781405613105316E-2</v>
      </c>
      <c r="W51" s="62">
        <f>(R51+S51)-G51*($K$162+$K$156)/Forutsetninger!$B$4</f>
        <v>26853.786795282667</v>
      </c>
      <c r="X51" s="26">
        <f>(1-Forutsetninger!$B$4)*Q51+Forutsetninger!$B$4*W51</f>
        <v>28630.592345704925</v>
      </c>
      <c r="Y51" s="26">
        <f t="shared" si="8"/>
        <v>2931.83676236662</v>
      </c>
      <c r="Z51" s="63">
        <f t="shared" si="9"/>
        <v>3.3105340490973439E-2</v>
      </c>
    </row>
    <row r="52" spans="1:26" x14ac:dyDescent="0.2">
      <c r="A52" s="197">
        <v>2942013</v>
      </c>
      <c r="B52" s="197" t="s">
        <v>118</v>
      </c>
      <c r="C52" s="226">
        <f>VLOOKUP(A52,IRData!$A$3:$F$150,6,FALSE)</f>
        <v>3775</v>
      </c>
      <c r="D52" s="55">
        <f>C52*Forutsetninger!$C$19</f>
        <v>3932.5260804769005</v>
      </c>
      <c r="E52" s="53">
        <f>VLOOKUP($A52,IRData!$A$2:$M$150,7,FALSE)</f>
        <v>8854</v>
      </c>
      <c r="F52" s="53">
        <f>VLOOKUP($A52,IRData!$A$2:$M$150,8,FALSE)</f>
        <v>117221</v>
      </c>
      <c r="G52" s="53">
        <f>VLOOKUP($A52,IRData!$A$2:$M$150,9,FALSE)</f>
        <v>118393.21</v>
      </c>
      <c r="H52" s="53">
        <f>VLOOKUP($A52,IRData!$A$2:$M$150,10,FALSE)</f>
        <v>4520</v>
      </c>
      <c r="I52" s="53">
        <f>VLOOKUP($A52,IRData!$A$2:$M$150,11,FALSE)</f>
        <v>0</v>
      </c>
      <c r="J52" s="55">
        <f>VLOOKUP(A52,IRData!$A$3:$Z$150,26,FALSE)</f>
        <v>926.2778373963904</v>
      </c>
      <c r="K52" s="55">
        <f>VLOOKUP(A52,IRData!$A$3:$AG$150,31,FALSE)</f>
        <v>0</v>
      </c>
      <c r="L52" s="53">
        <f>VLOOKUP($A52,IRData!$A$2:$M$150,12,FALSE)</f>
        <v>9</v>
      </c>
      <c r="M52" s="54">
        <f>L52*Forutsetninger!$C$19</f>
        <v>9.3755588673621464</v>
      </c>
      <c r="N52" s="53">
        <f>VLOOKUP(A52,IRData!$A$3:$E$150,5,FALSE)*Forutsetninger!$C$19</f>
        <v>0</v>
      </c>
      <c r="O52" s="53">
        <f>VLOOKUP(A52,IRData!$A$3:$AA$150,27,FALSE)</f>
        <v>0</v>
      </c>
      <c r="P52" s="56">
        <f t="shared" si="5"/>
        <v>13722.179476740654</v>
      </c>
      <c r="Q52" s="146">
        <f>D52+E52+J52+K52+M52+G52*Forutsetninger!$B$6+N52</f>
        <v>21204.630348740655</v>
      </c>
      <c r="R52" s="57">
        <f>IFERROR((VLOOKUP(A52,'DEAnorm D-nett'!$A$4:$H$137,8,FALSE)+O52),0)</f>
        <v>21204.630348740655</v>
      </c>
      <c r="S52" s="26">
        <f>IFERROR((VLOOKUP(A52,'DEAnorm R- og S-nett'!$A$4:$H$91,8,FALSE)+N52+K52),N52+K52)</f>
        <v>0</v>
      </c>
      <c r="T52" s="58">
        <f>(1-Forutsetninger!$B$4)*Q52+(R52+S52)*Forutsetninger!$B$4</f>
        <v>21204.630348740655</v>
      </c>
      <c r="U52" s="50">
        <f t="shared" si="6"/>
        <v>7482.4508720000013</v>
      </c>
      <c r="V52" s="49">
        <f t="shared" si="7"/>
        <v>6.3200000000000006E-2</v>
      </c>
      <c r="W52" s="62">
        <f>(R52+S52)-G52*($K$162+$K$156)/Forutsetninger!$B$4</f>
        <v>18308.719582110261</v>
      </c>
      <c r="X52" s="26">
        <f>(1-Forutsetninger!$B$4)*Q52+Forutsetninger!$B$4*W52</f>
        <v>19467.08388876242</v>
      </c>
      <c r="Y52" s="26">
        <f t="shared" si="8"/>
        <v>5744.9044120217659</v>
      </c>
      <c r="Z52" s="63">
        <f t="shared" si="9"/>
        <v>4.852393487786813E-2</v>
      </c>
    </row>
    <row r="53" spans="1:26" x14ac:dyDescent="0.2">
      <c r="A53" s="197">
        <v>842013</v>
      </c>
      <c r="B53" s="197" t="s">
        <v>265</v>
      </c>
      <c r="C53" s="226">
        <f>VLOOKUP(A53,IRData!$A$3:$F$150,6,FALSE)</f>
        <v>17822</v>
      </c>
      <c r="D53" s="55">
        <f>C53*Forutsetninger!$C$19</f>
        <v>18565.690014903132</v>
      </c>
      <c r="E53" s="53">
        <f>VLOOKUP($A53,IRData!$A$2:$M$150,7,FALSE)</f>
        <v>4965</v>
      </c>
      <c r="F53" s="53">
        <f>VLOOKUP($A53,IRData!$A$2:$M$150,8,FALSE)</f>
        <v>81845</v>
      </c>
      <c r="G53" s="53">
        <f>VLOOKUP($A53,IRData!$A$2:$M$150,9,FALSE)</f>
        <v>82663.45</v>
      </c>
      <c r="H53" s="53">
        <f>VLOOKUP($A53,IRData!$A$2:$M$150,10,FALSE)</f>
        <v>12458</v>
      </c>
      <c r="I53" s="53">
        <f>VLOOKUP($A53,IRData!$A$2:$M$150,11,FALSE)</f>
        <v>0</v>
      </c>
      <c r="J53" s="55">
        <f>VLOOKUP(A53,IRData!$A$3:$Z$150,26,FALSE)</f>
        <v>2475.90292</v>
      </c>
      <c r="K53" s="55">
        <f>VLOOKUP(A53,IRData!$A$3:$AG$150,31,FALSE)</f>
        <v>0</v>
      </c>
      <c r="L53" s="53">
        <f>VLOOKUP($A53,IRData!$A$2:$M$150,12,FALSE)</f>
        <v>1111</v>
      </c>
      <c r="M53" s="54">
        <f>L53*Forutsetninger!$C$19</f>
        <v>1157.360655737705</v>
      </c>
      <c r="N53" s="53">
        <f>VLOOKUP(A53,IRData!$A$3:$E$150,5,FALSE)*Forutsetninger!$C$19</f>
        <v>0</v>
      </c>
      <c r="O53" s="53">
        <f>VLOOKUP(A53,IRData!$A$3:$AA$150,27,FALSE)</f>
        <v>0</v>
      </c>
      <c r="P53" s="56">
        <f t="shared" si="5"/>
        <v>27163.953590640838</v>
      </c>
      <c r="Q53" s="146">
        <f>D53+E53+J53+K53+M53+G53*Forutsetninger!$B$6+N53</f>
        <v>32388.283630640839</v>
      </c>
      <c r="R53" s="57">
        <f>IFERROR((VLOOKUP(A53,'DEAnorm D-nett'!$A$4:$H$137,8,FALSE)+O53),0)</f>
        <v>27053.55279486045</v>
      </c>
      <c r="S53" s="26">
        <f>IFERROR((VLOOKUP(A53,'DEAnorm R- og S-nett'!$A$4:$H$91,8,FALSE)+N53+K53),N53+K53)</f>
        <v>0</v>
      </c>
      <c r="T53" s="58">
        <f>(1-Forutsetninger!$B$4)*Q53+(R53+S53)*Forutsetninger!$B$4</f>
        <v>29187.445129172607</v>
      </c>
      <c r="U53" s="50">
        <f t="shared" si="6"/>
        <v>2023.491538531769</v>
      </c>
      <c r="V53" s="49">
        <f t="shared" si="7"/>
        <v>2.4478672720915581E-2</v>
      </c>
      <c r="W53" s="62">
        <f>(R53+S53)-G53*($K$162+$K$156)/Forutsetninger!$B$4</f>
        <v>25031.595835826964</v>
      </c>
      <c r="X53" s="26">
        <f>(1-Forutsetninger!$B$4)*Q53+Forutsetninger!$B$4*W53</f>
        <v>27974.270953752515</v>
      </c>
      <c r="Y53" s="26">
        <f t="shared" si="8"/>
        <v>810.31736311167697</v>
      </c>
      <c r="Z53" s="63">
        <f t="shared" si="9"/>
        <v>9.8026075987837063E-3</v>
      </c>
    </row>
    <row r="54" spans="1:26" x14ac:dyDescent="0.2">
      <c r="A54" s="197">
        <v>4332013</v>
      </c>
      <c r="B54" s="197" t="s">
        <v>152</v>
      </c>
      <c r="C54" s="226">
        <f>VLOOKUP(A54,IRData!$A$3:$F$150,6,FALSE)</f>
        <v>77789</v>
      </c>
      <c r="D54" s="55">
        <f>C54*Forutsetninger!$C$19</f>
        <v>81035.038748137114</v>
      </c>
      <c r="E54" s="53">
        <f>VLOOKUP($A54,IRData!$A$2:$M$150,7,FALSE)</f>
        <v>28577</v>
      </c>
      <c r="F54" s="53">
        <f>VLOOKUP($A54,IRData!$A$2:$M$150,8,FALSE)</f>
        <v>398525</v>
      </c>
      <c r="G54" s="53">
        <f>VLOOKUP($A54,IRData!$A$2:$M$150,9,FALSE)</f>
        <v>402510.25</v>
      </c>
      <c r="H54" s="53">
        <f>VLOOKUP($A54,IRData!$A$2:$M$150,10,FALSE)</f>
        <v>26397</v>
      </c>
      <c r="I54" s="53">
        <f>VLOOKUP($A54,IRData!$A$2:$M$150,11,FALSE)</f>
        <v>7885</v>
      </c>
      <c r="J54" s="55">
        <f>VLOOKUP(A54,IRData!$A$3:$Z$150,26,FALSE)</f>
        <v>5353.8395399999999</v>
      </c>
      <c r="K54" s="55">
        <f>VLOOKUP(A54,IRData!$A$3:$AG$150,31,FALSE)</f>
        <v>1599.2357</v>
      </c>
      <c r="L54" s="53">
        <f>VLOOKUP($A54,IRData!$A$2:$M$150,12,FALSE)</f>
        <v>2934</v>
      </c>
      <c r="M54" s="54">
        <f>L54*Forutsetninger!$C$19</f>
        <v>3056.4321907600597</v>
      </c>
      <c r="N54" s="53">
        <f>VLOOKUP(A54,IRData!$A$3:$E$150,5,FALSE)*Forutsetninger!$C$19</f>
        <v>112.50670640834576</v>
      </c>
      <c r="O54" s="53">
        <f>VLOOKUP(A54,IRData!$A$3:$AA$150,27,FALSE)</f>
        <v>0</v>
      </c>
      <c r="P54" s="56">
        <f t="shared" si="5"/>
        <v>119734.05288530551</v>
      </c>
      <c r="Q54" s="146">
        <f>D54+E54+J54+K54+M54+G54*Forutsetninger!$B$6+N54</f>
        <v>145172.70068530552</v>
      </c>
      <c r="R54" s="57">
        <f>IFERROR((VLOOKUP(A54,'DEAnorm D-nett'!$A$4:$H$137,8,FALSE)+O54),0)</f>
        <v>115147.38750399521</v>
      </c>
      <c r="S54" s="26">
        <f>IFERROR((VLOOKUP(A54,'DEAnorm R- og S-nett'!$A$4:$H$91,8,FALSE)+N54+K54),N54+K54)</f>
        <v>20925.692002911819</v>
      </c>
      <c r="T54" s="58">
        <f>(1-Forutsetninger!$B$4)*Q54+(R54+S54)*Forutsetninger!$B$4</f>
        <v>139712.92797826644</v>
      </c>
      <c r="U54" s="50">
        <f t="shared" si="6"/>
        <v>19978.875092960923</v>
      </c>
      <c r="V54" s="49">
        <f t="shared" si="7"/>
        <v>4.9635692738162381E-2</v>
      </c>
      <c r="W54" s="62">
        <f>(R54+S54)-G54*($K$162+$K$156)/Forutsetninger!$B$4</f>
        <v>126227.63510469772</v>
      </c>
      <c r="X54" s="26">
        <f>(1-Forutsetninger!$B$4)*Q54+Forutsetninger!$B$4*W54</f>
        <v>133805.66133694083</v>
      </c>
      <c r="Y54" s="26">
        <f t="shared" si="8"/>
        <v>14071.608451635315</v>
      </c>
      <c r="Z54" s="63">
        <f t="shared" si="9"/>
        <v>3.4959627616030435E-2</v>
      </c>
    </row>
    <row r="55" spans="1:26" x14ac:dyDescent="0.2">
      <c r="A55" s="197">
        <v>862013</v>
      </c>
      <c r="B55" s="197" t="s">
        <v>266</v>
      </c>
      <c r="C55" s="226">
        <f>VLOOKUP(A55,IRData!$A$3:$F$150,6,FALSE)</f>
        <v>64681</v>
      </c>
      <c r="D55" s="55">
        <f>C55*Forutsetninger!$C$19</f>
        <v>67380.058122205664</v>
      </c>
      <c r="E55" s="53">
        <f>VLOOKUP($A55,IRData!$A$2:$M$150,7,FALSE)</f>
        <v>30857</v>
      </c>
      <c r="F55" s="53">
        <f>VLOOKUP($A55,IRData!$A$2:$M$150,8,FALSE)</f>
        <v>461854</v>
      </c>
      <c r="G55" s="53">
        <f>VLOOKUP($A55,IRData!$A$2:$M$150,9,FALSE)</f>
        <v>466472.54</v>
      </c>
      <c r="H55" s="53">
        <f>VLOOKUP($A55,IRData!$A$2:$M$150,10,FALSE)</f>
        <v>34254</v>
      </c>
      <c r="I55" s="53">
        <f>VLOOKUP($A55,IRData!$A$2:$M$150,11,FALSE)</f>
        <v>15009</v>
      </c>
      <c r="J55" s="55">
        <f>VLOOKUP(A55,IRData!$A$3:$Z$150,26,FALSE)</f>
        <v>7192.9974599999996</v>
      </c>
      <c r="K55" s="55">
        <f>VLOOKUP(A55,IRData!$A$3:$AG$150,31,FALSE)</f>
        <v>3151.7399100000002</v>
      </c>
      <c r="L55" s="53">
        <f>VLOOKUP($A55,IRData!$A$2:$M$150,12,FALSE)</f>
        <v>2526</v>
      </c>
      <c r="M55" s="54">
        <f>L55*Forutsetninger!$C$19</f>
        <v>2631.4068554396426</v>
      </c>
      <c r="N55" s="53">
        <f>VLOOKUP(A55,IRData!$A$3:$E$150,5,FALSE)*Forutsetninger!$C$19</f>
        <v>472.9448584202683</v>
      </c>
      <c r="O55" s="53">
        <f>VLOOKUP(A55,IRData!$A$3:$AA$150,27,FALSE)</f>
        <v>0</v>
      </c>
      <c r="P55" s="56">
        <f t="shared" si="5"/>
        <v>111686.14720606557</v>
      </c>
      <c r="Q55" s="146">
        <f>D55+E55+J55+K55+M55+G55*Forutsetninger!$B$6+N55</f>
        <v>141167.21173406558</v>
      </c>
      <c r="R55" s="57">
        <f>IFERROR((VLOOKUP(A55,'DEAnorm D-nett'!$A$4:$H$137,8,FALSE)+O55),0)</f>
        <v>129633.5683168807</v>
      </c>
      <c r="S55" s="26">
        <f>IFERROR((VLOOKUP(A55,'DEAnorm R- og S-nett'!$A$4:$H$91,8,FALSE)+N55+K55),N55+K55)</f>
        <v>23488.537059076938</v>
      </c>
      <c r="T55" s="58">
        <f>(1-Forutsetninger!$B$4)*Q55+(R55+S55)*Forutsetninger!$B$4</f>
        <v>148340.14791920083</v>
      </c>
      <c r="U55" s="50">
        <f t="shared" si="6"/>
        <v>36654.000713135261</v>
      </c>
      <c r="V55" s="49">
        <f t="shared" si="7"/>
        <v>7.8576974141147227E-2</v>
      </c>
      <c r="W55" s="62">
        <f>(R55+S55)-G55*($K$162+$K$156)/Forutsetninger!$B$4</f>
        <v>141712.13641808054</v>
      </c>
      <c r="X55" s="26">
        <f>(1-Forutsetninger!$B$4)*Q55+Forutsetninger!$B$4*W55</f>
        <v>141494.16654447454</v>
      </c>
      <c r="Y55" s="26">
        <f t="shared" si="8"/>
        <v>29808.01933840898</v>
      </c>
      <c r="Z55" s="63">
        <f t="shared" si="9"/>
        <v>6.3900909019015309E-2</v>
      </c>
    </row>
    <row r="56" spans="1:26" x14ac:dyDescent="0.2">
      <c r="A56" s="197">
        <v>882013</v>
      </c>
      <c r="B56" s="197" t="s">
        <v>109</v>
      </c>
      <c r="C56" s="226">
        <f>VLOOKUP(A56,IRData!$A$3:$F$150,6,FALSE)</f>
        <v>20475</v>
      </c>
      <c r="D56" s="55">
        <f>C56*Forutsetninger!$C$19</f>
        <v>21329.396423248883</v>
      </c>
      <c r="E56" s="53">
        <f>VLOOKUP($A56,IRData!$A$2:$M$150,7,FALSE)</f>
        <v>8412</v>
      </c>
      <c r="F56" s="53">
        <f>VLOOKUP($A56,IRData!$A$2:$M$150,8,FALSE)</f>
        <v>135856</v>
      </c>
      <c r="G56" s="53">
        <f>VLOOKUP($A56,IRData!$A$2:$M$150,9,FALSE)</f>
        <v>137214.56</v>
      </c>
      <c r="H56" s="53">
        <f>VLOOKUP($A56,IRData!$A$2:$M$150,10,FALSE)</f>
        <v>6864</v>
      </c>
      <c r="I56" s="53">
        <f>VLOOKUP($A56,IRData!$A$2:$M$150,11,FALSE)</f>
        <v>1270</v>
      </c>
      <c r="J56" s="55">
        <f>VLOOKUP(A56,IRData!$A$3:$Z$150,26,FALSE)</f>
        <v>1360.5820800000001</v>
      </c>
      <c r="K56" s="55">
        <f>VLOOKUP(A56,IRData!$A$3:$AG$150,31,FALSE)</f>
        <v>251.73939999999999</v>
      </c>
      <c r="L56" s="53">
        <f>VLOOKUP($A56,IRData!$A$2:$M$150,12,FALSE)</f>
        <v>633</v>
      </c>
      <c r="M56" s="54">
        <f>L56*Forutsetninger!$C$19</f>
        <v>659.41430700447097</v>
      </c>
      <c r="N56" s="53">
        <f>VLOOKUP(A56,IRData!$A$3:$E$150,5,FALSE)*Forutsetninger!$C$19</f>
        <v>0</v>
      </c>
      <c r="O56" s="53">
        <f>VLOOKUP(A56,IRData!$A$3:$AA$150,27,FALSE)</f>
        <v>1759.8248771292265</v>
      </c>
      <c r="P56" s="56">
        <f t="shared" si="5"/>
        <v>32013.132210253352</v>
      </c>
      <c r="Q56" s="146">
        <f>D56+E56+J56+K56+M56+G56*Forutsetninger!$B$6+N56</f>
        <v>40685.092402253351</v>
      </c>
      <c r="R56" s="57">
        <f>IFERROR((VLOOKUP(A56,'DEAnorm D-nett'!$A$4:$H$137,8,FALSE)+O56),0)</f>
        <v>40488.75332332508</v>
      </c>
      <c r="S56" s="26">
        <f>IFERROR((VLOOKUP(A56,'DEAnorm R- og S-nett'!$A$4:$H$91,8,FALSE)+N56+K56),N56+K56)</f>
        <v>3418.9475016720198</v>
      </c>
      <c r="T56" s="58">
        <f>(1-Forutsetninger!$B$4)*Q56+(R56+S56)*Forutsetninger!$B$4</f>
        <v>42618.6574558996</v>
      </c>
      <c r="U56" s="50">
        <f t="shared" si="6"/>
        <v>10605.525245646248</v>
      </c>
      <c r="V56" s="49">
        <f t="shared" si="7"/>
        <v>7.7291544320415032E-2</v>
      </c>
      <c r="W56" s="62">
        <f>(R56+S56)-G56*($K$162+$K$156)/Forutsetninger!$B$4</f>
        <v>40551.417794555979</v>
      </c>
      <c r="X56" s="26">
        <f>(1-Forutsetninger!$B$4)*Q56+Forutsetninger!$B$4*W56</f>
        <v>40604.887637634929</v>
      </c>
      <c r="Y56" s="26">
        <f t="shared" si="8"/>
        <v>8591.7554273815767</v>
      </c>
      <c r="Z56" s="63">
        <f t="shared" si="9"/>
        <v>6.2615479198283169E-2</v>
      </c>
    </row>
    <row r="57" spans="1:26" x14ac:dyDescent="0.2">
      <c r="A57" s="197">
        <v>912013</v>
      </c>
      <c r="B57" s="197" t="s">
        <v>267</v>
      </c>
      <c r="C57" s="226">
        <f>VLOOKUP(A57,IRData!$A$3:$F$150,6,FALSE)</f>
        <v>17717</v>
      </c>
      <c r="D57" s="55">
        <f>C57*Forutsetninger!$C$19</f>
        <v>18456.308494783905</v>
      </c>
      <c r="E57" s="53">
        <f>VLOOKUP($A57,IRData!$A$2:$M$150,7,FALSE)</f>
        <v>8643</v>
      </c>
      <c r="F57" s="53">
        <f>VLOOKUP($A57,IRData!$A$2:$M$150,8,FALSE)</f>
        <v>124040</v>
      </c>
      <c r="G57" s="53">
        <f>VLOOKUP($A57,IRData!$A$2:$M$150,9,FALSE)</f>
        <v>125280.4</v>
      </c>
      <c r="H57" s="53">
        <f>VLOOKUP($A57,IRData!$A$2:$M$150,10,FALSE)</f>
        <v>10488</v>
      </c>
      <c r="I57" s="53">
        <f>VLOOKUP($A57,IRData!$A$2:$M$150,11,FALSE)</f>
        <v>0</v>
      </c>
      <c r="J57" s="55">
        <f>VLOOKUP(A57,IRData!$A$3:$Z$150,26,FALSE)</f>
        <v>2078.93136</v>
      </c>
      <c r="K57" s="55">
        <f>VLOOKUP(A57,IRData!$A$3:$AG$150,31,FALSE)</f>
        <v>0</v>
      </c>
      <c r="L57" s="53">
        <f>VLOOKUP($A57,IRData!$A$2:$M$150,12,FALSE)</f>
        <v>529</v>
      </c>
      <c r="M57" s="54">
        <f>L57*Forutsetninger!$C$19</f>
        <v>551.07451564828614</v>
      </c>
      <c r="N57" s="53">
        <f>VLOOKUP(A57,IRData!$A$3:$E$150,5,FALSE)*Forutsetninger!$C$19</f>
        <v>0</v>
      </c>
      <c r="O57" s="53">
        <f>VLOOKUP(A57,IRData!$A$3:$AA$150,27,FALSE)</f>
        <v>3892.9904901586956</v>
      </c>
      <c r="P57" s="56">
        <f t="shared" si="5"/>
        <v>29729.314370432188</v>
      </c>
      <c r="Q57" s="146">
        <f>D57+E57+J57+K57+M57+G57*Forutsetninger!$B$6+N57</f>
        <v>37647.03565043219</v>
      </c>
      <c r="R57" s="57">
        <f>IFERROR((VLOOKUP(A57,'DEAnorm D-nett'!$A$4:$H$137,8,FALSE)+O57),0)</f>
        <v>36575.00132960781</v>
      </c>
      <c r="S57" s="26">
        <f>IFERROR((VLOOKUP(A57,'DEAnorm R- og S-nett'!$A$4:$H$91,8,FALSE)+N57+K57),N57+K57)</f>
        <v>0</v>
      </c>
      <c r="T57" s="58">
        <f>(1-Forutsetninger!$B$4)*Q57+(R57+S57)*Forutsetninger!$B$4</f>
        <v>37003.815057937565</v>
      </c>
      <c r="U57" s="50">
        <f t="shared" si="6"/>
        <v>7274.5006875053768</v>
      </c>
      <c r="V57" s="49">
        <f t="shared" si="7"/>
        <v>5.8065752404249805E-2</v>
      </c>
      <c r="W57" s="62">
        <f>(R57+S57)-G57*($K$162+$K$156)/Forutsetninger!$B$4</f>
        <v>33510.629148063257</v>
      </c>
      <c r="X57" s="26">
        <f>(1-Forutsetninger!$B$4)*Q57+Forutsetninger!$B$4*W57</f>
        <v>35165.191749010832</v>
      </c>
      <c r="Y57" s="26">
        <f t="shared" si="8"/>
        <v>5435.8773785786434</v>
      </c>
      <c r="Z57" s="63">
        <f t="shared" si="9"/>
        <v>4.3389687282117902E-2</v>
      </c>
    </row>
    <row r="58" spans="1:26" x14ac:dyDescent="0.2">
      <c r="A58" s="197">
        <v>2882013</v>
      </c>
      <c r="B58" s="197" t="s">
        <v>28</v>
      </c>
      <c r="C58" s="226">
        <f>VLOOKUP(A58,IRData!$A$3:$F$150,6,FALSE)</f>
        <v>3808</v>
      </c>
      <c r="D58" s="55">
        <f>C58*Forutsetninger!$C$19</f>
        <v>3966.9031296572284</v>
      </c>
      <c r="E58" s="53">
        <f>VLOOKUP($A58,IRData!$A$2:$M$150,7,FALSE)</f>
        <v>4118</v>
      </c>
      <c r="F58" s="53">
        <f>VLOOKUP($A58,IRData!$A$2:$M$150,8,FALSE)</f>
        <v>24295</v>
      </c>
      <c r="G58" s="53">
        <f>VLOOKUP($A58,IRData!$A$2:$M$150,9,FALSE)</f>
        <v>24537.95</v>
      </c>
      <c r="H58" s="53">
        <f>VLOOKUP($A58,IRData!$A$2:$M$150,10,FALSE)</f>
        <v>0</v>
      </c>
      <c r="I58" s="53">
        <f>VLOOKUP($A58,IRData!$A$2:$M$150,11,FALSE)</f>
        <v>9970</v>
      </c>
      <c r="J58" s="55">
        <f>VLOOKUP(A58,IRData!$A$3:$Z$150,26,FALSE)</f>
        <v>0</v>
      </c>
      <c r="K58" s="55">
        <f>VLOOKUP(A58,IRData!$A$3:$AG$150,31,FALSE)</f>
        <v>2093.6003000000001</v>
      </c>
      <c r="L58" s="53">
        <f>VLOOKUP($A58,IRData!$A$2:$M$150,12,FALSE)</f>
        <v>0</v>
      </c>
      <c r="M58" s="54">
        <f>L58*Forutsetninger!$C$19</f>
        <v>0</v>
      </c>
      <c r="N58" s="53">
        <f>VLOOKUP(A58,IRData!$A$3:$E$150,5,FALSE)*Forutsetninger!$C$19</f>
        <v>0</v>
      </c>
      <c r="O58" s="53">
        <f>VLOOKUP(A58,IRData!$A$3:$AA$150,27,FALSE)</f>
        <v>0</v>
      </c>
      <c r="P58" s="56">
        <f t="shared" si="5"/>
        <v>10178.503429657228</v>
      </c>
      <c r="Q58" s="146">
        <f>D58+E58+J58+K58+M58+G58*Forutsetninger!$B$6+N58</f>
        <v>11729.301869657229</v>
      </c>
      <c r="R58" s="57">
        <f>IFERROR((VLOOKUP(A58,'DEAnorm D-nett'!$A$4:$H$137,8,FALSE)+O58),0)</f>
        <v>0</v>
      </c>
      <c r="S58" s="26">
        <f>IFERROR((VLOOKUP(A58,'DEAnorm R- og S-nett'!$A$4:$H$91,8,FALSE)+N58+K58),N58+K58)</f>
        <v>13121.311666957314</v>
      </c>
      <c r="T58" s="58">
        <f>(1-Forutsetninger!$B$4)*Q58+(R58+S58)*Forutsetninger!$B$4</f>
        <v>12564.507748037278</v>
      </c>
      <c r="U58" s="50">
        <f t="shared" si="6"/>
        <v>2386.0043183800499</v>
      </c>
      <c r="V58" s="49">
        <f t="shared" si="7"/>
        <v>9.7237312749437088E-2</v>
      </c>
      <c r="W58" s="62">
        <f>(R58+S58)-G58*($K$162+$K$156)/Forutsetninger!$B$4</f>
        <v>12521.110746684621</v>
      </c>
      <c r="X58" s="26">
        <f>(1-Forutsetninger!$B$4)*Q58+Forutsetninger!$B$4*W58</f>
        <v>12204.387195873664</v>
      </c>
      <c r="Y58" s="26">
        <f t="shared" si="8"/>
        <v>2025.8837662164351</v>
      </c>
      <c r="Z58" s="63">
        <f t="shared" si="9"/>
        <v>8.2561247627305254E-2</v>
      </c>
    </row>
    <row r="59" spans="1:26" x14ac:dyDescent="0.2">
      <c r="A59" s="197">
        <v>932013</v>
      </c>
      <c r="B59" s="197" t="s">
        <v>268</v>
      </c>
      <c r="C59" s="226">
        <f>VLOOKUP(A59,IRData!$A$3:$F$150,6,FALSE)</f>
        <v>32424</v>
      </c>
      <c r="D59" s="55">
        <f>C59*Forutsetninger!$C$19</f>
        <v>33777.013412816697</v>
      </c>
      <c r="E59" s="53">
        <f>VLOOKUP($A59,IRData!$A$2:$M$150,7,FALSE)</f>
        <v>9467</v>
      </c>
      <c r="F59" s="53">
        <f>VLOOKUP($A59,IRData!$A$2:$M$150,8,FALSE)</f>
        <v>116083</v>
      </c>
      <c r="G59" s="53">
        <f>VLOOKUP($A59,IRData!$A$2:$M$150,9,FALSE)</f>
        <v>117243.83000000002</v>
      </c>
      <c r="H59" s="53">
        <f>VLOOKUP($A59,IRData!$A$2:$M$150,10,FALSE)</f>
        <v>11022</v>
      </c>
      <c r="I59" s="53">
        <f>VLOOKUP($A59,IRData!$A$2:$M$150,11,FALSE)</f>
        <v>870</v>
      </c>
      <c r="J59" s="55">
        <f>VLOOKUP(A59,IRData!$A$3:$Z$150,26,FALSE)</f>
        <v>2184.7808399999999</v>
      </c>
      <c r="K59" s="55">
        <f>VLOOKUP(A59,IRData!$A$3:$AG$150,31,FALSE)</f>
        <v>172.45140000000001</v>
      </c>
      <c r="L59" s="53">
        <f>VLOOKUP($A59,IRData!$A$2:$M$150,12,FALSE)</f>
        <v>725</v>
      </c>
      <c r="M59" s="54">
        <f>L59*Forutsetninger!$C$19</f>
        <v>755.25335320417298</v>
      </c>
      <c r="N59" s="53">
        <f>VLOOKUP(A59,IRData!$A$3:$E$150,5,FALSE)*Forutsetninger!$C$19</f>
        <v>0</v>
      </c>
      <c r="O59" s="53">
        <f>VLOOKUP(A59,IRData!$A$3:$AA$150,27,FALSE)</f>
        <v>0</v>
      </c>
      <c r="P59" s="56">
        <f t="shared" si="5"/>
        <v>46356.499006020866</v>
      </c>
      <c r="Q59" s="146">
        <f>D59+E59+J59+K59+M59+G59*Forutsetninger!$B$6+N59</f>
        <v>53766.309062020868</v>
      </c>
      <c r="R59" s="57">
        <f>IFERROR((VLOOKUP(A59,'DEAnorm D-nett'!$A$4:$H$137,8,FALSE)+O59),0)</f>
        <v>38033.070014059253</v>
      </c>
      <c r="S59" s="26">
        <f>IFERROR((VLOOKUP(A59,'DEAnorm R- og S-nett'!$A$4:$H$91,8,FALSE)+N59+K59),N59+K59)</f>
        <v>7573.9619732293868</v>
      </c>
      <c r="T59" s="58">
        <f>(1-Forutsetninger!$B$4)*Q59+(R59+S59)*Forutsetninger!$B$4</f>
        <v>48870.742817181534</v>
      </c>
      <c r="U59" s="50">
        <f t="shared" si="6"/>
        <v>2514.243811160668</v>
      </c>
      <c r="V59" s="49">
        <f t="shared" si="7"/>
        <v>2.1444572487615492E-2</v>
      </c>
      <c r="W59" s="62">
        <f>(R59+S59)-G59*($K$162+$K$156)/Forutsetninger!$B$4</f>
        <v>42739.235180208372</v>
      </c>
      <c r="X59" s="26">
        <f>(1-Forutsetninger!$B$4)*Q59+Forutsetninger!$B$4*W59</f>
        <v>47150.064732933373</v>
      </c>
      <c r="Y59" s="26">
        <f t="shared" si="8"/>
        <v>793.56572691250767</v>
      </c>
      <c r="Z59" s="63">
        <f t="shared" si="9"/>
        <v>6.7685073654836043E-3</v>
      </c>
    </row>
    <row r="60" spans="1:26" x14ac:dyDescent="0.2">
      <c r="A60" s="197">
        <v>952013</v>
      </c>
      <c r="B60" s="197" t="s">
        <v>77</v>
      </c>
      <c r="C60" s="226">
        <f>VLOOKUP(A60,IRData!$A$3:$F$150,6,FALSE)</f>
        <v>9408</v>
      </c>
      <c r="D60" s="55">
        <f>C60*Forutsetninger!$C$19</f>
        <v>9800.5842026825649</v>
      </c>
      <c r="E60" s="53">
        <f>VLOOKUP($A60,IRData!$A$2:$M$150,7,FALSE)</f>
        <v>1914</v>
      </c>
      <c r="F60" s="53">
        <f>VLOOKUP($A60,IRData!$A$2:$M$150,8,FALSE)</f>
        <v>26138</v>
      </c>
      <c r="G60" s="53">
        <f>VLOOKUP($A60,IRData!$A$2:$M$150,9,FALSE)</f>
        <v>26399.38</v>
      </c>
      <c r="H60" s="53">
        <f>VLOOKUP($A60,IRData!$A$2:$M$150,10,FALSE)</f>
        <v>4967</v>
      </c>
      <c r="I60" s="53">
        <f>VLOOKUP($A60,IRData!$A$2:$M$150,11,FALSE)</f>
        <v>0</v>
      </c>
      <c r="J60" s="55">
        <f>VLOOKUP(A60,IRData!$A$3:$Z$150,26,FALSE)</f>
        <v>987.14158000000009</v>
      </c>
      <c r="K60" s="55">
        <f>VLOOKUP(A60,IRData!$A$3:$AG$150,31,FALSE)</f>
        <v>0</v>
      </c>
      <c r="L60" s="53">
        <f>VLOOKUP($A60,IRData!$A$2:$M$150,12,FALSE)</f>
        <v>1243</v>
      </c>
      <c r="M60" s="54">
        <f>L60*Forutsetninger!$C$19</f>
        <v>1294.8688524590166</v>
      </c>
      <c r="N60" s="53">
        <f>VLOOKUP(A60,IRData!$A$3:$E$150,5,FALSE)*Forutsetninger!$C$19</f>
        <v>0</v>
      </c>
      <c r="O60" s="53">
        <f>VLOOKUP(A60,IRData!$A$3:$AA$150,27,FALSE)</f>
        <v>0</v>
      </c>
      <c r="P60" s="56">
        <f t="shared" si="5"/>
        <v>13996.594635141581</v>
      </c>
      <c r="Q60" s="146">
        <f>D60+E60+J60+K60+M60+G60*Forutsetninger!$B$6+N60</f>
        <v>15665.035451141581</v>
      </c>
      <c r="R60" s="57">
        <f>IFERROR((VLOOKUP(A60,'DEAnorm D-nett'!$A$4:$H$137,8,FALSE)+O60),0)</f>
        <v>13726.605256171124</v>
      </c>
      <c r="S60" s="26">
        <f>IFERROR((VLOOKUP(A60,'DEAnorm R- og S-nett'!$A$4:$H$91,8,FALSE)+N60+K60),N60+K60)</f>
        <v>0</v>
      </c>
      <c r="T60" s="58">
        <f>(1-Forutsetninger!$B$4)*Q60+(R60+S60)*Forutsetninger!$B$4</f>
        <v>14501.977334159306</v>
      </c>
      <c r="U60" s="50">
        <f t="shared" si="6"/>
        <v>505.38269901772583</v>
      </c>
      <c r="V60" s="49">
        <f t="shared" si="7"/>
        <v>1.9143733641385736E-2</v>
      </c>
      <c r="W60" s="62">
        <f>(R60+S60)-G60*($K$162+$K$156)/Forutsetninger!$B$4</f>
        <v>13080.873556064615</v>
      </c>
      <c r="X60" s="26">
        <f>(1-Forutsetninger!$B$4)*Q60+Forutsetninger!$B$4*W60</f>
        <v>14114.5383140954</v>
      </c>
      <c r="Y60" s="26">
        <f t="shared" si="8"/>
        <v>117.94367895381947</v>
      </c>
      <c r="Z60" s="63">
        <f t="shared" si="9"/>
        <v>4.4676685192538415E-3</v>
      </c>
    </row>
    <row r="61" spans="1:26" x14ac:dyDescent="0.2">
      <c r="A61" s="197">
        <v>962013</v>
      </c>
      <c r="B61" s="197" t="s">
        <v>269</v>
      </c>
      <c r="C61" s="226">
        <f>VLOOKUP(A61,IRData!$A$3:$F$150,6,FALSE)</f>
        <v>22847</v>
      </c>
      <c r="D61" s="55">
        <f>C61*Forutsetninger!$C$19</f>
        <v>23800.37704918033</v>
      </c>
      <c r="E61" s="53">
        <f>VLOOKUP($A61,IRData!$A$2:$M$150,7,FALSE)</f>
        <v>6859</v>
      </c>
      <c r="F61" s="53">
        <f>VLOOKUP($A61,IRData!$A$2:$M$150,8,FALSE)</f>
        <v>105486</v>
      </c>
      <c r="G61" s="53">
        <f>VLOOKUP($A61,IRData!$A$2:$M$150,9,FALSE)</f>
        <v>106540.86</v>
      </c>
      <c r="H61" s="53">
        <f>VLOOKUP($A61,IRData!$A$2:$M$150,10,FALSE)</f>
        <v>6828</v>
      </c>
      <c r="I61" s="53">
        <f>VLOOKUP($A61,IRData!$A$2:$M$150,11,FALSE)</f>
        <v>0</v>
      </c>
      <c r="J61" s="55">
        <f>VLOOKUP(A61,IRData!$A$3:$Z$150,26,FALSE)</f>
        <v>1350.37356</v>
      </c>
      <c r="K61" s="55">
        <f>VLOOKUP(A61,IRData!$A$3:$AG$150,31,FALSE)</f>
        <v>0</v>
      </c>
      <c r="L61" s="53">
        <f>VLOOKUP($A61,IRData!$A$2:$M$150,12,FALSE)</f>
        <v>84</v>
      </c>
      <c r="M61" s="54">
        <f>L61*Forutsetninger!$C$19</f>
        <v>87.505216095380035</v>
      </c>
      <c r="N61" s="53">
        <f>VLOOKUP(A61,IRData!$A$3:$E$150,5,FALSE)*Forutsetninger!$C$19</f>
        <v>0</v>
      </c>
      <c r="O61" s="53">
        <f>VLOOKUP(A61,IRData!$A$3:$AA$150,27,FALSE)</f>
        <v>109.156503145812</v>
      </c>
      <c r="P61" s="56">
        <f t="shared" si="5"/>
        <v>32097.255825275708</v>
      </c>
      <c r="Q61" s="146">
        <f>D61+E61+J61+K61+M61+G61*Forutsetninger!$B$6+N61</f>
        <v>38830.638177275709</v>
      </c>
      <c r="R61" s="57">
        <f>IFERROR((VLOOKUP(A61,'DEAnorm D-nett'!$A$4:$H$137,8,FALSE)+O61),0)</f>
        <v>35193.945090204325</v>
      </c>
      <c r="S61" s="26">
        <f>IFERROR((VLOOKUP(A61,'DEAnorm R- og S-nett'!$A$4:$H$91,8,FALSE)+N61+K61),N61+K61)</f>
        <v>0</v>
      </c>
      <c r="T61" s="58">
        <f>(1-Forutsetninger!$B$4)*Q61+(R61+S61)*Forutsetninger!$B$4</f>
        <v>36648.622325032877</v>
      </c>
      <c r="U61" s="50">
        <f t="shared" si="6"/>
        <v>4551.3664997571686</v>
      </c>
      <c r="V61" s="49">
        <f t="shared" si="7"/>
        <v>4.27194458516401E-2</v>
      </c>
      <c r="W61" s="62">
        <f>(R61+S61)-G61*($K$162+$K$156)/Forutsetninger!$B$4</f>
        <v>32587.944090991099</v>
      </c>
      <c r="X61" s="26">
        <f>(1-Forutsetninger!$B$4)*Q61+Forutsetninger!$B$4*W61</f>
        <v>35085.021725504943</v>
      </c>
      <c r="Y61" s="26">
        <f t="shared" si="8"/>
        <v>2987.7659002292348</v>
      </c>
      <c r="Z61" s="63">
        <f t="shared" si="9"/>
        <v>2.8043380729508235E-2</v>
      </c>
    </row>
    <row r="62" spans="1:26" x14ac:dyDescent="0.2">
      <c r="A62" s="197">
        <v>1632013</v>
      </c>
      <c r="B62" s="197" t="s">
        <v>79</v>
      </c>
      <c r="C62" s="226">
        <f>VLOOKUP(A62,IRData!$A$3:$F$150,6,FALSE)</f>
        <v>17359</v>
      </c>
      <c r="D62" s="55">
        <f>C62*Forutsetninger!$C$19</f>
        <v>18083.3695976155</v>
      </c>
      <c r="E62" s="53">
        <f>VLOOKUP($A62,IRData!$A$2:$M$150,7,FALSE)</f>
        <v>4248</v>
      </c>
      <c r="F62" s="53">
        <f>VLOOKUP($A62,IRData!$A$2:$M$150,8,FALSE)</f>
        <v>77702</v>
      </c>
      <c r="G62" s="53">
        <f>VLOOKUP($A62,IRData!$A$2:$M$150,9,FALSE)</f>
        <v>78479.02</v>
      </c>
      <c r="H62" s="53">
        <f>VLOOKUP($A62,IRData!$A$2:$M$150,10,FALSE)</f>
        <v>5478</v>
      </c>
      <c r="I62" s="53">
        <f>VLOOKUP($A62,IRData!$A$2:$M$150,11,FALSE)</f>
        <v>0</v>
      </c>
      <c r="J62" s="55">
        <f>VLOOKUP(A62,IRData!$A$3:$Z$150,26,FALSE)</f>
        <v>1150.3252199999999</v>
      </c>
      <c r="K62" s="55">
        <f>VLOOKUP(A62,IRData!$A$3:$AG$150,31,FALSE)</f>
        <v>0</v>
      </c>
      <c r="L62" s="53">
        <f>VLOOKUP($A62,IRData!$A$2:$M$150,12,FALSE)</f>
        <v>507</v>
      </c>
      <c r="M62" s="54">
        <f>L62*Forutsetninger!$C$19</f>
        <v>528.15648286140095</v>
      </c>
      <c r="N62" s="53">
        <f>VLOOKUP(A62,IRData!$A$3:$E$150,5,FALSE)*Forutsetninger!$C$19</f>
        <v>0</v>
      </c>
      <c r="O62" s="53">
        <f>VLOOKUP(A62,IRData!$A$3:$AA$150,27,FALSE)</f>
        <v>188.57248939025243</v>
      </c>
      <c r="P62" s="56">
        <f t="shared" si="5"/>
        <v>24009.851300476897</v>
      </c>
      <c r="Q62" s="146">
        <f>D62+E62+J62+K62+M62+G62*Forutsetninger!$B$6+N62</f>
        <v>28969.725364476897</v>
      </c>
      <c r="R62" s="57">
        <f>IFERROR((VLOOKUP(A62,'DEAnorm D-nett'!$A$4:$H$137,8,FALSE)+O62),0)</f>
        <v>27361.134953214972</v>
      </c>
      <c r="S62" s="26">
        <f>IFERROR((VLOOKUP(A62,'DEAnorm R- og S-nett'!$A$4:$H$91,8,FALSE)+N62+K62),N62+K62)</f>
        <v>0</v>
      </c>
      <c r="T62" s="58">
        <f>(1-Forutsetninger!$B$4)*Q62+(R62+S62)*Forutsetninger!$B$4</f>
        <v>28004.571117719741</v>
      </c>
      <c r="U62" s="50">
        <f t="shared" si="6"/>
        <v>3994.7198172428434</v>
      </c>
      <c r="V62" s="49">
        <f t="shared" si="7"/>
        <v>5.0901754599418328E-2</v>
      </c>
      <c r="W62" s="62">
        <f>(R62+S62)-G62*($K$162+$K$156)/Forutsetninger!$B$4</f>
        <v>25441.529606146487</v>
      </c>
      <c r="X62" s="26">
        <f>(1-Forutsetninger!$B$4)*Q62+Forutsetninger!$B$4*W62</f>
        <v>26852.807909478652</v>
      </c>
      <c r="Y62" s="26">
        <f t="shared" si="8"/>
        <v>2842.9566090017543</v>
      </c>
      <c r="Z62" s="63">
        <f t="shared" si="9"/>
        <v>3.6225689477286466E-2</v>
      </c>
    </row>
    <row r="63" spans="1:26" x14ac:dyDescent="0.2">
      <c r="A63" s="197">
        <v>972013</v>
      </c>
      <c r="B63" s="197" t="s">
        <v>270</v>
      </c>
      <c r="C63" s="226">
        <f>VLOOKUP(A63,IRData!$A$3:$F$150,6,FALSE)</f>
        <v>37887</v>
      </c>
      <c r="D63" s="55">
        <f>C63*Forutsetninger!$C$19</f>
        <v>39467.977645305516</v>
      </c>
      <c r="E63" s="53">
        <f>VLOOKUP($A63,IRData!$A$2:$M$150,7,FALSE)</f>
        <v>8345</v>
      </c>
      <c r="F63" s="53">
        <f>VLOOKUP($A63,IRData!$A$2:$M$150,8,FALSE)</f>
        <v>119249</v>
      </c>
      <c r="G63" s="53">
        <f>VLOOKUP($A63,IRData!$A$2:$M$150,9,FALSE)</f>
        <v>120441.49</v>
      </c>
      <c r="H63" s="53">
        <f>VLOOKUP($A63,IRData!$A$2:$M$150,10,FALSE)</f>
        <v>8889</v>
      </c>
      <c r="I63" s="53">
        <f>VLOOKUP($A63,IRData!$A$2:$M$150,11,FALSE)</f>
        <v>0</v>
      </c>
      <c r="J63" s="55">
        <f>VLOOKUP(A63,IRData!$A$3:$Z$150,26,FALSE)</f>
        <v>1757.9775300000001</v>
      </c>
      <c r="K63" s="55">
        <f>VLOOKUP(A63,IRData!$A$3:$AG$150,31,FALSE)</f>
        <v>0</v>
      </c>
      <c r="L63" s="53">
        <f>VLOOKUP($A63,IRData!$A$2:$M$150,12,FALSE)</f>
        <v>978</v>
      </c>
      <c r="M63" s="54">
        <f>L63*Forutsetninger!$C$19</f>
        <v>1018.8107302533533</v>
      </c>
      <c r="N63" s="53">
        <f>VLOOKUP(A63,IRData!$A$3:$E$150,5,FALSE)*Forutsetninger!$C$19</f>
        <v>0</v>
      </c>
      <c r="O63" s="53">
        <f>VLOOKUP(A63,IRData!$A$3:$AA$150,27,FALSE)</f>
        <v>969.68906080811644</v>
      </c>
      <c r="P63" s="56">
        <f t="shared" si="5"/>
        <v>50589.765905558867</v>
      </c>
      <c r="Q63" s="146">
        <f>D63+E63+J63+K63+M63+G63*Forutsetninger!$B$6+N63</f>
        <v>58201.668073558867</v>
      </c>
      <c r="R63" s="57">
        <f>IFERROR((VLOOKUP(A63,'DEAnorm D-nett'!$A$4:$H$137,8,FALSE)+O63),0)</f>
        <v>44081.593376376499</v>
      </c>
      <c r="S63" s="26">
        <f>IFERROR((VLOOKUP(A63,'DEAnorm R- og S-nett'!$A$4:$H$91,8,FALSE)+N63+K63),N63+K63)</f>
        <v>0</v>
      </c>
      <c r="T63" s="58">
        <f>(1-Forutsetninger!$B$4)*Q63+(R63+S63)*Forutsetninger!$B$4</f>
        <v>49729.623255249448</v>
      </c>
      <c r="U63" s="50">
        <f t="shared" si="6"/>
        <v>-860.14265030941897</v>
      </c>
      <c r="V63" s="49">
        <f t="shared" si="7"/>
        <v>-7.1415809478064321E-3</v>
      </c>
      <c r="W63" s="62">
        <f>(R63+S63)-G63*($K$162+$K$156)/Forutsetninger!$B$4</f>
        <v>41135.581458632172</v>
      </c>
      <c r="X63" s="26">
        <f>(1-Forutsetninger!$B$4)*Q63+Forutsetninger!$B$4*W63</f>
        <v>47962.016104602852</v>
      </c>
      <c r="Y63" s="26">
        <f t="shared" si="8"/>
        <v>-2627.749800956015</v>
      </c>
      <c r="Z63" s="63">
        <f t="shared" si="9"/>
        <v>-2.1817646069938315E-2</v>
      </c>
    </row>
    <row r="64" spans="1:26" x14ac:dyDescent="0.2">
      <c r="A64" s="197">
        <v>982013</v>
      </c>
      <c r="B64" s="197" t="s">
        <v>271</v>
      </c>
      <c r="C64" s="226">
        <f>VLOOKUP(A64,IRData!$A$3:$F$150,6,FALSE)</f>
        <v>986</v>
      </c>
      <c r="D64" s="55">
        <f>C64*Forutsetninger!$C$19</f>
        <v>1027.1445603576751</v>
      </c>
      <c r="E64" s="53">
        <f>VLOOKUP($A64,IRData!$A$2:$M$150,7,FALSE)</f>
        <v>1039</v>
      </c>
      <c r="F64" s="53">
        <f>VLOOKUP($A64,IRData!$A$2:$M$150,8,FALSE)</f>
        <v>17724</v>
      </c>
      <c r="G64" s="53">
        <f>VLOOKUP($A64,IRData!$A$2:$M$150,9,FALSE)</f>
        <v>17901.240000000002</v>
      </c>
      <c r="H64" s="53">
        <f>VLOOKUP($A64,IRData!$A$2:$M$150,10,FALSE)</f>
        <v>0</v>
      </c>
      <c r="I64" s="53">
        <f>VLOOKUP($A64,IRData!$A$2:$M$150,11,FALSE)</f>
        <v>0</v>
      </c>
      <c r="J64" s="55">
        <f>VLOOKUP(A64,IRData!$A$3:$Z$150,26,FALSE)</f>
        <v>0</v>
      </c>
      <c r="K64" s="55">
        <f>VLOOKUP(A64,IRData!$A$3:$AG$150,31,FALSE)</f>
        <v>0</v>
      </c>
      <c r="L64" s="53">
        <f>VLOOKUP($A64,IRData!$A$2:$M$150,12,FALSE)</f>
        <v>0</v>
      </c>
      <c r="M64" s="54">
        <f>L64*Forutsetninger!$C$19</f>
        <v>0</v>
      </c>
      <c r="N64" s="53">
        <f>VLOOKUP(A64,IRData!$A$3:$E$150,5,FALSE)*Forutsetninger!$C$19</f>
        <v>0</v>
      </c>
      <c r="O64" s="53">
        <f>VLOOKUP(A64,IRData!$A$3:$AA$150,27,FALSE)</f>
        <v>0</v>
      </c>
      <c r="P64" s="56">
        <f t="shared" si="5"/>
        <v>2066.1445603576749</v>
      </c>
      <c r="Q64" s="146">
        <f>D64+E64+J64+K64+M64+G64*Forutsetninger!$B$6+N64</f>
        <v>3197.502928357675</v>
      </c>
      <c r="R64" s="57">
        <f>IFERROR((VLOOKUP(A64,'DEAnorm D-nett'!$A$4:$H$137,8,FALSE)+O64),0)</f>
        <v>0</v>
      </c>
      <c r="S64" s="26">
        <f>IFERROR((VLOOKUP(A64,'DEAnorm R- og S-nett'!$A$4:$H$91,8,FALSE)+N64+K64),N64+K64)</f>
        <v>3543.4734017707706</v>
      </c>
      <c r="T64" s="58">
        <f>(1-Forutsetninger!$B$4)*Q64+(R64+S64)*Forutsetninger!$B$4</f>
        <v>3405.0852124055327</v>
      </c>
      <c r="U64" s="50">
        <f t="shared" si="6"/>
        <v>1338.9406520478578</v>
      </c>
      <c r="V64" s="49">
        <f t="shared" si="7"/>
        <v>7.4795972348723205E-2</v>
      </c>
      <c r="W64" s="62">
        <f>(R64+S64)-G64*($K$162+$K$156)/Forutsetninger!$B$4</f>
        <v>3105.6071284259169</v>
      </c>
      <c r="X64" s="26">
        <f>(1-Forutsetninger!$B$4)*Q64+Forutsetninger!$B$4*W64</f>
        <v>3142.3654483986202</v>
      </c>
      <c r="Y64" s="26">
        <f t="shared" si="8"/>
        <v>1076.2208880409453</v>
      </c>
      <c r="Z64" s="63">
        <f t="shared" si="9"/>
        <v>6.0119907226591295E-2</v>
      </c>
    </row>
    <row r="65" spans="1:26" x14ac:dyDescent="0.2">
      <c r="A65" s="197">
        <v>1022013</v>
      </c>
      <c r="B65" s="197" t="s">
        <v>78</v>
      </c>
      <c r="C65" s="226">
        <f>VLOOKUP(A65,IRData!$A$3:$F$150,6,FALSE)</f>
        <v>25295</v>
      </c>
      <c r="D65" s="55">
        <f>C65*Forutsetninger!$C$19</f>
        <v>26350.529061102832</v>
      </c>
      <c r="E65" s="53">
        <f>VLOOKUP($A65,IRData!$A$2:$M$150,7,FALSE)</f>
        <v>9777</v>
      </c>
      <c r="F65" s="53">
        <f>VLOOKUP($A65,IRData!$A$2:$M$150,8,FALSE)</f>
        <v>98615</v>
      </c>
      <c r="G65" s="53">
        <f>VLOOKUP($A65,IRData!$A$2:$M$150,9,FALSE)</f>
        <v>99601.15</v>
      </c>
      <c r="H65" s="53">
        <f>VLOOKUP($A65,IRData!$A$2:$M$150,10,FALSE)</f>
        <v>25958</v>
      </c>
      <c r="I65" s="53">
        <f>VLOOKUP($A65,IRData!$A$2:$M$150,11,FALSE)</f>
        <v>0</v>
      </c>
      <c r="J65" s="55">
        <f>VLOOKUP(A65,IRData!$A$3:$Z$150,26,FALSE)</f>
        <v>5158.8929200000002</v>
      </c>
      <c r="K65" s="55">
        <f>VLOOKUP(A65,IRData!$A$3:$AG$150,31,FALSE)</f>
        <v>0</v>
      </c>
      <c r="L65" s="53">
        <f>VLOOKUP($A65,IRData!$A$2:$M$150,12,FALSE)</f>
        <v>3866</v>
      </c>
      <c r="M65" s="54">
        <f>L65*Forutsetninger!$C$19</f>
        <v>4027.3233979135621</v>
      </c>
      <c r="N65" s="53">
        <f>VLOOKUP(A65,IRData!$A$3:$E$150,5,FALSE)*Forutsetninger!$C$19</f>
        <v>0</v>
      </c>
      <c r="O65" s="53">
        <f>VLOOKUP(A65,IRData!$A$3:$AA$150,27,FALSE)</f>
        <v>0</v>
      </c>
      <c r="P65" s="56">
        <f t="shared" si="5"/>
        <v>45313.745379016393</v>
      </c>
      <c r="Q65" s="146">
        <f>D65+E65+J65+K65+M65+G65*Forutsetninger!$B$6+N65</f>
        <v>51608.538059016391</v>
      </c>
      <c r="R65" s="57">
        <f>IFERROR((VLOOKUP(A65,'DEAnorm D-nett'!$A$4:$H$137,8,FALSE)+O65),0)</f>
        <v>47960.478449436348</v>
      </c>
      <c r="S65" s="26">
        <f>IFERROR((VLOOKUP(A65,'DEAnorm R- og S-nett'!$A$4:$H$91,8,FALSE)+N65+K65),N65+K65)</f>
        <v>0</v>
      </c>
      <c r="T65" s="58">
        <f>(1-Forutsetninger!$B$4)*Q65+(R65+S65)*Forutsetninger!$B$4</f>
        <v>49419.702293268361</v>
      </c>
      <c r="U65" s="50">
        <f t="shared" si="6"/>
        <v>4105.9569142519686</v>
      </c>
      <c r="V65" s="49">
        <f t="shared" si="7"/>
        <v>4.1223991030745817E-2</v>
      </c>
      <c r="W65" s="62">
        <f>(R65+S65)-G65*($K$162+$K$156)/Forutsetninger!$B$4</f>
        <v>45524.223510037642</v>
      </c>
      <c r="X65" s="26">
        <f>(1-Forutsetninger!$B$4)*Q65+Forutsetninger!$B$4*W65</f>
        <v>47957.94932962914</v>
      </c>
      <c r="Y65" s="26">
        <f t="shared" si="8"/>
        <v>2644.2039506127476</v>
      </c>
      <c r="Z65" s="63">
        <f t="shared" si="9"/>
        <v>2.6547925908613983E-2</v>
      </c>
    </row>
    <row r="66" spans="1:26" x14ac:dyDescent="0.2">
      <c r="A66" s="197">
        <v>3542013</v>
      </c>
      <c r="B66" s="197" t="s">
        <v>149</v>
      </c>
      <c r="C66" s="226">
        <f>VLOOKUP(A66,IRData!$A$3:$F$150,6,FALSE)</f>
        <v>87783</v>
      </c>
      <c r="D66" s="55">
        <f>C66*Forutsetninger!$C$19</f>
        <v>91446.076005961266</v>
      </c>
      <c r="E66" s="53">
        <f>VLOOKUP($A66,IRData!$A$2:$M$150,7,FALSE)</f>
        <v>36367</v>
      </c>
      <c r="F66" s="53">
        <f>VLOOKUP($A66,IRData!$A$2:$M$150,8,FALSE)</f>
        <v>680002</v>
      </c>
      <c r="G66" s="53">
        <f>VLOOKUP($A66,IRData!$A$2:$M$150,9,FALSE)</f>
        <v>686802.02</v>
      </c>
      <c r="H66" s="53">
        <f>VLOOKUP($A66,IRData!$A$2:$M$150,10,FALSE)</f>
        <v>34869</v>
      </c>
      <c r="I66" s="53">
        <f>VLOOKUP($A66,IRData!$A$2:$M$150,11,FALSE)</f>
        <v>14500</v>
      </c>
      <c r="J66" s="55">
        <f>VLOOKUP(A66,IRData!$A$3:$Z$150,26,FALSE)</f>
        <v>7072.13058</v>
      </c>
      <c r="K66" s="55">
        <f>VLOOKUP(A66,IRData!$A$3:$AG$150,31,FALSE)</f>
        <v>2940.89</v>
      </c>
      <c r="L66" s="53">
        <f>VLOOKUP($A66,IRData!$A$2:$M$150,12,FALSE)</f>
        <v>9732</v>
      </c>
      <c r="M66" s="54">
        <f>L66*Forutsetninger!$C$19</f>
        <v>10138.104321907602</v>
      </c>
      <c r="N66" s="53">
        <f>VLOOKUP(A66,IRData!$A$3:$E$150,5,FALSE)*Forutsetninger!$C$19</f>
        <v>0</v>
      </c>
      <c r="O66" s="53">
        <f>VLOOKUP(A66,IRData!$A$3:$AA$150,27,FALSE)</f>
        <v>0</v>
      </c>
      <c r="P66" s="56">
        <f t="shared" si="5"/>
        <v>147964.20090786886</v>
      </c>
      <c r="Q66" s="146">
        <f>D66+E66+J66+K66+M66+G66*Forutsetninger!$B$6+N66</f>
        <v>191370.0885718689</v>
      </c>
      <c r="R66" s="57">
        <f>IFERROR((VLOOKUP(A66,'DEAnorm D-nett'!$A$4:$H$137,8,FALSE)+O66),0)</f>
        <v>110028.40359683995</v>
      </c>
      <c r="S66" s="26">
        <f>IFERROR((VLOOKUP(A66,'DEAnorm R- og S-nett'!$A$4:$H$91,8,FALSE)+N66+K66),N66+K66)</f>
        <v>56627.338886110898</v>
      </c>
      <c r="T66" s="58">
        <f>(1-Forutsetninger!$B$4)*Q66+(R66+S66)*Forutsetninger!$B$4</f>
        <v>176541.48091851809</v>
      </c>
      <c r="U66" s="50">
        <f t="shared" si="6"/>
        <v>28577.280010649236</v>
      </c>
      <c r="V66" s="49">
        <f t="shared" si="7"/>
        <v>4.160919621443343E-2</v>
      </c>
      <c r="W66" s="62">
        <f>(R66+S66)-G66*($K$162+$K$156)/Forutsetninger!$B$4</f>
        <v>149856.49053039798</v>
      </c>
      <c r="X66" s="26">
        <f>(1-Forutsetninger!$B$4)*Q66+Forutsetninger!$B$4*W66</f>
        <v>166461.92974698637</v>
      </c>
      <c r="Y66" s="26">
        <f t="shared" si="8"/>
        <v>18497.72883911751</v>
      </c>
      <c r="Z66" s="63">
        <f t="shared" si="9"/>
        <v>2.6933131092301547E-2</v>
      </c>
    </row>
    <row r="67" spans="1:26" x14ac:dyDescent="0.2">
      <c r="A67" s="197">
        <v>1032013</v>
      </c>
      <c r="B67" s="197" t="s">
        <v>272</v>
      </c>
      <c r="C67" s="226">
        <f>VLOOKUP(A67,IRData!$A$3:$F$150,6,FALSE)</f>
        <v>27505</v>
      </c>
      <c r="D67" s="55">
        <f>C67*Forutsetninger!$C$19</f>
        <v>28652.749627421759</v>
      </c>
      <c r="E67" s="53">
        <f>VLOOKUP($A67,IRData!$A$2:$M$150,7,FALSE)</f>
        <v>7653</v>
      </c>
      <c r="F67" s="53">
        <f>VLOOKUP($A67,IRData!$A$2:$M$150,8,FALSE)</f>
        <v>111232</v>
      </c>
      <c r="G67" s="53">
        <f>VLOOKUP($A67,IRData!$A$2:$M$150,9,FALSE)</f>
        <v>112344.32000000001</v>
      </c>
      <c r="H67" s="53">
        <f>VLOOKUP($A67,IRData!$A$2:$M$150,10,FALSE)</f>
        <v>6588</v>
      </c>
      <c r="I67" s="53">
        <f>VLOOKUP($A67,IRData!$A$2:$M$150,11,FALSE)</f>
        <v>1205</v>
      </c>
      <c r="J67" s="55">
        <f>VLOOKUP(A67,IRData!$A$3:$Z$150,26,FALSE)</f>
        <v>1336.1781599999999</v>
      </c>
      <c r="K67" s="55">
        <f>VLOOKUP(A67,IRData!$A$3:$AG$150,31,FALSE)</f>
        <v>244.3981</v>
      </c>
      <c r="L67" s="53">
        <f>VLOOKUP($A67,IRData!$A$2:$M$150,12,FALSE)</f>
        <v>2505</v>
      </c>
      <c r="M67" s="54">
        <f>L67*Forutsetninger!$C$19</f>
        <v>2609.5305514157976</v>
      </c>
      <c r="N67" s="53">
        <f>VLOOKUP(A67,IRData!$A$3:$E$150,5,FALSE)*Forutsetninger!$C$19</f>
        <v>0</v>
      </c>
      <c r="O67" s="53">
        <f>VLOOKUP(A67,IRData!$A$3:$AA$150,27,FALSE)</f>
        <v>0</v>
      </c>
      <c r="P67" s="56">
        <f t="shared" ref="P67:P98" si="10">D67+E67+K67+J67+M67+N67</f>
        <v>40495.856438837553</v>
      </c>
      <c r="Q67" s="146">
        <f>D67+E67+J67+K67+M67+G67*Forutsetninger!$B$6+N67</f>
        <v>47596.017462837553</v>
      </c>
      <c r="R67" s="57">
        <f>IFERROR((VLOOKUP(A67,'DEAnorm D-nett'!$A$4:$H$137,8,FALSE)+O67),0)</f>
        <v>34887.021668196074</v>
      </c>
      <c r="S67" s="26">
        <f>IFERROR((VLOOKUP(A67,'DEAnorm R- og S-nett'!$A$4:$H$91,8,FALSE)+N67+K67),N67+K67)</f>
        <v>5336.3559588033268</v>
      </c>
      <c r="T67" s="58">
        <f>(1-Forutsetninger!$B$4)*Q67+(R67+S67)*Forutsetninger!$B$4</f>
        <v>43172.433561334663</v>
      </c>
      <c r="U67" s="50">
        <f t="shared" ref="U67:U98" si="11">T67-P67</f>
        <v>2676.5771224971104</v>
      </c>
      <c r="V67" s="49">
        <f t="shared" ref="V67:V98" si="12">IF(G67=0,0,U67/G67)</f>
        <v>2.382476588488951E-2</v>
      </c>
      <c r="W67" s="62">
        <f>(R67+S67)-G67*($K$162+$K$156)/Forutsetninger!$B$4</f>
        <v>37475.423366296694</v>
      </c>
      <c r="X67" s="26">
        <f>(1-Forutsetninger!$B$4)*Q67+Forutsetninger!$B$4*W67</f>
        <v>41523.66100491304</v>
      </c>
      <c r="Y67" s="26">
        <f t="shared" ref="Y67:Y98" si="13">X67-P67</f>
        <v>1027.8045660754869</v>
      </c>
      <c r="Z67" s="63">
        <f t="shared" ref="Z67:Z98" si="14">IF(G67=0,0,Y67/G67)</f>
        <v>9.1487007627576271E-3</v>
      </c>
    </row>
    <row r="68" spans="1:26" x14ac:dyDescent="0.2">
      <c r="A68" s="197">
        <v>1042013</v>
      </c>
      <c r="B68" s="197" t="s">
        <v>273</v>
      </c>
      <c r="C68" s="226">
        <f>VLOOKUP(A68,IRData!$A$3:$F$150,6,FALSE)</f>
        <v>12753</v>
      </c>
      <c r="D68" s="55">
        <f>C68*Forutsetninger!$C$19</f>
        <v>13285.166915052163</v>
      </c>
      <c r="E68" s="53">
        <f>VLOOKUP($A68,IRData!$A$2:$M$150,7,FALSE)</f>
        <v>3505</v>
      </c>
      <c r="F68" s="53">
        <f>VLOOKUP($A68,IRData!$A$2:$M$150,8,FALSE)</f>
        <v>41562</v>
      </c>
      <c r="G68" s="53">
        <f>VLOOKUP($A68,IRData!$A$2:$M$150,9,FALSE)</f>
        <v>41977.62</v>
      </c>
      <c r="H68" s="53">
        <f>VLOOKUP($A68,IRData!$A$2:$M$150,10,FALSE)</f>
        <v>7324</v>
      </c>
      <c r="I68" s="53">
        <f>VLOOKUP($A68,IRData!$A$2:$M$150,11,FALSE)</f>
        <v>0</v>
      </c>
      <c r="J68" s="55">
        <f>VLOOKUP(A68,IRData!$A$3:$Z$150,26,FALSE)</f>
        <v>1455.57176</v>
      </c>
      <c r="K68" s="55">
        <f>VLOOKUP(A68,IRData!$A$3:$AG$150,31,FALSE)</f>
        <v>0</v>
      </c>
      <c r="L68" s="53">
        <f>VLOOKUP($A68,IRData!$A$2:$M$150,12,FALSE)</f>
        <v>674</v>
      </c>
      <c r="M68" s="54">
        <f>L68*Forutsetninger!$C$19</f>
        <v>702.12518628912073</v>
      </c>
      <c r="N68" s="53">
        <f>VLOOKUP(A68,IRData!$A$3:$E$150,5,FALSE)*Forutsetninger!$C$19</f>
        <v>0</v>
      </c>
      <c r="O68" s="53">
        <f>VLOOKUP(A68,IRData!$A$3:$AA$150,27,FALSE)</f>
        <v>180.50138043149218</v>
      </c>
      <c r="P68" s="56">
        <f t="shared" si="10"/>
        <v>18947.863861341284</v>
      </c>
      <c r="Q68" s="146">
        <f>D68+E68+J68+K68+M68+G68*Forutsetninger!$B$6+N68</f>
        <v>21600.849445341286</v>
      </c>
      <c r="R68" s="57">
        <f>IFERROR((VLOOKUP(A68,'DEAnorm D-nett'!$A$4:$H$137,8,FALSE)+O68),0)</f>
        <v>22948.784928782294</v>
      </c>
      <c r="S68" s="26">
        <f>IFERROR((VLOOKUP(A68,'DEAnorm R- og S-nett'!$A$4:$H$91,8,FALSE)+N68+K68),N68+K68)</f>
        <v>0</v>
      </c>
      <c r="T68" s="58">
        <f>(1-Forutsetninger!$B$4)*Q68+(R68+S68)*Forutsetninger!$B$4</f>
        <v>22409.610735405891</v>
      </c>
      <c r="U68" s="50">
        <f t="shared" si="11"/>
        <v>3461.7468740646073</v>
      </c>
      <c r="V68" s="49">
        <f t="shared" si="12"/>
        <v>8.2466487477484599E-2</v>
      </c>
      <c r="W68" s="62">
        <f>(R68+S68)-G68*($K$162+$K$156)/Forutsetninger!$B$4</f>
        <v>21922.007787462117</v>
      </c>
      <c r="X68" s="26">
        <f>(1-Forutsetninger!$B$4)*Q68+Forutsetninger!$B$4*W68</f>
        <v>21793.544450613786</v>
      </c>
      <c r="Y68" s="26">
        <f t="shared" si="13"/>
        <v>2845.6805892725024</v>
      </c>
      <c r="Z68" s="63">
        <f t="shared" si="14"/>
        <v>6.7790422355352736E-2</v>
      </c>
    </row>
    <row r="69" spans="1:26" x14ac:dyDescent="0.2">
      <c r="A69" s="197">
        <v>5112013</v>
      </c>
      <c r="B69" s="197" t="s">
        <v>121</v>
      </c>
      <c r="C69" s="226">
        <f>VLOOKUP(A69,IRData!$A$3:$F$150,6,FALSE)</f>
        <v>321085</v>
      </c>
      <c r="D69" s="55">
        <f>C69*Forutsetninger!$C$19</f>
        <v>334483.47988077498</v>
      </c>
      <c r="E69" s="53">
        <f>VLOOKUP($A69,IRData!$A$2:$M$150,7,FALSE)</f>
        <v>134314</v>
      </c>
      <c r="F69" s="53">
        <f>VLOOKUP($A69,IRData!$A$2:$M$150,8,FALSE)</f>
        <v>2345587</v>
      </c>
      <c r="G69" s="53">
        <f>VLOOKUP($A69,IRData!$A$2:$M$150,9,FALSE)</f>
        <v>2369042.87</v>
      </c>
      <c r="H69" s="53">
        <f>VLOOKUP($A69,IRData!$A$2:$M$150,10,FALSE)</f>
        <v>175233</v>
      </c>
      <c r="I69" s="53">
        <f>VLOOKUP($A69,IRData!$A$2:$M$150,11,FALSE)</f>
        <v>46002</v>
      </c>
      <c r="J69" s="55">
        <f>VLOOKUP(A69,IRData!$A$3:$Z$150,26,FALSE)</f>
        <v>34734.685259999998</v>
      </c>
      <c r="K69" s="55">
        <f>VLOOKUP(A69,IRData!$A$3:$AG$150,31,FALSE)</f>
        <v>9118.5164399999994</v>
      </c>
      <c r="L69" s="53">
        <f>VLOOKUP($A69,IRData!$A$2:$M$150,12,FALSE)</f>
        <v>13043</v>
      </c>
      <c r="M69" s="54">
        <f>L69*Forutsetninger!$C$19</f>
        <v>13587.268256333831</v>
      </c>
      <c r="N69" s="53">
        <f>VLOOKUP(A69,IRData!$A$3:$E$150,5,FALSE)*Forutsetninger!$C$19</f>
        <v>1889.6959761549926</v>
      </c>
      <c r="O69" s="53">
        <f>VLOOKUP(A69,IRData!$A$3:$AA$150,27,FALSE)</f>
        <v>28788.756269793223</v>
      </c>
      <c r="P69" s="56">
        <f t="shared" si="10"/>
        <v>528127.64581326384</v>
      </c>
      <c r="Q69" s="146">
        <f>D69+E69+J69+K69+M69+G69*Forutsetninger!$B$6+N69</f>
        <v>677851.15519726381</v>
      </c>
      <c r="R69" s="57">
        <f>IFERROR((VLOOKUP(A69,'DEAnorm D-nett'!$A$4:$H$137,8,FALSE)+O69),0)</f>
        <v>547346.62640903576</v>
      </c>
      <c r="S69" s="26">
        <f>IFERROR((VLOOKUP(A69,'DEAnorm R- og S-nett'!$A$4:$H$91,8,FALSE)+N69+K69),N69+K69)</f>
        <v>233280.7093470034</v>
      </c>
      <c r="T69" s="58">
        <f>(1-Forutsetninger!$B$4)*Q69+(R69+S69)*Forutsetninger!$B$4</f>
        <v>739516.86353252898</v>
      </c>
      <c r="U69" s="50">
        <f t="shared" si="11"/>
        <v>211389.21771926514</v>
      </c>
      <c r="V69" s="49">
        <f t="shared" si="12"/>
        <v>8.9229798411906799E-2</v>
      </c>
      <c r="W69" s="62">
        <f>(R69+S69)-G69*($K$162+$K$156)/Forutsetninger!$B$4</f>
        <v>722680.29002730211</v>
      </c>
      <c r="X69" s="26">
        <f>(1-Forutsetninger!$B$4)*Q69+Forutsetninger!$B$4*W69</f>
        <v>704748.63609528681</v>
      </c>
      <c r="Y69" s="26">
        <f t="shared" si="13"/>
        <v>176620.99028202298</v>
      </c>
      <c r="Z69" s="63">
        <f t="shared" si="14"/>
        <v>7.4553733289774937E-2</v>
      </c>
    </row>
    <row r="70" spans="1:26" x14ac:dyDescent="0.2">
      <c r="A70" s="197">
        <v>5122013</v>
      </c>
      <c r="B70" s="197" t="s">
        <v>122</v>
      </c>
      <c r="C70" s="226">
        <f>VLOOKUP(A70,IRData!$A$3:$F$150,6,FALSE)</f>
        <v>981</v>
      </c>
      <c r="D70" s="55">
        <f>C70*Forutsetninger!$C$19</f>
        <v>1021.935916542474</v>
      </c>
      <c r="E70" s="53">
        <f>VLOOKUP($A70,IRData!$A$2:$M$150,7,FALSE)</f>
        <v>1093</v>
      </c>
      <c r="F70" s="53">
        <f>VLOOKUP($A70,IRData!$A$2:$M$150,8,FALSE)</f>
        <v>13753</v>
      </c>
      <c r="G70" s="53">
        <f>VLOOKUP($A70,IRData!$A$2:$M$150,9,FALSE)</f>
        <v>13890.53</v>
      </c>
      <c r="H70" s="53">
        <f>VLOOKUP($A70,IRData!$A$2:$M$150,10,FALSE)</f>
        <v>0</v>
      </c>
      <c r="I70" s="53">
        <f>VLOOKUP($A70,IRData!$A$2:$M$150,11,FALSE)</f>
        <v>0</v>
      </c>
      <c r="J70" s="55">
        <f>VLOOKUP(A70,IRData!$A$3:$Z$150,26,FALSE)</f>
        <v>0</v>
      </c>
      <c r="K70" s="55">
        <f>VLOOKUP(A70,IRData!$A$3:$AG$150,31,FALSE)</f>
        <v>0</v>
      </c>
      <c r="L70" s="53">
        <f>VLOOKUP($A70,IRData!$A$2:$M$150,12,FALSE)</f>
        <v>0</v>
      </c>
      <c r="M70" s="54">
        <f>L70*Forutsetninger!$C$19</f>
        <v>0</v>
      </c>
      <c r="N70" s="53">
        <f>VLOOKUP(A70,IRData!$A$3:$E$150,5,FALSE)*Forutsetninger!$C$19</f>
        <v>0</v>
      </c>
      <c r="O70" s="53">
        <f>VLOOKUP(A70,IRData!$A$3:$AA$150,27,FALSE)</f>
        <v>0</v>
      </c>
      <c r="P70" s="56">
        <f t="shared" si="10"/>
        <v>2114.9359165424739</v>
      </c>
      <c r="Q70" s="146">
        <f>D70+E70+J70+K70+M70+G70*Forutsetninger!$B$6+N70</f>
        <v>2992.8174125424739</v>
      </c>
      <c r="R70" s="57">
        <f>IFERROR((VLOOKUP(A70,'DEAnorm D-nett'!$A$4:$H$137,8,FALSE)+O70),0)</f>
        <v>2231.9566697707282</v>
      </c>
      <c r="S70" s="26">
        <f>IFERROR((VLOOKUP(A70,'DEAnorm R- og S-nett'!$A$4:$H$91,8,FALSE)+N70+K70),N70+K70)</f>
        <v>1011.3860086150248</v>
      </c>
      <c r="T70" s="58">
        <f>(1-Forutsetninger!$B$4)*Q70+(R70+S70)*Forutsetninger!$B$4</f>
        <v>3143.132572048441</v>
      </c>
      <c r="U70" s="50">
        <f t="shared" si="11"/>
        <v>1028.1966555059671</v>
      </c>
      <c r="V70" s="49">
        <f t="shared" si="12"/>
        <v>7.4021412826290073E-2</v>
      </c>
      <c r="W70" s="62">
        <f>(R70+S70)-G70*($K$162+$K$156)/Forutsetninger!$B$4</f>
        <v>2903.5788069508753</v>
      </c>
      <c r="X70" s="26">
        <f>(1-Forutsetninger!$B$4)*Q70+Forutsetninger!$B$4*W70</f>
        <v>2939.2742491875147</v>
      </c>
      <c r="Y70" s="26">
        <f t="shared" si="13"/>
        <v>824.33833264504074</v>
      </c>
      <c r="Z70" s="63">
        <f t="shared" si="14"/>
        <v>5.9345347704158204E-2</v>
      </c>
    </row>
    <row r="71" spans="1:26" x14ac:dyDescent="0.2">
      <c r="A71" s="197">
        <v>8722013</v>
      </c>
      <c r="B71" s="197" t="s">
        <v>2</v>
      </c>
      <c r="C71" s="226">
        <f>VLOOKUP(A71,IRData!$A$3:$F$150,6,FALSE)</f>
        <v>14196</v>
      </c>
      <c r="D71" s="55">
        <f>C71*Forutsetninger!$C$19</f>
        <v>14788.381520119226</v>
      </c>
      <c r="E71" s="53">
        <f>VLOOKUP($A71,IRData!$A$2:$M$150,7,FALSE)</f>
        <v>10448</v>
      </c>
      <c r="F71" s="53">
        <f>VLOOKUP($A71,IRData!$A$2:$M$150,8,FALSE)</f>
        <v>118104</v>
      </c>
      <c r="G71" s="53">
        <f>VLOOKUP($A71,IRData!$A$2:$M$150,9,FALSE)</f>
        <v>119285.04000000001</v>
      </c>
      <c r="H71" s="53">
        <f>VLOOKUP($A71,IRData!$A$2:$M$150,10,FALSE)</f>
        <v>0</v>
      </c>
      <c r="I71" s="53">
        <f>VLOOKUP($A71,IRData!$A$2:$M$150,11,FALSE)</f>
        <v>0</v>
      </c>
      <c r="J71" s="55">
        <f>VLOOKUP(A71,IRData!$A$3:$Z$150,26,FALSE)</f>
        <v>0</v>
      </c>
      <c r="K71" s="55">
        <f>VLOOKUP(A71,IRData!$A$3:$AG$150,31,FALSE)</f>
        <v>0</v>
      </c>
      <c r="L71" s="53">
        <f>VLOOKUP($A71,IRData!$A$2:$M$150,12,FALSE)</f>
        <v>0</v>
      </c>
      <c r="M71" s="54">
        <f>L71*Forutsetninger!$C$19</f>
        <v>0</v>
      </c>
      <c r="N71" s="53">
        <f>VLOOKUP(A71,IRData!$A$3:$E$150,5,FALSE)*Forutsetninger!$C$19</f>
        <v>0</v>
      </c>
      <c r="O71" s="53">
        <f>VLOOKUP(A71,IRData!$A$3:$AA$150,27,FALSE)</f>
        <v>0</v>
      </c>
      <c r="P71" s="56">
        <f t="shared" si="10"/>
        <v>25236.381520119226</v>
      </c>
      <c r="Q71" s="146">
        <f>D71+E71+J71+K71+M71+G71*Forutsetninger!$B$6+N71</f>
        <v>32775.196048119229</v>
      </c>
      <c r="R71" s="57">
        <f>IFERROR((VLOOKUP(A71,'DEAnorm D-nett'!$A$4:$H$137,8,FALSE)+O71),0)</f>
        <v>0</v>
      </c>
      <c r="S71" s="26">
        <f>IFERROR((VLOOKUP(A71,'DEAnorm R- og S-nett'!$A$4:$H$91,8,FALSE)+N71+K71),N71+K71)</f>
        <v>32775.196048119229</v>
      </c>
      <c r="T71" s="58">
        <f>(1-Forutsetninger!$B$4)*Q71+(R71+S71)*Forutsetninger!$B$4</f>
        <v>32775.196048119229</v>
      </c>
      <c r="U71" s="50">
        <f t="shared" si="11"/>
        <v>7538.8145280000026</v>
      </c>
      <c r="V71" s="49">
        <f t="shared" si="12"/>
        <v>6.320000000000002E-2</v>
      </c>
      <c r="W71" s="62">
        <f>(R71+S71)-G71*($K$162+$K$156)/Forutsetninger!$B$4</f>
        <v>29857.471022892387</v>
      </c>
      <c r="X71" s="26">
        <f>(1-Forutsetninger!$B$4)*Q71+Forutsetninger!$B$4*W71</f>
        <v>31024.561032983125</v>
      </c>
      <c r="Y71" s="26">
        <f t="shared" si="13"/>
        <v>5788.1795128638987</v>
      </c>
      <c r="Z71" s="63">
        <f t="shared" si="14"/>
        <v>4.8523934877868158E-2</v>
      </c>
    </row>
    <row r="72" spans="1:26" x14ac:dyDescent="0.2">
      <c r="A72" s="197">
        <v>1062013</v>
      </c>
      <c r="B72" s="197" t="s">
        <v>141</v>
      </c>
      <c r="C72" s="226">
        <f>VLOOKUP(A72,IRData!$A$3:$F$150,6,FALSE)</f>
        <v>14667</v>
      </c>
      <c r="D72" s="55">
        <f>C72*Forutsetninger!$C$19</f>
        <v>15279.035767511179</v>
      </c>
      <c r="E72" s="53">
        <f>VLOOKUP($A72,IRData!$A$2:$M$150,7,FALSE)</f>
        <v>2326</v>
      </c>
      <c r="F72" s="53">
        <f>VLOOKUP($A72,IRData!$A$2:$M$150,8,FALSE)</f>
        <v>22475</v>
      </c>
      <c r="G72" s="53">
        <f>VLOOKUP($A72,IRData!$A$2:$M$150,9,FALSE)</f>
        <v>22699.75</v>
      </c>
      <c r="H72" s="53">
        <f>VLOOKUP($A72,IRData!$A$2:$M$150,10,FALSE)</f>
        <v>4295</v>
      </c>
      <c r="I72" s="53">
        <f>VLOOKUP($A72,IRData!$A$2:$M$150,11,FALSE)</f>
        <v>2714</v>
      </c>
      <c r="J72" s="55">
        <f>VLOOKUP(A72,IRData!$A$3:$Z$150,26,FALSE)</f>
        <v>849.42214999999999</v>
      </c>
      <c r="K72" s="55">
        <f>VLOOKUP(A72,IRData!$A$3:$AG$150,31,FALSE)</f>
        <v>536.74778000000003</v>
      </c>
      <c r="L72" s="53">
        <f>VLOOKUP($A72,IRData!$A$2:$M$150,12,FALSE)</f>
        <v>578</v>
      </c>
      <c r="M72" s="54">
        <f>L72*Forutsetninger!$C$19</f>
        <v>602.11922503725782</v>
      </c>
      <c r="N72" s="53">
        <f>VLOOKUP(A72,IRData!$A$3:$E$150,5,FALSE)*Forutsetninger!$C$19</f>
        <v>0</v>
      </c>
      <c r="O72" s="53">
        <f>VLOOKUP(A72,IRData!$A$3:$AA$150,27,FALSE)</f>
        <v>54.578251572905998</v>
      </c>
      <c r="P72" s="56">
        <f t="shared" si="10"/>
        <v>19593.32492254844</v>
      </c>
      <c r="Q72" s="146">
        <f>D72+E72+J72+K72+M72+G72*Forutsetninger!$B$6+N72</f>
        <v>21027.949122548438</v>
      </c>
      <c r="R72" s="57">
        <f>IFERROR((VLOOKUP(A72,'DEAnorm D-nett'!$A$4:$H$137,8,FALSE)+O72),0)</f>
        <v>12614.662268523436</v>
      </c>
      <c r="S72" s="26">
        <f>IFERROR((VLOOKUP(A72,'DEAnorm R- og S-nett'!$A$4:$H$91,8,FALSE)+N72+K72),N72+K72)</f>
        <v>3754.5991578114613</v>
      </c>
      <c r="T72" s="58">
        <f>(1-Forutsetninger!$B$4)*Q72+(R72+S72)*Forutsetninger!$B$4</f>
        <v>18232.736504820314</v>
      </c>
      <c r="U72" s="50">
        <f t="shared" si="11"/>
        <v>-1360.5884177281259</v>
      </c>
      <c r="V72" s="49">
        <f t="shared" si="12"/>
        <v>-5.9938475874321342E-2</v>
      </c>
      <c r="W72" s="62">
        <f>(R72+S72)-G72*($K$162+$K$156)/Forutsetninger!$B$4</f>
        <v>15814.023077574708</v>
      </c>
      <c r="X72" s="26">
        <f>(1-Forutsetninger!$B$4)*Q72+Forutsetninger!$B$4*W72</f>
        <v>17899.593495564201</v>
      </c>
      <c r="Y72" s="26">
        <f t="shared" si="13"/>
        <v>-1693.7314269842391</v>
      </c>
      <c r="Z72" s="63">
        <f t="shared" si="14"/>
        <v>-7.4614540996453219E-2</v>
      </c>
    </row>
    <row r="73" spans="1:26" x14ac:dyDescent="0.2">
      <c r="A73" s="197">
        <v>1082013</v>
      </c>
      <c r="B73" s="197" t="s">
        <v>274</v>
      </c>
      <c r="C73" s="226">
        <f>VLOOKUP(A73,IRData!$A$3:$F$150,6,FALSE)</f>
        <v>960</v>
      </c>
      <c r="D73" s="55">
        <f>C73*Forutsetninger!$C$19</f>
        <v>1000.059612518629</v>
      </c>
      <c r="E73" s="53">
        <f>VLOOKUP($A73,IRData!$A$2:$M$150,7,FALSE)</f>
        <v>574</v>
      </c>
      <c r="F73" s="53">
        <f>VLOOKUP($A73,IRData!$A$2:$M$150,8,FALSE)</f>
        <v>13410</v>
      </c>
      <c r="G73" s="53">
        <f>VLOOKUP($A73,IRData!$A$2:$M$150,9,FALSE)</f>
        <v>13544.1</v>
      </c>
      <c r="H73" s="53">
        <f>VLOOKUP($A73,IRData!$A$2:$M$150,10,FALSE)</f>
        <v>3561</v>
      </c>
      <c r="I73" s="53">
        <f>VLOOKUP($A73,IRData!$A$2:$M$150,11,FALSE)</f>
        <v>0</v>
      </c>
      <c r="J73" s="55">
        <f>VLOOKUP(A73,IRData!$A$3:$Z$150,26,FALSE)</f>
        <v>705.86142000000007</v>
      </c>
      <c r="K73" s="55">
        <f>VLOOKUP(A73,IRData!$A$3:$AG$150,31,FALSE)</f>
        <v>0</v>
      </c>
      <c r="L73" s="53">
        <f>VLOOKUP($A73,IRData!$A$2:$M$150,12,FALSE)</f>
        <v>0</v>
      </c>
      <c r="M73" s="54">
        <f>L73*Forutsetninger!$C$19</f>
        <v>0</v>
      </c>
      <c r="N73" s="53">
        <f>VLOOKUP(A73,IRData!$A$3:$E$150,5,FALSE)*Forutsetninger!$C$19</f>
        <v>0</v>
      </c>
      <c r="O73" s="53">
        <f>VLOOKUP(A73,IRData!$A$3:$AA$150,27,FALSE)</f>
        <v>0</v>
      </c>
      <c r="P73" s="56">
        <f t="shared" si="10"/>
        <v>2279.9210325186291</v>
      </c>
      <c r="Q73" s="146">
        <f>D73+E73+J73+K73+M73+G73*Forutsetninger!$B$6+N73</f>
        <v>3135.9081525186293</v>
      </c>
      <c r="R73" s="57">
        <f>IFERROR((VLOOKUP(A73,'DEAnorm D-nett'!$A$4:$H$137,8,FALSE)+O73),0)</f>
        <v>3957.8569486783258</v>
      </c>
      <c r="S73" s="26">
        <f>IFERROR((VLOOKUP(A73,'DEAnorm R- og S-nett'!$A$4:$H$91,8,FALSE)+N73+K73),N73+K73)</f>
        <v>0</v>
      </c>
      <c r="T73" s="58">
        <f>(1-Forutsetninger!$B$4)*Q73+(R73+S73)*Forutsetninger!$B$4</f>
        <v>3629.0774302144473</v>
      </c>
      <c r="U73" s="50">
        <f t="shared" si="11"/>
        <v>1349.1563976958182</v>
      </c>
      <c r="V73" s="49">
        <f t="shared" si="12"/>
        <v>9.9612111376600754E-2</v>
      </c>
      <c r="W73" s="62">
        <f>(R73+S73)-G73*($K$162+$K$156)/Forutsetninger!$B$4</f>
        <v>3626.5667926438819</v>
      </c>
      <c r="X73" s="26">
        <f>(1-Forutsetninger!$B$4)*Q73+Forutsetninger!$B$4*W73</f>
        <v>3430.3033365937808</v>
      </c>
      <c r="Y73" s="26">
        <f t="shared" si="13"/>
        <v>1150.3823040751518</v>
      </c>
      <c r="Z73" s="63">
        <f t="shared" si="14"/>
        <v>8.4936046254468864E-2</v>
      </c>
    </row>
    <row r="74" spans="1:26" x14ac:dyDescent="0.2">
      <c r="A74" s="197">
        <v>1162013</v>
      </c>
      <c r="B74" s="197" t="s">
        <v>275</v>
      </c>
      <c r="C74" s="226">
        <f>VLOOKUP(A74,IRData!$A$3:$F$150,6,FALSE)</f>
        <v>22817</v>
      </c>
      <c r="D74" s="55">
        <f>C74*Forutsetninger!$C$19</f>
        <v>23769.125186289122</v>
      </c>
      <c r="E74" s="53">
        <f>VLOOKUP($A74,IRData!$A$2:$M$150,7,FALSE)</f>
        <v>6042</v>
      </c>
      <c r="F74" s="53">
        <f>VLOOKUP($A74,IRData!$A$2:$M$150,8,FALSE)</f>
        <v>77849</v>
      </c>
      <c r="G74" s="53">
        <f>VLOOKUP($A74,IRData!$A$2:$M$150,9,FALSE)</f>
        <v>78627.490000000005</v>
      </c>
      <c r="H74" s="53">
        <f>VLOOKUP($A74,IRData!$A$2:$M$150,10,FALSE)</f>
        <v>7311</v>
      </c>
      <c r="I74" s="53">
        <f>VLOOKUP($A74,IRData!$A$2:$M$150,11,FALSE)</f>
        <v>500</v>
      </c>
      <c r="J74" s="55">
        <f>VLOOKUP(A74,IRData!$A$3:$Z$150,26,FALSE)</f>
        <v>1482.81702</v>
      </c>
      <c r="K74" s="55">
        <f>VLOOKUP(A74,IRData!$A$3:$AG$150,31,FALSE)</f>
        <v>101.41</v>
      </c>
      <c r="L74" s="53">
        <f>VLOOKUP($A74,IRData!$A$2:$M$150,12,FALSE)</f>
        <v>2237</v>
      </c>
      <c r="M74" s="54">
        <f>L74*Forutsetninger!$C$19</f>
        <v>2330.3472429210137</v>
      </c>
      <c r="N74" s="53">
        <f>VLOOKUP(A74,IRData!$A$3:$E$150,5,FALSE)*Forutsetninger!$C$19</f>
        <v>0</v>
      </c>
      <c r="O74" s="53">
        <f>VLOOKUP(A74,IRData!$A$3:$AA$150,27,FALSE)</f>
        <v>0</v>
      </c>
      <c r="P74" s="56">
        <f t="shared" si="10"/>
        <v>33725.699449210137</v>
      </c>
      <c r="Q74" s="146">
        <f>D74+E74+J74+K74+M74+G74*Forutsetninger!$B$6+N74</f>
        <v>38694.956817210135</v>
      </c>
      <c r="R74" s="57">
        <f>IFERROR((VLOOKUP(A74,'DEAnorm D-nett'!$A$4:$H$137,8,FALSE)+O74),0)</f>
        <v>32270.961819308679</v>
      </c>
      <c r="S74" s="26">
        <f>IFERROR((VLOOKUP(A74,'DEAnorm R- og S-nett'!$A$4:$H$91,8,FALSE)+N74+K74),N74+K74)</f>
        <v>392.08764663460806</v>
      </c>
      <c r="T74" s="58">
        <f>(1-Forutsetninger!$B$4)*Q74+(R74+S74)*Forutsetninger!$B$4</f>
        <v>35075.81240645003</v>
      </c>
      <c r="U74" s="50">
        <f t="shared" si="11"/>
        <v>1350.1129572398931</v>
      </c>
      <c r="V74" s="49">
        <f t="shared" si="12"/>
        <v>1.7171004151854435E-2</v>
      </c>
      <c r="W74" s="62">
        <f>(R74+S74)-G74*($K$162+$K$156)/Forutsetninger!$B$4</f>
        <v>30739.81252656033</v>
      </c>
      <c r="X74" s="26">
        <f>(1-Forutsetninger!$B$4)*Q74+Forutsetninger!$B$4*W74</f>
        <v>33921.870242820252</v>
      </c>
      <c r="Y74" s="26">
        <f t="shared" si="13"/>
        <v>196.17079361011565</v>
      </c>
      <c r="Z74" s="63">
        <f t="shared" si="14"/>
        <v>2.4949390297225008E-3</v>
      </c>
    </row>
    <row r="75" spans="1:26" x14ac:dyDescent="0.2">
      <c r="A75" s="197">
        <v>5912013</v>
      </c>
      <c r="B75" s="197" t="s">
        <v>158</v>
      </c>
      <c r="C75" s="226">
        <f>VLOOKUP(A75,IRData!$A$3:$F$150,6,FALSE)</f>
        <v>31544</v>
      </c>
      <c r="D75" s="55">
        <f>C75*Forutsetninger!$C$19</f>
        <v>32860.292101341285</v>
      </c>
      <c r="E75" s="53">
        <f>VLOOKUP($A75,IRData!$A$2:$M$150,7,FALSE)</f>
        <v>17329</v>
      </c>
      <c r="F75" s="53">
        <f>VLOOKUP($A75,IRData!$A$2:$M$150,8,FALSE)</f>
        <v>261858</v>
      </c>
      <c r="G75" s="53">
        <f>VLOOKUP($A75,IRData!$A$2:$M$150,9,FALSE)</f>
        <v>264476.58</v>
      </c>
      <c r="H75" s="53">
        <f>VLOOKUP($A75,IRData!$A$2:$M$150,10,FALSE)</f>
        <v>18949</v>
      </c>
      <c r="I75" s="53">
        <f>VLOOKUP($A75,IRData!$A$2:$M$150,11,FALSE)</f>
        <v>1963</v>
      </c>
      <c r="J75" s="55">
        <f>VLOOKUP(A75,IRData!$A$3:$Z$150,26,FALSE)</f>
        <v>3765.9242600000002</v>
      </c>
      <c r="K75" s="55">
        <f>VLOOKUP(A75,IRData!$A$3:$AG$150,31,FALSE)</f>
        <v>390.12662</v>
      </c>
      <c r="L75" s="53">
        <f>VLOOKUP($A75,IRData!$A$2:$M$150,12,FALSE)</f>
        <v>2964</v>
      </c>
      <c r="M75" s="54">
        <f>L75*Forutsetninger!$C$19</f>
        <v>3087.6840536512668</v>
      </c>
      <c r="N75" s="53">
        <f>VLOOKUP(A75,IRData!$A$3:$E$150,5,FALSE)*Forutsetninger!$C$19</f>
        <v>0</v>
      </c>
      <c r="O75" s="53">
        <f>VLOOKUP(A75,IRData!$A$3:$AA$150,27,FALSE)</f>
        <v>0</v>
      </c>
      <c r="P75" s="56">
        <f t="shared" si="10"/>
        <v>57433.027034992556</v>
      </c>
      <c r="Q75" s="146">
        <f>D75+E75+J75+K75+M75+G75*Forutsetninger!$B$6+N75</f>
        <v>74147.946890992564</v>
      </c>
      <c r="R75" s="57">
        <f>IFERROR((VLOOKUP(A75,'DEAnorm D-nett'!$A$4:$H$137,8,FALSE)+O75),0)</f>
        <v>65774.916362926611</v>
      </c>
      <c r="S75" s="26">
        <f>IFERROR((VLOOKUP(A75,'DEAnorm R- og S-nett'!$A$4:$H$91,8,FALSE)+N75+K75),N75+K75)</f>
        <v>7557.867439064762</v>
      </c>
      <c r="T75" s="58">
        <f>(1-Forutsetninger!$B$4)*Q75+(R75+S75)*Forutsetninger!$B$4</f>
        <v>73658.849037591863</v>
      </c>
      <c r="U75" s="50">
        <f t="shared" si="11"/>
        <v>16225.822002599307</v>
      </c>
      <c r="V75" s="49">
        <f t="shared" si="12"/>
        <v>6.1350695031670878E-2</v>
      </c>
      <c r="W75" s="62">
        <f>(R75+S75)-G75*($K$162+$K$156)/Forutsetninger!$B$4</f>
        <v>66863.657949726839</v>
      </c>
      <c r="X75" s="26">
        <f>(1-Forutsetninger!$B$4)*Q75+Forutsetninger!$B$4*W75</f>
        <v>69777.373526233132</v>
      </c>
      <c r="Y75" s="26">
        <f t="shared" si="13"/>
        <v>12344.346491240576</v>
      </c>
      <c r="Z75" s="63">
        <f t="shared" si="14"/>
        <v>4.6674629909538967E-2</v>
      </c>
    </row>
    <row r="76" spans="1:26" x14ac:dyDescent="0.2">
      <c r="A76" s="197">
        <v>6592013</v>
      </c>
      <c r="B76" s="197" t="s">
        <v>168</v>
      </c>
      <c r="C76" s="226">
        <f>VLOOKUP(A76,IRData!$A$3:$F$150,6,FALSE)</f>
        <v>32841</v>
      </c>
      <c r="D76" s="55">
        <f>C76*Forutsetninger!$C$19</f>
        <v>34211.414307004474</v>
      </c>
      <c r="E76" s="53">
        <f>VLOOKUP($A76,IRData!$A$2:$M$150,7,FALSE)</f>
        <v>11701</v>
      </c>
      <c r="F76" s="53">
        <f>VLOOKUP($A76,IRData!$A$2:$M$150,8,FALSE)</f>
        <v>176960</v>
      </c>
      <c r="G76" s="53">
        <f>VLOOKUP($A76,IRData!$A$2:$M$150,9,FALSE)</f>
        <v>178729.59999999998</v>
      </c>
      <c r="H76" s="53">
        <f>VLOOKUP($A76,IRData!$A$2:$M$150,10,FALSE)</f>
        <v>17899</v>
      </c>
      <c r="I76" s="53">
        <f>VLOOKUP($A76,IRData!$A$2:$M$150,11,FALSE)</f>
        <v>1284</v>
      </c>
      <c r="J76" s="55">
        <f>VLOOKUP(A76,IRData!$A$3:$Z$150,26,FALSE)</f>
        <v>3547.9397799999997</v>
      </c>
      <c r="K76" s="55">
        <f>VLOOKUP(A76,IRData!$A$3:$AG$150,31,FALSE)</f>
        <v>254.51448000000002</v>
      </c>
      <c r="L76" s="53">
        <f>VLOOKUP($A76,IRData!$A$2:$M$150,12,FALSE)</f>
        <v>971</v>
      </c>
      <c r="M76" s="54">
        <f>L76*Forutsetninger!$C$19</f>
        <v>1011.5186289120716</v>
      </c>
      <c r="N76" s="53">
        <f>VLOOKUP(A76,IRData!$A$3:$E$150,5,FALSE)*Forutsetninger!$C$19</f>
        <v>0</v>
      </c>
      <c r="O76" s="53">
        <f>VLOOKUP(A76,IRData!$A$3:$AA$150,27,FALSE)</f>
        <v>1309.878037749744</v>
      </c>
      <c r="P76" s="56">
        <f t="shared" si="10"/>
        <v>50726.387195916541</v>
      </c>
      <c r="Q76" s="146">
        <f>D76+E76+J76+K76+M76+G76*Forutsetninger!$B$6+N76</f>
        <v>62022.097915916544</v>
      </c>
      <c r="R76" s="57">
        <f>IFERROR((VLOOKUP(A76,'DEAnorm D-nett'!$A$4:$H$137,8,FALSE)+O76),0)</f>
        <v>57069.488117914669</v>
      </c>
      <c r="S76" s="26">
        <f>IFERROR((VLOOKUP(A76,'DEAnorm R- og S-nett'!$A$4:$H$91,8,FALSE)+N76+K76),N76+K76)</f>
        <v>3012.3531142197171</v>
      </c>
      <c r="T76" s="58">
        <f>(1-Forutsetninger!$B$4)*Q76+(R76+S76)*Forutsetninger!$B$4</f>
        <v>60857.943905647247</v>
      </c>
      <c r="U76" s="50">
        <f t="shared" si="11"/>
        <v>10131.556709730707</v>
      </c>
      <c r="V76" s="49">
        <f t="shared" si="12"/>
        <v>5.6686506934110009E-2</v>
      </c>
      <c r="W76" s="62">
        <f>(R76+S76)-G76*($K$162+$K$156)/Forutsetninger!$B$4</f>
        <v>55710.095817380083</v>
      </c>
      <c r="X76" s="26">
        <f>(1-Forutsetninger!$B$4)*Q76+Forutsetninger!$B$4*W76</f>
        <v>58234.89665679467</v>
      </c>
      <c r="Y76" s="26">
        <f t="shared" si="13"/>
        <v>7508.5094608781292</v>
      </c>
      <c r="Z76" s="63">
        <f t="shared" si="14"/>
        <v>4.2010441811978154E-2</v>
      </c>
    </row>
    <row r="77" spans="1:26" x14ac:dyDescent="0.2">
      <c r="A77" s="197">
        <v>7432013</v>
      </c>
      <c r="B77" s="197" t="s">
        <v>125</v>
      </c>
      <c r="C77" s="226">
        <f>VLOOKUP(A77,IRData!$A$3:$F$150,6,FALSE)</f>
        <v>18531</v>
      </c>
      <c r="D77" s="55">
        <f>C77*Forutsetninger!$C$19</f>
        <v>19304.275707898661</v>
      </c>
      <c r="E77" s="53">
        <f>VLOOKUP($A77,IRData!$A$2:$M$150,7,FALSE)</f>
        <v>4960</v>
      </c>
      <c r="F77" s="53">
        <f>VLOOKUP($A77,IRData!$A$2:$M$150,8,FALSE)</f>
        <v>72010</v>
      </c>
      <c r="G77" s="53">
        <f>VLOOKUP($A77,IRData!$A$2:$M$150,9,FALSE)</f>
        <v>72730.100000000006</v>
      </c>
      <c r="H77" s="53">
        <f>VLOOKUP($A77,IRData!$A$2:$M$150,10,FALSE)</f>
        <v>7000</v>
      </c>
      <c r="I77" s="53">
        <f>VLOOKUP($A77,IRData!$A$2:$M$150,11,FALSE)</f>
        <v>0</v>
      </c>
      <c r="J77" s="55">
        <f>VLOOKUP(A77,IRData!$A$3:$Z$150,26,FALSE)</f>
        <v>1419.74</v>
      </c>
      <c r="K77" s="55">
        <f>VLOOKUP(A77,IRData!$A$3:$AG$150,31,FALSE)</f>
        <v>0</v>
      </c>
      <c r="L77" s="53">
        <f>VLOOKUP($A77,IRData!$A$2:$M$150,12,FALSE)</f>
        <v>356</v>
      </c>
      <c r="M77" s="54">
        <f>L77*Forutsetninger!$C$19</f>
        <v>370.85543964232494</v>
      </c>
      <c r="N77" s="53">
        <f>VLOOKUP(A77,IRData!$A$3:$E$150,5,FALSE)*Forutsetninger!$C$19</f>
        <v>0</v>
      </c>
      <c r="O77" s="53">
        <f>VLOOKUP(A77,IRData!$A$3:$AA$150,27,FALSE)</f>
        <v>0</v>
      </c>
      <c r="P77" s="56">
        <f t="shared" si="10"/>
        <v>26054.871147540987</v>
      </c>
      <c r="Q77" s="146">
        <f>D77+E77+J77+K77+M77+G77*Forutsetninger!$B$6+N77</f>
        <v>30651.413467540988</v>
      </c>
      <c r="R77" s="57">
        <f>IFERROR((VLOOKUP(A77,'DEAnorm D-nett'!$A$4:$H$137,8,FALSE)+O77),0)</f>
        <v>21977.939672614168</v>
      </c>
      <c r="S77" s="26">
        <f>IFERROR((VLOOKUP(A77,'DEAnorm R- og S-nett'!$A$4:$H$91,8,FALSE)+N77+K77),N77+K77)</f>
        <v>8386.7263727747413</v>
      </c>
      <c r="T77" s="58">
        <f>(1-Forutsetninger!$B$4)*Q77+(R77+S77)*Forutsetninger!$B$4</f>
        <v>30479.365014249739</v>
      </c>
      <c r="U77" s="50">
        <f t="shared" si="11"/>
        <v>4424.4938667087517</v>
      </c>
      <c r="V77" s="49">
        <f t="shared" si="12"/>
        <v>6.0834425728945117E-2</v>
      </c>
      <c r="W77" s="62">
        <f>(R77+S77)-G77*($K$162+$K$156)/Forutsetninger!$B$4</f>
        <v>28585.679905490302</v>
      </c>
      <c r="X77" s="26">
        <f>(1-Forutsetninger!$B$4)*Q77+Forutsetninger!$B$4*W77</f>
        <v>29411.973330310575</v>
      </c>
      <c r="Y77" s="26">
        <f t="shared" si="13"/>
        <v>3357.1021827695877</v>
      </c>
      <c r="Z77" s="63">
        <f t="shared" si="14"/>
        <v>4.6158360606813234E-2</v>
      </c>
    </row>
    <row r="78" spans="1:26" x14ac:dyDescent="0.2">
      <c r="A78" s="197">
        <v>1212013</v>
      </c>
      <c r="B78" s="197" t="s">
        <v>276</v>
      </c>
      <c r="C78" s="226">
        <f>VLOOKUP(A78,IRData!$A$3:$F$150,6,FALSE)</f>
        <v>1205</v>
      </c>
      <c r="D78" s="55">
        <f>C78*Forutsetninger!$C$19</f>
        <v>1255.2831594634874</v>
      </c>
      <c r="E78" s="53">
        <f>VLOOKUP($A78,IRData!$A$2:$M$150,7,FALSE)</f>
        <v>736</v>
      </c>
      <c r="F78" s="53">
        <f>VLOOKUP($A78,IRData!$A$2:$M$150,8,FALSE)</f>
        <v>11729</v>
      </c>
      <c r="G78" s="53">
        <f>VLOOKUP($A78,IRData!$A$2:$M$150,9,FALSE)</f>
        <v>11846.29</v>
      </c>
      <c r="H78" s="53">
        <f>VLOOKUP($A78,IRData!$A$2:$M$150,10,FALSE)</f>
        <v>1510</v>
      </c>
      <c r="I78" s="53">
        <f>VLOOKUP($A78,IRData!$A$2:$M$150,11,FALSE)</f>
        <v>0</v>
      </c>
      <c r="J78" s="55">
        <f>VLOOKUP(A78,IRData!$A$3:$Z$150,26,FALSE)</f>
        <v>298.6327</v>
      </c>
      <c r="K78" s="55">
        <f>VLOOKUP(A78,IRData!$A$3:$AG$150,31,FALSE)</f>
        <v>0</v>
      </c>
      <c r="L78" s="53">
        <f>VLOOKUP($A78,IRData!$A$2:$M$150,12,FALSE)</f>
        <v>334</v>
      </c>
      <c r="M78" s="54">
        <f>L78*Forutsetninger!$C$19</f>
        <v>347.93740685543969</v>
      </c>
      <c r="N78" s="53">
        <f>VLOOKUP(A78,IRData!$A$3:$E$150,5,FALSE)*Forutsetninger!$C$19</f>
        <v>0</v>
      </c>
      <c r="O78" s="53">
        <f>VLOOKUP(A78,IRData!$A$3:$AA$150,27,FALSE)</f>
        <v>0</v>
      </c>
      <c r="P78" s="56">
        <f t="shared" si="10"/>
        <v>2637.8532663189271</v>
      </c>
      <c r="Q78" s="146">
        <f>D78+E78+J78+K78+M78+G78*Forutsetninger!$B$6+N78</f>
        <v>3386.5387943189271</v>
      </c>
      <c r="R78" s="57">
        <f>IFERROR((VLOOKUP(A78,'DEAnorm D-nett'!$A$4:$H$137,8,FALSE)+O78),0)</f>
        <v>4358.5123373108909</v>
      </c>
      <c r="S78" s="26">
        <f>IFERROR((VLOOKUP(A78,'DEAnorm R- og S-nett'!$A$4:$H$91,8,FALSE)+N78+K78),N78+K78)</f>
        <v>0</v>
      </c>
      <c r="T78" s="58">
        <f>(1-Forutsetninger!$B$4)*Q78+(R78+S78)*Forutsetninger!$B$4</f>
        <v>3969.7229201141054</v>
      </c>
      <c r="U78" s="50">
        <f t="shared" si="11"/>
        <v>1331.8696537951782</v>
      </c>
      <c r="V78" s="49">
        <f t="shared" si="12"/>
        <v>0.11242926298403788</v>
      </c>
      <c r="W78" s="62">
        <f>(R78+S78)-G78*($K$162+$K$156)/Forutsetninger!$B$4</f>
        <v>4068.7507981514582</v>
      </c>
      <c r="X78" s="26">
        <f>(1-Forutsetninger!$B$4)*Q78+Forutsetninger!$B$4*W78</f>
        <v>3795.8659966184459</v>
      </c>
      <c r="Y78" s="26">
        <f t="shared" si="13"/>
        <v>1158.0127302995188</v>
      </c>
      <c r="Z78" s="63">
        <f t="shared" si="14"/>
        <v>9.7753197861906019E-2</v>
      </c>
    </row>
    <row r="79" spans="1:26" x14ac:dyDescent="0.2">
      <c r="A79" s="197">
        <v>6372013</v>
      </c>
      <c r="B79" s="197" t="s">
        <v>166</v>
      </c>
      <c r="C79" s="226">
        <f>VLOOKUP(A79,IRData!$A$3:$F$150,6,FALSE)</f>
        <v>49397</v>
      </c>
      <c r="D79" s="55">
        <f>C79*Forutsetninger!$C$19</f>
        <v>51458.275707898661</v>
      </c>
      <c r="E79" s="53">
        <f>VLOOKUP($A79,IRData!$A$2:$M$150,7,FALSE)</f>
        <v>14523</v>
      </c>
      <c r="F79" s="53">
        <f>VLOOKUP($A79,IRData!$A$2:$M$150,8,FALSE)</f>
        <v>195207</v>
      </c>
      <c r="G79" s="53">
        <f>VLOOKUP($A79,IRData!$A$2:$M$150,9,FALSE)</f>
        <v>197159.07</v>
      </c>
      <c r="H79" s="53">
        <f>VLOOKUP($A79,IRData!$A$2:$M$150,10,FALSE)</f>
        <v>23770</v>
      </c>
      <c r="I79" s="53">
        <f>VLOOKUP($A79,IRData!$A$2:$M$150,11,FALSE)</f>
        <v>5520</v>
      </c>
      <c r="J79" s="55">
        <f>VLOOKUP(A79,IRData!$A$3:$Z$150,26,FALSE)</f>
        <v>4821.0313999999998</v>
      </c>
      <c r="K79" s="55">
        <f>VLOOKUP(A79,IRData!$A$3:$AG$150,31,FALSE)</f>
        <v>1119.5663999999999</v>
      </c>
      <c r="L79" s="53">
        <f>VLOOKUP($A79,IRData!$A$2:$M$150,12,FALSE)</f>
        <v>2419</v>
      </c>
      <c r="M79" s="54">
        <f>L79*Forutsetninger!$C$19</f>
        <v>2519.941877794337</v>
      </c>
      <c r="N79" s="53">
        <f>VLOOKUP(A79,IRData!$A$3:$E$150,5,FALSE)*Forutsetninger!$C$19</f>
        <v>0</v>
      </c>
      <c r="O79" s="53">
        <f>VLOOKUP(A79,IRData!$A$3:$AA$150,27,FALSE)</f>
        <v>0</v>
      </c>
      <c r="P79" s="56">
        <f t="shared" si="10"/>
        <v>74441.815385692986</v>
      </c>
      <c r="Q79" s="146">
        <f>D79+E79+J79+K79+M79+G79*Forutsetninger!$B$6+N79</f>
        <v>86902.268609692997</v>
      </c>
      <c r="R79" s="57">
        <f>IFERROR((VLOOKUP(A79,'DEAnorm D-nett'!$A$4:$H$137,8,FALSE)+O79),0)</f>
        <v>44317.348186871379</v>
      </c>
      <c r="S79" s="26">
        <f>IFERROR((VLOOKUP(A79,'DEAnorm R- og S-nett'!$A$4:$H$91,8,FALSE)+N79+K79),N79+K79)</f>
        <v>18511.947905934736</v>
      </c>
      <c r="T79" s="58">
        <f>(1-Forutsetninger!$B$4)*Q79+(R79+S79)*Forutsetninger!$B$4</f>
        <v>72458.485099560872</v>
      </c>
      <c r="U79" s="50">
        <f t="shared" si="11"/>
        <v>-1983.3302861321135</v>
      </c>
      <c r="V79" s="49">
        <f t="shared" si="12"/>
        <v>-1.0059543728483368E-2</v>
      </c>
      <c r="W79" s="62">
        <f>(R79+S79)-G79*($K$162+$K$156)/Forutsetninger!$B$4</f>
        <v>58006.763841574517</v>
      </c>
      <c r="X79" s="26">
        <f>(1-Forutsetninger!$B$4)*Q79+Forutsetninger!$B$4*W79</f>
        <v>69564.965748821909</v>
      </c>
      <c r="Y79" s="26">
        <f t="shared" si="13"/>
        <v>-4876.8496368710767</v>
      </c>
      <c r="Z79" s="63">
        <f t="shared" si="14"/>
        <v>-2.4735608850615275E-2</v>
      </c>
    </row>
    <row r="80" spans="1:26" x14ac:dyDescent="0.2">
      <c r="A80" s="197">
        <v>5932013</v>
      </c>
      <c r="B80" s="197" t="s">
        <v>159</v>
      </c>
      <c r="C80" s="226">
        <f>VLOOKUP(A80,IRData!$A$3:$F$150,6,FALSE)</f>
        <v>13788</v>
      </c>
      <c r="D80" s="55">
        <f>C80*Forutsetninger!$C$19</f>
        <v>14363.356184798809</v>
      </c>
      <c r="E80" s="53">
        <f>VLOOKUP($A80,IRData!$A$2:$M$150,7,FALSE)</f>
        <v>2639</v>
      </c>
      <c r="F80" s="53">
        <f>VLOOKUP($A80,IRData!$A$2:$M$150,8,FALSE)</f>
        <v>26942</v>
      </c>
      <c r="G80" s="53">
        <f>VLOOKUP($A80,IRData!$A$2:$M$150,9,FALSE)</f>
        <v>27211.420000000002</v>
      </c>
      <c r="H80" s="53">
        <f>VLOOKUP($A80,IRData!$A$2:$M$150,10,FALSE)</f>
        <v>2845</v>
      </c>
      <c r="I80" s="53">
        <f>VLOOKUP($A80,IRData!$A$2:$M$150,11,FALSE)</f>
        <v>0</v>
      </c>
      <c r="J80" s="55">
        <f>VLOOKUP(A80,IRData!$A$3:$Z$150,26,FALSE)</f>
        <v>597.42155000000002</v>
      </c>
      <c r="K80" s="55">
        <f>VLOOKUP(A80,IRData!$A$3:$AG$150,31,FALSE)</f>
        <v>0</v>
      </c>
      <c r="L80" s="53">
        <f>VLOOKUP($A80,IRData!$A$2:$M$150,12,FALSE)</f>
        <v>430</v>
      </c>
      <c r="M80" s="54">
        <f>L80*Forutsetninger!$C$19</f>
        <v>447.94336810730255</v>
      </c>
      <c r="N80" s="53">
        <f>VLOOKUP(A80,IRData!$A$3:$E$150,5,FALSE)*Forutsetninger!$C$19</f>
        <v>0</v>
      </c>
      <c r="O80" s="53">
        <f>VLOOKUP(A80,IRData!$A$3:$AA$150,27,FALSE)</f>
        <v>0</v>
      </c>
      <c r="P80" s="56">
        <f t="shared" si="10"/>
        <v>18047.721102906111</v>
      </c>
      <c r="Q80" s="146">
        <f>D80+E80+J80+K80+M80+G80*Forutsetninger!$B$6+N80</f>
        <v>19767.48284690611</v>
      </c>
      <c r="R80" s="57">
        <f>IFERROR((VLOOKUP(A80,'DEAnorm D-nett'!$A$4:$H$137,8,FALSE)+O80),0)</f>
        <v>16720.019853630576</v>
      </c>
      <c r="S80" s="26">
        <f>IFERROR((VLOOKUP(A80,'DEAnorm R- og S-nett'!$A$4:$H$91,8,FALSE)+N80+K80),N80+K80)</f>
        <v>0</v>
      </c>
      <c r="T80" s="58">
        <f>(1-Forutsetninger!$B$4)*Q80+(R80+S80)*Forutsetninger!$B$4</f>
        <v>17939.005050940788</v>
      </c>
      <c r="U80" s="50">
        <f t="shared" si="11"/>
        <v>-108.71605196532255</v>
      </c>
      <c r="V80" s="49">
        <f t="shared" si="12"/>
        <v>-3.9952362634997568E-3</v>
      </c>
      <c r="W80" s="62">
        <f>(R80+S80)-G80*($K$162+$K$156)/Forutsetninger!$B$4</f>
        <v>16054.425566987773</v>
      </c>
      <c r="X80" s="26">
        <f>(1-Forutsetninger!$B$4)*Q80+Forutsetninger!$B$4*W80</f>
        <v>17539.648478955107</v>
      </c>
      <c r="Y80" s="26">
        <f t="shared" si="13"/>
        <v>-508.07262395100406</v>
      </c>
      <c r="Z80" s="63">
        <f t="shared" si="14"/>
        <v>-1.8671301385631622E-2</v>
      </c>
    </row>
    <row r="81" spans="1:26" x14ac:dyDescent="0.2">
      <c r="A81" s="197">
        <v>1382013</v>
      </c>
      <c r="B81" s="197" t="s">
        <v>215</v>
      </c>
      <c r="C81" s="226">
        <f>VLOOKUP(A81,IRData!$A$3:$F$150,6,FALSE)</f>
        <v>14957</v>
      </c>
      <c r="D81" s="55">
        <f>C81*Forutsetninger!$C$19</f>
        <v>15581.137108792847</v>
      </c>
      <c r="E81" s="53">
        <f>VLOOKUP($A81,IRData!$A$2:$M$150,7,FALSE)</f>
        <v>3435</v>
      </c>
      <c r="F81" s="53">
        <f>VLOOKUP($A81,IRData!$A$2:$M$150,8,FALSE)</f>
        <v>43560</v>
      </c>
      <c r="G81" s="53">
        <f>VLOOKUP($A81,IRData!$A$2:$M$150,9,FALSE)</f>
        <v>43995.6</v>
      </c>
      <c r="H81" s="53">
        <f>VLOOKUP($A81,IRData!$A$2:$M$150,10,FALSE)</f>
        <v>5500</v>
      </c>
      <c r="I81" s="53">
        <f>VLOOKUP($A81,IRData!$A$2:$M$150,11,FALSE)</f>
        <v>10197</v>
      </c>
      <c r="J81" s="55">
        <f>VLOOKUP(A81,IRData!$A$3:$Z$150,26,FALSE)</f>
        <v>1115.51</v>
      </c>
      <c r="K81" s="55">
        <f>VLOOKUP(A81,IRData!$A$3:$AG$150,31,FALSE)</f>
        <v>2068.1555400000002</v>
      </c>
      <c r="L81" s="53">
        <f>VLOOKUP($A81,IRData!$A$2:$M$150,12,FALSE)</f>
        <v>827</v>
      </c>
      <c r="M81" s="54">
        <f>L81*Forutsetninger!$C$19</f>
        <v>861.50968703427725</v>
      </c>
      <c r="N81" s="53">
        <f>VLOOKUP(A81,IRData!$A$3:$E$150,5,FALSE)*Forutsetninger!$C$19</f>
        <v>0</v>
      </c>
      <c r="O81" s="53">
        <f>VLOOKUP(A81,IRData!$A$3:$AA$150,27,FALSE)</f>
        <v>0</v>
      </c>
      <c r="P81" s="56">
        <f t="shared" si="10"/>
        <v>23061.312335827126</v>
      </c>
      <c r="Q81" s="146">
        <f>D81+E81+J81+K81+M81+G81*Forutsetninger!$B$6+N81</f>
        <v>25841.834255827125</v>
      </c>
      <c r="R81" s="57">
        <f>IFERROR((VLOOKUP(A81,'DEAnorm D-nett'!$A$4:$H$137,8,FALSE)+O81),0)</f>
        <v>15013.880270816064</v>
      </c>
      <c r="S81" s="26">
        <f>IFERROR((VLOOKUP(A81,'DEAnorm R- og S-nett'!$A$4:$H$91,8,FALSE)+N81+K81),N81+K81)</f>
        <v>8181.9283248303782</v>
      </c>
      <c r="T81" s="58">
        <f>(1-Forutsetninger!$B$4)*Q81+(R81+S81)*Forutsetninger!$B$4</f>
        <v>24254.218859718712</v>
      </c>
      <c r="U81" s="50">
        <f t="shared" si="11"/>
        <v>1192.9065238915864</v>
      </c>
      <c r="V81" s="49">
        <f t="shared" si="12"/>
        <v>2.7114223328959859E-2</v>
      </c>
      <c r="W81" s="62">
        <f>(R81+S81)-G81*($K$162+$K$156)/Forutsetninger!$B$4</f>
        <v>22119.671444501</v>
      </c>
      <c r="X81" s="26">
        <f>(1-Forutsetninger!$B$4)*Q81+Forutsetninger!$B$4*W81</f>
        <v>23608.53656903145</v>
      </c>
      <c r="Y81" s="26">
        <f t="shared" si="13"/>
        <v>547.22423320432426</v>
      </c>
      <c r="Z81" s="63">
        <f t="shared" si="14"/>
        <v>1.2438158206828052E-2</v>
      </c>
    </row>
    <row r="82" spans="1:26" x14ac:dyDescent="0.2">
      <c r="A82" s="197">
        <v>7262013</v>
      </c>
      <c r="B82" s="197" t="s">
        <v>106</v>
      </c>
      <c r="C82" s="226">
        <f>VLOOKUP(A82,IRData!$A$3:$F$150,6,FALSE)</f>
        <v>92766</v>
      </c>
      <c r="D82" s="55">
        <f>C82*Forutsetninger!$C$19</f>
        <v>96637.010432190771</v>
      </c>
      <c r="E82" s="53">
        <f>VLOOKUP($A82,IRData!$A$2:$M$150,7,FALSE)</f>
        <v>38462</v>
      </c>
      <c r="F82" s="53">
        <f>VLOOKUP($A82,IRData!$A$2:$M$150,8,FALSE)</f>
        <v>574806</v>
      </c>
      <c r="G82" s="53">
        <f>VLOOKUP($A82,IRData!$A$2:$M$150,9,FALSE)</f>
        <v>580554.06000000006</v>
      </c>
      <c r="H82" s="53">
        <f>VLOOKUP($A82,IRData!$A$2:$M$150,10,FALSE)</f>
        <v>36647</v>
      </c>
      <c r="I82" s="53">
        <f>VLOOKUP($A82,IRData!$A$2:$M$150,11,FALSE)</f>
        <v>46200</v>
      </c>
      <c r="J82" s="55">
        <f>VLOOKUP(A82,IRData!$A$3:$Z$150,26,FALSE)</f>
        <v>7432.7445399999997</v>
      </c>
      <c r="K82" s="55">
        <f>VLOOKUP(A82,IRData!$A$3:$AG$150,31,FALSE)</f>
        <v>9370.2839999999997</v>
      </c>
      <c r="L82" s="53">
        <f>VLOOKUP($A82,IRData!$A$2:$M$150,12,FALSE)</f>
        <v>5782</v>
      </c>
      <c r="M82" s="54">
        <f>L82*Forutsetninger!$C$19</f>
        <v>6023.2757078986588</v>
      </c>
      <c r="N82" s="53">
        <f>VLOOKUP(A82,IRData!$A$3:$E$150,5,FALSE)*Forutsetninger!$C$19</f>
        <v>788.58867362146054</v>
      </c>
      <c r="O82" s="53">
        <f>VLOOKUP(A82,IRData!$A$3:$AA$150,27,FALSE)</f>
        <v>0</v>
      </c>
      <c r="P82" s="56">
        <f t="shared" si="10"/>
        <v>158713.90335371089</v>
      </c>
      <c r="Q82" s="146">
        <f>D82+E82+J82+K82+M82+G82*Forutsetninger!$B$6+N82</f>
        <v>195404.91994571089</v>
      </c>
      <c r="R82" s="57">
        <f>IFERROR((VLOOKUP(A82,'DEAnorm D-nett'!$A$4:$H$137,8,FALSE)+O82),0)</f>
        <v>130078.00748194139</v>
      </c>
      <c r="S82" s="26">
        <f>IFERROR((VLOOKUP(A82,'DEAnorm R- og S-nett'!$A$4:$H$91,8,FALSE)+N82+K82),N82+K82)</f>
        <v>70300.660689134587</v>
      </c>
      <c r="T82" s="58">
        <f>(1-Forutsetninger!$B$4)*Q82+(R82+S82)*Forutsetninger!$B$4</f>
        <v>198389.16888092994</v>
      </c>
      <c r="U82" s="50">
        <f t="shared" si="11"/>
        <v>39675.265527219046</v>
      </c>
      <c r="V82" s="49">
        <f t="shared" si="12"/>
        <v>6.834034633608288E-2</v>
      </c>
      <c r="W82" s="62">
        <f>(R82+S82)-G82*($K$162+$K$156)/Forutsetninger!$B$4</f>
        <v>186178.25285194587</v>
      </c>
      <c r="X82" s="26">
        <f>(1-Forutsetninger!$B$4)*Q82+Forutsetninger!$B$4*W82</f>
        <v>189868.91968945187</v>
      </c>
      <c r="Y82" s="26">
        <f t="shared" si="13"/>
        <v>31155.016335740977</v>
      </c>
      <c r="Z82" s="63">
        <f t="shared" si="14"/>
        <v>5.3664281213950983E-2</v>
      </c>
    </row>
    <row r="83" spans="1:26" x14ac:dyDescent="0.2">
      <c r="A83" s="197">
        <v>3112013</v>
      </c>
      <c r="B83" s="197" t="s">
        <v>147</v>
      </c>
      <c r="C83" s="226">
        <f>VLOOKUP(A83,IRData!$A$3:$F$150,6,FALSE)</f>
        <v>99099</v>
      </c>
      <c r="D83" s="55">
        <f>C83*Forutsetninger!$C$19</f>
        <v>103234.2786885246</v>
      </c>
      <c r="E83" s="53">
        <f>VLOOKUP($A83,IRData!$A$2:$M$150,7,FALSE)</f>
        <v>32765</v>
      </c>
      <c r="F83" s="53">
        <f>VLOOKUP($A83,IRData!$A$2:$M$150,8,FALSE)</f>
        <v>516298</v>
      </c>
      <c r="G83" s="53">
        <f>VLOOKUP($A83,IRData!$A$2:$M$150,9,FALSE)</f>
        <v>521460.98000000004</v>
      </c>
      <c r="H83" s="53">
        <f>VLOOKUP($A83,IRData!$A$2:$M$150,10,FALSE)</f>
        <v>33107</v>
      </c>
      <c r="I83" s="53">
        <f>VLOOKUP($A83,IRData!$A$2:$M$150,11,FALSE)</f>
        <v>24995</v>
      </c>
      <c r="J83" s="55">
        <f>VLOOKUP(A83,IRData!$A$3:$Z$150,26,FALSE)</f>
        <v>6952.138930000001</v>
      </c>
      <c r="K83" s="55">
        <f>VLOOKUP(A83,IRData!$A$3:$AG$150,31,FALSE)</f>
        <v>5248.7000499999995</v>
      </c>
      <c r="L83" s="53">
        <f>VLOOKUP($A83,IRData!$A$2:$M$150,12,FALSE)</f>
        <v>6442</v>
      </c>
      <c r="M83" s="54">
        <f>L83*Forutsetninger!$C$19</f>
        <v>6710.816691505217</v>
      </c>
      <c r="N83" s="53">
        <f>VLOOKUP(A83,IRData!$A$3:$E$150,5,FALSE)*Forutsetninger!$C$19</f>
        <v>0</v>
      </c>
      <c r="O83" s="53">
        <f>VLOOKUP(A83,IRData!$A$3:$AA$150,27,FALSE)</f>
        <v>0</v>
      </c>
      <c r="P83" s="56">
        <f t="shared" si="10"/>
        <v>154910.93436002985</v>
      </c>
      <c r="Q83" s="146">
        <f>D83+E83+J83+K83+M83+G83*Forutsetninger!$B$6+N83</f>
        <v>187867.26829602986</v>
      </c>
      <c r="R83" s="57">
        <f>IFERROR((VLOOKUP(A83,'DEAnorm D-nett'!$A$4:$H$137,8,FALSE)+O83),0)</f>
        <v>124448.53149401004</v>
      </c>
      <c r="S83" s="26">
        <f>IFERROR((VLOOKUP(A83,'DEAnorm R- og S-nett'!$A$4:$H$91,8,FALSE)+N83+K83),N83+K83)</f>
        <v>49313.992342170764</v>
      </c>
      <c r="T83" s="58">
        <f>(1-Forutsetninger!$B$4)*Q83+(R83+S83)*Forutsetninger!$B$4</f>
        <v>179404.42162012041</v>
      </c>
      <c r="U83" s="50">
        <f t="shared" si="11"/>
        <v>24493.487260090566</v>
      </c>
      <c r="V83" s="49">
        <f t="shared" si="12"/>
        <v>4.6970891781951858E-2</v>
      </c>
      <c r="W83" s="62">
        <f>(R83+S83)-G83*($K$162+$K$156)/Forutsetninger!$B$4</f>
        <v>161007.53166762961</v>
      </c>
      <c r="X83" s="26">
        <f>(1-Forutsetninger!$B$4)*Q83+Forutsetninger!$B$4*W83</f>
        <v>171751.42631898972</v>
      </c>
      <c r="Y83" s="26">
        <f t="shared" si="13"/>
        <v>16840.491958959872</v>
      </c>
      <c r="Z83" s="63">
        <f t="shared" si="14"/>
        <v>3.2294826659820017E-2</v>
      </c>
    </row>
    <row r="84" spans="1:26" x14ac:dyDescent="0.2">
      <c r="A84" s="197">
        <v>1322013</v>
      </c>
      <c r="B84" s="197" t="s">
        <v>142</v>
      </c>
      <c r="C84" s="226">
        <f>VLOOKUP(A84,IRData!$A$3:$F$150,6,FALSE)</f>
        <v>46650</v>
      </c>
      <c r="D84" s="55">
        <f>C84*Forutsetninger!$C$19</f>
        <v>48596.646795827124</v>
      </c>
      <c r="E84" s="53">
        <f>VLOOKUP($A84,IRData!$A$2:$M$150,7,FALSE)</f>
        <v>11879</v>
      </c>
      <c r="F84" s="53">
        <f>VLOOKUP($A84,IRData!$A$2:$M$150,8,FALSE)</f>
        <v>160501</v>
      </c>
      <c r="G84" s="53">
        <f>VLOOKUP($A84,IRData!$A$2:$M$150,9,FALSE)</f>
        <v>162106.01</v>
      </c>
      <c r="H84" s="53">
        <f>VLOOKUP($A84,IRData!$A$2:$M$150,10,FALSE)</f>
        <v>6950</v>
      </c>
      <c r="I84" s="53">
        <f>VLOOKUP($A84,IRData!$A$2:$M$150,11,FALSE)</f>
        <v>13478</v>
      </c>
      <c r="J84" s="55">
        <f>VLOOKUP(A84,IRData!$A$3:$Z$150,26,FALSE)</f>
        <v>1409.5989999999999</v>
      </c>
      <c r="K84" s="55">
        <f>VLOOKUP(A84,IRData!$A$3:$AG$150,31,FALSE)</f>
        <v>2733.6079599999998</v>
      </c>
      <c r="L84" s="53">
        <f>VLOOKUP($A84,IRData!$A$2:$M$150,12,FALSE)</f>
        <v>1376</v>
      </c>
      <c r="M84" s="54">
        <f>L84*Forutsetninger!$C$19</f>
        <v>1433.4187779433682</v>
      </c>
      <c r="N84" s="53">
        <f>VLOOKUP(A84,IRData!$A$3:$E$150,5,FALSE)*Forutsetninger!$C$19</f>
        <v>0</v>
      </c>
      <c r="O84" s="53">
        <f>VLOOKUP(A84,IRData!$A$3:$AA$150,27,FALSE)</f>
        <v>0</v>
      </c>
      <c r="P84" s="56">
        <f t="shared" si="10"/>
        <v>66052.272533770491</v>
      </c>
      <c r="Q84" s="146">
        <f>D84+E84+J84+K84+M84+G84*Forutsetninger!$B$6+N84</f>
        <v>76297.372365770498</v>
      </c>
      <c r="R84" s="57">
        <f>IFERROR((VLOOKUP(A84,'DEAnorm D-nett'!$A$4:$H$137,8,FALSE)+O84),0)</f>
        <v>53743.646601370507</v>
      </c>
      <c r="S84" s="26">
        <f>IFERROR((VLOOKUP(A84,'DEAnorm R- og S-nett'!$A$4:$H$91,8,FALSE)+N84+K84),N84+K84)</f>
        <v>22406.712423038447</v>
      </c>
      <c r="T84" s="58">
        <f>(1-Forutsetninger!$B$4)*Q84+(R84+S84)*Forutsetninger!$B$4</f>
        <v>76209.164360953582</v>
      </c>
      <c r="U84" s="50">
        <f t="shared" si="11"/>
        <v>10156.891827183092</v>
      </c>
      <c r="V84" s="49">
        <f t="shared" si="12"/>
        <v>6.2655862217465538E-2</v>
      </c>
      <c r="W84" s="62">
        <f>(R84+S84)-G84*($K$162+$K$156)/Forutsetninger!$B$4</f>
        <v>72185.228425327354</v>
      </c>
      <c r="X84" s="26">
        <f>(1-Forutsetninger!$B$4)*Q84+Forutsetninger!$B$4*W84</f>
        <v>73830.08600150462</v>
      </c>
      <c r="Y84" s="26">
        <f t="shared" si="13"/>
        <v>7777.8134677341295</v>
      </c>
      <c r="Z84" s="63">
        <f t="shared" si="14"/>
        <v>4.7979797095333662E-2</v>
      </c>
    </row>
    <row r="85" spans="1:26" x14ac:dyDescent="0.2">
      <c r="A85" s="197">
        <v>6992013</v>
      </c>
      <c r="B85" s="197" t="s">
        <v>1</v>
      </c>
      <c r="C85" s="226">
        <f>VLOOKUP(A85,IRData!$A$3:$F$150,6,FALSE)</f>
        <v>272404</v>
      </c>
      <c r="D85" s="55">
        <f>C85*Forutsetninger!$C$19</f>
        <v>283771.08196721313</v>
      </c>
      <c r="E85" s="53">
        <f>VLOOKUP($A85,IRData!$A$2:$M$150,7,FALSE)</f>
        <v>99370</v>
      </c>
      <c r="F85" s="53">
        <f>VLOOKUP($A85,IRData!$A$2:$M$150,8,FALSE)</f>
        <v>1726864</v>
      </c>
      <c r="G85" s="53">
        <f>VLOOKUP($A85,IRData!$A$2:$M$150,9,FALSE)</f>
        <v>1744132.64</v>
      </c>
      <c r="H85" s="53">
        <f>VLOOKUP($A85,IRData!$A$2:$M$150,10,FALSE)</f>
        <v>80997</v>
      </c>
      <c r="I85" s="53">
        <f>VLOOKUP($A85,IRData!$A$2:$M$150,11,FALSE)</f>
        <v>39893</v>
      </c>
      <c r="J85" s="55">
        <f>VLOOKUP(A85,IRData!$A$3:$Z$150,26,FALSE)</f>
        <v>16956.787004493206</v>
      </c>
      <c r="K85" s="55">
        <f>VLOOKUP(A85,IRData!$A$3:$AG$150,31,FALSE)</f>
        <v>8351.6315909261757</v>
      </c>
      <c r="L85" s="53">
        <f>VLOOKUP($A85,IRData!$A$2:$M$150,12,FALSE)</f>
        <v>64106</v>
      </c>
      <c r="M85" s="54">
        <f>L85*Forutsetninger!$C$19</f>
        <v>66781.064083457532</v>
      </c>
      <c r="N85" s="53">
        <f>VLOOKUP(A85,IRData!$A$3:$E$150,5,FALSE)*Forutsetninger!$C$19</f>
        <v>997.97615499254857</v>
      </c>
      <c r="O85" s="53">
        <f>VLOOKUP(A85,IRData!$A$3:$AA$150,27,FALSE)</f>
        <v>54.578251572905998</v>
      </c>
      <c r="P85" s="56">
        <f t="shared" si="10"/>
        <v>476228.5408010825</v>
      </c>
      <c r="Q85" s="146">
        <f>D85+E85+J85+K85+M85+G85*Forutsetninger!$B$6+N85</f>
        <v>586457.72364908271</v>
      </c>
      <c r="R85" s="57">
        <f>IFERROR((VLOOKUP(A85,'DEAnorm D-nett'!$A$4:$H$137,8,FALSE)+O85),0)</f>
        <v>490007.78205837402</v>
      </c>
      <c r="S85" s="26">
        <f>IFERROR((VLOOKUP(A85,'DEAnorm R- og S-nett'!$A$4:$H$91,8,FALSE)+N85+K85),N85+K85)</f>
        <v>101566.04799211229</v>
      </c>
      <c r="T85" s="58">
        <f>(1-Forutsetninger!$B$4)*Q85+(R85+S85)*Forutsetninger!$B$4</f>
        <v>589527.38748992491</v>
      </c>
      <c r="U85" s="50">
        <f t="shared" si="11"/>
        <v>113298.8466888424</v>
      </c>
      <c r="V85" s="49">
        <f t="shared" si="12"/>
        <v>6.4959994492645015E-2</v>
      </c>
      <c r="W85" s="62">
        <f>(R85+S85)-G85*($K$162+$K$156)/Forutsetninger!$B$4</f>
        <v>548912.15637336008</v>
      </c>
      <c r="X85" s="26">
        <f>(1-Forutsetninger!$B$4)*Q85+Forutsetninger!$B$4*W85</f>
        <v>563930.38328364911</v>
      </c>
      <c r="Y85" s="26">
        <f t="shared" si="13"/>
        <v>87701.842482566601</v>
      </c>
      <c r="Z85" s="63">
        <f t="shared" si="14"/>
        <v>5.0283929370513132E-2</v>
      </c>
    </row>
    <row r="86" spans="1:26" x14ac:dyDescent="0.2">
      <c r="A86" s="197">
        <v>6132013</v>
      </c>
      <c r="B86" s="197" t="s">
        <v>162</v>
      </c>
      <c r="C86" s="226">
        <f>VLOOKUP(A86,IRData!$A$3:$F$150,6,FALSE)</f>
        <v>21251</v>
      </c>
      <c r="D86" s="55">
        <f>C86*Forutsetninger!$C$19</f>
        <v>22137.77794336811</v>
      </c>
      <c r="E86" s="53">
        <f>VLOOKUP($A86,IRData!$A$2:$M$150,7,FALSE)</f>
        <v>9309</v>
      </c>
      <c r="F86" s="53">
        <f>VLOOKUP($A86,IRData!$A$2:$M$150,8,FALSE)</f>
        <v>119293</v>
      </c>
      <c r="G86" s="53">
        <f>VLOOKUP($A86,IRData!$A$2:$M$150,9,FALSE)</f>
        <v>120485.93000000001</v>
      </c>
      <c r="H86" s="53">
        <f>VLOOKUP($A86,IRData!$A$2:$M$150,10,FALSE)</f>
        <v>16871</v>
      </c>
      <c r="I86" s="53">
        <f>VLOOKUP($A86,IRData!$A$2:$M$150,11,FALSE)</f>
        <v>0</v>
      </c>
      <c r="J86" s="55">
        <f>VLOOKUP(A86,IRData!$A$3:$Z$150,26,FALSE)</f>
        <v>3542.7412899999999</v>
      </c>
      <c r="K86" s="55">
        <f>VLOOKUP(A86,IRData!$A$3:$AG$150,31,FALSE)</f>
        <v>0</v>
      </c>
      <c r="L86" s="53">
        <f>VLOOKUP($A86,IRData!$A$2:$M$150,12,FALSE)</f>
        <v>1688</v>
      </c>
      <c r="M86" s="54">
        <f>L86*Forutsetninger!$C$19</f>
        <v>1758.4381520119227</v>
      </c>
      <c r="N86" s="53">
        <f>VLOOKUP(A86,IRData!$A$3:$E$150,5,FALSE)*Forutsetninger!$C$19</f>
        <v>0</v>
      </c>
      <c r="O86" s="53">
        <f>VLOOKUP(A86,IRData!$A$3:$AA$150,27,FALSE)</f>
        <v>0</v>
      </c>
      <c r="P86" s="56">
        <f t="shared" si="10"/>
        <v>36747.957385380032</v>
      </c>
      <c r="Q86" s="146">
        <f>D86+E86+J86+K86+M86+G86*Forutsetninger!$B$6+N86</f>
        <v>44362.668161380032</v>
      </c>
      <c r="R86" s="57">
        <f>IFERROR((VLOOKUP(A86,'DEAnorm D-nett'!$A$4:$H$137,8,FALSE)+O86),0)</f>
        <v>46990.599612137841</v>
      </c>
      <c r="S86" s="26">
        <f>IFERROR((VLOOKUP(A86,'DEAnorm R- og S-nett'!$A$4:$H$91,8,FALSE)+N86+K86),N86+K86)</f>
        <v>0</v>
      </c>
      <c r="T86" s="58">
        <f>(1-Forutsetninger!$B$4)*Q86+(R86+S86)*Forutsetninger!$B$4</f>
        <v>45939.427031834719</v>
      </c>
      <c r="U86" s="50">
        <f t="shared" si="11"/>
        <v>9191.4696464546869</v>
      </c>
      <c r="V86" s="49">
        <f t="shared" si="12"/>
        <v>7.6286663898885845E-2</v>
      </c>
      <c r="W86" s="62">
        <f>(R86+S86)-G86*($K$162+$K$156)/Forutsetninger!$B$4</f>
        <v>44043.500687170133</v>
      </c>
      <c r="X86" s="26">
        <f>(1-Forutsetninger!$B$4)*Q86+Forutsetninger!$B$4*W86</f>
        <v>44171.167676854093</v>
      </c>
      <c r="Y86" s="26">
        <f t="shared" si="13"/>
        <v>7423.2102914740608</v>
      </c>
      <c r="Z86" s="63">
        <f t="shared" si="14"/>
        <v>6.1610598776753935E-2</v>
      </c>
    </row>
    <row r="87" spans="1:26" x14ac:dyDescent="0.2">
      <c r="A87" s="197">
        <v>1352013</v>
      </c>
      <c r="B87" s="197" t="s">
        <v>60</v>
      </c>
      <c r="C87" s="226">
        <f>VLOOKUP(A87,IRData!$A$3:$F$150,6,FALSE)</f>
        <v>44430</v>
      </c>
      <c r="D87" s="55">
        <f>C87*Forutsetninger!$C$19</f>
        <v>46284.008941877801</v>
      </c>
      <c r="E87" s="53">
        <f>VLOOKUP($A87,IRData!$A$2:$M$150,7,FALSE)</f>
        <v>11626</v>
      </c>
      <c r="F87" s="53">
        <f>VLOOKUP($A87,IRData!$A$2:$M$150,8,FALSE)</f>
        <v>164723</v>
      </c>
      <c r="G87" s="53">
        <f>VLOOKUP($A87,IRData!$A$2:$M$150,9,FALSE)</f>
        <v>166370.23000000001</v>
      </c>
      <c r="H87" s="53">
        <f>VLOOKUP($A87,IRData!$A$2:$M$150,10,FALSE)</f>
        <v>18107</v>
      </c>
      <c r="I87" s="53">
        <f>VLOOKUP($A87,IRData!$A$2:$M$150,11,FALSE)</f>
        <v>0</v>
      </c>
      <c r="J87" s="55">
        <f>VLOOKUP(A87,IRData!$A$3:$Z$150,26,FALSE)</f>
        <v>3598.58518</v>
      </c>
      <c r="K87" s="55">
        <f>VLOOKUP(A87,IRData!$A$3:$AG$150,31,FALSE)</f>
        <v>0</v>
      </c>
      <c r="L87" s="53">
        <f>VLOOKUP($A87,IRData!$A$2:$M$150,12,FALSE)</f>
        <v>3940</v>
      </c>
      <c r="M87" s="54">
        <f>L87*Forutsetninger!$C$19</f>
        <v>4104.4113263785403</v>
      </c>
      <c r="N87" s="53">
        <f>VLOOKUP(A87,IRData!$A$3:$E$150,5,FALSE)*Forutsetninger!$C$19</f>
        <v>0</v>
      </c>
      <c r="O87" s="53">
        <f>VLOOKUP(A87,IRData!$A$3:$AA$150,27,FALSE)</f>
        <v>136.56126883630427</v>
      </c>
      <c r="P87" s="56">
        <f t="shared" si="10"/>
        <v>65613.005448256343</v>
      </c>
      <c r="Q87" s="146">
        <f>D87+E87+J87+K87+M87+G87*Forutsetninger!$B$6+N87</f>
        <v>76127.603984256348</v>
      </c>
      <c r="R87" s="57">
        <f>IFERROR((VLOOKUP(A87,'DEAnorm D-nett'!$A$4:$H$137,8,FALSE)+O87),0)</f>
        <v>76316.252564595081</v>
      </c>
      <c r="S87" s="26">
        <f>IFERROR((VLOOKUP(A87,'DEAnorm R- og S-nett'!$A$4:$H$91,8,FALSE)+N87+K87),N87+K87)</f>
        <v>117.82108863728641</v>
      </c>
      <c r="T87" s="58">
        <f>(1-Forutsetninger!$B$4)*Q87+(R87+S87)*Forutsetninger!$B$4</f>
        <v>76311.485785641955</v>
      </c>
      <c r="U87" s="50">
        <f t="shared" si="11"/>
        <v>10698.480337385612</v>
      </c>
      <c r="V87" s="49">
        <f t="shared" si="12"/>
        <v>6.4305256639878489E-2</v>
      </c>
      <c r="W87" s="62">
        <f>(R87+S87)-G87*($K$162+$K$156)/Forutsetninger!$B$4</f>
        <v>72364.639770125592</v>
      </c>
      <c r="X87" s="26">
        <f>(1-Forutsetninger!$B$4)*Q87+Forutsetninger!$B$4*W87</f>
        <v>73869.8254557779</v>
      </c>
      <c r="Y87" s="26">
        <f t="shared" si="13"/>
        <v>8256.8200075215573</v>
      </c>
      <c r="Z87" s="63">
        <f t="shared" si="14"/>
        <v>4.9629191517746633E-2</v>
      </c>
    </row>
    <row r="88" spans="1:26" x14ac:dyDescent="0.2">
      <c r="A88" s="197">
        <v>3732013</v>
      </c>
      <c r="B88" s="197" t="s">
        <v>150</v>
      </c>
      <c r="C88" s="226">
        <f>VLOOKUP(A88,IRData!$A$3:$F$150,6,FALSE)</f>
        <v>11091</v>
      </c>
      <c r="D88" s="55">
        <f>C88*Forutsetninger!$C$19</f>
        <v>11553.813710879285</v>
      </c>
      <c r="E88" s="53">
        <f>VLOOKUP($A88,IRData!$A$2:$M$150,7,FALSE)</f>
        <v>2170</v>
      </c>
      <c r="F88" s="53">
        <f>VLOOKUP($A88,IRData!$A$2:$M$150,8,FALSE)</f>
        <v>39293</v>
      </c>
      <c r="G88" s="53">
        <f>VLOOKUP($A88,IRData!$A$2:$M$150,9,FALSE)</f>
        <v>39685.93</v>
      </c>
      <c r="H88" s="53">
        <f>VLOOKUP($A88,IRData!$A$2:$M$150,10,FALSE)</f>
        <v>2670</v>
      </c>
      <c r="I88" s="53">
        <f>VLOOKUP($A88,IRData!$A$2:$M$150,11,FALSE)</f>
        <v>0</v>
      </c>
      <c r="J88" s="55">
        <f>VLOOKUP(A88,IRData!$A$3:$Z$150,26,FALSE)</f>
        <v>530.63580000000002</v>
      </c>
      <c r="K88" s="55">
        <f>VLOOKUP(A88,IRData!$A$3:$AG$150,31,FALSE)</f>
        <v>0</v>
      </c>
      <c r="L88" s="53">
        <f>VLOOKUP($A88,IRData!$A$2:$M$150,12,FALSE)</f>
        <v>105</v>
      </c>
      <c r="M88" s="54">
        <f>L88*Forutsetninger!$C$19</f>
        <v>109.38152011922504</v>
      </c>
      <c r="N88" s="53">
        <f>VLOOKUP(A88,IRData!$A$3:$E$150,5,FALSE)*Forutsetninger!$C$19</f>
        <v>0</v>
      </c>
      <c r="O88" s="53">
        <f>VLOOKUP(A88,IRData!$A$3:$AA$150,27,FALSE)</f>
        <v>0</v>
      </c>
      <c r="P88" s="56">
        <f t="shared" si="10"/>
        <v>14363.83103099851</v>
      </c>
      <c r="Q88" s="146">
        <f>D88+E88+J88+K88+M88+G88*Forutsetninger!$B$6+N88</f>
        <v>16871.981806998512</v>
      </c>
      <c r="R88" s="57">
        <f>IFERROR((VLOOKUP(A88,'DEAnorm D-nett'!$A$4:$H$137,8,FALSE)+O88),0)</f>
        <v>15458.669566867646</v>
      </c>
      <c r="S88" s="26">
        <f>IFERROR((VLOOKUP(A88,'DEAnorm R- og S-nett'!$A$4:$H$91,8,FALSE)+N88+K88),N88+K88)</f>
        <v>0</v>
      </c>
      <c r="T88" s="58">
        <f>(1-Forutsetninger!$B$4)*Q88+(R88+S88)*Forutsetninger!$B$4</f>
        <v>16023.994462919993</v>
      </c>
      <c r="U88" s="50">
        <f t="shared" si="11"/>
        <v>1660.1634319214827</v>
      </c>
      <c r="V88" s="49">
        <f t="shared" si="12"/>
        <v>4.1832544479151246E-2</v>
      </c>
      <c r="W88" s="62">
        <f>(R88+S88)-G88*($K$162+$K$156)/Forutsetninger!$B$4</f>
        <v>14487.947411680367</v>
      </c>
      <c r="X88" s="26">
        <f>(1-Forutsetninger!$B$4)*Q88+Forutsetninger!$B$4*W88</f>
        <v>15441.561169807625</v>
      </c>
      <c r="Y88" s="26">
        <f t="shared" si="13"/>
        <v>1077.7301388091146</v>
      </c>
      <c r="Z88" s="63">
        <f t="shared" si="14"/>
        <v>2.7156479357019342E-2</v>
      </c>
    </row>
    <row r="89" spans="1:26" x14ac:dyDescent="0.2">
      <c r="A89" s="197">
        <v>1672013</v>
      </c>
      <c r="B89" s="197" t="s">
        <v>223</v>
      </c>
      <c r="C89" s="226">
        <f>VLOOKUP(A89,IRData!$A$3:$F$150,6,FALSE)</f>
        <v>26</v>
      </c>
      <c r="D89" s="55">
        <f>C89*Forutsetninger!$C$19</f>
        <v>27.084947839046201</v>
      </c>
      <c r="E89" s="53">
        <f>VLOOKUP($A89,IRData!$A$2:$M$150,7,FALSE)</f>
        <v>230</v>
      </c>
      <c r="F89" s="53">
        <f>VLOOKUP($A89,IRData!$A$2:$M$150,8,FALSE)</f>
        <v>10290</v>
      </c>
      <c r="G89" s="53">
        <f>VLOOKUP($A89,IRData!$A$2:$M$150,9,FALSE)</f>
        <v>10392.9</v>
      </c>
      <c r="H89" s="53">
        <f>VLOOKUP($A89,IRData!$A$2:$M$150,10,FALSE)</f>
        <v>1560</v>
      </c>
      <c r="I89" s="53">
        <f>VLOOKUP($A89,IRData!$A$2:$M$150,11,FALSE)</f>
        <v>0</v>
      </c>
      <c r="J89" s="55">
        <f>VLOOKUP(A89,IRData!$A$3:$Z$150,26,FALSE)</f>
        <v>309.06272895100346</v>
      </c>
      <c r="K89" s="55">
        <f>VLOOKUP(A89,IRData!$A$3:$AG$150,31,FALSE)</f>
        <v>0</v>
      </c>
      <c r="L89" s="53">
        <f>VLOOKUP($A89,IRData!$A$2:$M$150,12,FALSE)</f>
        <v>0</v>
      </c>
      <c r="M89" s="54">
        <f>L89*Forutsetninger!$C$19</f>
        <v>0</v>
      </c>
      <c r="N89" s="53">
        <f>VLOOKUP(A89,IRData!$A$3:$E$150,5,FALSE)*Forutsetninger!$C$19</f>
        <v>0</v>
      </c>
      <c r="O89" s="53">
        <f>VLOOKUP(A89,IRData!$A$3:$AA$150,27,FALSE)</f>
        <v>0</v>
      </c>
      <c r="P89" s="56">
        <f t="shared" si="10"/>
        <v>566.14767679004967</v>
      </c>
      <c r="Q89" s="146">
        <f>D89+E89+J89+K89+M89+G89*Forutsetninger!$B$6+N89</f>
        <v>1222.9789567900498</v>
      </c>
      <c r="R89" s="57">
        <f>IFERROR((VLOOKUP(A89,'DEAnorm D-nett'!$A$4:$H$137,8,FALSE)+O89),0)</f>
        <v>870.54376941288149</v>
      </c>
      <c r="S89" s="26">
        <f>IFERROR((VLOOKUP(A89,'DEAnorm R- og S-nett'!$A$4:$H$91,8,FALSE)+N89+K89),N89+K89)</f>
        <v>0</v>
      </c>
      <c r="T89" s="58">
        <f>(1-Forutsetninger!$B$4)*Q89+(R89+S89)*Forutsetninger!$B$4</f>
        <v>1011.5178443637487</v>
      </c>
      <c r="U89" s="50">
        <f t="shared" si="11"/>
        <v>445.37016757369906</v>
      </c>
      <c r="V89" s="49">
        <f t="shared" si="12"/>
        <v>4.2853310199626578E-2</v>
      </c>
      <c r="W89" s="62">
        <f>(R89+S89)-G89*($K$162+$K$156)/Forutsetninger!$B$4</f>
        <v>616.33230739987403</v>
      </c>
      <c r="X89" s="26">
        <f>(1-Forutsetninger!$B$4)*Q89+Forutsetninger!$B$4*W89</f>
        <v>858.9909671559443</v>
      </c>
      <c r="Y89" s="26">
        <f t="shared" si="13"/>
        <v>292.84329036589463</v>
      </c>
      <c r="Z89" s="63">
        <f t="shared" si="14"/>
        <v>2.8177245077494698E-2</v>
      </c>
    </row>
    <row r="90" spans="1:26" x14ac:dyDescent="0.2">
      <c r="A90" s="197">
        <v>3492013</v>
      </c>
      <c r="B90" s="197" t="s">
        <v>148</v>
      </c>
      <c r="C90" s="226">
        <f>VLOOKUP(A90,IRData!$A$3:$F$150,6,FALSE)</f>
        <v>36096</v>
      </c>
      <c r="D90" s="55">
        <f>C90*Forutsetninger!$C$19</f>
        <v>37602.241430700451</v>
      </c>
      <c r="E90" s="53">
        <f>VLOOKUP($A90,IRData!$A$2:$M$150,7,FALSE)</f>
        <v>9308</v>
      </c>
      <c r="F90" s="53">
        <f>VLOOKUP($A90,IRData!$A$2:$M$150,8,FALSE)</f>
        <v>191640</v>
      </c>
      <c r="G90" s="53">
        <f>VLOOKUP($A90,IRData!$A$2:$M$150,9,FALSE)</f>
        <v>193556.4</v>
      </c>
      <c r="H90" s="53">
        <f>VLOOKUP($A90,IRData!$A$2:$M$150,10,FALSE)</f>
        <v>9000</v>
      </c>
      <c r="I90" s="53">
        <f>VLOOKUP($A90,IRData!$A$2:$M$150,11,FALSE)</f>
        <v>3300</v>
      </c>
      <c r="J90" s="55">
        <f>VLOOKUP(A90,IRData!$A$3:$Z$150,26,FALSE)</f>
        <v>1783.98</v>
      </c>
      <c r="K90" s="55">
        <f>VLOOKUP(A90,IRData!$A$3:$AG$150,31,FALSE)</f>
        <v>654.12599999999998</v>
      </c>
      <c r="L90" s="53">
        <f>VLOOKUP($A90,IRData!$A$2:$M$150,12,FALSE)</f>
        <v>481</v>
      </c>
      <c r="M90" s="54">
        <f>L90*Forutsetninger!$C$19</f>
        <v>501.07153502235474</v>
      </c>
      <c r="N90" s="53">
        <f>VLOOKUP(A90,IRData!$A$3:$E$150,5,FALSE)*Forutsetninger!$C$19</f>
        <v>0</v>
      </c>
      <c r="O90" s="53">
        <f>VLOOKUP(A90,IRData!$A$3:$AA$150,27,FALSE)</f>
        <v>0</v>
      </c>
      <c r="P90" s="56">
        <f t="shared" si="10"/>
        <v>49849.418965722805</v>
      </c>
      <c r="Q90" s="146">
        <f>D90+E90+J90+K90+M90+G90*Forutsetninger!$B$6+N90</f>
        <v>62082.183445722811</v>
      </c>
      <c r="R90" s="57">
        <f>IFERROR((VLOOKUP(A90,'DEAnorm D-nett'!$A$4:$H$137,8,FALSE)+O90),0)</f>
        <v>47763.833974318266</v>
      </c>
      <c r="S90" s="26">
        <f>IFERROR((VLOOKUP(A90,'DEAnorm R- og S-nett'!$A$4:$H$91,8,FALSE)+N90+K90),N90+K90)</f>
        <v>1959.6359415644274</v>
      </c>
      <c r="T90" s="58">
        <f>(1-Forutsetninger!$B$4)*Q90+(R90+S90)*Forutsetninger!$B$4</f>
        <v>54666.955327818738</v>
      </c>
      <c r="U90" s="50">
        <f t="shared" si="11"/>
        <v>4817.5363620959324</v>
      </c>
      <c r="V90" s="49">
        <f t="shared" si="12"/>
        <v>2.4889574109127535E-2</v>
      </c>
      <c r="W90" s="62">
        <f>(R90+S90)-G90*($K$162+$K$156)/Forutsetninger!$B$4</f>
        <v>44989.059363873683</v>
      </c>
      <c r="X90" s="26">
        <f>(1-Forutsetninger!$B$4)*Q90+Forutsetninger!$B$4*W90</f>
        <v>51826.308996613334</v>
      </c>
      <c r="Y90" s="26">
        <f t="shared" si="13"/>
        <v>1976.8900308905286</v>
      </c>
      <c r="Z90" s="63">
        <f t="shared" si="14"/>
        <v>1.0213508986995669E-2</v>
      </c>
    </row>
    <row r="91" spans="1:26" x14ac:dyDescent="0.2">
      <c r="A91" s="197">
        <v>1462013</v>
      </c>
      <c r="B91" s="197" t="s">
        <v>216</v>
      </c>
      <c r="C91" s="226">
        <f>VLOOKUP(A91,IRData!$A$3:$F$150,6,FALSE)</f>
        <v>25670</v>
      </c>
      <c r="D91" s="55">
        <f>C91*Forutsetninger!$C$19</f>
        <v>26741.177347242923</v>
      </c>
      <c r="E91" s="53">
        <f>VLOOKUP($A91,IRData!$A$2:$M$150,7,FALSE)</f>
        <v>8357</v>
      </c>
      <c r="F91" s="53">
        <f>VLOOKUP($A91,IRData!$A$2:$M$150,8,FALSE)</f>
        <v>146502</v>
      </c>
      <c r="G91" s="53">
        <f>VLOOKUP($A91,IRData!$A$2:$M$150,9,FALSE)</f>
        <v>147967.01999999999</v>
      </c>
      <c r="H91" s="53">
        <f>VLOOKUP($A91,IRData!$A$2:$M$150,10,FALSE)</f>
        <v>8561</v>
      </c>
      <c r="I91" s="53">
        <f>VLOOKUP($A91,IRData!$A$2:$M$150,11,FALSE)</f>
        <v>15178</v>
      </c>
      <c r="J91" s="55">
        <f>VLOOKUP(A91,IRData!$A$3:$Z$150,26,FALSE)</f>
        <v>1696.9614199999999</v>
      </c>
      <c r="K91" s="55">
        <f>VLOOKUP(A91,IRData!$A$3:$AG$150,31,FALSE)</f>
        <v>3008.5831600000001</v>
      </c>
      <c r="L91" s="53">
        <f>VLOOKUP($A91,IRData!$A$2:$M$150,12,FALSE)</f>
        <v>1223</v>
      </c>
      <c r="M91" s="54">
        <f>L91*Forutsetninger!$C$19</f>
        <v>1274.0342771982118</v>
      </c>
      <c r="N91" s="53">
        <f>VLOOKUP(A91,IRData!$A$3:$E$150,5,FALSE)*Forutsetninger!$C$19</f>
        <v>0</v>
      </c>
      <c r="O91" s="53">
        <f>VLOOKUP(A91,IRData!$A$3:$AA$150,27,FALSE)</f>
        <v>2770.7713945050532</v>
      </c>
      <c r="P91" s="56">
        <f t="shared" si="10"/>
        <v>41077.756204441132</v>
      </c>
      <c r="Q91" s="146">
        <f>D91+E91+J91+K91+M91+G91*Forutsetninger!$B$6+N91</f>
        <v>50429.27186844113</v>
      </c>
      <c r="R91" s="57">
        <f>IFERROR((VLOOKUP(A91,'DEAnorm D-nett'!$A$4:$H$137,8,FALSE)+O91),0)</f>
        <v>32534.604513000308</v>
      </c>
      <c r="S91" s="26">
        <f>IFERROR((VLOOKUP(A91,'DEAnorm R- og S-nett'!$A$4:$H$91,8,FALSE)+N91+K91),N91+K91)</f>
        <v>22705.065965178277</v>
      </c>
      <c r="T91" s="58">
        <f>(1-Forutsetninger!$B$4)*Q91+(R91+S91)*Forutsetninger!$B$4</f>
        <v>53315.511034283605</v>
      </c>
      <c r="U91" s="50">
        <f t="shared" si="11"/>
        <v>12237.754829842474</v>
      </c>
      <c r="V91" s="49">
        <f t="shared" si="12"/>
        <v>8.2705962651964435E-2</v>
      </c>
      <c r="W91" s="62">
        <f>(R91+S91)-G91*($K$162+$K$156)/Forutsetninger!$B$4</f>
        <v>51620.381109098933</v>
      </c>
      <c r="X91" s="26">
        <f>(1-Forutsetninger!$B$4)*Q91+Forutsetninger!$B$4*W91</f>
        <v>51143.937412835818</v>
      </c>
      <c r="Y91" s="26">
        <f t="shared" si="13"/>
        <v>10066.181208394686</v>
      </c>
      <c r="Z91" s="63">
        <f t="shared" si="14"/>
        <v>6.8029897529832573E-2</v>
      </c>
    </row>
    <row r="92" spans="1:26" x14ac:dyDescent="0.2">
      <c r="A92" s="197">
        <v>1492013</v>
      </c>
      <c r="B92" s="197" t="s">
        <v>218</v>
      </c>
      <c r="C92" s="226">
        <f>VLOOKUP(A92,IRData!$A$3:$F$150,6,FALSE)</f>
        <v>17031</v>
      </c>
      <c r="D92" s="55">
        <f>C92*Forutsetninger!$C$19</f>
        <v>17741.682563338301</v>
      </c>
      <c r="E92" s="53">
        <f>VLOOKUP($A92,IRData!$A$2:$M$150,7,FALSE)</f>
        <v>5962</v>
      </c>
      <c r="F92" s="53">
        <f>VLOOKUP($A92,IRData!$A$2:$M$150,8,FALSE)</f>
        <v>89138</v>
      </c>
      <c r="G92" s="53">
        <f>VLOOKUP($A92,IRData!$A$2:$M$150,9,FALSE)</f>
        <v>90029.38</v>
      </c>
      <c r="H92" s="53">
        <f>VLOOKUP($A92,IRData!$A$2:$M$150,10,FALSE)</f>
        <v>6207</v>
      </c>
      <c r="I92" s="53">
        <f>VLOOKUP($A92,IRData!$A$2:$M$150,11,FALSE)</f>
        <v>0</v>
      </c>
      <c r="J92" s="55">
        <f>VLOOKUP(A92,IRData!$A$3:$Z$150,26,FALSE)</f>
        <v>1303.4079300000001</v>
      </c>
      <c r="K92" s="55">
        <f>VLOOKUP(A92,IRData!$A$3:$AG$150,31,FALSE)</f>
        <v>0</v>
      </c>
      <c r="L92" s="53">
        <f>VLOOKUP($A92,IRData!$A$2:$M$150,12,FALSE)</f>
        <v>689</v>
      </c>
      <c r="M92" s="54">
        <f>L92*Forutsetninger!$C$19</f>
        <v>717.7511177347244</v>
      </c>
      <c r="N92" s="53">
        <f>VLOOKUP(A92,IRData!$A$3:$E$150,5,FALSE)*Forutsetninger!$C$19</f>
        <v>0</v>
      </c>
      <c r="O92" s="53">
        <f>VLOOKUP(A92,IRData!$A$3:$AA$150,27,FALSE)</f>
        <v>0</v>
      </c>
      <c r="P92" s="56">
        <f t="shared" si="10"/>
        <v>25724.841611073029</v>
      </c>
      <c r="Q92" s="146">
        <f>D92+E92+J92+K92+M92+G92*Forutsetninger!$B$6+N92</f>
        <v>31414.698427073028</v>
      </c>
      <c r="R92" s="57">
        <f>IFERROR((VLOOKUP(A92,'DEAnorm D-nett'!$A$4:$H$137,8,FALSE)+O92),0)</f>
        <v>30559.93230079682</v>
      </c>
      <c r="S92" s="26">
        <f>IFERROR((VLOOKUP(A92,'DEAnorm R- og S-nett'!$A$4:$H$91,8,FALSE)+N92+K92),N92+K92)</f>
        <v>0</v>
      </c>
      <c r="T92" s="58">
        <f>(1-Forutsetninger!$B$4)*Q92+(R92+S92)*Forutsetninger!$B$4</f>
        <v>30901.838751307303</v>
      </c>
      <c r="U92" s="50">
        <f t="shared" si="11"/>
        <v>5176.9971402342744</v>
      </c>
      <c r="V92" s="49">
        <f t="shared" si="12"/>
        <v>5.7503418775451683E-2</v>
      </c>
      <c r="W92" s="62">
        <f>(R92+S92)-G92*($K$162+$K$156)/Forutsetninger!$B$4</f>
        <v>28357.803894488225</v>
      </c>
      <c r="X92" s="26">
        <f>(1-Forutsetninger!$B$4)*Q92+Forutsetninger!$B$4*W92</f>
        <v>29580.561707522145</v>
      </c>
      <c r="Y92" s="26">
        <f t="shared" si="13"/>
        <v>3855.7200964491167</v>
      </c>
      <c r="Z92" s="63">
        <f t="shared" si="14"/>
        <v>4.28273536533198E-2</v>
      </c>
    </row>
    <row r="93" spans="1:26" x14ac:dyDescent="0.2">
      <c r="A93" s="197">
        <v>1522013</v>
      </c>
      <c r="B93" s="197" t="s">
        <v>219</v>
      </c>
      <c r="C93" s="226">
        <f>VLOOKUP(A93,IRData!$A$3:$F$150,6,FALSE)</f>
        <v>1766</v>
      </c>
      <c r="D93" s="55">
        <f>C93*Forutsetninger!$C$19</f>
        <v>1839.6929955290614</v>
      </c>
      <c r="E93" s="53">
        <f>VLOOKUP($A93,IRData!$A$2:$M$150,7,FALSE)</f>
        <v>731</v>
      </c>
      <c r="F93" s="53">
        <f>VLOOKUP($A93,IRData!$A$2:$M$150,8,FALSE)</f>
        <v>15342</v>
      </c>
      <c r="G93" s="53">
        <f>VLOOKUP($A93,IRData!$A$2:$M$150,9,FALSE)</f>
        <v>15495.42</v>
      </c>
      <c r="H93" s="53">
        <f>VLOOKUP($A93,IRData!$A$2:$M$150,10,FALSE)</f>
        <v>0</v>
      </c>
      <c r="I93" s="53">
        <f>VLOOKUP($A93,IRData!$A$2:$M$150,11,FALSE)</f>
        <v>12817</v>
      </c>
      <c r="J93" s="55">
        <f>VLOOKUP(A93,IRData!$A$3:$Z$150,26,FALSE)</f>
        <v>0</v>
      </c>
      <c r="K93" s="55">
        <f>VLOOKUP(A93,IRData!$A$3:$AG$150,31,FALSE)</f>
        <v>2691.4418300000002</v>
      </c>
      <c r="L93" s="53">
        <f>VLOOKUP($A93,IRData!$A$2:$M$150,12,FALSE)</f>
        <v>0</v>
      </c>
      <c r="M93" s="54">
        <f>L93*Forutsetninger!$C$19</f>
        <v>0</v>
      </c>
      <c r="N93" s="53">
        <f>VLOOKUP(A93,IRData!$A$3:$E$150,5,FALSE)*Forutsetninger!$C$19</f>
        <v>0</v>
      </c>
      <c r="O93" s="53">
        <f>VLOOKUP(A93,IRData!$A$3:$AA$150,27,FALSE)</f>
        <v>0</v>
      </c>
      <c r="P93" s="56">
        <f t="shared" si="10"/>
        <v>5262.1348255290613</v>
      </c>
      <c r="Q93" s="146">
        <f>D93+E93+J93+K93+M93+G93*Forutsetninger!$B$6+N93</f>
        <v>6241.4453695290613</v>
      </c>
      <c r="R93" s="57">
        <f>IFERROR((VLOOKUP(A93,'DEAnorm D-nett'!$A$4:$H$137,8,FALSE)+O93),0)</f>
        <v>0</v>
      </c>
      <c r="S93" s="26">
        <f>IFERROR((VLOOKUP(A93,'DEAnorm R- og S-nett'!$A$4:$H$91,8,FALSE)+N93+K93),N93+K93)</f>
        <v>5513.6731035895909</v>
      </c>
      <c r="T93" s="58">
        <f>(1-Forutsetninger!$B$4)*Q93+(R93+S93)*Forutsetninger!$B$4</f>
        <v>5804.7820099653791</v>
      </c>
      <c r="U93" s="50">
        <f t="shared" si="11"/>
        <v>542.64718443631773</v>
      </c>
      <c r="V93" s="49">
        <f t="shared" si="12"/>
        <v>3.5019843569023476E-2</v>
      </c>
      <c r="W93" s="62">
        <f>(R93+S93)-G93*($K$162+$K$156)/Forutsetninger!$B$4</f>
        <v>5134.6534485649499</v>
      </c>
      <c r="X93" s="26">
        <f>(1-Forutsetninger!$B$4)*Q93+Forutsetninger!$B$4*W93</f>
        <v>5577.3702169505941</v>
      </c>
      <c r="Y93" s="26">
        <f t="shared" si="13"/>
        <v>315.23539142153277</v>
      </c>
      <c r="Z93" s="63">
        <f t="shared" si="14"/>
        <v>2.0343778446891583E-2</v>
      </c>
    </row>
    <row r="94" spans="1:26" x14ac:dyDescent="0.2">
      <c r="A94" s="197">
        <v>1532013</v>
      </c>
      <c r="B94" s="197" t="s">
        <v>220</v>
      </c>
      <c r="C94" s="226">
        <f>VLOOKUP(A94,IRData!$A$3:$F$150,6,FALSE)</f>
        <v>15357</v>
      </c>
      <c r="D94" s="55">
        <f>C94*Forutsetninger!$C$19</f>
        <v>15997.828614008944</v>
      </c>
      <c r="E94" s="53">
        <f>VLOOKUP($A94,IRData!$A$2:$M$150,7,FALSE)</f>
        <v>7977</v>
      </c>
      <c r="F94" s="53">
        <f>VLOOKUP($A94,IRData!$A$2:$M$150,8,FALSE)</f>
        <v>104511</v>
      </c>
      <c r="G94" s="53">
        <f>VLOOKUP($A94,IRData!$A$2:$M$150,9,FALSE)</f>
        <v>105556.11</v>
      </c>
      <c r="H94" s="53">
        <f>VLOOKUP($A94,IRData!$A$2:$M$150,10,FALSE)</f>
        <v>8711</v>
      </c>
      <c r="I94" s="53">
        <f>VLOOKUP($A94,IRData!$A$2:$M$150,11,FALSE)</f>
        <v>0</v>
      </c>
      <c r="J94" s="55">
        <f>VLOOKUP(A94,IRData!$A$3:$Z$150,26,FALSE)</f>
        <v>1829.2228900000002</v>
      </c>
      <c r="K94" s="55">
        <f>VLOOKUP(A94,IRData!$A$3:$AG$150,31,FALSE)</f>
        <v>0</v>
      </c>
      <c r="L94" s="53">
        <f>VLOOKUP($A94,IRData!$A$2:$M$150,12,FALSE)</f>
        <v>1254</v>
      </c>
      <c r="M94" s="54">
        <f>L94*Forutsetninger!$C$19</f>
        <v>1306.3278688524592</v>
      </c>
      <c r="N94" s="53">
        <f>VLOOKUP(A94,IRData!$A$3:$E$150,5,FALSE)*Forutsetninger!$C$19</f>
        <v>0</v>
      </c>
      <c r="O94" s="53">
        <f>VLOOKUP(A94,IRData!$A$3:$AA$150,27,FALSE)</f>
        <v>0</v>
      </c>
      <c r="P94" s="56">
        <f t="shared" si="10"/>
        <v>27110.379372861404</v>
      </c>
      <c r="Q94" s="146">
        <f>D94+E94+J94+K94+M94+G94*Forutsetninger!$B$6+N94</f>
        <v>33781.525524861405</v>
      </c>
      <c r="R94" s="57">
        <f>IFERROR((VLOOKUP(A94,'DEAnorm D-nett'!$A$4:$H$137,8,FALSE)+O94),0)</f>
        <v>32442.274081919779</v>
      </c>
      <c r="S94" s="26">
        <f>IFERROR((VLOOKUP(A94,'DEAnorm R- og S-nett'!$A$4:$H$91,8,FALSE)+N94+K94),N94+K94)</f>
        <v>0</v>
      </c>
      <c r="T94" s="58">
        <f>(1-Forutsetninger!$B$4)*Q94+(R94+S94)*Forutsetninger!$B$4</f>
        <v>32977.974659096435</v>
      </c>
      <c r="U94" s="50">
        <f t="shared" si="11"/>
        <v>5867.5952862350314</v>
      </c>
      <c r="V94" s="49">
        <f t="shared" si="12"/>
        <v>5.5587452836553294E-2</v>
      </c>
      <c r="W94" s="62">
        <f>(R94+S94)-G94*($K$162+$K$156)/Forutsetninger!$B$4</f>
        <v>29860.360174588252</v>
      </c>
      <c r="X94" s="26">
        <f>(1-Forutsetninger!$B$4)*Q94+Forutsetninger!$B$4*W94</f>
        <v>31428.826314697515</v>
      </c>
      <c r="Y94" s="26">
        <f t="shared" si="13"/>
        <v>4318.4469418361114</v>
      </c>
      <c r="Z94" s="63">
        <f t="shared" si="14"/>
        <v>4.0911387714421377E-2</v>
      </c>
    </row>
    <row r="95" spans="1:26" x14ac:dyDescent="0.2">
      <c r="A95" s="197">
        <v>1562013</v>
      </c>
      <c r="B95" s="197" t="s">
        <v>112</v>
      </c>
      <c r="C95" s="226">
        <f>VLOOKUP(A95,IRData!$A$3:$F$150,6,FALSE)</f>
        <v>186</v>
      </c>
      <c r="D95" s="55">
        <f>C95*Forutsetninger!$C$19</f>
        <v>193.76154992548436</v>
      </c>
      <c r="E95" s="53">
        <f>VLOOKUP($A95,IRData!$A$2:$M$150,7,FALSE)</f>
        <v>251</v>
      </c>
      <c r="F95" s="53">
        <f>VLOOKUP($A95,IRData!$A$2:$M$150,8,FALSE)</f>
        <v>1887</v>
      </c>
      <c r="G95" s="53">
        <f>VLOOKUP($A95,IRData!$A$2:$M$150,9,FALSE)</f>
        <v>1905.8700000000001</v>
      </c>
      <c r="H95" s="53">
        <f>VLOOKUP($A95,IRData!$A$2:$M$150,10,FALSE)</f>
        <v>0</v>
      </c>
      <c r="I95" s="53">
        <f>VLOOKUP($A95,IRData!$A$2:$M$150,11,FALSE)</f>
        <v>0</v>
      </c>
      <c r="J95" s="55">
        <f>VLOOKUP(A95,IRData!$A$3:$Z$150,26,FALSE)</f>
        <v>0</v>
      </c>
      <c r="K95" s="55">
        <f>VLOOKUP(A95,IRData!$A$3:$AG$150,31,FALSE)</f>
        <v>0</v>
      </c>
      <c r="L95" s="53">
        <f>VLOOKUP($A95,IRData!$A$2:$M$150,12,FALSE)</f>
        <v>12</v>
      </c>
      <c r="M95" s="54">
        <f>L95*Forutsetninger!$C$19</f>
        <v>12.500745156482862</v>
      </c>
      <c r="N95" s="53">
        <f>VLOOKUP(A95,IRData!$A$3:$E$150,5,FALSE)*Forutsetninger!$C$19</f>
        <v>0</v>
      </c>
      <c r="O95" s="53">
        <f>VLOOKUP(A95,IRData!$A$3:$AA$150,27,FALSE)</f>
        <v>0</v>
      </c>
      <c r="P95" s="56">
        <f t="shared" si="10"/>
        <v>457.26229508196724</v>
      </c>
      <c r="Q95" s="146">
        <f>D95+E95+J95+K95+M95+G95*Forutsetninger!$B$6+N95</f>
        <v>577.71327908196724</v>
      </c>
      <c r="R95" s="57">
        <f>IFERROR((VLOOKUP(A95,'DEAnorm D-nett'!$A$4:$H$137,8,FALSE)+O95),0)</f>
        <v>0</v>
      </c>
      <c r="S95" s="26">
        <f>IFERROR((VLOOKUP(A95,'DEAnorm R- og S-nett'!$A$4:$H$91,8,FALSE)+N95+K95),N95+K95)</f>
        <v>562.40570202084166</v>
      </c>
      <c r="T95" s="58">
        <f>(1-Forutsetninger!$B$4)*Q95+(R95+S95)*Forutsetninger!$B$4</f>
        <v>568.52873284529187</v>
      </c>
      <c r="U95" s="50">
        <f t="shared" si="11"/>
        <v>111.26643776332463</v>
      </c>
      <c r="V95" s="49">
        <f t="shared" si="12"/>
        <v>5.8380916727439239E-2</v>
      </c>
      <c r="W95" s="62">
        <f>(R95+S95)-G95*($K$162+$K$156)/Forutsetninger!$B$4</f>
        <v>515.78791496364579</v>
      </c>
      <c r="X95" s="26">
        <f>(1-Forutsetninger!$B$4)*Q95+Forutsetninger!$B$4*W95</f>
        <v>540.55806061097428</v>
      </c>
      <c r="Y95" s="26">
        <f t="shared" si="13"/>
        <v>83.295765529007042</v>
      </c>
      <c r="Z95" s="63">
        <f t="shared" si="14"/>
        <v>4.3704851605307307E-2</v>
      </c>
    </row>
    <row r="96" spans="1:26" x14ac:dyDescent="0.2">
      <c r="A96" s="197">
        <v>1572013</v>
      </c>
      <c r="B96" s="197" t="s">
        <v>113</v>
      </c>
      <c r="C96" s="226">
        <f>VLOOKUP(A96,IRData!$A$3:$F$150,6,FALSE)</f>
        <v>13471</v>
      </c>
      <c r="D96" s="55">
        <f>C96*Forutsetninger!$C$19</f>
        <v>14033.128166915054</v>
      </c>
      <c r="E96" s="53">
        <f>VLOOKUP($A96,IRData!$A$2:$M$150,7,FALSE)</f>
        <v>4750</v>
      </c>
      <c r="F96" s="53">
        <f>VLOOKUP($A96,IRData!$A$2:$M$150,8,FALSE)</f>
        <v>62906</v>
      </c>
      <c r="G96" s="53">
        <f>VLOOKUP($A96,IRData!$A$2:$M$150,9,FALSE)</f>
        <v>63535.06</v>
      </c>
      <c r="H96" s="53">
        <f>VLOOKUP($A96,IRData!$A$2:$M$150,10,FALSE)</f>
        <v>8386</v>
      </c>
      <c r="I96" s="53">
        <f>VLOOKUP($A96,IRData!$A$2:$M$150,11,FALSE)</f>
        <v>0</v>
      </c>
      <c r="J96" s="55">
        <f>VLOOKUP(A96,IRData!$A$3:$Z$150,26,FALSE)</f>
        <v>1666.6336400000002</v>
      </c>
      <c r="K96" s="55">
        <f>VLOOKUP(A96,IRData!$A$3:$AG$150,31,FALSE)</f>
        <v>0</v>
      </c>
      <c r="L96" s="53">
        <f>VLOOKUP($A96,IRData!$A$2:$M$150,12,FALSE)</f>
        <v>450</v>
      </c>
      <c r="M96" s="54">
        <f>L96*Forutsetninger!$C$19</f>
        <v>468.77794336810734</v>
      </c>
      <c r="N96" s="53">
        <f>VLOOKUP(A96,IRData!$A$3:$E$150,5,FALSE)*Forutsetninger!$C$19</f>
        <v>0</v>
      </c>
      <c r="O96" s="53">
        <f>VLOOKUP(A96,IRData!$A$3:$AA$150,27,FALSE)</f>
        <v>1502.7521090329849</v>
      </c>
      <c r="P96" s="56">
        <f t="shared" si="10"/>
        <v>20918.539750283162</v>
      </c>
      <c r="Q96" s="146">
        <f>D96+E96+J96+K96+M96+G96*Forutsetninger!$B$6+N96</f>
        <v>24933.955542283162</v>
      </c>
      <c r="R96" s="57">
        <f>IFERROR((VLOOKUP(A96,'DEAnorm D-nett'!$A$4:$H$137,8,FALSE)+O96),0)</f>
        <v>25755.808896476938</v>
      </c>
      <c r="S96" s="26">
        <f>IFERROR((VLOOKUP(A96,'DEAnorm R- og S-nett'!$A$4:$H$91,8,FALSE)+N96+K96),N96+K96)</f>
        <v>0</v>
      </c>
      <c r="T96" s="58">
        <f>(1-Forutsetninger!$B$4)*Q96+(R96+S96)*Forutsetninger!$B$4</f>
        <v>25427.067554799429</v>
      </c>
      <c r="U96" s="50">
        <f t="shared" si="11"/>
        <v>4508.5278045162668</v>
      </c>
      <c r="V96" s="49">
        <f t="shared" si="12"/>
        <v>7.0961258311808745E-2</v>
      </c>
      <c r="W96" s="62">
        <f>(R96+S96)-G96*($K$162+$K$156)/Forutsetninger!$B$4</f>
        <v>24201.734432979345</v>
      </c>
      <c r="X96" s="26">
        <f>(1-Forutsetninger!$B$4)*Q96+Forutsetninger!$B$4*W96</f>
        <v>24494.622876700872</v>
      </c>
      <c r="Y96" s="26">
        <f t="shared" si="13"/>
        <v>3576.0831264177104</v>
      </c>
      <c r="Z96" s="63">
        <f t="shared" si="14"/>
        <v>5.6285193189676862E-2</v>
      </c>
    </row>
    <row r="97" spans="1:26" x14ac:dyDescent="0.2">
      <c r="A97" s="197">
        <v>1612013</v>
      </c>
      <c r="B97" s="197" t="s">
        <v>61</v>
      </c>
      <c r="C97" s="226">
        <f>VLOOKUP(A97,IRData!$A$3:$F$150,6,FALSE)</f>
        <v>12852</v>
      </c>
      <c r="D97" s="55">
        <f>C97*Forutsetninger!$C$19</f>
        <v>13388.298062593145</v>
      </c>
      <c r="E97" s="53">
        <f>VLOOKUP($A97,IRData!$A$2:$M$150,7,FALSE)</f>
        <v>3486</v>
      </c>
      <c r="F97" s="53">
        <f>VLOOKUP($A97,IRData!$A$2:$M$150,8,FALSE)</f>
        <v>40908</v>
      </c>
      <c r="G97" s="53">
        <f>VLOOKUP($A97,IRData!$A$2:$M$150,9,FALSE)</f>
        <v>41317.08</v>
      </c>
      <c r="H97" s="53">
        <f>VLOOKUP($A97,IRData!$A$2:$M$150,10,FALSE)</f>
        <v>6439</v>
      </c>
      <c r="I97" s="53">
        <f>VLOOKUP($A97,IRData!$A$2:$M$150,11,FALSE)</f>
        <v>750</v>
      </c>
      <c r="J97" s="55">
        <f>VLOOKUP(A97,IRData!$A$3:$Z$150,26,FALSE)</f>
        <v>1276.3385800000001</v>
      </c>
      <c r="K97" s="55">
        <f>VLOOKUP(A97,IRData!$A$3:$AG$150,31,FALSE)</f>
        <v>148.66499999999999</v>
      </c>
      <c r="L97" s="53">
        <f>VLOOKUP($A97,IRData!$A$2:$M$150,12,FALSE)</f>
        <v>916</v>
      </c>
      <c r="M97" s="54">
        <f>L97*Forutsetninger!$C$19</f>
        <v>954.22354694485853</v>
      </c>
      <c r="N97" s="53">
        <f>VLOOKUP(A97,IRData!$A$3:$E$150,5,FALSE)*Forutsetninger!$C$19</f>
        <v>0</v>
      </c>
      <c r="O97" s="53">
        <f>VLOOKUP(A97,IRData!$A$3:$AA$150,27,FALSE)</f>
        <v>216.69417479922984</v>
      </c>
      <c r="P97" s="56">
        <f t="shared" si="10"/>
        <v>19253.525189538002</v>
      </c>
      <c r="Q97" s="146">
        <f>D97+E97+J97+K97+M97+G97*Forutsetninger!$B$6+N97</f>
        <v>21864.764645538002</v>
      </c>
      <c r="R97" s="57">
        <f>IFERROR((VLOOKUP(A97,'DEAnorm D-nett'!$A$4:$H$137,8,FALSE)+O97),0)</f>
        <v>18258.086753891192</v>
      </c>
      <c r="S97" s="26">
        <f>IFERROR((VLOOKUP(A97,'DEAnorm R- og S-nett'!$A$4:$H$91,8,FALSE)+N97+K97),N97+K97)</f>
        <v>2138.9847862505653</v>
      </c>
      <c r="T97" s="58">
        <f>(1-Forutsetninger!$B$4)*Q97+(R97+S97)*Forutsetninger!$B$4</f>
        <v>20984.148782300254</v>
      </c>
      <c r="U97" s="50">
        <f t="shared" si="11"/>
        <v>1730.6235927622511</v>
      </c>
      <c r="V97" s="49">
        <f t="shared" si="12"/>
        <v>4.188639644336558E-2</v>
      </c>
      <c r="W97" s="62">
        <f>(R97+S97)-G97*($K$162+$K$156)/Forutsetninger!$B$4</f>
        <v>19386.451278914537</v>
      </c>
      <c r="X97" s="26">
        <f>(1-Forutsetninger!$B$4)*Q97+Forutsetninger!$B$4*W97</f>
        <v>20377.776625563922</v>
      </c>
      <c r="Y97" s="26">
        <f t="shared" si="13"/>
        <v>1124.2514360259192</v>
      </c>
      <c r="Z97" s="63">
        <f t="shared" si="14"/>
        <v>2.7210331321233718E-2</v>
      </c>
    </row>
    <row r="98" spans="1:26" x14ac:dyDescent="0.2">
      <c r="A98" s="197">
        <v>1622013</v>
      </c>
      <c r="B98" s="197" t="s">
        <v>221</v>
      </c>
      <c r="C98" s="226">
        <f>VLOOKUP(A98,IRData!$A$3:$F$150,6,FALSE)</f>
        <v>24457</v>
      </c>
      <c r="D98" s="55">
        <f>C98*Forutsetninger!$C$19</f>
        <v>25477.560357675113</v>
      </c>
      <c r="E98" s="53">
        <f>VLOOKUP($A98,IRData!$A$2:$M$150,7,FALSE)</f>
        <v>6121</v>
      </c>
      <c r="F98" s="53">
        <f>VLOOKUP($A98,IRData!$A$2:$M$150,8,FALSE)</f>
        <v>85051</v>
      </c>
      <c r="G98" s="53">
        <f>VLOOKUP($A98,IRData!$A$2:$M$150,9,FALSE)</f>
        <v>85901.510000000009</v>
      </c>
      <c r="H98" s="53">
        <f>VLOOKUP($A98,IRData!$A$2:$M$150,10,FALSE)</f>
        <v>16110</v>
      </c>
      <c r="I98" s="53">
        <f>VLOOKUP($A98,IRData!$A$2:$M$150,11,FALSE)</f>
        <v>222</v>
      </c>
      <c r="J98" s="55">
        <f>VLOOKUP(A98,IRData!$A$3:$Z$150,26,FALSE)</f>
        <v>3382.9389000000006</v>
      </c>
      <c r="K98" s="55">
        <f>VLOOKUP(A98,IRData!$A$3:$AG$150,31,FALSE)</f>
        <v>46.617779999999996</v>
      </c>
      <c r="L98" s="53">
        <f>VLOOKUP($A98,IRData!$A$2:$M$150,12,FALSE)</f>
        <v>761</v>
      </c>
      <c r="M98" s="54">
        <f>L98*Forutsetninger!$C$19</f>
        <v>792.75558867362156</v>
      </c>
      <c r="N98" s="53">
        <f>VLOOKUP(A98,IRData!$A$3:$E$150,5,FALSE)*Forutsetninger!$C$19</f>
        <v>0</v>
      </c>
      <c r="O98" s="53">
        <f>VLOOKUP(A98,IRData!$A$3:$AA$150,27,FALSE)</f>
        <v>0</v>
      </c>
      <c r="P98" s="56">
        <f t="shared" si="10"/>
        <v>35820.872626348733</v>
      </c>
      <c r="Q98" s="146">
        <f>D98+E98+J98+K98+M98+G98*Forutsetninger!$B$6+N98</f>
        <v>41249.848058348733</v>
      </c>
      <c r="R98" s="57">
        <f>IFERROR((VLOOKUP(A98,'DEAnorm D-nett'!$A$4:$H$137,8,FALSE)+O98),0)</f>
        <v>34767.810385119083</v>
      </c>
      <c r="S98" s="26">
        <f>IFERROR((VLOOKUP(A98,'DEAnorm R- og S-nett'!$A$4:$H$91,8,FALSE)+N98+K98),N98+K98)</f>
        <v>567.29001348098666</v>
      </c>
      <c r="T98" s="58">
        <f>(1-Forutsetninger!$B$4)*Q98+(R98+S98)*Forutsetninger!$B$4</f>
        <v>37700.999462499538</v>
      </c>
      <c r="U98" s="50">
        <f t="shared" si="11"/>
        <v>1880.1268361508046</v>
      </c>
      <c r="V98" s="49">
        <f t="shared" si="12"/>
        <v>2.1887005666731636E-2</v>
      </c>
      <c r="W98" s="62">
        <f>(R98+S98)-G98*($K$162+$K$156)/Forutsetninger!$B$4</f>
        <v>33233.940140517632</v>
      </c>
      <c r="X98" s="26">
        <f>(1-Forutsetninger!$B$4)*Q98+Forutsetninger!$B$4*W98</f>
        <v>36440.303307650072</v>
      </c>
      <c r="Y98" s="26">
        <f t="shared" si="13"/>
        <v>619.43068130133906</v>
      </c>
      <c r="Z98" s="63">
        <f t="shared" si="14"/>
        <v>7.210940544599728E-3</v>
      </c>
    </row>
    <row r="99" spans="1:26" x14ac:dyDescent="0.2">
      <c r="A99" s="197">
        <v>1642013</v>
      </c>
      <c r="B99" s="197" t="s">
        <v>62</v>
      </c>
      <c r="C99" s="226">
        <f>VLOOKUP(A99,IRData!$A$3:$F$150,6,FALSE)</f>
        <v>37506</v>
      </c>
      <c r="D99" s="55">
        <f>C99*Forutsetninger!$C$19</f>
        <v>39071.078986587185</v>
      </c>
      <c r="E99" s="53">
        <f>VLOOKUP($A99,IRData!$A$2:$M$150,7,FALSE)</f>
        <v>9989</v>
      </c>
      <c r="F99" s="53">
        <f>VLOOKUP($A99,IRData!$A$2:$M$150,8,FALSE)</f>
        <v>149116</v>
      </c>
      <c r="G99" s="53">
        <f>VLOOKUP($A99,IRData!$A$2:$M$150,9,FALSE)</f>
        <v>150607.16</v>
      </c>
      <c r="H99" s="53">
        <f>VLOOKUP($A99,IRData!$A$2:$M$150,10,FALSE)</f>
        <v>8503</v>
      </c>
      <c r="I99" s="53">
        <f>VLOOKUP($A99,IRData!$A$2:$M$150,11,FALSE)</f>
        <v>6897</v>
      </c>
      <c r="J99" s="55">
        <f>VLOOKUP(A99,IRData!$A$3:$Z$150,26,FALSE)</f>
        <v>1724.57846</v>
      </c>
      <c r="K99" s="55">
        <f>VLOOKUP(A99,IRData!$A$3:$AG$150,31,FALSE)</f>
        <v>1398.8495399999999</v>
      </c>
      <c r="L99" s="53">
        <f>VLOOKUP($A99,IRData!$A$2:$M$150,12,FALSE)</f>
        <v>2248</v>
      </c>
      <c r="M99" s="54">
        <f>L99*Forutsetninger!$C$19</f>
        <v>2341.8062593144564</v>
      </c>
      <c r="N99" s="53">
        <f>VLOOKUP(A99,IRData!$A$3:$E$150,5,FALSE)*Forutsetninger!$C$19</f>
        <v>0</v>
      </c>
      <c r="O99" s="53">
        <f>VLOOKUP(A99,IRData!$A$3:$AA$150,27,FALSE)</f>
        <v>0</v>
      </c>
      <c r="P99" s="56">
        <f t="shared" ref="P99:P130" si="15">D99+E99+K99+J99+M99+N99</f>
        <v>54525.313245901641</v>
      </c>
      <c r="Q99" s="146">
        <f>D99+E99+J99+K99+M99+G99*Forutsetninger!$B$6+N99</f>
        <v>64043.685757901643</v>
      </c>
      <c r="R99" s="57">
        <f>IFERROR((VLOOKUP(A99,'DEAnorm D-nett'!$A$4:$H$137,8,FALSE)+O99),0)</f>
        <v>40018.119086631035</v>
      </c>
      <c r="S99" s="26">
        <f>IFERROR((VLOOKUP(A99,'DEAnorm R- og S-nett'!$A$4:$H$91,8,FALSE)+N99+K99),N99+K99)</f>
        <v>12131.637335686341</v>
      </c>
      <c r="T99" s="58">
        <f>(1-Forutsetninger!$B$4)*Q99+(R99+S99)*Forutsetninger!$B$4</f>
        <v>56907.328156551084</v>
      </c>
      <c r="U99" s="50">
        <f t="shared" ref="U99:U130" si="16">T99-P99</f>
        <v>2382.0149106494428</v>
      </c>
      <c r="V99" s="49">
        <f t="shared" ref="V99:V130" si="17">IF(G99=0,0,U99/G99)</f>
        <v>1.5816080129586421E-2</v>
      </c>
      <c r="W99" s="62">
        <f>(R99+S99)-G99*($K$162+$K$156)/Forutsetninger!$B$4</f>
        <v>48465.88894228515</v>
      </c>
      <c r="X99" s="26">
        <f>(1-Forutsetninger!$B$4)*Q99+Forutsetninger!$B$4*W99</f>
        <v>54697.007668531747</v>
      </c>
      <c r="Y99" s="26">
        <f t="shared" ref="Y99:Y130" si="18">X99-P99</f>
        <v>171.69442263010569</v>
      </c>
      <c r="Z99" s="63">
        <f t="shared" ref="Z99:Z130" si="19">IF(G99=0,0,Y99/G99)</f>
        <v>1.1400150074545306E-3</v>
      </c>
    </row>
    <row r="100" spans="1:26" x14ac:dyDescent="0.2">
      <c r="A100" s="197">
        <v>6932013</v>
      </c>
      <c r="B100" s="197" t="s">
        <v>93</v>
      </c>
      <c r="C100" s="226">
        <f>VLOOKUP(A100,IRData!$A$3:$F$150,6,FALSE)</f>
        <v>50205</v>
      </c>
      <c r="D100" s="55">
        <f>C100*Forutsetninger!$C$19</f>
        <v>52299.992548435177</v>
      </c>
      <c r="E100" s="53">
        <f>VLOOKUP($A100,IRData!$A$2:$M$150,7,FALSE)</f>
        <v>13429</v>
      </c>
      <c r="F100" s="53">
        <f>VLOOKUP($A100,IRData!$A$2:$M$150,8,FALSE)</f>
        <v>360612</v>
      </c>
      <c r="G100" s="53">
        <f>VLOOKUP($A100,IRData!$A$2:$M$150,9,FALSE)</f>
        <v>364218.12</v>
      </c>
      <c r="H100" s="53">
        <f>VLOOKUP($A100,IRData!$A$2:$M$150,10,FALSE)</f>
        <v>37037</v>
      </c>
      <c r="I100" s="53">
        <f>VLOOKUP($A100,IRData!$A$2:$M$150,11,FALSE)</f>
        <v>0</v>
      </c>
      <c r="J100" s="55">
        <f>VLOOKUP(A100,IRData!$A$3:$Z$150,26,FALSE)</f>
        <v>7360.7333799999997</v>
      </c>
      <c r="K100" s="55">
        <f>VLOOKUP(A100,IRData!$A$3:$AG$150,31,FALSE)</f>
        <v>0</v>
      </c>
      <c r="L100" s="53">
        <f>VLOOKUP($A100,IRData!$A$2:$M$150,12,FALSE)</f>
        <v>3117</v>
      </c>
      <c r="M100" s="54">
        <f>L100*Forutsetninger!$C$19</f>
        <v>3247.0685543964237</v>
      </c>
      <c r="N100" s="53">
        <f>VLOOKUP(A100,IRData!$A$3:$E$150,5,FALSE)*Forutsetninger!$C$19</f>
        <v>0</v>
      </c>
      <c r="O100" s="53">
        <f>VLOOKUP(A100,IRData!$A$3:$AA$150,27,FALSE)</f>
        <v>966.56699004080906</v>
      </c>
      <c r="P100" s="56">
        <f t="shared" si="15"/>
        <v>76336.794482831596</v>
      </c>
      <c r="Q100" s="146">
        <f>D100+E100+J100+K100+M100+G100*Forutsetninger!$B$6+N100</f>
        <v>99355.379666831606</v>
      </c>
      <c r="R100" s="57">
        <f>IFERROR((VLOOKUP(A100,'DEAnorm D-nett'!$A$4:$H$137,8,FALSE)+O100),0)</f>
        <v>104035.14635249694</v>
      </c>
      <c r="S100" s="26">
        <f>IFERROR((VLOOKUP(A100,'DEAnorm R- og S-nett'!$A$4:$H$91,8,FALSE)+N100+K100),N100+K100)</f>
        <v>0</v>
      </c>
      <c r="T100" s="58">
        <f>(1-Forutsetninger!$B$4)*Q100+(R100+S100)*Forutsetninger!$B$4</f>
        <v>102163.23967823081</v>
      </c>
      <c r="U100" s="50">
        <f t="shared" si="16"/>
        <v>25826.44519539921</v>
      </c>
      <c r="V100" s="49">
        <f t="shared" si="17"/>
        <v>7.0909281491539217E-2</v>
      </c>
      <c r="W100" s="62">
        <f>(R100+S100)-G100*($K$162+$K$156)/Forutsetninger!$B$4</f>
        <v>95126.33160619621</v>
      </c>
      <c r="X100" s="26">
        <f>(1-Forutsetninger!$B$4)*Q100+Forutsetninger!$B$4*W100</f>
        <v>96817.950830450369</v>
      </c>
      <c r="Y100" s="26">
        <f t="shared" si="18"/>
        <v>20481.156347618773</v>
      </c>
      <c r="Z100" s="63">
        <f t="shared" si="19"/>
        <v>5.6233216369407354E-2</v>
      </c>
    </row>
    <row r="101" spans="1:26" x14ac:dyDescent="0.2">
      <c r="A101" s="197">
        <v>1662013</v>
      </c>
      <c r="B101" s="197" t="s">
        <v>222</v>
      </c>
      <c r="C101" s="226">
        <f>VLOOKUP(A101,IRData!$A$3:$F$150,6,FALSE)</f>
        <v>11390</v>
      </c>
      <c r="D101" s="55">
        <f>C101*Forutsetninger!$C$19</f>
        <v>11865.290611028317</v>
      </c>
      <c r="E101" s="53">
        <f>VLOOKUP($A101,IRData!$A$2:$M$150,7,FALSE)</f>
        <v>3745</v>
      </c>
      <c r="F101" s="53">
        <f>VLOOKUP($A101,IRData!$A$2:$M$150,8,FALSE)</f>
        <v>48344</v>
      </c>
      <c r="G101" s="53">
        <f>VLOOKUP($A101,IRData!$A$2:$M$150,9,FALSE)</f>
        <v>48827.44</v>
      </c>
      <c r="H101" s="53">
        <f>VLOOKUP($A101,IRData!$A$2:$M$150,10,FALSE)</f>
        <v>5161</v>
      </c>
      <c r="I101" s="53">
        <f>VLOOKUP($A101,IRData!$A$2:$M$150,11,FALSE)</f>
        <v>0</v>
      </c>
      <c r="J101" s="55">
        <f>VLOOKUP(A101,IRData!$A$3:$Z$150,26,FALSE)</f>
        <v>1083.7583900000002</v>
      </c>
      <c r="K101" s="55">
        <f>VLOOKUP(A101,IRData!$A$3:$AG$150,31,FALSE)</f>
        <v>0</v>
      </c>
      <c r="L101" s="53">
        <f>VLOOKUP($A101,IRData!$A$2:$M$150,12,FALSE)</f>
        <v>796</v>
      </c>
      <c r="M101" s="54">
        <f>L101*Forutsetninger!$C$19</f>
        <v>829.21609538002986</v>
      </c>
      <c r="N101" s="53">
        <f>VLOOKUP(A101,IRData!$A$3:$E$150,5,FALSE)*Forutsetninger!$C$19</f>
        <v>0</v>
      </c>
      <c r="O101" s="53">
        <f>VLOOKUP(A101,IRData!$A$3:$AA$150,27,FALSE)</f>
        <v>0</v>
      </c>
      <c r="P101" s="56">
        <f t="shared" si="15"/>
        <v>17523.265096408348</v>
      </c>
      <c r="Q101" s="146">
        <f>D101+E101+J101+K101+M101+G101*Forutsetninger!$B$6+N101</f>
        <v>20609.159304408349</v>
      </c>
      <c r="R101" s="57">
        <f>IFERROR((VLOOKUP(A101,'DEAnorm D-nett'!$A$4:$H$137,8,FALSE)+O101),0)</f>
        <v>18453.341075545082</v>
      </c>
      <c r="S101" s="26">
        <f>IFERROR((VLOOKUP(A101,'DEAnorm R- og S-nett'!$A$4:$H$91,8,FALSE)+N101+K101),N101+K101)</f>
        <v>0</v>
      </c>
      <c r="T101" s="58">
        <f>(1-Forutsetninger!$B$4)*Q101+(R101+S101)*Forutsetninger!$B$4</f>
        <v>19315.668367090388</v>
      </c>
      <c r="U101" s="50">
        <f t="shared" si="16"/>
        <v>1792.4032706820399</v>
      </c>
      <c r="V101" s="49">
        <f t="shared" si="17"/>
        <v>3.6708933965860994E-2</v>
      </c>
      <c r="W101" s="62">
        <f>(R101+S101)-G101*($K$162+$K$156)/Forutsetninger!$B$4</f>
        <v>17259.016593566772</v>
      </c>
      <c r="X101" s="26">
        <f>(1-Forutsetninger!$B$4)*Q101+Forutsetninger!$B$4*W101</f>
        <v>18599.073677903405</v>
      </c>
      <c r="Y101" s="26">
        <f t="shared" si="18"/>
        <v>1075.8085814950573</v>
      </c>
      <c r="Z101" s="63">
        <f t="shared" si="19"/>
        <v>2.2032868843729209E-2</v>
      </c>
    </row>
    <row r="102" spans="1:26" x14ac:dyDescent="0.2">
      <c r="A102" s="197">
        <v>1682013</v>
      </c>
      <c r="B102" s="197" t="s">
        <v>66</v>
      </c>
      <c r="C102" s="226">
        <f>VLOOKUP(A102,IRData!$A$3:$F$150,6,FALSE)</f>
        <v>8342</v>
      </c>
      <c r="D102" s="55">
        <f>C102*Forutsetninger!$C$19</f>
        <v>8690.1013412816701</v>
      </c>
      <c r="E102" s="53">
        <f>VLOOKUP($A102,IRData!$A$2:$M$150,7,FALSE)</f>
        <v>1366</v>
      </c>
      <c r="F102" s="53">
        <f>VLOOKUP($A102,IRData!$A$2:$M$150,8,FALSE)</f>
        <v>17872</v>
      </c>
      <c r="G102" s="53">
        <f>VLOOKUP($A102,IRData!$A$2:$M$150,9,FALSE)</f>
        <v>18050.72</v>
      </c>
      <c r="H102" s="53">
        <f>VLOOKUP($A102,IRData!$A$2:$M$150,10,FALSE)</f>
        <v>3502</v>
      </c>
      <c r="I102" s="53">
        <f>VLOOKUP($A102,IRData!$A$2:$M$150,11,FALSE)</f>
        <v>0</v>
      </c>
      <c r="J102" s="55">
        <f>VLOOKUP(A102,IRData!$A$3:$Z$150,26,FALSE)</f>
        <v>695.98748000000001</v>
      </c>
      <c r="K102" s="55">
        <f>VLOOKUP(A102,IRData!$A$3:$AG$150,31,FALSE)</f>
        <v>0</v>
      </c>
      <c r="L102" s="53">
        <f>VLOOKUP($A102,IRData!$A$2:$M$150,12,FALSE)</f>
        <v>471</v>
      </c>
      <c r="M102" s="54">
        <f>L102*Forutsetninger!$C$19</f>
        <v>490.65424739195237</v>
      </c>
      <c r="N102" s="53">
        <f>VLOOKUP(A102,IRData!$A$3:$E$150,5,FALSE)*Forutsetninger!$C$19</f>
        <v>0</v>
      </c>
      <c r="O102" s="53">
        <f>VLOOKUP(A102,IRData!$A$3:$AA$150,27,FALSE)</f>
        <v>0</v>
      </c>
      <c r="P102" s="56">
        <f t="shared" si="15"/>
        <v>11242.743068673622</v>
      </c>
      <c r="Q102" s="146">
        <f>D102+E102+J102+K102+M102+G102*Forutsetninger!$B$6+N102</f>
        <v>12383.548572673622</v>
      </c>
      <c r="R102" s="57">
        <f>IFERROR((VLOOKUP(A102,'DEAnorm D-nett'!$A$4:$H$137,8,FALSE)+O102),0)</f>
        <v>10478.973791813509</v>
      </c>
      <c r="S102" s="26">
        <f>IFERROR((VLOOKUP(A102,'DEAnorm R- og S-nett'!$A$4:$H$91,8,FALSE)+N102+K102),N102+K102)</f>
        <v>0</v>
      </c>
      <c r="T102" s="58">
        <f>(1-Forutsetninger!$B$4)*Q102+(R102+S102)*Forutsetninger!$B$4</f>
        <v>11240.803704157555</v>
      </c>
      <c r="U102" s="50">
        <f t="shared" si="16"/>
        <v>-1.939364516067144</v>
      </c>
      <c r="V102" s="49">
        <f t="shared" si="17"/>
        <v>-1.0743973182605147E-4</v>
      </c>
      <c r="W102" s="62">
        <f>(R102+S102)-G102*($K$162+$K$156)/Forutsetninger!$B$4</f>
        <v>10037.451221444562</v>
      </c>
      <c r="X102" s="26">
        <f>(1-Forutsetninger!$B$4)*Q102+Forutsetninger!$B$4*W102</f>
        <v>10975.890161936186</v>
      </c>
      <c r="Y102" s="26">
        <f t="shared" si="18"/>
        <v>-266.85290673743657</v>
      </c>
      <c r="Z102" s="63">
        <f t="shared" si="19"/>
        <v>-1.4783504853957989E-2</v>
      </c>
    </row>
    <row r="103" spans="1:26" x14ac:dyDescent="0.2">
      <c r="A103" s="197">
        <v>1712013</v>
      </c>
      <c r="B103" s="197" t="s">
        <v>224</v>
      </c>
      <c r="C103" s="226">
        <f>VLOOKUP(A103,IRData!$A$3:$F$150,6,FALSE)</f>
        <v>28680</v>
      </c>
      <c r="D103" s="55">
        <f>C103*Forutsetninger!$C$19</f>
        <v>29876.78092399404</v>
      </c>
      <c r="E103" s="53">
        <f>VLOOKUP($A103,IRData!$A$2:$M$150,7,FALSE)</f>
        <v>5882</v>
      </c>
      <c r="F103" s="53">
        <f>VLOOKUP($A103,IRData!$A$2:$M$150,8,FALSE)</f>
        <v>111801</v>
      </c>
      <c r="G103" s="53">
        <f>VLOOKUP($A103,IRData!$A$2:$M$150,9,FALSE)</f>
        <v>112919.01</v>
      </c>
      <c r="H103" s="53">
        <f>VLOOKUP($A103,IRData!$A$2:$M$150,10,FALSE)</f>
        <v>9891</v>
      </c>
      <c r="I103" s="53">
        <f>VLOOKUP($A103,IRData!$A$2:$M$150,11,FALSE)</f>
        <v>0</v>
      </c>
      <c r="J103" s="55">
        <f>VLOOKUP(A103,IRData!$A$3:$Z$150,26,FALSE)</f>
        <v>2006.0926199999999</v>
      </c>
      <c r="K103" s="55">
        <f>VLOOKUP(A103,IRData!$A$3:$AG$150,31,FALSE)</f>
        <v>0</v>
      </c>
      <c r="L103" s="53">
        <f>VLOOKUP($A103,IRData!$A$2:$M$150,12,FALSE)</f>
        <v>3114</v>
      </c>
      <c r="M103" s="54">
        <f>L103*Forutsetninger!$C$19</f>
        <v>3243.9433681073028</v>
      </c>
      <c r="N103" s="53">
        <f>VLOOKUP(A103,IRData!$A$3:$E$150,5,FALSE)*Forutsetninger!$C$19</f>
        <v>0</v>
      </c>
      <c r="O103" s="53">
        <f>VLOOKUP(A103,IRData!$A$3:$AA$150,27,FALSE)</f>
        <v>0</v>
      </c>
      <c r="P103" s="56">
        <f t="shared" si="15"/>
        <v>41008.816912101349</v>
      </c>
      <c r="Q103" s="146">
        <f>D103+E103+J103+K103+M103+G103*Forutsetninger!$B$6+N103</f>
        <v>48145.298344101349</v>
      </c>
      <c r="R103" s="57">
        <f>IFERROR((VLOOKUP(A103,'DEAnorm D-nett'!$A$4:$H$137,8,FALSE)+O103),0)</f>
        <v>46045.101830122876</v>
      </c>
      <c r="S103" s="26">
        <f>IFERROR((VLOOKUP(A103,'DEAnorm R- og S-nett'!$A$4:$H$91,8,FALSE)+N103+K103),N103+K103)</f>
        <v>0</v>
      </c>
      <c r="T103" s="58">
        <f>(1-Forutsetninger!$B$4)*Q103+(R103+S103)*Forutsetninger!$B$4</f>
        <v>46885.180435714268</v>
      </c>
      <c r="U103" s="50">
        <f t="shared" si="16"/>
        <v>5876.3635236129194</v>
      </c>
      <c r="V103" s="49">
        <f t="shared" si="17"/>
        <v>5.2040515796347483E-2</v>
      </c>
      <c r="W103" s="62">
        <f>(R103+S103)-G103*($K$162+$K$156)/Forutsetninger!$B$4</f>
        <v>43283.090589645108</v>
      </c>
      <c r="X103" s="26">
        <f>(1-Forutsetninger!$B$4)*Q103+Forutsetninger!$B$4*W103</f>
        <v>45227.9736914276</v>
      </c>
      <c r="Y103" s="26">
        <f t="shared" si="18"/>
        <v>4219.1567793262511</v>
      </c>
      <c r="Z103" s="63">
        <f t="shared" si="19"/>
        <v>3.7364450674215538E-2</v>
      </c>
    </row>
    <row r="104" spans="1:26" x14ac:dyDescent="0.2">
      <c r="A104" s="197">
        <v>1732013</v>
      </c>
      <c r="B104" s="197" t="s">
        <v>281</v>
      </c>
      <c r="C104" s="226">
        <f>VLOOKUP(A104,IRData!$A$3:$F$150,6,FALSE)</f>
        <v>18808</v>
      </c>
      <c r="D104" s="55">
        <f>C104*Forutsetninger!$C$19</f>
        <v>19592.834575260807</v>
      </c>
      <c r="E104" s="53">
        <f>VLOOKUP($A104,IRData!$A$2:$M$150,7,FALSE)</f>
        <v>5445</v>
      </c>
      <c r="F104" s="53">
        <f>VLOOKUP($A104,IRData!$A$2:$M$150,8,FALSE)</f>
        <v>56643</v>
      </c>
      <c r="G104" s="53">
        <f>VLOOKUP($A104,IRData!$A$2:$M$150,9,FALSE)</f>
        <v>57209.43</v>
      </c>
      <c r="H104" s="53">
        <f>VLOOKUP($A104,IRData!$A$2:$M$150,10,FALSE)</f>
        <v>8992</v>
      </c>
      <c r="I104" s="53">
        <f>VLOOKUP($A104,IRData!$A$2:$M$150,11,FALSE)</f>
        <v>1020</v>
      </c>
      <c r="J104" s="55">
        <f>VLOOKUP(A104,IRData!$A$3:$Z$150,26,FALSE)</f>
        <v>1888.23008</v>
      </c>
      <c r="K104" s="55">
        <f>VLOOKUP(A104,IRData!$A$3:$AG$150,31,FALSE)</f>
        <v>214.18980000000002</v>
      </c>
      <c r="L104" s="53">
        <f>VLOOKUP($A104,IRData!$A$2:$M$150,12,FALSE)</f>
        <v>562</v>
      </c>
      <c r="M104" s="54">
        <f>L104*Forutsetninger!$C$19</f>
        <v>585.4515648286141</v>
      </c>
      <c r="N104" s="53">
        <f>VLOOKUP(A104,IRData!$A$3:$E$150,5,FALSE)*Forutsetninger!$C$19</f>
        <v>0</v>
      </c>
      <c r="O104" s="53">
        <f>VLOOKUP(A104,IRData!$A$3:$AA$150,27,FALSE)</f>
        <v>600.36079909300486</v>
      </c>
      <c r="P104" s="56">
        <f t="shared" si="15"/>
        <v>27725.706020089423</v>
      </c>
      <c r="Q104" s="146">
        <f>D104+E104+J104+K104+M104+G104*Forutsetninger!$B$6+N104</f>
        <v>31341.341996089424</v>
      </c>
      <c r="R104" s="57">
        <f>IFERROR((VLOOKUP(A104,'DEAnorm D-nett'!$A$4:$H$137,8,FALSE)+O104),0)</f>
        <v>27516.790871435795</v>
      </c>
      <c r="S104" s="26">
        <f>IFERROR((VLOOKUP(A104,'DEAnorm R- og S-nett'!$A$4:$H$91,8,FALSE)+N104+K104),N104+K104)</f>
        <v>1764.1292918733436</v>
      </c>
      <c r="T104" s="58">
        <f>(1-Forutsetninger!$B$4)*Q104+(R104+S104)*Forutsetninger!$B$4</f>
        <v>30105.088896421257</v>
      </c>
      <c r="U104" s="50">
        <f t="shared" si="16"/>
        <v>2379.3828763318343</v>
      </c>
      <c r="V104" s="49">
        <f t="shared" si="17"/>
        <v>4.1590746076858906E-2</v>
      </c>
      <c r="W104" s="62">
        <f>(R104+S104)-G104*($K$162+$K$156)/Forutsetninger!$B$4</f>
        <v>27881.571296175731</v>
      </c>
      <c r="X104" s="26">
        <f>(1-Forutsetninger!$B$4)*Q104+Forutsetninger!$B$4*W104</f>
        <v>29265.47957614121</v>
      </c>
      <c r="Y104" s="26">
        <f t="shared" si="18"/>
        <v>1539.7735560517867</v>
      </c>
      <c r="Z104" s="63">
        <f t="shared" si="19"/>
        <v>2.6914680954726988E-2</v>
      </c>
    </row>
    <row r="105" spans="1:26" x14ac:dyDescent="0.2">
      <c r="A105" s="197">
        <v>1812013</v>
      </c>
      <c r="B105" s="197" t="s">
        <v>282</v>
      </c>
      <c r="C105" s="226">
        <f>VLOOKUP(A105,IRData!$A$3:$F$150,6,FALSE)</f>
        <v>5805</v>
      </c>
      <c r="D105" s="55">
        <f>C105*Forutsetninger!$C$19</f>
        <v>6047.2354694485848</v>
      </c>
      <c r="E105" s="53">
        <f>VLOOKUP($A105,IRData!$A$2:$M$150,7,FALSE)</f>
        <v>1186</v>
      </c>
      <c r="F105" s="53">
        <f>VLOOKUP($A105,IRData!$A$2:$M$150,8,FALSE)</f>
        <v>20343</v>
      </c>
      <c r="G105" s="53">
        <f>VLOOKUP($A105,IRData!$A$2:$M$150,9,FALSE)</f>
        <v>20546.43</v>
      </c>
      <c r="H105" s="53">
        <f>VLOOKUP($A105,IRData!$A$2:$M$150,10,FALSE)</f>
        <v>1773</v>
      </c>
      <c r="I105" s="53">
        <f>VLOOKUP($A105,IRData!$A$2:$M$150,11,FALSE)</f>
        <v>0</v>
      </c>
      <c r="J105" s="55">
        <f>VLOOKUP(A105,IRData!$A$3:$Z$150,26,FALSE)</f>
        <v>372.31227000000001</v>
      </c>
      <c r="K105" s="55">
        <f>VLOOKUP(A105,IRData!$A$3:$AG$150,31,FALSE)</f>
        <v>0</v>
      </c>
      <c r="L105" s="53">
        <f>VLOOKUP($A105,IRData!$A$2:$M$150,12,FALSE)</f>
        <v>448</v>
      </c>
      <c r="M105" s="54">
        <f>L105*Forutsetninger!$C$19</f>
        <v>466.69448584202689</v>
      </c>
      <c r="N105" s="53">
        <f>VLOOKUP(A105,IRData!$A$3:$E$150,5,FALSE)*Forutsetninger!$C$19</f>
        <v>0</v>
      </c>
      <c r="O105" s="53">
        <f>VLOOKUP(A105,IRData!$A$3:$AA$150,27,FALSE)</f>
        <v>0</v>
      </c>
      <c r="P105" s="56">
        <f t="shared" si="15"/>
        <v>8072.2422252906117</v>
      </c>
      <c r="Q105" s="146">
        <f>D105+E105+J105+K105+M105+G105*Forutsetninger!$B$6+N105</f>
        <v>9370.7766012906122</v>
      </c>
      <c r="R105" s="57">
        <f>IFERROR((VLOOKUP(A105,'DEAnorm D-nett'!$A$4:$H$137,8,FALSE)+O105),0)</f>
        <v>9563.1581331104389</v>
      </c>
      <c r="S105" s="26">
        <f>IFERROR((VLOOKUP(A105,'DEAnorm R- og S-nett'!$A$4:$H$91,8,FALSE)+N105+K105),N105+K105)</f>
        <v>0</v>
      </c>
      <c r="T105" s="58">
        <f>(1-Forutsetninger!$B$4)*Q105+(R105+S105)*Forutsetninger!$B$4</f>
        <v>9486.2055203825075</v>
      </c>
      <c r="U105" s="50">
        <f t="shared" si="16"/>
        <v>1413.9632950918958</v>
      </c>
      <c r="V105" s="49">
        <f t="shared" si="17"/>
        <v>6.8817954997140413E-2</v>
      </c>
      <c r="W105" s="62">
        <f>(R105+S105)-G105*($K$162+$K$156)/Forutsetninger!$B$4</f>
        <v>9060.5902252648993</v>
      </c>
      <c r="X105" s="26">
        <f>(1-Forutsetninger!$B$4)*Q105+Forutsetninger!$B$4*W105</f>
        <v>9184.6647756751845</v>
      </c>
      <c r="Y105" s="26">
        <f t="shared" si="18"/>
        <v>1112.4225503845728</v>
      </c>
      <c r="Z105" s="63">
        <f t="shared" si="19"/>
        <v>5.4141889875008592E-2</v>
      </c>
    </row>
    <row r="106" spans="1:26" x14ac:dyDescent="0.2">
      <c r="A106" s="197">
        <v>1842013</v>
      </c>
      <c r="B106" s="197" t="s">
        <v>283</v>
      </c>
      <c r="C106" s="226">
        <f>VLOOKUP(A106,IRData!$A$3:$F$150,6,FALSE)</f>
        <v>13291</v>
      </c>
      <c r="D106" s="55">
        <f>C106*Forutsetninger!$C$19</f>
        <v>13845.61698956781</v>
      </c>
      <c r="E106" s="53">
        <f>VLOOKUP($A106,IRData!$A$2:$M$150,7,FALSE)</f>
        <v>4806</v>
      </c>
      <c r="F106" s="53">
        <f>VLOOKUP($A106,IRData!$A$2:$M$150,8,FALSE)</f>
        <v>68419</v>
      </c>
      <c r="G106" s="53">
        <f>VLOOKUP($A106,IRData!$A$2:$M$150,9,FALSE)</f>
        <v>69103.19</v>
      </c>
      <c r="H106" s="53">
        <f>VLOOKUP($A106,IRData!$A$2:$M$150,10,FALSE)</f>
        <v>4703</v>
      </c>
      <c r="I106" s="53">
        <f>VLOOKUP($A106,IRData!$A$2:$M$150,11,FALSE)</f>
        <v>238</v>
      </c>
      <c r="J106" s="55">
        <f>VLOOKUP(A106,IRData!$A$3:$Z$150,26,FALSE)</f>
        <v>987.58297000000005</v>
      </c>
      <c r="K106" s="55">
        <f>VLOOKUP(A106,IRData!$A$3:$AG$150,31,FALSE)</f>
        <v>49.977620000000002</v>
      </c>
      <c r="L106" s="53">
        <f>VLOOKUP($A106,IRData!$A$2:$M$150,12,FALSE)</f>
        <v>1095</v>
      </c>
      <c r="M106" s="54">
        <f>L106*Forutsetninger!$C$19</f>
        <v>1140.6929955290611</v>
      </c>
      <c r="N106" s="53">
        <f>VLOOKUP(A106,IRData!$A$3:$E$150,5,FALSE)*Forutsetninger!$C$19</f>
        <v>0</v>
      </c>
      <c r="O106" s="53">
        <f>VLOOKUP(A106,IRData!$A$3:$AA$150,27,FALSE)</f>
        <v>439.95621928230662</v>
      </c>
      <c r="P106" s="56">
        <f t="shared" si="15"/>
        <v>20829.870575096873</v>
      </c>
      <c r="Q106" s="146">
        <f>D106+E106+J106+K106+M106+G106*Forutsetninger!$B$6+N106</f>
        <v>25197.192183096871</v>
      </c>
      <c r="R106" s="57">
        <f>IFERROR((VLOOKUP(A106,'DEAnorm D-nett'!$A$4:$H$137,8,FALSE)+O106),0)</f>
        <v>20988.839595972262</v>
      </c>
      <c r="S106" s="26">
        <f>IFERROR((VLOOKUP(A106,'DEAnorm R- og S-nett'!$A$4:$H$91,8,FALSE)+N106+K106),N106+K106)</f>
        <v>1945.1011054770411</v>
      </c>
      <c r="T106" s="58">
        <f>(1-Forutsetninger!$B$4)*Q106+(R106+S106)*Forutsetninger!$B$4</f>
        <v>23839.241294108331</v>
      </c>
      <c r="U106" s="50">
        <f t="shared" si="16"/>
        <v>3009.3707190114583</v>
      </c>
      <c r="V106" s="49">
        <f t="shared" si="17"/>
        <v>4.3548940635178467E-2</v>
      </c>
      <c r="W106" s="62">
        <f>(R106+S106)-G106*($K$162+$K$156)/Forutsetninger!$B$4</f>
        <v>21243.669173804217</v>
      </c>
      <c r="X106" s="26">
        <f>(1-Forutsetninger!$B$4)*Q106+Forutsetninger!$B$4*W106</f>
        <v>22825.078377521277</v>
      </c>
      <c r="Y106" s="26">
        <f t="shared" si="18"/>
        <v>1995.2078024244038</v>
      </c>
      <c r="Z106" s="63">
        <f t="shared" si="19"/>
        <v>2.8872875513046556E-2</v>
      </c>
    </row>
    <row r="107" spans="1:26" x14ac:dyDescent="0.2">
      <c r="A107" s="197">
        <v>2692013</v>
      </c>
      <c r="B107" s="197" t="s">
        <v>299</v>
      </c>
      <c r="C107" s="226">
        <f>VLOOKUP(A107,IRData!$A$3:$F$150,6,FALSE)</f>
        <v>52875</v>
      </c>
      <c r="D107" s="55">
        <f>C107*Forutsetninger!$C$19</f>
        <v>55081.408345752614</v>
      </c>
      <c r="E107" s="53">
        <f>VLOOKUP($A107,IRData!$A$2:$M$150,7,FALSE)</f>
        <v>46996</v>
      </c>
      <c r="F107" s="53">
        <f>VLOOKUP($A107,IRData!$A$2:$M$150,8,FALSE)</f>
        <v>868704</v>
      </c>
      <c r="G107" s="53">
        <f>VLOOKUP($A107,IRData!$A$2:$M$150,9,FALSE)</f>
        <v>877391.04</v>
      </c>
      <c r="H107" s="53">
        <f>VLOOKUP($A107,IRData!$A$2:$M$150,10,FALSE)</f>
        <v>39877</v>
      </c>
      <c r="I107" s="53">
        <f>VLOOKUP($A107,IRData!$A$2:$M$150,11,FALSE)</f>
        <v>28876</v>
      </c>
      <c r="J107" s="55">
        <f>VLOOKUP(A107,IRData!$A$3:$Z$150,26,FALSE)</f>
        <v>7906.1688011901224</v>
      </c>
      <c r="K107" s="55">
        <f>VLOOKUP(A107,IRData!$A$3:$AG$150,31,FALSE)</f>
        <v>5725.0678411908111</v>
      </c>
      <c r="L107" s="53">
        <f>VLOOKUP($A107,IRData!$A$2:$M$150,12,FALSE)</f>
        <v>12962</v>
      </c>
      <c r="M107" s="54">
        <f>L107*Forutsetninger!$C$19</f>
        <v>13502.888226527572</v>
      </c>
      <c r="N107" s="53">
        <f>VLOOKUP(A107,IRData!$A$3:$E$150,5,FALSE)*Forutsetninger!$C$19</f>
        <v>312.51862891207156</v>
      </c>
      <c r="O107" s="53">
        <f>VLOOKUP(A107,IRData!$A$3:$AA$150,27,FALSE)</f>
        <v>3260.7267476975831</v>
      </c>
      <c r="P107" s="56">
        <f t="shared" si="15"/>
        <v>129524.05184357321</v>
      </c>
      <c r="Q107" s="146">
        <f>D107+E107+J107+K107+M107+G107*Forutsetninger!$B$6+N107</f>
        <v>184975.16557157322</v>
      </c>
      <c r="R107" s="57">
        <f>IFERROR((VLOOKUP(A107,'DEAnorm D-nett'!$A$4:$H$137,8,FALSE)+O107),0)</f>
        <v>163702.56594551471</v>
      </c>
      <c r="S107" s="26">
        <f>IFERROR((VLOOKUP(A107,'DEAnorm R- og S-nett'!$A$4:$H$91,8,FALSE)+N107+K107),N107+K107)</f>
        <v>87555.518347118108</v>
      </c>
      <c r="T107" s="58">
        <f>(1-Forutsetninger!$B$4)*Q107+(R107+S107)*Forutsetninger!$B$4</f>
        <v>224744.91680420897</v>
      </c>
      <c r="U107" s="50">
        <f t="shared" si="16"/>
        <v>95220.864960635765</v>
      </c>
      <c r="V107" s="49">
        <f t="shared" si="17"/>
        <v>0.10852728215760644</v>
      </c>
      <c r="W107" s="62">
        <f>(R107+S107)-G107*($K$162+$K$156)/Forutsetninger!$B$4</f>
        <v>229797.00422494113</v>
      </c>
      <c r="X107" s="26">
        <f>(1-Forutsetninger!$B$4)*Q107+Forutsetninger!$B$4*W107</f>
        <v>211868.26876359398</v>
      </c>
      <c r="Y107" s="26">
        <f t="shared" si="18"/>
        <v>82344.216920020772</v>
      </c>
      <c r="Z107" s="63">
        <f t="shared" si="19"/>
        <v>9.3851217035474596E-2</v>
      </c>
    </row>
    <row r="108" spans="1:26" x14ac:dyDescent="0.2">
      <c r="A108" s="197">
        <v>1872013</v>
      </c>
      <c r="B108" s="197" t="s">
        <v>114</v>
      </c>
      <c r="C108" s="226">
        <f>VLOOKUP(A108,IRData!$A$3:$F$150,6,FALSE)</f>
        <v>3773</v>
      </c>
      <c r="D108" s="55">
        <f>C108*Forutsetninger!$C$19</f>
        <v>3930.4426229508199</v>
      </c>
      <c r="E108" s="53">
        <f>VLOOKUP($A108,IRData!$A$2:$M$150,7,FALSE)</f>
        <v>1601</v>
      </c>
      <c r="F108" s="53">
        <f>VLOOKUP($A108,IRData!$A$2:$M$150,8,FALSE)</f>
        <v>7669</v>
      </c>
      <c r="G108" s="53">
        <f>VLOOKUP($A108,IRData!$A$2:$M$150,9,FALSE)</f>
        <v>7745.6900000000005</v>
      </c>
      <c r="H108" s="53">
        <f>VLOOKUP($A108,IRData!$A$2:$M$150,10,FALSE)</f>
        <v>0</v>
      </c>
      <c r="I108" s="53">
        <f>VLOOKUP($A108,IRData!$A$2:$M$150,11,FALSE)</f>
        <v>0</v>
      </c>
      <c r="J108" s="55">
        <f>VLOOKUP(A108,IRData!$A$3:$Z$150,26,FALSE)</f>
        <v>0</v>
      </c>
      <c r="K108" s="55">
        <f>VLOOKUP(A108,IRData!$A$3:$AG$150,31,FALSE)</f>
        <v>0</v>
      </c>
      <c r="L108" s="53">
        <f>VLOOKUP($A108,IRData!$A$2:$M$150,12,FALSE)</f>
        <v>0</v>
      </c>
      <c r="M108" s="54">
        <f>L108*Forutsetninger!$C$19</f>
        <v>0</v>
      </c>
      <c r="N108" s="53">
        <f>VLOOKUP(A108,IRData!$A$3:$E$150,5,FALSE)*Forutsetninger!$C$19</f>
        <v>0</v>
      </c>
      <c r="O108" s="53">
        <f>VLOOKUP(A108,IRData!$A$3:$AA$150,27,FALSE)</f>
        <v>0</v>
      </c>
      <c r="P108" s="56">
        <f t="shared" si="15"/>
        <v>5531.4426229508199</v>
      </c>
      <c r="Q108" s="146">
        <f>D108+E108+J108+K108+M108+G108*Forutsetninger!$B$6+N108</f>
        <v>6020.9702309508202</v>
      </c>
      <c r="R108" s="57">
        <f>IFERROR((VLOOKUP(A108,'DEAnorm D-nett'!$A$4:$H$137,8,FALSE)+O108),0)</f>
        <v>0</v>
      </c>
      <c r="S108" s="26">
        <f>IFERROR((VLOOKUP(A108,'DEAnorm R- og S-nett'!$A$4:$H$91,8,FALSE)+N108+K108),N108+K108)</f>
        <v>6185.8116602672844</v>
      </c>
      <c r="T108" s="58">
        <f>(1-Forutsetninger!$B$4)*Q108+(R108+S108)*Forutsetninger!$B$4</f>
        <v>6119.8750885406989</v>
      </c>
      <c r="U108" s="50">
        <f t="shared" si="16"/>
        <v>588.43246558987903</v>
      </c>
      <c r="V108" s="49">
        <f t="shared" si="17"/>
        <v>7.5969018330178328E-2</v>
      </c>
      <c r="W108" s="62">
        <f>(R108+S108)-G108*($K$162+$K$156)/Forutsetninger!$B$4</f>
        <v>5996.351242174208</v>
      </c>
      <c r="X108" s="26">
        <f>(1-Forutsetninger!$B$4)*Q108+Forutsetninger!$B$4*W108</f>
        <v>6006.1988376848531</v>
      </c>
      <c r="Y108" s="26">
        <f t="shared" si="18"/>
        <v>474.75621473403316</v>
      </c>
      <c r="Z108" s="63">
        <f t="shared" si="19"/>
        <v>6.1292953208046425E-2</v>
      </c>
    </row>
    <row r="109" spans="1:26" x14ac:dyDescent="0.2">
      <c r="A109" s="197">
        <v>6112013</v>
      </c>
      <c r="B109" s="197" t="s">
        <v>161</v>
      </c>
      <c r="C109" s="226">
        <f>VLOOKUP(A109,IRData!$A$3:$F$150,6,FALSE)</f>
        <v>387685</v>
      </c>
      <c r="D109" s="55">
        <f>C109*Forutsetninger!$C$19</f>
        <v>403862.6154992549</v>
      </c>
      <c r="E109" s="53">
        <f>VLOOKUP($A109,IRData!$A$2:$M$150,7,FALSE)</f>
        <v>211717</v>
      </c>
      <c r="F109" s="53">
        <f>VLOOKUP($A109,IRData!$A$2:$M$150,8,FALSE)</f>
        <v>2743111</v>
      </c>
      <c r="G109" s="53">
        <f>VLOOKUP($A109,IRData!$A$2:$M$150,9,FALSE)</f>
        <v>2770542.11</v>
      </c>
      <c r="H109" s="53">
        <f>VLOOKUP($A109,IRData!$A$2:$M$150,10,FALSE)</f>
        <v>268752</v>
      </c>
      <c r="I109" s="53">
        <f>VLOOKUP($A109,IRData!$A$2:$M$150,11,FALSE)</f>
        <v>164219</v>
      </c>
      <c r="J109" s="55">
        <f>VLOOKUP(A109,IRData!$A$3:$Z$150,26,FALSE)</f>
        <v>53272.021439999997</v>
      </c>
      <c r="K109" s="55">
        <f>VLOOKUP(A109,IRData!$A$3:$AG$150,31,FALSE)</f>
        <v>32551.490180000001</v>
      </c>
      <c r="L109" s="53">
        <f>VLOOKUP($A109,IRData!$A$2:$M$150,12,FALSE)</f>
        <v>32171</v>
      </c>
      <c r="M109" s="54">
        <f>L109*Forutsetninger!$C$19</f>
        <v>33513.456035767515</v>
      </c>
      <c r="N109" s="53">
        <f>VLOOKUP(A109,IRData!$A$3:$E$150,5,FALSE)*Forutsetninger!$C$19</f>
        <v>818.79880774962749</v>
      </c>
      <c r="O109" s="53">
        <f>VLOOKUP(A109,IRData!$A$3:$AA$150,27,FALSE)</f>
        <v>0</v>
      </c>
      <c r="P109" s="56">
        <f t="shared" si="15"/>
        <v>735735.38196277211</v>
      </c>
      <c r="Q109" s="146">
        <f>D109+E109+J109+K109+M109+G109*Forutsetninger!$B$6+N109</f>
        <v>910833.64331477217</v>
      </c>
      <c r="R109" s="57">
        <f>IFERROR((VLOOKUP(A109,'DEAnorm D-nett'!$A$4:$H$137,8,FALSE)+O109),0)</f>
        <v>707028.228760464</v>
      </c>
      <c r="S109" s="26">
        <f>IFERROR((VLOOKUP(A109,'DEAnorm R- og S-nett'!$A$4:$H$91,8,FALSE)+N109+K109),N109+K109)</f>
        <v>260344.41712968788</v>
      </c>
      <c r="T109" s="58">
        <f>(1-Forutsetninger!$B$4)*Q109+(R109+S109)*Forutsetninger!$B$4</f>
        <v>944757.04486000002</v>
      </c>
      <c r="U109" s="50">
        <f t="shared" si="16"/>
        <v>209021.66289722791</v>
      </c>
      <c r="V109" s="49">
        <f t="shared" si="17"/>
        <v>7.5444319053222381E-2</v>
      </c>
      <c r="W109" s="62">
        <f>(R109+S109)-G109*($K$162+$K$156)/Forutsetninger!$B$4</f>
        <v>899604.88517353742</v>
      </c>
      <c r="X109" s="26">
        <f>(1-Forutsetninger!$B$4)*Q109+Forutsetninger!$B$4*W109</f>
        <v>904096.38843003125</v>
      </c>
      <c r="Y109" s="26">
        <f t="shared" si="18"/>
        <v>168361.00646725914</v>
      </c>
      <c r="Z109" s="63">
        <f t="shared" si="19"/>
        <v>6.0768253931090456E-2</v>
      </c>
    </row>
    <row r="110" spans="1:26" x14ac:dyDescent="0.2">
      <c r="A110" s="197">
        <v>1942013</v>
      </c>
      <c r="B110" s="197" t="s">
        <v>115</v>
      </c>
      <c r="C110" s="226">
        <f>VLOOKUP(A110,IRData!$A$3:$F$150,6,FALSE)</f>
        <v>13863</v>
      </c>
      <c r="D110" s="55">
        <f>C110*Forutsetninger!$C$19</f>
        <v>14441.485842026827</v>
      </c>
      <c r="E110" s="53">
        <f>VLOOKUP($A110,IRData!$A$2:$M$150,7,FALSE)</f>
        <v>2963</v>
      </c>
      <c r="F110" s="53">
        <f>VLOOKUP($A110,IRData!$A$2:$M$150,8,FALSE)</f>
        <v>33597</v>
      </c>
      <c r="G110" s="53">
        <f>VLOOKUP($A110,IRData!$A$2:$M$150,9,FALSE)</f>
        <v>33932.97</v>
      </c>
      <c r="H110" s="53">
        <f>VLOOKUP($A110,IRData!$A$2:$M$150,10,FALSE)</f>
        <v>2085</v>
      </c>
      <c r="I110" s="53">
        <f>VLOOKUP($A110,IRData!$A$2:$M$150,11,FALSE)</f>
        <v>0</v>
      </c>
      <c r="J110" s="55">
        <f>VLOOKUP(A110,IRData!$A$3:$Z$150,26,FALSE)</f>
        <v>414.37290000000002</v>
      </c>
      <c r="K110" s="55">
        <f>VLOOKUP(A110,IRData!$A$3:$AG$150,31,FALSE)</f>
        <v>0</v>
      </c>
      <c r="L110" s="53">
        <f>VLOOKUP($A110,IRData!$A$2:$M$150,12,FALSE)</f>
        <v>592</v>
      </c>
      <c r="M110" s="54">
        <f>L110*Forutsetninger!$C$19</f>
        <v>616.70342771982121</v>
      </c>
      <c r="N110" s="53">
        <f>VLOOKUP(A110,IRData!$A$3:$E$150,5,FALSE)*Forutsetninger!$C$19</f>
        <v>0</v>
      </c>
      <c r="O110" s="53">
        <f>VLOOKUP(A110,IRData!$A$3:$AA$150,27,FALSE)</f>
        <v>163.73475471871799</v>
      </c>
      <c r="P110" s="56">
        <f t="shared" si="15"/>
        <v>18435.562169746649</v>
      </c>
      <c r="Q110" s="146">
        <f>D110+E110+J110+K110+M110+G110*Forutsetninger!$B$6+N110</f>
        <v>20580.125873746649</v>
      </c>
      <c r="R110" s="57">
        <f>IFERROR((VLOOKUP(A110,'DEAnorm D-nett'!$A$4:$H$137,8,FALSE)+O110),0)</f>
        <v>15505.756237526906</v>
      </c>
      <c r="S110" s="26">
        <f>IFERROR((VLOOKUP(A110,'DEAnorm R- og S-nett'!$A$4:$H$91,8,FALSE)+N110+K110),N110+K110)</f>
        <v>0</v>
      </c>
      <c r="T110" s="58">
        <f>(1-Forutsetninger!$B$4)*Q110+(R110+S110)*Forutsetninger!$B$4</f>
        <v>17535.504092014802</v>
      </c>
      <c r="U110" s="50">
        <f t="shared" si="16"/>
        <v>-900.05807773184642</v>
      </c>
      <c r="V110" s="49">
        <f t="shared" si="17"/>
        <v>-2.6524588850661949E-2</v>
      </c>
      <c r="W110" s="62">
        <f>(R110+S110)-G110*($K$162+$K$156)/Forutsetninger!$B$4</f>
        <v>14675.752108347993</v>
      </c>
      <c r="X110" s="26">
        <f>(1-Forutsetninger!$B$4)*Q110+Forutsetninger!$B$4*W110</f>
        <v>17037.501614507455</v>
      </c>
      <c r="Y110" s="26">
        <f t="shared" si="18"/>
        <v>-1398.0605552391935</v>
      </c>
      <c r="Z110" s="63">
        <f t="shared" si="19"/>
        <v>-4.1200653972793821E-2</v>
      </c>
    </row>
    <row r="111" spans="1:26" x14ac:dyDescent="0.2">
      <c r="A111" s="197">
        <v>2102013</v>
      </c>
      <c r="B111" s="197" t="s">
        <v>133</v>
      </c>
      <c r="C111" s="226">
        <f>VLOOKUP(A111,IRData!$A$3:$F$150,6,FALSE)</f>
        <v>60642</v>
      </c>
      <c r="D111" s="55">
        <f>C111*Forutsetninger!$C$19</f>
        <v>63172.515648286142</v>
      </c>
      <c r="E111" s="53">
        <f>VLOOKUP($A111,IRData!$A$2:$M$150,7,FALSE)</f>
        <v>34520</v>
      </c>
      <c r="F111" s="53">
        <f>VLOOKUP($A111,IRData!$A$2:$M$150,8,FALSE)</f>
        <v>570310</v>
      </c>
      <c r="G111" s="53">
        <f>VLOOKUP($A111,IRData!$A$2:$M$150,9,FALSE)</f>
        <v>576013.1</v>
      </c>
      <c r="H111" s="53">
        <f>VLOOKUP($A111,IRData!$A$2:$M$150,10,FALSE)</f>
        <v>14802</v>
      </c>
      <c r="I111" s="53">
        <f>VLOOKUP($A111,IRData!$A$2:$M$150,11,FALSE)</f>
        <v>35682</v>
      </c>
      <c r="J111" s="55">
        <f>VLOOKUP(A111,IRData!$A$3:$Z$150,26,FALSE)</f>
        <v>2927.3915400000001</v>
      </c>
      <c r="K111" s="55">
        <f>VLOOKUP(A111,IRData!$A$3:$AG$150,31,FALSE)</f>
        <v>7056.8291400000007</v>
      </c>
      <c r="L111" s="53">
        <f>VLOOKUP($A111,IRData!$A$2:$M$150,12,FALSE)</f>
        <v>7069</v>
      </c>
      <c r="M111" s="54">
        <f>L111*Forutsetninger!$C$19</f>
        <v>7363.9806259314464</v>
      </c>
      <c r="N111" s="53">
        <f>VLOOKUP(A111,IRData!$A$3:$E$150,5,FALSE)*Forutsetninger!$C$19</f>
        <v>283.3502235469449</v>
      </c>
      <c r="O111" s="53">
        <f>VLOOKUP(A111,IRData!$A$3:$AA$150,27,FALSE)</f>
        <v>0</v>
      </c>
      <c r="P111" s="56">
        <f t="shared" si="15"/>
        <v>115324.06717776455</v>
      </c>
      <c r="Q111" s="146">
        <f>D111+E111+J111+K111+M111+G111*Forutsetninger!$B$6+N111</f>
        <v>151728.09509776454</v>
      </c>
      <c r="R111" s="57">
        <f>IFERROR((VLOOKUP(A111,'DEAnorm D-nett'!$A$4:$H$137,8,FALSE)+O111),0)</f>
        <v>40643.746721290052</v>
      </c>
      <c r="S111" s="26">
        <f>IFERROR((VLOOKUP(A111,'DEAnorm R- og S-nett'!$A$4:$H$91,8,FALSE)+N111+K111),N111+K111)</f>
        <v>99191.87247242959</v>
      </c>
      <c r="T111" s="58">
        <f>(1-Forutsetninger!$B$4)*Q111+(R111+S111)*Forutsetninger!$B$4</f>
        <v>144592.60955533761</v>
      </c>
      <c r="U111" s="50">
        <f t="shared" si="16"/>
        <v>29268.54237757306</v>
      </c>
      <c r="V111" s="49">
        <f t="shared" si="17"/>
        <v>5.081228600108758E-2</v>
      </c>
      <c r="W111" s="62">
        <f>(R111+S111)-G111*($K$162+$K$156)/Forutsetninger!$B$4</f>
        <v>125746.2762490512</v>
      </c>
      <c r="X111" s="26">
        <f>(1-Forutsetninger!$B$4)*Q111+Forutsetninger!$B$4*W111</f>
        <v>136139.00378853653</v>
      </c>
      <c r="Y111" s="26">
        <f t="shared" si="18"/>
        <v>20814.936610771983</v>
      </c>
      <c r="Z111" s="63">
        <f t="shared" si="19"/>
        <v>3.6136220878955676E-2</v>
      </c>
    </row>
    <row r="112" spans="1:26" x14ac:dyDescent="0.2">
      <c r="A112" s="197">
        <v>1962013</v>
      </c>
      <c r="B112" s="197" t="s">
        <v>284</v>
      </c>
      <c r="C112" s="226">
        <f>VLOOKUP(A112,IRData!$A$3:$F$150,6,FALSE)</f>
        <v>13626</v>
      </c>
      <c r="D112" s="55">
        <f>C112*Forutsetninger!$C$19</f>
        <v>14194.59612518629</v>
      </c>
      <c r="E112" s="53">
        <f>VLOOKUP($A112,IRData!$A$2:$M$150,7,FALSE)</f>
        <v>5383</v>
      </c>
      <c r="F112" s="53">
        <f>VLOOKUP($A112,IRData!$A$2:$M$150,8,FALSE)</f>
        <v>96827</v>
      </c>
      <c r="G112" s="53">
        <f>VLOOKUP($A112,IRData!$A$2:$M$150,9,FALSE)</f>
        <v>97795.27</v>
      </c>
      <c r="H112" s="53">
        <f>VLOOKUP($A112,IRData!$A$2:$M$150,10,FALSE)</f>
        <v>6279</v>
      </c>
      <c r="I112" s="53">
        <f>VLOOKUP($A112,IRData!$A$2:$M$150,11,FALSE)</f>
        <v>0</v>
      </c>
      <c r="J112" s="55">
        <f>VLOOKUP(A112,IRData!$A$3:$Z$150,26,FALSE)</f>
        <v>1244.62338</v>
      </c>
      <c r="K112" s="55">
        <f>VLOOKUP(A112,IRData!$A$3:$AG$150,31,FALSE)</f>
        <v>0</v>
      </c>
      <c r="L112" s="53">
        <f>VLOOKUP($A112,IRData!$A$2:$M$150,12,FALSE)</f>
        <v>1412</v>
      </c>
      <c r="M112" s="54">
        <f>L112*Forutsetninger!$C$19</f>
        <v>1470.9210134128168</v>
      </c>
      <c r="N112" s="53">
        <f>VLOOKUP(A112,IRData!$A$3:$E$150,5,FALSE)*Forutsetninger!$C$19</f>
        <v>0</v>
      </c>
      <c r="O112" s="53">
        <f>VLOOKUP(A112,IRData!$A$3:$AA$150,27,FALSE)</f>
        <v>0</v>
      </c>
      <c r="P112" s="56">
        <f t="shared" si="15"/>
        <v>22293.140518599106</v>
      </c>
      <c r="Q112" s="146">
        <f>D112+E112+J112+K112+M112+G112*Forutsetninger!$B$6+N112</f>
        <v>28473.801582599106</v>
      </c>
      <c r="R112" s="57">
        <f>IFERROR((VLOOKUP(A112,'DEAnorm D-nett'!$A$4:$H$137,8,FALSE)+O112),0)</f>
        <v>25909.22653226725</v>
      </c>
      <c r="S112" s="26">
        <f>IFERROR((VLOOKUP(A112,'DEAnorm R- og S-nett'!$A$4:$H$91,8,FALSE)+N112+K112),N112+K112)</f>
        <v>0</v>
      </c>
      <c r="T112" s="58">
        <f>(1-Forutsetninger!$B$4)*Q112+(R112+S112)*Forutsetninger!$B$4</f>
        <v>26935.05655239999</v>
      </c>
      <c r="U112" s="50">
        <f t="shared" si="16"/>
        <v>4641.9160338008842</v>
      </c>
      <c r="V112" s="49">
        <f t="shared" si="17"/>
        <v>4.7465649757916555E-2</v>
      </c>
      <c r="W112" s="62">
        <f>(R112+S112)-G112*($K$162+$K$156)/Forutsetninger!$B$4</f>
        <v>23517.143613673132</v>
      </c>
      <c r="X112" s="26">
        <f>(1-Forutsetninger!$B$4)*Q112+Forutsetninger!$B$4*W112</f>
        <v>25499.806801243521</v>
      </c>
      <c r="Y112" s="26">
        <f t="shared" si="18"/>
        <v>3206.6662826444153</v>
      </c>
      <c r="Z112" s="63">
        <f t="shared" si="19"/>
        <v>3.2789584635784685E-2</v>
      </c>
    </row>
    <row r="113" spans="1:26" x14ac:dyDescent="0.2">
      <c r="A113" s="197">
        <v>1972013</v>
      </c>
      <c r="B113" s="197" t="s">
        <v>285</v>
      </c>
      <c r="C113" s="226">
        <f>VLOOKUP(A113,IRData!$A$3:$F$150,6,FALSE)</f>
        <v>36006</v>
      </c>
      <c r="D113" s="55">
        <f>C113*Forutsetninger!$C$19</f>
        <v>37508.485842026828</v>
      </c>
      <c r="E113" s="53">
        <f>VLOOKUP($A113,IRData!$A$2:$M$150,7,FALSE)</f>
        <v>12584</v>
      </c>
      <c r="F113" s="53">
        <f>VLOOKUP($A113,IRData!$A$2:$M$150,8,FALSE)</f>
        <v>210433</v>
      </c>
      <c r="G113" s="53">
        <f>VLOOKUP($A113,IRData!$A$2:$M$150,9,FALSE)</f>
        <v>212537.33000000002</v>
      </c>
      <c r="H113" s="53">
        <f>VLOOKUP($A113,IRData!$A$2:$M$150,10,FALSE)</f>
        <v>13369</v>
      </c>
      <c r="I113" s="53">
        <f>VLOOKUP($A113,IRData!$A$2:$M$150,11,FALSE)</f>
        <v>6814</v>
      </c>
      <c r="J113" s="55">
        <f>VLOOKUP(A113,IRData!$A$3:$Z$150,26,FALSE)</f>
        <v>2643.9871300000004</v>
      </c>
      <c r="K113" s="55">
        <f>VLOOKUP(A113,IRData!$A$3:$AG$150,31,FALSE)</f>
        <v>1347.6047800000001</v>
      </c>
      <c r="L113" s="53">
        <f>VLOOKUP($A113,IRData!$A$2:$M$150,12,FALSE)</f>
        <v>2632</v>
      </c>
      <c r="M113" s="54">
        <f>L113*Forutsetninger!$C$19</f>
        <v>2741.830104321908</v>
      </c>
      <c r="N113" s="53">
        <f>VLOOKUP(A113,IRData!$A$3:$E$150,5,FALSE)*Forutsetninger!$C$19</f>
        <v>0</v>
      </c>
      <c r="O113" s="53">
        <f>VLOOKUP(A113,IRData!$A$3:$AA$150,27,FALSE)</f>
        <v>5.2728145239783117</v>
      </c>
      <c r="P113" s="56">
        <f t="shared" si="15"/>
        <v>56825.907856348742</v>
      </c>
      <c r="Q113" s="146">
        <f>D113+E113+J113+K113+M113+G113*Forutsetninger!$B$6+N113</f>
        <v>70258.267112348738</v>
      </c>
      <c r="R113" s="57">
        <f>IFERROR((VLOOKUP(A113,'DEAnorm D-nett'!$A$4:$H$137,8,FALSE)+O113),0)</f>
        <v>58129.111004191</v>
      </c>
      <c r="S113" s="26">
        <f>IFERROR((VLOOKUP(A113,'DEAnorm R- og S-nett'!$A$4:$H$91,8,FALSE)+N113+K113),N113+K113)</f>
        <v>12658.815108365892</v>
      </c>
      <c r="T113" s="58">
        <f>(1-Forutsetninger!$B$4)*Q113+(R113+S113)*Forutsetninger!$B$4</f>
        <v>70576.062512473625</v>
      </c>
      <c r="U113" s="50">
        <f t="shared" si="16"/>
        <v>13750.154656124883</v>
      </c>
      <c r="V113" s="49">
        <f t="shared" si="17"/>
        <v>6.4695245094708226E-2</v>
      </c>
      <c r="W113" s="62">
        <f>(R113+S113)-G113*($K$162+$K$156)/Forutsetninger!$B$4</f>
        <v>65589.23995261683</v>
      </c>
      <c r="X113" s="26">
        <f>(1-Forutsetninger!$B$4)*Q113+Forutsetninger!$B$4*W113</f>
        <v>67456.850816509599</v>
      </c>
      <c r="Y113" s="26">
        <f t="shared" si="18"/>
        <v>10630.942960160857</v>
      </c>
      <c r="Z113" s="63">
        <f t="shared" si="19"/>
        <v>5.0019179972576377E-2</v>
      </c>
    </row>
    <row r="114" spans="1:26" x14ac:dyDescent="0.2">
      <c r="A114" s="197">
        <v>6692013</v>
      </c>
      <c r="B114" s="197" t="s">
        <v>169</v>
      </c>
      <c r="C114" s="226">
        <f>VLOOKUP(A114,IRData!$A$3:$F$150,6,FALSE)</f>
        <v>29986</v>
      </c>
      <c r="D114" s="55">
        <f>C114*Forutsetninger!$C$19</f>
        <v>31237.278688524591</v>
      </c>
      <c r="E114" s="53">
        <f>VLOOKUP($A114,IRData!$A$2:$M$150,7,FALSE)</f>
        <v>12925</v>
      </c>
      <c r="F114" s="53">
        <f>VLOOKUP($A114,IRData!$A$2:$M$150,8,FALSE)</f>
        <v>252763</v>
      </c>
      <c r="G114" s="53">
        <f>VLOOKUP($A114,IRData!$A$2:$M$150,9,FALSE)</f>
        <v>255290.63</v>
      </c>
      <c r="H114" s="53">
        <f>VLOOKUP($A114,IRData!$A$2:$M$150,10,FALSE)</f>
        <v>16825</v>
      </c>
      <c r="I114" s="53">
        <f>VLOOKUP($A114,IRData!$A$2:$M$150,11,FALSE)</f>
        <v>241</v>
      </c>
      <c r="J114" s="55">
        <f>VLOOKUP(A114,IRData!$A$3:$Z$150,26,FALSE)</f>
        <v>3343.8004999999998</v>
      </c>
      <c r="K114" s="55">
        <f>VLOOKUP(A114,IRData!$A$3:$AG$150,31,FALSE)</f>
        <v>47.896340000000002</v>
      </c>
      <c r="L114" s="53">
        <f>VLOOKUP($A114,IRData!$A$2:$M$150,12,FALSE)</f>
        <v>4485</v>
      </c>
      <c r="M114" s="54">
        <f>L114*Forutsetninger!$C$19</f>
        <v>4672.1535022354701</v>
      </c>
      <c r="N114" s="53">
        <f>VLOOKUP(A114,IRData!$A$3:$E$150,5,FALSE)*Forutsetninger!$C$19</f>
        <v>0</v>
      </c>
      <c r="O114" s="53">
        <f>VLOOKUP(A114,IRData!$A$3:$AA$150,27,FALSE)</f>
        <v>27.751653611571175</v>
      </c>
      <c r="P114" s="56">
        <f t="shared" si="15"/>
        <v>52226.129030760058</v>
      </c>
      <c r="Q114" s="146">
        <f>D114+E114+J114+K114+M114+G114*Forutsetninger!$B$6+N114</f>
        <v>68360.496846760056</v>
      </c>
      <c r="R114" s="57">
        <f>IFERROR((VLOOKUP(A114,'DEAnorm D-nett'!$A$4:$H$137,8,FALSE)+O114),0)</f>
        <v>60954.722022823444</v>
      </c>
      <c r="S114" s="26">
        <f>IFERROR((VLOOKUP(A114,'DEAnorm R- og S-nett'!$A$4:$H$91,8,FALSE)+N114+K114),N114+K114)</f>
        <v>5276.0869799712791</v>
      </c>
      <c r="T114" s="58">
        <f>(1-Forutsetninger!$B$4)*Q114+(R114+S114)*Forutsetninger!$B$4</f>
        <v>67082.68414038085</v>
      </c>
      <c r="U114" s="50">
        <f t="shared" si="16"/>
        <v>14856.555109620793</v>
      </c>
      <c r="V114" s="49">
        <f t="shared" si="17"/>
        <v>5.8194674475991512E-2</v>
      </c>
      <c r="W114" s="62">
        <f>(R114+S114)-G114*($K$162+$K$156)/Forutsetninger!$B$4</f>
        <v>59986.37248454459</v>
      </c>
      <c r="X114" s="26">
        <f>(1-Forutsetninger!$B$4)*Q114+Forutsetninger!$B$4*W114</f>
        <v>63336.022229430775</v>
      </c>
      <c r="Y114" s="26">
        <f t="shared" si="18"/>
        <v>11109.893198670718</v>
      </c>
      <c r="Z114" s="63">
        <f t="shared" si="19"/>
        <v>4.3518609353859629E-2</v>
      </c>
    </row>
    <row r="115" spans="1:26" x14ac:dyDescent="0.2">
      <c r="A115" s="197">
        <v>6852013</v>
      </c>
      <c r="B115" s="197" t="s">
        <v>88</v>
      </c>
      <c r="C115" s="226">
        <f>VLOOKUP(A115,IRData!$A$3:$F$150,6,FALSE)</f>
        <v>355</v>
      </c>
      <c r="D115" s="55">
        <f>C115*Forutsetninger!$C$19</f>
        <v>369.81371087928466</v>
      </c>
      <c r="E115" s="53">
        <f>VLOOKUP($A115,IRData!$A$2:$M$150,7,FALSE)</f>
        <v>564</v>
      </c>
      <c r="F115" s="53">
        <f>VLOOKUP($A115,IRData!$A$2:$M$150,8,FALSE)</f>
        <v>7258</v>
      </c>
      <c r="G115" s="53">
        <f>VLOOKUP($A115,IRData!$A$2:$M$150,9,FALSE)</f>
        <v>7330.58</v>
      </c>
      <c r="H115" s="53">
        <f>VLOOKUP($A115,IRData!$A$2:$M$150,10,FALSE)</f>
        <v>0</v>
      </c>
      <c r="I115" s="53">
        <f>VLOOKUP($A115,IRData!$A$2:$M$150,11,FALSE)</f>
        <v>1121</v>
      </c>
      <c r="J115" s="55">
        <f>VLOOKUP(A115,IRData!$A$3:$Z$150,26,FALSE)</f>
        <v>0</v>
      </c>
      <c r="K115" s="55">
        <f>VLOOKUP(A115,IRData!$A$3:$AG$150,31,FALSE)</f>
        <v>227.36122</v>
      </c>
      <c r="L115" s="53">
        <f>VLOOKUP($A115,IRData!$A$2:$M$150,12,FALSE)</f>
        <v>0</v>
      </c>
      <c r="M115" s="54">
        <f>L115*Forutsetninger!$C$19</f>
        <v>0</v>
      </c>
      <c r="N115" s="53">
        <f>VLOOKUP(A115,IRData!$A$3:$E$150,5,FALSE)*Forutsetninger!$C$19</f>
        <v>0</v>
      </c>
      <c r="O115" s="53">
        <f>VLOOKUP(A115,IRData!$A$3:$AA$150,27,FALSE)</f>
        <v>0</v>
      </c>
      <c r="P115" s="56">
        <f t="shared" si="15"/>
        <v>1161.1749308792846</v>
      </c>
      <c r="Q115" s="146">
        <f>D115+E115+J115+K115+M115+G115*Forutsetninger!$B$6+N115</f>
        <v>1624.4675868792847</v>
      </c>
      <c r="R115" s="57">
        <f>IFERROR((VLOOKUP(A115,'DEAnorm D-nett'!$A$4:$H$137,8,FALSE)+O115),0)</f>
        <v>0</v>
      </c>
      <c r="S115" s="26">
        <f>IFERROR((VLOOKUP(A115,'DEAnorm R- og S-nett'!$A$4:$H$91,8,FALSE)+N115+K115),N115+K115)</f>
        <v>1624.4675868792847</v>
      </c>
      <c r="T115" s="58">
        <f>(1-Forutsetninger!$B$4)*Q115+(R115+S115)*Forutsetninger!$B$4</f>
        <v>1624.4675868792847</v>
      </c>
      <c r="U115" s="50">
        <f t="shared" si="16"/>
        <v>463.29265600000008</v>
      </c>
      <c r="V115" s="49">
        <f t="shared" si="17"/>
        <v>6.3200000000000006E-2</v>
      </c>
      <c r="W115" s="62">
        <f>(R115+S115)-G115*($K$162+$K$156)/Forutsetninger!$B$4</f>
        <v>1445.1608044409554</v>
      </c>
      <c r="X115" s="26">
        <f>(1-Forutsetninger!$B$4)*Q115+Forutsetninger!$B$4*W115</f>
        <v>1516.8835174162873</v>
      </c>
      <c r="Y115" s="26">
        <f t="shared" si="18"/>
        <v>355.7085865370027</v>
      </c>
      <c r="Z115" s="63">
        <f t="shared" si="19"/>
        <v>4.8523934877868151E-2</v>
      </c>
    </row>
    <row r="116" spans="1:26" x14ac:dyDescent="0.2">
      <c r="A116" s="197">
        <v>2042013</v>
      </c>
      <c r="B116" s="197" t="s">
        <v>286</v>
      </c>
      <c r="C116" s="226">
        <f>VLOOKUP(A116,IRData!$A$3:$F$150,6,FALSE)</f>
        <v>14065</v>
      </c>
      <c r="D116" s="55">
        <f>C116*Forutsetninger!$C$19</f>
        <v>14651.915052160955</v>
      </c>
      <c r="E116" s="53">
        <f>VLOOKUP($A116,IRData!$A$2:$M$150,7,FALSE)</f>
        <v>3424</v>
      </c>
      <c r="F116" s="53">
        <f>VLOOKUP($A116,IRData!$A$2:$M$150,8,FALSE)</f>
        <v>44394</v>
      </c>
      <c r="G116" s="53">
        <f>VLOOKUP($A116,IRData!$A$2:$M$150,9,FALSE)</f>
        <v>44837.94</v>
      </c>
      <c r="H116" s="53">
        <f>VLOOKUP($A116,IRData!$A$2:$M$150,10,FALSE)</f>
        <v>11382</v>
      </c>
      <c r="I116" s="53">
        <f>VLOOKUP($A116,IRData!$A$2:$M$150,11,FALSE)</f>
        <v>0</v>
      </c>
      <c r="J116" s="55">
        <f>VLOOKUP(A116,IRData!$A$3:$Z$150,26,FALSE)</f>
        <v>2390.1061800000002</v>
      </c>
      <c r="K116" s="55">
        <f>VLOOKUP(A116,IRData!$A$3:$AG$150,31,FALSE)</f>
        <v>0</v>
      </c>
      <c r="L116" s="53">
        <f>VLOOKUP($A116,IRData!$A$2:$M$150,12,FALSE)</f>
        <v>233</v>
      </c>
      <c r="M116" s="54">
        <f>L116*Forutsetninger!$C$19</f>
        <v>242.72280178837559</v>
      </c>
      <c r="N116" s="53">
        <f>VLOOKUP(A116,IRData!$A$3:$E$150,5,FALSE)*Forutsetninger!$C$19</f>
        <v>0</v>
      </c>
      <c r="O116" s="53">
        <f>VLOOKUP(A116,IRData!$A$3:$AA$150,27,FALSE)</f>
        <v>0</v>
      </c>
      <c r="P116" s="56">
        <f t="shared" si="15"/>
        <v>20708.74403394933</v>
      </c>
      <c r="Q116" s="146">
        <f>D116+E116+J116+K116+M116+G116*Forutsetninger!$B$6+N116</f>
        <v>23542.501841949328</v>
      </c>
      <c r="R116" s="57">
        <f>IFERROR((VLOOKUP(A116,'DEAnorm D-nett'!$A$4:$H$137,8,FALSE)+O116),0)</f>
        <v>21216.44816871389</v>
      </c>
      <c r="S116" s="26">
        <f>IFERROR((VLOOKUP(A116,'DEAnorm R- og S-nett'!$A$4:$H$91,8,FALSE)+N116+K116),N116+K116)</f>
        <v>528.98480635044837</v>
      </c>
      <c r="T116" s="58">
        <f>(1-Forutsetninger!$B$4)*Q116+(R116+S116)*Forutsetninger!$B$4</f>
        <v>22464.260521818334</v>
      </c>
      <c r="U116" s="50">
        <f t="shared" si="16"/>
        <v>1755.5164878690048</v>
      </c>
      <c r="V116" s="49">
        <f t="shared" si="17"/>
        <v>3.9152478634589476E-2</v>
      </c>
      <c r="W116" s="62">
        <f>(R116+S116)-G116*($K$162+$K$156)/Forutsetninger!$B$4</f>
        <v>20648.692096093935</v>
      </c>
      <c r="X116" s="26">
        <f>(1-Forutsetninger!$B$4)*Q116+Forutsetninger!$B$4*W116</f>
        <v>21806.21599443609</v>
      </c>
      <c r="Y116" s="26">
        <f t="shared" si="18"/>
        <v>1097.4719604867605</v>
      </c>
      <c r="Z116" s="63">
        <f t="shared" si="19"/>
        <v>2.4476413512457541E-2</v>
      </c>
    </row>
    <row r="117" spans="1:26" x14ac:dyDescent="0.2">
      <c r="A117" s="197">
        <v>2052013</v>
      </c>
      <c r="B117" s="197" t="s">
        <v>287</v>
      </c>
      <c r="C117" s="226">
        <f>VLOOKUP(A117,IRData!$A$3:$F$150,6,FALSE)</f>
        <v>20046</v>
      </c>
      <c r="D117" s="55">
        <f>C117*Forutsetninger!$C$19</f>
        <v>20882.494783904622</v>
      </c>
      <c r="E117" s="53">
        <f>VLOOKUP($A117,IRData!$A$2:$M$150,7,FALSE)</f>
        <v>5168</v>
      </c>
      <c r="F117" s="53">
        <f>VLOOKUP($A117,IRData!$A$2:$M$150,8,FALSE)</f>
        <v>75500</v>
      </c>
      <c r="G117" s="53">
        <f>VLOOKUP($A117,IRData!$A$2:$M$150,9,FALSE)</f>
        <v>76255</v>
      </c>
      <c r="H117" s="53">
        <f>VLOOKUP($A117,IRData!$A$2:$M$150,10,FALSE)</f>
        <v>9170</v>
      </c>
      <c r="I117" s="53">
        <f>VLOOKUP($A117,IRData!$A$2:$M$150,11,FALSE)</f>
        <v>0</v>
      </c>
      <c r="J117" s="55">
        <f>VLOOKUP(A117,IRData!$A$3:$Z$150,26,FALSE)</f>
        <v>1822.4458</v>
      </c>
      <c r="K117" s="55">
        <f>VLOOKUP(A117,IRData!$A$3:$AG$150,31,FALSE)</f>
        <v>0</v>
      </c>
      <c r="L117" s="53">
        <f>VLOOKUP($A117,IRData!$A$2:$M$150,12,FALSE)</f>
        <v>1552</v>
      </c>
      <c r="M117" s="54">
        <f>L117*Forutsetninger!$C$19</f>
        <v>1616.7630402384502</v>
      </c>
      <c r="N117" s="53">
        <f>VLOOKUP(A117,IRData!$A$3:$E$150,5,FALSE)*Forutsetninger!$C$19</f>
        <v>0</v>
      </c>
      <c r="O117" s="53">
        <f>VLOOKUP(A117,IRData!$A$3:$AA$150,27,FALSE)</f>
        <v>436.62601258324798</v>
      </c>
      <c r="P117" s="56">
        <f t="shared" si="15"/>
        <v>29489.703624143072</v>
      </c>
      <c r="Q117" s="146">
        <f>D117+E117+J117+K117+M117+G117*Forutsetninger!$B$6+N117</f>
        <v>34309.019624143075</v>
      </c>
      <c r="R117" s="57">
        <f>IFERROR((VLOOKUP(A117,'DEAnorm D-nett'!$A$4:$H$137,8,FALSE)+O117),0)</f>
        <v>30070.184618081224</v>
      </c>
      <c r="S117" s="26">
        <f>IFERROR((VLOOKUP(A117,'DEAnorm R- og S-nett'!$A$4:$H$91,8,FALSE)+N117+K117),N117+K117)</f>
        <v>0</v>
      </c>
      <c r="T117" s="58">
        <f>(1-Forutsetninger!$B$4)*Q117+(R117+S117)*Forutsetninger!$B$4</f>
        <v>31765.718620505962</v>
      </c>
      <c r="U117" s="50">
        <f t="shared" si="16"/>
        <v>2276.0149963628901</v>
      </c>
      <c r="V117" s="49">
        <f t="shared" si="17"/>
        <v>2.9847419793625207E-2</v>
      </c>
      <c r="W117" s="62">
        <f>(R117+S117)-G117*($K$162+$K$156)/Forutsetninger!$B$4</f>
        <v>28204.979041600945</v>
      </c>
      <c r="X117" s="26">
        <f>(1-Forutsetninger!$B$4)*Q117+Forutsetninger!$B$4*W117</f>
        <v>30646.595274617797</v>
      </c>
      <c r="Y117" s="26">
        <f t="shared" si="18"/>
        <v>1156.8916504747249</v>
      </c>
      <c r="Z117" s="63">
        <f t="shared" si="19"/>
        <v>1.5171354671493343E-2</v>
      </c>
    </row>
    <row r="118" spans="1:26" x14ac:dyDescent="0.2">
      <c r="A118" s="197">
        <v>2062013</v>
      </c>
      <c r="B118" s="197" t="s">
        <v>143</v>
      </c>
      <c r="C118" s="226">
        <f>VLOOKUP(A118,IRData!$A$3:$F$150,6,FALSE)</f>
        <v>22050</v>
      </c>
      <c r="D118" s="55">
        <f>C118*Forutsetninger!$C$19</f>
        <v>22970.119225037259</v>
      </c>
      <c r="E118" s="53">
        <f>VLOOKUP($A118,IRData!$A$2:$M$150,7,FALSE)</f>
        <v>5524</v>
      </c>
      <c r="F118" s="53">
        <f>VLOOKUP($A118,IRData!$A$2:$M$150,8,FALSE)</f>
        <v>85701</v>
      </c>
      <c r="G118" s="53">
        <f>VLOOKUP($A118,IRData!$A$2:$M$150,9,FALSE)</f>
        <v>86558.01</v>
      </c>
      <c r="H118" s="53">
        <f>VLOOKUP($A118,IRData!$A$2:$M$150,10,FALSE)</f>
        <v>10095</v>
      </c>
      <c r="I118" s="53">
        <f>VLOOKUP($A118,IRData!$A$2:$M$150,11,FALSE)</f>
        <v>0</v>
      </c>
      <c r="J118" s="55">
        <f>VLOOKUP(A118,IRData!$A$3:$Z$150,26,FALSE)</f>
        <v>2001.0309</v>
      </c>
      <c r="K118" s="55">
        <f>VLOOKUP(A118,IRData!$A$3:$AG$150,31,FALSE)</f>
        <v>0</v>
      </c>
      <c r="L118" s="53">
        <f>VLOOKUP($A118,IRData!$A$2:$M$150,12,FALSE)</f>
        <v>1439</v>
      </c>
      <c r="M118" s="54">
        <f>L118*Forutsetninger!$C$19</f>
        <v>1499.0476900149033</v>
      </c>
      <c r="N118" s="53">
        <f>VLOOKUP(A118,IRData!$A$3:$E$150,5,FALSE)*Forutsetninger!$C$19</f>
        <v>0</v>
      </c>
      <c r="O118" s="53">
        <f>VLOOKUP(A118,IRData!$A$3:$AA$150,27,FALSE)</f>
        <v>0.55503310451919741</v>
      </c>
      <c r="P118" s="56">
        <f t="shared" si="15"/>
        <v>31994.197815052165</v>
      </c>
      <c r="Q118" s="146">
        <f>D118+E118+J118+K118+M118+G118*Forutsetninger!$B$6+N118</f>
        <v>37464.664047052167</v>
      </c>
      <c r="R118" s="57">
        <f>IFERROR((VLOOKUP(A118,'DEAnorm D-nett'!$A$4:$H$137,8,FALSE)+O118),0)</f>
        <v>32460.637002742289</v>
      </c>
      <c r="S118" s="26">
        <f>IFERROR((VLOOKUP(A118,'DEAnorm R- og S-nett'!$A$4:$H$91,8,FALSE)+N118+K118),N118+K118)</f>
        <v>3238.5390470968223</v>
      </c>
      <c r="T118" s="58">
        <f>(1-Forutsetninger!$B$4)*Q118+(R118+S118)*Forutsetninger!$B$4</f>
        <v>36405.371248724332</v>
      </c>
      <c r="U118" s="50">
        <f t="shared" si="16"/>
        <v>4411.1734336721674</v>
      </c>
      <c r="V118" s="49">
        <f t="shared" si="17"/>
        <v>5.0962047691163047E-2</v>
      </c>
      <c r="W118" s="62">
        <f>(R118+S118)-G118*($K$162+$K$156)/Forutsetninger!$B$4</f>
        <v>33581.957730502203</v>
      </c>
      <c r="X118" s="26">
        <f>(1-Forutsetninger!$B$4)*Q118+Forutsetninger!$B$4*W118</f>
        <v>35135.040257122186</v>
      </c>
      <c r="Y118" s="26">
        <f t="shared" si="18"/>
        <v>3140.8424420700212</v>
      </c>
      <c r="Z118" s="63">
        <f t="shared" si="19"/>
        <v>3.6285982569031122E-2</v>
      </c>
    </row>
    <row r="119" spans="1:26" x14ac:dyDescent="0.2">
      <c r="A119" s="197">
        <v>5992013</v>
      </c>
      <c r="B119" s="197" t="s">
        <v>160</v>
      </c>
      <c r="C119" s="226">
        <f>VLOOKUP(A119,IRData!$A$3:$F$150,6,FALSE)</f>
        <v>18768</v>
      </c>
      <c r="D119" s="55">
        <f>C119*Forutsetninger!$C$19</f>
        <v>19551.165424739196</v>
      </c>
      <c r="E119" s="53">
        <f>VLOOKUP($A119,IRData!$A$2:$M$150,7,FALSE)</f>
        <v>5882</v>
      </c>
      <c r="F119" s="53">
        <f>VLOOKUP($A119,IRData!$A$2:$M$150,8,FALSE)</f>
        <v>80268</v>
      </c>
      <c r="G119" s="53">
        <f>VLOOKUP($A119,IRData!$A$2:$M$150,9,FALSE)</f>
        <v>81070.680000000008</v>
      </c>
      <c r="H119" s="53">
        <f>VLOOKUP($A119,IRData!$A$2:$M$150,10,FALSE)</f>
        <v>5877</v>
      </c>
      <c r="I119" s="53">
        <f>VLOOKUP($A119,IRData!$A$2:$M$150,11,FALSE)</f>
        <v>0</v>
      </c>
      <c r="J119" s="55">
        <f>VLOOKUP(A119,IRData!$A$3:$Z$150,26,FALSE)</f>
        <v>1234.11123</v>
      </c>
      <c r="K119" s="55">
        <f>VLOOKUP(A119,IRData!$A$3:$AG$150,31,FALSE)</f>
        <v>0</v>
      </c>
      <c r="L119" s="53">
        <f>VLOOKUP($A119,IRData!$A$2:$M$150,12,FALSE)</f>
        <v>315</v>
      </c>
      <c r="M119" s="54">
        <f>L119*Forutsetninger!$C$19</f>
        <v>328.14456035767512</v>
      </c>
      <c r="N119" s="53">
        <f>VLOOKUP(A119,IRData!$A$3:$E$150,5,FALSE)*Forutsetninger!$C$19</f>
        <v>0</v>
      </c>
      <c r="O119" s="53">
        <f>VLOOKUP(A119,IRData!$A$3:$AA$150,27,FALSE)</f>
        <v>654.93901887487198</v>
      </c>
      <c r="P119" s="56">
        <f t="shared" si="15"/>
        <v>26995.421215096871</v>
      </c>
      <c r="Q119" s="146">
        <f>D119+E119+J119+K119+M119+G119*Forutsetninger!$B$6+N119</f>
        <v>32119.088191096871</v>
      </c>
      <c r="R119" s="57">
        <f>IFERROR((VLOOKUP(A119,'DEAnorm D-nett'!$A$4:$H$137,8,FALSE)+O119),0)</f>
        <v>27885.755500713181</v>
      </c>
      <c r="S119" s="26">
        <f>IFERROR((VLOOKUP(A119,'DEAnorm R- og S-nett'!$A$4:$H$91,8,FALSE)+N119+K119),N119+K119)</f>
        <v>0</v>
      </c>
      <c r="T119" s="58">
        <f>(1-Forutsetninger!$B$4)*Q119+(R119+S119)*Forutsetninger!$B$4</f>
        <v>29579.088576866656</v>
      </c>
      <c r="U119" s="50">
        <f t="shared" si="16"/>
        <v>2583.6673617697852</v>
      </c>
      <c r="V119" s="49">
        <f t="shared" si="17"/>
        <v>3.18693189914009E-2</v>
      </c>
      <c r="W119" s="62">
        <f>(R119+S119)-G119*($K$162+$K$156)/Forutsetninger!$B$4</f>
        <v>25902.75786875399</v>
      </c>
      <c r="X119" s="26">
        <f>(1-Forutsetninger!$B$4)*Q119+Forutsetninger!$B$4*W119</f>
        <v>28389.289997691143</v>
      </c>
      <c r="Y119" s="26">
        <f t="shared" si="18"/>
        <v>1393.8687825942725</v>
      </c>
      <c r="Z119" s="63">
        <f t="shared" si="19"/>
        <v>1.7193253869269041E-2</v>
      </c>
    </row>
    <row r="120" spans="1:26" x14ac:dyDescent="0.2">
      <c r="A120" s="197">
        <v>562013</v>
      </c>
      <c r="B120" s="197" t="s">
        <v>259</v>
      </c>
      <c r="C120" s="226">
        <f>VLOOKUP(A120,IRData!$A$3:$F$150,6,FALSE)</f>
        <v>67655</v>
      </c>
      <c r="D120" s="55">
        <f>C120*Forutsetninger!$C$19</f>
        <v>70478.159463487333</v>
      </c>
      <c r="E120" s="53">
        <f>VLOOKUP($A120,IRData!$A$2:$M$150,7,FALSE)</f>
        <v>26787</v>
      </c>
      <c r="F120" s="53">
        <f>VLOOKUP($A120,IRData!$A$2:$M$150,8,FALSE)</f>
        <v>398240</v>
      </c>
      <c r="G120" s="53">
        <f>VLOOKUP($A120,IRData!$A$2:$M$150,9,FALSE)</f>
        <v>402222.4</v>
      </c>
      <c r="H120" s="53">
        <f>VLOOKUP($A120,IRData!$A$2:$M$150,10,FALSE)</f>
        <v>29424</v>
      </c>
      <c r="I120" s="53">
        <f>VLOOKUP($A120,IRData!$A$2:$M$150,11,FALSE)</f>
        <v>6714</v>
      </c>
      <c r="J120" s="55">
        <f>VLOOKUP(A120,IRData!$A$3:$Z$150,26,FALSE)</f>
        <v>5819.1844800000008</v>
      </c>
      <c r="K120" s="55">
        <f>VLOOKUP(A120,IRData!$A$3:$AG$150,31,FALSE)</f>
        <v>1327.8277800000001</v>
      </c>
      <c r="L120" s="53">
        <f>VLOOKUP($A120,IRData!$A$2:$M$150,12,FALSE)</f>
        <v>3003</v>
      </c>
      <c r="M120" s="54">
        <f>L120*Forutsetninger!$C$19</f>
        <v>3128.3114754098365</v>
      </c>
      <c r="N120" s="53">
        <f>VLOOKUP(A120,IRData!$A$3:$E$150,5,FALSE)*Forutsetninger!$C$19</f>
        <v>0</v>
      </c>
      <c r="O120" s="53">
        <f>VLOOKUP(A120,IRData!$A$3:$AA$150,27,FALSE)</f>
        <v>0</v>
      </c>
      <c r="P120" s="56">
        <f t="shared" si="15"/>
        <v>107540.48319889717</v>
      </c>
      <c r="Q120" s="146">
        <f>D120+E120+J120+K120+M120+G120*Forutsetninger!$B$6+N120</f>
        <v>132960.93887889717</v>
      </c>
      <c r="R120" s="57">
        <f>IFERROR((VLOOKUP(A120,'DEAnorm D-nett'!$A$4:$H$137,8,FALSE)+O120),0)</f>
        <v>110090.95853690592</v>
      </c>
      <c r="S120" s="26">
        <f>IFERROR((VLOOKUP(A120,'DEAnorm R- og S-nett'!$A$4:$H$91,8,FALSE)+N120+K120),N120+K120)</f>
        <v>22487.223953178396</v>
      </c>
      <c r="T120" s="58">
        <f>(1-Forutsetninger!$B$4)*Q120+(R120+S120)*Forutsetninger!$B$4</f>
        <v>132731.28504560946</v>
      </c>
      <c r="U120" s="50">
        <f t="shared" si="16"/>
        <v>25190.801846712289</v>
      </c>
      <c r="V120" s="49">
        <f t="shared" si="17"/>
        <v>6.2629037683411687E-2</v>
      </c>
      <c r="W120" s="62">
        <f>(R120+S120)-G120*($K$162+$K$156)/Forutsetninger!$B$4</f>
        <v>122739.77893011736</v>
      </c>
      <c r="X120" s="26">
        <f>(1-Forutsetninger!$B$4)*Q120+Forutsetninger!$B$4*W120</f>
        <v>126828.24290962929</v>
      </c>
      <c r="Y120" s="26">
        <f t="shared" si="18"/>
        <v>19287.75971073212</v>
      </c>
      <c r="Z120" s="63">
        <f t="shared" si="19"/>
        <v>4.7952972561279825E-2</v>
      </c>
    </row>
    <row r="121" spans="1:26" x14ac:dyDescent="0.2">
      <c r="A121" s="197">
        <v>2742013</v>
      </c>
      <c r="B121" s="197" t="s">
        <v>300</v>
      </c>
      <c r="C121" s="226">
        <f>VLOOKUP(A121,IRData!$A$3:$F$150,6,FALSE)</f>
        <v>32064</v>
      </c>
      <c r="D121" s="55">
        <f>C121*Forutsetninger!$C$19</f>
        <v>33401.991058122207</v>
      </c>
      <c r="E121" s="53">
        <f>VLOOKUP($A121,IRData!$A$2:$M$150,7,FALSE)</f>
        <v>10288</v>
      </c>
      <c r="F121" s="53">
        <f>VLOOKUP($A121,IRData!$A$2:$M$150,8,FALSE)</f>
        <v>193216</v>
      </c>
      <c r="G121" s="53">
        <f>VLOOKUP($A121,IRData!$A$2:$M$150,9,FALSE)</f>
        <v>195148.16</v>
      </c>
      <c r="H121" s="53">
        <f>VLOOKUP($A121,IRData!$A$2:$M$150,10,FALSE)</f>
        <v>10910</v>
      </c>
      <c r="I121" s="53">
        <f>VLOOKUP($A121,IRData!$A$2:$M$150,11,FALSE)</f>
        <v>2212</v>
      </c>
      <c r="J121" s="55">
        <f>VLOOKUP(A121,IRData!$A$3:$Z$150,26,FALSE)</f>
        <v>2290.9908999999998</v>
      </c>
      <c r="K121" s="55">
        <f>VLOOKUP(A121,IRData!$A$3:$AG$150,31,FALSE)</f>
        <v>464.49788000000001</v>
      </c>
      <c r="L121" s="53">
        <f>VLOOKUP($A121,IRData!$A$2:$M$150,12,FALSE)</f>
        <v>3282</v>
      </c>
      <c r="M121" s="54">
        <f>L121*Forutsetninger!$C$19</f>
        <v>3418.953800298063</v>
      </c>
      <c r="N121" s="53">
        <f>VLOOKUP(A121,IRData!$A$3:$E$150,5,FALSE)*Forutsetninger!$C$19</f>
        <v>0</v>
      </c>
      <c r="O121" s="53">
        <f>VLOOKUP(A121,IRData!$A$3:$AA$150,27,FALSE)</f>
        <v>1122.9244752250024</v>
      </c>
      <c r="P121" s="56">
        <f t="shared" si="15"/>
        <v>49864.433638420269</v>
      </c>
      <c r="Q121" s="146">
        <f>D121+E121+J121+K121+M121+G121*Forutsetninger!$B$6+N121</f>
        <v>62197.797350420267</v>
      </c>
      <c r="R121" s="57">
        <f>IFERROR((VLOOKUP(A121,'DEAnorm D-nett'!$A$4:$H$137,8,FALSE)+O121),0)</f>
        <v>56363.474941227796</v>
      </c>
      <c r="S121" s="26">
        <f>IFERROR((VLOOKUP(A121,'DEAnorm R- og S-nett'!$A$4:$H$91,8,FALSE)+N121+K121),N121+K121)</f>
        <v>3992.4219562118569</v>
      </c>
      <c r="T121" s="58">
        <f>(1-Forutsetninger!$B$4)*Q121+(R121+S121)*Forutsetninger!$B$4</f>
        <v>61092.657078631906</v>
      </c>
      <c r="U121" s="50">
        <f t="shared" si="16"/>
        <v>11228.223440211637</v>
      </c>
      <c r="V121" s="49">
        <f t="shared" si="17"/>
        <v>5.7536916772423771E-2</v>
      </c>
      <c r="W121" s="62">
        <f>(R121+S121)-G121*($K$162+$K$156)/Forutsetninger!$B$4</f>
        <v>55582.551723065968</v>
      </c>
      <c r="X121" s="26">
        <f>(1-Forutsetninger!$B$4)*Q121+Forutsetninger!$B$4*W121</f>
        <v>58228.649974007683</v>
      </c>
      <c r="Y121" s="26">
        <f t="shared" si="18"/>
        <v>8364.2163355874145</v>
      </c>
      <c r="Z121" s="63">
        <f t="shared" si="19"/>
        <v>4.2860851650291833E-2</v>
      </c>
    </row>
    <row r="122" spans="1:26" x14ac:dyDescent="0.2">
      <c r="A122" s="197">
        <v>6522013</v>
      </c>
      <c r="B122" s="197" t="s">
        <v>167</v>
      </c>
      <c r="C122" s="226">
        <f>VLOOKUP(A122,IRData!$A$3:$F$150,6,FALSE)</f>
        <v>463</v>
      </c>
      <c r="D122" s="55">
        <f>C122*Forutsetninger!$C$19</f>
        <v>482.32041728763045</v>
      </c>
      <c r="E122" s="53">
        <f>VLOOKUP($A122,IRData!$A$2:$M$150,7,FALSE)</f>
        <v>131</v>
      </c>
      <c r="F122" s="53">
        <f>VLOOKUP($A122,IRData!$A$2:$M$150,8,FALSE)</f>
        <v>2486</v>
      </c>
      <c r="G122" s="53">
        <f>VLOOKUP($A122,IRData!$A$2:$M$150,9,FALSE)</f>
        <v>2510.86</v>
      </c>
      <c r="H122" s="53">
        <f>VLOOKUP($A122,IRData!$A$2:$M$150,10,FALSE)</f>
        <v>0</v>
      </c>
      <c r="I122" s="53">
        <f>VLOOKUP($A122,IRData!$A$2:$M$150,11,FALSE)</f>
        <v>0</v>
      </c>
      <c r="J122" s="55">
        <f>VLOOKUP(A122,IRData!$A$3:$Z$150,26,FALSE)</f>
        <v>0</v>
      </c>
      <c r="K122" s="55">
        <f>VLOOKUP(A122,IRData!$A$3:$AG$150,31,FALSE)</f>
        <v>0</v>
      </c>
      <c r="L122" s="53">
        <f>VLOOKUP($A122,IRData!$A$2:$M$150,12,FALSE)</f>
        <v>0</v>
      </c>
      <c r="M122" s="54">
        <f>L122*Forutsetninger!$C$19</f>
        <v>0</v>
      </c>
      <c r="N122" s="53">
        <f>VLOOKUP(A122,IRData!$A$3:$E$150,5,FALSE)*Forutsetninger!$C$19</f>
        <v>0</v>
      </c>
      <c r="O122" s="53">
        <f>VLOOKUP(A122,IRData!$A$3:$AA$150,27,FALSE)</f>
        <v>0</v>
      </c>
      <c r="P122" s="56">
        <f t="shared" si="15"/>
        <v>613.32041728763045</v>
      </c>
      <c r="Q122" s="146">
        <f>D122+E122+J122+K122+M122+G122*Forutsetninger!$B$6+N122</f>
        <v>772.0067692876305</v>
      </c>
      <c r="R122" s="57">
        <f>IFERROR((VLOOKUP(A122,'DEAnorm D-nett'!$A$4:$H$137,8,FALSE)+O122),0)</f>
        <v>772.0067692876305</v>
      </c>
      <c r="S122" s="26">
        <f>IFERROR((VLOOKUP(A122,'DEAnorm R- og S-nett'!$A$4:$H$91,8,FALSE)+N122+K122),N122+K122)</f>
        <v>0</v>
      </c>
      <c r="T122" s="58">
        <f>(1-Forutsetninger!$B$4)*Q122+(R122+S122)*Forutsetninger!$B$4</f>
        <v>772.0067692876305</v>
      </c>
      <c r="U122" s="50">
        <f t="shared" si="16"/>
        <v>158.68635200000006</v>
      </c>
      <c r="V122" s="49">
        <f t="shared" si="17"/>
        <v>6.320000000000002E-2</v>
      </c>
      <c r="W122" s="62">
        <f>(R122+S122)-G122*($K$162+$K$156)/Forutsetninger!$B$4</f>
        <v>710.59086116670369</v>
      </c>
      <c r="X122" s="26">
        <f>(1-Forutsetninger!$B$4)*Q122+Forutsetninger!$B$4*W122</f>
        <v>735.15722441507444</v>
      </c>
      <c r="Y122" s="26">
        <f t="shared" si="18"/>
        <v>121.83680712744399</v>
      </c>
      <c r="Z122" s="63">
        <f t="shared" si="19"/>
        <v>4.8523934877868137E-2</v>
      </c>
    </row>
    <row r="123" spans="1:26" x14ac:dyDescent="0.2">
      <c r="A123" s="197">
        <v>2132013</v>
      </c>
      <c r="B123" s="197" t="s">
        <v>288</v>
      </c>
      <c r="C123" s="226">
        <f>VLOOKUP(A123,IRData!$A$3:$F$150,6,FALSE)</f>
        <v>10341</v>
      </c>
      <c r="D123" s="55">
        <f>C123*Forutsetninger!$C$19</f>
        <v>10772.517138599107</v>
      </c>
      <c r="E123" s="53">
        <f>VLOOKUP($A123,IRData!$A$2:$M$150,7,FALSE)</f>
        <v>5669</v>
      </c>
      <c r="F123" s="53">
        <f>VLOOKUP($A123,IRData!$A$2:$M$150,8,FALSE)</f>
        <v>56863</v>
      </c>
      <c r="G123" s="53">
        <f>VLOOKUP($A123,IRData!$A$2:$M$150,9,FALSE)</f>
        <v>57431.63</v>
      </c>
      <c r="H123" s="53">
        <f>VLOOKUP($A123,IRData!$A$2:$M$150,10,FALSE)</f>
        <v>4168</v>
      </c>
      <c r="I123" s="53">
        <f>VLOOKUP($A123,IRData!$A$2:$M$150,11,FALSE)</f>
        <v>0</v>
      </c>
      <c r="J123" s="55">
        <f>VLOOKUP(A123,IRData!$A$3:$Z$150,26,FALSE)</f>
        <v>875.23832000000004</v>
      </c>
      <c r="K123" s="55">
        <f>VLOOKUP(A123,IRData!$A$3:$AG$150,31,FALSE)</f>
        <v>0</v>
      </c>
      <c r="L123" s="53">
        <f>VLOOKUP($A123,IRData!$A$2:$M$150,12,FALSE)</f>
        <v>910</v>
      </c>
      <c r="M123" s="54">
        <f>L123*Forutsetninger!$C$19</f>
        <v>947.97317436661706</v>
      </c>
      <c r="N123" s="53">
        <f>VLOOKUP(A123,IRData!$A$3:$E$150,5,FALSE)*Forutsetninger!$C$19</f>
        <v>0</v>
      </c>
      <c r="O123" s="53">
        <f>VLOOKUP(A123,IRData!$A$3:$AA$150,27,FALSE)</f>
        <v>327.46950943743599</v>
      </c>
      <c r="P123" s="56">
        <f t="shared" si="15"/>
        <v>18264.728632965722</v>
      </c>
      <c r="Q123" s="146">
        <f>D123+E123+J123+K123+M123+G123*Forutsetninger!$B$6+N123</f>
        <v>21894.407648965724</v>
      </c>
      <c r="R123" s="57">
        <f>IFERROR((VLOOKUP(A123,'DEAnorm D-nett'!$A$4:$H$137,8,FALSE)+O123),0)</f>
        <v>23168.735265408068</v>
      </c>
      <c r="S123" s="26">
        <f>IFERROR((VLOOKUP(A123,'DEAnorm R- og S-nett'!$A$4:$H$91,8,FALSE)+N123+K123),N123+K123)</f>
        <v>0</v>
      </c>
      <c r="T123" s="58">
        <f>(1-Forutsetninger!$B$4)*Q123+(R123+S123)*Forutsetninger!$B$4</f>
        <v>22659.004218831131</v>
      </c>
      <c r="U123" s="50">
        <f t="shared" si="16"/>
        <v>4394.2755858654091</v>
      </c>
      <c r="V123" s="49">
        <f t="shared" si="17"/>
        <v>7.6513161577782304E-2</v>
      </c>
      <c r="W123" s="62">
        <f>(R123+S123)-G123*($K$162+$K$156)/Forutsetninger!$B$4</f>
        <v>21763.951362157764</v>
      </c>
      <c r="X123" s="26">
        <f>(1-Forutsetninger!$B$4)*Q123+Forutsetninger!$B$4*W123</f>
        <v>21816.133876880951</v>
      </c>
      <c r="Y123" s="26">
        <f t="shared" si="18"/>
        <v>3551.4052439152292</v>
      </c>
      <c r="Z123" s="63">
        <f t="shared" si="19"/>
        <v>6.183709645565047E-2</v>
      </c>
    </row>
    <row r="124" spans="1:26" x14ac:dyDescent="0.2">
      <c r="A124" s="197">
        <v>2142013</v>
      </c>
      <c r="B124" s="197" t="s">
        <v>63</v>
      </c>
      <c r="C124" s="226">
        <f>VLOOKUP(A124,IRData!$A$3:$F$150,6,FALSE)</f>
        <v>11123</v>
      </c>
      <c r="D124" s="55">
        <f>C124*Forutsetninger!$C$19</f>
        <v>11587.149031296573</v>
      </c>
      <c r="E124" s="53">
        <f>VLOOKUP($A124,IRData!$A$2:$M$150,7,FALSE)</f>
        <v>4680</v>
      </c>
      <c r="F124" s="53">
        <f>VLOOKUP($A124,IRData!$A$2:$M$150,8,FALSE)</f>
        <v>79137</v>
      </c>
      <c r="G124" s="53">
        <f>VLOOKUP($A124,IRData!$A$2:$M$150,9,FALSE)</f>
        <v>79928.37</v>
      </c>
      <c r="H124" s="53">
        <f>VLOOKUP($A124,IRData!$A$2:$M$150,10,FALSE)</f>
        <v>4757</v>
      </c>
      <c r="I124" s="53">
        <f>VLOOKUP($A124,IRData!$A$2:$M$150,11,FALSE)</f>
        <v>0</v>
      </c>
      <c r="J124" s="55">
        <f>VLOOKUP(A124,IRData!$A$3:$Z$150,26,FALSE)</f>
        <v>945.40618000000006</v>
      </c>
      <c r="K124" s="55">
        <f>VLOOKUP(A124,IRData!$A$3:$AG$150,31,FALSE)</f>
        <v>0</v>
      </c>
      <c r="L124" s="53">
        <f>VLOOKUP($A124,IRData!$A$2:$M$150,12,FALSE)</f>
        <v>512</v>
      </c>
      <c r="M124" s="54">
        <f>L124*Forutsetninger!$C$19</f>
        <v>533.36512667660213</v>
      </c>
      <c r="N124" s="53">
        <f>VLOOKUP(A124,IRData!$A$3:$E$150,5,FALSE)*Forutsetninger!$C$19</f>
        <v>0</v>
      </c>
      <c r="O124" s="53">
        <f>VLOOKUP(A124,IRData!$A$3:$AA$150,27,FALSE)</f>
        <v>0.55503310451919741</v>
      </c>
      <c r="P124" s="56">
        <f t="shared" si="15"/>
        <v>17745.920337973177</v>
      </c>
      <c r="Q124" s="146">
        <f>D124+E124+J124+K124+M124+G124*Forutsetninger!$B$6+N124</f>
        <v>22797.393321973177</v>
      </c>
      <c r="R124" s="57">
        <f>IFERROR((VLOOKUP(A124,'DEAnorm D-nett'!$A$4:$H$137,8,FALSE)+O124),0)</f>
        <v>22732.731196861194</v>
      </c>
      <c r="S124" s="26">
        <f>IFERROR((VLOOKUP(A124,'DEAnorm R- og S-nett'!$A$4:$H$91,8,FALSE)+N124+K124),N124+K124)</f>
        <v>0</v>
      </c>
      <c r="T124" s="58">
        <f>(1-Forutsetninger!$B$4)*Q124+(R124+S124)*Forutsetninger!$B$4</f>
        <v>22758.596046905986</v>
      </c>
      <c r="U124" s="50">
        <f t="shared" si="16"/>
        <v>5012.6757089328094</v>
      </c>
      <c r="V124" s="49">
        <f t="shared" si="17"/>
        <v>6.2714599446139205E-2</v>
      </c>
      <c r="W124" s="62">
        <f>(R124+S124)-G124*($K$162+$K$156)/Forutsetninger!$B$4</f>
        <v>20777.674591484774</v>
      </c>
      <c r="X124" s="26">
        <f>(1-Forutsetninger!$B$4)*Q124+Forutsetninger!$B$4*W124</f>
        <v>21585.562083680135</v>
      </c>
      <c r="Y124" s="26">
        <f t="shared" si="18"/>
        <v>3839.6417457069583</v>
      </c>
      <c r="Z124" s="63">
        <f t="shared" si="19"/>
        <v>4.8038534324007343E-2</v>
      </c>
    </row>
    <row r="125" spans="1:26" x14ac:dyDescent="0.2">
      <c r="A125" s="197">
        <v>2182013</v>
      </c>
      <c r="B125" s="197" t="s">
        <v>144</v>
      </c>
      <c r="C125" s="226">
        <f>VLOOKUP(A125,IRData!$A$3:$F$150,6,FALSE)</f>
        <v>9842</v>
      </c>
      <c r="D125" s="55">
        <f>C125*Forutsetninger!$C$19</f>
        <v>10252.694485842028</v>
      </c>
      <c r="E125" s="53">
        <f>VLOOKUP($A125,IRData!$A$2:$M$150,7,FALSE)</f>
        <v>2043</v>
      </c>
      <c r="F125" s="53">
        <f>VLOOKUP($A125,IRData!$A$2:$M$150,8,FALSE)</f>
        <v>20752</v>
      </c>
      <c r="G125" s="53">
        <f>VLOOKUP($A125,IRData!$A$2:$M$150,9,FALSE)</f>
        <v>20959.52</v>
      </c>
      <c r="H125" s="53">
        <f>VLOOKUP($A125,IRData!$A$2:$M$150,10,FALSE)</f>
        <v>2765</v>
      </c>
      <c r="I125" s="53">
        <f>VLOOKUP($A125,IRData!$A$2:$M$150,11,FALSE)</f>
        <v>0</v>
      </c>
      <c r="J125" s="55">
        <f>VLOOKUP(A125,IRData!$A$3:$Z$150,26,FALSE)</f>
        <v>560.79729999999995</v>
      </c>
      <c r="K125" s="55">
        <f>VLOOKUP(A125,IRData!$A$3:$AG$150,31,FALSE)</f>
        <v>0</v>
      </c>
      <c r="L125" s="53">
        <f>VLOOKUP($A125,IRData!$A$2:$M$150,12,FALSE)</f>
        <v>443</v>
      </c>
      <c r="M125" s="54">
        <f>L125*Forutsetninger!$C$19</f>
        <v>461.48584202682565</v>
      </c>
      <c r="N125" s="53">
        <f>VLOOKUP(A125,IRData!$A$3:$E$150,5,FALSE)*Forutsetninger!$C$19</f>
        <v>0</v>
      </c>
      <c r="O125" s="53">
        <f>VLOOKUP(A125,IRData!$A$3:$AA$150,27,FALSE)</f>
        <v>0</v>
      </c>
      <c r="P125" s="56">
        <f t="shared" si="15"/>
        <v>13317.977627868855</v>
      </c>
      <c r="Q125" s="146">
        <f>D125+E125+J125+K125+M125+G125*Forutsetninger!$B$6+N125</f>
        <v>14642.619291868856</v>
      </c>
      <c r="R125" s="57">
        <f>IFERROR((VLOOKUP(A125,'DEAnorm D-nett'!$A$4:$H$137,8,FALSE)+O125),0)</f>
        <v>9888.4940460548623</v>
      </c>
      <c r="S125" s="26">
        <f>IFERROR((VLOOKUP(A125,'DEAnorm R- og S-nett'!$A$4:$H$91,8,FALSE)+N125+K125),N125+K125)</f>
        <v>0</v>
      </c>
      <c r="T125" s="58">
        <f>(1-Forutsetninger!$B$4)*Q125+(R125+S125)*Forutsetninger!$B$4</f>
        <v>11790.14414438046</v>
      </c>
      <c r="U125" s="50">
        <f t="shared" si="16"/>
        <v>-1527.8334834883954</v>
      </c>
      <c r="V125" s="49">
        <f t="shared" si="17"/>
        <v>-7.2894488208145772E-2</v>
      </c>
      <c r="W125" s="62">
        <f>(R125+S125)-G125*($K$162+$K$156)/Forutsetninger!$B$4</f>
        <v>9375.8219119738205</v>
      </c>
      <c r="X125" s="26">
        <f>(1-Forutsetninger!$B$4)*Q125+Forutsetninger!$B$4*W125</f>
        <v>11482.540863931834</v>
      </c>
      <c r="Y125" s="26">
        <f t="shared" si="18"/>
        <v>-1835.4367639370212</v>
      </c>
      <c r="Z125" s="63">
        <f t="shared" si="19"/>
        <v>-8.7570553330277662E-2</v>
      </c>
    </row>
    <row r="126" spans="1:26" x14ac:dyDescent="0.2">
      <c r="A126" s="197">
        <v>2192013</v>
      </c>
      <c r="B126" s="197" t="s">
        <v>290</v>
      </c>
      <c r="C126" s="226">
        <f>VLOOKUP(A126,IRData!$A$3:$F$150,6,FALSE)</f>
        <v>67780</v>
      </c>
      <c r="D126" s="55">
        <f>C126*Forutsetninger!$C$19</f>
        <v>70608.375558867367</v>
      </c>
      <c r="E126" s="53">
        <f>VLOOKUP($A126,IRData!$A$2:$M$150,7,FALSE)</f>
        <v>51783</v>
      </c>
      <c r="F126" s="53">
        <f>VLOOKUP($A126,IRData!$A$2:$M$150,8,FALSE)</f>
        <v>767315</v>
      </c>
      <c r="G126" s="53">
        <f>VLOOKUP($A126,IRData!$A$2:$M$150,9,FALSE)</f>
        <v>774988.15</v>
      </c>
      <c r="H126" s="53">
        <f>VLOOKUP($A126,IRData!$A$2:$M$150,10,FALSE)</f>
        <v>53324</v>
      </c>
      <c r="I126" s="53">
        <f>VLOOKUP($A126,IRData!$A$2:$M$150,11,FALSE)</f>
        <v>39399</v>
      </c>
      <c r="J126" s="55">
        <f>VLOOKUP(A126,IRData!$A$3:$Z$150,26,FALSE)</f>
        <v>11197.50676</v>
      </c>
      <c r="K126" s="55">
        <f>VLOOKUP(A126,IRData!$A$3:$AG$150,31,FALSE)</f>
        <v>8273.3960100000004</v>
      </c>
      <c r="L126" s="53">
        <f>VLOOKUP($A126,IRData!$A$2:$M$150,12,FALSE)</f>
        <v>7874</v>
      </c>
      <c r="M126" s="54">
        <f>L126*Forutsetninger!$C$19</f>
        <v>8202.5722801788379</v>
      </c>
      <c r="N126" s="53">
        <f>VLOOKUP(A126,IRData!$A$3:$E$150,5,FALSE)*Forutsetninger!$C$19</f>
        <v>0</v>
      </c>
      <c r="O126" s="53">
        <f>VLOOKUP(A126,IRData!$A$3:$AA$150,27,FALSE)</f>
        <v>151.10775145119953</v>
      </c>
      <c r="P126" s="56">
        <f t="shared" si="15"/>
        <v>150064.8506090462</v>
      </c>
      <c r="Q126" s="146">
        <f>D126+E126+J126+K126+M126+G126*Forutsetninger!$B$6+N126</f>
        <v>199044.10168904622</v>
      </c>
      <c r="R126" s="57">
        <f>IFERROR((VLOOKUP(A126,'DEAnorm D-nett'!$A$4:$H$137,8,FALSE)+O126),0)</f>
        <v>125036.75653093022</v>
      </c>
      <c r="S126" s="26">
        <f>IFERROR((VLOOKUP(A126,'DEAnorm R- og S-nett'!$A$4:$H$91,8,FALSE)+N126+K126),N126+K126)</f>
        <v>76458.204131886931</v>
      </c>
      <c r="T126" s="58">
        <f>(1-Forutsetninger!$B$4)*Q126+(R126+S126)*Forutsetninger!$B$4</f>
        <v>200514.61707330876</v>
      </c>
      <c r="U126" s="50">
        <f t="shared" si="16"/>
        <v>50449.76646426256</v>
      </c>
      <c r="V126" s="49">
        <f t="shared" si="17"/>
        <v>6.5097468218401219E-2</v>
      </c>
      <c r="W126" s="62">
        <f>(R126+S126)-G126*($K$162+$K$156)/Forutsetninger!$B$4</f>
        <v>182538.66639901628</v>
      </c>
      <c r="X126" s="26">
        <f>(1-Forutsetninger!$B$4)*Q126+Forutsetninger!$B$4*W126</f>
        <v>189140.84051502825</v>
      </c>
      <c r="Y126" s="26">
        <f t="shared" si="18"/>
        <v>39075.989905982045</v>
      </c>
      <c r="Z126" s="63">
        <f t="shared" si="19"/>
        <v>5.0421403096269336E-2</v>
      </c>
    </row>
    <row r="127" spans="1:26" x14ac:dyDescent="0.2">
      <c r="A127" s="197">
        <v>2222013</v>
      </c>
      <c r="B127" s="197" t="s">
        <v>116</v>
      </c>
      <c r="C127" s="226">
        <f>VLOOKUP(A127,IRData!$A$3:$F$150,6,FALSE)</f>
        <v>530</v>
      </c>
      <c r="D127" s="55">
        <f>C127*Forutsetninger!$C$19</f>
        <v>552.11624441132642</v>
      </c>
      <c r="E127" s="53">
        <f>VLOOKUP($A127,IRData!$A$2:$M$150,7,FALSE)</f>
        <v>442</v>
      </c>
      <c r="F127" s="53">
        <f>VLOOKUP($A127,IRData!$A$2:$M$150,8,FALSE)</f>
        <v>4847</v>
      </c>
      <c r="G127" s="53">
        <f>VLOOKUP($A127,IRData!$A$2:$M$150,9,FALSE)</f>
        <v>4895.47</v>
      </c>
      <c r="H127" s="53">
        <f>VLOOKUP($A127,IRData!$A$2:$M$150,10,FALSE)</f>
        <v>216</v>
      </c>
      <c r="I127" s="53">
        <f>VLOOKUP($A127,IRData!$A$2:$M$150,11,FALSE)</f>
        <v>1225</v>
      </c>
      <c r="J127" s="55">
        <f>VLOOKUP(A127,IRData!$A$3:$Z$150,26,FALSE)</f>
        <v>42.815519999999999</v>
      </c>
      <c r="K127" s="55">
        <f>VLOOKUP(A127,IRData!$A$3:$AG$150,31,FALSE)</f>
        <v>242.81950000000001</v>
      </c>
      <c r="L127" s="53">
        <f>VLOOKUP($A127,IRData!$A$2:$M$150,12,FALSE)</f>
        <v>0</v>
      </c>
      <c r="M127" s="54">
        <f>L127*Forutsetninger!$C$19</f>
        <v>0</v>
      </c>
      <c r="N127" s="53">
        <f>VLOOKUP(A127,IRData!$A$3:$E$150,5,FALSE)*Forutsetninger!$C$19</f>
        <v>0</v>
      </c>
      <c r="O127" s="53">
        <f>VLOOKUP(A127,IRData!$A$3:$AA$150,27,FALSE)</f>
        <v>0</v>
      </c>
      <c r="P127" s="56">
        <f t="shared" si="15"/>
        <v>1279.7512644113265</v>
      </c>
      <c r="Q127" s="146">
        <f>D127+E127+J127+K127+M127+G127*Forutsetninger!$B$6+N127</f>
        <v>1589.1449684113265</v>
      </c>
      <c r="R127" s="57">
        <f>IFERROR((VLOOKUP(A127,'DEAnorm D-nett'!$A$4:$H$137,8,FALSE)+O127),0)</f>
        <v>1006.707195023488</v>
      </c>
      <c r="S127" s="26">
        <f>IFERROR((VLOOKUP(A127,'DEAnorm R- og S-nett'!$A$4:$H$91,8,FALSE)+N127+K127),N127+K127)</f>
        <v>658.91255274434309</v>
      </c>
      <c r="T127" s="58">
        <f>(1-Forutsetninger!$B$4)*Q127+(R127+S127)*Forutsetninger!$B$4</f>
        <v>1635.0298360252291</v>
      </c>
      <c r="U127" s="50">
        <f t="shared" si="16"/>
        <v>355.27857161390261</v>
      </c>
      <c r="V127" s="49">
        <f t="shared" si="17"/>
        <v>7.2572923869189801E-2</v>
      </c>
      <c r="W127" s="62">
        <f>(R127+S127)-G127*($K$162+$K$156)/Forutsetninger!$B$4</f>
        <v>1545.8760202287594</v>
      </c>
      <c r="X127" s="26">
        <f>(1-Forutsetninger!$B$4)*Q127+Forutsetninger!$B$4*W127</f>
        <v>1563.1835995017864</v>
      </c>
      <c r="Y127" s="26">
        <f t="shared" si="18"/>
        <v>283.4323350904599</v>
      </c>
      <c r="Z127" s="63">
        <f t="shared" si="19"/>
        <v>5.7896858747057973E-2</v>
      </c>
    </row>
    <row r="128" spans="1:26" x14ac:dyDescent="0.2">
      <c r="A128" s="197">
        <v>2232013</v>
      </c>
      <c r="B128" s="197" t="s">
        <v>291</v>
      </c>
      <c r="C128" s="226">
        <f>VLOOKUP(A128,IRData!$A$3:$F$150,6,FALSE)</f>
        <v>26842</v>
      </c>
      <c r="D128" s="55">
        <f>C128*Forutsetninger!$C$19</f>
        <v>27962.083457526081</v>
      </c>
      <c r="E128" s="53">
        <f>VLOOKUP($A128,IRData!$A$2:$M$150,7,FALSE)</f>
        <v>9480</v>
      </c>
      <c r="F128" s="53">
        <f>VLOOKUP($A128,IRData!$A$2:$M$150,8,FALSE)</f>
        <v>150863</v>
      </c>
      <c r="G128" s="53">
        <f>VLOOKUP($A128,IRData!$A$2:$M$150,9,FALSE)</f>
        <v>152371.63</v>
      </c>
      <c r="H128" s="53">
        <f>VLOOKUP($A128,IRData!$A$2:$M$150,10,FALSE)</f>
        <v>16888</v>
      </c>
      <c r="I128" s="53">
        <f>VLOOKUP($A128,IRData!$A$2:$M$150,11,FALSE)</f>
        <v>0</v>
      </c>
      <c r="J128" s="55">
        <f>VLOOKUP(A128,IRData!$A$3:$Z$150,26,FALSE)</f>
        <v>3347.5393599999998</v>
      </c>
      <c r="K128" s="55">
        <f>VLOOKUP(A128,IRData!$A$3:$AG$150,31,FALSE)</f>
        <v>0</v>
      </c>
      <c r="L128" s="53">
        <f>VLOOKUP($A128,IRData!$A$2:$M$150,12,FALSE)</f>
        <v>785</v>
      </c>
      <c r="M128" s="54">
        <f>L128*Forutsetninger!$C$19</f>
        <v>817.7570789865872</v>
      </c>
      <c r="N128" s="53">
        <f>VLOOKUP(A128,IRData!$A$3:$E$150,5,FALSE)*Forutsetninger!$C$19</f>
        <v>0</v>
      </c>
      <c r="O128" s="53">
        <f>VLOOKUP(A128,IRData!$A$3:$AA$150,27,FALSE)</f>
        <v>1918.0671894283837</v>
      </c>
      <c r="P128" s="56">
        <f t="shared" si="15"/>
        <v>41607.37989651267</v>
      </c>
      <c r="Q128" s="146">
        <f>D128+E128+J128+K128+M128+G128*Forutsetninger!$B$6+N128</f>
        <v>51237.26691251267</v>
      </c>
      <c r="R128" s="57">
        <f>IFERROR((VLOOKUP(A128,'DEAnorm D-nett'!$A$4:$H$137,8,FALSE)+O128),0)</f>
        <v>43744.317248082356</v>
      </c>
      <c r="S128" s="26">
        <f>IFERROR((VLOOKUP(A128,'DEAnorm R- og S-nett'!$A$4:$H$91,8,FALSE)+N128+K128),N128+K128)</f>
        <v>0</v>
      </c>
      <c r="T128" s="58">
        <f>(1-Forutsetninger!$B$4)*Q128+(R128+S128)*Forutsetninger!$B$4</f>
        <v>46741.497113854479</v>
      </c>
      <c r="U128" s="50">
        <f t="shared" si="16"/>
        <v>5134.117217341809</v>
      </c>
      <c r="V128" s="49">
        <f t="shared" si="17"/>
        <v>3.3694705617717736E-2</v>
      </c>
      <c r="W128" s="62">
        <f>(R128+S128)-G128*($K$162+$K$156)/Forutsetninger!$B$4</f>
        <v>40017.290640340048</v>
      </c>
      <c r="X128" s="26">
        <f>(1-Forutsetninger!$B$4)*Q128+Forutsetninger!$B$4*W128</f>
        <v>44505.281149209099</v>
      </c>
      <c r="Y128" s="26">
        <f t="shared" si="18"/>
        <v>2897.9012526964289</v>
      </c>
      <c r="Z128" s="63">
        <f t="shared" si="19"/>
        <v>1.9018640495585881E-2</v>
      </c>
    </row>
    <row r="129" spans="1:26" x14ac:dyDescent="0.2">
      <c r="A129" s="197">
        <v>632013</v>
      </c>
      <c r="B129" s="197" t="s">
        <v>261</v>
      </c>
      <c r="C129" s="226">
        <f>VLOOKUP(A129,IRData!$A$3:$F$150,6,FALSE)</f>
        <v>26432</v>
      </c>
      <c r="D129" s="55">
        <f>C129*Forutsetninger!$C$19</f>
        <v>27534.974664679587</v>
      </c>
      <c r="E129" s="53">
        <f>VLOOKUP($A129,IRData!$A$2:$M$150,7,FALSE)</f>
        <v>9896</v>
      </c>
      <c r="F129" s="53">
        <f>VLOOKUP($A129,IRData!$A$2:$M$150,8,FALSE)</f>
        <v>168507</v>
      </c>
      <c r="G129" s="53">
        <f>VLOOKUP($A129,IRData!$A$2:$M$150,9,FALSE)</f>
        <v>170192.07</v>
      </c>
      <c r="H129" s="53">
        <f>VLOOKUP($A129,IRData!$A$2:$M$150,10,FALSE)</f>
        <v>8564</v>
      </c>
      <c r="I129" s="53">
        <f>VLOOKUP($A129,IRData!$A$2:$M$150,11,FALSE)</f>
        <v>3483</v>
      </c>
      <c r="J129" s="55">
        <f>VLOOKUP(A129,IRData!$A$3:$Z$150,26,FALSE)</f>
        <v>1736.95048</v>
      </c>
      <c r="K129" s="55">
        <f>VLOOKUP(A129,IRData!$A$3:$AG$150,31,FALSE)</f>
        <v>706.42205999999999</v>
      </c>
      <c r="L129" s="53">
        <f>VLOOKUP($A129,IRData!$A$2:$M$150,12,FALSE)</f>
        <v>16089</v>
      </c>
      <c r="M129" s="54">
        <f>L129*Forutsetninger!$C$19</f>
        <v>16760.374068554396</v>
      </c>
      <c r="N129" s="53">
        <f>VLOOKUP(A129,IRData!$A$3:$E$150,5,FALSE)*Forutsetninger!$C$19</f>
        <v>0</v>
      </c>
      <c r="O129" s="53">
        <f>VLOOKUP(A129,IRData!$A$3:$AA$150,27,FALSE)</f>
        <v>438.05985202021822</v>
      </c>
      <c r="P129" s="56">
        <f t="shared" si="15"/>
        <v>56634.721273233976</v>
      </c>
      <c r="Q129" s="146">
        <f>D129+E129+J129+K129+M129+G129*Forutsetninger!$B$6+N129</f>
        <v>67390.860097233977</v>
      </c>
      <c r="R129" s="57">
        <f>IFERROR((VLOOKUP(A129,'DEAnorm D-nett'!$A$4:$H$137,8,FALSE)+O129),0)</f>
        <v>35654.84905483132</v>
      </c>
      <c r="S129" s="26">
        <f>IFERROR((VLOOKUP(A129,'DEAnorm R- og S-nett'!$A$4:$H$91,8,FALSE)+N129+K129),N129+K129)</f>
        <v>14530.195479458089</v>
      </c>
      <c r="T129" s="58">
        <f>(1-Forutsetninger!$B$4)*Q129+(R129+S129)*Forutsetninger!$B$4</f>
        <v>57067.370759467238</v>
      </c>
      <c r="U129" s="50">
        <f t="shared" si="16"/>
        <v>432.649486233262</v>
      </c>
      <c r="V129" s="49">
        <f t="shared" si="17"/>
        <v>2.5421248254002787E-3</v>
      </c>
      <c r="W129" s="62">
        <f>(R129+S129)-G129*($K$162+$K$156)/Forutsetninger!$B$4</f>
        <v>46022.128029972031</v>
      </c>
      <c r="X129" s="26">
        <f>(1-Forutsetninger!$B$4)*Q129+Forutsetninger!$B$4*W129</f>
        <v>54569.620856876805</v>
      </c>
      <c r="Y129" s="26">
        <f t="shared" si="18"/>
        <v>-2065.1004163571706</v>
      </c>
      <c r="Z129" s="63">
        <f t="shared" si="19"/>
        <v>-1.2133940296731632E-2</v>
      </c>
    </row>
    <row r="130" spans="1:26" x14ac:dyDescent="0.2">
      <c r="A130" s="197">
        <v>2272013</v>
      </c>
      <c r="B130" s="197" t="s">
        <v>292</v>
      </c>
      <c r="C130" s="226">
        <f>VLOOKUP(A130,IRData!$A$3:$F$150,6,FALSE)</f>
        <v>191324</v>
      </c>
      <c r="D130" s="55">
        <f>C130*Forutsetninger!$C$19</f>
        <v>199307.71385991061</v>
      </c>
      <c r="E130" s="53">
        <f>VLOOKUP($A130,IRData!$A$2:$M$150,7,FALSE)</f>
        <v>81962</v>
      </c>
      <c r="F130" s="53">
        <f>VLOOKUP($A130,IRData!$A$2:$M$150,8,FALSE)</f>
        <v>1437903</v>
      </c>
      <c r="G130" s="53">
        <f>VLOOKUP($A130,IRData!$A$2:$M$150,9,FALSE)</f>
        <v>1452282.03</v>
      </c>
      <c r="H130" s="53">
        <f>VLOOKUP($A130,IRData!$A$2:$M$150,10,FALSE)</f>
        <v>89907</v>
      </c>
      <c r="I130" s="53">
        <f>VLOOKUP($A130,IRData!$A$2:$M$150,11,FALSE)</f>
        <v>65173</v>
      </c>
      <c r="J130" s="55">
        <f>VLOOKUP(A130,IRData!$A$3:$Z$150,26,FALSE)</f>
        <v>18234.937739999998</v>
      </c>
      <c r="K130" s="55">
        <f>VLOOKUP(A130,IRData!$A$3:$AG$150,31,FALSE)</f>
        <v>13218.387859999999</v>
      </c>
      <c r="L130" s="53">
        <f>VLOOKUP($A130,IRData!$A$2:$M$150,12,FALSE)</f>
        <v>22312</v>
      </c>
      <c r="M130" s="54">
        <f>L130*Forutsetninger!$C$19</f>
        <v>23243.052160953801</v>
      </c>
      <c r="N130" s="53">
        <f>VLOOKUP(A130,IRData!$A$3:$E$150,5,FALSE)*Forutsetninger!$C$19</f>
        <v>232.30551415797319</v>
      </c>
      <c r="O130" s="53">
        <f>VLOOKUP(A130,IRData!$A$3:$AA$150,27,FALSE)</f>
        <v>218.31300629162399</v>
      </c>
      <c r="P130" s="56">
        <f t="shared" si="15"/>
        <v>336198.39713502245</v>
      </c>
      <c r="Q130" s="146">
        <f>D130+E130+J130+K130+M130+G130*Forutsetninger!$B$6+N130</f>
        <v>427982.62143102248</v>
      </c>
      <c r="R130" s="57">
        <f>IFERROR((VLOOKUP(A130,'DEAnorm D-nett'!$A$4:$H$137,8,FALSE)+O130),0)</f>
        <v>376432.95769408729</v>
      </c>
      <c r="S130" s="26">
        <f>IFERROR((VLOOKUP(A130,'DEAnorm R- og S-nett'!$A$4:$H$91,8,FALSE)+N130+K130),N130+K130)</f>
        <v>89534.94266769044</v>
      </c>
      <c r="T130" s="58">
        <f>(1-Forutsetninger!$B$4)*Q130+(R130+S130)*Forutsetninger!$B$4</f>
        <v>450773.78878947569</v>
      </c>
      <c r="U130" s="50">
        <f t="shared" si="16"/>
        <v>114575.39165445324</v>
      </c>
      <c r="V130" s="49">
        <f t="shared" si="17"/>
        <v>7.8893348046490147E-2</v>
      </c>
      <c r="W130" s="62">
        <f>(R130+S130)-G130*($K$162+$K$156)/Forutsetninger!$B$4</f>
        <v>430444.92428180797</v>
      </c>
      <c r="X130" s="26">
        <f>(1-Forutsetninger!$B$4)*Q130+Forutsetninger!$B$4*W130</f>
        <v>429460.00314149377</v>
      </c>
      <c r="Y130" s="26">
        <f t="shared" si="18"/>
        <v>93261.606006471324</v>
      </c>
      <c r="Z130" s="63">
        <f t="shared" si="19"/>
        <v>6.4217282924358243E-2</v>
      </c>
    </row>
    <row r="131" spans="1:26" x14ac:dyDescent="0.2">
      <c r="A131" s="197">
        <v>2312013</v>
      </c>
      <c r="B131" s="197" t="s">
        <v>293</v>
      </c>
      <c r="C131" s="226">
        <f>VLOOKUP(A131,IRData!$A$3:$F$150,6,FALSE)</f>
        <v>9019</v>
      </c>
      <c r="D131" s="55">
        <f>C131*Forutsetninger!$C$19</f>
        <v>9395.3517138599109</v>
      </c>
      <c r="E131" s="53">
        <f>VLOOKUP($A131,IRData!$A$2:$M$150,7,FALSE)</f>
        <v>2874</v>
      </c>
      <c r="F131" s="53">
        <f>VLOOKUP($A131,IRData!$A$2:$M$150,8,FALSE)</f>
        <v>37742</v>
      </c>
      <c r="G131" s="53">
        <f>VLOOKUP($A131,IRData!$A$2:$M$150,9,FALSE)</f>
        <v>38119.42</v>
      </c>
      <c r="H131" s="53">
        <f>VLOOKUP($A131,IRData!$A$2:$M$150,10,FALSE)</f>
        <v>6691</v>
      </c>
      <c r="I131" s="53">
        <f>VLOOKUP($A131,IRData!$A$2:$M$150,11,FALSE)</f>
        <v>0</v>
      </c>
      <c r="J131" s="55">
        <f>VLOOKUP(A131,IRData!$A$3:$Z$150,26,FALSE)</f>
        <v>1329.7693400000001</v>
      </c>
      <c r="K131" s="55">
        <f>VLOOKUP(A131,IRData!$A$3:$AG$150,31,FALSE)</f>
        <v>0</v>
      </c>
      <c r="L131" s="53">
        <f>VLOOKUP($A131,IRData!$A$2:$M$150,12,FALSE)</f>
        <v>473</v>
      </c>
      <c r="M131" s="54">
        <f>L131*Forutsetninger!$C$19</f>
        <v>492.73770491803282</v>
      </c>
      <c r="N131" s="53">
        <f>VLOOKUP(A131,IRData!$A$3:$E$150,5,FALSE)*Forutsetninger!$C$19</f>
        <v>0</v>
      </c>
      <c r="O131" s="53">
        <f>VLOOKUP(A131,IRData!$A$3:$AA$150,27,FALSE)</f>
        <v>436.62601258324798</v>
      </c>
      <c r="P131" s="56">
        <f t="shared" ref="P131:P150" si="20">D131+E131+K131+J131+M131+N131</f>
        <v>14091.858758777944</v>
      </c>
      <c r="Q131" s="146">
        <f>D131+E131+J131+K131+M131+G131*Forutsetninger!$B$6+N131</f>
        <v>16501.006102777945</v>
      </c>
      <c r="R131" s="57">
        <f>IFERROR((VLOOKUP(A131,'DEAnorm D-nett'!$A$4:$H$137,8,FALSE)+O131),0)</f>
        <v>19684.810238371425</v>
      </c>
      <c r="S131" s="26">
        <f>IFERROR((VLOOKUP(A131,'DEAnorm R- og S-nett'!$A$4:$H$91,8,FALSE)+N131+K131),N131+K131)</f>
        <v>0</v>
      </c>
      <c r="T131" s="58">
        <f>(1-Forutsetninger!$B$4)*Q131+(R131+S131)*Forutsetninger!$B$4</f>
        <v>18411.288584134032</v>
      </c>
      <c r="U131" s="50">
        <f t="shared" ref="U131:U150" si="21">T131-P131</f>
        <v>4319.4298253560883</v>
      </c>
      <c r="V131" s="49">
        <f t="shared" ref="V131:V150" si="22">IF(G131=0,0,U131/G131)</f>
        <v>0.11331310458963144</v>
      </c>
      <c r="W131" s="62">
        <f>(R131+S131)-G131*($K$162+$K$156)/Forutsetninger!$B$4</f>
        <v>18752.405087808263</v>
      </c>
      <c r="X131" s="26">
        <f>(1-Forutsetninger!$B$4)*Q131+Forutsetninger!$B$4*W131</f>
        <v>17851.845493796136</v>
      </c>
      <c r="Y131" s="26">
        <f t="shared" ref="Y131:Y150" si="23">X131-P131</f>
        <v>3759.9867350181921</v>
      </c>
      <c r="Z131" s="63">
        <f t="shared" ref="Z131:Z150" si="24">IF(G131=0,0,Y131/G131)</f>
        <v>9.8637039467499563E-2</v>
      </c>
    </row>
    <row r="132" spans="1:26" x14ac:dyDescent="0.2">
      <c r="A132" s="197">
        <v>4842013</v>
      </c>
      <c r="B132" s="197" t="s">
        <v>119</v>
      </c>
      <c r="C132" s="226">
        <f>VLOOKUP(A132,IRData!$A$3:$F$150,6,FALSE)</f>
        <v>4789</v>
      </c>
      <c r="D132" s="55">
        <f>C132*Forutsetninger!$C$19</f>
        <v>4988.8390461997024</v>
      </c>
      <c r="E132" s="53">
        <f>VLOOKUP($A132,IRData!$A$2:$M$150,7,FALSE)</f>
        <v>3164</v>
      </c>
      <c r="F132" s="53">
        <f>VLOOKUP($A132,IRData!$A$2:$M$150,8,FALSE)</f>
        <v>56564</v>
      </c>
      <c r="G132" s="53">
        <f>VLOOKUP($A132,IRData!$A$2:$M$150,9,FALSE)</f>
        <v>57129.64</v>
      </c>
      <c r="H132" s="53">
        <f>VLOOKUP($A132,IRData!$A$2:$M$150,10,FALSE)</f>
        <v>0</v>
      </c>
      <c r="I132" s="53">
        <f>VLOOKUP($A132,IRData!$A$2:$M$150,11,FALSE)</f>
        <v>7811</v>
      </c>
      <c r="J132" s="55">
        <f>VLOOKUP(A132,IRData!$A$3:$Z$150,26,FALSE)</f>
        <v>0</v>
      </c>
      <c r="K132" s="55">
        <f>VLOOKUP(A132,IRData!$A$3:$AG$150,31,FALSE)</f>
        <v>1640.23189</v>
      </c>
      <c r="L132" s="53">
        <f>VLOOKUP($A132,IRData!$A$2:$M$150,12,FALSE)</f>
        <v>0</v>
      </c>
      <c r="M132" s="54">
        <f>L132*Forutsetninger!$C$19</f>
        <v>0</v>
      </c>
      <c r="N132" s="53">
        <f>VLOOKUP(A132,IRData!$A$3:$E$150,5,FALSE)*Forutsetninger!$C$19</f>
        <v>0</v>
      </c>
      <c r="O132" s="53">
        <f>VLOOKUP(A132,IRData!$A$3:$AA$150,27,FALSE)</f>
        <v>0</v>
      </c>
      <c r="P132" s="56">
        <f t="shared" si="20"/>
        <v>9793.0709361997033</v>
      </c>
      <c r="Q132" s="146">
        <f>D132+E132+J132+K132+M132+G132*Forutsetninger!$B$6+N132</f>
        <v>13403.664184199704</v>
      </c>
      <c r="R132" s="57">
        <f>IFERROR((VLOOKUP(A132,'DEAnorm D-nett'!$A$4:$H$137,8,FALSE)+O132),0)</f>
        <v>0</v>
      </c>
      <c r="S132" s="26">
        <f>IFERROR((VLOOKUP(A132,'DEAnorm R- og S-nett'!$A$4:$H$91,8,FALSE)+N132+K132),N132+K132)</f>
        <v>12169.216558193089</v>
      </c>
      <c r="T132" s="58">
        <f>(1-Forutsetninger!$B$4)*Q132+(R132+S132)*Forutsetninger!$B$4</f>
        <v>12662.995608595735</v>
      </c>
      <c r="U132" s="50">
        <f t="shared" si="21"/>
        <v>2869.9246723960314</v>
      </c>
      <c r="V132" s="49">
        <f t="shared" si="22"/>
        <v>5.0235301192096279E-2</v>
      </c>
      <c r="W132" s="62">
        <f>(R132+S132)-G132*($K$162+$K$156)/Forutsetninger!$B$4</f>
        <v>10771.819363119839</v>
      </c>
      <c r="X132" s="26">
        <f>(1-Forutsetninger!$B$4)*Q132+Forutsetninger!$B$4*W132</f>
        <v>11824.557291551786</v>
      </c>
      <c r="Y132" s="26">
        <f t="shared" si="23"/>
        <v>2031.4863553520827</v>
      </c>
      <c r="Z132" s="63">
        <f t="shared" si="24"/>
        <v>3.5559236069964431E-2</v>
      </c>
    </row>
    <row r="133" spans="1:26" x14ac:dyDescent="0.2">
      <c r="A133" s="197">
        <v>2152013</v>
      </c>
      <c r="B133" s="197" t="s">
        <v>289</v>
      </c>
      <c r="C133" s="226">
        <f>VLOOKUP(A133,IRData!$A$3:$F$150,6,FALSE)</f>
        <v>392170</v>
      </c>
      <c r="D133" s="55">
        <f>C133*Forutsetninger!$C$19</f>
        <v>408534.76900149032</v>
      </c>
      <c r="E133" s="53">
        <f>VLOOKUP($A133,IRData!$A$2:$M$150,7,FALSE)</f>
        <v>133655</v>
      </c>
      <c r="F133" s="53">
        <f>VLOOKUP($A133,IRData!$A$2:$M$150,8,FALSE)</f>
        <v>1680280</v>
      </c>
      <c r="G133" s="53">
        <f>VLOOKUP($A133,IRData!$A$2:$M$150,9,FALSE)</f>
        <v>1697082.8</v>
      </c>
      <c r="H133" s="53">
        <f>VLOOKUP($A133,IRData!$A$2:$M$150,10,FALSE)</f>
        <v>151367</v>
      </c>
      <c r="I133" s="53">
        <f>VLOOKUP($A133,IRData!$A$2:$M$150,11,FALSE)</f>
        <v>93184</v>
      </c>
      <c r="J133" s="55">
        <f>VLOOKUP(A133,IRData!$A$3:$Z$150,26,FALSE)</f>
        <v>31785.556330000003</v>
      </c>
      <c r="K133" s="55">
        <f>VLOOKUP(A133,IRData!$A$3:$AG$150,31,FALSE)</f>
        <v>19567.708160000002</v>
      </c>
      <c r="L133" s="53">
        <f>VLOOKUP($A133,IRData!$A$2:$M$150,12,FALSE)</f>
        <v>42274</v>
      </c>
      <c r="M133" s="54">
        <f>L133*Forutsetninger!$C$19</f>
        <v>44038.041728763041</v>
      </c>
      <c r="N133" s="53">
        <f>VLOOKUP(A133,IRData!$A$3:$E$150,5,FALSE)*Forutsetninger!$C$19</f>
        <v>3407.4947839046204</v>
      </c>
      <c r="O133" s="53">
        <f>VLOOKUP(A133,IRData!$A$3:$AA$150,27,FALSE)</f>
        <v>83.948752572390788</v>
      </c>
      <c r="P133" s="56">
        <f t="shared" si="20"/>
        <v>640988.57000415807</v>
      </c>
      <c r="Q133" s="146">
        <f>D133+E133+J133+K133+M133+G133*Forutsetninger!$B$6+N133</f>
        <v>748244.20296415803</v>
      </c>
      <c r="R133" s="57">
        <f>IFERROR((VLOOKUP(A133,'DEAnorm D-nett'!$A$4:$H$137,8,FALSE)+O133),0)</f>
        <v>472600.97397971572</v>
      </c>
      <c r="S133" s="26">
        <f>IFERROR((VLOOKUP(A133,'DEAnorm R- og S-nett'!$A$4:$H$91,8,FALSE)+N133+K133),N133+K133)</f>
        <v>154881.13478383198</v>
      </c>
      <c r="T133" s="58">
        <f>(1-Forutsetninger!$B$4)*Q133+(R133+S133)*Forutsetninger!$B$4</f>
        <v>675786.94644379185</v>
      </c>
      <c r="U133" s="50">
        <f t="shared" si="21"/>
        <v>34798.376439633779</v>
      </c>
      <c r="V133" s="49">
        <f t="shared" si="22"/>
        <v>2.0504819469995089E-2</v>
      </c>
      <c r="W133" s="62">
        <f>(R133+S133)-G133*($K$162+$K$156)/Forutsetninger!$B$4</f>
        <v>585971.27927946451</v>
      </c>
      <c r="X133" s="26">
        <f>(1-Forutsetninger!$B$4)*Q133+Forutsetninger!$B$4*W133</f>
        <v>650880.44875334192</v>
      </c>
      <c r="Y133" s="26">
        <f t="shared" si="23"/>
        <v>9891.8787491838448</v>
      </c>
      <c r="Z133" s="63">
        <f t="shared" si="24"/>
        <v>5.8287543478631951E-3</v>
      </c>
    </row>
    <row r="134" spans="1:26" x14ac:dyDescent="0.2">
      <c r="A134" s="197">
        <v>4602013</v>
      </c>
      <c r="B134" s="197" t="s">
        <v>153</v>
      </c>
      <c r="C134" s="226">
        <f>VLOOKUP(A134,IRData!$A$3:$F$150,6,FALSE)</f>
        <v>122454</v>
      </c>
      <c r="D134" s="55">
        <f>C134*Forutsetninger!$C$19</f>
        <v>127563.85394932936</v>
      </c>
      <c r="E134" s="53">
        <f>VLOOKUP($A134,IRData!$A$2:$M$150,7,FALSE)</f>
        <v>39380</v>
      </c>
      <c r="F134" s="53">
        <f>VLOOKUP($A134,IRData!$A$2:$M$150,8,FALSE)</f>
        <v>670815</v>
      </c>
      <c r="G134" s="53">
        <f>VLOOKUP($A134,IRData!$A$2:$M$150,9,FALSE)</f>
        <v>677523.15</v>
      </c>
      <c r="H134" s="53">
        <f>VLOOKUP($A134,IRData!$A$2:$M$150,10,FALSE)</f>
        <v>47468</v>
      </c>
      <c r="I134" s="53">
        <f>VLOOKUP($A134,IRData!$A$2:$M$150,11,FALSE)</f>
        <v>20292</v>
      </c>
      <c r="J134" s="55">
        <f>VLOOKUP(A134,IRData!$A$3:$Z$150,26,FALSE)</f>
        <v>9967.8053199999995</v>
      </c>
      <c r="K134" s="55">
        <f>VLOOKUP(A134,IRData!$A$3:$AG$150,31,FALSE)</f>
        <v>4261.11708</v>
      </c>
      <c r="L134" s="53">
        <f>VLOOKUP($A134,IRData!$A$2:$M$150,12,FALSE)</f>
        <v>11739</v>
      </c>
      <c r="M134" s="54">
        <f>L134*Forutsetninger!$C$19</f>
        <v>12228.853949329361</v>
      </c>
      <c r="N134" s="53">
        <f>VLOOKUP(A134,IRData!$A$3:$E$150,5,FALSE)*Forutsetninger!$C$19</f>
        <v>0</v>
      </c>
      <c r="O134" s="53">
        <f>VLOOKUP(A134,IRData!$A$3:$AA$150,27,FALSE)</f>
        <v>0</v>
      </c>
      <c r="P134" s="56">
        <f t="shared" si="20"/>
        <v>193401.63029865868</v>
      </c>
      <c r="Q134" s="146">
        <f>D134+E134+J134+K134+M134+G134*Forutsetninger!$B$6+N134</f>
        <v>236221.0933786587</v>
      </c>
      <c r="R134" s="57">
        <f>IFERROR((VLOOKUP(A134,'DEAnorm D-nett'!$A$4:$H$137,8,FALSE)+O134),0)</f>
        <v>151763.93959285039</v>
      </c>
      <c r="S134" s="26">
        <f>IFERROR((VLOOKUP(A134,'DEAnorm R- og S-nett'!$A$4:$H$91,8,FALSE)+N134+K134),N134+K134)</f>
        <v>57730.043508637013</v>
      </c>
      <c r="T134" s="58">
        <f>(1-Forutsetninger!$B$4)*Q134+(R134+S134)*Forutsetninger!$B$4</f>
        <v>220184.82721235591</v>
      </c>
      <c r="U134" s="50">
        <f t="shared" si="21"/>
        <v>26783.196913697233</v>
      </c>
      <c r="V134" s="49">
        <f t="shared" si="22"/>
        <v>3.9531043203021525E-2</v>
      </c>
      <c r="W134" s="62">
        <f>(R134+S134)-G134*($K$162+$K$156)/Forutsetninger!$B$4</f>
        <v>192921.69331623419</v>
      </c>
      <c r="X134" s="26">
        <f>(1-Forutsetninger!$B$4)*Q134+Forutsetninger!$B$4*W134</f>
        <v>210241.45334120397</v>
      </c>
      <c r="Y134" s="26">
        <f t="shared" si="23"/>
        <v>16839.823042545293</v>
      </c>
      <c r="Z134" s="63">
        <f t="shared" si="24"/>
        <v>2.4854978080889625E-2</v>
      </c>
    </row>
    <row r="135" spans="1:26" x14ac:dyDescent="0.2">
      <c r="A135" s="197">
        <v>2342013</v>
      </c>
      <c r="B135" s="197" t="s">
        <v>117</v>
      </c>
      <c r="C135" s="226">
        <f>VLOOKUP(A135,IRData!$A$3:$F$150,6,FALSE)</f>
        <v>17319</v>
      </c>
      <c r="D135" s="55">
        <f>C135*Forutsetninger!$C$19</f>
        <v>18041.700447093892</v>
      </c>
      <c r="E135" s="53">
        <f>VLOOKUP($A135,IRData!$A$2:$M$150,7,FALSE)</f>
        <v>4144</v>
      </c>
      <c r="F135" s="53">
        <f>VLOOKUP($A135,IRData!$A$2:$M$150,8,FALSE)</f>
        <v>66186</v>
      </c>
      <c r="G135" s="53">
        <f>VLOOKUP($A135,IRData!$A$2:$M$150,9,FALSE)</f>
        <v>66847.86</v>
      </c>
      <c r="H135" s="53">
        <f>VLOOKUP($A135,IRData!$A$2:$M$150,10,FALSE)</f>
        <v>2896</v>
      </c>
      <c r="I135" s="53">
        <f>VLOOKUP($A135,IRData!$A$2:$M$150,11,FALSE)</f>
        <v>0</v>
      </c>
      <c r="J135" s="55">
        <f>VLOOKUP(A135,IRData!$A$3:$Z$150,26,FALSE)</f>
        <v>572.74192000000005</v>
      </c>
      <c r="K135" s="55">
        <f>VLOOKUP(A135,IRData!$A$3:$AG$150,31,FALSE)</f>
        <v>0</v>
      </c>
      <c r="L135" s="53">
        <f>VLOOKUP($A135,IRData!$A$2:$M$150,12,FALSE)</f>
        <v>437</v>
      </c>
      <c r="M135" s="54">
        <f>L135*Forutsetninger!$C$19</f>
        <v>455.23546944858424</v>
      </c>
      <c r="N135" s="53">
        <f>VLOOKUP(A135,IRData!$A$3:$E$150,5,FALSE)*Forutsetninger!$C$19</f>
        <v>0</v>
      </c>
      <c r="O135" s="53">
        <f>VLOOKUP(A135,IRData!$A$3:$AA$150,27,FALSE)</f>
        <v>109.156503145812</v>
      </c>
      <c r="P135" s="56">
        <f t="shared" si="20"/>
        <v>23213.677836542476</v>
      </c>
      <c r="Q135" s="146">
        <f>D135+E135+J135+K135+M135+G135*Forutsetninger!$B$6+N135</f>
        <v>27438.462588542476</v>
      </c>
      <c r="R135" s="57">
        <f>IFERROR((VLOOKUP(A135,'DEAnorm D-nett'!$A$4:$H$137,8,FALSE)+O135),0)</f>
        <v>21111.540214948207</v>
      </c>
      <c r="S135" s="26">
        <f>IFERROR((VLOOKUP(A135,'DEAnorm R- og S-nett'!$A$4:$H$91,8,FALSE)+N135+K135),N135+K135)</f>
        <v>0</v>
      </c>
      <c r="T135" s="58">
        <f>(1-Forutsetninger!$B$4)*Q135+(R135+S135)*Forutsetninger!$B$4</f>
        <v>23642.309164385915</v>
      </c>
      <c r="U135" s="50">
        <f t="shared" si="21"/>
        <v>428.63132784343907</v>
      </c>
      <c r="V135" s="49">
        <f t="shared" si="22"/>
        <v>6.4120426269956747E-3</v>
      </c>
      <c r="W135" s="62">
        <f>(R135+S135)-G135*($K$162+$K$156)/Forutsetninger!$B$4</f>
        <v>19476.434303889615</v>
      </c>
      <c r="X135" s="26">
        <f>(1-Forutsetninger!$B$4)*Q135+Forutsetninger!$B$4*W135</f>
        <v>22661.245617750763</v>
      </c>
      <c r="Y135" s="26">
        <f t="shared" si="23"/>
        <v>-552.43221879171324</v>
      </c>
      <c r="Z135" s="63">
        <f t="shared" si="24"/>
        <v>-8.2640224951361675E-3</v>
      </c>
    </row>
    <row r="136" spans="1:26" x14ac:dyDescent="0.2">
      <c r="A136" s="197">
        <v>2872013</v>
      </c>
      <c r="B136" s="197" t="s">
        <v>302</v>
      </c>
      <c r="C136" s="226">
        <f>VLOOKUP(A136,IRData!$A$3:$F$150,6,FALSE)</f>
        <v>0</v>
      </c>
      <c r="D136" s="55">
        <f>C136*Forutsetninger!$C$19</f>
        <v>0</v>
      </c>
      <c r="E136" s="53">
        <f>VLOOKUP($A136,IRData!$A$2:$M$150,7,FALSE)</f>
        <v>273</v>
      </c>
      <c r="F136" s="53">
        <f>VLOOKUP($A136,IRData!$A$2:$M$150,8,FALSE)</f>
        <v>1090</v>
      </c>
      <c r="G136" s="53">
        <f>VLOOKUP($A136,IRData!$A$2:$M$150,9,FALSE)</f>
        <v>1100.9000000000001</v>
      </c>
      <c r="H136" s="53">
        <f>VLOOKUP($A136,IRData!$A$2:$M$150,10,FALSE)</f>
        <v>0</v>
      </c>
      <c r="I136" s="53">
        <f>VLOOKUP($A136,IRData!$A$2:$M$150,11,FALSE)</f>
        <v>0</v>
      </c>
      <c r="J136" s="55">
        <f>VLOOKUP(A136,IRData!$A$3:$Z$150,26,FALSE)</f>
        <v>0</v>
      </c>
      <c r="K136" s="55">
        <f>VLOOKUP(A136,IRData!$A$3:$AG$150,31,FALSE)</f>
        <v>0</v>
      </c>
      <c r="L136" s="53">
        <f>VLOOKUP($A136,IRData!$A$2:$M$150,12,FALSE)</f>
        <v>0</v>
      </c>
      <c r="M136" s="54">
        <f>L136*Forutsetninger!$C$19</f>
        <v>0</v>
      </c>
      <c r="N136" s="53">
        <f>VLOOKUP(A136,IRData!$A$3:$E$150,5,FALSE)*Forutsetninger!$C$19</f>
        <v>0</v>
      </c>
      <c r="O136" s="53">
        <f>VLOOKUP(A136,IRData!$A$3:$AA$150,27,FALSE)</f>
        <v>0</v>
      </c>
      <c r="P136" s="56">
        <f t="shared" si="20"/>
        <v>273</v>
      </c>
      <c r="Q136" s="146">
        <f>D136+E136+J136+K136+M136+G136*Forutsetninger!$B$6+N136</f>
        <v>342.57688000000002</v>
      </c>
      <c r="R136" s="57">
        <f>IFERROR((VLOOKUP(A136,'DEAnorm D-nett'!$A$4:$H$137,8,FALSE)+O136),0)</f>
        <v>0</v>
      </c>
      <c r="S136" s="26">
        <f>IFERROR((VLOOKUP(A136,'DEAnorm R- og S-nett'!$A$4:$H$91,8,FALSE)+N136+K136),N136+K136)</f>
        <v>379.94855394108328</v>
      </c>
      <c r="T136" s="58">
        <f>(1-Forutsetninger!$B$4)*Q136+(R136+S136)*Forutsetninger!$B$4</f>
        <v>364.99988436464997</v>
      </c>
      <c r="U136" s="50">
        <f t="shared" si="21"/>
        <v>91.999884364649972</v>
      </c>
      <c r="V136" s="49">
        <f t="shared" si="22"/>
        <v>8.3567884789399555E-2</v>
      </c>
      <c r="W136" s="62">
        <f>(R136+S136)-G136*($K$162+$K$156)/Forutsetninger!$B$4</f>
        <v>353.02042045282496</v>
      </c>
      <c r="X136" s="26">
        <f>(1-Forutsetninger!$B$4)*Q136+Forutsetninger!$B$4*W136</f>
        <v>348.84300427169501</v>
      </c>
      <c r="Y136" s="26">
        <f t="shared" si="23"/>
        <v>75.843004271695008</v>
      </c>
      <c r="Z136" s="63">
        <f t="shared" si="24"/>
        <v>6.8891819667267692E-2</v>
      </c>
    </row>
    <row r="137" spans="1:26" x14ac:dyDescent="0.2">
      <c r="A137" s="197">
        <v>2422013</v>
      </c>
      <c r="B137" s="197" t="s">
        <v>80</v>
      </c>
      <c r="C137" s="226">
        <f>VLOOKUP(A137,IRData!$A$3:$F$150,6,FALSE)</f>
        <v>8120</v>
      </c>
      <c r="D137" s="55">
        <f>C137*Forutsetninger!$C$19</f>
        <v>8458.8375558867374</v>
      </c>
      <c r="E137" s="53">
        <f>VLOOKUP($A137,IRData!$A$2:$M$150,7,FALSE)</f>
        <v>1917</v>
      </c>
      <c r="F137" s="53">
        <f>VLOOKUP($A137,IRData!$A$2:$M$150,8,FALSE)</f>
        <v>33169</v>
      </c>
      <c r="G137" s="53">
        <f>VLOOKUP($A137,IRData!$A$2:$M$150,9,FALSE)</f>
        <v>33500.69</v>
      </c>
      <c r="H137" s="53">
        <f>VLOOKUP($A137,IRData!$A$2:$M$150,10,FALSE)</f>
        <v>1527</v>
      </c>
      <c r="I137" s="53">
        <f>VLOOKUP($A137,IRData!$A$2:$M$150,11,FALSE)</f>
        <v>0</v>
      </c>
      <c r="J137" s="55">
        <f>VLOOKUP(A137,IRData!$A$3:$Z$150,26,FALSE)</f>
        <v>302.68194</v>
      </c>
      <c r="K137" s="55">
        <f>VLOOKUP(A137,IRData!$A$3:$AG$150,31,FALSE)</f>
        <v>0</v>
      </c>
      <c r="L137" s="53">
        <f>VLOOKUP($A137,IRData!$A$2:$M$150,12,FALSE)</f>
        <v>269</v>
      </c>
      <c r="M137" s="54">
        <f>L137*Forutsetninger!$C$19</f>
        <v>280.22503725782417</v>
      </c>
      <c r="N137" s="53">
        <f>VLOOKUP(A137,IRData!$A$3:$E$150,5,FALSE)*Forutsetninger!$C$19</f>
        <v>0</v>
      </c>
      <c r="O137" s="53">
        <f>VLOOKUP(A137,IRData!$A$3:$AA$150,27,FALSE)</f>
        <v>0</v>
      </c>
      <c r="P137" s="56">
        <f t="shared" si="20"/>
        <v>10958.744533144562</v>
      </c>
      <c r="Q137" s="146">
        <f>D137+E137+J137+K137+M137+G137*Forutsetninger!$B$6+N137</f>
        <v>13075.988141144562</v>
      </c>
      <c r="R137" s="57">
        <f>IFERROR((VLOOKUP(A137,'DEAnorm D-nett'!$A$4:$H$137,8,FALSE)+O137),0)</f>
        <v>10216.82502855944</v>
      </c>
      <c r="S137" s="26">
        <f>IFERROR((VLOOKUP(A137,'DEAnorm R- og S-nett'!$A$4:$H$91,8,FALSE)+N137+K137),N137+K137)</f>
        <v>0</v>
      </c>
      <c r="T137" s="58">
        <f>(1-Forutsetninger!$B$4)*Q137+(R137+S137)*Forutsetninger!$B$4</f>
        <v>11360.490273593488</v>
      </c>
      <c r="U137" s="50">
        <f t="shared" si="21"/>
        <v>401.74574044892688</v>
      </c>
      <c r="V137" s="49">
        <f t="shared" si="22"/>
        <v>1.1992163159890941E-2</v>
      </c>
      <c r="W137" s="62">
        <f>(R137+S137)-G137*($K$162+$K$156)/Forutsetninger!$B$4</f>
        <v>9397.3945150988529</v>
      </c>
      <c r="X137" s="26">
        <f>(1-Forutsetninger!$B$4)*Q137+Forutsetninger!$B$4*W137</f>
        <v>10868.831965517136</v>
      </c>
      <c r="Y137" s="26">
        <f t="shared" si="23"/>
        <v>-89.912567627425233</v>
      </c>
      <c r="Z137" s="63">
        <f t="shared" si="24"/>
        <v>-2.6839019622409339E-3</v>
      </c>
    </row>
    <row r="138" spans="1:26" x14ac:dyDescent="0.2">
      <c r="A138" s="197">
        <v>3062013</v>
      </c>
      <c r="B138" s="197" t="s">
        <v>304</v>
      </c>
      <c r="C138" s="226">
        <f>VLOOKUP(A138,IRData!$A$3:$F$150,6,FALSE)</f>
        <v>31985</v>
      </c>
      <c r="D138" s="55">
        <f>C138*Forutsetninger!$C$19</f>
        <v>33319.694485842032</v>
      </c>
      <c r="E138" s="53">
        <f>VLOOKUP($A138,IRData!$A$2:$M$150,7,FALSE)</f>
        <v>13748</v>
      </c>
      <c r="F138" s="53">
        <f>VLOOKUP($A138,IRData!$A$2:$M$150,8,FALSE)</f>
        <v>212437</v>
      </c>
      <c r="G138" s="53">
        <f>VLOOKUP($A138,IRData!$A$2:$M$150,9,FALSE)</f>
        <v>214561.37</v>
      </c>
      <c r="H138" s="53">
        <f>VLOOKUP($A138,IRData!$A$2:$M$150,10,FALSE)</f>
        <v>18064</v>
      </c>
      <c r="I138" s="53">
        <f>VLOOKUP($A138,IRData!$A$2:$M$150,11,FALSE)</f>
        <v>0</v>
      </c>
      <c r="J138" s="55">
        <f>VLOOKUP(A138,IRData!$A$3:$Z$150,26,FALSE)</f>
        <v>3590.0393600000002</v>
      </c>
      <c r="K138" s="55">
        <f>VLOOKUP(A138,IRData!$A$3:$AG$150,31,FALSE)</f>
        <v>0</v>
      </c>
      <c r="L138" s="53">
        <f>VLOOKUP($A138,IRData!$A$2:$M$150,12,FALSE)</f>
        <v>2120</v>
      </c>
      <c r="M138" s="54">
        <f>L138*Forutsetninger!$C$19</f>
        <v>2208.4649776453057</v>
      </c>
      <c r="N138" s="53">
        <f>VLOOKUP(A138,IRData!$A$3:$E$150,5,FALSE)*Forutsetninger!$C$19</f>
        <v>0</v>
      </c>
      <c r="O138" s="53">
        <f>VLOOKUP(A138,IRData!$A$3:$AA$150,27,FALSE)</f>
        <v>115.81690064840986</v>
      </c>
      <c r="P138" s="56">
        <f t="shared" si="20"/>
        <v>52866.198823487342</v>
      </c>
      <c r="Q138" s="146">
        <f>D138+E138+J138+K138+M138+G138*Forutsetninger!$B$6+N138</f>
        <v>66426.477407487342</v>
      </c>
      <c r="R138" s="57">
        <f>IFERROR((VLOOKUP(A138,'DEAnorm D-nett'!$A$4:$H$137,8,FALSE)+O138),0)</f>
        <v>65142.447690411369</v>
      </c>
      <c r="S138" s="26">
        <f>IFERROR((VLOOKUP(A138,'DEAnorm R- og S-nett'!$A$4:$H$91,8,FALSE)+N138+K138),N138+K138)</f>
        <v>0</v>
      </c>
      <c r="T138" s="58">
        <f>(1-Forutsetninger!$B$4)*Q138+(R138+S138)*Forutsetninger!$B$4</f>
        <v>65656.059577241758</v>
      </c>
      <c r="U138" s="50">
        <f t="shared" si="21"/>
        <v>12789.860753754416</v>
      </c>
      <c r="V138" s="49">
        <f t="shared" si="22"/>
        <v>5.9609335798678095E-2</v>
      </c>
      <c r="W138" s="62">
        <f>(R138+S138)-G138*($K$162+$K$156)/Forutsetninger!$B$4</f>
        <v>59894.253292388312</v>
      </c>
      <c r="X138" s="26">
        <f>(1-Forutsetninger!$B$4)*Q138+Forutsetninger!$B$4*W138</f>
        <v>62507.142938427925</v>
      </c>
      <c r="Y138" s="26">
        <f t="shared" si="23"/>
        <v>9640.9441149405829</v>
      </c>
      <c r="Z138" s="63">
        <f t="shared" si="24"/>
        <v>4.4933270676546219E-2</v>
      </c>
    </row>
    <row r="139" spans="1:26" x14ac:dyDescent="0.2">
      <c r="A139" s="197">
        <v>2482013</v>
      </c>
      <c r="B139" s="197" t="s">
        <v>81</v>
      </c>
      <c r="C139" s="226">
        <f>VLOOKUP(A139,IRData!$A$3:$F$150,6,FALSE)</f>
        <v>8961</v>
      </c>
      <c r="D139" s="55">
        <f>C139*Forutsetninger!$C$19</f>
        <v>9334.9314456035772</v>
      </c>
      <c r="E139" s="53">
        <f>VLOOKUP($A139,IRData!$A$2:$M$150,7,FALSE)</f>
        <v>2760</v>
      </c>
      <c r="F139" s="53">
        <f>VLOOKUP($A139,IRData!$A$2:$M$150,8,FALSE)</f>
        <v>41368</v>
      </c>
      <c r="G139" s="53">
        <f>VLOOKUP($A139,IRData!$A$2:$M$150,9,FALSE)</f>
        <v>41781.68</v>
      </c>
      <c r="H139" s="53">
        <f>VLOOKUP($A139,IRData!$A$2:$M$150,10,FALSE)</f>
        <v>2773</v>
      </c>
      <c r="I139" s="53">
        <f>VLOOKUP($A139,IRData!$A$2:$M$150,11,FALSE)</f>
        <v>0</v>
      </c>
      <c r="J139" s="55">
        <f>VLOOKUP(A139,IRData!$A$3:$Z$150,26,FALSE)</f>
        <v>551.10602000000006</v>
      </c>
      <c r="K139" s="55">
        <f>VLOOKUP(A139,IRData!$A$3:$AG$150,31,FALSE)</f>
        <v>0</v>
      </c>
      <c r="L139" s="53">
        <f>VLOOKUP($A139,IRData!$A$2:$M$150,12,FALSE)</f>
        <v>570</v>
      </c>
      <c r="M139" s="54">
        <f>L139*Forutsetninger!$C$19</f>
        <v>593.78539493293601</v>
      </c>
      <c r="N139" s="53">
        <f>VLOOKUP(A139,IRData!$A$3:$E$150,5,FALSE)*Forutsetninger!$C$19</f>
        <v>0</v>
      </c>
      <c r="O139" s="53">
        <f>VLOOKUP(A139,IRData!$A$3:$AA$150,27,FALSE)</f>
        <v>0</v>
      </c>
      <c r="P139" s="56">
        <f t="shared" si="20"/>
        <v>13239.822860536513</v>
      </c>
      <c r="Q139" s="146">
        <f>D139+E139+J139+K139+M139+G139*Forutsetninger!$B$6+N139</f>
        <v>15880.425036536513</v>
      </c>
      <c r="R139" s="57">
        <f>IFERROR((VLOOKUP(A139,'DEAnorm D-nett'!$A$4:$H$137,8,FALSE)+O139),0)</f>
        <v>15342.455288478302</v>
      </c>
      <c r="S139" s="26">
        <f>IFERROR((VLOOKUP(A139,'DEAnorm R- og S-nett'!$A$4:$H$91,8,FALSE)+N139+K139),N139+K139)</f>
        <v>0</v>
      </c>
      <c r="T139" s="58">
        <f>(1-Forutsetninger!$B$4)*Q139+(R139+S139)*Forutsetninger!$B$4</f>
        <v>15557.643187701586</v>
      </c>
      <c r="U139" s="50">
        <f t="shared" si="21"/>
        <v>2317.8203271650727</v>
      </c>
      <c r="V139" s="49">
        <f t="shared" si="22"/>
        <v>5.547456031363681E-2</v>
      </c>
      <c r="W139" s="62">
        <f>(R139+S139)-G139*($K$162+$K$156)/Forutsetninger!$B$4</f>
        <v>14320.470860824844</v>
      </c>
      <c r="X139" s="26">
        <f>(1-Forutsetninger!$B$4)*Q139+Forutsetninger!$B$4*W139</f>
        <v>14944.452531109513</v>
      </c>
      <c r="Y139" s="26">
        <f t="shared" si="23"/>
        <v>1704.6296705730001</v>
      </c>
      <c r="Z139" s="63">
        <f t="shared" si="24"/>
        <v>4.079849519150499E-2</v>
      </c>
    </row>
    <row r="140" spans="1:26" x14ac:dyDescent="0.2">
      <c r="A140" s="197">
        <v>2492013</v>
      </c>
      <c r="B140" s="197" t="s">
        <v>294</v>
      </c>
      <c r="C140" s="226">
        <f>VLOOKUP(A140,IRData!$A$3:$F$150,6,FALSE)</f>
        <v>96330</v>
      </c>
      <c r="D140" s="55">
        <f>C140*Forutsetninger!$C$19</f>
        <v>100349.73174366618</v>
      </c>
      <c r="E140" s="53">
        <f>VLOOKUP($A140,IRData!$A$2:$M$150,7,FALSE)</f>
        <v>29784</v>
      </c>
      <c r="F140" s="53">
        <f>VLOOKUP($A140,IRData!$A$2:$M$150,8,FALSE)</f>
        <v>553620</v>
      </c>
      <c r="G140" s="53">
        <f>VLOOKUP($A140,IRData!$A$2:$M$150,9,FALSE)</f>
        <v>559156.19999999995</v>
      </c>
      <c r="H140" s="53">
        <f>VLOOKUP($A140,IRData!$A$2:$M$150,10,FALSE)</f>
        <v>37702</v>
      </c>
      <c r="I140" s="53">
        <f>VLOOKUP($A140,IRData!$A$2:$M$150,11,FALSE)</f>
        <v>19535</v>
      </c>
      <c r="J140" s="55">
        <f>VLOOKUP(A140,IRData!$A$3:$Z$150,26,FALSE)</f>
        <v>7646.7196399999993</v>
      </c>
      <c r="K140" s="55">
        <f>VLOOKUP(A140,IRData!$A$3:$AG$150,31,FALSE)</f>
        <v>3962.0886999999998</v>
      </c>
      <c r="L140" s="53">
        <f>VLOOKUP($A140,IRData!$A$2:$M$150,12,FALSE)</f>
        <v>6237</v>
      </c>
      <c r="M140" s="54">
        <f>L140*Forutsetninger!$C$19</f>
        <v>6497.2622950819677</v>
      </c>
      <c r="N140" s="53">
        <f>VLOOKUP(A140,IRData!$A$3:$E$150,5,FALSE)*Forutsetninger!$C$19</f>
        <v>157.30104321907601</v>
      </c>
      <c r="O140" s="53">
        <f>VLOOKUP(A140,IRData!$A$3:$AA$150,27,FALSE)</f>
        <v>0</v>
      </c>
      <c r="P140" s="56">
        <f t="shared" si="20"/>
        <v>148397.10342196724</v>
      </c>
      <c r="Q140" s="146">
        <f>D140+E140+J140+K140+M140+G140*Forutsetninger!$B$6+N140</f>
        <v>183735.77526196724</v>
      </c>
      <c r="R140" s="57">
        <f>IFERROR((VLOOKUP(A140,'DEAnorm D-nett'!$A$4:$H$137,8,FALSE)+O140),0)</f>
        <v>104502.76433942912</v>
      </c>
      <c r="S140" s="26">
        <f>IFERROR((VLOOKUP(A140,'DEAnorm R- og S-nett'!$A$4:$H$91,8,FALSE)+N140+K140),N140+K140)</f>
        <v>35659.179786400848</v>
      </c>
      <c r="T140" s="58">
        <f>(1-Forutsetninger!$B$4)*Q140+(R140+S140)*Forutsetninger!$B$4</f>
        <v>157591.47658028489</v>
      </c>
      <c r="U140" s="50">
        <f t="shared" si="21"/>
        <v>9194.3731583176414</v>
      </c>
      <c r="V140" s="49">
        <f t="shared" si="22"/>
        <v>1.6443300026571541E-2</v>
      </c>
      <c r="W140" s="62">
        <f>(R140+S140)-G140*($K$162+$K$156)/Forutsetninger!$B$4</f>
        <v>126484.92278475697</v>
      </c>
      <c r="X140" s="26">
        <f>(1-Forutsetninger!$B$4)*Q140+Forutsetninger!$B$4*W140</f>
        <v>149385.2637756411</v>
      </c>
      <c r="Y140" s="26">
        <f t="shared" si="23"/>
        <v>988.16035367385484</v>
      </c>
      <c r="Z140" s="63">
        <f t="shared" si="24"/>
        <v>1.7672349044396806E-3</v>
      </c>
    </row>
    <row r="141" spans="1:26" x14ac:dyDescent="0.2">
      <c r="A141" s="197">
        <v>4642013</v>
      </c>
      <c r="B141" s="197" t="s">
        <v>154</v>
      </c>
      <c r="C141" s="226">
        <f>VLOOKUP(A141,IRData!$A$3:$F$150,6,FALSE)</f>
        <v>52134</v>
      </c>
      <c r="D141" s="55">
        <f>C141*Forutsetninger!$C$19</f>
        <v>54309.487332339799</v>
      </c>
      <c r="E141" s="53">
        <f>VLOOKUP($A141,IRData!$A$2:$M$150,7,FALSE)</f>
        <v>15075</v>
      </c>
      <c r="F141" s="53">
        <f>VLOOKUP($A141,IRData!$A$2:$M$150,8,FALSE)</f>
        <v>202256</v>
      </c>
      <c r="G141" s="53">
        <f>VLOOKUP($A141,IRData!$A$2:$M$150,9,FALSE)</f>
        <v>204278.56</v>
      </c>
      <c r="H141" s="53">
        <f>VLOOKUP($A141,IRData!$A$2:$M$150,10,FALSE)</f>
        <v>13829</v>
      </c>
      <c r="I141" s="53">
        <f>VLOOKUP($A141,IRData!$A$2:$M$150,11,FALSE)</f>
        <v>9001</v>
      </c>
      <c r="J141" s="55">
        <f>VLOOKUP(A141,IRData!$A$3:$Z$150,26,FALSE)</f>
        <v>2804.7977799999999</v>
      </c>
      <c r="K141" s="55">
        <f>VLOOKUP(A141,IRData!$A$3:$AG$150,31,FALSE)</f>
        <v>1825.5828199999999</v>
      </c>
      <c r="L141" s="53">
        <f>VLOOKUP($A141,IRData!$A$2:$M$150,12,FALSE)</f>
        <v>2687</v>
      </c>
      <c r="M141" s="54">
        <f>L141*Forutsetninger!$C$19</f>
        <v>2799.1251862891208</v>
      </c>
      <c r="N141" s="53">
        <f>VLOOKUP(A141,IRData!$A$3:$E$150,5,FALSE)*Forutsetninger!$C$19</f>
        <v>0</v>
      </c>
      <c r="O141" s="53">
        <f>VLOOKUP(A141,IRData!$A$3:$AA$150,27,FALSE)</f>
        <v>0</v>
      </c>
      <c r="P141" s="56">
        <f t="shared" si="20"/>
        <v>76813.993118628918</v>
      </c>
      <c r="Q141" s="146">
        <f>D141+E141+J141+K141+M141+G141*Forutsetninger!$B$6+N141</f>
        <v>89724.398110628914</v>
      </c>
      <c r="R141" s="57">
        <f>IFERROR((VLOOKUP(A141,'DEAnorm D-nett'!$A$4:$H$137,8,FALSE)+O141),0)</f>
        <v>67888.781794562688</v>
      </c>
      <c r="S141" s="26">
        <f>IFERROR((VLOOKUP(A141,'DEAnorm R- og S-nett'!$A$4:$H$91,8,FALSE)+N141+K141),N141+K141)</f>
        <v>9715.4752458591156</v>
      </c>
      <c r="T141" s="58">
        <f>(1-Forutsetninger!$B$4)*Q141+(R141+S141)*Forutsetninger!$B$4</f>
        <v>82452.313468504639</v>
      </c>
      <c r="U141" s="50">
        <f t="shared" si="21"/>
        <v>5638.3203498757211</v>
      </c>
      <c r="V141" s="49">
        <f t="shared" si="22"/>
        <v>2.7601136163656729E-2</v>
      </c>
      <c r="W141" s="62">
        <f>(R141+S141)-G141*($K$162+$K$156)/Forutsetninger!$B$4</f>
        <v>72607.581291062917</v>
      </c>
      <c r="X141" s="26">
        <f>(1-Forutsetninger!$B$4)*Q141+Forutsetninger!$B$4*W141</f>
        <v>79454.308018889307</v>
      </c>
      <c r="Y141" s="26">
        <f t="shared" si="23"/>
        <v>2640.3149002603895</v>
      </c>
      <c r="Z141" s="63">
        <f t="shared" si="24"/>
        <v>1.2925071041524816E-2</v>
      </c>
    </row>
    <row r="142" spans="1:26" x14ac:dyDescent="0.2">
      <c r="A142" s="197">
        <v>2512013</v>
      </c>
      <c r="B142" s="197" t="s">
        <v>295</v>
      </c>
      <c r="C142" s="226">
        <f>VLOOKUP(A142,IRData!$A$3:$F$150,6,FALSE)</f>
        <v>51899</v>
      </c>
      <c r="D142" s="55">
        <f>C142*Forutsetninger!$C$19</f>
        <v>54064.681073025342</v>
      </c>
      <c r="E142" s="53">
        <f>VLOOKUP($A142,IRData!$A$2:$M$150,7,FALSE)</f>
        <v>17217</v>
      </c>
      <c r="F142" s="53">
        <f>VLOOKUP($A142,IRData!$A$2:$M$150,8,FALSE)</f>
        <v>279845</v>
      </c>
      <c r="G142" s="53">
        <f>VLOOKUP($A142,IRData!$A$2:$M$150,9,FALSE)</f>
        <v>282643.45</v>
      </c>
      <c r="H142" s="53">
        <f>VLOOKUP($A142,IRData!$A$2:$M$150,10,FALSE)</f>
        <v>20771</v>
      </c>
      <c r="I142" s="53">
        <f>VLOOKUP($A142,IRData!$A$2:$M$150,11,FALSE)</f>
        <v>15399</v>
      </c>
      <c r="J142" s="55">
        <f>VLOOKUP(A142,IRData!$A$3:$Z$150,26,FALSE)</f>
        <v>4117.2276199999997</v>
      </c>
      <c r="K142" s="55">
        <f>VLOOKUP(A142,IRData!$A$3:$AG$150,31,FALSE)</f>
        <v>3052.38978</v>
      </c>
      <c r="L142" s="53">
        <f>VLOOKUP($A142,IRData!$A$2:$M$150,12,FALSE)</f>
        <v>9361</v>
      </c>
      <c r="M142" s="54">
        <f>L142*Forutsetninger!$C$19</f>
        <v>9751.622950819672</v>
      </c>
      <c r="N142" s="53">
        <f>VLOOKUP(A142,IRData!$A$3:$E$150,5,FALSE)*Forutsetninger!$C$19</f>
        <v>0</v>
      </c>
      <c r="O142" s="53">
        <f>VLOOKUP(A142,IRData!$A$3:$AA$150,27,FALSE)</f>
        <v>54.578251572905998</v>
      </c>
      <c r="P142" s="56">
        <f t="shared" si="20"/>
        <v>88202.921423845008</v>
      </c>
      <c r="Q142" s="146">
        <f>D142+E142+J142+K142+M142+G142*Forutsetninger!$B$6+N142</f>
        <v>106065.98746384501</v>
      </c>
      <c r="R142" s="57">
        <f>IFERROR((VLOOKUP(A142,'DEAnorm D-nett'!$A$4:$H$137,8,FALSE)+O142),0)</f>
        <v>88432.77158840526</v>
      </c>
      <c r="S142" s="26">
        <f>IFERROR((VLOOKUP(A142,'DEAnorm R- og S-nett'!$A$4:$H$91,8,FALSE)+N142+K142),N142+K142)</f>
        <v>14595.247844055457</v>
      </c>
      <c r="T142" s="58">
        <f>(1-Forutsetninger!$B$4)*Q142+(R142+S142)*Forutsetninger!$B$4</f>
        <v>104243.20664501443</v>
      </c>
      <c r="U142" s="50">
        <f t="shared" si="21"/>
        <v>16040.285221169426</v>
      </c>
      <c r="V142" s="49">
        <f t="shared" si="22"/>
        <v>5.6750953263447021E-2</v>
      </c>
      <c r="W142" s="62">
        <f>(R142+S142)-G142*($K$162+$K$156)/Forutsetninger!$B$4</f>
        <v>96114.529968220668</v>
      </c>
      <c r="X142" s="26">
        <f>(1-Forutsetninger!$B$4)*Q142+Forutsetninger!$B$4*W142</f>
        <v>100095.11296647041</v>
      </c>
      <c r="Y142" s="26">
        <f t="shared" si="23"/>
        <v>11892.191542625398</v>
      </c>
      <c r="Z142" s="63">
        <f t="shared" si="24"/>
        <v>4.2074888141315138E-2</v>
      </c>
    </row>
    <row r="143" spans="1:26" x14ac:dyDescent="0.2">
      <c r="A143" s="197">
        <v>3072013</v>
      </c>
      <c r="B143" s="197" t="s">
        <v>146</v>
      </c>
      <c r="C143" s="226">
        <f>VLOOKUP(A143,IRData!$A$3:$F$150,6,FALSE)</f>
        <v>547</v>
      </c>
      <c r="D143" s="55">
        <f>C143*Forutsetninger!$C$19</f>
        <v>569.82563338301043</v>
      </c>
      <c r="E143" s="53">
        <f>VLOOKUP($A143,IRData!$A$2:$M$150,7,FALSE)</f>
        <v>74</v>
      </c>
      <c r="F143" s="53">
        <f>VLOOKUP($A143,IRData!$A$2:$M$150,8,FALSE)</f>
        <v>1105</v>
      </c>
      <c r="G143" s="53">
        <f>VLOOKUP($A143,IRData!$A$2:$M$150,9,FALSE)</f>
        <v>1116.05</v>
      </c>
      <c r="H143" s="53">
        <f>VLOOKUP($A143,IRData!$A$2:$M$150,10,FALSE)</f>
        <v>0</v>
      </c>
      <c r="I143" s="53">
        <f>VLOOKUP($A143,IRData!$A$2:$M$150,11,FALSE)</f>
        <v>0</v>
      </c>
      <c r="J143" s="55">
        <f>VLOOKUP(A143,IRData!$A$3:$Z$150,26,FALSE)</f>
        <v>0</v>
      </c>
      <c r="K143" s="55">
        <f>VLOOKUP(A143,IRData!$A$3:$AG$150,31,FALSE)</f>
        <v>0</v>
      </c>
      <c r="L143" s="53">
        <f>VLOOKUP($A143,IRData!$A$2:$M$150,12,FALSE)</f>
        <v>0</v>
      </c>
      <c r="M143" s="54">
        <f>L143*Forutsetninger!$C$19</f>
        <v>0</v>
      </c>
      <c r="N143" s="53">
        <f>VLOOKUP(A143,IRData!$A$3:$E$150,5,FALSE)*Forutsetninger!$C$19</f>
        <v>0</v>
      </c>
      <c r="O143" s="53">
        <f>VLOOKUP(A143,IRData!$A$3:$AA$150,27,FALSE)</f>
        <v>0</v>
      </c>
      <c r="P143" s="56">
        <f t="shared" si="20"/>
        <v>643.82563338301043</v>
      </c>
      <c r="Q143" s="146">
        <f>D143+E143+J143+K143+M143+G143*Forutsetninger!$B$6+N143</f>
        <v>714.35999338301042</v>
      </c>
      <c r="R143" s="57">
        <f>IFERROR((VLOOKUP(A143,'DEAnorm D-nett'!$A$4:$H$137,8,FALSE)+O143),0)</f>
        <v>0</v>
      </c>
      <c r="S143" s="26">
        <f>IFERROR((VLOOKUP(A143,'DEAnorm R- og S-nett'!$A$4:$H$91,8,FALSE)+N143+K143),N143+K143)</f>
        <v>574.47116415208995</v>
      </c>
      <c r="T143" s="58">
        <f>(1-Forutsetninger!$B$4)*Q143+(R143+S143)*Forutsetninger!$B$4</f>
        <v>630.42669584445821</v>
      </c>
      <c r="U143" s="50">
        <f t="shared" si="21"/>
        <v>-13.398937538552218</v>
      </c>
      <c r="V143" s="49">
        <f t="shared" si="22"/>
        <v>-1.2005678543570824E-2</v>
      </c>
      <c r="W143" s="62">
        <f>(R143+S143)-G143*($K$162+$K$156)/Forutsetninger!$B$4</f>
        <v>547.17246001949786</v>
      </c>
      <c r="X143" s="26">
        <f>(1-Forutsetninger!$B$4)*Q143+Forutsetninger!$B$4*W143</f>
        <v>614.04747336490288</v>
      </c>
      <c r="Y143" s="26">
        <f t="shared" si="23"/>
        <v>-29.778160018107542</v>
      </c>
      <c r="Z143" s="63">
        <f t="shared" si="24"/>
        <v>-2.668174366570274E-2</v>
      </c>
    </row>
    <row r="144" spans="1:26" x14ac:dyDescent="0.2">
      <c r="A144" s="197">
        <v>5422013</v>
      </c>
      <c r="B144" s="197" t="s">
        <v>29</v>
      </c>
      <c r="C144" s="226">
        <f>VLOOKUP(A144,IRData!$A$3:$F$150,6,FALSE)</f>
        <v>41583</v>
      </c>
      <c r="D144" s="55">
        <f>C144*Forutsetninger!$C$19</f>
        <v>43318.207153502241</v>
      </c>
      <c r="E144" s="53">
        <f>VLOOKUP($A144,IRData!$A$2:$M$150,7,FALSE)</f>
        <v>12978</v>
      </c>
      <c r="F144" s="53">
        <f>VLOOKUP($A144,IRData!$A$2:$M$150,8,FALSE)</f>
        <v>193433</v>
      </c>
      <c r="G144" s="53">
        <f>VLOOKUP($A144,IRData!$A$2:$M$150,9,FALSE)</f>
        <v>195367.33</v>
      </c>
      <c r="H144" s="53">
        <f>VLOOKUP($A144,IRData!$A$2:$M$150,10,FALSE)</f>
        <v>19797</v>
      </c>
      <c r="I144" s="53">
        <f>VLOOKUP($A144,IRData!$A$2:$M$150,11,FALSE)</f>
        <v>0</v>
      </c>
      <c r="J144" s="55">
        <f>VLOOKUP(A144,IRData!$A$3:$Z$150,26,FALSE)</f>
        <v>3934.4557800000002</v>
      </c>
      <c r="K144" s="55">
        <f>VLOOKUP(A144,IRData!$A$3:$AG$150,31,FALSE)</f>
        <v>0</v>
      </c>
      <c r="L144" s="53">
        <f>VLOOKUP($A144,IRData!$A$2:$M$150,12,FALSE)</f>
        <v>1586</v>
      </c>
      <c r="M144" s="54">
        <f>L144*Forutsetninger!$C$19</f>
        <v>1652.1818181818182</v>
      </c>
      <c r="N144" s="53">
        <f>VLOOKUP(A144,IRData!$A$3:$E$150,5,FALSE)*Forutsetninger!$C$19</f>
        <v>0</v>
      </c>
      <c r="O144" s="53">
        <f>VLOOKUP(A144,IRData!$A$3:$AA$150,27,FALSE)</f>
        <v>1250.9057877337348</v>
      </c>
      <c r="P144" s="56">
        <f t="shared" si="20"/>
        <v>61882.844751684061</v>
      </c>
      <c r="Q144" s="146">
        <f>D144+E144+J144+K144+M144+G144*Forutsetninger!$B$6+N144</f>
        <v>74230.060007684064</v>
      </c>
      <c r="R144" s="57">
        <f>IFERROR((VLOOKUP(A144,'DEAnorm D-nett'!$A$4:$H$137,8,FALSE)+O144),0)</f>
        <v>72215.237375681871</v>
      </c>
      <c r="S144" s="26">
        <f>IFERROR((VLOOKUP(A144,'DEAnorm R- og S-nett'!$A$4:$H$91,8,FALSE)+N144+K144),N144+K144)</f>
        <v>624.80370907898657</v>
      </c>
      <c r="T144" s="58">
        <f>(1-Forutsetninger!$B$4)*Q144+(R144+S144)*Forutsetninger!$B$4</f>
        <v>73396.048653930135</v>
      </c>
      <c r="U144" s="50">
        <f t="shared" si="21"/>
        <v>11513.203902246074</v>
      </c>
      <c r="V144" s="49">
        <f t="shared" si="22"/>
        <v>5.8931060286518094E-2</v>
      </c>
      <c r="W144" s="62">
        <f>(R144+S144)-G144*($K$162+$K$156)/Forutsetninger!$B$4</f>
        <v>68061.334988399147</v>
      </c>
      <c r="X144" s="26">
        <f>(1-Forutsetninger!$B$4)*Q144+Forutsetninger!$B$4*W144</f>
        <v>70528.824996113108</v>
      </c>
      <c r="Y144" s="26">
        <f t="shared" si="23"/>
        <v>8645.9802444290472</v>
      </c>
      <c r="Z144" s="63">
        <f t="shared" si="24"/>
        <v>4.4254995164386225E-2</v>
      </c>
    </row>
    <row r="145" spans="1:26" x14ac:dyDescent="0.2">
      <c r="A145" s="197">
        <v>6252013</v>
      </c>
      <c r="B145" s="197" t="s">
        <v>165</v>
      </c>
      <c r="C145" s="226">
        <f>VLOOKUP(A145,IRData!$A$3:$F$150,6,FALSE)</f>
        <v>37344</v>
      </c>
      <c r="D145" s="55">
        <f>C145*Forutsetninger!$C$19</f>
        <v>38902.318926974665</v>
      </c>
      <c r="E145" s="53">
        <f>VLOOKUP($A145,IRData!$A$2:$M$150,7,FALSE)</f>
        <v>13207</v>
      </c>
      <c r="F145" s="53">
        <f>VLOOKUP($A145,IRData!$A$2:$M$150,8,FALSE)</f>
        <v>236005</v>
      </c>
      <c r="G145" s="53">
        <f>VLOOKUP($A145,IRData!$A$2:$M$150,9,FALSE)</f>
        <v>238365.05</v>
      </c>
      <c r="H145" s="53">
        <f>VLOOKUP($A145,IRData!$A$2:$M$150,10,FALSE)</f>
        <v>18188</v>
      </c>
      <c r="I145" s="53">
        <f>VLOOKUP($A145,IRData!$A$2:$M$150,11,FALSE)</f>
        <v>5654</v>
      </c>
      <c r="J145" s="55">
        <f>VLOOKUP(A145,IRData!$A$3:$Z$150,26,FALSE)</f>
        <v>3597.0407600000003</v>
      </c>
      <c r="K145" s="55">
        <f>VLOOKUP(A145,IRData!$A$3:$AG$150,31,FALSE)</f>
        <v>1118.1915800000002</v>
      </c>
      <c r="L145" s="53">
        <f>VLOOKUP($A145,IRData!$A$2:$M$150,12,FALSE)</f>
        <v>2823</v>
      </c>
      <c r="M145" s="54">
        <f>L145*Forutsetninger!$C$19</f>
        <v>2940.8002980625934</v>
      </c>
      <c r="N145" s="53">
        <f>VLOOKUP(A145,IRData!$A$3:$E$150,5,FALSE)*Forutsetninger!$C$19</f>
        <v>0</v>
      </c>
      <c r="O145" s="53">
        <f>VLOOKUP(A145,IRData!$A$3:$AA$150,27,FALSE)</f>
        <v>0</v>
      </c>
      <c r="P145" s="56">
        <f t="shared" si="20"/>
        <v>59765.351565037257</v>
      </c>
      <c r="Q145" s="146">
        <f>D145+E145+J145+K145+M145+G145*Forutsetninger!$B$6+N145</f>
        <v>74830.022725037255</v>
      </c>
      <c r="R145" s="57">
        <f>IFERROR((VLOOKUP(A145,'DEAnorm D-nett'!$A$4:$H$137,8,FALSE)+O145),0)</f>
        <v>55766.860051636257</v>
      </c>
      <c r="S145" s="26">
        <f>IFERROR((VLOOKUP(A145,'DEAnorm R- og S-nett'!$A$4:$H$91,8,FALSE)+N145+K145),N145+K145)</f>
        <v>9577.030091872688</v>
      </c>
      <c r="T145" s="58">
        <f>(1-Forutsetninger!$B$4)*Q145+(R145+S145)*Forutsetninger!$B$4</f>
        <v>69138.343176120266</v>
      </c>
      <c r="U145" s="50">
        <f t="shared" si="21"/>
        <v>9372.991611083009</v>
      </c>
      <c r="V145" s="49">
        <f>IF(G145=0,0,U145/G145)</f>
        <v>3.9322004677627906E-2</v>
      </c>
      <c r="W145" s="62">
        <f>(R145+S145)-G145*($K$162+$K$156)/Forutsetninger!$B$4</f>
        <v>59513.455149108573</v>
      </c>
      <c r="X145" s="26">
        <f>(1-Forutsetninger!$B$4)*Q145+Forutsetninger!$B$4*W145</f>
        <v>65640.082179480043</v>
      </c>
      <c r="Y145" s="26">
        <f t="shared" si="23"/>
        <v>5874.7306144427857</v>
      </c>
      <c r="Z145" s="63">
        <f t="shared" si="24"/>
        <v>2.4645939555496019E-2</v>
      </c>
    </row>
    <row r="146" spans="1:26" x14ac:dyDescent="0.2">
      <c r="A146" s="197">
        <v>6862013</v>
      </c>
      <c r="B146" s="197" t="s">
        <v>92</v>
      </c>
      <c r="C146" s="226">
        <f>VLOOKUP(A146,IRData!$A$3:$F$150,6,FALSE)</f>
        <v>11597</v>
      </c>
      <c r="D146" s="55">
        <f>C146*Forutsetninger!$C$19</f>
        <v>12080.928464977645</v>
      </c>
      <c r="E146" s="53">
        <f>VLOOKUP($A146,IRData!$A$2:$M$150,7,FALSE)</f>
        <v>1132</v>
      </c>
      <c r="F146" s="53">
        <f>VLOOKUP($A146,IRData!$A$2:$M$150,8,FALSE)</f>
        <v>18474</v>
      </c>
      <c r="G146" s="53">
        <f>VLOOKUP($A146,IRData!$A$2:$M$150,9,FALSE)</f>
        <v>18658.740000000002</v>
      </c>
      <c r="H146" s="53">
        <f>VLOOKUP($A146,IRData!$A$2:$M$150,10,FALSE)</f>
        <v>3483</v>
      </c>
      <c r="I146" s="53">
        <f>VLOOKUP($A146,IRData!$A$2:$M$150,11,FALSE)</f>
        <v>0</v>
      </c>
      <c r="J146" s="55">
        <f>VLOOKUP(A146,IRData!$A$3:$Z$150,26,FALSE)</f>
        <v>706.42205999999999</v>
      </c>
      <c r="K146" s="55">
        <f>VLOOKUP(A146,IRData!$A$3:$AG$150,31,FALSE)</f>
        <v>0</v>
      </c>
      <c r="L146" s="53">
        <f>VLOOKUP($A146,IRData!$A$2:$M$150,12,FALSE)</f>
        <v>0</v>
      </c>
      <c r="M146" s="54">
        <f>L146*Forutsetninger!$C$19</f>
        <v>0</v>
      </c>
      <c r="N146" s="53">
        <f>VLOOKUP(A146,IRData!$A$3:$E$150,5,FALSE)*Forutsetninger!$C$19</f>
        <v>0</v>
      </c>
      <c r="O146" s="53">
        <f>VLOOKUP(A146,IRData!$A$3:$AA$150,27,FALSE)</f>
        <v>0</v>
      </c>
      <c r="P146" s="56">
        <f t="shared" si="20"/>
        <v>13919.350524977646</v>
      </c>
      <c r="Q146" s="146">
        <f>D146+E146+J146+K146+M146+G146*Forutsetninger!$B$6+N146</f>
        <v>15098.582892977647</v>
      </c>
      <c r="R146" s="57">
        <f>IFERROR((VLOOKUP(A146,'DEAnorm D-nett'!$A$4:$H$137,8,FALSE)+O146),0)</f>
        <v>14300.552597312297</v>
      </c>
      <c r="S146" s="26">
        <f>IFERROR((VLOOKUP(A146,'DEAnorm R- og S-nett'!$A$4:$H$91,8,FALSE)+N146+K146),N146+K146)</f>
        <v>509.20778231743844</v>
      </c>
      <c r="T146" s="58">
        <f>(1-Forutsetninger!$B$4)*Q146+(R146+S146)*Forutsetninger!$B$4</f>
        <v>14925.289384968899</v>
      </c>
      <c r="U146" s="50">
        <f>T146-P146</f>
        <v>1005.9388599912527</v>
      </c>
      <c r="V146" s="49">
        <f t="shared" si="22"/>
        <v>5.3912475332806645E-2</v>
      </c>
      <c r="W146" s="62">
        <f>(R146+S146)-G146*($K$162+$K$156)/Forutsetninger!$B$4</f>
        <v>14353.36557406819</v>
      </c>
      <c r="X146" s="26">
        <f>(1-Forutsetninger!$B$4)*Q146+Forutsetninger!$B$4*W146</f>
        <v>14651.452501631973</v>
      </c>
      <c r="Y146" s="26">
        <f t="shared" si="23"/>
        <v>732.10197665432679</v>
      </c>
      <c r="Z146" s="63">
        <f t="shared" si="24"/>
        <v>3.9236410210674824E-2</v>
      </c>
    </row>
    <row r="147" spans="1:26" x14ac:dyDescent="0.2">
      <c r="A147" s="197">
        <v>1332013</v>
      </c>
      <c r="B147" s="197" t="s">
        <v>111</v>
      </c>
      <c r="C147" s="226">
        <f>VLOOKUP(A147,IRData!$A$3:$F$150,6,FALSE)</f>
        <v>42356</v>
      </c>
      <c r="D147" s="55">
        <f>C147*Forutsetninger!$C$19</f>
        <v>44123.463487332345</v>
      </c>
      <c r="E147" s="53">
        <f>VLOOKUP($A147,IRData!$A$2:$M$150,7,FALSE)</f>
        <v>17602</v>
      </c>
      <c r="F147" s="53">
        <f>VLOOKUP($A147,IRData!$A$2:$M$150,8,FALSE)</f>
        <v>208136</v>
      </c>
      <c r="G147" s="53">
        <f>VLOOKUP($A147,IRData!$A$2:$M$150,9,FALSE)</f>
        <v>210217.36000000002</v>
      </c>
      <c r="H147" s="53">
        <f>VLOOKUP($A147,IRData!$A$2:$M$150,10,FALSE)</f>
        <v>13388</v>
      </c>
      <c r="I147" s="53">
        <f>VLOOKUP($A147,IRData!$A$2:$M$150,11,FALSE)</f>
        <v>6606</v>
      </c>
      <c r="J147" s="55">
        <f>VLOOKUP(A147,IRData!$A$3:$Z$150,26,FALSE)</f>
        <v>2715.3541599999999</v>
      </c>
      <c r="K147" s="55">
        <f>VLOOKUP(A147,IRData!$A$3:$AG$150,31,FALSE)</f>
        <v>1339.8289199999999</v>
      </c>
      <c r="L147" s="53">
        <f>VLOOKUP($A147,IRData!$A$2:$M$150,12,FALSE)</f>
        <v>5632</v>
      </c>
      <c r="M147" s="54">
        <f>L147*Forutsetninger!$C$19</f>
        <v>5867.0163934426237</v>
      </c>
      <c r="N147" s="53">
        <f>VLOOKUP(A147,IRData!$A$3:$E$150,5,FALSE)*Forutsetninger!$C$19</f>
        <v>0</v>
      </c>
      <c r="O147" s="53">
        <f>VLOOKUP(A147,IRData!$A$3:$AA$150,27,FALSE)</f>
        <v>0</v>
      </c>
      <c r="P147" s="56">
        <f>D147+E147+K147+J147+M147+N147</f>
        <v>71647.662960774964</v>
      </c>
      <c r="Q147" s="146">
        <f>D147+E147+J147+K147+M147+G147*Forutsetninger!$B$6+N147</f>
        <v>84933.40011277498</v>
      </c>
      <c r="R147" s="57">
        <f>IFERROR((VLOOKUP(A147,'DEAnorm D-nett'!$A$4:$H$137,8,FALSE)+O147),0)</f>
        <v>68013.594270828311</v>
      </c>
      <c r="S147" s="26">
        <f>IFERROR((VLOOKUP(A147,'DEAnorm R- og S-nett'!$A$4:$H$91,8,FALSE)+N147+K147),N147+K147)</f>
        <v>21568.445076885073</v>
      </c>
      <c r="T147" s="58">
        <f>(1-Forutsetninger!$B$4)*Q147+(R147+S147)*Forutsetninger!$B$4</f>
        <v>87722.583653738024</v>
      </c>
      <c r="U147" s="50">
        <f t="shared" si="21"/>
        <v>16074.92069296306</v>
      </c>
      <c r="V147" s="49">
        <f t="shared" si="22"/>
        <v>7.6468093277182528E-2</v>
      </c>
      <c r="W147" s="62">
        <f>(R147+S147)-G147*($K$162+$K$156)/Forutsetninger!$B$4</f>
        <v>84440.099905775642</v>
      </c>
      <c r="X147" s="26">
        <f>(1-Forutsetninger!$B$4)*Q147+Forutsetninger!$B$4*W147</f>
        <v>84637.419988575377</v>
      </c>
      <c r="Y147" s="26">
        <f t="shared" si="23"/>
        <v>12989.757027800413</v>
      </c>
      <c r="Z147" s="63">
        <f t="shared" si="24"/>
        <v>6.1792028155050624E-2</v>
      </c>
    </row>
    <row r="148" spans="1:26" x14ac:dyDescent="0.2">
      <c r="A148" s="197">
        <v>2622013</v>
      </c>
      <c r="B148" s="197" t="s">
        <v>296</v>
      </c>
      <c r="C148" s="226">
        <f>VLOOKUP(A148,IRData!$A$3:$F$150,6,FALSE)</f>
        <v>10196</v>
      </c>
      <c r="D148" s="55">
        <f>C148*Forutsetninger!$C$19</f>
        <v>10621.466467958273</v>
      </c>
      <c r="E148" s="53">
        <f>VLOOKUP($A148,IRData!$A$2:$M$150,7,FALSE)</f>
        <v>3956</v>
      </c>
      <c r="F148" s="53">
        <f>VLOOKUP($A148,IRData!$A$2:$M$150,8,FALSE)</f>
        <v>62230</v>
      </c>
      <c r="G148" s="53">
        <f>VLOOKUP($A148,IRData!$A$2:$M$150,9,FALSE)</f>
        <v>62852.3</v>
      </c>
      <c r="H148" s="53">
        <f>VLOOKUP($A148,IRData!$A$2:$M$150,10,FALSE)</f>
        <v>7632</v>
      </c>
      <c r="I148" s="53">
        <f>VLOOKUP($A148,IRData!$A$2:$M$150,11,FALSE)</f>
        <v>0</v>
      </c>
      <c r="J148" s="55">
        <f>VLOOKUP(A148,IRData!$A$3:$Z$150,26,FALSE)</f>
        <v>1602.6436800000001</v>
      </c>
      <c r="K148" s="55">
        <f>VLOOKUP(A148,IRData!$A$3:$AG$150,31,FALSE)</f>
        <v>0</v>
      </c>
      <c r="L148" s="53">
        <f>VLOOKUP($A148,IRData!$A$2:$M$150,12,FALSE)</f>
        <v>1397</v>
      </c>
      <c r="M148" s="54">
        <f>L148*Forutsetninger!$C$19</f>
        <v>1455.2950819672133</v>
      </c>
      <c r="N148" s="53">
        <f>VLOOKUP(A148,IRData!$A$3:$E$150,5,FALSE)*Forutsetninger!$C$19</f>
        <v>0</v>
      </c>
      <c r="O148" s="53">
        <f>VLOOKUP(A148,IRData!$A$3:$AA$150,27,FALSE)</f>
        <v>0</v>
      </c>
      <c r="P148" s="56">
        <f t="shared" si="20"/>
        <v>17635.405229925484</v>
      </c>
      <c r="Q148" s="146">
        <f>D148+E148+J148+K148+M148+G148*Forutsetninger!$B$6+N148</f>
        <v>21607.670589925485</v>
      </c>
      <c r="R148" s="57">
        <f>IFERROR((VLOOKUP(A148,'DEAnorm D-nett'!$A$4:$H$137,8,FALSE)+O148),0)</f>
        <v>24340.622133346013</v>
      </c>
      <c r="S148" s="26">
        <f>IFERROR((VLOOKUP(A148,'DEAnorm R- og S-nett'!$A$4:$H$91,8,FALSE)+N148+K148),N148+K148)</f>
        <v>0</v>
      </c>
      <c r="T148" s="58">
        <f>(1-Forutsetninger!$B$4)*Q148+(R148+S148)*Forutsetninger!$B$4</f>
        <v>23247.4415159778</v>
      </c>
      <c r="U148" s="50">
        <f t="shared" si="21"/>
        <v>5612.0362860523164</v>
      </c>
      <c r="V148" s="49">
        <f t="shared" si="22"/>
        <v>8.9289274792685655E-2</v>
      </c>
      <c r="W148" s="62">
        <f>(R148+S148)-G148*($K$162+$K$156)/Forutsetninger!$B$4</f>
        <v>22803.248053553063</v>
      </c>
      <c r="X148" s="26">
        <f>(1-Forutsetninger!$B$4)*Q148+Forutsetninger!$B$4*W148</f>
        <v>22325.017068102032</v>
      </c>
      <c r="Y148" s="26">
        <f t="shared" si="23"/>
        <v>4689.6118381765482</v>
      </c>
      <c r="Z148" s="63">
        <f t="shared" si="24"/>
        <v>7.4613209670553793E-2</v>
      </c>
    </row>
    <row r="149" spans="1:26" x14ac:dyDescent="0.2">
      <c r="A149" s="197">
        <v>2642013</v>
      </c>
      <c r="B149" s="197" t="s">
        <v>297</v>
      </c>
      <c r="C149" s="226">
        <f>VLOOKUP(A149,IRData!$A$3:$F$150,6,FALSE)</f>
        <v>26108</v>
      </c>
      <c r="D149" s="55">
        <f>C149*Forutsetninger!$C$19</f>
        <v>27197.454545454548</v>
      </c>
      <c r="E149" s="53">
        <f>VLOOKUP($A149,IRData!$A$2:$M$150,7,FALSE)</f>
        <v>12414</v>
      </c>
      <c r="F149" s="53">
        <f>VLOOKUP($A149,IRData!$A$2:$M$150,8,FALSE)</f>
        <v>133130</v>
      </c>
      <c r="G149" s="53">
        <f>VLOOKUP($A149,IRData!$A$2:$M$150,9,FALSE)</f>
        <v>134461.29999999999</v>
      </c>
      <c r="H149" s="53">
        <f>VLOOKUP($A149,IRData!$A$2:$M$150,10,FALSE)</f>
        <v>15599</v>
      </c>
      <c r="I149" s="53">
        <f>VLOOKUP($A149,IRData!$A$2:$M$150,11,FALSE)</f>
        <v>0</v>
      </c>
      <c r="J149" s="55">
        <f>VLOOKUP(A149,IRData!$A$3:$Z$150,26,FALSE)</f>
        <v>3100.1452600000002</v>
      </c>
      <c r="K149" s="55">
        <f>VLOOKUP(A149,IRData!$A$3:$AG$150,31,FALSE)</f>
        <v>0</v>
      </c>
      <c r="L149" s="53">
        <f>VLOOKUP($A149,IRData!$A$2:$M$150,12,FALSE)</f>
        <v>1051</v>
      </c>
      <c r="M149" s="54">
        <f>L149*Forutsetninger!$C$19</f>
        <v>1094.8569299552908</v>
      </c>
      <c r="N149" s="53">
        <f>VLOOKUP(A149,IRData!$A$3:$E$150,5,FALSE)*Forutsetninger!$C$19</f>
        <v>0</v>
      </c>
      <c r="O149" s="53">
        <f>VLOOKUP(A149,IRData!$A$3:$AA$150,27,FALSE)</f>
        <v>0</v>
      </c>
      <c r="P149" s="56">
        <f t="shared" si="20"/>
        <v>43806.456735409833</v>
      </c>
      <c r="Q149" s="146">
        <f>D149+E149+J149+K149+M149+G149*Forutsetninger!$B$6+N149</f>
        <v>52304.410895409834</v>
      </c>
      <c r="R149" s="57">
        <f>IFERROR((VLOOKUP(A149,'DEAnorm D-nett'!$A$4:$H$137,8,FALSE)+O149),0)</f>
        <v>45881.580872292805</v>
      </c>
      <c r="S149" s="26">
        <f>IFERROR((VLOOKUP(A149,'DEAnorm R- og S-nett'!$A$4:$H$91,8,FALSE)+N149+K149),N149+K149)</f>
        <v>0</v>
      </c>
      <c r="T149" s="58">
        <f>(1-Forutsetninger!$B$4)*Q149+(R149+S149)*Forutsetninger!$B$4</f>
        <v>48450.712881539614</v>
      </c>
      <c r="U149" s="50">
        <f t="shared" si="21"/>
        <v>4644.256146129781</v>
      </c>
      <c r="V149" s="49">
        <f t="shared" si="22"/>
        <v>3.4539723668667352E-2</v>
      </c>
      <c r="W149" s="62">
        <f>(R149+S149)-G149*($K$162+$K$156)/Forutsetninger!$B$4</f>
        <v>42592.64288028195</v>
      </c>
      <c r="X149" s="26">
        <f>(1-Forutsetninger!$B$4)*Q149+Forutsetninger!$B$4*W149</f>
        <v>46477.350086333099</v>
      </c>
      <c r="Y149" s="26">
        <f t="shared" si="23"/>
        <v>2670.8933509232666</v>
      </c>
      <c r="Z149" s="63">
        <f t="shared" si="24"/>
        <v>1.9863658546535448E-2</v>
      </c>
    </row>
    <row r="150" spans="1:26" x14ac:dyDescent="0.2">
      <c r="A150" s="197">
        <v>2672013</v>
      </c>
      <c r="B150" s="197" t="s">
        <v>298</v>
      </c>
      <c r="C150" s="226">
        <f>VLOOKUP(A150,IRData!$A$3:$F$150,6,FALSE)</f>
        <v>13662</v>
      </c>
      <c r="D150" s="55">
        <f>C150*Forutsetninger!$C$19</f>
        <v>14232.098360655738</v>
      </c>
      <c r="E150" s="53">
        <f>VLOOKUP($A150,IRData!$A$2:$M$150,7,FALSE)</f>
        <v>3505</v>
      </c>
      <c r="F150" s="53">
        <f>VLOOKUP($A150,IRData!$A$2:$M$150,8,FALSE)</f>
        <v>60631</v>
      </c>
      <c r="G150" s="53">
        <f>VLOOKUP($A150,IRData!$A$2:$M$150,9,FALSE)</f>
        <v>61237.31</v>
      </c>
      <c r="H150" s="53">
        <f>VLOOKUP($A150,IRData!$A$2:$M$150,10,FALSE)</f>
        <v>6432</v>
      </c>
      <c r="I150" s="53">
        <f>VLOOKUP($A150,IRData!$A$2:$M$150,11,FALSE)</f>
        <v>0</v>
      </c>
      <c r="J150" s="55">
        <f>VLOOKUP(A150,IRData!$A$3:$Z$150,26,FALSE)</f>
        <v>1278.2956800000002</v>
      </c>
      <c r="K150" s="55">
        <f>VLOOKUP(A150,IRData!$A$3:$AG$150,31,FALSE)</f>
        <v>0</v>
      </c>
      <c r="L150" s="53">
        <f>VLOOKUP($A150,IRData!$A$2:$M$150,12,FALSE)</f>
        <v>214</v>
      </c>
      <c r="M150" s="54">
        <f>L150*Forutsetninger!$C$19</f>
        <v>222.92995529061105</v>
      </c>
      <c r="N150" s="53">
        <f>VLOOKUP(A150,IRData!$A$3:$E$150,5,FALSE)*Forutsetninger!$C$19</f>
        <v>0</v>
      </c>
      <c r="O150" s="53">
        <f>VLOOKUP(A150,IRData!$A$3:$AA$150,27,FALSE)</f>
        <v>162.11590733080436</v>
      </c>
      <c r="P150" s="56">
        <f t="shared" si="20"/>
        <v>19238.32399594635</v>
      </c>
      <c r="Q150" s="146">
        <f>D150+E150+J150+K150+M150+G150*Forutsetninger!$B$6+N150</f>
        <v>23108.521987946351</v>
      </c>
      <c r="R150" s="57">
        <f>IFERROR((VLOOKUP(A150,'DEAnorm D-nett'!$A$4:$H$137,8,FALSE)+O150),0)</f>
        <v>19677.389049926875</v>
      </c>
      <c r="S150" s="26">
        <f>IFERROR((VLOOKUP(A150,'DEAnorm R- og S-nett'!$A$4:$H$91,8,FALSE)+N150+K150),N150+K150)</f>
        <v>0</v>
      </c>
      <c r="T150" s="58">
        <f>(1-Forutsetninger!$B$4)*Q150+(R150+S150)*Forutsetninger!$B$4</f>
        <v>21049.842225134664</v>
      </c>
      <c r="U150" s="50">
        <f t="shared" si="21"/>
        <v>1811.5182291883139</v>
      </c>
      <c r="V150" s="49">
        <f t="shared" si="22"/>
        <v>2.9581936717800208E-2</v>
      </c>
      <c r="W150" s="62">
        <f>(R150+S150)-G150*($K$162+$K$156)/Forutsetninger!$B$4</f>
        <v>18179.517800819911</v>
      </c>
      <c r="X150" s="26">
        <f>(1-Forutsetninger!$B$4)*Q150+Forutsetninger!$B$4*W150</f>
        <v>20151.119475670486</v>
      </c>
      <c r="Y150" s="26">
        <f t="shared" si="23"/>
        <v>912.79547972413638</v>
      </c>
      <c r="Z150" s="63">
        <f t="shared" si="24"/>
        <v>1.4905871595668333E-2</v>
      </c>
    </row>
    <row r="151" spans="1:26" ht="13.5" thickBot="1" x14ac:dyDescent="0.25">
      <c r="C151" s="120">
        <f t="shared" ref="C151:U151" si="25">SUM(C3:C150)</f>
        <v>8242030</v>
      </c>
      <c r="D151" s="66">
        <f t="shared" si="25"/>
        <v>8585959.7168405373</v>
      </c>
      <c r="E151" s="66">
        <f t="shared" si="25"/>
        <v>3123543</v>
      </c>
      <c r="F151" s="66">
        <f t="shared" si="25"/>
        <v>48953256</v>
      </c>
      <c r="G151" s="66">
        <f t="shared" si="25"/>
        <v>49442788.55999995</v>
      </c>
      <c r="H151" s="66">
        <f t="shared" si="25"/>
        <v>4079414</v>
      </c>
      <c r="I151" s="66">
        <f t="shared" si="25"/>
        <v>1879501</v>
      </c>
      <c r="J151" s="66">
        <f t="shared" si="25"/>
        <v>817724.52995471074</v>
      </c>
      <c r="K151" s="66">
        <f t="shared" si="25"/>
        <v>377347.81940764055</v>
      </c>
      <c r="L151" s="66">
        <f t="shared" si="25"/>
        <v>698152</v>
      </c>
      <c r="M151" s="66">
        <f t="shared" si="25"/>
        <v>727285.01937406848</v>
      </c>
      <c r="N151" s="66">
        <f t="shared" si="25"/>
        <v>17716.681073025338</v>
      </c>
      <c r="O151" s="66">
        <f t="shared" si="25"/>
        <v>145234.66334522903</v>
      </c>
      <c r="P151" s="121">
        <f t="shared" si="25"/>
        <v>13649576.766649984</v>
      </c>
      <c r="Q151" s="147">
        <f t="shared" si="25"/>
        <v>16774361.003641987</v>
      </c>
      <c r="R151" s="115">
        <f t="shared" si="25"/>
        <v>12977719.413307618</v>
      </c>
      <c r="S151" s="115">
        <f t="shared" si="25"/>
        <v>3797888.0048625595</v>
      </c>
      <c r="T151" s="64">
        <f t="shared" si="25"/>
        <v>16775108.852358898</v>
      </c>
      <c r="U151" s="64">
        <f t="shared" si="25"/>
        <v>3125532.0857089162</v>
      </c>
      <c r="V151" s="65">
        <f>U151/G151</f>
        <v>6.3215125536780992E-2</v>
      </c>
      <c r="W151" s="66">
        <f>(R151+S151)-G151*($K$162+$K$156)/Forutsetninger!$B$4</f>
        <v>15566231.443626251</v>
      </c>
      <c r="X151" s="66">
        <f>SUM(X3:X150)</f>
        <v>16049483.267632544</v>
      </c>
      <c r="Y151" s="66">
        <f>SUM(Y3:Y150)</f>
        <v>2399906.5009825574</v>
      </c>
      <c r="Z151" s="67">
        <f>Y151/G151</f>
        <v>4.8539060414649067E-2</v>
      </c>
    </row>
    <row r="152" spans="1:26" ht="13.5" thickBot="1" x14ac:dyDescent="0.25"/>
    <row r="153" spans="1:26" ht="12.75" customHeight="1" x14ac:dyDescent="0.2">
      <c r="G153" s="274" t="s">
        <v>19</v>
      </c>
      <c r="H153" s="275"/>
      <c r="I153" s="272" t="s">
        <v>96</v>
      </c>
      <c r="J153" s="272"/>
      <c r="K153" s="87">
        <f>T151</f>
        <v>16775108.852358898</v>
      </c>
      <c r="L153" s="81"/>
    </row>
    <row r="154" spans="1:26" x14ac:dyDescent="0.2">
      <c r="G154" s="276"/>
      <c r="H154" s="277"/>
      <c r="I154" s="280" t="s">
        <v>97</v>
      </c>
      <c r="J154" s="280"/>
      <c r="K154" s="89">
        <f>Q151</f>
        <v>16774361.003641987</v>
      </c>
      <c r="L154" s="81"/>
      <c r="S154" s="178"/>
      <c r="T154" s="178"/>
      <c r="U154" s="178"/>
      <c r="V154" s="179"/>
    </row>
    <row r="155" spans="1:26" x14ac:dyDescent="0.2">
      <c r="G155" s="276"/>
      <c r="H155" s="277"/>
      <c r="I155" s="280" t="s">
        <v>98</v>
      </c>
      <c r="J155" s="280"/>
      <c r="K155" s="89">
        <f>K153-K154</f>
        <v>747.84871691092849</v>
      </c>
      <c r="L155" s="81"/>
    </row>
    <row r="156" spans="1:26" ht="13.5" thickBot="1" x14ac:dyDescent="0.25">
      <c r="G156" s="278"/>
      <c r="H156" s="279"/>
      <c r="I156" s="273" t="s">
        <v>99</v>
      </c>
      <c r="J156" s="273"/>
      <c r="K156" s="90">
        <f>K155/G151</f>
        <v>1.5125536780826936E-5</v>
      </c>
      <c r="L156" s="102"/>
    </row>
    <row r="158" spans="1:26" x14ac:dyDescent="0.2">
      <c r="I158" s="85"/>
      <c r="J158" s="85"/>
      <c r="K158" s="85"/>
      <c r="L158" s="85"/>
    </row>
    <row r="159" spans="1:26" ht="42.75" customHeight="1" x14ac:dyDescent="0.2">
      <c r="G159" s="263" t="s">
        <v>318</v>
      </c>
      <c r="H159" s="264"/>
      <c r="I159" s="269" t="s">
        <v>319</v>
      </c>
      <c r="J159" s="270"/>
      <c r="K159" s="103">
        <f>'Kostnadsgrunnlag 2013'!J154</f>
        <v>11438262</v>
      </c>
      <c r="L159" s="85"/>
    </row>
    <row r="160" spans="1:26" ht="39" customHeight="1" x14ac:dyDescent="0.2">
      <c r="G160" s="265"/>
      <c r="H160" s="266"/>
      <c r="I160" s="271" t="s">
        <v>4</v>
      </c>
      <c r="J160" s="270"/>
      <c r="K160" s="103">
        <f>'Kostnadsgrunnlag 2013'!J155</f>
        <v>10802215.140789997</v>
      </c>
      <c r="R160" s="75"/>
      <c r="S160" s="75"/>
      <c r="U160" s="86"/>
      <c r="V160" s="101"/>
      <c r="W160" s="84"/>
      <c r="X160" s="75"/>
      <c r="Y160" s="75"/>
    </row>
    <row r="161" spans="7:25" ht="42" customHeight="1" x14ac:dyDescent="0.2">
      <c r="G161" s="265"/>
      <c r="H161" s="266"/>
      <c r="I161" s="269" t="s">
        <v>323</v>
      </c>
      <c r="J161" s="270"/>
      <c r="K161" s="103">
        <f>(K159-K160)*(1+6.61%)*(1+6.9%)</f>
        <v>724877.73600944551</v>
      </c>
      <c r="R161" s="75"/>
      <c r="S161" s="75"/>
      <c r="U161" s="86"/>
      <c r="V161" s="101"/>
      <c r="W161" s="84"/>
      <c r="X161" s="75"/>
      <c r="Y161" s="75"/>
    </row>
    <row r="162" spans="7:25" ht="24" customHeight="1" x14ac:dyDescent="0.2">
      <c r="G162" s="267"/>
      <c r="H162" s="268"/>
      <c r="I162" s="270" t="s">
        <v>87</v>
      </c>
      <c r="J162" s="270"/>
      <c r="K162" s="104">
        <f>K161/G151</f>
        <v>1.4660939585351054E-2</v>
      </c>
      <c r="M162" s="177"/>
      <c r="R162" s="75"/>
      <c r="S162" s="75"/>
      <c r="U162" s="86"/>
      <c r="V162" s="101"/>
      <c r="W162" s="84"/>
      <c r="X162" s="75"/>
      <c r="Y162" s="75"/>
    </row>
  </sheetData>
  <sortState ref="A3:Z151">
    <sortCondition ref="B3"/>
  </sortState>
  <mergeCells count="14">
    <mergeCell ref="W1:Z1"/>
    <mergeCell ref="C1:Q1"/>
    <mergeCell ref="R1:V1"/>
    <mergeCell ref="A1:B1"/>
    <mergeCell ref="G159:H162"/>
    <mergeCell ref="I159:J159"/>
    <mergeCell ref="I160:J160"/>
    <mergeCell ref="I161:J161"/>
    <mergeCell ref="I162:J162"/>
    <mergeCell ref="I153:J153"/>
    <mergeCell ref="I156:J156"/>
    <mergeCell ref="G153:H156"/>
    <mergeCell ref="I154:J154"/>
    <mergeCell ref="I155:J155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M161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activeCell="A2" sqref="A2"/>
    </sheetView>
  </sheetViews>
  <sheetFormatPr baseColWidth="10" defaultColWidth="10.85546875" defaultRowHeight="12.75" x14ac:dyDescent="0.2"/>
  <cols>
    <col min="1" max="1" width="8" style="75" bestFit="1" customWidth="1"/>
    <col min="2" max="2" width="26.42578125" style="75" bestFit="1" customWidth="1"/>
    <col min="3" max="3" width="27.7109375" style="84" customWidth="1"/>
    <col min="4" max="4" width="9.140625" style="84" bestFit="1" customWidth="1"/>
    <col min="5" max="6" width="10.140625" style="84" bestFit="1" customWidth="1"/>
    <col min="7" max="7" width="10.85546875" style="84" customWidth="1"/>
    <col min="8" max="9" width="12" style="84" customWidth="1"/>
    <col min="10" max="10" width="11" style="84" customWidth="1"/>
    <col min="11" max="11" width="10.42578125" style="84" customWidth="1"/>
    <col min="12" max="16384" width="10.85546875" style="75"/>
  </cols>
  <sheetData>
    <row r="1" spans="1:13" ht="16.5" customHeight="1" x14ac:dyDescent="0.2">
      <c r="A1" s="261"/>
      <c r="B1" s="262"/>
      <c r="C1" s="290" t="s">
        <v>320</v>
      </c>
      <c r="D1" s="291"/>
      <c r="E1" s="291"/>
      <c r="F1" s="291"/>
      <c r="G1" s="291"/>
      <c r="H1" s="291"/>
      <c r="I1" s="291"/>
      <c r="J1" s="291"/>
      <c r="K1" s="292"/>
    </row>
    <row r="2" spans="1:13" ht="63.75" customHeight="1" x14ac:dyDescent="0.2">
      <c r="A2" s="82" t="s">
        <v>101</v>
      </c>
      <c r="B2" s="83" t="s">
        <v>321</v>
      </c>
      <c r="C2" s="219" t="s">
        <v>103</v>
      </c>
      <c r="D2" s="219" t="s">
        <v>127</v>
      </c>
      <c r="E2" s="219" t="s">
        <v>195</v>
      </c>
      <c r="F2" s="219" t="s">
        <v>201</v>
      </c>
      <c r="G2" s="219" t="s">
        <v>194</v>
      </c>
      <c r="H2" s="219" t="s">
        <v>200</v>
      </c>
      <c r="I2" s="219" t="s">
        <v>105</v>
      </c>
      <c r="J2" s="220" t="s">
        <v>203</v>
      </c>
      <c r="K2" s="219" t="s">
        <v>280</v>
      </c>
      <c r="L2"/>
      <c r="M2"/>
    </row>
    <row r="3" spans="1:13" x14ac:dyDescent="0.2">
      <c r="A3" s="197">
        <v>72013</v>
      </c>
      <c r="B3" s="197" t="s">
        <v>57</v>
      </c>
      <c r="C3" s="183">
        <f>VLOOKUP($A3,IRData!$A$3:$L$150,6,FALSE)</f>
        <v>44281</v>
      </c>
      <c r="D3" s="224">
        <v>314.10000000000002</v>
      </c>
      <c r="E3" s="183">
        <f>VLOOKUP($A3,IRData!$A$3:$L$150,10,FALSE)</f>
        <v>21970</v>
      </c>
      <c r="F3" s="183">
        <f>VLOOKUP($A3,IRData!$A$3:$L$150,11,FALSE)</f>
        <v>8552</v>
      </c>
      <c r="G3" s="108">
        <f t="shared" ref="G3:G34" si="0">D3*E3/1000</f>
        <v>6900.777000000001</v>
      </c>
      <c r="H3" s="108">
        <f t="shared" ref="H3:H34" si="1">D3*F3/1000</f>
        <v>2686.1832000000004</v>
      </c>
      <c r="I3" s="183">
        <f>VLOOKUP($A3,IRData!$A$3:$L$150,12,FALSE)</f>
        <v>1235</v>
      </c>
      <c r="J3" s="183">
        <f>VLOOKUP($A3,IRData!$A$3:$L$150,5,FALSE)</f>
        <v>0</v>
      </c>
      <c r="K3" s="108">
        <f t="shared" ref="K3:K34" si="2">C3+G3+H3+I3+J3</f>
        <v>55102.960200000001</v>
      </c>
      <c r="L3"/>
      <c r="M3"/>
    </row>
    <row r="4" spans="1:13" x14ac:dyDescent="0.2">
      <c r="A4" s="197">
        <v>92013</v>
      </c>
      <c r="B4" s="197" t="s">
        <v>248</v>
      </c>
      <c r="C4" s="183">
        <f>VLOOKUP($A4,IRData!$A$3:$L$150,6,FALSE)</f>
        <v>18784</v>
      </c>
      <c r="D4" s="224">
        <v>314.10000000000002</v>
      </c>
      <c r="E4" s="183">
        <f>VLOOKUP($A4,IRData!$A$3:$L$150,10,FALSE)</f>
        <v>4799</v>
      </c>
      <c r="F4" s="183">
        <f>VLOOKUP($A4,IRData!$A$3:$L$150,11,FALSE)</f>
        <v>3199</v>
      </c>
      <c r="G4" s="108">
        <f t="shared" si="0"/>
        <v>1507.3659000000002</v>
      </c>
      <c r="H4" s="108">
        <f t="shared" si="1"/>
        <v>1004.8059000000001</v>
      </c>
      <c r="I4" s="183">
        <f>VLOOKUP($A4,IRData!$A$3:$L$150,12,FALSE)</f>
        <v>3587</v>
      </c>
      <c r="J4" s="183">
        <f>VLOOKUP($A4,IRData!$A$3:$L$150,5,FALSE)</f>
        <v>0</v>
      </c>
      <c r="K4" s="108">
        <f t="shared" si="2"/>
        <v>24883.1718</v>
      </c>
      <c r="L4"/>
      <c r="M4"/>
    </row>
    <row r="5" spans="1:13" x14ac:dyDescent="0.2">
      <c r="A5" s="197">
        <v>102013</v>
      </c>
      <c r="B5" s="197" t="s">
        <v>249</v>
      </c>
      <c r="C5" s="183">
        <f>VLOOKUP($A5,IRData!$A$3:$L$150,6,FALSE)</f>
        <v>1307</v>
      </c>
      <c r="D5" s="224">
        <v>305.93</v>
      </c>
      <c r="E5" s="183">
        <f>VLOOKUP($A5,IRData!$A$3:$L$150,10,FALSE)</f>
        <v>454</v>
      </c>
      <c r="F5" s="183">
        <f>VLOOKUP($A5,IRData!$A$3:$L$150,11,FALSE)</f>
        <v>4088</v>
      </c>
      <c r="G5" s="183">
        <f t="shared" si="0"/>
        <v>138.89222000000001</v>
      </c>
      <c r="H5" s="183">
        <f t="shared" si="1"/>
        <v>1250.64184</v>
      </c>
      <c r="I5" s="183">
        <f>VLOOKUP($A5,IRData!$A$3:$L$150,12,FALSE)</f>
        <v>0</v>
      </c>
      <c r="J5" s="183">
        <f>VLOOKUP($A5,IRData!$A$3:$L$150,5,FALSE)</f>
        <v>0</v>
      </c>
      <c r="K5" s="183">
        <f t="shared" si="2"/>
        <v>2696.53406</v>
      </c>
      <c r="L5"/>
      <c r="M5"/>
    </row>
    <row r="6" spans="1:13" x14ac:dyDescent="0.2">
      <c r="A6" s="197">
        <v>142013</v>
      </c>
      <c r="B6" s="197" t="s">
        <v>250</v>
      </c>
      <c r="C6" s="183">
        <f>VLOOKUP($A6,IRData!$A$3:$L$150,6,FALSE)</f>
        <v>19362</v>
      </c>
      <c r="D6" s="224">
        <v>308.49</v>
      </c>
      <c r="E6" s="183">
        <f>VLOOKUP($A6,IRData!$A$3:$L$150,10,FALSE)</f>
        <v>12703</v>
      </c>
      <c r="F6" s="183">
        <f>VLOOKUP($A6,IRData!$A$3:$L$150,11,FALSE)</f>
        <v>3176</v>
      </c>
      <c r="G6" s="108">
        <f t="shared" si="0"/>
        <v>3918.74847</v>
      </c>
      <c r="H6" s="108">
        <f t="shared" si="1"/>
        <v>979.76423999999997</v>
      </c>
      <c r="I6" s="183">
        <f>VLOOKUP($A6,IRData!$A$3:$L$150,12,FALSE)</f>
        <v>1907</v>
      </c>
      <c r="J6" s="183">
        <f>VLOOKUP($A6,IRData!$A$3:$L$150,5,FALSE)</f>
        <v>0</v>
      </c>
      <c r="K6" s="108">
        <f t="shared" si="2"/>
        <v>26167.512709999999</v>
      </c>
      <c r="L6"/>
      <c r="M6"/>
    </row>
    <row r="7" spans="1:13" x14ac:dyDescent="0.2">
      <c r="A7" s="197">
        <v>162013</v>
      </c>
      <c r="B7" s="197" t="s">
        <v>251</v>
      </c>
      <c r="C7" s="183">
        <f>VLOOKUP($A7,IRData!$A$3:$L$150,6,FALSE)</f>
        <v>16615</v>
      </c>
      <c r="D7" s="224">
        <v>308.49</v>
      </c>
      <c r="E7" s="183">
        <f>VLOOKUP($A7,IRData!$A$3:$L$150,10,FALSE)</f>
        <v>8819</v>
      </c>
      <c r="F7" s="183">
        <f>VLOOKUP($A7,IRData!$A$3:$L$150,11,FALSE)</f>
        <v>0</v>
      </c>
      <c r="G7" s="108">
        <f t="shared" si="0"/>
        <v>2720.5733100000002</v>
      </c>
      <c r="H7" s="108">
        <f t="shared" si="1"/>
        <v>0</v>
      </c>
      <c r="I7" s="183">
        <f>VLOOKUP($A7,IRData!$A$3:$L$150,12,FALSE)</f>
        <v>786</v>
      </c>
      <c r="J7" s="183">
        <f>VLOOKUP($A7,IRData!$A$3:$L$150,5,FALSE)</f>
        <v>0</v>
      </c>
      <c r="K7" s="108">
        <f t="shared" si="2"/>
        <v>20121.57331</v>
      </c>
      <c r="L7"/>
      <c r="M7"/>
    </row>
    <row r="8" spans="1:13" x14ac:dyDescent="0.2">
      <c r="A8" s="197">
        <v>182013</v>
      </c>
      <c r="B8" s="197" t="s">
        <v>252</v>
      </c>
      <c r="C8" s="183">
        <f>VLOOKUP($A8,IRData!$A$3:$L$150,6,FALSE)</f>
        <v>11692</v>
      </c>
      <c r="D8" s="224">
        <v>314.10000000000002</v>
      </c>
      <c r="E8" s="183">
        <f>VLOOKUP($A8,IRData!$A$3:$L$150,10,FALSE)</f>
        <v>3719</v>
      </c>
      <c r="F8" s="183">
        <f>VLOOKUP($A8,IRData!$A$3:$L$150,11,FALSE)</f>
        <v>78</v>
      </c>
      <c r="G8" s="183">
        <f t="shared" si="0"/>
        <v>1168.1379000000002</v>
      </c>
      <c r="H8" s="183">
        <f t="shared" si="1"/>
        <v>24.499800000000004</v>
      </c>
      <c r="I8" s="183">
        <f>VLOOKUP($A8,IRData!$A$3:$L$150,12,FALSE)</f>
        <v>338</v>
      </c>
      <c r="J8" s="183">
        <f>VLOOKUP($A8,IRData!$A$3:$L$150,5,FALSE)</f>
        <v>0</v>
      </c>
      <c r="K8" s="183">
        <f t="shared" si="2"/>
        <v>13222.637699999999</v>
      </c>
      <c r="L8"/>
      <c r="M8"/>
    </row>
    <row r="9" spans="1:13" x14ac:dyDescent="0.2">
      <c r="A9" s="197">
        <v>222013</v>
      </c>
      <c r="B9" s="197" t="s">
        <v>137</v>
      </c>
      <c r="C9" s="183">
        <f>VLOOKUP($A9,IRData!$A$3:$L$150,6,FALSE)</f>
        <v>6187</v>
      </c>
      <c r="D9" s="224">
        <v>314.10000000000002</v>
      </c>
      <c r="E9" s="183">
        <f>VLOOKUP($A9,IRData!$A$3:$L$150,10,FALSE)</f>
        <v>1423</v>
      </c>
      <c r="F9" s="183">
        <f>VLOOKUP($A9,IRData!$A$3:$L$150,11,FALSE)</f>
        <v>0</v>
      </c>
      <c r="G9" s="108">
        <f t="shared" si="0"/>
        <v>446.96430000000004</v>
      </c>
      <c r="H9" s="108">
        <f t="shared" si="1"/>
        <v>0</v>
      </c>
      <c r="I9" s="183">
        <f>VLOOKUP($A9,IRData!$A$3:$L$150,12,FALSE)</f>
        <v>807</v>
      </c>
      <c r="J9" s="183">
        <f>VLOOKUP($A9,IRData!$A$3:$L$150,5,FALSE)</f>
        <v>0</v>
      </c>
      <c r="K9" s="108">
        <f t="shared" si="2"/>
        <v>7440.9642999999996</v>
      </c>
      <c r="L9"/>
      <c r="M9"/>
    </row>
    <row r="10" spans="1:13" x14ac:dyDescent="0.2">
      <c r="A10" s="197">
        <v>232013</v>
      </c>
      <c r="B10" s="197" t="s">
        <v>25</v>
      </c>
      <c r="C10" s="183">
        <f>VLOOKUP($A10,IRData!$A$3:$L$150,6,FALSE)</f>
        <v>1564</v>
      </c>
      <c r="D10" s="224">
        <v>308.49</v>
      </c>
      <c r="E10" s="183">
        <f>VLOOKUP($A10,IRData!$A$3:$L$150,10,FALSE)</f>
        <v>1238</v>
      </c>
      <c r="F10" s="183">
        <f>VLOOKUP($A10,IRData!$A$3:$L$150,11,FALSE)</f>
        <v>0</v>
      </c>
      <c r="G10" s="108">
        <f t="shared" si="0"/>
        <v>381.91061999999999</v>
      </c>
      <c r="H10" s="108">
        <f t="shared" si="1"/>
        <v>0</v>
      </c>
      <c r="I10" s="183">
        <f>VLOOKUP($A10,IRData!$A$3:$L$150,12,FALSE)</f>
        <v>0</v>
      </c>
      <c r="J10" s="183">
        <f>VLOOKUP($A10,IRData!$A$3:$L$150,5,FALSE)</f>
        <v>0</v>
      </c>
      <c r="K10" s="108">
        <f t="shared" si="2"/>
        <v>1945.9106200000001</v>
      </c>
      <c r="L10"/>
      <c r="M10"/>
    </row>
    <row r="11" spans="1:13" x14ac:dyDescent="0.2">
      <c r="A11" s="197">
        <v>322013</v>
      </c>
      <c r="B11" s="197" t="s">
        <v>253</v>
      </c>
      <c r="C11" s="183">
        <f>VLOOKUP($A11,IRData!$A$3:$L$150,6,FALSE)</f>
        <v>52261</v>
      </c>
      <c r="D11" s="224">
        <v>308.17</v>
      </c>
      <c r="E11" s="183">
        <f>VLOOKUP($A11,IRData!$A$3:$L$150,10,FALSE)</f>
        <v>58096</v>
      </c>
      <c r="F11" s="183">
        <f>VLOOKUP($A11,IRData!$A$3:$L$150,11,FALSE)</f>
        <v>0</v>
      </c>
      <c r="G11" s="108">
        <f t="shared" si="0"/>
        <v>17903.444319999999</v>
      </c>
      <c r="H11" s="108">
        <f t="shared" si="1"/>
        <v>0</v>
      </c>
      <c r="I11" s="183">
        <f>VLOOKUP($A11,IRData!$A$3:$L$150,12,FALSE)</f>
        <v>5072</v>
      </c>
      <c r="J11" s="183">
        <f>VLOOKUP($A11,IRData!$A$3:$L$150,5,FALSE)</f>
        <v>0</v>
      </c>
      <c r="K11" s="108">
        <f t="shared" si="2"/>
        <v>75236.444319999995</v>
      </c>
      <c r="L11"/>
      <c r="M11"/>
    </row>
    <row r="12" spans="1:13" x14ac:dyDescent="0.2">
      <c r="A12" s="197">
        <v>342013</v>
      </c>
      <c r="B12" s="197" t="s">
        <v>254</v>
      </c>
      <c r="C12" s="183">
        <f>VLOOKUP($A12,IRData!$A$3:$L$150,6,FALSE)</f>
        <v>14531</v>
      </c>
      <c r="D12" s="224">
        <v>314.10000000000002</v>
      </c>
      <c r="E12" s="183">
        <f>VLOOKUP($A12,IRData!$A$3:$L$150,10,FALSE)</f>
        <v>4677</v>
      </c>
      <c r="F12" s="183">
        <f>VLOOKUP($A12,IRData!$A$3:$L$150,11,FALSE)</f>
        <v>0</v>
      </c>
      <c r="G12" s="108">
        <f t="shared" si="0"/>
        <v>1469.0457000000001</v>
      </c>
      <c r="H12" s="108">
        <f t="shared" si="1"/>
        <v>0</v>
      </c>
      <c r="I12" s="183">
        <f>VLOOKUP($A12,IRData!$A$3:$L$150,12,FALSE)</f>
        <v>511</v>
      </c>
      <c r="J12" s="183">
        <f>VLOOKUP($A12,IRData!$A$3:$L$150,5,FALSE)</f>
        <v>0</v>
      </c>
      <c r="K12" s="108">
        <f t="shared" si="2"/>
        <v>16511.045700000002</v>
      </c>
      <c r="L12"/>
      <c r="M12"/>
    </row>
    <row r="13" spans="1:13" x14ac:dyDescent="0.2">
      <c r="A13" s="197">
        <v>352013</v>
      </c>
      <c r="B13" s="197" t="s">
        <v>138</v>
      </c>
      <c r="C13" s="183">
        <f>VLOOKUP($A13,IRData!$A$3:$L$150,6,FALSE)</f>
        <v>12450</v>
      </c>
      <c r="D13" s="224">
        <v>305.93</v>
      </c>
      <c r="E13" s="183">
        <f>VLOOKUP($A13,IRData!$A$3:$L$150,10,FALSE)</f>
        <v>6092</v>
      </c>
      <c r="F13" s="183">
        <f>VLOOKUP($A13,IRData!$A$3:$L$150,11,FALSE)</f>
        <v>0</v>
      </c>
      <c r="G13" s="108">
        <f t="shared" si="0"/>
        <v>1863.7255600000001</v>
      </c>
      <c r="H13" s="108">
        <f t="shared" si="1"/>
        <v>0</v>
      </c>
      <c r="I13" s="183">
        <f>VLOOKUP($A13,IRData!$A$3:$L$150,12,FALSE)</f>
        <v>552</v>
      </c>
      <c r="J13" s="183">
        <f>VLOOKUP($A13,IRData!$A$3:$L$150,5,FALSE)</f>
        <v>0</v>
      </c>
      <c r="K13" s="108">
        <f t="shared" si="2"/>
        <v>14865.725560000001</v>
      </c>
      <c r="L13"/>
      <c r="M13"/>
    </row>
    <row r="14" spans="1:13" x14ac:dyDescent="0.2">
      <c r="A14" s="197">
        <v>372013</v>
      </c>
      <c r="B14" s="197" t="s">
        <v>107</v>
      </c>
      <c r="C14" s="183">
        <f>VLOOKUP($A14,IRData!$A$3:$L$150,6,FALSE)</f>
        <v>39634</v>
      </c>
      <c r="D14" s="224">
        <v>308.17</v>
      </c>
      <c r="E14" s="183">
        <f>VLOOKUP($A14,IRData!$A$3:$L$150,10,FALSE)</f>
        <v>18035</v>
      </c>
      <c r="F14" s="183">
        <f>VLOOKUP($A14,IRData!$A$3:$L$150,11,FALSE)</f>
        <v>9120</v>
      </c>
      <c r="G14" s="108">
        <f t="shared" si="0"/>
        <v>5557.8459499999999</v>
      </c>
      <c r="H14" s="108">
        <f t="shared" si="1"/>
        <v>2810.5104000000006</v>
      </c>
      <c r="I14" s="183">
        <f>VLOOKUP($A14,IRData!$A$3:$L$150,12,FALSE)</f>
        <v>2465</v>
      </c>
      <c r="J14" s="183">
        <f>VLOOKUP($A14,IRData!$A$3:$L$150,5,FALSE)</f>
        <v>0</v>
      </c>
      <c r="K14" s="108">
        <f t="shared" si="2"/>
        <v>50467.356350000002</v>
      </c>
      <c r="L14"/>
      <c r="M14"/>
    </row>
    <row r="15" spans="1:13" x14ac:dyDescent="0.2">
      <c r="A15" s="197">
        <v>412013</v>
      </c>
      <c r="B15" s="197" t="s">
        <v>255</v>
      </c>
      <c r="C15" s="183">
        <f>VLOOKUP($A15,IRData!$A$3:$L$150,6,FALSE)</f>
        <v>9055</v>
      </c>
      <c r="D15" s="224">
        <v>305.93</v>
      </c>
      <c r="E15" s="183">
        <f>VLOOKUP($A15,IRData!$A$3:$L$150,10,FALSE)</f>
        <v>3437</v>
      </c>
      <c r="F15" s="183">
        <f>VLOOKUP($A15,IRData!$A$3:$L$150,11,FALSE)</f>
        <v>181</v>
      </c>
      <c r="G15" s="108">
        <f t="shared" si="0"/>
        <v>1051.4814099999999</v>
      </c>
      <c r="H15" s="108">
        <f t="shared" si="1"/>
        <v>55.373330000000003</v>
      </c>
      <c r="I15" s="183">
        <f>VLOOKUP($A15,IRData!$A$3:$L$150,12,FALSE)</f>
        <v>84</v>
      </c>
      <c r="J15" s="183">
        <f>VLOOKUP($A15,IRData!$A$3:$L$150,5,FALSE)</f>
        <v>0</v>
      </c>
      <c r="K15" s="108">
        <f t="shared" si="2"/>
        <v>10245.854740000001</v>
      </c>
      <c r="L15"/>
      <c r="M15"/>
    </row>
    <row r="16" spans="1:13" x14ac:dyDescent="0.2">
      <c r="A16" s="197">
        <v>422013</v>
      </c>
      <c r="B16" s="197" t="s">
        <v>256</v>
      </c>
      <c r="C16" s="183">
        <f>VLOOKUP($A16,IRData!$A$3:$L$150,6,FALSE)</f>
        <v>27732</v>
      </c>
      <c r="D16" s="224">
        <v>314.10000000000002</v>
      </c>
      <c r="E16" s="183">
        <f>VLOOKUP($A16,IRData!$A$3:$L$150,10,FALSE)</f>
        <v>8655</v>
      </c>
      <c r="F16" s="183">
        <f>VLOOKUP($A16,IRData!$A$3:$L$150,11,FALSE)</f>
        <v>0</v>
      </c>
      <c r="G16" s="108">
        <f t="shared" si="0"/>
        <v>2718.5355</v>
      </c>
      <c r="H16" s="108">
        <f t="shared" si="1"/>
        <v>0</v>
      </c>
      <c r="I16" s="183">
        <f>VLOOKUP($A16,IRData!$A$3:$L$150,12,FALSE)</f>
        <v>529</v>
      </c>
      <c r="J16" s="183">
        <f>VLOOKUP($A16,IRData!$A$3:$L$150,5,FALSE)</f>
        <v>0</v>
      </c>
      <c r="K16" s="108">
        <f t="shared" si="2"/>
        <v>30979.535499999998</v>
      </c>
      <c r="L16"/>
      <c r="M16"/>
    </row>
    <row r="17" spans="1:13" x14ac:dyDescent="0.2">
      <c r="A17" s="197">
        <v>432013</v>
      </c>
      <c r="B17" s="197" t="s">
        <v>257</v>
      </c>
      <c r="C17" s="183">
        <f>VLOOKUP($A17,IRData!$A$3:$L$150,6,FALSE)</f>
        <v>21612</v>
      </c>
      <c r="D17" s="224">
        <v>308.49</v>
      </c>
      <c r="E17" s="183">
        <f>VLOOKUP($A17,IRData!$A$3:$L$150,10,FALSE)</f>
        <v>9646</v>
      </c>
      <c r="F17" s="183">
        <f>VLOOKUP($A17,IRData!$A$3:$L$150,11,FALSE)</f>
        <v>0</v>
      </c>
      <c r="G17" s="108">
        <f t="shared" si="0"/>
        <v>2975.69454</v>
      </c>
      <c r="H17" s="108">
        <f t="shared" si="1"/>
        <v>0</v>
      </c>
      <c r="I17" s="183">
        <f>VLOOKUP($A17,IRData!$A$3:$L$150,12,FALSE)</f>
        <v>1284</v>
      </c>
      <c r="J17" s="183">
        <f>VLOOKUP($A17,IRData!$A$3:$L$150,5,FALSE)</f>
        <v>0</v>
      </c>
      <c r="K17" s="108">
        <f t="shared" si="2"/>
        <v>25871.69454</v>
      </c>
      <c r="L17"/>
      <c r="M17"/>
    </row>
    <row r="18" spans="1:13" x14ac:dyDescent="0.2">
      <c r="A18" s="197">
        <v>452013</v>
      </c>
      <c r="B18" s="197" t="s">
        <v>108</v>
      </c>
      <c r="C18" s="183">
        <f>VLOOKUP($A18,IRData!$A$3:$L$150,6,FALSE)</f>
        <v>14527</v>
      </c>
      <c r="D18" s="224">
        <v>308.49</v>
      </c>
      <c r="E18" s="183">
        <f>VLOOKUP($A18,IRData!$A$3:$L$150,10,FALSE)</f>
        <v>4485</v>
      </c>
      <c r="F18" s="183">
        <f>VLOOKUP($A18,IRData!$A$3:$L$150,11,FALSE)</f>
        <v>0</v>
      </c>
      <c r="G18" s="108">
        <f t="shared" si="0"/>
        <v>1383.5776500000002</v>
      </c>
      <c r="H18" s="108">
        <f t="shared" si="1"/>
        <v>0</v>
      </c>
      <c r="I18" s="183">
        <f>VLOOKUP($A18,IRData!$A$3:$L$150,12,FALSE)</f>
        <v>640</v>
      </c>
      <c r="J18" s="183">
        <f>VLOOKUP($A18,IRData!$A$3:$L$150,5,FALSE)</f>
        <v>0</v>
      </c>
      <c r="K18" s="108">
        <f t="shared" si="2"/>
        <v>16550.577649999999</v>
      </c>
      <c r="L18"/>
      <c r="M18"/>
    </row>
    <row r="19" spans="1:13" x14ac:dyDescent="0.2">
      <c r="A19" s="197">
        <v>462013</v>
      </c>
      <c r="B19" s="197" t="s">
        <v>139</v>
      </c>
      <c r="C19" s="183">
        <f>VLOOKUP($A19,IRData!$A$3:$L$150,6,FALSE)</f>
        <v>9220</v>
      </c>
      <c r="D19" s="224">
        <v>308.49</v>
      </c>
      <c r="E19" s="183">
        <f>VLOOKUP($A19,IRData!$A$3:$L$150,10,FALSE)</f>
        <v>1751</v>
      </c>
      <c r="F19" s="183">
        <f>VLOOKUP($A19,IRData!$A$3:$L$150,11,FALSE)</f>
        <v>0</v>
      </c>
      <c r="G19" s="108">
        <f t="shared" si="0"/>
        <v>540.16598999999997</v>
      </c>
      <c r="H19" s="108">
        <f t="shared" si="1"/>
        <v>0</v>
      </c>
      <c r="I19" s="183">
        <f>VLOOKUP($A19,IRData!$A$3:$L$150,12,FALSE)</f>
        <v>1186</v>
      </c>
      <c r="J19" s="183">
        <f>VLOOKUP($A19,IRData!$A$3:$L$150,5,FALSE)</f>
        <v>0</v>
      </c>
      <c r="K19" s="108">
        <f t="shared" si="2"/>
        <v>10946.16599</v>
      </c>
      <c r="L19"/>
      <c r="M19"/>
    </row>
    <row r="20" spans="1:13" x14ac:dyDescent="0.2">
      <c r="A20" s="197">
        <v>522013</v>
      </c>
      <c r="B20" s="197" t="s">
        <v>140</v>
      </c>
      <c r="C20" s="183">
        <f>VLOOKUP($A20,IRData!$A$3:$L$150,6,FALSE)</f>
        <v>7292</v>
      </c>
      <c r="D20" s="224">
        <v>305.93</v>
      </c>
      <c r="E20" s="183">
        <f>VLOOKUP($A20,IRData!$A$3:$L$150,10,FALSE)</f>
        <v>1917</v>
      </c>
      <c r="F20" s="183">
        <f>VLOOKUP($A20,IRData!$A$3:$L$150,11,FALSE)</f>
        <v>0</v>
      </c>
      <c r="G20" s="108">
        <f t="shared" si="0"/>
        <v>586.4678100000001</v>
      </c>
      <c r="H20" s="108">
        <f t="shared" si="1"/>
        <v>0</v>
      </c>
      <c r="I20" s="183">
        <f>VLOOKUP($A20,IRData!$A$3:$L$150,12,FALSE)</f>
        <v>176</v>
      </c>
      <c r="J20" s="183">
        <f>VLOOKUP($A20,IRData!$A$3:$L$150,5,FALSE)</f>
        <v>0</v>
      </c>
      <c r="K20" s="108">
        <f t="shared" si="2"/>
        <v>8054.4678100000001</v>
      </c>
      <c r="L20"/>
      <c r="M20"/>
    </row>
    <row r="21" spans="1:13" x14ac:dyDescent="0.2">
      <c r="A21" s="197">
        <v>532013</v>
      </c>
      <c r="B21" s="197" t="s">
        <v>258</v>
      </c>
      <c r="C21" s="183">
        <f>VLOOKUP($A21,IRData!$A$3:$L$150,6,FALSE)</f>
        <v>20783</v>
      </c>
      <c r="D21" s="224">
        <v>316.63</v>
      </c>
      <c r="E21" s="183">
        <f>VLOOKUP($A21,IRData!$A$3:$L$150,10,FALSE)</f>
        <v>1797</v>
      </c>
      <c r="F21" s="183">
        <f>VLOOKUP($A21,IRData!$A$3:$L$150,11,FALSE)</f>
        <v>0</v>
      </c>
      <c r="G21" s="108">
        <f t="shared" si="0"/>
        <v>568.98410999999999</v>
      </c>
      <c r="H21" s="108">
        <f t="shared" si="1"/>
        <v>0</v>
      </c>
      <c r="I21" s="183">
        <f>VLOOKUP($A21,IRData!$A$3:$L$150,12,FALSE)</f>
        <v>1349</v>
      </c>
      <c r="J21" s="183">
        <f>VLOOKUP($A21,IRData!$A$3:$L$150,5,FALSE)</f>
        <v>0</v>
      </c>
      <c r="K21" s="108">
        <f t="shared" si="2"/>
        <v>22700.984110000001</v>
      </c>
      <c r="L21"/>
      <c r="M21"/>
    </row>
    <row r="22" spans="1:13" x14ac:dyDescent="0.2">
      <c r="A22" s="197">
        <v>552013</v>
      </c>
      <c r="B22" s="197" t="s">
        <v>58</v>
      </c>
      <c r="C22" s="183">
        <f>VLOOKUP($A22,IRData!$A$3:$L$150,6,FALSE)</f>
        <v>16326</v>
      </c>
      <c r="D22" s="224">
        <v>308.49</v>
      </c>
      <c r="E22" s="183">
        <f>VLOOKUP($A22,IRData!$A$3:$L$150,10,FALSE)</f>
        <v>6160</v>
      </c>
      <c r="F22" s="183">
        <f>VLOOKUP($A22,IRData!$A$3:$L$150,11,FALSE)</f>
        <v>0</v>
      </c>
      <c r="G22" s="108">
        <f t="shared" si="0"/>
        <v>1900.2984000000001</v>
      </c>
      <c r="H22" s="108">
        <f t="shared" si="1"/>
        <v>0</v>
      </c>
      <c r="I22" s="183">
        <f>VLOOKUP($A22,IRData!$A$3:$L$150,12,FALSE)</f>
        <v>205</v>
      </c>
      <c r="J22" s="183">
        <f>VLOOKUP($A22,IRData!$A$3:$L$150,5,FALSE)</f>
        <v>0</v>
      </c>
      <c r="K22" s="108">
        <f t="shared" si="2"/>
        <v>18431.2984</v>
      </c>
      <c r="L22"/>
      <c r="M22"/>
    </row>
    <row r="23" spans="1:13" x14ac:dyDescent="0.2">
      <c r="A23" s="197">
        <v>562013</v>
      </c>
      <c r="B23" s="197" t="s">
        <v>259</v>
      </c>
      <c r="C23" s="183">
        <f>VLOOKUP($A23,IRData!$A$3:$L$150,6,FALSE)</f>
        <v>67655</v>
      </c>
      <c r="D23" s="224">
        <v>308.49</v>
      </c>
      <c r="E23" s="183">
        <f>VLOOKUP($A23,IRData!$A$3:$L$150,10,FALSE)</f>
        <v>29424</v>
      </c>
      <c r="F23" s="183">
        <f>VLOOKUP($A23,IRData!$A$3:$L$150,11,FALSE)</f>
        <v>6714</v>
      </c>
      <c r="G23" s="108">
        <f t="shared" si="0"/>
        <v>9077.009759999999</v>
      </c>
      <c r="H23" s="108">
        <f t="shared" si="1"/>
        <v>2071.2018600000001</v>
      </c>
      <c r="I23" s="183">
        <f>VLOOKUP($A23,IRData!$A$3:$L$150,12,FALSE)</f>
        <v>3003</v>
      </c>
      <c r="J23" s="183">
        <f>VLOOKUP($A23,IRData!$A$3:$L$150,5,FALSE)</f>
        <v>0</v>
      </c>
      <c r="K23" s="108">
        <f t="shared" si="2"/>
        <v>81806.211620000002</v>
      </c>
      <c r="L23"/>
      <c r="M23"/>
    </row>
    <row r="24" spans="1:13" x14ac:dyDescent="0.2">
      <c r="A24" s="197">
        <v>622013</v>
      </c>
      <c r="B24" s="197" t="s">
        <v>260</v>
      </c>
      <c r="C24" s="183">
        <f>VLOOKUP($A24,IRData!$A$3:$L$150,6,FALSE)</f>
        <v>43658</v>
      </c>
      <c r="D24" s="224">
        <v>308.17</v>
      </c>
      <c r="E24" s="183">
        <f>VLOOKUP($A24,IRData!$A$3:$L$150,10,FALSE)</f>
        <v>23597</v>
      </c>
      <c r="F24" s="183">
        <f>VLOOKUP($A24,IRData!$A$3:$L$150,11,FALSE)</f>
        <v>3097</v>
      </c>
      <c r="G24" s="108">
        <f t="shared" si="0"/>
        <v>7271.8874900000001</v>
      </c>
      <c r="H24" s="108">
        <f t="shared" si="1"/>
        <v>954.40249000000006</v>
      </c>
      <c r="I24" s="183">
        <f>VLOOKUP($A24,IRData!$A$3:$L$150,12,FALSE)</f>
        <v>2301</v>
      </c>
      <c r="J24" s="183">
        <f>VLOOKUP($A24,IRData!$A$3:$L$150,5,FALSE)</f>
        <v>0</v>
      </c>
      <c r="K24" s="108">
        <f t="shared" si="2"/>
        <v>54185.289980000001</v>
      </c>
      <c r="L24"/>
      <c r="M24"/>
    </row>
    <row r="25" spans="1:13" x14ac:dyDescent="0.2">
      <c r="A25" s="197">
        <v>632013</v>
      </c>
      <c r="B25" s="197" t="s">
        <v>261</v>
      </c>
      <c r="C25" s="183">
        <f>VLOOKUP($A25,IRData!$A$3:$L$150,6,FALSE)</f>
        <v>26432</v>
      </c>
      <c r="D25" s="224">
        <v>314.10000000000002</v>
      </c>
      <c r="E25" s="183">
        <f>VLOOKUP($A25,IRData!$A$3:$L$150,10,FALSE)</f>
        <v>8564</v>
      </c>
      <c r="F25" s="183">
        <f>VLOOKUP($A25,IRData!$A$3:$L$150,11,FALSE)</f>
        <v>3483</v>
      </c>
      <c r="G25" s="108">
        <f t="shared" si="0"/>
        <v>2689.9524000000006</v>
      </c>
      <c r="H25" s="108">
        <f t="shared" si="1"/>
        <v>1094.0103000000001</v>
      </c>
      <c r="I25" s="183">
        <f>VLOOKUP($A25,IRData!$A$3:$L$150,12,FALSE)</f>
        <v>16089</v>
      </c>
      <c r="J25" s="183">
        <f>VLOOKUP($A25,IRData!$A$3:$L$150,5,FALSE)</f>
        <v>0</v>
      </c>
      <c r="K25" s="108">
        <f t="shared" si="2"/>
        <v>46304.962700000004</v>
      </c>
      <c r="L25"/>
      <c r="M25"/>
    </row>
    <row r="26" spans="1:13" x14ac:dyDescent="0.2">
      <c r="A26" s="197">
        <v>652013</v>
      </c>
      <c r="B26" s="197" t="s">
        <v>262</v>
      </c>
      <c r="C26" s="183">
        <f>VLOOKUP($A26,IRData!$A$3:$L$150,6,FALSE)</f>
        <v>37126</v>
      </c>
      <c r="D26" s="224">
        <v>314.10000000000002</v>
      </c>
      <c r="E26" s="183">
        <f>VLOOKUP($A26,IRData!$A$3:$L$150,10,FALSE)</f>
        <v>15387</v>
      </c>
      <c r="F26" s="183">
        <f>VLOOKUP($A26,IRData!$A$3:$L$150,11,FALSE)</f>
        <v>3378</v>
      </c>
      <c r="G26" s="108">
        <f t="shared" si="0"/>
        <v>4833.0567000000001</v>
      </c>
      <c r="H26" s="108">
        <f t="shared" si="1"/>
        <v>1061.0298</v>
      </c>
      <c r="I26" s="183">
        <f>VLOOKUP($A26,IRData!$A$3:$L$150,12,FALSE)</f>
        <v>4996</v>
      </c>
      <c r="J26" s="183">
        <f>VLOOKUP($A26,IRData!$A$3:$L$150,5,FALSE)</f>
        <v>0</v>
      </c>
      <c r="K26" s="108">
        <f t="shared" si="2"/>
        <v>48016.086499999998</v>
      </c>
      <c r="L26"/>
      <c r="M26"/>
    </row>
    <row r="27" spans="1:13" x14ac:dyDescent="0.2">
      <c r="A27" s="197">
        <v>712013</v>
      </c>
      <c r="B27" s="197" t="s">
        <v>263</v>
      </c>
      <c r="C27" s="183">
        <f>VLOOKUP($A27,IRData!$A$3:$L$150,6,FALSE)</f>
        <v>223190</v>
      </c>
      <c r="D27" s="224">
        <v>314.10000000000002</v>
      </c>
      <c r="E27" s="183">
        <f>VLOOKUP($A27,IRData!$A$3:$L$150,10,FALSE)</f>
        <v>82398</v>
      </c>
      <c r="F27" s="183">
        <f>VLOOKUP($A27,IRData!$A$3:$L$150,11,FALSE)</f>
        <v>64114</v>
      </c>
      <c r="G27" s="108">
        <f t="shared" si="0"/>
        <v>25881.211800000001</v>
      </c>
      <c r="H27" s="108">
        <f t="shared" si="1"/>
        <v>20138.207400000003</v>
      </c>
      <c r="I27" s="183">
        <f>VLOOKUP($A27,IRData!$A$3:$L$150,12,FALSE)</f>
        <v>27251</v>
      </c>
      <c r="J27" s="183">
        <f>VLOOKUP($A27,IRData!$A$3:$L$150,5,FALSE)</f>
        <v>117</v>
      </c>
      <c r="K27" s="108">
        <f t="shared" si="2"/>
        <v>296577.4192</v>
      </c>
      <c r="L27"/>
      <c r="M27"/>
    </row>
    <row r="28" spans="1:13" x14ac:dyDescent="0.2">
      <c r="A28" s="197">
        <v>722013</v>
      </c>
      <c r="B28" s="197" t="s">
        <v>59</v>
      </c>
      <c r="C28" s="183">
        <f>VLOOKUP($A28,IRData!$A$3:$L$150,6,FALSE)</f>
        <v>19009</v>
      </c>
      <c r="D28" s="224">
        <v>316.63</v>
      </c>
      <c r="E28" s="183">
        <f>VLOOKUP($A28,IRData!$A$3:$L$150,10,FALSE)</f>
        <v>3252</v>
      </c>
      <c r="F28" s="183">
        <f>VLOOKUP($A28,IRData!$A$3:$L$150,11,FALSE)</f>
        <v>0</v>
      </c>
      <c r="G28" s="108">
        <f t="shared" si="0"/>
        <v>1029.68076</v>
      </c>
      <c r="H28" s="108">
        <f t="shared" si="1"/>
        <v>0</v>
      </c>
      <c r="I28" s="183">
        <f>VLOOKUP($A28,IRData!$A$3:$L$150,12,FALSE)</f>
        <v>915</v>
      </c>
      <c r="J28" s="183">
        <f>VLOOKUP($A28,IRData!$A$3:$L$150,5,FALSE)</f>
        <v>0</v>
      </c>
      <c r="K28" s="108">
        <f t="shared" si="2"/>
        <v>20953.680759999999</v>
      </c>
      <c r="L28"/>
      <c r="M28"/>
    </row>
    <row r="29" spans="1:13" x14ac:dyDescent="0.2">
      <c r="A29" s="197">
        <v>822013</v>
      </c>
      <c r="B29" s="197" t="s">
        <v>264</v>
      </c>
      <c r="C29" s="183">
        <f>VLOOKUP($A29,IRData!$A$3:$L$150,6,FALSE)</f>
        <v>15308</v>
      </c>
      <c r="D29" s="224">
        <v>308.17</v>
      </c>
      <c r="E29" s="183">
        <f>VLOOKUP($A29,IRData!$A$3:$L$150,10,FALSE)</f>
        <v>12323</v>
      </c>
      <c r="F29" s="183">
        <f>VLOOKUP($A29,IRData!$A$3:$L$150,11,FALSE)</f>
        <v>0</v>
      </c>
      <c r="G29" s="108">
        <f t="shared" si="0"/>
        <v>3797.5789100000002</v>
      </c>
      <c r="H29" s="108">
        <f t="shared" si="1"/>
        <v>0</v>
      </c>
      <c r="I29" s="183">
        <f>VLOOKUP($A29,IRData!$A$3:$L$150,12,FALSE)</f>
        <v>1052</v>
      </c>
      <c r="J29" s="183">
        <f>VLOOKUP($A29,IRData!$A$3:$L$150,5,FALSE)</f>
        <v>0</v>
      </c>
      <c r="K29" s="108">
        <f t="shared" si="2"/>
        <v>20157.57891</v>
      </c>
      <c r="L29"/>
      <c r="M29"/>
    </row>
    <row r="30" spans="1:13" x14ac:dyDescent="0.2">
      <c r="A30" s="197">
        <v>842013</v>
      </c>
      <c r="B30" s="197" t="s">
        <v>265</v>
      </c>
      <c r="C30" s="183">
        <f>VLOOKUP($A30,IRData!$A$3:$L$150,6,FALSE)</f>
        <v>17822</v>
      </c>
      <c r="D30" s="224">
        <v>308.17</v>
      </c>
      <c r="E30" s="183">
        <f>VLOOKUP($A30,IRData!$A$3:$L$150,10,FALSE)</f>
        <v>12458</v>
      </c>
      <c r="F30" s="183">
        <f>VLOOKUP($A30,IRData!$A$3:$L$150,11,FALSE)</f>
        <v>0</v>
      </c>
      <c r="G30" s="108">
        <f t="shared" si="0"/>
        <v>3839.1818600000001</v>
      </c>
      <c r="H30" s="108">
        <f t="shared" si="1"/>
        <v>0</v>
      </c>
      <c r="I30" s="183">
        <f>VLOOKUP($A30,IRData!$A$3:$L$150,12,FALSE)</f>
        <v>1111</v>
      </c>
      <c r="J30" s="183">
        <f>VLOOKUP($A30,IRData!$A$3:$L$150,5,FALSE)</f>
        <v>0</v>
      </c>
      <c r="K30" s="108">
        <f t="shared" si="2"/>
        <v>22772.181860000001</v>
      </c>
      <c r="L30"/>
      <c r="M30"/>
    </row>
    <row r="31" spans="1:13" x14ac:dyDescent="0.2">
      <c r="A31" s="197">
        <v>862013</v>
      </c>
      <c r="B31" s="197" t="s">
        <v>266</v>
      </c>
      <c r="C31" s="183">
        <f>VLOOKUP($A31,IRData!$A$3:$L$150,6,FALSE)</f>
        <v>64681</v>
      </c>
      <c r="D31" s="224">
        <v>316.63</v>
      </c>
      <c r="E31" s="183">
        <f>VLOOKUP($A31,IRData!$A$3:$L$150,10,FALSE)</f>
        <v>34254</v>
      </c>
      <c r="F31" s="183">
        <f>VLOOKUP($A31,IRData!$A$3:$L$150,11,FALSE)</f>
        <v>15009</v>
      </c>
      <c r="G31" s="108">
        <f t="shared" si="0"/>
        <v>10845.84402</v>
      </c>
      <c r="H31" s="108">
        <f t="shared" si="1"/>
        <v>4752.2996700000003</v>
      </c>
      <c r="I31" s="183">
        <f>VLOOKUP($A31,IRData!$A$3:$L$150,12,FALSE)</f>
        <v>2526</v>
      </c>
      <c r="J31" s="183">
        <f>VLOOKUP($A31,IRData!$A$3:$L$150,5,FALSE)</f>
        <v>454</v>
      </c>
      <c r="K31" s="108">
        <f t="shared" si="2"/>
        <v>83259.143689999997</v>
      </c>
      <c r="L31"/>
      <c r="M31"/>
    </row>
    <row r="32" spans="1:13" x14ac:dyDescent="0.2">
      <c r="A32" s="197">
        <v>882013</v>
      </c>
      <c r="B32" s="197" t="s">
        <v>109</v>
      </c>
      <c r="C32" s="183">
        <f>VLOOKUP($A32,IRData!$A$3:$L$150,6,FALSE)</f>
        <v>20475</v>
      </c>
      <c r="D32" s="224">
        <v>305.93</v>
      </c>
      <c r="E32" s="183">
        <f>VLOOKUP($A32,IRData!$A$3:$L$150,10,FALSE)</f>
        <v>6864</v>
      </c>
      <c r="F32" s="183">
        <f>VLOOKUP($A32,IRData!$A$3:$L$150,11,FALSE)</f>
        <v>1270</v>
      </c>
      <c r="G32" s="108">
        <f t="shared" si="0"/>
        <v>2099.9035199999998</v>
      </c>
      <c r="H32" s="108">
        <f t="shared" si="1"/>
        <v>388.53110000000004</v>
      </c>
      <c r="I32" s="183">
        <f>VLOOKUP($A32,IRData!$A$3:$L$150,12,FALSE)</f>
        <v>633</v>
      </c>
      <c r="J32" s="183">
        <f>VLOOKUP($A32,IRData!$A$3:$L$150,5,FALSE)</f>
        <v>0</v>
      </c>
      <c r="K32" s="108">
        <f t="shared" si="2"/>
        <v>23596.43462</v>
      </c>
      <c r="L32"/>
      <c r="M32"/>
    </row>
    <row r="33" spans="1:13" x14ac:dyDescent="0.2">
      <c r="A33" s="197">
        <v>912013</v>
      </c>
      <c r="B33" s="197" t="s">
        <v>267</v>
      </c>
      <c r="C33" s="183">
        <f>VLOOKUP($A33,IRData!$A$3:$L$150,6,FALSE)</f>
        <v>17717</v>
      </c>
      <c r="D33" s="224">
        <v>305.93</v>
      </c>
      <c r="E33" s="183">
        <f>VLOOKUP($A33,IRData!$A$3:$L$150,10,FALSE)</f>
        <v>10488</v>
      </c>
      <c r="F33" s="183">
        <f>VLOOKUP($A33,IRData!$A$3:$L$150,11,FALSE)</f>
        <v>0</v>
      </c>
      <c r="G33" s="108">
        <f t="shared" si="0"/>
        <v>3208.59384</v>
      </c>
      <c r="H33" s="108">
        <f t="shared" si="1"/>
        <v>0</v>
      </c>
      <c r="I33" s="183">
        <f>VLOOKUP($A33,IRData!$A$3:$L$150,12,FALSE)</f>
        <v>529</v>
      </c>
      <c r="J33" s="183">
        <f>VLOOKUP($A33,IRData!$A$3:$L$150,5,FALSE)</f>
        <v>0</v>
      </c>
      <c r="K33" s="108">
        <f t="shared" si="2"/>
        <v>21454.593840000001</v>
      </c>
      <c r="L33"/>
      <c r="M33"/>
    </row>
    <row r="34" spans="1:13" x14ac:dyDescent="0.2">
      <c r="A34" s="197">
        <v>932013</v>
      </c>
      <c r="B34" s="197" t="s">
        <v>268</v>
      </c>
      <c r="C34" s="183">
        <f>VLOOKUP($A34,IRData!$A$3:$L$150,6,FALSE)</f>
        <v>32424</v>
      </c>
      <c r="D34" s="224">
        <v>305.93</v>
      </c>
      <c r="E34" s="183">
        <f>VLOOKUP($A34,IRData!$A$3:$L$150,10,FALSE)</f>
        <v>11022</v>
      </c>
      <c r="F34" s="183">
        <f>VLOOKUP($A34,IRData!$A$3:$L$150,11,FALSE)</f>
        <v>870</v>
      </c>
      <c r="G34" s="108">
        <f t="shared" si="0"/>
        <v>3371.9604599999998</v>
      </c>
      <c r="H34" s="108">
        <f t="shared" si="1"/>
        <v>266.15910000000002</v>
      </c>
      <c r="I34" s="183">
        <f>VLOOKUP($A34,IRData!$A$3:$L$150,12,FALSE)</f>
        <v>725</v>
      </c>
      <c r="J34" s="183">
        <f>VLOOKUP($A34,IRData!$A$3:$L$150,5,FALSE)</f>
        <v>0</v>
      </c>
      <c r="K34" s="108">
        <f t="shared" si="2"/>
        <v>36787.119559999999</v>
      </c>
      <c r="L34"/>
      <c r="M34"/>
    </row>
    <row r="35" spans="1:13" x14ac:dyDescent="0.2">
      <c r="A35" s="197">
        <v>952013</v>
      </c>
      <c r="B35" s="197" t="s">
        <v>77</v>
      </c>
      <c r="C35" s="183">
        <f>VLOOKUP($A35,IRData!$A$3:$L$150,6,FALSE)</f>
        <v>9408</v>
      </c>
      <c r="D35" s="224">
        <v>308.17</v>
      </c>
      <c r="E35" s="183">
        <f>VLOOKUP($A35,IRData!$A$3:$L$150,10,FALSE)</f>
        <v>4967</v>
      </c>
      <c r="F35" s="183">
        <f>VLOOKUP($A35,IRData!$A$3:$L$150,11,FALSE)</f>
        <v>0</v>
      </c>
      <c r="G35" s="108">
        <f t="shared" ref="G35:G66" si="3">D35*E35/1000</f>
        <v>1530.6803900000002</v>
      </c>
      <c r="H35" s="108">
        <f t="shared" ref="H35:H66" si="4">D35*F35/1000</f>
        <v>0</v>
      </c>
      <c r="I35" s="183">
        <f>VLOOKUP($A35,IRData!$A$3:$L$150,12,FALSE)</f>
        <v>1243</v>
      </c>
      <c r="J35" s="183">
        <f>VLOOKUP($A35,IRData!$A$3:$L$150,5,FALSE)</f>
        <v>0</v>
      </c>
      <c r="K35" s="108">
        <f t="shared" ref="K35:K66" si="5">C35+G35+H35+I35+J35</f>
        <v>12181.68039</v>
      </c>
      <c r="L35"/>
      <c r="M35"/>
    </row>
    <row r="36" spans="1:13" x14ac:dyDescent="0.2">
      <c r="A36" s="197">
        <v>962013</v>
      </c>
      <c r="B36" s="197" t="s">
        <v>269</v>
      </c>
      <c r="C36" s="183">
        <f>VLOOKUP($A36,IRData!$A$3:$L$150,6,FALSE)</f>
        <v>22847</v>
      </c>
      <c r="D36" s="224">
        <v>308.49</v>
      </c>
      <c r="E36" s="183">
        <f>VLOOKUP($A36,IRData!$A$3:$L$150,10,FALSE)</f>
        <v>6828</v>
      </c>
      <c r="F36" s="183">
        <f>VLOOKUP($A36,IRData!$A$3:$L$150,11,FALSE)</f>
        <v>0</v>
      </c>
      <c r="G36" s="108">
        <f t="shared" si="3"/>
        <v>2106.3697200000001</v>
      </c>
      <c r="H36" s="108">
        <f t="shared" si="4"/>
        <v>0</v>
      </c>
      <c r="I36" s="183">
        <f>VLOOKUP($A36,IRData!$A$3:$L$150,12,FALSE)</f>
        <v>84</v>
      </c>
      <c r="J36" s="183">
        <f>VLOOKUP($A36,IRData!$A$3:$L$150,5,FALSE)</f>
        <v>0</v>
      </c>
      <c r="K36" s="108">
        <f t="shared" si="5"/>
        <v>25037.369719999999</v>
      </c>
      <c r="L36"/>
      <c r="M36"/>
    </row>
    <row r="37" spans="1:13" x14ac:dyDescent="0.2">
      <c r="A37" s="197">
        <v>972013</v>
      </c>
      <c r="B37" s="197" t="s">
        <v>270</v>
      </c>
      <c r="C37" s="183">
        <f>VLOOKUP($A37,IRData!$A$3:$L$150,6,FALSE)</f>
        <v>37887</v>
      </c>
      <c r="D37" s="224">
        <v>305.93</v>
      </c>
      <c r="E37" s="183">
        <f>VLOOKUP($A37,IRData!$A$3:$L$150,10,FALSE)</f>
        <v>8889</v>
      </c>
      <c r="F37" s="183">
        <f>VLOOKUP($A37,IRData!$A$3:$L$150,11,FALSE)</f>
        <v>0</v>
      </c>
      <c r="G37" s="108">
        <f t="shared" si="3"/>
        <v>2719.4117700000002</v>
      </c>
      <c r="H37" s="108">
        <f t="shared" si="4"/>
        <v>0</v>
      </c>
      <c r="I37" s="183">
        <f>VLOOKUP($A37,IRData!$A$3:$L$150,12,FALSE)</f>
        <v>978</v>
      </c>
      <c r="J37" s="183">
        <f>VLOOKUP($A37,IRData!$A$3:$L$150,5,FALSE)</f>
        <v>0</v>
      </c>
      <c r="K37" s="108">
        <f t="shared" si="5"/>
        <v>41584.411769999999</v>
      </c>
      <c r="L37"/>
      <c r="M37"/>
    </row>
    <row r="38" spans="1:13" x14ac:dyDescent="0.2">
      <c r="A38" s="197">
        <v>982013</v>
      </c>
      <c r="B38" s="197" t="s">
        <v>271</v>
      </c>
      <c r="C38" s="183">
        <f>VLOOKUP($A38,IRData!$A$3:$L$150,6,FALSE)</f>
        <v>986</v>
      </c>
      <c r="D38" s="224">
        <v>314.10000000000002</v>
      </c>
      <c r="E38" s="183">
        <f>VLOOKUP($A38,IRData!$A$3:$L$150,10,FALSE)</f>
        <v>0</v>
      </c>
      <c r="F38" s="183">
        <f>VLOOKUP($A38,IRData!$A$3:$L$150,11,FALSE)</f>
        <v>0</v>
      </c>
      <c r="G38" s="108">
        <f t="shared" si="3"/>
        <v>0</v>
      </c>
      <c r="H38" s="108">
        <f t="shared" si="4"/>
        <v>0</v>
      </c>
      <c r="I38" s="183">
        <f>VLOOKUP($A38,IRData!$A$3:$L$150,12,FALSE)</f>
        <v>0</v>
      </c>
      <c r="J38" s="183">
        <f>VLOOKUP($A38,IRData!$A$3:$L$150,5,FALSE)</f>
        <v>0</v>
      </c>
      <c r="K38" s="108">
        <f t="shared" si="5"/>
        <v>986</v>
      </c>
      <c r="L38"/>
      <c r="M38"/>
    </row>
    <row r="39" spans="1:13" x14ac:dyDescent="0.2">
      <c r="A39" s="197">
        <v>1022013</v>
      </c>
      <c r="B39" s="197" t="s">
        <v>78</v>
      </c>
      <c r="C39" s="183">
        <f>VLOOKUP($A39,IRData!$A$3:$L$150,6,FALSE)</f>
        <v>25295</v>
      </c>
      <c r="D39" s="224">
        <v>308.17</v>
      </c>
      <c r="E39" s="183">
        <f>VLOOKUP($A39,IRData!$A$3:$L$150,10,FALSE)</f>
        <v>25958</v>
      </c>
      <c r="F39" s="183">
        <f>VLOOKUP($A39,IRData!$A$3:$L$150,11,FALSE)</f>
        <v>0</v>
      </c>
      <c r="G39" s="108">
        <f t="shared" si="3"/>
        <v>7999.4768600000007</v>
      </c>
      <c r="H39" s="108">
        <f t="shared" si="4"/>
        <v>0</v>
      </c>
      <c r="I39" s="183">
        <f>VLOOKUP($A39,IRData!$A$3:$L$150,12,FALSE)</f>
        <v>3866</v>
      </c>
      <c r="J39" s="183">
        <f>VLOOKUP($A39,IRData!$A$3:$L$150,5,FALSE)</f>
        <v>0</v>
      </c>
      <c r="K39" s="108">
        <f t="shared" si="5"/>
        <v>37160.476860000002</v>
      </c>
      <c r="L39"/>
      <c r="M39"/>
    </row>
    <row r="40" spans="1:13" x14ac:dyDescent="0.2">
      <c r="A40" s="197">
        <v>1032013</v>
      </c>
      <c r="B40" s="197" t="s">
        <v>272</v>
      </c>
      <c r="C40" s="183">
        <f>VLOOKUP($A40,IRData!$A$3:$L$150,6,FALSE)</f>
        <v>27505</v>
      </c>
      <c r="D40" s="224">
        <v>314.10000000000002</v>
      </c>
      <c r="E40" s="183">
        <f>VLOOKUP($A40,IRData!$A$3:$L$150,10,FALSE)</f>
        <v>6588</v>
      </c>
      <c r="F40" s="183">
        <f>VLOOKUP($A40,IRData!$A$3:$L$150,11,FALSE)</f>
        <v>1205</v>
      </c>
      <c r="G40" s="108">
        <f t="shared" si="3"/>
        <v>2069.2908000000002</v>
      </c>
      <c r="H40" s="108">
        <f t="shared" si="4"/>
        <v>378.4905</v>
      </c>
      <c r="I40" s="183">
        <f>VLOOKUP($A40,IRData!$A$3:$L$150,12,FALSE)</f>
        <v>2505</v>
      </c>
      <c r="J40" s="183">
        <f>VLOOKUP($A40,IRData!$A$3:$L$150,5,FALSE)</f>
        <v>0</v>
      </c>
      <c r="K40" s="108">
        <f t="shared" si="5"/>
        <v>32457.781299999999</v>
      </c>
      <c r="L40"/>
      <c r="M40"/>
    </row>
    <row r="41" spans="1:13" x14ac:dyDescent="0.2">
      <c r="A41" s="197">
        <v>1042013</v>
      </c>
      <c r="B41" s="197" t="s">
        <v>273</v>
      </c>
      <c r="C41" s="183">
        <f>VLOOKUP($A41,IRData!$A$3:$L$150,6,FALSE)</f>
        <v>12753</v>
      </c>
      <c r="D41" s="224">
        <v>308.17</v>
      </c>
      <c r="E41" s="183">
        <f>VLOOKUP($A41,IRData!$A$3:$L$150,10,FALSE)</f>
        <v>7324</v>
      </c>
      <c r="F41" s="183">
        <f>VLOOKUP($A41,IRData!$A$3:$L$150,11,FALSE)</f>
        <v>0</v>
      </c>
      <c r="G41" s="108">
        <f t="shared" si="3"/>
        <v>2257.0370800000001</v>
      </c>
      <c r="H41" s="108">
        <f t="shared" si="4"/>
        <v>0</v>
      </c>
      <c r="I41" s="183">
        <f>VLOOKUP($A41,IRData!$A$3:$L$150,12,FALSE)</f>
        <v>674</v>
      </c>
      <c r="J41" s="183">
        <f>VLOOKUP($A41,IRData!$A$3:$L$150,5,FALSE)</f>
        <v>0</v>
      </c>
      <c r="K41" s="108">
        <f t="shared" si="5"/>
        <v>15684.03708</v>
      </c>
      <c r="L41"/>
      <c r="M41"/>
    </row>
    <row r="42" spans="1:13" x14ac:dyDescent="0.2">
      <c r="A42" s="197">
        <v>1062013</v>
      </c>
      <c r="B42" s="197" t="s">
        <v>141</v>
      </c>
      <c r="C42" s="183">
        <f>VLOOKUP($A42,IRData!$A$3:$L$150,6,FALSE)</f>
        <v>14667</v>
      </c>
      <c r="D42" s="224">
        <v>308.17</v>
      </c>
      <c r="E42" s="183">
        <f>VLOOKUP($A42,IRData!$A$3:$L$150,10,FALSE)</f>
        <v>4295</v>
      </c>
      <c r="F42" s="183">
        <f>VLOOKUP($A42,IRData!$A$3:$L$150,11,FALSE)</f>
        <v>2714</v>
      </c>
      <c r="G42" s="108">
        <f t="shared" si="3"/>
        <v>1323.5901500000002</v>
      </c>
      <c r="H42" s="108">
        <f t="shared" si="4"/>
        <v>836.37338</v>
      </c>
      <c r="I42" s="183">
        <f>VLOOKUP($A42,IRData!$A$3:$L$150,12,FALSE)</f>
        <v>578</v>
      </c>
      <c r="J42" s="183">
        <f>VLOOKUP($A42,IRData!$A$3:$L$150,5,FALSE)</f>
        <v>0</v>
      </c>
      <c r="K42" s="108">
        <f t="shared" si="5"/>
        <v>17404.963530000001</v>
      </c>
      <c r="L42"/>
      <c r="M42"/>
    </row>
    <row r="43" spans="1:13" x14ac:dyDescent="0.2">
      <c r="A43" s="197">
        <v>1082013</v>
      </c>
      <c r="B43" s="197" t="s">
        <v>274</v>
      </c>
      <c r="C43" s="183">
        <f>VLOOKUP($A43,IRData!$A$3:$L$150,6,FALSE)</f>
        <v>960</v>
      </c>
      <c r="D43" s="224">
        <v>305.93</v>
      </c>
      <c r="E43" s="183">
        <f>VLOOKUP($A43,IRData!$A$3:$L$150,10,FALSE)</f>
        <v>3561</v>
      </c>
      <c r="F43" s="183">
        <f>VLOOKUP($A43,IRData!$A$3:$L$150,11,FALSE)</f>
        <v>0</v>
      </c>
      <c r="G43" s="108">
        <f t="shared" si="3"/>
        <v>1089.4167299999999</v>
      </c>
      <c r="H43" s="108">
        <f t="shared" si="4"/>
        <v>0</v>
      </c>
      <c r="I43" s="183">
        <f>VLOOKUP($A43,IRData!$A$3:$L$150,12,FALSE)</f>
        <v>0</v>
      </c>
      <c r="J43" s="183">
        <f>VLOOKUP($A43,IRData!$A$3:$L$150,5,FALSE)</f>
        <v>0</v>
      </c>
      <c r="K43" s="108">
        <f t="shared" si="5"/>
        <v>2049.4167299999999</v>
      </c>
      <c r="L43"/>
      <c r="M43"/>
    </row>
    <row r="44" spans="1:13" x14ac:dyDescent="0.2">
      <c r="A44" s="197">
        <v>1162013</v>
      </c>
      <c r="B44" s="197" t="s">
        <v>275</v>
      </c>
      <c r="C44" s="183">
        <f>VLOOKUP($A44,IRData!$A$3:$L$150,6,FALSE)</f>
        <v>22817</v>
      </c>
      <c r="D44" s="224">
        <v>314.10000000000002</v>
      </c>
      <c r="E44" s="183">
        <f>VLOOKUP($A44,IRData!$A$3:$L$150,10,FALSE)</f>
        <v>7311</v>
      </c>
      <c r="F44" s="183">
        <f>VLOOKUP($A44,IRData!$A$3:$L$150,11,FALSE)</f>
        <v>500</v>
      </c>
      <c r="G44" s="108">
        <f t="shared" si="3"/>
        <v>2296.3851</v>
      </c>
      <c r="H44" s="108">
        <f t="shared" si="4"/>
        <v>157.05000000000001</v>
      </c>
      <c r="I44" s="183">
        <f>VLOOKUP($A44,IRData!$A$3:$L$150,12,FALSE)</f>
        <v>2237</v>
      </c>
      <c r="J44" s="183">
        <f>VLOOKUP($A44,IRData!$A$3:$L$150,5,FALSE)</f>
        <v>0</v>
      </c>
      <c r="K44" s="108">
        <f t="shared" si="5"/>
        <v>27507.435099999999</v>
      </c>
      <c r="L44"/>
      <c r="M44"/>
    </row>
    <row r="45" spans="1:13" x14ac:dyDescent="0.2">
      <c r="A45" s="197">
        <v>1192013</v>
      </c>
      <c r="B45" s="197" t="s">
        <v>110</v>
      </c>
      <c r="C45" s="183">
        <f>VLOOKUP($A45,IRData!$A$3:$L$150,6,FALSE)</f>
        <v>18888</v>
      </c>
      <c r="D45" s="224">
        <v>316.63</v>
      </c>
      <c r="E45" s="183">
        <f>VLOOKUP($A45,IRData!$A$3:$L$150,10,FALSE)</f>
        <v>7528</v>
      </c>
      <c r="F45" s="183">
        <f>VLOOKUP($A45,IRData!$A$3:$L$150,11,FALSE)</f>
        <v>0</v>
      </c>
      <c r="G45" s="108">
        <f t="shared" si="3"/>
        <v>2383.5906400000003</v>
      </c>
      <c r="H45" s="108">
        <f t="shared" si="4"/>
        <v>0</v>
      </c>
      <c r="I45" s="183">
        <f>VLOOKUP($A45,IRData!$A$3:$L$150,12,FALSE)</f>
        <v>2064</v>
      </c>
      <c r="J45" s="183">
        <f>VLOOKUP($A45,IRData!$A$3:$L$150,5,FALSE)</f>
        <v>0</v>
      </c>
      <c r="K45" s="108">
        <f t="shared" si="5"/>
        <v>23335.590640000002</v>
      </c>
      <c r="L45"/>
      <c r="M45"/>
    </row>
    <row r="46" spans="1:13" x14ac:dyDescent="0.2">
      <c r="A46" s="197">
        <v>1212013</v>
      </c>
      <c r="B46" s="197" t="s">
        <v>276</v>
      </c>
      <c r="C46" s="183">
        <f>VLOOKUP($A46,IRData!$A$3:$L$150,6,FALSE)</f>
        <v>1205</v>
      </c>
      <c r="D46" s="224">
        <v>308.49</v>
      </c>
      <c r="E46" s="183">
        <f>VLOOKUP($A46,IRData!$A$3:$L$150,10,FALSE)</f>
        <v>1510</v>
      </c>
      <c r="F46" s="183">
        <f>VLOOKUP($A46,IRData!$A$3:$L$150,11,FALSE)</f>
        <v>0</v>
      </c>
      <c r="G46" s="108">
        <f t="shared" si="3"/>
        <v>465.81990000000002</v>
      </c>
      <c r="H46" s="108">
        <f t="shared" si="4"/>
        <v>0</v>
      </c>
      <c r="I46" s="183">
        <f>VLOOKUP($A46,IRData!$A$3:$L$150,12,FALSE)</f>
        <v>334</v>
      </c>
      <c r="J46" s="183">
        <f>VLOOKUP($A46,IRData!$A$3:$L$150,5,FALSE)</f>
        <v>0</v>
      </c>
      <c r="K46" s="108">
        <f t="shared" si="5"/>
        <v>2004.8199</v>
      </c>
      <c r="L46"/>
      <c r="M46"/>
    </row>
    <row r="47" spans="1:13" x14ac:dyDescent="0.2">
      <c r="A47" s="197">
        <v>1322013</v>
      </c>
      <c r="B47" s="197" t="s">
        <v>142</v>
      </c>
      <c r="C47" s="183">
        <f>VLOOKUP($A47,IRData!$A$3:$L$150,6,FALSE)</f>
        <v>46650</v>
      </c>
      <c r="D47" s="224">
        <v>314.10000000000002</v>
      </c>
      <c r="E47" s="183">
        <f>VLOOKUP($A47,IRData!$A$3:$L$150,10,FALSE)</f>
        <v>6950</v>
      </c>
      <c r="F47" s="183">
        <f>VLOOKUP($A47,IRData!$A$3:$L$150,11,FALSE)</f>
        <v>13478</v>
      </c>
      <c r="G47" s="108">
        <f t="shared" si="3"/>
        <v>2182.9949999999999</v>
      </c>
      <c r="H47" s="108">
        <f t="shared" si="4"/>
        <v>4233.439800000001</v>
      </c>
      <c r="I47" s="183">
        <f>VLOOKUP($A47,IRData!$A$3:$L$150,12,FALSE)</f>
        <v>1376</v>
      </c>
      <c r="J47" s="183">
        <f>VLOOKUP($A47,IRData!$A$3:$L$150,5,FALSE)</f>
        <v>0</v>
      </c>
      <c r="K47" s="108">
        <f t="shared" si="5"/>
        <v>54442.434800000003</v>
      </c>
      <c r="L47"/>
      <c r="M47"/>
    </row>
    <row r="48" spans="1:13" x14ac:dyDescent="0.2">
      <c r="A48" s="197">
        <v>1332013</v>
      </c>
      <c r="B48" s="197" t="s">
        <v>111</v>
      </c>
      <c r="C48" s="183">
        <f>VLOOKUP($A48,IRData!$A$3:$L$150,6,FALSE)</f>
        <v>42356</v>
      </c>
      <c r="D48" s="224">
        <v>314.10000000000002</v>
      </c>
      <c r="E48" s="183">
        <f>VLOOKUP($A48,IRData!$A$3:$L$150,10,FALSE)</f>
        <v>13388</v>
      </c>
      <c r="F48" s="183">
        <f>VLOOKUP($A48,IRData!$A$3:$L$150,11,FALSE)</f>
        <v>6606</v>
      </c>
      <c r="G48" s="108">
        <f t="shared" si="3"/>
        <v>4205.1708000000008</v>
      </c>
      <c r="H48" s="108">
        <f t="shared" si="4"/>
        <v>2074.9446000000003</v>
      </c>
      <c r="I48" s="183">
        <f>VLOOKUP($A48,IRData!$A$3:$L$150,12,FALSE)</f>
        <v>5632</v>
      </c>
      <c r="J48" s="183">
        <f>VLOOKUP($A48,IRData!$A$3:$L$150,5,FALSE)</f>
        <v>0</v>
      </c>
      <c r="K48" s="108">
        <f t="shared" si="5"/>
        <v>54268.115400000002</v>
      </c>
      <c r="L48"/>
      <c r="M48"/>
    </row>
    <row r="49" spans="1:13" x14ac:dyDescent="0.2">
      <c r="A49" s="197">
        <v>1352013</v>
      </c>
      <c r="B49" s="197" t="s">
        <v>60</v>
      </c>
      <c r="C49" s="183">
        <f>VLOOKUP($A49,IRData!$A$3:$L$150,6,FALSE)</f>
        <v>44430</v>
      </c>
      <c r="D49" s="224">
        <v>308.17</v>
      </c>
      <c r="E49" s="183">
        <f>VLOOKUP($A49,IRData!$A$3:$L$150,10,FALSE)</f>
        <v>18107</v>
      </c>
      <c r="F49" s="183">
        <f>VLOOKUP($A49,IRData!$A$3:$L$150,11,FALSE)</f>
        <v>0</v>
      </c>
      <c r="G49" s="108">
        <f t="shared" si="3"/>
        <v>5580.0341900000003</v>
      </c>
      <c r="H49" s="108">
        <f t="shared" si="4"/>
        <v>0</v>
      </c>
      <c r="I49" s="183">
        <f>VLOOKUP($A49,IRData!$A$3:$L$150,12,FALSE)</f>
        <v>3940</v>
      </c>
      <c r="J49" s="183">
        <f>VLOOKUP($A49,IRData!$A$3:$L$150,5,FALSE)</f>
        <v>0</v>
      </c>
      <c r="K49" s="108">
        <f t="shared" si="5"/>
        <v>53950.034189999998</v>
      </c>
      <c r="L49"/>
      <c r="M49"/>
    </row>
    <row r="50" spans="1:13" x14ac:dyDescent="0.2">
      <c r="A50" s="197">
        <v>1382013</v>
      </c>
      <c r="B50" s="197" t="s">
        <v>215</v>
      </c>
      <c r="C50" s="183">
        <f>VLOOKUP($A50,IRData!$A$3:$L$150,6,FALSE)</f>
        <v>14957</v>
      </c>
      <c r="D50" s="224">
        <v>314.10000000000002</v>
      </c>
      <c r="E50" s="183">
        <f>VLOOKUP($A50,IRData!$A$3:$L$150,10,FALSE)</f>
        <v>5500</v>
      </c>
      <c r="F50" s="183">
        <f>VLOOKUP($A50,IRData!$A$3:$L$150,11,FALSE)</f>
        <v>10197</v>
      </c>
      <c r="G50" s="108">
        <f t="shared" si="3"/>
        <v>1727.5500000000002</v>
      </c>
      <c r="H50" s="108">
        <f t="shared" si="4"/>
        <v>3202.8777</v>
      </c>
      <c r="I50" s="183">
        <f>VLOOKUP($A50,IRData!$A$3:$L$150,12,FALSE)</f>
        <v>827</v>
      </c>
      <c r="J50" s="183">
        <f>VLOOKUP($A50,IRData!$A$3:$L$150,5,FALSE)</f>
        <v>0</v>
      </c>
      <c r="K50" s="108">
        <f t="shared" si="5"/>
        <v>20714.4277</v>
      </c>
      <c r="L50"/>
      <c r="M50"/>
    </row>
    <row r="51" spans="1:13" x14ac:dyDescent="0.2">
      <c r="A51" s="197">
        <v>1462013</v>
      </c>
      <c r="B51" s="197" t="s">
        <v>216</v>
      </c>
      <c r="C51" s="183">
        <f>VLOOKUP($A51,IRData!$A$3:$L$150,6,FALSE)</f>
        <v>25670</v>
      </c>
      <c r="D51" s="224">
        <v>305.93</v>
      </c>
      <c r="E51" s="183">
        <f>VLOOKUP($A51,IRData!$A$3:$L$150,10,FALSE)</f>
        <v>8561</v>
      </c>
      <c r="F51" s="183">
        <f>VLOOKUP($A51,IRData!$A$3:$L$150,11,FALSE)</f>
        <v>15178</v>
      </c>
      <c r="G51" s="108">
        <f t="shared" si="3"/>
        <v>2619.06673</v>
      </c>
      <c r="H51" s="108">
        <f t="shared" si="4"/>
        <v>4643.4055399999997</v>
      </c>
      <c r="I51" s="183">
        <f>VLOOKUP($A51,IRData!$A$3:$L$150,12,FALSE)</f>
        <v>1223</v>
      </c>
      <c r="J51" s="183">
        <f>VLOOKUP($A51,IRData!$A$3:$L$150,5,FALSE)</f>
        <v>0</v>
      </c>
      <c r="K51" s="108">
        <f t="shared" si="5"/>
        <v>34155.472269999998</v>
      </c>
      <c r="L51"/>
      <c r="M51"/>
    </row>
    <row r="52" spans="1:13" x14ac:dyDescent="0.2">
      <c r="A52" s="197">
        <v>1472013</v>
      </c>
      <c r="B52" s="197" t="s">
        <v>217</v>
      </c>
      <c r="C52" s="183">
        <f>VLOOKUP($A52,IRData!$A$3:$L$150,6,FALSE)</f>
        <v>8461</v>
      </c>
      <c r="D52" s="224">
        <v>314.10000000000002</v>
      </c>
      <c r="E52" s="183">
        <f>VLOOKUP($A52,IRData!$A$3:$L$150,10,FALSE)</f>
        <v>1504</v>
      </c>
      <c r="F52" s="183">
        <f>VLOOKUP($A52,IRData!$A$3:$L$150,11,FALSE)</f>
        <v>281</v>
      </c>
      <c r="G52" s="108">
        <f t="shared" si="3"/>
        <v>472.40640000000002</v>
      </c>
      <c r="H52" s="108">
        <f t="shared" si="4"/>
        <v>88.262100000000004</v>
      </c>
      <c r="I52" s="183">
        <f>VLOOKUP($A52,IRData!$A$3:$L$150,12,FALSE)</f>
        <v>164</v>
      </c>
      <c r="J52" s="183">
        <f>VLOOKUP($A52,IRData!$A$3:$L$150,5,FALSE)</f>
        <v>0</v>
      </c>
      <c r="K52" s="108">
        <f t="shared" si="5"/>
        <v>9185.6684999999998</v>
      </c>
      <c r="L52"/>
      <c r="M52"/>
    </row>
    <row r="53" spans="1:13" x14ac:dyDescent="0.2">
      <c r="A53" s="197">
        <v>1492013</v>
      </c>
      <c r="B53" s="197" t="s">
        <v>218</v>
      </c>
      <c r="C53" s="183">
        <f>VLOOKUP($A53,IRData!$A$3:$L$150,6,FALSE)</f>
        <v>17031</v>
      </c>
      <c r="D53" s="224">
        <v>316.63</v>
      </c>
      <c r="E53" s="183">
        <f>VLOOKUP($A53,IRData!$A$3:$L$150,10,FALSE)</f>
        <v>6207</v>
      </c>
      <c r="F53" s="183">
        <f>VLOOKUP($A53,IRData!$A$3:$L$150,11,FALSE)</f>
        <v>0</v>
      </c>
      <c r="G53" s="108">
        <f t="shared" si="3"/>
        <v>1965.32241</v>
      </c>
      <c r="H53" s="108">
        <f t="shared" si="4"/>
        <v>0</v>
      </c>
      <c r="I53" s="183">
        <f>VLOOKUP($A53,IRData!$A$3:$L$150,12,FALSE)</f>
        <v>689</v>
      </c>
      <c r="J53" s="183">
        <f>VLOOKUP($A53,IRData!$A$3:$L$150,5,FALSE)</f>
        <v>0</v>
      </c>
      <c r="K53" s="108">
        <f t="shared" si="5"/>
        <v>19685.322410000001</v>
      </c>
      <c r="L53"/>
      <c r="M53"/>
    </row>
    <row r="54" spans="1:13" x14ac:dyDescent="0.2">
      <c r="A54" s="197">
        <v>1522013</v>
      </c>
      <c r="B54" s="197" t="s">
        <v>219</v>
      </c>
      <c r="C54" s="183">
        <f>VLOOKUP($A54,IRData!$A$3:$L$150,6,FALSE)</f>
        <v>1766</v>
      </c>
      <c r="D54" s="224">
        <v>316.63</v>
      </c>
      <c r="E54" s="183">
        <f>VLOOKUP($A54,IRData!$A$3:$L$150,10,FALSE)</f>
        <v>0</v>
      </c>
      <c r="F54" s="183">
        <f>VLOOKUP($A54,IRData!$A$3:$L$150,11,FALSE)</f>
        <v>12817</v>
      </c>
      <c r="G54" s="108">
        <f t="shared" si="3"/>
        <v>0</v>
      </c>
      <c r="H54" s="108">
        <f t="shared" si="4"/>
        <v>4058.2467099999999</v>
      </c>
      <c r="I54" s="183">
        <f>VLOOKUP($A54,IRData!$A$3:$L$150,12,FALSE)</f>
        <v>0</v>
      </c>
      <c r="J54" s="183">
        <f>VLOOKUP($A54,IRData!$A$3:$L$150,5,FALSE)</f>
        <v>0</v>
      </c>
      <c r="K54" s="108">
        <f t="shared" si="5"/>
        <v>5824.2467099999994</v>
      </c>
      <c r="L54"/>
      <c r="M54"/>
    </row>
    <row r="55" spans="1:13" x14ac:dyDescent="0.2">
      <c r="A55" s="197">
        <v>1532013</v>
      </c>
      <c r="B55" s="197" t="s">
        <v>220</v>
      </c>
      <c r="C55" s="183">
        <f>VLOOKUP($A55,IRData!$A$3:$L$150,6,FALSE)</f>
        <v>15357</v>
      </c>
      <c r="D55" s="224">
        <v>316.63</v>
      </c>
      <c r="E55" s="183">
        <f>VLOOKUP($A55,IRData!$A$3:$L$150,10,FALSE)</f>
        <v>8711</v>
      </c>
      <c r="F55" s="183">
        <f>VLOOKUP($A55,IRData!$A$3:$L$150,11,FALSE)</f>
        <v>0</v>
      </c>
      <c r="G55" s="108">
        <f t="shared" si="3"/>
        <v>2758.1639300000002</v>
      </c>
      <c r="H55" s="108">
        <f t="shared" si="4"/>
        <v>0</v>
      </c>
      <c r="I55" s="183">
        <f>VLOOKUP($A55,IRData!$A$3:$L$150,12,FALSE)</f>
        <v>1254</v>
      </c>
      <c r="J55" s="183">
        <f>VLOOKUP($A55,IRData!$A$3:$L$150,5,FALSE)</f>
        <v>0</v>
      </c>
      <c r="K55" s="108">
        <f t="shared" si="5"/>
        <v>19369.163929999999</v>
      </c>
      <c r="L55"/>
      <c r="M55"/>
    </row>
    <row r="56" spans="1:13" x14ac:dyDescent="0.2">
      <c r="A56" s="197">
        <v>1562013</v>
      </c>
      <c r="B56" s="197" t="s">
        <v>112</v>
      </c>
      <c r="C56" s="183">
        <f>VLOOKUP($A56,IRData!$A$3:$L$150,6,FALSE)</f>
        <v>186</v>
      </c>
      <c r="D56" s="224">
        <v>314.10000000000002</v>
      </c>
      <c r="E56" s="183">
        <f>VLOOKUP($A56,IRData!$A$3:$L$150,10,FALSE)</f>
        <v>0</v>
      </c>
      <c r="F56" s="183">
        <f>VLOOKUP($A56,IRData!$A$3:$L$150,11,FALSE)</f>
        <v>0</v>
      </c>
      <c r="G56" s="108">
        <f t="shared" si="3"/>
        <v>0</v>
      </c>
      <c r="H56" s="108">
        <f t="shared" si="4"/>
        <v>0</v>
      </c>
      <c r="I56" s="183">
        <f>VLOOKUP($A56,IRData!$A$3:$L$150,12,FALSE)</f>
        <v>12</v>
      </c>
      <c r="J56" s="183">
        <f>VLOOKUP($A56,IRData!$A$3:$L$150,5,FALSE)</f>
        <v>0</v>
      </c>
      <c r="K56" s="108">
        <f t="shared" si="5"/>
        <v>198</v>
      </c>
      <c r="L56"/>
      <c r="M56"/>
    </row>
    <row r="57" spans="1:13" x14ac:dyDescent="0.2">
      <c r="A57" s="197">
        <v>1572013</v>
      </c>
      <c r="B57" s="197" t="s">
        <v>113</v>
      </c>
      <c r="C57" s="183">
        <f>VLOOKUP($A57,IRData!$A$3:$L$150,6,FALSE)</f>
        <v>13471</v>
      </c>
      <c r="D57" s="224">
        <v>308.17</v>
      </c>
      <c r="E57" s="183">
        <f>VLOOKUP($A57,IRData!$A$3:$L$150,10,FALSE)</f>
        <v>8386</v>
      </c>
      <c r="F57" s="183">
        <f>VLOOKUP($A57,IRData!$A$3:$L$150,11,FALSE)</f>
        <v>0</v>
      </c>
      <c r="G57" s="108">
        <f t="shared" si="3"/>
        <v>2584.3136199999999</v>
      </c>
      <c r="H57" s="108">
        <f t="shared" si="4"/>
        <v>0</v>
      </c>
      <c r="I57" s="183">
        <f>VLOOKUP($A57,IRData!$A$3:$L$150,12,FALSE)</f>
        <v>450</v>
      </c>
      <c r="J57" s="183">
        <f>VLOOKUP($A57,IRData!$A$3:$L$150,5,FALSE)</f>
        <v>0</v>
      </c>
      <c r="K57" s="108">
        <f t="shared" si="5"/>
        <v>16505.313620000001</v>
      </c>
      <c r="L57"/>
      <c r="M57"/>
    </row>
    <row r="58" spans="1:13" x14ac:dyDescent="0.2">
      <c r="A58" s="197">
        <v>1612013</v>
      </c>
      <c r="B58" s="197" t="s">
        <v>61</v>
      </c>
      <c r="C58" s="183">
        <f>VLOOKUP($A58,IRData!$A$3:$L$150,6,FALSE)</f>
        <v>12852</v>
      </c>
      <c r="D58" s="224">
        <v>305.93</v>
      </c>
      <c r="E58" s="183">
        <f>VLOOKUP($A58,IRData!$A$3:$L$150,10,FALSE)</f>
        <v>6439</v>
      </c>
      <c r="F58" s="183">
        <f>VLOOKUP($A58,IRData!$A$3:$L$150,11,FALSE)</f>
        <v>750</v>
      </c>
      <c r="G58" s="108">
        <f t="shared" si="3"/>
        <v>1969.88327</v>
      </c>
      <c r="H58" s="108">
        <f t="shared" si="4"/>
        <v>229.44749999999999</v>
      </c>
      <c r="I58" s="183">
        <f>VLOOKUP($A58,IRData!$A$3:$L$150,12,FALSE)</f>
        <v>916</v>
      </c>
      <c r="J58" s="183">
        <f>VLOOKUP($A58,IRData!$A$3:$L$150,5,FALSE)</f>
        <v>0</v>
      </c>
      <c r="K58" s="108">
        <f t="shared" si="5"/>
        <v>15967.33077</v>
      </c>
      <c r="L58"/>
      <c r="M58"/>
    </row>
    <row r="59" spans="1:13" x14ac:dyDescent="0.2">
      <c r="A59" s="197">
        <v>1622013</v>
      </c>
      <c r="B59" s="197" t="s">
        <v>221</v>
      </c>
      <c r="C59" s="183">
        <f>VLOOKUP($A59,IRData!$A$3:$L$150,6,FALSE)</f>
        <v>24457</v>
      </c>
      <c r="D59" s="224">
        <v>316.63</v>
      </c>
      <c r="E59" s="183">
        <f>VLOOKUP($A59,IRData!$A$3:$L$150,10,FALSE)</f>
        <v>16110</v>
      </c>
      <c r="F59" s="183">
        <f>VLOOKUP($A59,IRData!$A$3:$L$150,11,FALSE)</f>
        <v>222</v>
      </c>
      <c r="G59" s="108">
        <f t="shared" si="3"/>
        <v>5100.9093000000003</v>
      </c>
      <c r="H59" s="108">
        <f t="shared" si="4"/>
        <v>70.29186</v>
      </c>
      <c r="I59" s="183">
        <f>VLOOKUP($A59,IRData!$A$3:$L$150,12,FALSE)</f>
        <v>761</v>
      </c>
      <c r="J59" s="183">
        <f>VLOOKUP($A59,IRData!$A$3:$L$150,5,FALSE)</f>
        <v>0</v>
      </c>
      <c r="K59" s="108">
        <f t="shared" si="5"/>
        <v>30389.201160000001</v>
      </c>
      <c r="L59"/>
      <c r="M59"/>
    </row>
    <row r="60" spans="1:13" x14ac:dyDescent="0.2">
      <c r="A60" s="197">
        <v>1632013</v>
      </c>
      <c r="B60" s="197" t="s">
        <v>79</v>
      </c>
      <c r="C60" s="183">
        <f>VLOOKUP($A60,IRData!$A$3:$L$150,6,FALSE)</f>
        <v>17359</v>
      </c>
      <c r="D60" s="224">
        <v>316.63</v>
      </c>
      <c r="E60" s="183">
        <f>VLOOKUP($A60,IRData!$A$3:$L$150,10,FALSE)</f>
        <v>5478</v>
      </c>
      <c r="F60" s="183">
        <f>VLOOKUP($A60,IRData!$A$3:$L$150,11,FALSE)</f>
        <v>0</v>
      </c>
      <c r="G60" s="108">
        <f t="shared" si="3"/>
        <v>1734.4991399999999</v>
      </c>
      <c r="H60" s="108">
        <f t="shared" si="4"/>
        <v>0</v>
      </c>
      <c r="I60" s="183">
        <f>VLOOKUP($A60,IRData!$A$3:$L$150,12,FALSE)</f>
        <v>507</v>
      </c>
      <c r="J60" s="183">
        <f>VLOOKUP($A60,IRData!$A$3:$L$150,5,FALSE)</f>
        <v>0</v>
      </c>
      <c r="K60" s="108">
        <f t="shared" si="5"/>
        <v>19600.49914</v>
      </c>
      <c r="L60"/>
      <c r="M60"/>
    </row>
    <row r="61" spans="1:13" x14ac:dyDescent="0.2">
      <c r="A61" s="197">
        <v>1642013</v>
      </c>
      <c r="B61" s="197" t="s">
        <v>62</v>
      </c>
      <c r="C61" s="183">
        <f>VLOOKUP($A61,IRData!$A$3:$L$150,6,FALSE)</f>
        <v>37506</v>
      </c>
      <c r="D61" s="224">
        <v>314.10000000000002</v>
      </c>
      <c r="E61" s="183">
        <f>VLOOKUP($A61,IRData!$A$3:$L$150,10,FALSE)</f>
        <v>8503</v>
      </c>
      <c r="F61" s="183">
        <f>VLOOKUP($A61,IRData!$A$3:$L$150,11,FALSE)</f>
        <v>6897</v>
      </c>
      <c r="G61" s="108">
        <f t="shared" si="3"/>
        <v>2670.7923000000001</v>
      </c>
      <c r="H61" s="108">
        <f t="shared" si="4"/>
        <v>2166.3477000000003</v>
      </c>
      <c r="I61" s="183">
        <f>VLOOKUP($A61,IRData!$A$3:$L$150,12,FALSE)</f>
        <v>2248</v>
      </c>
      <c r="J61" s="183">
        <f>VLOOKUP($A61,IRData!$A$3:$L$150,5,FALSE)</f>
        <v>0</v>
      </c>
      <c r="K61" s="108">
        <f t="shared" si="5"/>
        <v>44591.14</v>
      </c>
      <c r="L61"/>
      <c r="M61"/>
    </row>
    <row r="62" spans="1:13" x14ac:dyDescent="0.2">
      <c r="A62" s="197">
        <v>1662013</v>
      </c>
      <c r="B62" s="197" t="s">
        <v>222</v>
      </c>
      <c r="C62" s="183">
        <f>VLOOKUP($A62,IRData!$A$3:$L$150,6,FALSE)</f>
        <v>11390</v>
      </c>
      <c r="D62" s="224">
        <v>316.63</v>
      </c>
      <c r="E62" s="183">
        <f>VLOOKUP($A62,IRData!$A$3:$L$150,10,FALSE)</f>
        <v>5161</v>
      </c>
      <c r="F62" s="183">
        <f>VLOOKUP($A62,IRData!$A$3:$L$150,11,FALSE)</f>
        <v>0</v>
      </c>
      <c r="G62" s="108">
        <f t="shared" si="3"/>
        <v>1634.12743</v>
      </c>
      <c r="H62" s="108">
        <f t="shared" si="4"/>
        <v>0</v>
      </c>
      <c r="I62" s="183">
        <f>VLOOKUP($A62,IRData!$A$3:$L$150,12,FALSE)</f>
        <v>796</v>
      </c>
      <c r="J62" s="183">
        <f>VLOOKUP($A62,IRData!$A$3:$L$150,5,FALSE)</f>
        <v>0</v>
      </c>
      <c r="K62" s="108">
        <f t="shared" si="5"/>
        <v>13820.12743</v>
      </c>
      <c r="L62"/>
      <c r="M62"/>
    </row>
    <row r="63" spans="1:13" x14ac:dyDescent="0.2">
      <c r="A63" s="197">
        <v>1672013</v>
      </c>
      <c r="B63" s="197" t="s">
        <v>223</v>
      </c>
      <c r="C63" s="183">
        <f>VLOOKUP($A63,IRData!$A$3:$L$150,6,FALSE)</f>
        <v>26</v>
      </c>
      <c r="D63" s="224">
        <v>306.63</v>
      </c>
      <c r="E63" s="183">
        <f>VLOOKUP($A63,IRData!$A$3:$L$150,10,FALSE)</f>
        <v>1560</v>
      </c>
      <c r="F63" s="183">
        <f>VLOOKUP($A63,IRData!$A$3:$L$150,11,FALSE)</f>
        <v>0</v>
      </c>
      <c r="G63" s="108">
        <f t="shared" si="3"/>
        <v>478.34280000000001</v>
      </c>
      <c r="H63" s="108">
        <f t="shared" si="4"/>
        <v>0</v>
      </c>
      <c r="I63" s="183">
        <f>VLOOKUP($A63,IRData!$A$3:$L$150,12,FALSE)</f>
        <v>0</v>
      </c>
      <c r="J63" s="183">
        <f>VLOOKUP($A63,IRData!$A$3:$L$150,5,FALSE)</f>
        <v>0</v>
      </c>
      <c r="K63" s="108">
        <f t="shared" si="5"/>
        <v>504.34280000000001</v>
      </c>
      <c r="L63"/>
      <c r="M63"/>
    </row>
    <row r="64" spans="1:13" x14ac:dyDescent="0.2">
      <c r="A64" s="197">
        <v>1682013</v>
      </c>
      <c r="B64" s="197" t="s">
        <v>66</v>
      </c>
      <c r="C64" s="183">
        <f>VLOOKUP($A64,IRData!$A$3:$L$150,6,FALSE)</f>
        <v>8342</v>
      </c>
      <c r="D64" s="224">
        <v>308.17</v>
      </c>
      <c r="E64" s="183">
        <f>VLOOKUP($A64,IRData!$A$3:$L$150,10,FALSE)</f>
        <v>3502</v>
      </c>
      <c r="F64" s="183">
        <f>VLOOKUP($A64,IRData!$A$3:$L$150,11,FALSE)</f>
        <v>0</v>
      </c>
      <c r="G64" s="108">
        <f t="shared" si="3"/>
        <v>1079.2113400000001</v>
      </c>
      <c r="H64" s="108">
        <f t="shared" si="4"/>
        <v>0</v>
      </c>
      <c r="I64" s="183">
        <f>VLOOKUP($A64,IRData!$A$3:$L$150,12,FALSE)</f>
        <v>471</v>
      </c>
      <c r="J64" s="183">
        <f>VLOOKUP($A64,IRData!$A$3:$L$150,5,FALSE)</f>
        <v>0</v>
      </c>
      <c r="K64" s="108">
        <f t="shared" si="5"/>
        <v>9892.2113399999998</v>
      </c>
      <c r="L64"/>
      <c r="M64"/>
    </row>
    <row r="65" spans="1:13" x14ac:dyDescent="0.2">
      <c r="A65" s="197">
        <v>1712013</v>
      </c>
      <c r="B65" s="197" t="s">
        <v>224</v>
      </c>
      <c r="C65" s="183">
        <f>VLOOKUP($A65,IRData!$A$3:$L$150,6,FALSE)</f>
        <v>28680</v>
      </c>
      <c r="D65" s="224">
        <v>314.10000000000002</v>
      </c>
      <c r="E65" s="183">
        <f>VLOOKUP($A65,IRData!$A$3:$L$150,10,FALSE)</f>
        <v>9891</v>
      </c>
      <c r="F65" s="183">
        <f>VLOOKUP($A65,IRData!$A$3:$L$150,11,FALSE)</f>
        <v>0</v>
      </c>
      <c r="G65" s="183">
        <f t="shared" si="3"/>
        <v>3106.7631000000001</v>
      </c>
      <c r="H65" s="183">
        <f t="shared" si="4"/>
        <v>0</v>
      </c>
      <c r="I65" s="183">
        <f>VLOOKUP($A65,IRData!$A$3:$L$150,12,FALSE)</f>
        <v>3114</v>
      </c>
      <c r="J65" s="183">
        <f>VLOOKUP($A65,IRData!$A$3:$L$150,5,FALSE)</f>
        <v>0</v>
      </c>
      <c r="K65" s="183">
        <f t="shared" si="5"/>
        <v>34900.763099999996</v>
      </c>
      <c r="L65"/>
      <c r="M65"/>
    </row>
    <row r="66" spans="1:13" x14ac:dyDescent="0.2">
      <c r="A66" s="197">
        <v>1732013</v>
      </c>
      <c r="B66" s="197" t="s">
        <v>281</v>
      </c>
      <c r="C66" s="183">
        <f>VLOOKUP($A66,IRData!$A$3:$L$150,6,FALSE)</f>
        <v>18808</v>
      </c>
      <c r="D66" s="224">
        <v>316.63</v>
      </c>
      <c r="E66" s="183">
        <f>VLOOKUP($A66,IRData!$A$3:$L$150,10,FALSE)</f>
        <v>8992</v>
      </c>
      <c r="F66" s="183">
        <f>VLOOKUP($A66,IRData!$A$3:$L$150,11,FALSE)</f>
        <v>1020</v>
      </c>
      <c r="G66" s="108">
        <f t="shared" si="3"/>
        <v>2847.1369599999998</v>
      </c>
      <c r="H66" s="108">
        <f t="shared" si="4"/>
        <v>322.96259999999995</v>
      </c>
      <c r="I66" s="183">
        <f>VLOOKUP($A66,IRData!$A$3:$L$150,12,FALSE)</f>
        <v>562</v>
      </c>
      <c r="J66" s="183">
        <f>VLOOKUP($A66,IRData!$A$3:$L$150,5,FALSE)</f>
        <v>0</v>
      </c>
      <c r="K66" s="108">
        <f t="shared" si="5"/>
        <v>22540.099559999999</v>
      </c>
      <c r="L66"/>
      <c r="M66"/>
    </row>
    <row r="67" spans="1:13" x14ac:dyDescent="0.2">
      <c r="A67" s="197">
        <v>1812013</v>
      </c>
      <c r="B67" s="197" t="s">
        <v>282</v>
      </c>
      <c r="C67" s="183">
        <f>VLOOKUP($A67,IRData!$A$3:$L$150,6,FALSE)</f>
        <v>5805</v>
      </c>
      <c r="D67" s="224">
        <v>316.63</v>
      </c>
      <c r="E67" s="183">
        <f>VLOOKUP($A67,IRData!$A$3:$L$150,10,FALSE)</f>
        <v>1773</v>
      </c>
      <c r="F67" s="183">
        <f>VLOOKUP($A67,IRData!$A$3:$L$150,11,FALSE)</f>
        <v>0</v>
      </c>
      <c r="G67" s="108">
        <f t="shared" ref="G67:G98" si="6">D67*E67/1000</f>
        <v>561.38499000000002</v>
      </c>
      <c r="H67" s="108">
        <f t="shared" ref="H67:H98" si="7">D67*F67/1000</f>
        <v>0</v>
      </c>
      <c r="I67" s="183">
        <f>VLOOKUP($A67,IRData!$A$3:$L$150,12,FALSE)</f>
        <v>448</v>
      </c>
      <c r="J67" s="183">
        <f>VLOOKUP($A67,IRData!$A$3:$L$150,5,FALSE)</f>
        <v>0</v>
      </c>
      <c r="K67" s="108">
        <f t="shared" ref="K67:K98" si="8">C67+G67+H67+I67+J67</f>
        <v>6814.3849900000005</v>
      </c>
      <c r="L67"/>
      <c r="M67"/>
    </row>
    <row r="68" spans="1:13" x14ac:dyDescent="0.2">
      <c r="A68" s="197">
        <v>1832013</v>
      </c>
      <c r="B68" s="197" t="s">
        <v>72</v>
      </c>
      <c r="C68" s="183">
        <f>VLOOKUP($A68,IRData!$A$3:$L$150,6,FALSE)</f>
        <v>8605</v>
      </c>
      <c r="D68" s="224">
        <v>305.93</v>
      </c>
      <c r="E68" s="183">
        <f>VLOOKUP($A68,IRData!$A$3:$L$150,10,FALSE)</f>
        <v>2175</v>
      </c>
      <c r="F68" s="183">
        <f>VLOOKUP($A68,IRData!$A$3:$L$150,11,FALSE)</f>
        <v>0</v>
      </c>
      <c r="G68" s="108">
        <f t="shared" si="6"/>
        <v>665.39774999999997</v>
      </c>
      <c r="H68" s="108">
        <f t="shared" si="7"/>
        <v>0</v>
      </c>
      <c r="I68" s="183">
        <f>VLOOKUP($A68,IRData!$A$3:$L$150,12,FALSE)</f>
        <v>256</v>
      </c>
      <c r="J68" s="183">
        <f>VLOOKUP($A68,IRData!$A$3:$L$150,5,FALSE)</f>
        <v>0</v>
      </c>
      <c r="K68" s="108">
        <f t="shared" si="8"/>
        <v>9526.3977500000001</v>
      </c>
      <c r="L68"/>
      <c r="M68"/>
    </row>
    <row r="69" spans="1:13" x14ac:dyDescent="0.2">
      <c r="A69" s="197">
        <v>1842013</v>
      </c>
      <c r="B69" s="197" t="s">
        <v>283</v>
      </c>
      <c r="C69" s="183">
        <f>VLOOKUP($A69,IRData!$A$3:$L$150,6,FALSE)</f>
        <v>13291</v>
      </c>
      <c r="D69" s="224">
        <v>316.63</v>
      </c>
      <c r="E69" s="183">
        <f>VLOOKUP($A69,IRData!$A$3:$L$150,10,FALSE)</f>
        <v>4703</v>
      </c>
      <c r="F69" s="183">
        <f>VLOOKUP($A69,IRData!$A$3:$L$150,11,FALSE)</f>
        <v>238</v>
      </c>
      <c r="G69" s="108">
        <f t="shared" si="6"/>
        <v>1489.1108899999999</v>
      </c>
      <c r="H69" s="108">
        <f t="shared" si="7"/>
        <v>75.357939999999999</v>
      </c>
      <c r="I69" s="183">
        <f>VLOOKUP($A69,IRData!$A$3:$L$150,12,FALSE)</f>
        <v>1095</v>
      </c>
      <c r="J69" s="183">
        <f>VLOOKUP($A69,IRData!$A$3:$L$150,5,FALSE)</f>
        <v>0</v>
      </c>
      <c r="K69" s="108">
        <f t="shared" si="8"/>
        <v>15950.46883</v>
      </c>
      <c r="L69"/>
      <c r="M69"/>
    </row>
    <row r="70" spans="1:13" x14ac:dyDescent="0.2">
      <c r="A70" s="197">
        <v>1872013</v>
      </c>
      <c r="B70" s="197" t="s">
        <v>114</v>
      </c>
      <c r="C70" s="183">
        <f>VLOOKUP($A70,IRData!$A$3:$L$150,6,FALSE)</f>
        <v>3773</v>
      </c>
      <c r="D70" s="224">
        <v>305.93</v>
      </c>
      <c r="E70" s="183">
        <f>VLOOKUP($A70,IRData!$A$3:$L$150,10,FALSE)</f>
        <v>0</v>
      </c>
      <c r="F70" s="183">
        <f>VLOOKUP($A70,IRData!$A$3:$L$150,11,FALSE)</f>
        <v>0</v>
      </c>
      <c r="G70" s="108">
        <f t="shared" si="6"/>
        <v>0</v>
      </c>
      <c r="H70" s="108">
        <f t="shared" si="7"/>
        <v>0</v>
      </c>
      <c r="I70" s="183">
        <f>VLOOKUP($A70,IRData!$A$3:$L$150,12,FALSE)</f>
        <v>0</v>
      </c>
      <c r="J70" s="183">
        <f>VLOOKUP($A70,IRData!$A$3:$L$150,5,FALSE)</f>
        <v>0</v>
      </c>
      <c r="K70" s="108">
        <f t="shared" si="8"/>
        <v>3773</v>
      </c>
      <c r="L70"/>
      <c r="M70"/>
    </row>
    <row r="71" spans="1:13" x14ac:dyDescent="0.2">
      <c r="A71" s="197">
        <v>1942013</v>
      </c>
      <c r="B71" s="197" t="s">
        <v>115</v>
      </c>
      <c r="C71" s="183">
        <f>VLOOKUP($A71,IRData!$A$3:$L$150,6,FALSE)</f>
        <v>13863</v>
      </c>
      <c r="D71" s="224">
        <v>308.17</v>
      </c>
      <c r="E71" s="183">
        <f>VLOOKUP($A71,IRData!$A$3:$L$150,10,FALSE)</f>
        <v>2085</v>
      </c>
      <c r="F71" s="183">
        <f>VLOOKUP($A71,IRData!$A$3:$L$150,11,FALSE)</f>
        <v>0</v>
      </c>
      <c r="G71" s="108">
        <f t="shared" si="6"/>
        <v>642.53445000000011</v>
      </c>
      <c r="H71" s="108">
        <f t="shared" si="7"/>
        <v>0</v>
      </c>
      <c r="I71" s="183">
        <f>VLOOKUP($A71,IRData!$A$3:$L$150,12,FALSE)</f>
        <v>592</v>
      </c>
      <c r="J71" s="183">
        <f>VLOOKUP($A71,IRData!$A$3:$L$150,5,FALSE)</f>
        <v>0</v>
      </c>
      <c r="K71" s="108">
        <f t="shared" si="8"/>
        <v>15097.534449999999</v>
      </c>
      <c r="L71"/>
      <c r="M71"/>
    </row>
    <row r="72" spans="1:13" x14ac:dyDescent="0.2">
      <c r="A72" s="197">
        <v>1962013</v>
      </c>
      <c r="B72" s="197" t="s">
        <v>284</v>
      </c>
      <c r="C72" s="183">
        <f>VLOOKUP($A72,IRData!$A$3:$L$150,6,FALSE)</f>
        <v>13626</v>
      </c>
      <c r="D72" s="224">
        <v>305.93</v>
      </c>
      <c r="E72" s="183">
        <f>VLOOKUP($A72,IRData!$A$3:$L$150,10,FALSE)</f>
        <v>6279</v>
      </c>
      <c r="F72" s="183">
        <f>VLOOKUP($A72,IRData!$A$3:$L$150,11,FALSE)</f>
        <v>0</v>
      </c>
      <c r="G72" s="108">
        <f t="shared" si="6"/>
        <v>1920.9344699999999</v>
      </c>
      <c r="H72" s="108">
        <f t="shared" si="7"/>
        <v>0</v>
      </c>
      <c r="I72" s="183">
        <f>VLOOKUP($A72,IRData!$A$3:$L$150,12,FALSE)</f>
        <v>1412</v>
      </c>
      <c r="J72" s="183">
        <f>VLOOKUP($A72,IRData!$A$3:$L$150,5,FALSE)</f>
        <v>0</v>
      </c>
      <c r="K72" s="108">
        <f t="shared" si="8"/>
        <v>16958.93447</v>
      </c>
      <c r="L72"/>
      <c r="M72"/>
    </row>
    <row r="73" spans="1:13" x14ac:dyDescent="0.2">
      <c r="A73" s="197">
        <v>1972013</v>
      </c>
      <c r="B73" s="197" t="s">
        <v>285</v>
      </c>
      <c r="C73" s="183">
        <f>VLOOKUP($A73,IRData!$A$3:$L$150,6,FALSE)</f>
        <v>36006</v>
      </c>
      <c r="D73" s="224">
        <v>308.49</v>
      </c>
      <c r="E73" s="183">
        <f>VLOOKUP($A73,IRData!$A$3:$L$150,10,FALSE)</f>
        <v>13369</v>
      </c>
      <c r="F73" s="183">
        <f>VLOOKUP($A73,IRData!$A$3:$L$150,11,FALSE)</f>
        <v>6814</v>
      </c>
      <c r="G73" s="108">
        <f t="shared" si="6"/>
        <v>4124.2028099999998</v>
      </c>
      <c r="H73" s="108">
        <f t="shared" si="7"/>
        <v>2102.0508599999998</v>
      </c>
      <c r="I73" s="183">
        <f>VLOOKUP($A73,IRData!$A$3:$L$150,12,FALSE)</f>
        <v>2632</v>
      </c>
      <c r="J73" s="183">
        <f>VLOOKUP($A73,IRData!$A$3:$L$150,5,FALSE)</f>
        <v>0</v>
      </c>
      <c r="K73" s="108">
        <f t="shared" si="8"/>
        <v>44864.253670000006</v>
      </c>
      <c r="L73"/>
      <c r="M73"/>
    </row>
    <row r="74" spans="1:13" x14ac:dyDescent="0.2">
      <c r="A74" s="197">
        <v>2042013</v>
      </c>
      <c r="B74" s="197" t="s">
        <v>286</v>
      </c>
      <c r="C74" s="183">
        <f>VLOOKUP($A74,IRData!$A$3:$L$150,6,FALSE)</f>
        <v>14065</v>
      </c>
      <c r="D74" s="224">
        <v>316.63</v>
      </c>
      <c r="E74" s="183">
        <f>VLOOKUP($A74,IRData!$A$3:$L$150,10,FALSE)</f>
        <v>11382</v>
      </c>
      <c r="F74" s="183">
        <f>VLOOKUP($A74,IRData!$A$3:$L$150,11,FALSE)</f>
        <v>0</v>
      </c>
      <c r="G74" s="108">
        <f t="shared" si="6"/>
        <v>3603.8826600000002</v>
      </c>
      <c r="H74" s="108">
        <f t="shared" si="7"/>
        <v>0</v>
      </c>
      <c r="I74" s="183">
        <f>VLOOKUP($A74,IRData!$A$3:$L$150,12,FALSE)</f>
        <v>233</v>
      </c>
      <c r="J74" s="183">
        <f>VLOOKUP($A74,IRData!$A$3:$L$150,5,FALSE)</f>
        <v>0</v>
      </c>
      <c r="K74" s="108">
        <f t="shared" si="8"/>
        <v>17901.882659999999</v>
      </c>
      <c r="L74"/>
      <c r="M74"/>
    </row>
    <row r="75" spans="1:13" x14ac:dyDescent="0.2">
      <c r="A75" s="197">
        <v>2052013</v>
      </c>
      <c r="B75" s="197" t="s">
        <v>287</v>
      </c>
      <c r="C75" s="183">
        <f>VLOOKUP($A75,IRData!$A$3:$L$150,6,FALSE)</f>
        <v>20046</v>
      </c>
      <c r="D75" s="224">
        <v>308.17</v>
      </c>
      <c r="E75" s="183">
        <f>VLOOKUP($A75,IRData!$A$3:$L$150,10,FALSE)</f>
        <v>9170</v>
      </c>
      <c r="F75" s="183">
        <f>VLOOKUP($A75,IRData!$A$3:$L$150,11,FALSE)</f>
        <v>0</v>
      </c>
      <c r="G75" s="108">
        <f t="shared" si="6"/>
        <v>2825.9189000000006</v>
      </c>
      <c r="H75" s="108">
        <f t="shared" si="7"/>
        <v>0</v>
      </c>
      <c r="I75" s="183">
        <f>VLOOKUP($A75,IRData!$A$3:$L$150,12,FALSE)</f>
        <v>1552</v>
      </c>
      <c r="J75" s="183">
        <f>VLOOKUP($A75,IRData!$A$3:$L$150,5,FALSE)</f>
        <v>0</v>
      </c>
      <c r="K75" s="108">
        <f t="shared" si="8"/>
        <v>24423.918900000001</v>
      </c>
      <c r="L75"/>
      <c r="M75"/>
    </row>
    <row r="76" spans="1:13" x14ac:dyDescent="0.2">
      <c r="A76" s="197">
        <v>2062013</v>
      </c>
      <c r="B76" s="197" t="s">
        <v>143</v>
      </c>
      <c r="C76" s="183">
        <f>VLOOKUP($A76,IRData!$A$3:$L$150,6,FALSE)</f>
        <v>22050</v>
      </c>
      <c r="D76" s="224">
        <v>305.93</v>
      </c>
      <c r="E76" s="183">
        <f>VLOOKUP($A76,IRData!$A$3:$L$150,10,FALSE)</f>
        <v>10095</v>
      </c>
      <c r="F76" s="183">
        <f>VLOOKUP($A76,IRData!$A$3:$L$150,11,FALSE)</f>
        <v>0</v>
      </c>
      <c r="G76" s="108">
        <f t="shared" si="6"/>
        <v>3088.3633500000001</v>
      </c>
      <c r="H76" s="108">
        <f t="shared" si="7"/>
        <v>0</v>
      </c>
      <c r="I76" s="183">
        <f>VLOOKUP($A76,IRData!$A$3:$L$150,12,FALSE)</f>
        <v>1439</v>
      </c>
      <c r="J76" s="183">
        <f>VLOOKUP($A76,IRData!$A$3:$L$150,5,FALSE)</f>
        <v>0</v>
      </c>
      <c r="K76" s="108">
        <f t="shared" si="8"/>
        <v>26577.36335</v>
      </c>
      <c r="L76"/>
      <c r="M76"/>
    </row>
    <row r="77" spans="1:13" x14ac:dyDescent="0.2">
      <c r="A77" s="197">
        <v>2102013</v>
      </c>
      <c r="B77" s="197" t="s">
        <v>133</v>
      </c>
      <c r="C77" s="183">
        <f>VLOOKUP($A77,IRData!$A$3:$L$150,6,FALSE)</f>
        <v>60642</v>
      </c>
      <c r="D77" s="224">
        <v>308.49</v>
      </c>
      <c r="E77" s="183">
        <f>VLOOKUP($A77,IRData!$A$3:$L$150,10,FALSE)</f>
        <v>14802</v>
      </c>
      <c r="F77" s="183">
        <f>VLOOKUP($A77,IRData!$A$3:$L$150,11,FALSE)</f>
        <v>35682</v>
      </c>
      <c r="G77" s="108">
        <f t="shared" si="6"/>
        <v>4566.2689800000007</v>
      </c>
      <c r="H77" s="108">
        <f t="shared" si="7"/>
        <v>11007.54018</v>
      </c>
      <c r="I77" s="183">
        <f>VLOOKUP($A77,IRData!$A$3:$L$150,12,FALSE)</f>
        <v>7069</v>
      </c>
      <c r="J77" s="183">
        <f>VLOOKUP($A77,IRData!$A$3:$L$150,5,FALSE)</f>
        <v>272</v>
      </c>
      <c r="K77" s="108">
        <f t="shared" si="8"/>
        <v>83556.809160000004</v>
      </c>
      <c r="L77"/>
      <c r="M77"/>
    </row>
    <row r="78" spans="1:13" x14ac:dyDescent="0.2">
      <c r="A78" s="197">
        <v>2132013</v>
      </c>
      <c r="B78" s="197" t="s">
        <v>288</v>
      </c>
      <c r="C78" s="183">
        <f>VLOOKUP($A78,IRData!$A$3:$L$150,6,FALSE)</f>
        <v>10341</v>
      </c>
      <c r="D78" s="224">
        <v>316.63</v>
      </c>
      <c r="E78" s="183">
        <f>VLOOKUP($A78,IRData!$A$3:$L$150,10,FALSE)</f>
        <v>4168</v>
      </c>
      <c r="F78" s="183">
        <f>VLOOKUP($A78,IRData!$A$3:$L$150,11,FALSE)</f>
        <v>0</v>
      </c>
      <c r="G78" s="108">
        <f t="shared" si="6"/>
        <v>1319.7138400000001</v>
      </c>
      <c r="H78" s="108">
        <f t="shared" si="7"/>
        <v>0</v>
      </c>
      <c r="I78" s="183">
        <f>VLOOKUP($A78,IRData!$A$3:$L$150,12,FALSE)</f>
        <v>910</v>
      </c>
      <c r="J78" s="183">
        <f>VLOOKUP($A78,IRData!$A$3:$L$150,5,FALSE)</f>
        <v>0</v>
      </c>
      <c r="K78" s="108">
        <f t="shared" si="8"/>
        <v>12570.71384</v>
      </c>
      <c r="L78"/>
      <c r="M78"/>
    </row>
    <row r="79" spans="1:13" x14ac:dyDescent="0.2">
      <c r="A79" s="197">
        <v>2142013</v>
      </c>
      <c r="B79" s="197" t="s">
        <v>63</v>
      </c>
      <c r="C79" s="183">
        <f>VLOOKUP($A79,IRData!$A$3:$L$150,6,FALSE)</f>
        <v>11123</v>
      </c>
      <c r="D79" s="224">
        <v>308.17</v>
      </c>
      <c r="E79" s="183">
        <f>VLOOKUP($A79,IRData!$A$3:$L$150,10,FALSE)</f>
        <v>4757</v>
      </c>
      <c r="F79" s="183">
        <f>VLOOKUP($A79,IRData!$A$3:$L$150,11,FALSE)</f>
        <v>0</v>
      </c>
      <c r="G79" s="108">
        <f t="shared" si="6"/>
        <v>1465.9646900000002</v>
      </c>
      <c r="H79" s="108">
        <f t="shared" si="7"/>
        <v>0</v>
      </c>
      <c r="I79" s="183">
        <f>VLOOKUP($A79,IRData!$A$3:$L$150,12,FALSE)</f>
        <v>512</v>
      </c>
      <c r="J79" s="183">
        <f>VLOOKUP($A79,IRData!$A$3:$L$150,5,FALSE)</f>
        <v>0</v>
      </c>
      <c r="K79" s="108">
        <f t="shared" si="8"/>
        <v>13100.964690000001</v>
      </c>
      <c r="L79"/>
      <c r="M79"/>
    </row>
    <row r="80" spans="1:13" x14ac:dyDescent="0.2">
      <c r="A80" s="197">
        <v>2152013</v>
      </c>
      <c r="B80" s="197" t="s">
        <v>289</v>
      </c>
      <c r="C80" s="183">
        <f>VLOOKUP($A80,IRData!$A$3:$L$150,6,FALSE)</f>
        <v>392170</v>
      </c>
      <c r="D80" s="224">
        <v>316.63</v>
      </c>
      <c r="E80" s="183">
        <f>VLOOKUP($A80,IRData!$A$3:$L$150,10,FALSE)</f>
        <v>151367</v>
      </c>
      <c r="F80" s="183">
        <f>VLOOKUP($A80,IRData!$A$3:$L$150,11,FALSE)</f>
        <v>93184</v>
      </c>
      <c r="G80" s="108">
        <f t="shared" si="6"/>
        <v>47927.333210000004</v>
      </c>
      <c r="H80" s="108">
        <f t="shared" si="7"/>
        <v>29504.849919999997</v>
      </c>
      <c r="I80" s="183">
        <f>VLOOKUP($A80,IRData!$A$3:$L$150,12,FALSE)</f>
        <v>42274</v>
      </c>
      <c r="J80" s="183">
        <f>VLOOKUP($A80,IRData!$A$3:$L$150,5,FALSE)</f>
        <v>3271</v>
      </c>
      <c r="K80" s="108">
        <f t="shared" si="8"/>
        <v>515147.18313000002</v>
      </c>
      <c r="L80" s="218"/>
      <c r="M80"/>
    </row>
    <row r="81" spans="1:13" x14ac:dyDescent="0.2">
      <c r="A81" s="197">
        <v>2182013</v>
      </c>
      <c r="B81" s="197" t="s">
        <v>144</v>
      </c>
      <c r="C81" s="183">
        <f>VLOOKUP($A81,IRData!$A$3:$L$150,6,FALSE)</f>
        <v>9842</v>
      </c>
      <c r="D81" s="224">
        <v>314.10000000000002</v>
      </c>
      <c r="E81" s="183">
        <f>VLOOKUP($A81,IRData!$A$3:$L$150,10,FALSE)</f>
        <v>2765</v>
      </c>
      <c r="F81" s="183">
        <f>VLOOKUP($A81,IRData!$A$3:$L$150,11,FALSE)</f>
        <v>0</v>
      </c>
      <c r="G81" s="108">
        <f t="shared" si="6"/>
        <v>868.48650000000009</v>
      </c>
      <c r="H81" s="108">
        <f t="shared" si="7"/>
        <v>0</v>
      </c>
      <c r="I81" s="183">
        <f>VLOOKUP($A81,IRData!$A$3:$L$150,12,FALSE)</f>
        <v>443</v>
      </c>
      <c r="J81" s="183">
        <f>VLOOKUP($A81,IRData!$A$3:$L$150,5,FALSE)</f>
        <v>0</v>
      </c>
      <c r="K81" s="108">
        <f t="shared" si="8"/>
        <v>11153.486500000001</v>
      </c>
      <c r="L81"/>
      <c r="M81"/>
    </row>
    <row r="82" spans="1:13" x14ac:dyDescent="0.2">
      <c r="A82" s="197">
        <v>2192013</v>
      </c>
      <c r="B82" s="197" t="s">
        <v>290</v>
      </c>
      <c r="C82" s="183">
        <f>VLOOKUP($A82,IRData!$A$3:$L$150,6,FALSE)</f>
        <v>67780</v>
      </c>
      <c r="D82" s="224">
        <v>316.63</v>
      </c>
      <c r="E82" s="183">
        <f>VLOOKUP($A82,IRData!$A$3:$L$150,10,FALSE)</f>
        <v>53324</v>
      </c>
      <c r="F82" s="183">
        <f>VLOOKUP($A82,IRData!$A$3:$L$150,11,FALSE)</f>
        <v>39399</v>
      </c>
      <c r="G82" s="108">
        <f t="shared" si="6"/>
        <v>16883.97812</v>
      </c>
      <c r="H82" s="108">
        <f t="shared" si="7"/>
        <v>12474.905369999999</v>
      </c>
      <c r="I82" s="183">
        <f>VLOOKUP($A82,IRData!$A$3:$L$150,12,FALSE)</f>
        <v>7874</v>
      </c>
      <c r="J82" s="183">
        <f>VLOOKUP($A82,IRData!$A$3:$L$150,5,FALSE)</f>
        <v>0</v>
      </c>
      <c r="K82" s="108">
        <f t="shared" si="8"/>
        <v>105012.88348999999</v>
      </c>
      <c r="L82"/>
      <c r="M82"/>
    </row>
    <row r="83" spans="1:13" x14ac:dyDescent="0.2">
      <c r="A83" s="197">
        <v>2222013</v>
      </c>
      <c r="B83" s="197" t="s">
        <v>116</v>
      </c>
      <c r="C83" s="183">
        <f>VLOOKUP($A83,IRData!$A$3:$L$150,6,FALSE)</f>
        <v>530</v>
      </c>
      <c r="D83" s="224">
        <v>305.93</v>
      </c>
      <c r="E83" s="183">
        <f>VLOOKUP($A83,IRData!$A$3:$L$150,10,FALSE)</f>
        <v>216</v>
      </c>
      <c r="F83" s="183">
        <f>VLOOKUP($A83,IRData!$A$3:$L$150,11,FALSE)</f>
        <v>1225</v>
      </c>
      <c r="G83" s="108">
        <f t="shared" si="6"/>
        <v>66.080880000000008</v>
      </c>
      <c r="H83" s="108">
        <f t="shared" si="7"/>
        <v>374.76425</v>
      </c>
      <c r="I83" s="183">
        <f>VLOOKUP($A83,IRData!$A$3:$L$150,12,FALSE)</f>
        <v>0</v>
      </c>
      <c r="J83" s="183">
        <f>VLOOKUP($A83,IRData!$A$3:$L$150,5,FALSE)</f>
        <v>0</v>
      </c>
      <c r="K83" s="108">
        <f t="shared" si="8"/>
        <v>970.84512999999993</v>
      </c>
      <c r="L83"/>
      <c r="M83"/>
    </row>
    <row r="84" spans="1:13" x14ac:dyDescent="0.2">
      <c r="A84" s="197">
        <v>2232013</v>
      </c>
      <c r="B84" s="197" t="s">
        <v>291</v>
      </c>
      <c r="C84" s="183">
        <f>VLOOKUP($A84,IRData!$A$3:$L$150,6,FALSE)</f>
        <v>26842</v>
      </c>
      <c r="D84" s="224">
        <v>305.93</v>
      </c>
      <c r="E84" s="183">
        <f>VLOOKUP($A84,IRData!$A$3:$L$150,10,FALSE)</f>
        <v>16888</v>
      </c>
      <c r="F84" s="183">
        <f>VLOOKUP($A84,IRData!$A$3:$L$150,11,FALSE)</f>
        <v>0</v>
      </c>
      <c r="G84" s="108">
        <f t="shared" si="6"/>
        <v>5166.5458399999998</v>
      </c>
      <c r="H84" s="108">
        <f t="shared" si="7"/>
        <v>0</v>
      </c>
      <c r="I84" s="183">
        <f>VLOOKUP($A84,IRData!$A$3:$L$150,12,FALSE)</f>
        <v>785</v>
      </c>
      <c r="J84" s="183">
        <f>VLOOKUP($A84,IRData!$A$3:$L$150,5,FALSE)</f>
        <v>0</v>
      </c>
      <c r="K84" s="108">
        <f t="shared" si="8"/>
        <v>32793.545839999999</v>
      </c>
      <c r="L84"/>
      <c r="M84"/>
    </row>
    <row r="85" spans="1:13" x14ac:dyDescent="0.2">
      <c r="A85" s="197">
        <v>2272013</v>
      </c>
      <c r="B85" s="197" t="s">
        <v>292</v>
      </c>
      <c r="C85" s="183">
        <f>VLOOKUP($A85,IRData!$A$3:$L$150,6,FALSE)</f>
        <v>191324</v>
      </c>
      <c r="D85" s="224">
        <v>314.10000000000002</v>
      </c>
      <c r="E85" s="183">
        <f>VLOOKUP($A85,IRData!$A$3:$L$150,10,FALSE)</f>
        <v>89907</v>
      </c>
      <c r="F85" s="183">
        <f>VLOOKUP($A85,IRData!$A$3:$L$150,11,FALSE)</f>
        <v>65173</v>
      </c>
      <c r="G85" s="108">
        <f t="shared" si="6"/>
        <v>28239.788700000005</v>
      </c>
      <c r="H85" s="108">
        <f t="shared" si="7"/>
        <v>20470.8393</v>
      </c>
      <c r="I85" s="183">
        <f>VLOOKUP($A85,IRData!$A$3:$L$150,12,FALSE)</f>
        <v>22312</v>
      </c>
      <c r="J85" s="183">
        <f>VLOOKUP($A85,IRData!$A$3:$L$150,5,FALSE)</f>
        <v>223</v>
      </c>
      <c r="K85" s="108">
        <f t="shared" si="8"/>
        <v>262569.62800000003</v>
      </c>
      <c r="L85"/>
      <c r="M85"/>
    </row>
    <row r="86" spans="1:13" x14ac:dyDescent="0.2">
      <c r="A86" s="197">
        <v>2312013</v>
      </c>
      <c r="B86" s="197" t="s">
        <v>293</v>
      </c>
      <c r="C86" s="183">
        <f>VLOOKUP($A86,IRData!$A$3:$L$150,6,FALSE)</f>
        <v>9019</v>
      </c>
      <c r="D86" s="224">
        <v>308.17</v>
      </c>
      <c r="E86" s="183">
        <f>VLOOKUP($A86,IRData!$A$3:$L$150,10,FALSE)</f>
        <v>6691</v>
      </c>
      <c r="F86" s="183">
        <f>VLOOKUP($A86,IRData!$A$3:$L$150,11,FALSE)</f>
        <v>0</v>
      </c>
      <c r="G86" s="108">
        <f t="shared" si="6"/>
        <v>2061.9654700000001</v>
      </c>
      <c r="H86" s="108">
        <f t="shared" si="7"/>
        <v>0</v>
      </c>
      <c r="I86" s="183">
        <f>VLOOKUP($A86,IRData!$A$3:$L$150,12,FALSE)</f>
        <v>473</v>
      </c>
      <c r="J86" s="183">
        <f>VLOOKUP($A86,IRData!$A$3:$L$150,5,FALSE)</f>
        <v>0</v>
      </c>
      <c r="K86" s="108">
        <f t="shared" si="8"/>
        <v>11553.965469999999</v>
      </c>
      <c r="L86"/>
      <c r="M86"/>
    </row>
    <row r="87" spans="1:13" x14ac:dyDescent="0.2">
      <c r="A87" s="197">
        <v>2342013</v>
      </c>
      <c r="B87" s="197" t="s">
        <v>117</v>
      </c>
      <c r="C87" s="183">
        <f>VLOOKUP($A87,IRData!$A$3:$L$150,6,FALSE)</f>
        <v>17319</v>
      </c>
      <c r="D87" s="224">
        <v>308.49</v>
      </c>
      <c r="E87" s="183">
        <f>VLOOKUP($A87,IRData!$A$3:$L$150,10,FALSE)</f>
        <v>2896</v>
      </c>
      <c r="F87" s="183">
        <f>VLOOKUP($A87,IRData!$A$3:$L$150,11,FALSE)</f>
        <v>0</v>
      </c>
      <c r="G87" s="108">
        <f t="shared" si="6"/>
        <v>893.38704000000007</v>
      </c>
      <c r="H87" s="108">
        <f t="shared" si="7"/>
        <v>0</v>
      </c>
      <c r="I87" s="183">
        <f>VLOOKUP($A87,IRData!$A$3:$L$150,12,FALSE)</f>
        <v>437</v>
      </c>
      <c r="J87" s="183">
        <f>VLOOKUP($A87,IRData!$A$3:$L$150,5,FALSE)</f>
        <v>0</v>
      </c>
      <c r="K87" s="108">
        <f t="shared" si="8"/>
        <v>18649.387040000001</v>
      </c>
      <c r="L87"/>
      <c r="M87"/>
    </row>
    <row r="88" spans="1:13" x14ac:dyDescent="0.2">
      <c r="A88" s="197">
        <v>2382013</v>
      </c>
      <c r="B88" s="197" t="s">
        <v>145</v>
      </c>
      <c r="C88" s="183">
        <f>VLOOKUP($A88,IRData!$A$3:$L$150,6,FALSE)</f>
        <v>29040</v>
      </c>
      <c r="D88" s="224">
        <v>305.93</v>
      </c>
      <c r="E88" s="183">
        <f>VLOOKUP($A88,IRData!$A$3:$L$150,10,FALSE)</f>
        <v>14961</v>
      </c>
      <c r="F88" s="183">
        <f>VLOOKUP($A88,IRData!$A$3:$L$150,11,FALSE)</f>
        <v>1662</v>
      </c>
      <c r="G88" s="108">
        <f t="shared" si="6"/>
        <v>4577.0187300000007</v>
      </c>
      <c r="H88" s="108">
        <f t="shared" si="7"/>
        <v>508.45566000000002</v>
      </c>
      <c r="I88" s="183">
        <f>VLOOKUP($A88,IRData!$A$3:$L$150,12,FALSE)</f>
        <v>1432</v>
      </c>
      <c r="J88" s="183">
        <f>VLOOKUP($A88,IRData!$A$3:$L$150,5,FALSE)</f>
        <v>0</v>
      </c>
      <c r="K88" s="108">
        <f t="shared" si="8"/>
        <v>35557.474390000003</v>
      </c>
      <c r="L88"/>
      <c r="M88"/>
    </row>
    <row r="89" spans="1:13" s="78" customFormat="1" x14ac:dyDescent="0.2">
      <c r="A89" s="197">
        <v>2422013</v>
      </c>
      <c r="B89" s="197" t="s">
        <v>80</v>
      </c>
      <c r="C89" s="183">
        <f>VLOOKUP($A89,IRData!$A$3:$L$150,6,FALSE)</f>
        <v>8120</v>
      </c>
      <c r="D89" s="224">
        <v>305.93</v>
      </c>
      <c r="E89" s="183">
        <f>VLOOKUP($A89,IRData!$A$3:$L$150,10,FALSE)</f>
        <v>1527</v>
      </c>
      <c r="F89" s="183">
        <f>VLOOKUP($A89,IRData!$A$3:$L$150,11,FALSE)</f>
        <v>0</v>
      </c>
      <c r="G89" s="108">
        <f t="shared" si="6"/>
        <v>467.15510999999998</v>
      </c>
      <c r="H89" s="108">
        <f t="shared" si="7"/>
        <v>0</v>
      </c>
      <c r="I89" s="183">
        <f>VLOOKUP($A89,IRData!$A$3:$L$150,12,FALSE)</f>
        <v>269</v>
      </c>
      <c r="J89" s="183">
        <f>VLOOKUP($A89,IRData!$A$3:$L$150,5,FALSE)</f>
        <v>0</v>
      </c>
      <c r="K89" s="108">
        <f t="shared" si="8"/>
        <v>8856.1551099999997</v>
      </c>
      <c r="L89"/>
      <c r="M89"/>
    </row>
    <row r="90" spans="1:13" x14ac:dyDescent="0.2">
      <c r="A90" s="197">
        <v>2482013</v>
      </c>
      <c r="B90" s="197" t="s">
        <v>81</v>
      </c>
      <c r="C90" s="183">
        <f>VLOOKUP($A90,IRData!$A$3:$L$150,6,FALSE)</f>
        <v>8961</v>
      </c>
      <c r="D90" s="224">
        <v>308.17</v>
      </c>
      <c r="E90" s="183">
        <f>VLOOKUP($A90,IRData!$A$3:$L$150,10,FALSE)</f>
        <v>2773</v>
      </c>
      <c r="F90" s="183">
        <f>VLOOKUP($A90,IRData!$A$3:$L$150,11,FALSE)</f>
        <v>0</v>
      </c>
      <c r="G90" s="108">
        <f t="shared" si="6"/>
        <v>854.55541000000005</v>
      </c>
      <c r="H90" s="108">
        <f t="shared" si="7"/>
        <v>0</v>
      </c>
      <c r="I90" s="183">
        <f>VLOOKUP($A90,IRData!$A$3:$L$150,12,FALSE)</f>
        <v>570</v>
      </c>
      <c r="J90" s="183">
        <f>VLOOKUP($A90,IRData!$A$3:$L$150,5,FALSE)</f>
        <v>0</v>
      </c>
      <c r="K90" s="108">
        <f t="shared" si="8"/>
        <v>10385.555410000001</v>
      </c>
      <c r="L90"/>
      <c r="M90"/>
    </row>
    <row r="91" spans="1:13" x14ac:dyDescent="0.2">
      <c r="A91" s="197">
        <v>2492013</v>
      </c>
      <c r="B91" s="197" t="s">
        <v>294</v>
      </c>
      <c r="C91" s="183">
        <f>VLOOKUP($A91,IRData!$A$3:$L$150,6,FALSE)</f>
        <v>96330</v>
      </c>
      <c r="D91" s="224">
        <v>314.10000000000002</v>
      </c>
      <c r="E91" s="183">
        <f>VLOOKUP($A91,IRData!$A$3:$L$150,10,FALSE)</f>
        <v>37702</v>
      </c>
      <c r="F91" s="183">
        <f>VLOOKUP($A91,IRData!$A$3:$L$150,11,FALSE)</f>
        <v>19535</v>
      </c>
      <c r="G91" s="108">
        <f t="shared" si="6"/>
        <v>11842.198200000001</v>
      </c>
      <c r="H91" s="108">
        <f t="shared" si="7"/>
        <v>6135.9435000000003</v>
      </c>
      <c r="I91" s="183">
        <f>VLOOKUP($A91,IRData!$A$3:$L$150,12,FALSE)</f>
        <v>6237</v>
      </c>
      <c r="J91" s="183">
        <f>VLOOKUP($A91,IRData!$A$3:$L$150,5,FALSE)</f>
        <v>151</v>
      </c>
      <c r="K91" s="108">
        <f t="shared" si="8"/>
        <v>120696.14169999999</v>
      </c>
      <c r="L91"/>
      <c r="M91"/>
    </row>
    <row r="92" spans="1:13" x14ac:dyDescent="0.2">
      <c r="A92" s="197">
        <v>2512013</v>
      </c>
      <c r="B92" s="197" t="s">
        <v>295</v>
      </c>
      <c r="C92" s="183">
        <f>VLOOKUP($A92,IRData!$A$3:$L$150,6,FALSE)</f>
        <v>51899</v>
      </c>
      <c r="D92" s="224">
        <v>305.93</v>
      </c>
      <c r="E92" s="183">
        <f>VLOOKUP($A92,IRData!$A$3:$L$150,10,FALSE)</f>
        <v>20771</v>
      </c>
      <c r="F92" s="183">
        <f>VLOOKUP($A92,IRData!$A$3:$L$150,11,FALSE)</f>
        <v>15399</v>
      </c>
      <c r="G92" s="108">
        <f t="shared" si="6"/>
        <v>6354.4720299999999</v>
      </c>
      <c r="H92" s="108">
        <f t="shared" si="7"/>
        <v>4711.0160700000006</v>
      </c>
      <c r="I92" s="183">
        <f>VLOOKUP($A92,IRData!$A$3:$L$150,12,FALSE)</f>
        <v>9361</v>
      </c>
      <c r="J92" s="183">
        <f>VLOOKUP($A92,IRData!$A$3:$L$150,5,FALSE)</f>
        <v>0</v>
      </c>
      <c r="K92" s="108">
        <f t="shared" si="8"/>
        <v>72325.488099999988</v>
      </c>
      <c r="L92"/>
      <c r="M92"/>
    </row>
    <row r="93" spans="1:13" x14ac:dyDescent="0.2">
      <c r="A93" s="197">
        <v>2572013</v>
      </c>
      <c r="B93" s="197" t="s">
        <v>27</v>
      </c>
      <c r="C93" s="183">
        <f>VLOOKUP($A93,IRData!$A$3:$L$150,6,FALSE)</f>
        <v>42738</v>
      </c>
      <c r="D93" s="224">
        <v>305.93</v>
      </c>
      <c r="E93" s="183">
        <f>VLOOKUP($A93,IRData!$A$3:$L$150,10,FALSE)</f>
        <v>25167</v>
      </c>
      <c r="F93" s="183">
        <f>VLOOKUP($A93,IRData!$A$3:$L$150,11,FALSE)</f>
        <v>4441</v>
      </c>
      <c r="G93" s="108">
        <f t="shared" si="6"/>
        <v>7699.3403100000005</v>
      </c>
      <c r="H93" s="108">
        <f t="shared" si="7"/>
        <v>1358.6351300000001</v>
      </c>
      <c r="I93" s="183">
        <f>VLOOKUP($A93,IRData!$A$3:$L$150,12,FALSE)</f>
        <v>6482</v>
      </c>
      <c r="J93" s="183">
        <f>VLOOKUP($A93,IRData!$A$3:$L$150,5,FALSE)</f>
        <v>0</v>
      </c>
      <c r="K93" s="108">
        <f t="shared" si="8"/>
        <v>58277.975440000002</v>
      </c>
      <c r="L93"/>
      <c r="M93"/>
    </row>
    <row r="94" spans="1:13" x14ac:dyDescent="0.2">
      <c r="A94" s="197">
        <v>2622013</v>
      </c>
      <c r="B94" s="197" t="s">
        <v>296</v>
      </c>
      <c r="C94" s="183">
        <f>VLOOKUP($A94,IRData!$A$3:$L$150,6,FALSE)</f>
        <v>10196</v>
      </c>
      <c r="D94" s="224">
        <v>316.63</v>
      </c>
      <c r="E94" s="183">
        <f>VLOOKUP($A94,IRData!$A$3:$L$150,10,FALSE)</f>
        <v>7632</v>
      </c>
      <c r="F94" s="183">
        <f>VLOOKUP($A94,IRData!$A$3:$L$150,11,FALSE)</f>
        <v>0</v>
      </c>
      <c r="G94" s="108">
        <f t="shared" si="6"/>
        <v>2416.52016</v>
      </c>
      <c r="H94" s="108">
        <f t="shared" si="7"/>
        <v>0</v>
      </c>
      <c r="I94" s="183">
        <f>VLOOKUP($A94,IRData!$A$3:$L$150,12,FALSE)</f>
        <v>1397</v>
      </c>
      <c r="J94" s="183">
        <f>VLOOKUP($A94,IRData!$A$3:$L$150,5,FALSE)</f>
        <v>0</v>
      </c>
      <c r="K94" s="108">
        <f t="shared" si="8"/>
        <v>14009.52016</v>
      </c>
      <c r="L94"/>
      <c r="M94"/>
    </row>
    <row r="95" spans="1:13" x14ac:dyDescent="0.2">
      <c r="A95" s="197">
        <v>2642013</v>
      </c>
      <c r="B95" s="197" t="s">
        <v>297</v>
      </c>
      <c r="C95" s="183">
        <f>VLOOKUP($A95,IRData!$A$3:$L$150,6,FALSE)</f>
        <v>26108</v>
      </c>
      <c r="D95" s="224">
        <v>308.17</v>
      </c>
      <c r="E95" s="183">
        <f>VLOOKUP($A95,IRData!$A$3:$L$150,10,FALSE)</f>
        <v>15599</v>
      </c>
      <c r="F95" s="183">
        <f>VLOOKUP($A95,IRData!$A$3:$L$150,11,FALSE)</f>
        <v>0</v>
      </c>
      <c r="G95" s="108">
        <f t="shared" si="6"/>
        <v>4807.14383</v>
      </c>
      <c r="H95" s="108">
        <f t="shared" si="7"/>
        <v>0</v>
      </c>
      <c r="I95" s="183">
        <f>VLOOKUP($A95,IRData!$A$3:$L$150,12,FALSE)</f>
        <v>1051</v>
      </c>
      <c r="J95" s="183">
        <f>VLOOKUP($A95,IRData!$A$3:$L$150,5,FALSE)</f>
        <v>0</v>
      </c>
      <c r="K95" s="108">
        <f t="shared" si="8"/>
        <v>31966.143830000001</v>
      </c>
      <c r="L95"/>
      <c r="M95"/>
    </row>
    <row r="96" spans="1:13" x14ac:dyDescent="0.2">
      <c r="A96" s="197">
        <v>2672013</v>
      </c>
      <c r="B96" s="197" t="s">
        <v>298</v>
      </c>
      <c r="C96" s="183">
        <f>VLOOKUP($A96,IRData!$A$3:$L$150,6,FALSE)</f>
        <v>13662</v>
      </c>
      <c r="D96" s="224">
        <v>308.17</v>
      </c>
      <c r="E96" s="183">
        <f>VLOOKUP($A96,IRData!$A$3:$L$150,10,FALSE)</f>
        <v>6432</v>
      </c>
      <c r="F96" s="183">
        <f>VLOOKUP($A96,IRData!$A$3:$L$150,11,FALSE)</f>
        <v>0</v>
      </c>
      <c r="G96" s="108">
        <f t="shared" si="6"/>
        <v>1982.1494400000001</v>
      </c>
      <c r="H96" s="108">
        <f t="shared" si="7"/>
        <v>0</v>
      </c>
      <c r="I96" s="183">
        <f>VLOOKUP($A96,IRData!$A$3:$L$150,12,FALSE)</f>
        <v>214</v>
      </c>
      <c r="J96" s="183">
        <f>VLOOKUP($A96,IRData!$A$3:$L$150,5,FALSE)</f>
        <v>0</v>
      </c>
      <c r="K96" s="108">
        <f t="shared" si="8"/>
        <v>15858.149440000001</v>
      </c>
      <c r="L96"/>
      <c r="M96"/>
    </row>
    <row r="97" spans="1:13" x14ac:dyDescent="0.2">
      <c r="A97" s="197">
        <v>2692013</v>
      </c>
      <c r="B97" s="197" t="s">
        <v>299</v>
      </c>
      <c r="C97" s="183">
        <f>VLOOKUP($A97,IRData!$A$3:$L$150,6,FALSE)</f>
        <v>52875</v>
      </c>
      <c r="D97" s="224">
        <v>311.42</v>
      </c>
      <c r="E97" s="183">
        <f>VLOOKUP($A97,IRData!$A$3:$L$150,10,FALSE)</f>
        <v>39877</v>
      </c>
      <c r="F97" s="183">
        <f>VLOOKUP($A97,IRData!$A$3:$L$150,11,FALSE)</f>
        <v>28876</v>
      </c>
      <c r="G97" s="108">
        <f t="shared" si="6"/>
        <v>12418.495339999999</v>
      </c>
      <c r="H97" s="108">
        <f t="shared" si="7"/>
        <v>8992.5639200000005</v>
      </c>
      <c r="I97" s="183">
        <f>VLOOKUP($A97,IRData!$A$3:$L$150,12,FALSE)</f>
        <v>12962</v>
      </c>
      <c r="J97" s="183">
        <f>VLOOKUP($A97,IRData!$A$3:$L$150,5,FALSE)</f>
        <v>300</v>
      </c>
      <c r="K97" s="108">
        <f t="shared" si="8"/>
        <v>87548.059260000009</v>
      </c>
      <c r="L97"/>
      <c r="M97"/>
    </row>
    <row r="98" spans="1:13" x14ac:dyDescent="0.2">
      <c r="A98" s="197">
        <v>2712013</v>
      </c>
      <c r="B98" s="197" t="s">
        <v>83</v>
      </c>
      <c r="C98" s="183">
        <f>VLOOKUP($A98,IRData!$A$3:$L$150,6,FALSE)</f>
        <v>752</v>
      </c>
      <c r="D98" s="224">
        <v>316.63</v>
      </c>
      <c r="E98" s="183">
        <f>VLOOKUP($A98,IRData!$A$3:$L$150,10,FALSE)</f>
        <v>0</v>
      </c>
      <c r="F98" s="183">
        <f>VLOOKUP($A98,IRData!$A$3:$L$150,11,FALSE)</f>
        <v>4971</v>
      </c>
      <c r="G98" s="108">
        <f t="shared" si="6"/>
        <v>0</v>
      </c>
      <c r="H98" s="108">
        <f t="shared" si="7"/>
        <v>1573.9677300000001</v>
      </c>
      <c r="I98" s="183">
        <f>VLOOKUP($A98,IRData!$A$3:$L$150,12,FALSE)</f>
        <v>0</v>
      </c>
      <c r="J98" s="183">
        <f>VLOOKUP($A98,IRData!$A$3:$L$150,5,FALSE)</f>
        <v>0</v>
      </c>
      <c r="K98" s="108">
        <f t="shared" si="8"/>
        <v>2325.9677300000003</v>
      </c>
      <c r="L98"/>
      <c r="M98"/>
    </row>
    <row r="99" spans="1:13" x14ac:dyDescent="0.2">
      <c r="A99" s="197">
        <v>2742013</v>
      </c>
      <c r="B99" s="197" t="s">
        <v>300</v>
      </c>
      <c r="C99" s="183">
        <f>VLOOKUP($A99,IRData!$A$3:$L$150,6,FALSE)</f>
        <v>32064</v>
      </c>
      <c r="D99" s="224">
        <v>316.63</v>
      </c>
      <c r="E99" s="183">
        <f>VLOOKUP($A99,IRData!$A$3:$L$150,10,FALSE)</f>
        <v>10910</v>
      </c>
      <c r="F99" s="183">
        <f>VLOOKUP($A99,IRData!$A$3:$L$150,11,FALSE)</f>
        <v>2212</v>
      </c>
      <c r="G99" s="108">
        <f t="shared" ref="G99:G130" si="9">D99*E99/1000</f>
        <v>3454.4332999999997</v>
      </c>
      <c r="H99" s="108">
        <f t="shared" ref="H99:H130" si="10">D99*F99/1000</f>
        <v>700.38555999999994</v>
      </c>
      <c r="I99" s="183">
        <f>VLOOKUP($A99,IRData!$A$3:$L$150,12,FALSE)</f>
        <v>3282</v>
      </c>
      <c r="J99" s="183">
        <f>VLOOKUP($A99,IRData!$A$3:$L$150,5,FALSE)</f>
        <v>0</v>
      </c>
      <c r="K99" s="108">
        <f t="shared" ref="K99:K130" si="11">C99+G99+H99+I99+J99</f>
        <v>39500.818859999999</v>
      </c>
      <c r="L99"/>
      <c r="M99"/>
    </row>
    <row r="100" spans="1:13" x14ac:dyDescent="0.2">
      <c r="A100" s="197">
        <v>2752013</v>
      </c>
      <c r="B100" s="197" t="s">
        <v>301</v>
      </c>
      <c r="C100" s="183">
        <f>VLOOKUP($A100,IRData!$A$3:$L$150,6,FALSE)</f>
        <v>69309</v>
      </c>
      <c r="D100" s="224">
        <v>308.19</v>
      </c>
      <c r="E100" s="183">
        <f>VLOOKUP($A100,IRData!$A$3:$L$150,10,FALSE)</f>
        <v>34921</v>
      </c>
      <c r="F100" s="183">
        <f>VLOOKUP($A100,IRData!$A$3:$L$150,11,FALSE)</f>
        <v>5080</v>
      </c>
      <c r="G100" s="108">
        <f t="shared" si="9"/>
        <v>10762.30299</v>
      </c>
      <c r="H100" s="108">
        <f t="shared" si="10"/>
        <v>1565.6052</v>
      </c>
      <c r="I100" s="183">
        <f>VLOOKUP($A100,IRData!$A$3:$L$150,12,FALSE)</f>
        <v>4586</v>
      </c>
      <c r="J100" s="183">
        <f>VLOOKUP($A100,IRData!$A$3:$L$150,5,FALSE)</f>
        <v>0</v>
      </c>
      <c r="K100" s="108">
        <f t="shared" si="11"/>
        <v>86222.908190000002</v>
      </c>
      <c r="L100"/>
      <c r="M100"/>
    </row>
    <row r="101" spans="1:13" x14ac:dyDescent="0.2">
      <c r="A101" s="197">
        <v>2872013</v>
      </c>
      <c r="B101" s="197" t="s">
        <v>302</v>
      </c>
      <c r="C101" s="183">
        <f>VLOOKUP($A101,IRData!$A$3:$L$150,6,FALSE)</f>
        <v>0</v>
      </c>
      <c r="D101" s="224">
        <v>308.17</v>
      </c>
      <c r="E101" s="183">
        <f>VLOOKUP($A101,IRData!$A$3:$L$150,10,FALSE)</f>
        <v>0</v>
      </c>
      <c r="F101" s="183">
        <f>VLOOKUP($A101,IRData!$A$3:$L$150,11,FALSE)</f>
        <v>0</v>
      </c>
      <c r="G101" s="108">
        <f t="shared" si="9"/>
        <v>0</v>
      </c>
      <c r="H101" s="108">
        <f t="shared" si="10"/>
        <v>0</v>
      </c>
      <c r="I101" s="183">
        <f>VLOOKUP($A101,IRData!$A$3:$L$150,12,FALSE)</f>
        <v>0</v>
      </c>
      <c r="J101" s="183">
        <f>VLOOKUP($A101,IRData!$A$3:$L$150,5,FALSE)</f>
        <v>0</v>
      </c>
      <c r="K101" s="108">
        <f t="shared" si="11"/>
        <v>0</v>
      </c>
      <c r="L101"/>
      <c r="M101"/>
    </row>
    <row r="102" spans="1:13" x14ac:dyDescent="0.2">
      <c r="A102" s="197">
        <v>2882013</v>
      </c>
      <c r="B102" s="197" t="s">
        <v>28</v>
      </c>
      <c r="C102" s="183">
        <f>VLOOKUP($A102,IRData!$A$3:$L$150,6,FALSE)</f>
        <v>3808</v>
      </c>
      <c r="D102" s="224">
        <v>316.63</v>
      </c>
      <c r="E102" s="183">
        <f>VLOOKUP($A102,IRData!$A$3:$L$150,10,FALSE)</f>
        <v>0</v>
      </c>
      <c r="F102" s="183">
        <f>VLOOKUP($A102,IRData!$A$3:$L$150,11,FALSE)</f>
        <v>9970</v>
      </c>
      <c r="G102" s="108">
        <f t="shared" si="9"/>
        <v>0</v>
      </c>
      <c r="H102" s="108">
        <f t="shared" si="10"/>
        <v>3156.8011000000001</v>
      </c>
      <c r="I102" s="183">
        <f>VLOOKUP($A102,IRData!$A$3:$L$150,12,FALSE)</f>
        <v>0</v>
      </c>
      <c r="J102" s="183">
        <f>VLOOKUP($A102,IRData!$A$3:$L$150,5,FALSE)</f>
        <v>0</v>
      </c>
      <c r="K102" s="108">
        <f t="shared" si="11"/>
        <v>6964.8011000000006</v>
      </c>
      <c r="L102"/>
      <c r="M102"/>
    </row>
    <row r="103" spans="1:13" x14ac:dyDescent="0.2">
      <c r="A103" s="197">
        <v>2942013</v>
      </c>
      <c r="B103" s="197" t="s">
        <v>118</v>
      </c>
      <c r="C103" s="183">
        <f>VLOOKUP($A103,IRData!$A$3:$L$150,6,FALSE)</f>
        <v>3775</v>
      </c>
      <c r="D103" s="224">
        <v>312.02</v>
      </c>
      <c r="E103" s="183">
        <f>VLOOKUP($A103,IRData!$A$3:$L$150,10,FALSE)</f>
        <v>4520</v>
      </c>
      <c r="F103" s="183">
        <f>VLOOKUP($A103,IRData!$A$3:$L$150,11,FALSE)</f>
        <v>0</v>
      </c>
      <c r="G103" s="108">
        <f t="shared" si="9"/>
        <v>1410.3303999999998</v>
      </c>
      <c r="H103" s="108">
        <f t="shared" si="10"/>
        <v>0</v>
      </c>
      <c r="I103" s="183">
        <f>VLOOKUP($A103,IRData!$A$3:$L$150,12,FALSE)</f>
        <v>9</v>
      </c>
      <c r="J103" s="183">
        <f>VLOOKUP($A103,IRData!$A$3:$L$150,5,FALSE)</f>
        <v>0</v>
      </c>
      <c r="K103" s="108">
        <f t="shared" si="11"/>
        <v>5194.3303999999998</v>
      </c>
      <c r="L103"/>
      <c r="M103"/>
    </row>
    <row r="104" spans="1:13" x14ac:dyDescent="0.2">
      <c r="A104" s="197">
        <v>2952013</v>
      </c>
      <c r="B104" s="197" t="s">
        <v>303</v>
      </c>
      <c r="C104" s="183">
        <f>VLOOKUP($A104,IRData!$A$3:$L$150,6,FALSE)</f>
        <v>48112</v>
      </c>
      <c r="D104" s="224">
        <v>308.17</v>
      </c>
      <c r="E104" s="183">
        <f>VLOOKUP($A104,IRData!$A$3:$L$150,10,FALSE)</f>
        <v>22962</v>
      </c>
      <c r="F104" s="183">
        <f>VLOOKUP($A104,IRData!$A$3:$L$150,11,FALSE)</f>
        <v>3738</v>
      </c>
      <c r="G104" s="108">
        <f t="shared" si="9"/>
        <v>7076.1995399999996</v>
      </c>
      <c r="H104" s="108">
        <f t="shared" si="10"/>
        <v>1151.9394600000001</v>
      </c>
      <c r="I104" s="183">
        <f>VLOOKUP($A104,IRData!$A$3:$L$150,12,FALSE)</f>
        <v>3294</v>
      </c>
      <c r="J104" s="183">
        <f>VLOOKUP($A104,IRData!$A$3:$L$150,5,FALSE)</f>
        <v>0</v>
      </c>
      <c r="K104" s="108">
        <f t="shared" si="11"/>
        <v>59634.139000000003</v>
      </c>
      <c r="L104"/>
      <c r="M104"/>
    </row>
    <row r="105" spans="1:13" x14ac:dyDescent="0.2">
      <c r="A105" s="197">
        <v>3062013</v>
      </c>
      <c r="B105" s="197" t="s">
        <v>304</v>
      </c>
      <c r="C105" s="183">
        <f>VLOOKUP($A105,IRData!$A$3:$L$150,6,FALSE)</f>
        <v>31985</v>
      </c>
      <c r="D105" s="224">
        <v>308.17</v>
      </c>
      <c r="E105" s="183">
        <f>VLOOKUP($A105,IRData!$A$3:$L$150,10,FALSE)</f>
        <v>18064</v>
      </c>
      <c r="F105" s="183">
        <f>VLOOKUP($A105,IRData!$A$3:$L$150,11,FALSE)</f>
        <v>0</v>
      </c>
      <c r="G105" s="108">
        <f t="shared" si="9"/>
        <v>5566.7828799999997</v>
      </c>
      <c r="H105" s="108">
        <f t="shared" si="10"/>
        <v>0</v>
      </c>
      <c r="I105" s="183">
        <f>VLOOKUP($A105,IRData!$A$3:$L$150,12,FALSE)</f>
        <v>2120</v>
      </c>
      <c r="J105" s="183">
        <f>VLOOKUP($A105,IRData!$A$3:$L$150,5,FALSE)</f>
        <v>0</v>
      </c>
      <c r="K105" s="108">
        <f t="shared" si="11"/>
        <v>39671.782879999999</v>
      </c>
      <c r="L105"/>
      <c r="M105"/>
    </row>
    <row r="106" spans="1:13" x14ac:dyDescent="0.2">
      <c r="A106" s="197">
        <v>3072013</v>
      </c>
      <c r="B106" s="197" t="s">
        <v>146</v>
      </c>
      <c r="C106" s="183">
        <f>VLOOKUP($A106,IRData!$A$3:$L$150,6,FALSE)</f>
        <v>547</v>
      </c>
      <c r="D106" s="224">
        <v>308.17</v>
      </c>
      <c r="E106" s="183">
        <f>VLOOKUP($A106,IRData!$A$3:$L$150,10,FALSE)</f>
        <v>0</v>
      </c>
      <c r="F106" s="183">
        <f>VLOOKUP($A106,IRData!$A$3:$L$150,11,FALSE)</f>
        <v>0</v>
      </c>
      <c r="G106" s="108">
        <f t="shared" si="9"/>
        <v>0</v>
      </c>
      <c r="H106" s="108">
        <f t="shared" si="10"/>
        <v>0</v>
      </c>
      <c r="I106" s="183">
        <f>VLOOKUP($A106,IRData!$A$3:$L$150,12,FALSE)</f>
        <v>0</v>
      </c>
      <c r="J106" s="183">
        <f>VLOOKUP($A106,IRData!$A$3:$L$150,5,FALSE)</f>
        <v>0</v>
      </c>
      <c r="K106" s="108">
        <f t="shared" si="11"/>
        <v>547</v>
      </c>
      <c r="L106"/>
      <c r="M106"/>
    </row>
    <row r="107" spans="1:13" x14ac:dyDescent="0.2">
      <c r="A107" s="197">
        <v>3112013</v>
      </c>
      <c r="B107" s="197" t="s">
        <v>147</v>
      </c>
      <c r="C107" s="183">
        <f>VLOOKUP($A107,IRData!$A$3:$L$150,6,FALSE)</f>
        <v>99099</v>
      </c>
      <c r="D107" s="224">
        <v>316.63</v>
      </c>
      <c r="E107" s="183">
        <f>VLOOKUP($A107,IRData!$A$3:$L$150,10,FALSE)</f>
        <v>33107</v>
      </c>
      <c r="F107" s="183">
        <f>VLOOKUP($A107,IRData!$A$3:$L$150,11,FALSE)</f>
        <v>24995</v>
      </c>
      <c r="G107" s="108">
        <f t="shared" si="9"/>
        <v>10482.66941</v>
      </c>
      <c r="H107" s="108">
        <f t="shared" si="10"/>
        <v>7914.1668499999996</v>
      </c>
      <c r="I107" s="183">
        <f>VLOOKUP($A107,IRData!$A$3:$L$150,12,FALSE)</f>
        <v>6442</v>
      </c>
      <c r="J107" s="183">
        <f>VLOOKUP($A107,IRData!$A$3:$L$150,5,FALSE)</f>
        <v>0</v>
      </c>
      <c r="K107" s="108">
        <f t="shared" si="11"/>
        <v>123937.83626</v>
      </c>
      <c r="L107"/>
      <c r="M107"/>
    </row>
    <row r="108" spans="1:13" x14ac:dyDescent="0.2">
      <c r="A108" s="197">
        <v>3432013</v>
      </c>
      <c r="B108" s="197" t="s">
        <v>73</v>
      </c>
      <c r="C108" s="183">
        <f>VLOOKUP($A108,IRData!$A$3:$L$150,6,FALSE)</f>
        <v>11539</v>
      </c>
      <c r="D108" s="224">
        <v>308.17</v>
      </c>
      <c r="E108" s="183">
        <f>VLOOKUP($A108,IRData!$A$3:$L$150,10,FALSE)</f>
        <v>4527</v>
      </c>
      <c r="F108" s="183">
        <f>VLOOKUP($A108,IRData!$A$3:$L$150,11,FALSE)</f>
        <v>750</v>
      </c>
      <c r="G108" s="108">
        <f t="shared" si="9"/>
        <v>1395.0855900000001</v>
      </c>
      <c r="H108" s="108">
        <f t="shared" si="10"/>
        <v>231.1275</v>
      </c>
      <c r="I108" s="183">
        <f>VLOOKUP($A108,IRData!$A$3:$L$150,12,FALSE)</f>
        <v>323</v>
      </c>
      <c r="J108" s="183">
        <f>VLOOKUP($A108,IRData!$A$3:$L$150,5,FALSE)</f>
        <v>0</v>
      </c>
      <c r="K108" s="108">
        <f t="shared" si="11"/>
        <v>13488.213090000001</v>
      </c>
      <c r="L108"/>
      <c r="M108"/>
    </row>
    <row r="109" spans="1:13" x14ac:dyDescent="0.2">
      <c r="A109" s="197">
        <v>3492013</v>
      </c>
      <c r="B109" s="197" t="s">
        <v>148</v>
      </c>
      <c r="C109" s="183">
        <f>VLOOKUP($A109,IRData!$A$3:$L$150,6,FALSE)</f>
        <v>36096</v>
      </c>
      <c r="D109" s="224">
        <v>305.93</v>
      </c>
      <c r="E109" s="183">
        <f>VLOOKUP($A109,IRData!$A$3:$L$150,10,FALSE)</f>
        <v>9000</v>
      </c>
      <c r="F109" s="183">
        <f>VLOOKUP($A109,IRData!$A$3:$L$150,11,FALSE)</f>
        <v>3300</v>
      </c>
      <c r="G109" s="108">
        <f t="shared" si="9"/>
        <v>2753.37</v>
      </c>
      <c r="H109" s="108">
        <f t="shared" si="10"/>
        <v>1009.569</v>
      </c>
      <c r="I109" s="183">
        <f>VLOOKUP($A109,IRData!$A$3:$L$150,12,FALSE)</f>
        <v>481</v>
      </c>
      <c r="J109" s="183">
        <f>VLOOKUP($A109,IRData!$A$3:$L$150,5,FALSE)</f>
        <v>0</v>
      </c>
      <c r="K109" s="108">
        <f t="shared" si="11"/>
        <v>40339.939000000006</v>
      </c>
      <c r="L109"/>
      <c r="M109"/>
    </row>
    <row r="110" spans="1:13" x14ac:dyDescent="0.2">
      <c r="A110" s="197">
        <v>3542013</v>
      </c>
      <c r="B110" s="197" t="s">
        <v>149</v>
      </c>
      <c r="C110" s="183">
        <f>VLOOKUP($A110,IRData!$A$3:$L$150,6,FALSE)</f>
        <v>87783</v>
      </c>
      <c r="D110" s="224">
        <v>314.10000000000002</v>
      </c>
      <c r="E110" s="183">
        <f>VLOOKUP($A110,IRData!$A$3:$L$150,10,FALSE)</f>
        <v>34869</v>
      </c>
      <c r="F110" s="183">
        <f>VLOOKUP($A110,IRData!$A$3:$L$150,11,FALSE)</f>
        <v>14500</v>
      </c>
      <c r="G110" s="108">
        <f t="shared" si="9"/>
        <v>10952.3529</v>
      </c>
      <c r="H110" s="108">
        <f t="shared" si="10"/>
        <v>4554.45</v>
      </c>
      <c r="I110" s="183">
        <f>VLOOKUP($A110,IRData!$A$3:$L$150,12,FALSE)</f>
        <v>9732</v>
      </c>
      <c r="J110" s="183">
        <f>VLOOKUP($A110,IRData!$A$3:$L$150,5,FALSE)</f>
        <v>0</v>
      </c>
      <c r="K110" s="108">
        <f t="shared" si="11"/>
        <v>113021.8029</v>
      </c>
      <c r="L110"/>
      <c r="M110"/>
    </row>
    <row r="111" spans="1:13" x14ac:dyDescent="0.2">
      <c r="A111" s="197">
        <v>3732013</v>
      </c>
      <c r="B111" s="197" t="s">
        <v>150</v>
      </c>
      <c r="C111" s="183">
        <f>VLOOKUP($A111,IRData!$A$3:$L$150,6,FALSE)</f>
        <v>11091</v>
      </c>
      <c r="D111" s="224">
        <v>308.17</v>
      </c>
      <c r="E111" s="183">
        <f>VLOOKUP($A111,IRData!$A$3:$L$150,10,FALSE)</f>
        <v>2670</v>
      </c>
      <c r="F111" s="183">
        <f>VLOOKUP($A111,IRData!$A$3:$L$150,11,FALSE)</f>
        <v>0</v>
      </c>
      <c r="G111" s="108">
        <f t="shared" si="9"/>
        <v>822.81389999999999</v>
      </c>
      <c r="H111" s="108">
        <f t="shared" si="10"/>
        <v>0</v>
      </c>
      <c r="I111" s="183">
        <f>VLOOKUP($A111,IRData!$A$3:$L$150,12,FALSE)</f>
        <v>105</v>
      </c>
      <c r="J111" s="183">
        <f>VLOOKUP($A111,IRData!$A$3:$L$150,5,FALSE)</f>
        <v>0</v>
      </c>
      <c r="K111" s="108">
        <f t="shared" si="11"/>
        <v>12018.813899999999</v>
      </c>
      <c r="L111"/>
      <c r="M111"/>
    </row>
    <row r="112" spans="1:13" x14ac:dyDescent="0.2">
      <c r="A112" s="197">
        <v>4182013</v>
      </c>
      <c r="B112" s="197" t="s">
        <v>151</v>
      </c>
      <c r="C112" s="183">
        <f>VLOOKUP($A112,IRData!$A$3:$L$150,6,FALSE)</f>
        <v>10775</v>
      </c>
      <c r="D112" s="224">
        <v>308.17</v>
      </c>
      <c r="E112" s="183">
        <f>VLOOKUP($A112,IRData!$A$3:$L$150,10,FALSE)</f>
        <v>2762</v>
      </c>
      <c r="F112" s="183">
        <f>VLOOKUP($A112,IRData!$A$3:$L$150,11,FALSE)</f>
        <v>0</v>
      </c>
      <c r="G112" s="108">
        <f t="shared" si="9"/>
        <v>851.16554000000008</v>
      </c>
      <c r="H112" s="108">
        <f t="shared" si="10"/>
        <v>0</v>
      </c>
      <c r="I112" s="183">
        <f>VLOOKUP($A112,IRData!$A$3:$L$150,12,FALSE)</f>
        <v>1583</v>
      </c>
      <c r="J112" s="183">
        <f>VLOOKUP($A112,IRData!$A$3:$L$150,5,FALSE)</f>
        <v>0</v>
      </c>
      <c r="K112" s="108">
        <f t="shared" si="11"/>
        <v>13209.16554</v>
      </c>
      <c r="L112"/>
      <c r="M112"/>
    </row>
    <row r="113" spans="1:13" x14ac:dyDescent="0.2">
      <c r="A113" s="197">
        <v>4332013</v>
      </c>
      <c r="B113" s="197" t="s">
        <v>152</v>
      </c>
      <c r="C113" s="183">
        <f>VLOOKUP($A113,IRData!$A$3:$L$150,6,FALSE)</f>
        <v>77789</v>
      </c>
      <c r="D113" s="224">
        <v>314.10000000000002</v>
      </c>
      <c r="E113" s="183">
        <f>VLOOKUP($A113,IRData!$A$3:$L$150,10,FALSE)</f>
        <v>26397</v>
      </c>
      <c r="F113" s="183">
        <f>VLOOKUP($A113,IRData!$A$3:$L$150,11,FALSE)</f>
        <v>7885</v>
      </c>
      <c r="G113" s="108">
        <f t="shared" si="9"/>
        <v>8291.297700000001</v>
      </c>
      <c r="H113" s="108">
        <f t="shared" si="10"/>
        <v>2476.6785</v>
      </c>
      <c r="I113" s="183">
        <f>VLOOKUP($A113,IRData!$A$3:$L$150,12,FALSE)</f>
        <v>2934</v>
      </c>
      <c r="J113" s="183">
        <f>VLOOKUP($A113,IRData!$A$3:$L$150,5,FALSE)</f>
        <v>108</v>
      </c>
      <c r="K113" s="108">
        <f t="shared" si="11"/>
        <v>91598.97619999999</v>
      </c>
      <c r="L113"/>
      <c r="M113"/>
    </row>
    <row r="114" spans="1:13" x14ac:dyDescent="0.2">
      <c r="A114" s="197">
        <v>4472013</v>
      </c>
      <c r="B114" s="197" t="s">
        <v>64</v>
      </c>
      <c r="C114" s="183">
        <f>VLOOKUP($A114,IRData!$A$3:$L$150,6,FALSE)</f>
        <v>20425</v>
      </c>
      <c r="D114" s="224">
        <v>308.17</v>
      </c>
      <c r="E114" s="183">
        <f>VLOOKUP($A114,IRData!$A$3:$L$150,10,FALSE)</f>
        <v>0</v>
      </c>
      <c r="F114" s="183">
        <f>VLOOKUP($A114,IRData!$A$3:$L$150,11,FALSE)</f>
        <v>403</v>
      </c>
      <c r="G114" s="108">
        <f t="shared" si="9"/>
        <v>0</v>
      </c>
      <c r="H114" s="108">
        <f t="shared" si="10"/>
        <v>124.19251000000001</v>
      </c>
      <c r="I114" s="183">
        <f>VLOOKUP($A114,IRData!$A$3:$L$150,12,FALSE)</f>
        <v>0</v>
      </c>
      <c r="J114" s="183">
        <f>VLOOKUP($A114,IRData!$A$3:$L$150,5,FALSE)</f>
        <v>0</v>
      </c>
      <c r="K114" s="108">
        <f t="shared" si="11"/>
        <v>20549.192510000001</v>
      </c>
      <c r="L114"/>
      <c r="M114"/>
    </row>
    <row r="115" spans="1:13" x14ac:dyDescent="0.2">
      <c r="A115" s="197">
        <v>4602013</v>
      </c>
      <c r="B115" s="197" t="s">
        <v>153</v>
      </c>
      <c r="C115" s="183">
        <f>VLOOKUP($A115,IRData!$A$3:$L$150,6,FALSE)</f>
        <v>122454</v>
      </c>
      <c r="D115" s="224">
        <v>316.63</v>
      </c>
      <c r="E115" s="183">
        <f>VLOOKUP($A115,IRData!$A$3:$L$150,10,FALSE)</f>
        <v>47468</v>
      </c>
      <c r="F115" s="183">
        <f>VLOOKUP($A115,IRData!$A$3:$L$150,11,FALSE)</f>
        <v>20292</v>
      </c>
      <c r="G115" s="108">
        <f t="shared" si="9"/>
        <v>15029.79284</v>
      </c>
      <c r="H115" s="108">
        <f t="shared" si="10"/>
        <v>6425.0559599999997</v>
      </c>
      <c r="I115" s="183">
        <f>VLOOKUP($A115,IRData!$A$3:$L$150,12,FALSE)</f>
        <v>11739</v>
      </c>
      <c r="J115" s="183">
        <f>VLOOKUP($A115,IRData!$A$3:$L$150,5,FALSE)</f>
        <v>0</v>
      </c>
      <c r="K115" s="108">
        <f t="shared" si="11"/>
        <v>155647.84880000001</v>
      </c>
      <c r="L115"/>
      <c r="M115"/>
    </row>
    <row r="116" spans="1:13" x14ac:dyDescent="0.2">
      <c r="A116" s="197">
        <v>4642013</v>
      </c>
      <c r="B116" s="197" t="s">
        <v>154</v>
      </c>
      <c r="C116" s="183">
        <f>VLOOKUP($A116,IRData!$A$3:$L$150,6,FALSE)</f>
        <v>52134</v>
      </c>
      <c r="D116" s="224">
        <v>314.10000000000002</v>
      </c>
      <c r="E116" s="183">
        <f>VLOOKUP($A116,IRData!$A$3:$L$150,10,FALSE)</f>
        <v>13829</v>
      </c>
      <c r="F116" s="183">
        <f>VLOOKUP($A116,IRData!$A$3:$L$150,11,FALSE)</f>
        <v>9001</v>
      </c>
      <c r="G116" s="108">
        <f t="shared" si="9"/>
        <v>4343.6889000000001</v>
      </c>
      <c r="H116" s="108">
        <f t="shared" si="10"/>
        <v>2827.2141000000001</v>
      </c>
      <c r="I116" s="183">
        <f>VLOOKUP($A116,IRData!$A$3:$L$150,12,FALSE)</f>
        <v>2687</v>
      </c>
      <c r="J116" s="183">
        <f>VLOOKUP($A116,IRData!$A$3:$L$150,5,FALSE)</f>
        <v>0</v>
      </c>
      <c r="K116" s="108">
        <f t="shared" si="11"/>
        <v>61991.902999999998</v>
      </c>
      <c r="L116"/>
      <c r="M116"/>
    </row>
    <row r="117" spans="1:13" x14ac:dyDescent="0.2">
      <c r="A117" s="197">
        <v>4842013</v>
      </c>
      <c r="B117" s="197" t="s">
        <v>119</v>
      </c>
      <c r="C117" s="183">
        <f>VLOOKUP($A117,IRData!$A$3:$L$150,6,FALSE)</f>
        <v>4789</v>
      </c>
      <c r="D117" s="224">
        <v>316.63</v>
      </c>
      <c r="E117" s="183">
        <f>VLOOKUP($A117,IRData!$A$3:$L$150,10,FALSE)</f>
        <v>0</v>
      </c>
      <c r="F117" s="183">
        <f>VLOOKUP($A117,IRData!$A$3:$L$150,11,FALSE)</f>
        <v>7811</v>
      </c>
      <c r="G117" s="108">
        <f t="shared" si="9"/>
        <v>0</v>
      </c>
      <c r="H117" s="108">
        <f t="shared" si="10"/>
        <v>2473.1969300000001</v>
      </c>
      <c r="I117" s="183">
        <f>VLOOKUP($A117,IRData!$A$3:$L$150,12,FALSE)</f>
        <v>0</v>
      </c>
      <c r="J117" s="183">
        <f>VLOOKUP($A117,IRData!$A$3:$L$150,5,FALSE)</f>
        <v>0</v>
      </c>
      <c r="K117" s="108">
        <f t="shared" si="11"/>
        <v>7262.1969300000001</v>
      </c>
      <c r="L117"/>
      <c r="M117"/>
    </row>
    <row r="118" spans="1:13" x14ac:dyDescent="0.2">
      <c r="A118" s="197">
        <v>4952013</v>
      </c>
      <c r="B118" s="197" t="s">
        <v>120</v>
      </c>
      <c r="C118" s="183">
        <f>VLOOKUP($A118,IRData!$A$3:$L$150,6,FALSE)</f>
        <v>32039</v>
      </c>
      <c r="D118" s="224">
        <v>308.17</v>
      </c>
      <c r="E118" s="183">
        <f>VLOOKUP($A118,IRData!$A$3:$L$150,10,FALSE)</f>
        <v>16085</v>
      </c>
      <c r="F118" s="183">
        <f>VLOOKUP($A118,IRData!$A$3:$L$150,11,FALSE)</f>
        <v>0</v>
      </c>
      <c r="G118" s="108">
        <f t="shared" si="9"/>
        <v>4956.9144500000002</v>
      </c>
      <c r="H118" s="108">
        <f t="shared" si="10"/>
        <v>0</v>
      </c>
      <c r="I118" s="183">
        <f>VLOOKUP($A118,IRData!$A$3:$L$150,12,FALSE)</f>
        <v>721</v>
      </c>
      <c r="J118" s="183">
        <f>VLOOKUP($A118,IRData!$A$3:$L$150,5,FALSE)</f>
        <v>0</v>
      </c>
      <c r="K118" s="108">
        <f t="shared" si="11"/>
        <v>37716.914449999997</v>
      </c>
      <c r="L118"/>
      <c r="M118"/>
    </row>
    <row r="119" spans="1:13" x14ac:dyDescent="0.2">
      <c r="A119" s="197">
        <v>5032013</v>
      </c>
      <c r="B119" s="197" t="s">
        <v>155</v>
      </c>
      <c r="C119" s="183">
        <f>VLOOKUP($A119,IRData!$A$3:$L$150,6,FALSE)</f>
        <v>184616</v>
      </c>
      <c r="D119" s="224">
        <v>305.93</v>
      </c>
      <c r="E119" s="183">
        <f>VLOOKUP($A119,IRData!$A$3:$L$150,10,FALSE)</f>
        <v>87933</v>
      </c>
      <c r="F119" s="183">
        <f>VLOOKUP($A119,IRData!$A$3:$L$150,11,FALSE)</f>
        <v>17627</v>
      </c>
      <c r="G119" s="108">
        <f t="shared" si="9"/>
        <v>26901.342690000001</v>
      </c>
      <c r="H119" s="108">
        <f t="shared" si="10"/>
        <v>5392.6281100000006</v>
      </c>
      <c r="I119" s="183">
        <f>VLOOKUP($A119,IRData!$A$3:$L$150,12,FALSE)</f>
        <v>18546</v>
      </c>
      <c r="J119" s="183">
        <f>VLOOKUP($A119,IRData!$A$3:$L$150,5,FALSE)</f>
        <v>0</v>
      </c>
      <c r="K119" s="108">
        <f t="shared" si="11"/>
        <v>235455.97079999998</v>
      </c>
      <c r="L119"/>
      <c r="M119"/>
    </row>
    <row r="120" spans="1:13" x14ac:dyDescent="0.2">
      <c r="A120" s="197">
        <v>5112013</v>
      </c>
      <c r="B120" s="197" t="s">
        <v>121</v>
      </c>
      <c r="C120" s="183">
        <f>VLOOKUP($A120,IRData!$A$3:$L$150,6,FALSE)</f>
        <v>321085</v>
      </c>
      <c r="D120" s="224">
        <v>305.93</v>
      </c>
      <c r="E120" s="183">
        <f>VLOOKUP($A120,IRData!$A$3:$L$150,10,FALSE)</f>
        <v>175233</v>
      </c>
      <c r="F120" s="183">
        <f>VLOOKUP($A120,IRData!$A$3:$L$150,11,FALSE)</f>
        <v>46002</v>
      </c>
      <c r="G120" s="108">
        <f t="shared" si="9"/>
        <v>53609.031689999996</v>
      </c>
      <c r="H120" s="108">
        <f t="shared" si="10"/>
        <v>14073.39186</v>
      </c>
      <c r="I120" s="183">
        <f>VLOOKUP($A120,IRData!$A$3:$L$150,12,FALSE)</f>
        <v>13043</v>
      </c>
      <c r="J120" s="183">
        <f>VLOOKUP($A120,IRData!$A$3:$L$150,5,FALSE)</f>
        <v>1814</v>
      </c>
      <c r="K120" s="108">
        <f t="shared" si="11"/>
        <v>403624.42354999995</v>
      </c>
      <c r="L120"/>
      <c r="M120"/>
    </row>
    <row r="121" spans="1:13" x14ac:dyDescent="0.2">
      <c r="A121" s="197">
        <v>5122013</v>
      </c>
      <c r="B121" s="197" t="s">
        <v>122</v>
      </c>
      <c r="C121" s="183">
        <f>VLOOKUP($A121,IRData!$A$3:$L$150,6,FALSE)</f>
        <v>981</v>
      </c>
      <c r="D121" s="224">
        <v>305.93</v>
      </c>
      <c r="E121" s="183">
        <f>VLOOKUP($A121,IRData!$A$3:$L$150,10,FALSE)</f>
        <v>0</v>
      </c>
      <c r="F121" s="183">
        <f>VLOOKUP($A121,IRData!$A$3:$L$150,11,FALSE)</f>
        <v>0</v>
      </c>
      <c r="G121" s="108">
        <f t="shared" si="9"/>
        <v>0</v>
      </c>
      <c r="H121" s="108">
        <f t="shared" si="10"/>
        <v>0</v>
      </c>
      <c r="I121" s="183">
        <f>VLOOKUP($A121,IRData!$A$3:$L$150,12,FALSE)</f>
        <v>0</v>
      </c>
      <c r="J121" s="183">
        <f>VLOOKUP($A121,IRData!$A$3:$L$150,5,FALSE)</f>
        <v>0</v>
      </c>
      <c r="K121" s="108">
        <f t="shared" si="11"/>
        <v>981</v>
      </c>
      <c r="L121"/>
      <c r="M121"/>
    </row>
    <row r="122" spans="1:13" x14ac:dyDescent="0.2">
      <c r="A122" s="197">
        <v>5422013</v>
      </c>
      <c r="B122" s="197" t="s">
        <v>29</v>
      </c>
      <c r="C122" s="183">
        <f>VLOOKUP($A122,IRData!$A$3:$L$150,6,FALSE)</f>
        <v>41583</v>
      </c>
      <c r="D122" s="224">
        <v>308.17</v>
      </c>
      <c r="E122" s="183">
        <f>VLOOKUP($A122,IRData!$A$3:$L$150,10,FALSE)</f>
        <v>19797</v>
      </c>
      <c r="F122" s="183">
        <f>VLOOKUP($A122,IRData!$A$3:$L$150,11,FALSE)</f>
        <v>0</v>
      </c>
      <c r="G122" s="108">
        <f t="shared" si="9"/>
        <v>6100.8414899999998</v>
      </c>
      <c r="H122" s="108">
        <f t="shared" si="10"/>
        <v>0</v>
      </c>
      <c r="I122" s="183">
        <f>VLOOKUP($A122,IRData!$A$3:$L$150,12,FALSE)</f>
        <v>1586</v>
      </c>
      <c r="J122" s="183">
        <f>VLOOKUP($A122,IRData!$A$3:$L$150,5,FALSE)</f>
        <v>0</v>
      </c>
      <c r="K122" s="108">
        <f t="shared" si="11"/>
        <v>49269.841489999999</v>
      </c>
      <c r="L122"/>
      <c r="M122"/>
    </row>
    <row r="123" spans="1:13" x14ac:dyDescent="0.2">
      <c r="A123" s="197">
        <v>5492013</v>
      </c>
      <c r="B123" s="197" t="s">
        <v>74</v>
      </c>
      <c r="C123" s="183">
        <f>VLOOKUP($A123,IRData!$A$3:$L$150,6,FALSE)</f>
        <v>222221</v>
      </c>
      <c r="D123" s="224">
        <v>308.17</v>
      </c>
      <c r="E123" s="183">
        <f>VLOOKUP($A123,IRData!$A$3:$L$150,10,FALSE)</f>
        <v>164597</v>
      </c>
      <c r="F123" s="183">
        <f>VLOOKUP($A123,IRData!$A$3:$L$150,11,FALSE)</f>
        <v>0</v>
      </c>
      <c r="G123" s="108">
        <f t="shared" si="9"/>
        <v>50723.857490000002</v>
      </c>
      <c r="H123" s="108">
        <f t="shared" si="10"/>
        <v>0</v>
      </c>
      <c r="I123" s="183">
        <f>VLOOKUP($A123,IRData!$A$3:$L$150,12,FALSE)</f>
        <v>13998</v>
      </c>
      <c r="J123" s="183">
        <f>VLOOKUP($A123,IRData!$A$3:$L$150,5,FALSE)</f>
        <v>0</v>
      </c>
      <c r="K123" s="108">
        <f t="shared" si="11"/>
        <v>286942.85749000002</v>
      </c>
      <c r="L123"/>
      <c r="M123"/>
    </row>
    <row r="124" spans="1:13" x14ac:dyDescent="0.2">
      <c r="A124" s="197">
        <v>5662013</v>
      </c>
      <c r="B124" s="197" t="s">
        <v>156</v>
      </c>
      <c r="C124" s="183">
        <f>VLOOKUP($A124,IRData!$A$3:$L$150,6,FALSE)</f>
        <v>488360</v>
      </c>
      <c r="D124" s="224">
        <v>308.49</v>
      </c>
      <c r="E124" s="183">
        <f>VLOOKUP($A124,IRData!$A$3:$L$150,10,FALSE)</f>
        <v>249041</v>
      </c>
      <c r="F124" s="183">
        <f>VLOOKUP($A124,IRData!$A$3:$L$150,11,FALSE)</f>
        <v>102249</v>
      </c>
      <c r="G124" s="108">
        <f t="shared" si="9"/>
        <v>76826.658089999997</v>
      </c>
      <c r="H124" s="108">
        <f t="shared" si="10"/>
        <v>31542.794010000001</v>
      </c>
      <c r="I124" s="183">
        <f>VLOOKUP($A124,IRData!$A$3:$L$150,12,FALSE)</f>
        <v>49926</v>
      </c>
      <c r="J124" s="183">
        <f>VLOOKUP($A124,IRData!$A$3:$L$150,5,FALSE)</f>
        <v>4054</v>
      </c>
      <c r="K124" s="108">
        <f t="shared" si="11"/>
        <v>650709.45209999999</v>
      </c>
      <c r="L124"/>
      <c r="M124"/>
    </row>
    <row r="125" spans="1:13" x14ac:dyDescent="0.2">
      <c r="A125" s="197">
        <v>5742013</v>
      </c>
      <c r="B125" s="197" t="s">
        <v>123</v>
      </c>
      <c r="C125" s="183">
        <f>VLOOKUP($A125,IRData!$A$3:$L$150,6,FALSE)</f>
        <v>411370</v>
      </c>
      <c r="D125" s="224">
        <v>308.17</v>
      </c>
      <c r="E125" s="183">
        <f>VLOOKUP($A125,IRData!$A$3:$L$150,10,FALSE)</f>
        <v>160954</v>
      </c>
      <c r="F125" s="183">
        <f>VLOOKUP($A125,IRData!$A$3:$L$150,11,FALSE)</f>
        <v>211986</v>
      </c>
      <c r="G125" s="108">
        <f t="shared" si="9"/>
        <v>49601.194179999999</v>
      </c>
      <c r="H125" s="108">
        <f t="shared" si="10"/>
        <v>65327.725620000005</v>
      </c>
      <c r="I125" s="183">
        <f>VLOOKUP($A125,IRData!$A$3:$L$150,12,FALSE)</f>
        <v>37879</v>
      </c>
      <c r="J125" s="183">
        <f>VLOOKUP($A125,IRData!$A$3:$L$150,5,FALSE)</f>
        <v>787</v>
      </c>
      <c r="K125" s="108">
        <f t="shared" si="11"/>
        <v>564964.91980000003</v>
      </c>
      <c r="L125"/>
      <c r="M125"/>
    </row>
    <row r="126" spans="1:13" x14ac:dyDescent="0.2">
      <c r="A126" s="197">
        <v>5782013</v>
      </c>
      <c r="B126" s="197" t="s">
        <v>157</v>
      </c>
      <c r="C126" s="183">
        <f>VLOOKUP($A126,IRData!$A$3:$L$150,6,FALSE)</f>
        <v>11807</v>
      </c>
      <c r="D126" s="224">
        <v>308.17</v>
      </c>
      <c r="E126" s="183">
        <f>VLOOKUP($A126,IRData!$A$3:$L$150,10,FALSE)</f>
        <v>4630</v>
      </c>
      <c r="F126" s="183">
        <f>VLOOKUP($A126,IRData!$A$3:$L$150,11,FALSE)</f>
        <v>0</v>
      </c>
      <c r="G126" s="108">
        <f t="shared" si="9"/>
        <v>1426.8271000000002</v>
      </c>
      <c r="H126" s="108">
        <f t="shared" si="10"/>
        <v>0</v>
      </c>
      <c r="I126" s="183">
        <f>VLOOKUP($A126,IRData!$A$3:$L$150,12,FALSE)</f>
        <v>803</v>
      </c>
      <c r="J126" s="183">
        <f>VLOOKUP($A126,IRData!$A$3:$L$150,5,FALSE)</f>
        <v>0</v>
      </c>
      <c r="K126" s="108">
        <f t="shared" si="11"/>
        <v>14036.8271</v>
      </c>
      <c r="L126"/>
      <c r="M126"/>
    </row>
    <row r="127" spans="1:13" x14ac:dyDescent="0.2">
      <c r="A127" s="197">
        <v>5912013</v>
      </c>
      <c r="B127" s="197" t="s">
        <v>158</v>
      </c>
      <c r="C127" s="183">
        <f>VLOOKUP($A127,IRData!$A$3:$L$150,6,FALSE)</f>
        <v>31544</v>
      </c>
      <c r="D127" s="224">
        <v>308.17</v>
      </c>
      <c r="E127" s="183">
        <f>VLOOKUP($A127,IRData!$A$3:$L$150,10,FALSE)</f>
        <v>18949</v>
      </c>
      <c r="F127" s="183">
        <f>VLOOKUP($A127,IRData!$A$3:$L$150,11,FALSE)</f>
        <v>1963</v>
      </c>
      <c r="G127" s="108">
        <f t="shared" si="9"/>
        <v>5839.5133299999998</v>
      </c>
      <c r="H127" s="108">
        <f t="shared" si="10"/>
        <v>604.93771000000004</v>
      </c>
      <c r="I127" s="183">
        <f>VLOOKUP($A127,IRData!$A$3:$L$150,12,FALSE)</f>
        <v>2964</v>
      </c>
      <c r="J127" s="183">
        <f>VLOOKUP($A127,IRData!$A$3:$L$150,5,FALSE)</f>
        <v>0</v>
      </c>
      <c r="K127" s="108">
        <f t="shared" si="11"/>
        <v>40952.45104</v>
      </c>
      <c r="L127"/>
      <c r="M127"/>
    </row>
    <row r="128" spans="1:13" x14ac:dyDescent="0.2">
      <c r="A128" s="197">
        <v>5932013</v>
      </c>
      <c r="B128" s="197" t="s">
        <v>159</v>
      </c>
      <c r="C128" s="183">
        <f>VLOOKUP($A128,IRData!$A$3:$L$150,6,FALSE)</f>
        <v>13788</v>
      </c>
      <c r="D128" s="224">
        <v>316.63</v>
      </c>
      <c r="E128" s="183">
        <f>VLOOKUP($A128,IRData!$A$3:$L$150,10,FALSE)</f>
        <v>2845</v>
      </c>
      <c r="F128" s="183">
        <f>VLOOKUP($A128,IRData!$A$3:$L$150,11,FALSE)</f>
        <v>0</v>
      </c>
      <c r="G128" s="108">
        <f t="shared" si="9"/>
        <v>900.81234999999992</v>
      </c>
      <c r="H128" s="108">
        <f t="shared" si="10"/>
        <v>0</v>
      </c>
      <c r="I128" s="183">
        <f>VLOOKUP($A128,IRData!$A$3:$L$150,12,FALSE)</f>
        <v>430</v>
      </c>
      <c r="J128" s="183">
        <f>VLOOKUP($A128,IRData!$A$3:$L$150,5,FALSE)</f>
        <v>0</v>
      </c>
      <c r="K128" s="108">
        <f t="shared" si="11"/>
        <v>15118.81235</v>
      </c>
      <c r="L128"/>
      <c r="M128"/>
    </row>
    <row r="129" spans="1:13" x14ac:dyDescent="0.2">
      <c r="A129" s="197">
        <v>5992013</v>
      </c>
      <c r="B129" s="197" t="s">
        <v>160</v>
      </c>
      <c r="C129" s="183">
        <f>VLOOKUP($A129,IRData!$A$3:$L$150,6,FALSE)</f>
        <v>18768</v>
      </c>
      <c r="D129" s="224">
        <v>316.63</v>
      </c>
      <c r="E129" s="183">
        <f>VLOOKUP($A129,IRData!$A$3:$L$150,10,FALSE)</f>
        <v>5877</v>
      </c>
      <c r="F129" s="183">
        <f>VLOOKUP($A129,IRData!$A$3:$L$150,11,FALSE)</f>
        <v>0</v>
      </c>
      <c r="G129" s="108">
        <f t="shared" si="9"/>
        <v>1860.8345099999999</v>
      </c>
      <c r="H129" s="108">
        <f t="shared" si="10"/>
        <v>0</v>
      </c>
      <c r="I129" s="183">
        <f>VLOOKUP($A129,IRData!$A$3:$L$150,12,FALSE)</f>
        <v>315</v>
      </c>
      <c r="J129" s="183">
        <f>VLOOKUP($A129,IRData!$A$3:$L$150,5,FALSE)</f>
        <v>0</v>
      </c>
      <c r="K129" s="108">
        <f t="shared" si="11"/>
        <v>20943.834510000001</v>
      </c>
      <c r="L129"/>
      <c r="M129"/>
    </row>
    <row r="130" spans="1:13" x14ac:dyDescent="0.2">
      <c r="A130" s="197">
        <v>6112013</v>
      </c>
      <c r="B130" s="197" t="s">
        <v>161</v>
      </c>
      <c r="C130" s="183">
        <f>VLOOKUP($A130,IRData!$A$3:$L$150,6,FALSE)</f>
        <v>387685</v>
      </c>
      <c r="D130" s="224">
        <v>305.93</v>
      </c>
      <c r="E130" s="183">
        <f>VLOOKUP($A130,IRData!$A$3:$L$150,10,FALSE)</f>
        <v>268752</v>
      </c>
      <c r="F130" s="183">
        <f>VLOOKUP($A130,IRData!$A$3:$L$150,11,FALSE)</f>
        <v>164219</v>
      </c>
      <c r="G130" s="108">
        <f t="shared" si="9"/>
        <v>82219.299360000005</v>
      </c>
      <c r="H130" s="108">
        <f t="shared" si="10"/>
        <v>50239.518670000005</v>
      </c>
      <c r="I130" s="183">
        <f>VLOOKUP($A130,IRData!$A$3:$L$150,12,FALSE)</f>
        <v>32171</v>
      </c>
      <c r="J130" s="183">
        <f>VLOOKUP($A130,IRData!$A$3:$L$150,5,FALSE)</f>
        <v>786</v>
      </c>
      <c r="K130" s="108">
        <f t="shared" si="11"/>
        <v>553100.81802999997</v>
      </c>
      <c r="L130"/>
      <c r="M130"/>
    </row>
    <row r="131" spans="1:13" x14ac:dyDescent="0.2">
      <c r="A131" s="197">
        <v>6132013</v>
      </c>
      <c r="B131" s="197" t="s">
        <v>162</v>
      </c>
      <c r="C131" s="183">
        <f>VLOOKUP($A131,IRData!$A$3:$L$150,6,FALSE)</f>
        <v>21251</v>
      </c>
      <c r="D131" s="224">
        <v>316.63</v>
      </c>
      <c r="E131" s="183">
        <f>VLOOKUP($A131,IRData!$A$3:$L$150,10,FALSE)</f>
        <v>16871</v>
      </c>
      <c r="F131" s="183">
        <f>VLOOKUP($A131,IRData!$A$3:$L$150,11,FALSE)</f>
        <v>0</v>
      </c>
      <c r="G131" s="108">
        <f t="shared" ref="G131:G150" si="12">D131*E131/1000</f>
        <v>5341.8647299999993</v>
      </c>
      <c r="H131" s="108">
        <f t="shared" ref="H131:H150" si="13">D131*F131/1000</f>
        <v>0</v>
      </c>
      <c r="I131" s="183">
        <f>VLOOKUP($A131,IRData!$A$3:$L$150,12,FALSE)</f>
        <v>1688</v>
      </c>
      <c r="J131" s="183">
        <f>VLOOKUP($A131,IRData!$A$3:$L$150,5,FALSE)</f>
        <v>0</v>
      </c>
      <c r="K131" s="108">
        <f t="shared" ref="K131:K150" si="14">C131+G131+H131+I131+J131</f>
        <v>28280.864730000001</v>
      </c>
      <c r="L131"/>
      <c r="M131"/>
    </row>
    <row r="132" spans="1:13" x14ac:dyDescent="0.2">
      <c r="A132" s="197">
        <v>6142013</v>
      </c>
      <c r="B132" s="197" t="s">
        <v>124</v>
      </c>
      <c r="C132" s="183">
        <f>VLOOKUP($A132,IRData!$A$3:$L$150,6,FALSE)</f>
        <v>48769</v>
      </c>
      <c r="D132" s="224">
        <v>308.17</v>
      </c>
      <c r="E132" s="183">
        <f>VLOOKUP($A132,IRData!$A$3:$L$150,10,FALSE)</f>
        <v>46562</v>
      </c>
      <c r="F132" s="183">
        <f>VLOOKUP($A132,IRData!$A$3:$L$150,11,FALSE)</f>
        <v>0</v>
      </c>
      <c r="G132" s="108">
        <f t="shared" si="12"/>
        <v>14349.011540000001</v>
      </c>
      <c r="H132" s="108">
        <f t="shared" si="13"/>
        <v>0</v>
      </c>
      <c r="I132" s="183">
        <f>VLOOKUP($A132,IRData!$A$3:$L$150,12,FALSE)</f>
        <v>6739</v>
      </c>
      <c r="J132" s="183">
        <f>VLOOKUP($A132,IRData!$A$3:$L$150,5,FALSE)</f>
        <v>0</v>
      </c>
      <c r="K132" s="108">
        <f t="shared" si="14"/>
        <v>69857.011540000007</v>
      </c>
      <c r="L132"/>
      <c r="M132"/>
    </row>
    <row r="133" spans="1:13" x14ac:dyDescent="0.2">
      <c r="A133" s="197">
        <v>6152013</v>
      </c>
      <c r="B133" s="197" t="s">
        <v>163</v>
      </c>
      <c r="C133" s="183">
        <f>VLOOKUP($A133,IRData!$A$3:$L$150,6,FALSE)</f>
        <v>158368</v>
      </c>
      <c r="D133" s="224">
        <v>308.17</v>
      </c>
      <c r="E133" s="183">
        <f>VLOOKUP($A133,IRData!$A$3:$L$150,10,FALSE)</f>
        <v>97983</v>
      </c>
      <c r="F133" s="183">
        <f>VLOOKUP($A133,IRData!$A$3:$L$150,11,FALSE)</f>
        <v>93211</v>
      </c>
      <c r="G133" s="108">
        <f t="shared" si="12"/>
        <v>30195.421110000003</v>
      </c>
      <c r="H133" s="108">
        <f t="shared" si="13"/>
        <v>28724.833870000002</v>
      </c>
      <c r="I133" s="183">
        <f>VLOOKUP($A133,IRData!$A$3:$L$150,12,FALSE)</f>
        <v>8219</v>
      </c>
      <c r="J133" s="183">
        <f>VLOOKUP($A133,IRData!$A$3:$L$150,5,FALSE)</f>
        <v>433</v>
      </c>
      <c r="K133" s="108">
        <f t="shared" si="14"/>
        <v>225940.25498</v>
      </c>
      <c r="L133"/>
      <c r="M133"/>
    </row>
    <row r="134" spans="1:13" x14ac:dyDescent="0.2">
      <c r="A134" s="197">
        <v>6242013</v>
      </c>
      <c r="B134" s="197" t="s">
        <v>164</v>
      </c>
      <c r="C134" s="183">
        <f>VLOOKUP($A134,IRData!$A$3:$L$150,6,FALSE)</f>
        <v>404999</v>
      </c>
      <c r="D134" s="224">
        <v>305.93</v>
      </c>
      <c r="E134" s="183">
        <f>VLOOKUP($A134,IRData!$A$3:$L$150,10,FALSE)</f>
        <v>224418</v>
      </c>
      <c r="F134" s="183">
        <f>VLOOKUP($A134,IRData!$A$3:$L$150,11,FALSE)</f>
        <v>144636</v>
      </c>
      <c r="G134" s="108">
        <f t="shared" si="12"/>
        <v>68656.198739999993</v>
      </c>
      <c r="H134" s="108">
        <f t="shared" si="13"/>
        <v>44248.491480000004</v>
      </c>
      <c r="I134" s="183">
        <f>VLOOKUP($A134,IRData!$A$3:$L$150,12,FALSE)</f>
        <v>50157</v>
      </c>
      <c r="J134" s="183">
        <f>VLOOKUP($A134,IRData!$A$3:$L$150,5,FALSE)</f>
        <v>786</v>
      </c>
      <c r="K134" s="108">
        <f t="shared" si="14"/>
        <v>568846.69021999999</v>
      </c>
      <c r="L134"/>
      <c r="M134"/>
    </row>
    <row r="135" spans="1:13" x14ac:dyDescent="0.2">
      <c r="A135" s="197">
        <v>6252013</v>
      </c>
      <c r="B135" s="197" t="s">
        <v>165</v>
      </c>
      <c r="C135" s="183">
        <f>VLOOKUP($A135,IRData!$A$3:$L$150,6,FALSE)</f>
        <v>37344</v>
      </c>
      <c r="D135" s="224">
        <v>308.49</v>
      </c>
      <c r="E135" s="183">
        <f>VLOOKUP($A135,IRData!$A$3:$L$150,10,FALSE)</f>
        <v>18188</v>
      </c>
      <c r="F135" s="183">
        <f>VLOOKUP($A135,IRData!$A$3:$L$150,11,FALSE)</f>
        <v>5654</v>
      </c>
      <c r="G135" s="108">
        <f t="shared" si="12"/>
        <v>5610.8161200000004</v>
      </c>
      <c r="H135" s="108">
        <f t="shared" si="13"/>
        <v>1744.20246</v>
      </c>
      <c r="I135" s="183">
        <f>VLOOKUP($A135,IRData!$A$3:$L$150,12,FALSE)</f>
        <v>2823</v>
      </c>
      <c r="J135" s="183">
        <f>VLOOKUP($A135,IRData!$A$3:$L$150,5,FALSE)</f>
        <v>0</v>
      </c>
      <c r="K135" s="108">
        <f t="shared" si="14"/>
        <v>47522.018580000004</v>
      </c>
      <c r="L135"/>
      <c r="M135"/>
    </row>
    <row r="136" spans="1:13" x14ac:dyDescent="0.2">
      <c r="A136" s="197">
        <v>6372013</v>
      </c>
      <c r="B136" s="197" t="s">
        <v>166</v>
      </c>
      <c r="C136" s="183">
        <f>VLOOKUP($A136,IRData!$A$3:$L$150,6,FALSE)</f>
        <v>49397</v>
      </c>
      <c r="D136" s="224">
        <v>314.10000000000002</v>
      </c>
      <c r="E136" s="183">
        <f>VLOOKUP($A136,IRData!$A$3:$L$150,10,FALSE)</f>
        <v>23770</v>
      </c>
      <c r="F136" s="183">
        <f>VLOOKUP($A136,IRData!$A$3:$L$150,11,FALSE)</f>
        <v>5520</v>
      </c>
      <c r="G136" s="108">
        <f t="shared" si="12"/>
        <v>7466.1570000000011</v>
      </c>
      <c r="H136" s="108">
        <f t="shared" si="13"/>
        <v>1733.8320000000003</v>
      </c>
      <c r="I136" s="183">
        <f>VLOOKUP($A136,IRData!$A$3:$L$150,12,FALSE)</f>
        <v>2419</v>
      </c>
      <c r="J136" s="183">
        <f>VLOOKUP($A136,IRData!$A$3:$L$150,5,FALSE)</f>
        <v>0</v>
      </c>
      <c r="K136" s="108">
        <f t="shared" si="14"/>
        <v>61015.989000000001</v>
      </c>
      <c r="L136"/>
      <c r="M136"/>
    </row>
    <row r="137" spans="1:13" x14ac:dyDescent="0.2">
      <c r="A137" s="197">
        <v>6522013</v>
      </c>
      <c r="B137" s="197" t="s">
        <v>167</v>
      </c>
      <c r="C137" s="183">
        <f>VLOOKUP($A137,IRData!$A$3:$L$150,6,FALSE)</f>
        <v>463</v>
      </c>
      <c r="D137" s="224">
        <v>316.63</v>
      </c>
      <c r="E137" s="183">
        <f>VLOOKUP($A137,IRData!$A$3:$L$150,10,FALSE)</f>
        <v>0</v>
      </c>
      <c r="F137" s="183">
        <f>VLOOKUP($A137,IRData!$A$3:$L$150,11,FALSE)</f>
        <v>0</v>
      </c>
      <c r="G137" s="108">
        <f t="shared" si="12"/>
        <v>0</v>
      </c>
      <c r="H137" s="108">
        <f t="shared" si="13"/>
        <v>0</v>
      </c>
      <c r="I137" s="183">
        <f>VLOOKUP($A137,IRData!$A$3:$L$150,12,FALSE)</f>
        <v>0</v>
      </c>
      <c r="J137" s="183">
        <f>VLOOKUP($A137,IRData!$A$3:$L$150,5,FALSE)</f>
        <v>0</v>
      </c>
      <c r="K137" s="108">
        <f t="shared" si="14"/>
        <v>463</v>
      </c>
      <c r="L137"/>
      <c r="M137"/>
    </row>
    <row r="138" spans="1:13" x14ac:dyDescent="0.2">
      <c r="A138" s="197">
        <v>6592013</v>
      </c>
      <c r="B138" s="197" t="s">
        <v>168</v>
      </c>
      <c r="C138" s="183">
        <f>VLOOKUP($A138,IRData!$A$3:$L$150,6,FALSE)</f>
        <v>32841</v>
      </c>
      <c r="D138" s="224">
        <v>305.93</v>
      </c>
      <c r="E138" s="183">
        <f>VLOOKUP($A138,IRData!$A$3:$L$150,10,FALSE)</f>
        <v>17899</v>
      </c>
      <c r="F138" s="183">
        <f>VLOOKUP($A138,IRData!$A$3:$L$150,11,FALSE)</f>
        <v>1284</v>
      </c>
      <c r="G138" s="108">
        <f t="shared" si="12"/>
        <v>5475.8410700000004</v>
      </c>
      <c r="H138" s="108">
        <f t="shared" si="13"/>
        <v>392.81412</v>
      </c>
      <c r="I138" s="183">
        <f>VLOOKUP($A138,IRData!$A$3:$L$150,12,FALSE)</f>
        <v>971</v>
      </c>
      <c r="J138" s="183">
        <f>VLOOKUP($A138,IRData!$A$3:$L$150,5,FALSE)</f>
        <v>0</v>
      </c>
      <c r="K138" s="108">
        <f t="shared" si="14"/>
        <v>39680.655190000005</v>
      </c>
      <c r="L138"/>
      <c r="M138"/>
    </row>
    <row r="139" spans="1:13" x14ac:dyDescent="0.2">
      <c r="A139" s="197">
        <v>6692013</v>
      </c>
      <c r="B139" s="197" t="s">
        <v>169</v>
      </c>
      <c r="C139" s="183">
        <f>VLOOKUP($A139,IRData!$A$3:$L$150,6,FALSE)</f>
        <v>29986</v>
      </c>
      <c r="D139" s="224">
        <v>308.17</v>
      </c>
      <c r="E139" s="183">
        <f>VLOOKUP($A139,IRData!$A$3:$L$150,10,FALSE)</f>
        <v>16825</v>
      </c>
      <c r="F139" s="183">
        <f>VLOOKUP($A139,IRData!$A$3:$L$150,11,FALSE)</f>
        <v>241</v>
      </c>
      <c r="G139" s="108">
        <f t="shared" si="12"/>
        <v>5184.9602500000001</v>
      </c>
      <c r="H139" s="108">
        <f t="shared" si="13"/>
        <v>74.268969999999996</v>
      </c>
      <c r="I139" s="183">
        <f>VLOOKUP($A139,IRData!$A$3:$L$150,12,FALSE)</f>
        <v>4485</v>
      </c>
      <c r="J139" s="183">
        <f>VLOOKUP($A139,IRData!$A$3:$L$150,5,FALSE)</f>
        <v>0</v>
      </c>
      <c r="K139" s="108">
        <f t="shared" si="14"/>
        <v>39730.229220000001</v>
      </c>
      <c r="L139"/>
      <c r="M139"/>
    </row>
    <row r="140" spans="1:13" x14ac:dyDescent="0.2">
      <c r="A140" s="197">
        <v>6752013</v>
      </c>
      <c r="B140" s="197" t="s">
        <v>170</v>
      </c>
      <c r="C140" s="183">
        <f>VLOOKUP($A140,IRData!$A$3:$L$150,6,FALSE)</f>
        <v>1245445</v>
      </c>
      <c r="D140" s="224">
        <v>308.17</v>
      </c>
      <c r="E140" s="183">
        <f>VLOOKUP($A140,IRData!$A$3:$L$150,10,FALSE)</f>
        <v>758001</v>
      </c>
      <c r="F140" s="183">
        <f>VLOOKUP($A140,IRData!$A$3:$L$150,11,FALSE)</f>
        <v>362438</v>
      </c>
      <c r="G140" s="108">
        <f t="shared" si="12"/>
        <v>233593.16817000002</v>
      </c>
      <c r="H140" s="108">
        <f t="shared" si="13"/>
        <v>111692.51846000001</v>
      </c>
      <c r="I140" s="183">
        <f>VLOOKUP($A140,IRData!$A$3:$L$150,12,FALSE)</f>
        <v>69470</v>
      </c>
      <c r="J140" s="183">
        <f>VLOOKUP($A140,IRData!$A$3:$L$150,5,FALSE)</f>
        <v>1736</v>
      </c>
      <c r="K140" s="108">
        <f t="shared" si="14"/>
        <v>1661936.6866299999</v>
      </c>
      <c r="L140"/>
      <c r="M140"/>
    </row>
    <row r="141" spans="1:13" x14ac:dyDescent="0.2">
      <c r="A141" s="197">
        <v>6852013</v>
      </c>
      <c r="B141" s="197" t="s">
        <v>88</v>
      </c>
      <c r="C141" s="183">
        <f>VLOOKUP($A141,IRData!$A$3:$L$150,6,FALSE)</f>
        <v>355</v>
      </c>
      <c r="D141" s="224">
        <v>314.10000000000002</v>
      </c>
      <c r="E141" s="183">
        <f>VLOOKUP($A141,IRData!$A$3:$L$150,10,FALSE)</f>
        <v>0</v>
      </c>
      <c r="F141" s="183">
        <f>VLOOKUP($A141,IRData!$A$3:$L$150,11,FALSE)</f>
        <v>1121</v>
      </c>
      <c r="G141" s="108">
        <f t="shared" si="12"/>
        <v>0</v>
      </c>
      <c r="H141" s="108">
        <f t="shared" si="13"/>
        <v>352.10610000000003</v>
      </c>
      <c r="I141" s="183">
        <f>VLOOKUP($A141,IRData!$A$3:$L$150,12,FALSE)</f>
        <v>0</v>
      </c>
      <c r="J141" s="183">
        <f>VLOOKUP($A141,IRData!$A$3:$L$150,5,FALSE)</f>
        <v>0</v>
      </c>
      <c r="K141" s="108">
        <f t="shared" si="14"/>
        <v>707.10609999999997</v>
      </c>
      <c r="L141"/>
      <c r="M141"/>
    </row>
    <row r="142" spans="1:13" x14ac:dyDescent="0.2">
      <c r="A142" s="197">
        <v>6862013</v>
      </c>
      <c r="B142" s="197" t="s">
        <v>92</v>
      </c>
      <c r="C142" s="183">
        <f>VLOOKUP($A142,IRData!$A$3:$L$150,6,FALSE)</f>
        <v>11597</v>
      </c>
      <c r="D142" s="224">
        <v>314.10000000000002</v>
      </c>
      <c r="E142" s="183">
        <f>VLOOKUP($A142,IRData!$A$3:$L$150,10,FALSE)</f>
        <v>3483</v>
      </c>
      <c r="F142" s="183">
        <f>VLOOKUP($A142,IRData!$A$3:$L$150,11,FALSE)</f>
        <v>0</v>
      </c>
      <c r="G142" s="108">
        <f t="shared" si="12"/>
        <v>1094.0103000000001</v>
      </c>
      <c r="H142" s="108">
        <f t="shared" si="13"/>
        <v>0</v>
      </c>
      <c r="I142" s="183">
        <f>VLOOKUP($A142,IRData!$A$3:$L$150,12,FALSE)</f>
        <v>0</v>
      </c>
      <c r="J142" s="183">
        <f>VLOOKUP($A142,IRData!$A$3:$L$150,5,FALSE)</f>
        <v>0</v>
      </c>
      <c r="K142" s="108">
        <f t="shared" si="14"/>
        <v>12691.0103</v>
      </c>
      <c r="L142"/>
      <c r="M142"/>
    </row>
    <row r="143" spans="1:13" x14ac:dyDescent="0.2">
      <c r="A143" s="197">
        <v>6932013</v>
      </c>
      <c r="B143" s="197" t="s">
        <v>93</v>
      </c>
      <c r="C143" s="183">
        <f>VLOOKUP($A143,IRData!$A$3:$L$150,6,FALSE)</f>
        <v>50205</v>
      </c>
      <c r="D143" s="224">
        <v>308.17</v>
      </c>
      <c r="E143" s="183">
        <f>VLOOKUP($A143,IRData!$A$3:$L$150,10,FALSE)</f>
        <v>37037</v>
      </c>
      <c r="F143" s="183">
        <f>VLOOKUP($A143,IRData!$A$3:$L$150,11,FALSE)</f>
        <v>0</v>
      </c>
      <c r="G143" s="108">
        <f t="shared" si="12"/>
        <v>11413.692290000001</v>
      </c>
      <c r="H143" s="108">
        <f t="shared" si="13"/>
        <v>0</v>
      </c>
      <c r="I143" s="183">
        <f>VLOOKUP($A143,IRData!$A$3:$L$150,12,FALSE)</f>
        <v>3117</v>
      </c>
      <c r="J143" s="183">
        <f>VLOOKUP($A143,IRData!$A$3:$L$150,5,FALSE)</f>
        <v>0</v>
      </c>
      <c r="K143" s="108">
        <f t="shared" si="14"/>
        <v>64735.692289999999</v>
      </c>
      <c r="L143"/>
      <c r="M143"/>
    </row>
    <row r="144" spans="1:13" x14ac:dyDescent="0.2">
      <c r="A144" s="197">
        <v>6992013</v>
      </c>
      <c r="B144" s="197" t="s">
        <v>1</v>
      </c>
      <c r="C144" s="183">
        <f>VLOOKUP($A144,IRData!$A$3:$L$150,6,FALSE)</f>
        <v>272404</v>
      </c>
      <c r="D144" s="224">
        <v>316.47000000000003</v>
      </c>
      <c r="E144" s="183">
        <f>VLOOKUP($A144,IRData!$A$3:$L$150,10,FALSE)</f>
        <v>80997</v>
      </c>
      <c r="F144" s="183">
        <f>VLOOKUP($A144,IRData!$A$3:$L$150,11,FALSE)</f>
        <v>39893</v>
      </c>
      <c r="G144" s="108">
        <f t="shared" si="12"/>
        <v>25633.120590000002</v>
      </c>
      <c r="H144" s="108">
        <f t="shared" si="13"/>
        <v>12624.93771</v>
      </c>
      <c r="I144" s="183">
        <f>VLOOKUP($A144,IRData!$A$3:$L$150,12,FALSE)</f>
        <v>64106</v>
      </c>
      <c r="J144" s="183">
        <f>VLOOKUP($A144,IRData!$A$3:$L$150,5,FALSE)</f>
        <v>958</v>
      </c>
      <c r="K144" s="108">
        <f t="shared" si="14"/>
        <v>375726.05830000003</v>
      </c>
      <c r="L144"/>
      <c r="M144"/>
    </row>
    <row r="145" spans="1:13" ht="12.75" customHeight="1" x14ac:dyDescent="0.2">
      <c r="A145" s="197">
        <v>7262013</v>
      </c>
      <c r="B145" s="197" t="s">
        <v>106</v>
      </c>
      <c r="C145" s="183">
        <f>VLOOKUP($A145,IRData!$A$3:$L$150,6,FALSE)</f>
        <v>92766</v>
      </c>
      <c r="D145" s="224">
        <v>314.10000000000002</v>
      </c>
      <c r="E145" s="183">
        <f>VLOOKUP($A145,IRData!$A$3:$L$150,10,FALSE)</f>
        <v>36647</v>
      </c>
      <c r="F145" s="183">
        <f>VLOOKUP($A145,IRData!$A$3:$L$150,11,FALSE)</f>
        <v>46200</v>
      </c>
      <c r="G145" s="108">
        <f t="shared" si="12"/>
        <v>11510.822700000001</v>
      </c>
      <c r="H145" s="108">
        <f t="shared" si="13"/>
        <v>14511.420000000002</v>
      </c>
      <c r="I145" s="183">
        <f>VLOOKUP($A145,IRData!$A$3:$L$150,12,FALSE)</f>
        <v>5782</v>
      </c>
      <c r="J145" s="183">
        <f>VLOOKUP($A145,IRData!$A$3:$L$150,5,FALSE)</f>
        <v>757</v>
      </c>
      <c r="K145" s="108">
        <f t="shared" si="14"/>
        <v>125327.2427</v>
      </c>
      <c r="L145"/>
      <c r="M145"/>
    </row>
    <row r="146" spans="1:13" ht="13.5" customHeight="1" x14ac:dyDescent="0.2">
      <c r="A146" s="197">
        <v>7432013</v>
      </c>
      <c r="B146" s="197" t="s">
        <v>125</v>
      </c>
      <c r="C146" s="183">
        <f>VLOOKUP($A146,IRData!$A$3:$L$150,6,FALSE)</f>
        <v>18531</v>
      </c>
      <c r="D146" s="224">
        <v>314.10000000000002</v>
      </c>
      <c r="E146" s="183">
        <f>VLOOKUP($A146,IRData!$A$3:$L$150,10,FALSE)</f>
        <v>7000</v>
      </c>
      <c r="F146" s="183">
        <f>VLOOKUP($A146,IRData!$A$3:$L$150,11,FALSE)</f>
        <v>0</v>
      </c>
      <c r="G146" s="108">
        <f t="shared" si="12"/>
        <v>2198.6999999999998</v>
      </c>
      <c r="H146" s="108">
        <f t="shared" si="13"/>
        <v>0</v>
      </c>
      <c r="I146" s="183">
        <f>VLOOKUP($A146,IRData!$A$3:$L$150,12,FALSE)</f>
        <v>356</v>
      </c>
      <c r="J146" s="183">
        <f>VLOOKUP($A146,IRData!$A$3:$L$150,5,FALSE)</f>
        <v>0</v>
      </c>
      <c r="K146" s="108">
        <f t="shared" si="14"/>
        <v>21085.7</v>
      </c>
      <c r="L146"/>
      <c r="M146"/>
    </row>
    <row r="147" spans="1:13" x14ac:dyDescent="0.2">
      <c r="A147" s="197">
        <v>7532013</v>
      </c>
      <c r="B147" s="197" t="s">
        <v>126</v>
      </c>
      <c r="C147" s="183">
        <f>VLOOKUP($A147,IRData!$A$3:$L$150,6,FALSE)</f>
        <v>12843</v>
      </c>
      <c r="D147" s="224">
        <v>305.93</v>
      </c>
      <c r="E147" s="183">
        <f>VLOOKUP($A147,IRData!$A$3:$L$150,10,FALSE)</f>
        <v>0</v>
      </c>
      <c r="F147" s="183">
        <f>VLOOKUP($A147,IRData!$A$3:$L$150,11,FALSE)</f>
        <v>10527</v>
      </c>
      <c r="G147" s="108">
        <f t="shared" si="12"/>
        <v>0</v>
      </c>
      <c r="H147" s="108">
        <f t="shared" si="13"/>
        <v>3220.52511</v>
      </c>
      <c r="I147" s="183">
        <f>VLOOKUP($A147,IRData!$A$3:$L$150,12,FALSE)</f>
        <v>0</v>
      </c>
      <c r="J147" s="183">
        <f>VLOOKUP($A147,IRData!$A$3:$L$150,5,FALSE)</f>
        <v>0</v>
      </c>
      <c r="K147" s="108">
        <f t="shared" si="14"/>
        <v>16063.52511</v>
      </c>
      <c r="L147"/>
      <c r="M147"/>
    </row>
    <row r="148" spans="1:13" x14ac:dyDescent="0.2">
      <c r="A148" s="216">
        <v>8522013</v>
      </c>
      <c r="B148" s="216" t="s">
        <v>26</v>
      </c>
      <c r="C148" s="183">
        <f>VLOOKUP($A148,IRData!$A$3:$L$150,6,FALSE)</f>
        <v>25534</v>
      </c>
      <c r="D148" s="224">
        <v>305.93</v>
      </c>
      <c r="E148" s="183">
        <f>VLOOKUP($A148,IRData!$A$3:$L$150,10,FALSE)</f>
        <v>14168</v>
      </c>
      <c r="F148" s="183">
        <f>VLOOKUP($A148,IRData!$A$3:$L$150,11,FALSE)</f>
        <v>0</v>
      </c>
      <c r="G148" s="183">
        <f t="shared" si="12"/>
        <v>4334.4162400000005</v>
      </c>
      <c r="H148" s="183">
        <f t="shared" si="13"/>
        <v>0</v>
      </c>
      <c r="I148" s="183">
        <f>VLOOKUP($A148,IRData!$A$3:$L$150,12,FALSE)</f>
        <v>49</v>
      </c>
      <c r="J148" s="183">
        <f>VLOOKUP($A148,IRData!$A$3:$L$150,5,FALSE)</f>
        <v>0</v>
      </c>
      <c r="K148" s="183">
        <f t="shared" si="14"/>
        <v>29917.416239999999</v>
      </c>
      <c r="L148"/>
      <c r="M148"/>
    </row>
    <row r="149" spans="1:13" x14ac:dyDescent="0.2">
      <c r="A149" s="216">
        <v>8722013</v>
      </c>
      <c r="B149" s="216" t="s">
        <v>2</v>
      </c>
      <c r="C149" s="183">
        <f>VLOOKUP($A149,IRData!$A$3:$L$150,6,FALSE)</f>
        <v>14196</v>
      </c>
      <c r="D149" s="224"/>
      <c r="E149" s="183">
        <f>VLOOKUP($A149,IRData!$A$3:$L$150,10,FALSE)</f>
        <v>0</v>
      </c>
      <c r="F149" s="183">
        <f>VLOOKUP($A149,IRData!$A$3:$L$150,11,FALSE)</f>
        <v>0</v>
      </c>
      <c r="G149" s="108">
        <f t="shared" si="12"/>
        <v>0</v>
      </c>
      <c r="H149" s="108">
        <f t="shared" si="13"/>
        <v>0</v>
      </c>
      <c r="I149" s="183">
        <f>VLOOKUP($A149,IRData!$A$3:$L$150,12,FALSE)</f>
        <v>0</v>
      </c>
      <c r="J149" s="183">
        <f>VLOOKUP($A149,IRData!$A$3:$L$150,5,FALSE)</f>
        <v>0</v>
      </c>
      <c r="K149" s="108">
        <f t="shared" si="14"/>
        <v>14196</v>
      </c>
      <c r="L149"/>
      <c r="M149"/>
    </row>
    <row r="150" spans="1:13" x14ac:dyDescent="0.2">
      <c r="A150" s="216">
        <v>9002013</v>
      </c>
      <c r="B150" s="216" t="s">
        <v>3</v>
      </c>
      <c r="C150" s="183">
        <f>VLOOKUP($A150,IRData!$A$3:$L$150,6,FALSE)</f>
        <v>887</v>
      </c>
      <c r="D150" s="224"/>
      <c r="E150" s="183">
        <f>VLOOKUP($A150,IRData!$A$3:$L$150,10,FALSE)</f>
        <v>0</v>
      </c>
      <c r="F150" s="183">
        <f>VLOOKUP($A150,IRData!$A$3:$L$150,11,FALSE)</f>
        <v>0</v>
      </c>
      <c r="G150" s="108">
        <f t="shared" si="12"/>
        <v>0</v>
      </c>
      <c r="H150" s="108">
        <f t="shared" si="13"/>
        <v>0</v>
      </c>
      <c r="I150" s="183">
        <f>VLOOKUP($A150,IRData!$A$3:$L$150,12,FALSE)</f>
        <v>0</v>
      </c>
      <c r="J150" s="183">
        <f>VLOOKUP($A150,IRData!$A$3:$L$150,5,FALSE)</f>
        <v>0</v>
      </c>
      <c r="K150" s="108">
        <f t="shared" si="14"/>
        <v>887</v>
      </c>
      <c r="L150"/>
      <c r="M150"/>
    </row>
    <row r="151" spans="1:13" ht="13.5" thickBot="1" x14ac:dyDescent="0.25">
      <c r="A151" s="221"/>
      <c r="B151" s="222"/>
      <c r="C151" s="223">
        <f t="shared" ref="C151:K151" si="15">SUM(C3:C150)</f>
        <v>8242030</v>
      </c>
      <c r="D151" s="223">
        <f t="shared" si="15"/>
        <v>45359.079999999936</v>
      </c>
      <c r="E151" s="223">
        <f t="shared" si="15"/>
        <v>4079414</v>
      </c>
      <c r="F151" s="223">
        <f t="shared" si="15"/>
        <v>1879501</v>
      </c>
      <c r="G151" s="223">
        <f t="shared" si="15"/>
        <v>1262624.1616099996</v>
      </c>
      <c r="H151" s="223">
        <f t="shared" si="15"/>
        <v>582401.97918000014</v>
      </c>
      <c r="I151" s="223">
        <f t="shared" si="15"/>
        <v>698152</v>
      </c>
      <c r="J151" s="223">
        <f t="shared" si="15"/>
        <v>17007</v>
      </c>
      <c r="K151" s="223">
        <f t="shared" si="15"/>
        <v>10802215.140789997</v>
      </c>
    </row>
    <row r="152" spans="1:13" x14ac:dyDescent="0.2">
      <c r="K152" s="182"/>
    </row>
    <row r="153" spans="1:13" ht="13.5" thickBot="1" x14ac:dyDescent="0.25">
      <c r="G153" s="85"/>
      <c r="H153" s="85"/>
      <c r="I153" s="85"/>
      <c r="J153" s="85"/>
      <c r="K153" s="85"/>
    </row>
    <row r="154" spans="1:13" x14ac:dyDescent="0.2">
      <c r="G154" s="281" t="s">
        <v>84</v>
      </c>
      <c r="H154" s="284" t="s">
        <v>85</v>
      </c>
      <c r="I154" s="285"/>
      <c r="J154" s="87">
        <v>11438262</v>
      </c>
      <c r="K154" s="188"/>
    </row>
    <row r="155" spans="1:13" x14ac:dyDescent="0.2">
      <c r="G155" s="282"/>
      <c r="H155" s="286" t="s">
        <v>97</v>
      </c>
      <c r="I155" s="287"/>
      <c r="J155" s="89">
        <f>K151</f>
        <v>10802215.140789997</v>
      </c>
    </row>
    <row r="156" spans="1:13" x14ac:dyDescent="0.2">
      <c r="G156" s="282"/>
      <c r="H156" s="286" t="s">
        <v>98</v>
      </c>
      <c r="I156" s="287"/>
      <c r="J156" s="89">
        <f>J154-J155</f>
        <v>636046.85921000317</v>
      </c>
    </row>
    <row r="157" spans="1:13" ht="13.5" thickBot="1" x14ac:dyDescent="0.25">
      <c r="G157" s="283"/>
      <c r="H157" s="288"/>
      <c r="I157" s="289"/>
      <c r="J157" s="90"/>
    </row>
    <row r="158" spans="1:13" x14ac:dyDescent="0.2">
      <c r="H158" s="85"/>
      <c r="I158" s="85"/>
      <c r="J158" s="85"/>
      <c r="K158" s="85"/>
    </row>
    <row r="159" spans="1:13" x14ac:dyDescent="0.2">
      <c r="H159" s="85"/>
      <c r="I159" s="85"/>
      <c r="J159" s="85"/>
      <c r="K159" s="85"/>
    </row>
    <row r="160" spans="1:13" x14ac:dyDescent="0.2">
      <c r="H160" s="85"/>
      <c r="I160" s="85"/>
      <c r="J160" s="85"/>
      <c r="K160" s="85"/>
    </row>
    <row r="161" spans="8:11" x14ac:dyDescent="0.2">
      <c r="H161" s="85"/>
      <c r="I161" s="85"/>
      <c r="J161" s="85"/>
      <c r="K161" s="85"/>
    </row>
  </sheetData>
  <autoFilter ref="A2:K2"/>
  <sortState ref="M3:M150">
    <sortCondition ref="M3:M150"/>
  </sortState>
  <mergeCells count="7">
    <mergeCell ref="A1:B1"/>
    <mergeCell ref="G154:G157"/>
    <mergeCell ref="H154:I154"/>
    <mergeCell ref="H155:I155"/>
    <mergeCell ref="H156:I156"/>
    <mergeCell ref="H157:I157"/>
    <mergeCell ref="C1:K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G65532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baseColWidth="10" defaultColWidth="10.85546875" defaultRowHeight="0" customHeight="1" zeroHeight="1" x14ac:dyDescent="0.2"/>
  <cols>
    <col min="1" max="1" width="8" style="75" bestFit="1" customWidth="1"/>
    <col min="2" max="2" width="40" style="75" customWidth="1"/>
    <col min="3" max="3" width="4.42578125" style="75" bestFit="1" customWidth="1"/>
    <col min="4" max="4" width="10" style="75" customWidth="1"/>
    <col min="5" max="5" width="11.7109375" style="75" customWidth="1"/>
    <col min="6" max="6" width="12.7109375" style="75" customWidth="1"/>
    <col min="7" max="7" width="7.42578125" style="75" bestFit="1" customWidth="1"/>
    <col min="8" max="9" width="9.140625" style="75" bestFit="1" customWidth="1"/>
    <col min="10" max="12" width="7.42578125" style="75" bestFit="1" customWidth="1"/>
    <col min="13" max="13" width="8.85546875" style="75" customWidth="1"/>
    <col min="14" max="14" width="9.28515625" style="75" customWidth="1"/>
    <col min="15" max="15" width="10.7109375" style="75" customWidth="1"/>
    <col min="16" max="16" width="8" style="79" bestFit="1" customWidth="1"/>
    <col min="17" max="17" width="8" style="79" customWidth="1"/>
    <col min="18" max="18" width="9.140625" style="75" customWidth="1"/>
    <col min="19" max="19" width="8.85546875" style="75" customWidth="1"/>
    <col min="20" max="20" width="9.42578125" style="75" customWidth="1"/>
    <col min="21" max="21" width="12" style="75" customWidth="1"/>
    <col min="22" max="22" width="11.42578125" style="75" customWidth="1"/>
    <col min="23" max="23" width="11.140625" style="79" customWidth="1"/>
    <col min="24" max="24" width="7.85546875" style="75" customWidth="1"/>
    <col min="25" max="25" width="10.85546875" style="75"/>
    <col min="26" max="27" width="9.140625" style="75" customWidth="1"/>
    <col min="28" max="28" width="12.42578125" style="75" bestFit="1" customWidth="1"/>
    <col min="29" max="29" width="12.7109375" style="75" bestFit="1" customWidth="1"/>
    <col min="30" max="30" width="15.85546875" style="80" customWidth="1"/>
    <col min="31" max="31" width="10.140625" style="75" customWidth="1"/>
    <col min="32" max="32" width="12.42578125" style="75" bestFit="1" customWidth="1"/>
    <col min="33" max="33" width="16" style="75" customWidth="1"/>
    <col min="34" max="34" width="15.140625" style="75" bestFit="1" customWidth="1"/>
    <col min="35" max="16384" width="10.85546875" style="75"/>
  </cols>
  <sheetData>
    <row r="1" spans="1:33" s="74" customFormat="1" ht="36.75" customHeight="1" thickBot="1" x14ac:dyDescent="0.25">
      <c r="A1" s="70"/>
      <c r="B1" s="71" t="s">
        <v>322</v>
      </c>
      <c r="C1" s="72"/>
      <c r="D1" s="293" t="s">
        <v>213</v>
      </c>
      <c r="E1" s="296"/>
      <c r="F1" s="297"/>
      <c r="G1" s="297"/>
      <c r="H1" s="297"/>
      <c r="I1" s="297"/>
      <c r="J1" s="297"/>
      <c r="K1" s="297"/>
      <c r="L1" s="297"/>
      <c r="M1" s="293" t="s">
        <v>211</v>
      </c>
      <c r="N1" s="297"/>
      <c r="O1" s="297"/>
      <c r="P1" s="297"/>
      <c r="Q1" s="297"/>
      <c r="R1" s="298"/>
      <c r="S1" s="293" t="s">
        <v>212</v>
      </c>
      <c r="T1" s="297"/>
      <c r="U1" s="297"/>
      <c r="V1" s="297"/>
      <c r="W1" s="298"/>
      <c r="X1" s="73"/>
      <c r="Y1" s="293" t="s">
        <v>76</v>
      </c>
      <c r="Z1" s="297"/>
      <c r="AA1" s="297"/>
      <c r="AB1" s="297"/>
      <c r="AC1" s="297"/>
      <c r="AD1" s="293" t="s">
        <v>75</v>
      </c>
      <c r="AE1" s="294"/>
      <c r="AF1" s="294"/>
      <c r="AG1" s="295"/>
    </row>
    <row r="2" spans="1:33" ht="89.25" x14ac:dyDescent="0.2">
      <c r="A2" s="134" t="s">
        <v>101</v>
      </c>
      <c r="B2" s="135" t="s">
        <v>102</v>
      </c>
      <c r="C2" s="107" t="s">
        <v>241</v>
      </c>
      <c r="D2" s="209" t="s">
        <v>94</v>
      </c>
      <c r="E2" s="210" t="s">
        <v>203</v>
      </c>
      <c r="F2" s="127" t="s">
        <v>204</v>
      </c>
      <c r="G2" s="211" t="s">
        <v>100</v>
      </c>
      <c r="H2" s="211" t="s">
        <v>130</v>
      </c>
      <c r="I2" s="211" t="s">
        <v>208</v>
      </c>
      <c r="J2" s="211" t="s">
        <v>209</v>
      </c>
      <c r="K2" s="211" t="s">
        <v>210</v>
      </c>
      <c r="L2" s="212" t="s">
        <v>105</v>
      </c>
      <c r="M2" s="128" t="s">
        <v>103</v>
      </c>
      <c r="N2" s="129" t="s">
        <v>100</v>
      </c>
      <c r="O2" s="130" t="s">
        <v>89</v>
      </c>
      <c r="P2" s="130" t="s">
        <v>104</v>
      </c>
      <c r="Q2" s="131" t="s">
        <v>105</v>
      </c>
      <c r="R2" s="142" t="s">
        <v>70</v>
      </c>
      <c r="S2" s="132" t="s">
        <v>103</v>
      </c>
      <c r="T2" s="133" t="s">
        <v>100</v>
      </c>
      <c r="U2" s="133" t="s">
        <v>89</v>
      </c>
      <c r="V2" s="133" t="s">
        <v>104</v>
      </c>
      <c r="W2" s="133" t="s">
        <v>105</v>
      </c>
      <c r="X2" s="180" t="s">
        <v>324</v>
      </c>
      <c r="Y2" s="128" t="s">
        <v>82</v>
      </c>
      <c r="Z2" s="130" t="s">
        <v>175</v>
      </c>
      <c r="AA2" s="213" t="s">
        <v>16</v>
      </c>
      <c r="AB2" s="130" t="s">
        <v>192</v>
      </c>
      <c r="AC2" s="214" t="s">
        <v>67</v>
      </c>
      <c r="AD2" s="215" t="s">
        <v>82</v>
      </c>
      <c r="AE2" s="105" t="s">
        <v>175</v>
      </c>
      <c r="AF2" s="105" t="s">
        <v>192</v>
      </c>
      <c r="AG2" s="106" t="s">
        <v>134</v>
      </c>
    </row>
    <row r="3" spans="1:33" ht="12.75" x14ac:dyDescent="0.2">
      <c r="A3" s="197">
        <v>72013</v>
      </c>
      <c r="B3" s="197" t="s">
        <v>57</v>
      </c>
      <c r="C3" s="76">
        <v>2013</v>
      </c>
      <c r="D3" s="52">
        <f t="shared" ref="D3:D33" si="0">M3+S3</f>
        <v>44281</v>
      </c>
      <c r="E3" s="216">
        <v>0</v>
      </c>
      <c r="F3" s="52">
        <f t="shared" ref="F3:F33" si="1">D3-E3</f>
        <v>44281</v>
      </c>
      <c r="G3" s="52">
        <f t="shared" ref="G3:G34" si="2">N3+T3</f>
        <v>14802</v>
      </c>
      <c r="H3" s="52">
        <f t="shared" ref="H3:H33" si="3">ROUND(I3/1.01,0)</f>
        <v>201392</v>
      </c>
      <c r="I3" s="52">
        <f t="shared" ref="I3:I34" si="4">O3+U3</f>
        <v>203405.92</v>
      </c>
      <c r="J3" s="50">
        <f t="shared" ref="J3:J33" si="5">P3</f>
        <v>21970</v>
      </c>
      <c r="K3" s="50">
        <f t="shared" ref="K3:K33" si="6">V3</f>
        <v>8552</v>
      </c>
      <c r="L3" s="52">
        <f t="shared" ref="L3:L34" si="7">Q3+W3</f>
        <v>1235</v>
      </c>
      <c r="M3" s="216">
        <v>40731</v>
      </c>
      <c r="N3" s="216">
        <v>12911</v>
      </c>
      <c r="O3" s="217">
        <v>188429.64</v>
      </c>
      <c r="P3" s="216">
        <v>21970</v>
      </c>
      <c r="Q3" s="216">
        <v>1235</v>
      </c>
      <c r="R3" s="216">
        <v>0</v>
      </c>
      <c r="S3" s="216">
        <v>3550</v>
      </c>
      <c r="T3" s="216">
        <v>1891</v>
      </c>
      <c r="U3" s="217">
        <v>14976.28</v>
      </c>
      <c r="V3" s="216">
        <v>8552</v>
      </c>
      <c r="W3" s="216">
        <v>0</v>
      </c>
      <c r="X3" s="216">
        <v>202.82</v>
      </c>
      <c r="Y3" s="50">
        <f>M3*Forutsetninger!$C$19</f>
        <v>42430.654247391954</v>
      </c>
      <c r="Z3" s="50">
        <f t="shared" ref="Z3:Z34" si="8">(P3*X3)/1000</f>
        <v>4455.9553999999998</v>
      </c>
      <c r="AA3" s="50">
        <f>R3*Forutsetninger!$C$19</f>
        <v>0</v>
      </c>
      <c r="AB3" s="50">
        <f>Y3+N3+Z3+Q3*Forutsetninger!$C$19-AA3</f>
        <v>61084.144669746645</v>
      </c>
      <c r="AC3" s="50">
        <f>AB3+O3*Forutsetninger!$B$6</f>
        <v>72992.897917746654</v>
      </c>
      <c r="AD3" s="50">
        <f>S3*Forutsetninger!$C$19</f>
        <v>3698.1371087928469</v>
      </c>
      <c r="AE3" s="50">
        <f t="shared" ref="AE3:AE33" si="9">(V3*X3)/1000</f>
        <v>1734.5166399999998</v>
      </c>
      <c r="AF3" s="50">
        <f>AD3+T3+AE3+W3*Forutsetninger!$C$19</f>
        <v>7323.6537487928472</v>
      </c>
      <c r="AG3" s="50">
        <f>(S3-E3)*Forutsetninger!$C$19+W3*Forutsetninger!$C$19+T3+U3*Forutsetninger!$B$6</f>
        <v>6535.6380047928478</v>
      </c>
    </row>
    <row r="4" spans="1:33" ht="12.75" x14ac:dyDescent="0.2">
      <c r="A4" s="197">
        <v>92013</v>
      </c>
      <c r="B4" s="197" t="s">
        <v>248</v>
      </c>
      <c r="C4" s="76">
        <v>2013</v>
      </c>
      <c r="D4" s="52">
        <f t="shared" si="0"/>
        <v>18784</v>
      </c>
      <c r="E4" s="216">
        <v>0</v>
      </c>
      <c r="F4" s="52">
        <f t="shared" si="1"/>
        <v>18784</v>
      </c>
      <c r="G4" s="52">
        <f t="shared" si="2"/>
        <v>7257</v>
      </c>
      <c r="H4" s="52">
        <f t="shared" si="3"/>
        <v>115978</v>
      </c>
      <c r="I4" s="52">
        <f t="shared" si="4"/>
        <v>117137.78</v>
      </c>
      <c r="J4" s="50">
        <f t="shared" si="5"/>
        <v>4799</v>
      </c>
      <c r="K4" s="50">
        <f t="shared" si="6"/>
        <v>3199</v>
      </c>
      <c r="L4" s="52">
        <f t="shared" si="7"/>
        <v>3587</v>
      </c>
      <c r="M4" s="216">
        <v>15853</v>
      </c>
      <c r="N4" s="216">
        <v>4254</v>
      </c>
      <c r="O4" s="217">
        <v>59796.04</v>
      </c>
      <c r="P4" s="216">
        <v>4799</v>
      </c>
      <c r="Q4" s="216">
        <v>993</v>
      </c>
      <c r="R4" s="216">
        <v>0</v>
      </c>
      <c r="S4" s="216">
        <v>2931</v>
      </c>
      <c r="T4" s="216">
        <v>3003</v>
      </c>
      <c r="U4" s="217">
        <v>57341.74</v>
      </c>
      <c r="V4" s="216">
        <v>3199</v>
      </c>
      <c r="W4" s="216">
        <v>2594</v>
      </c>
      <c r="X4" s="216">
        <v>202.82</v>
      </c>
      <c r="Y4" s="50">
        <f>M4*Forutsetninger!$C$19</f>
        <v>16514.526080476902</v>
      </c>
      <c r="Z4" s="50">
        <f t="shared" si="8"/>
        <v>973.33317999999997</v>
      </c>
      <c r="AA4" s="50">
        <f>R4*Forutsetninger!$C$19</f>
        <v>0</v>
      </c>
      <c r="AB4" s="50">
        <f>Y4+N4+Z4+Q4*Forutsetninger!$C$19-AA4</f>
        <v>22776.295922175861</v>
      </c>
      <c r="AC4" s="50">
        <f>AB4+O4*Forutsetninger!$B$6</f>
        <v>26555.405650175861</v>
      </c>
      <c r="AD4" s="50">
        <f>S4*Forutsetninger!$C$19</f>
        <v>3053.3070044709393</v>
      </c>
      <c r="AE4" s="50">
        <f t="shared" si="9"/>
        <v>648.82117999999991</v>
      </c>
      <c r="AF4" s="50">
        <f>AD4+T4+AE4+W4*Forutsetninger!$C$19</f>
        <v>9407.3725957973184</v>
      </c>
      <c r="AG4" s="50">
        <f>(S4-E4)*Forutsetninger!$C$19+W4*Forutsetninger!$C$19+T4+U4*Forutsetninger!$B$6</f>
        <v>12382.549383797317</v>
      </c>
    </row>
    <row r="5" spans="1:33" ht="12.75" x14ac:dyDescent="0.2">
      <c r="A5" s="197">
        <v>102013</v>
      </c>
      <c r="B5" s="197" t="s">
        <v>249</v>
      </c>
      <c r="C5" s="76">
        <v>2013</v>
      </c>
      <c r="D5" s="52">
        <f t="shared" si="0"/>
        <v>1307</v>
      </c>
      <c r="E5" s="216">
        <v>0</v>
      </c>
      <c r="F5" s="52">
        <f t="shared" si="1"/>
        <v>1307</v>
      </c>
      <c r="G5" s="52">
        <f t="shared" si="2"/>
        <v>645</v>
      </c>
      <c r="H5" s="52">
        <f t="shared" si="3"/>
        <v>4634</v>
      </c>
      <c r="I5" s="52">
        <f t="shared" si="4"/>
        <v>4680.34</v>
      </c>
      <c r="J5" s="50">
        <f t="shared" si="5"/>
        <v>454</v>
      </c>
      <c r="K5" s="50">
        <f t="shared" si="6"/>
        <v>4088</v>
      </c>
      <c r="L5" s="52">
        <f t="shared" si="7"/>
        <v>0</v>
      </c>
      <c r="M5" s="216">
        <v>275</v>
      </c>
      <c r="N5" s="216">
        <v>61</v>
      </c>
      <c r="O5" s="217">
        <v>92.92</v>
      </c>
      <c r="P5" s="216">
        <v>454</v>
      </c>
      <c r="Q5" s="216">
        <v>0</v>
      </c>
      <c r="R5" s="216">
        <v>0</v>
      </c>
      <c r="S5" s="216">
        <v>1032</v>
      </c>
      <c r="T5" s="216">
        <v>584</v>
      </c>
      <c r="U5" s="217">
        <v>4587.42</v>
      </c>
      <c r="V5" s="216">
        <v>4088</v>
      </c>
      <c r="W5" s="216">
        <v>0</v>
      </c>
      <c r="X5" s="216">
        <v>198.22</v>
      </c>
      <c r="Y5" s="50">
        <f>M5*Forutsetninger!$C$19</f>
        <v>286.47540983606558</v>
      </c>
      <c r="Z5" s="50">
        <f t="shared" si="8"/>
        <v>89.991880000000009</v>
      </c>
      <c r="AA5" s="50">
        <f>R5*Forutsetninger!$C$19</f>
        <v>0</v>
      </c>
      <c r="AB5" s="50">
        <f>Y5+N5+Z5+Q5*Forutsetninger!$C$19-AA5</f>
        <v>437.46728983606556</v>
      </c>
      <c r="AC5" s="50">
        <f>AB5+O5*Forutsetninger!$B$6</f>
        <v>443.33983383606557</v>
      </c>
      <c r="AD5" s="50">
        <f>S5*Forutsetninger!$C$19</f>
        <v>1075.0640834575261</v>
      </c>
      <c r="AE5" s="50">
        <f t="shared" si="9"/>
        <v>810.32335999999998</v>
      </c>
      <c r="AF5" s="50">
        <f>AD5+T5+AE5+W5*Forutsetninger!$C$19</f>
        <v>2469.3874434575259</v>
      </c>
      <c r="AG5" s="50">
        <f>(S5-E5)*Forutsetninger!$C$19+W5*Forutsetninger!$C$19+T5+U5*Forutsetninger!$B$6</f>
        <v>1948.9890274575262</v>
      </c>
    </row>
    <row r="6" spans="1:33" ht="12.75" x14ac:dyDescent="0.2">
      <c r="A6" s="197">
        <v>142013</v>
      </c>
      <c r="B6" s="197" t="s">
        <v>250</v>
      </c>
      <c r="C6" s="76">
        <v>2013</v>
      </c>
      <c r="D6" s="52">
        <f t="shared" si="0"/>
        <v>19362</v>
      </c>
      <c r="E6" s="216">
        <v>0</v>
      </c>
      <c r="F6" s="52">
        <f t="shared" si="1"/>
        <v>19362</v>
      </c>
      <c r="G6" s="52">
        <f t="shared" si="2"/>
        <v>10137</v>
      </c>
      <c r="H6" s="52">
        <f t="shared" si="3"/>
        <v>160337</v>
      </c>
      <c r="I6" s="52">
        <f t="shared" si="4"/>
        <v>161940.37</v>
      </c>
      <c r="J6" s="50">
        <f t="shared" si="5"/>
        <v>12703</v>
      </c>
      <c r="K6" s="50">
        <f t="shared" si="6"/>
        <v>3176</v>
      </c>
      <c r="L6" s="52">
        <f t="shared" si="7"/>
        <v>1907</v>
      </c>
      <c r="M6" s="216">
        <v>14133</v>
      </c>
      <c r="N6" s="216">
        <v>8798</v>
      </c>
      <c r="O6" s="217">
        <v>126887.31</v>
      </c>
      <c r="P6" s="216">
        <v>12703</v>
      </c>
      <c r="Q6" s="216">
        <v>1907</v>
      </c>
      <c r="R6" s="216">
        <v>0</v>
      </c>
      <c r="S6" s="216">
        <v>5229</v>
      </c>
      <c r="T6" s="216">
        <v>1339</v>
      </c>
      <c r="U6" s="217">
        <v>35053.06</v>
      </c>
      <c r="V6" s="216">
        <v>3176</v>
      </c>
      <c r="W6" s="216">
        <v>0</v>
      </c>
      <c r="X6" s="216">
        <v>197.77</v>
      </c>
      <c r="Y6" s="50">
        <f>M6*Forutsetninger!$C$19</f>
        <v>14722.752608047691</v>
      </c>
      <c r="Z6" s="50">
        <f t="shared" si="8"/>
        <v>2512.2723099999998</v>
      </c>
      <c r="AA6" s="50">
        <f>R6*Forutsetninger!$C$19</f>
        <v>0</v>
      </c>
      <c r="AB6" s="50">
        <f>Y6+N6+Z6+Q6*Forutsetninger!$C$19-AA6</f>
        <v>28019.601669165426</v>
      </c>
      <c r="AC6" s="50">
        <f>AB6+O6*Forutsetninger!$B$6</f>
        <v>36038.879661165425</v>
      </c>
      <c r="AD6" s="50">
        <f>S6*Forutsetninger!$C$19</f>
        <v>5447.1997019374076</v>
      </c>
      <c r="AE6" s="50">
        <f t="shared" si="9"/>
        <v>628.11752000000001</v>
      </c>
      <c r="AF6" s="50">
        <f>AD6+T6+AE6+W6*Forutsetninger!$C$19</f>
        <v>7414.3172219374073</v>
      </c>
      <c r="AG6" s="50">
        <f>(S6-E6)*Forutsetninger!$C$19+W6*Forutsetninger!$C$19+T6+U6*Forutsetninger!$B$6</f>
        <v>9001.5530939374075</v>
      </c>
    </row>
    <row r="7" spans="1:33" ht="12.75" x14ac:dyDescent="0.2">
      <c r="A7" s="197">
        <v>162013</v>
      </c>
      <c r="B7" s="197" t="s">
        <v>251</v>
      </c>
      <c r="C7" s="76">
        <v>2013</v>
      </c>
      <c r="D7" s="50">
        <f t="shared" si="0"/>
        <v>16615</v>
      </c>
      <c r="E7" s="216">
        <v>0</v>
      </c>
      <c r="F7" s="52">
        <f t="shared" si="1"/>
        <v>16615</v>
      </c>
      <c r="G7" s="50">
        <f t="shared" si="2"/>
        <v>3936</v>
      </c>
      <c r="H7" s="50">
        <f t="shared" si="3"/>
        <v>56146</v>
      </c>
      <c r="I7" s="50">
        <f t="shared" si="4"/>
        <v>56707.46</v>
      </c>
      <c r="J7" s="50">
        <f t="shared" si="5"/>
        <v>8819</v>
      </c>
      <c r="K7" s="50">
        <f t="shared" si="6"/>
        <v>0</v>
      </c>
      <c r="L7" s="50">
        <f t="shared" si="7"/>
        <v>786</v>
      </c>
      <c r="M7" s="216">
        <v>16615</v>
      </c>
      <c r="N7" s="216">
        <v>3936</v>
      </c>
      <c r="O7" s="217">
        <v>56707.46</v>
      </c>
      <c r="P7" s="216">
        <v>8819</v>
      </c>
      <c r="Q7" s="216">
        <v>786</v>
      </c>
      <c r="R7" s="216">
        <v>0</v>
      </c>
      <c r="S7" s="216">
        <v>0</v>
      </c>
      <c r="T7" s="216">
        <v>0</v>
      </c>
      <c r="U7" s="217">
        <v>0</v>
      </c>
      <c r="V7" s="216">
        <v>0</v>
      </c>
      <c r="W7" s="216">
        <v>0</v>
      </c>
      <c r="X7" s="216">
        <v>197.77</v>
      </c>
      <c r="Y7" s="50">
        <f>M7*Forutsetninger!$C$19</f>
        <v>17308.323397913562</v>
      </c>
      <c r="Z7" s="50">
        <f t="shared" si="8"/>
        <v>1744.13363</v>
      </c>
      <c r="AA7" s="50">
        <f>R7*Forutsetninger!$C$19</f>
        <v>0</v>
      </c>
      <c r="AB7" s="50">
        <f>Y7+N7+Z7+Q7*Forutsetninger!$C$19-AA7</f>
        <v>23807.255835663189</v>
      </c>
      <c r="AC7" s="50">
        <f>AB7+O7*Forutsetninger!$B$6</f>
        <v>27391.167307663189</v>
      </c>
      <c r="AD7" s="50">
        <f>S7*Forutsetninger!$C$19</f>
        <v>0</v>
      </c>
      <c r="AE7" s="50">
        <f t="shared" si="9"/>
        <v>0</v>
      </c>
      <c r="AF7" s="50">
        <f>AD7+T7+AE7+W7*Forutsetninger!$C$19</f>
        <v>0</v>
      </c>
      <c r="AG7" s="50">
        <f>(S7-E7)*Forutsetninger!$C$19+W7*Forutsetninger!$C$19+T7+U7*Forutsetninger!$B$6</f>
        <v>0</v>
      </c>
    </row>
    <row r="8" spans="1:33" ht="12.75" x14ac:dyDescent="0.2">
      <c r="A8" s="197">
        <v>182013</v>
      </c>
      <c r="B8" s="197" t="s">
        <v>252</v>
      </c>
      <c r="C8" s="76">
        <v>2013</v>
      </c>
      <c r="D8" s="50">
        <f t="shared" si="0"/>
        <v>11692</v>
      </c>
      <c r="E8" s="216">
        <v>0</v>
      </c>
      <c r="F8" s="52">
        <f t="shared" si="1"/>
        <v>11692</v>
      </c>
      <c r="G8" s="50">
        <f t="shared" si="2"/>
        <v>4066</v>
      </c>
      <c r="H8" s="50">
        <f t="shared" si="3"/>
        <v>52990</v>
      </c>
      <c r="I8" s="50">
        <f t="shared" si="4"/>
        <v>53519.9</v>
      </c>
      <c r="J8" s="50">
        <f t="shared" si="5"/>
        <v>3719</v>
      </c>
      <c r="K8" s="50">
        <f t="shared" si="6"/>
        <v>78</v>
      </c>
      <c r="L8" s="50">
        <f t="shared" si="7"/>
        <v>338</v>
      </c>
      <c r="M8" s="216">
        <v>11145</v>
      </c>
      <c r="N8" s="216">
        <v>3978</v>
      </c>
      <c r="O8" s="217">
        <v>52367.49</v>
      </c>
      <c r="P8" s="216">
        <v>3719</v>
      </c>
      <c r="Q8" s="216">
        <v>338</v>
      </c>
      <c r="R8" s="216">
        <v>0</v>
      </c>
      <c r="S8" s="216">
        <v>547</v>
      </c>
      <c r="T8" s="216">
        <v>88</v>
      </c>
      <c r="U8" s="217">
        <v>1152.4100000000001</v>
      </c>
      <c r="V8" s="216">
        <v>78</v>
      </c>
      <c r="W8" s="216">
        <v>0</v>
      </c>
      <c r="X8" s="216">
        <v>202.82</v>
      </c>
      <c r="Y8" s="50">
        <f>M8*Forutsetninger!$C$19</f>
        <v>11610.067064083458</v>
      </c>
      <c r="Z8" s="50">
        <f t="shared" si="8"/>
        <v>754.28757999999993</v>
      </c>
      <c r="AA8" s="50">
        <f>R8*Forutsetninger!$C$19</f>
        <v>0</v>
      </c>
      <c r="AB8" s="50">
        <f>Y8+N8+Z8+Q8*Forutsetninger!$C$19-AA8</f>
        <v>16694.45896599106</v>
      </c>
      <c r="AC8" s="50">
        <f>AB8+O8*Forutsetninger!$B$6</f>
        <v>20004.084333991061</v>
      </c>
      <c r="AD8" s="50">
        <f>S8*Forutsetninger!$C$19</f>
        <v>569.82563338301043</v>
      </c>
      <c r="AE8" s="50">
        <f t="shared" si="9"/>
        <v>15.819959999999998</v>
      </c>
      <c r="AF8" s="50">
        <f>AD8+T8+AE8+W8*Forutsetninger!$C$19</f>
        <v>673.64559338301046</v>
      </c>
      <c r="AG8" s="50">
        <f>(S8-E8)*Forutsetninger!$C$19+W8*Forutsetninger!$C$19+T8+U8*Forutsetninger!$B$6</f>
        <v>730.65794538301043</v>
      </c>
    </row>
    <row r="9" spans="1:33" ht="12.75" x14ac:dyDescent="0.2">
      <c r="A9" s="197">
        <v>222013</v>
      </c>
      <c r="B9" s="197" t="s">
        <v>137</v>
      </c>
      <c r="C9" s="76">
        <v>2013</v>
      </c>
      <c r="D9" s="50">
        <f t="shared" si="0"/>
        <v>6187</v>
      </c>
      <c r="E9" s="216">
        <v>0</v>
      </c>
      <c r="F9" s="52">
        <f t="shared" si="1"/>
        <v>6187</v>
      </c>
      <c r="G9" s="50">
        <f t="shared" si="2"/>
        <v>1307</v>
      </c>
      <c r="H9" s="50">
        <f t="shared" si="3"/>
        <v>25691</v>
      </c>
      <c r="I9" s="50">
        <f t="shared" si="4"/>
        <v>25947.91</v>
      </c>
      <c r="J9" s="50">
        <f t="shared" si="5"/>
        <v>1423</v>
      </c>
      <c r="K9" s="50">
        <f t="shared" si="6"/>
        <v>0</v>
      </c>
      <c r="L9" s="50">
        <f t="shared" si="7"/>
        <v>807</v>
      </c>
      <c r="M9" s="216">
        <v>6187</v>
      </c>
      <c r="N9" s="216">
        <v>1307</v>
      </c>
      <c r="O9" s="217">
        <v>25947.91</v>
      </c>
      <c r="P9" s="216">
        <v>1423</v>
      </c>
      <c r="Q9" s="216">
        <v>807</v>
      </c>
      <c r="R9" s="216">
        <v>1.2209999561309814</v>
      </c>
      <c r="S9" s="216">
        <v>0</v>
      </c>
      <c r="T9" s="216">
        <v>0</v>
      </c>
      <c r="U9" s="217">
        <v>0</v>
      </c>
      <c r="V9" s="216">
        <v>0</v>
      </c>
      <c r="W9" s="216">
        <v>0</v>
      </c>
      <c r="X9" s="216">
        <v>202.82</v>
      </c>
      <c r="Y9" s="50">
        <f>M9*Forutsetninger!$C$19</f>
        <v>6445.1758569299554</v>
      </c>
      <c r="Z9" s="50">
        <f t="shared" si="8"/>
        <v>288.61286000000001</v>
      </c>
      <c r="AA9" s="50">
        <f>R9*Forutsetninger!$C$19</f>
        <v>1.2719507739725129</v>
      </c>
      <c r="AB9" s="50">
        <f>Y9+N9+Z9+Q9*Forutsetninger!$C$19-AA9</f>
        <v>8880.1918779294556</v>
      </c>
      <c r="AC9" s="50">
        <f>AB9+O9*Forutsetninger!$B$6</f>
        <v>10520.099789929456</v>
      </c>
      <c r="AD9" s="50">
        <f>S9*Forutsetninger!$C$19</f>
        <v>0</v>
      </c>
      <c r="AE9" s="50">
        <f t="shared" si="9"/>
        <v>0</v>
      </c>
      <c r="AF9" s="50">
        <f>AD9+T9+AE9+W9*Forutsetninger!$C$19</f>
        <v>0</v>
      </c>
      <c r="AG9" s="50">
        <f>(S9-E9)*Forutsetninger!$C$19+W9*Forutsetninger!$C$19+T9+U9*Forutsetninger!$B$6</f>
        <v>0</v>
      </c>
    </row>
    <row r="10" spans="1:33" ht="12" customHeight="1" x14ac:dyDescent="0.2">
      <c r="A10" s="197">
        <v>232013</v>
      </c>
      <c r="B10" s="197" t="s">
        <v>25</v>
      </c>
      <c r="C10" s="76">
        <v>2013</v>
      </c>
      <c r="D10" s="50">
        <f t="shared" si="0"/>
        <v>1564</v>
      </c>
      <c r="E10" s="216">
        <v>0</v>
      </c>
      <c r="F10" s="52">
        <f t="shared" si="1"/>
        <v>1564</v>
      </c>
      <c r="G10" s="50">
        <f t="shared" si="2"/>
        <v>40</v>
      </c>
      <c r="H10" s="50">
        <f t="shared" si="3"/>
        <v>350</v>
      </c>
      <c r="I10" s="50">
        <f t="shared" si="4"/>
        <v>353.5</v>
      </c>
      <c r="J10" s="50">
        <f t="shared" si="5"/>
        <v>1238</v>
      </c>
      <c r="K10" s="50">
        <f t="shared" si="6"/>
        <v>0</v>
      </c>
      <c r="L10" s="50">
        <f t="shared" si="7"/>
        <v>0</v>
      </c>
      <c r="M10" s="216">
        <v>1564</v>
      </c>
      <c r="N10" s="216">
        <v>40</v>
      </c>
      <c r="O10" s="217">
        <v>353.5</v>
      </c>
      <c r="P10" s="216">
        <v>1238</v>
      </c>
      <c r="Q10" s="216">
        <v>0</v>
      </c>
      <c r="R10" s="216">
        <v>0</v>
      </c>
      <c r="S10" s="216">
        <v>0</v>
      </c>
      <c r="T10" s="216">
        <v>0</v>
      </c>
      <c r="U10" s="217">
        <v>0</v>
      </c>
      <c r="V10" s="216">
        <v>0</v>
      </c>
      <c r="W10" s="216">
        <v>0</v>
      </c>
      <c r="X10" s="216">
        <v>197.77</v>
      </c>
      <c r="Y10" s="50">
        <f>M10*Forutsetninger!$C$19</f>
        <v>1629.2637853949332</v>
      </c>
      <c r="Z10" s="50">
        <f t="shared" si="8"/>
        <v>244.83926</v>
      </c>
      <c r="AA10" s="50">
        <f>R10*Forutsetninger!$C$19</f>
        <v>0</v>
      </c>
      <c r="AB10" s="50">
        <f>Y10+N10+Z10+Q10*Forutsetninger!$C$19-AA10</f>
        <v>1914.1030453949331</v>
      </c>
      <c r="AC10" s="50">
        <f>AB10+O10*Forutsetninger!$B$6</f>
        <v>1936.4442453949332</v>
      </c>
      <c r="AD10" s="50">
        <f>S10*Forutsetninger!$C$19</f>
        <v>0</v>
      </c>
      <c r="AE10" s="50">
        <f t="shared" si="9"/>
        <v>0</v>
      </c>
      <c r="AF10" s="50">
        <f>AD10+T10+AE10+W10*Forutsetninger!$C$19</f>
        <v>0</v>
      </c>
      <c r="AG10" s="50">
        <f>(S10-E10)*Forutsetninger!$C$19+W10*Forutsetninger!$C$19+T10+U10*Forutsetninger!$B$6</f>
        <v>0</v>
      </c>
    </row>
    <row r="11" spans="1:33" ht="12.75" x14ac:dyDescent="0.2">
      <c r="A11" s="197">
        <v>322013</v>
      </c>
      <c r="B11" s="197" t="s">
        <v>253</v>
      </c>
      <c r="C11" s="76">
        <v>2013</v>
      </c>
      <c r="D11" s="50">
        <f t="shared" si="0"/>
        <v>52261</v>
      </c>
      <c r="E11" s="216">
        <v>0</v>
      </c>
      <c r="F11" s="52">
        <f t="shared" si="1"/>
        <v>52261</v>
      </c>
      <c r="G11" s="50">
        <f t="shared" si="2"/>
        <v>34384</v>
      </c>
      <c r="H11" s="50">
        <f t="shared" si="3"/>
        <v>448672</v>
      </c>
      <c r="I11" s="50">
        <f t="shared" si="4"/>
        <v>453158.72000000003</v>
      </c>
      <c r="J11" s="50">
        <f t="shared" si="5"/>
        <v>58096</v>
      </c>
      <c r="K11" s="50">
        <f t="shared" si="6"/>
        <v>0</v>
      </c>
      <c r="L11" s="50">
        <f t="shared" si="7"/>
        <v>5072</v>
      </c>
      <c r="M11" s="216">
        <v>52261</v>
      </c>
      <c r="N11" s="216">
        <v>34384</v>
      </c>
      <c r="O11" s="217">
        <v>453158.72000000003</v>
      </c>
      <c r="P11" s="216">
        <v>58096</v>
      </c>
      <c r="Q11" s="216">
        <v>5072</v>
      </c>
      <c r="R11" s="216">
        <v>11030.513671875</v>
      </c>
      <c r="S11" s="216">
        <v>0</v>
      </c>
      <c r="T11" s="216">
        <v>0</v>
      </c>
      <c r="U11" s="217">
        <v>0</v>
      </c>
      <c r="V11" s="216">
        <v>0</v>
      </c>
      <c r="W11" s="216">
        <v>0</v>
      </c>
      <c r="X11" s="216">
        <v>198.74</v>
      </c>
      <c r="Y11" s="50">
        <f>M11*Forutsetninger!$C$19</f>
        <v>54441.786885245907</v>
      </c>
      <c r="Z11" s="50">
        <f t="shared" si="8"/>
        <v>11545.999040000001</v>
      </c>
      <c r="AA11" s="50">
        <f>R11*Forutsetninger!$C$19</f>
        <v>11490.803363100784</v>
      </c>
      <c r="AB11" s="50">
        <f>Y11+N11+Z11+Q11*Forutsetninger!$C$19-AA11</f>
        <v>94164.630848285204</v>
      </c>
      <c r="AC11" s="50">
        <f>AB11+O11*Forutsetninger!$B$6</f>
        <v>122804.2619522852</v>
      </c>
      <c r="AD11" s="50">
        <f>S11*Forutsetninger!$C$19</f>
        <v>0</v>
      </c>
      <c r="AE11" s="50">
        <f t="shared" si="9"/>
        <v>0</v>
      </c>
      <c r="AF11" s="50">
        <f>AD11+T11+AE11+W11*Forutsetninger!$C$19</f>
        <v>0</v>
      </c>
      <c r="AG11" s="50">
        <f>(S11-E11)*Forutsetninger!$C$19+W11*Forutsetninger!$C$19+T11+U11*Forutsetninger!$B$6</f>
        <v>0</v>
      </c>
    </row>
    <row r="12" spans="1:33" ht="12.75" x14ac:dyDescent="0.2">
      <c r="A12" s="197">
        <v>342013</v>
      </c>
      <c r="B12" s="197" t="s">
        <v>254</v>
      </c>
      <c r="C12" s="76">
        <v>2013</v>
      </c>
      <c r="D12" s="52">
        <f t="shared" si="0"/>
        <v>14531</v>
      </c>
      <c r="E12" s="216">
        <v>0</v>
      </c>
      <c r="F12" s="52">
        <f t="shared" si="1"/>
        <v>14531</v>
      </c>
      <c r="G12" s="52">
        <f t="shared" si="2"/>
        <v>4868</v>
      </c>
      <c r="H12" s="52">
        <f t="shared" si="3"/>
        <v>46853</v>
      </c>
      <c r="I12" s="52">
        <f t="shared" si="4"/>
        <v>47321.53</v>
      </c>
      <c r="J12" s="50">
        <f t="shared" si="5"/>
        <v>4677</v>
      </c>
      <c r="K12" s="50">
        <f t="shared" si="6"/>
        <v>0</v>
      </c>
      <c r="L12" s="52">
        <f t="shared" si="7"/>
        <v>511</v>
      </c>
      <c r="M12" s="216">
        <v>14531</v>
      </c>
      <c r="N12" s="216">
        <v>4868</v>
      </c>
      <c r="O12" s="217">
        <v>47321.53</v>
      </c>
      <c r="P12" s="216">
        <v>4677</v>
      </c>
      <c r="Q12" s="216">
        <v>511</v>
      </c>
      <c r="R12" s="216">
        <v>0</v>
      </c>
      <c r="S12" s="216">
        <v>0</v>
      </c>
      <c r="T12" s="216">
        <v>0</v>
      </c>
      <c r="U12" s="217">
        <v>0</v>
      </c>
      <c r="V12" s="216">
        <v>0</v>
      </c>
      <c r="W12" s="216">
        <v>0</v>
      </c>
      <c r="X12" s="216">
        <v>202.82</v>
      </c>
      <c r="Y12" s="50">
        <f>M12*Forutsetninger!$C$19</f>
        <v>15137.360655737706</v>
      </c>
      <c r="Z12" s="50">
        <f t="shared" si="8"/>
        <v>948.58914000000004</v>
      </c>
      <c r="AA12" s="50">
        <f>R12*Forutsetninger!$C$19</f>
        <v>0</v>
      </c>
      <c r="AB12" s="50">
        <f>Y12+N12+Z12+Q12*Forutsetninger!$C$19-AA12</f>
        <v>21486.273193651268</v>
      </c>
      <c r="AC12" s="50">
        <f>AB12+O12*Forutsetninger!$B$6</f>
        <v>24476.993889651269</v>
      </c>
      <c r="AD12" s="50">
        <f>S12*Forutsetninger!$C$19</f>
        <v>0</v>
      </c>
      <c r="AE12" s="50">
        <f t="shared" si="9"/>
        <v>0</v>
      </c>
      <c r="AF12" s="50">
        <f>AD12+T12+AE12+W12*Forutsetninger!$C$19</f>
        <v>0</v>
      </c>
      <c r="AG12" s="50">
        <f>(S12-E12)*Forutsetninger!$C$19+W12*Forutsetninger!$C$19+T12+U12*Forutsetninger!$B$6</f>
        <v>0</v>
      </c>
    </row>
    <row r="13" spans="1:33" ht="12.75" x14ac:dyDescent="0.2">
      <c r="A13" s="197">
        <v>352013</v>
      </c>
      <c r="B13" s="197" t="s">
        <v>138</v>
      </c>
      <c r="C13" s="76">
        <v>2013</v>
      </c>
      <c r="D13" s="50">
        <f t="shared" si="0"/>
        <v>12450</v>
      </c>
      <c r="E13" s="216">
        <v>0</v>
      </c>
      <c r="F13" s="52">
        <f t="shared" si="1"/>
        <v>12450</v>
      </c>
      <c r="G13" s="50">
        <f t="shared" si="2"/>
        <v>3962</v>
      </c>
      <c r="H13" s="50">
        <f t="shared" si="3"/>
        <v>59033</v>
      </c>
      <c r="I13" s="50">
        <f t="shared" si="4"/>
        <v>59623.33</v>
      </c>
      <c r="J13" s="50">
        <f t="shared" si="5"/>
        <v>6092</v>
      </c>
      <c r="K13" s="50">
        <f t="shared" si="6"/>
        <v>0</v>
      </c>
      <c r="L13" s="50">
        <f t="shared" si="7"/>
        <v>552</v>
      </c>
      <c r="M13" s="216">
        <v>12450</v>
      </c>
      <c r="N13" s="216">
        <v>3528</v>
      </c>
      <c r="O13" s="217">
        <v>56105.5</v>
      </c>
      <c r="P13" s="216">
        <v>6092</v>
      </c>
      <c r="Q13" s="216">
        <v>552</v>
      </c>
      <c r="R13" s="216">
        <v>527.916015625</v>
      </c>
      <c r="S13" s="216">
        <v>0</v>
      </c>
      <c r="T13" s="216">
        <v>434</v>
      </c>
      <c r="U13" s="217">
        <v>3517.83</v>
      </c>
      <c r="V13" s="216">
        <v>0</v>
      </c>
      <c r="W13" s="216">
        <v>0</v>
      </c>
      <c r="X13" s="216">
        <v>198.22</v>
      </c>
      <c r="Y13" s="50">
        <f>M13*Forutsetninger!$C$19</f>
        <v>12969.523099850971</v>
      </c>
      <c r="Z13" s="50">
        <f t="shared" si="8"/>
        <v>1207.5562399999999</v>
      </c>
      <c r="AA13" s="50">
        <f>R13*Forutsetninger!$C$19</f>
        <v>549.94529794616244</v>
      </c>
      <c r="AB13" s="50">
        <f>Y13+N13+Z13+Q13*Forutsetninger!$C$19-AA13</f>
        <v>17730.168319103017</v>
      </c>
      <c r="AC13" s="50">
        <f>AB13+O13*Forutsetninger!$B$6</f>
        <v>21276.035919103018</v>
      </c>
      <c r="AD13" s="50">
        <f>S13*Forutsetninger!$C$19</f>
        <v>0</v>
      </c>
      <c r="AE13" s="50">
        <f t="shared" si="9"/>
        <v>0</v>
      </c>
      <c r="AF13" s="50">
        <f>AD13+T13+AE13+W13*Forutsetninger!$C$19</f>
        <v>434</v>
      </c>
      <c r="AG13" s="50">
        <f>(S13-E13)*Forutsetninger!$C$19+W13*Forutsetninger!$C$19+T13+U13*Forutsetninger!$B$6</f>
        <v>656.32685600000002</v>
      </c>
    </row>
    <row r="14" spans="1:33" ht="12.75" x14ac:dyDescent="0.2">
      <c r="A14" s="197">
        <v>372013</v>
      </c>
      <c r="B14" s="197" t="s">
        <v>107</v>
      </c>
      <c r="C14" s="76">
        <v>2013</v>
      </c>
      <c r="D14" s="50">
        <f t="shared" si="0"/>
        <v>39634</v>
      </c>
      <c r="E14" s="216">
        <v>0</v>
      </c>
      <c r="F14" s="52">
        <f t="shared" si="1"/>
        <v>39634</v>
      </c>
      <c r="G14" s="50">
        <f t="shared" si="2"/>
        <v>15844</v>
      </c>
      <c r="H14" s="50">
        <f t="shared" si="3"/>
        <v>195392</v>
      </c>
      <c r="I14" s="50">
        <f t="shared" si="4"/>
        <v>197345.92000000001</v>
      </c>
      <c r="J14" s="50">
        <f t="shared" si="5"/>
        <v>18035</v>
      </c>
      <c r="K14" s="50">
        <f t="shared" si="6"/>
        <v>9120</v>
      </c>
      <c r="L14" s="50">
        <f t="shared" si="7"/>
        <v>2465</v>
      </c>
      <c r="M14" s="216">
        <v>36127</v>
      </c>
      <c r="N14" s="216">
        <v>13194</v>
      </c>
      <c r="O14" s="217">
        <v>167341.85</v>
      </c>
      <c r="P14" s="216">
        <v>18035</v>
      </c>
      <c r="Q14" s="216">
        <v>2177</v>
      </c>
      <c r="R14" s="216">
        <v>0</v>
      </c>
      <c r="S14" s="216">
        <v>3507</v>
      </c>
      <c r="T14" s="216">
        <v>2650</v>
      </c>
      <c r="U14" s="217">
        <v>30004.07</v>
      </c>
      <c r="V14" s="216">
        <v>9120</v>
      </c>
      <c r="W14" s="216">
        <v>288</v>
      </c>
      <c r="X14" s="216">
        <v>198.74</v>
      </c>
      <c r="Y14" s="50">
        <f>M14*Forutsetninger!$C$19</f>
        <v>37634.535022354699</v>
      </c>
      <c r="Z14" s="50">
        <f t="shared" si="8"/>
        <v>3584.2759000000005</v>
      </c>
      <c r="AA14" s="50">
        <f>R14*Forutsetninger!$C$19</f>
        <v>0</v>
      </c>
      <c r="AB14" s="50">
        <f>Y14+N14+Z14+Q14*Forutsetninger!$C$19-AA14</f>
        <v>56680.654439493301</v>
      </c>
      <c r="AC14" s="50">
        <f>AB14+O14*Forutsetninger!$B$6</f>
        <v>67256.659359493307</v>
      </c>
      <c r="AD14" s="50">
        <f>S14*Forutsetninger!$C$19</f>
        <v>3653.3427719821166</v>
      </c>
      <c r="AE14" s="50">
        <f t="shared" si="9"/>
        <v>1812.5088000000001</v>
      </c>
      <c r="AF14" s="50">
        <f>AD14+T14+AE14+W14*Forutsetninger!$C$19</f>
        <v>8415.8694557377057</v>
      </c>
      <c r="AG14" s="50">
        <f>(S14-E14)*Forutsetninger!$C$19+W14*Forutsetninger!$C$19+T14+U14*Forutsetninger!$B$6</f>
        <v>8499.6178797377052</v>
      </c>
    </row>
    <row r="15" spans="1:33" ht="12.75" x14ac:dyDescent="0.2">
      <c r="A15" s="197">
        <v>412013</v>
      </c>
      <c r="B15" s="197" t="s">
        <v>255</v>
      </c>
      <c r="C15" s="76">
        <v>2013</v>
      </c>
      <c r="D15" s="50">
        <f t="shared" si="0"/>
        <v>9055</v>
      </c>
      <c r="E15" s="216">
        <v>0</v>
      </c>
      <c r="F15" s="52">
        <f t="shared" si="1"/>
        <v>9055</v>
      </c>
      <c r="G15" s="50">
        <f t="shared" si="2"/>
        <v>1763</v>
      </c>
      <c r="H15" s="50">
        <f t="shared" si="3"/>
        <v>26187</v>
      </c>
      <c r="I15" s="50">
        <f t="shared" si="4"/>
        <v>26448.87</v>
      </c>
      <c r="J15" s="50">
        <f t="shared" si="5"/>
        <v>3437</v>
      </c>
      <c r="K15" s="50">
        <f t="shared" si="6"/>
        <v>181</v>
      </c>
      <c r="L15" s="50">
        <f t="shared" si="7"/>
        <v>84</v>
      </c>
      <c r="M15" s="216">
        <v>8955</v>
      </c>
      <c r="N15" s="216">
        <v>1746</v>
      </c>
      <c r="O15" s="217">
        <v>26218.59</v>
      </c>
      <c r="P15" s="216">
        <v>3437</v>
      </c>
      <c r="Q15" s="216">
        <v>84</v>
      </c>
      <c r="R15" s="216">
        <v>616.4940185546875</v>
      </c>
      <c r="S15" s="216">
        <v>100</v>
      </c>
      <c r="T15" s="216">
        <v>17</v>
      </c>
      <c r="U15" s="217">
        <v>230.28</v>
      </c>
      <c r="V15" s="216">
        <v>181</v>
      </c>
      <c r="W15" s="216">
        <v>0</v>
      </c>
      <c r="X15" s="216">
        <v>198.22</v>
      </c>
      <c r="Y15" s="50">
        <f>M15*Forutsetninger!$C$19</f>
        <v>9328.6810730253364</v>
      </c>
      <c r="Z15" s="50">
        <f t="shared" si="8"/>
        <v>681.28214000000003</v>
      </c>
      <c r="AA15" s="50">
        <f>R15*Forutsetninger!$C$19</f>
        <v>642.21955137068051</v>
      </c>
      <c r="AB15" s="50">
        <f>Y15+N15+Z15+Q15*Forutsetninger!$C$19-AA15</f>
        <v>11201.248877750035</v>
      </c>
      <c r="AC15" s="50">
        <f>AB15+O15*Forutsetninger!$B$6</f>
        <v>12858.263765750035</v>
      </c>
      <c r="AD15" s="50">
        <f>S15*Forutsetninger!$C$19</f>
        <v>104.17287630402386</v>
      </c>
      <c r="AE15" s="50">
        <f t="shared" si="9"/>
        <v>35.87782</v>
      </c>
      <c r="AF15" s="50">
        <f>AD15+T15+AE15+W15*Forutsetninger!$C$19</f>
        <v>157.05069630402386</v>
      </c>
      <c r="AG15" s="50">
        <f>(S15-E15)*Forutsetninger!$C$19+W15*Forutsetninger!$C$19+T15+U15*Forutsetninger!$B$6</f>
        <v>135.72657230402388</v>
      </c>
    </row>
    <row r="16" spans="1:33" ht="12.75" x14ac:dyDescent="0.2">
      <c r="A16" s="197">
        <v>422013</v>
      </c>
      <c r="B16" s="197" t="s">
        <v>256</v>
      </c>
      <c r="C16" s="76">
        <v>2013</v>
      </c>
      <c r="D16" s="52">
        <f t="shared" si="0"/>
        <v>27732</v>
      </c>
      <c r="E16" s="216">
        <v>0</v>
      </c>
      <c r="F16" s="52">
        <f t="shared" si="1"/>
        <v>27732</v>
      </c>
      <c r="G16" s="52">
        <f t="shared" si="2"/>
        <v>6347</v>
      </c>
      <c r="H16" s="52">
        <f t="shared" si="3"/>
        <v>103330</v>
      </c>
      <c r="I16" s="52">
        <f t="shared" si="4"/>
        <v>104363.3</v>
      </c>
      <c r="J16" s="50">
        <f t="shared" si="5"/>
        <v>8655</v>
      </c>
      <c r="K16" s="50">
        <f t="shared" si="6"/>
        <v>0</v>
      </c>
      <c r="L16" s="52">
        <f t="shared" si="7"/>
        <v>529</v>
      </c>
      <c r="M16" s="216">
        <v>27732</v>
      </c>
      <c r="N16" s="216">
        <v>6347</v>
      </c>
      <c r="O16" s="217">
        <v>104363.3</v>
      </c>
      <c r="P16" s="216">
        <v>8655</v>
      </c>
      <c r="Q16" s="216">
        <v>529</v>
      </c>
      <c r="R16" s="216">
        <v>0</v>
      </c>
      <c r="S16" s="216">
        <v>0</v>
      </c>
      <c r="T16" s="216">
        <v>0</v>
      </c>
      <c r="U16" s="217">
        <v>0</v>
      </c>
      <c r="V16" s="216">
        <v>0</v>
      </c>
      <c r="W16" s="216">
        <v>0</v>
      </c>
      <c r="X16" s="216">
        <v>202.82</v>
      </c>
      <c r="Y16" s="50">
        <f>M16*Forutsetninger!$C$19</f>
        <v>28889.222056631894</v>
      </c>
      <c r="Z16" s="50">
        <f t="shared" si="8"/>
        <v>1755.4070999999999</v>
      </c>
      <c r="AA16" s="50">
        <f>R16*Forutsetninger!$C$19</f>
        <v>0</v>
      </c>
      <c r="AB16" s="50">
        <f>Y16+N16+Z16+Q16*Forutsetninger!$C$19-AA16</f>
        <v>37542.703672280179</v>
      </c>
      <c r="AC16" s="50">
        <f>AB16+O16*Forutsetninger!$B$6</f>
        <v>44138.464232280181</v>
      </c>
      <c r="AD16" s="50">
        <f>S16*Forutsetninger!$C$19</f>
        <v>0</v>
      </c>
      <c r="AE16" s="50">
        <f t="shared" si="9"/>
        <v>0</v>
      </c>
      <c r="AF16" s="50">
        <f>AD16+T16+AE16+W16*Forutsetninger!$C$19</f>
        <v>0</v>
      </c>
      <c r="AG16" s="50">
        <f>(S16-E16)*Forutsetninger!$C$19+W16*Forutsetninger!$C$19+T16+U16*Forutsetninger!$B$6</f>
        <v>0</v>
      </c>
    </row>
    <row r="17" spans="1:33" ht="12.75" x14ac:dyDescent="0.2">
      <c r="A17" s="197">
        <v>432013</v>
      </c>
      <c r="B17" s="197" t="s">
        <v>257</v>
      </c>
      <c r="C17" s="76">
        <v>2013</v>
      </c>
      <c r="D17" s="52">
        <f t="shared" si="0"/>
        <v>21612</v>
      </c>
      <c r="E17" s="216">
        <v>0</v>
      </c>
      <c r="F17" s="52">
        <f t="shared" si="1"/>
        <v>21612</v>
      </c>
      <c r="G17" s="52">
        <f t="shared" si="2"/>
        <v>8952</v>
      </c>
      <c r="H17" s="52">
        <f t="shared" si="3"/>
        <v>159251</v>
      </c>
      <c r="I17" s="52">
        <f t="shared" si="4"/>
        <v>160843.51</v>
      </c>
      <c r="J17" s="50">
        <f t="shared" si="5"/>
        <v>9646</v>
      </c>
      <c r="K17" s="50">
        <f t="shared" si="6"/>
        <v>0</v>
      </c>
      <c r="L17" s="52">
        <f t="shared" si="7"/>
        <v>1284</v>
      </c>
      <c r="M17" s="216">
        <v>21612</v>
      </c>
      <c r="N17" s="216">
        <v>8952</v>
      </c>
      <c r="O17" s="217">
        <v>160843.51</v>
      </c>
      <c r="P17" s="216">
        <v>9646</v>
      </c>
      <c r="Q17" s="216">
        <v>1284</v>
      </c>
      <c r="R17" s="216">
        <v>419.135986328125</v>
      </c>
      <c r="S17" s="216">
        <v>0</v>
      </c>
      <c r="T17" s="216">
        <v>0</v>
      </c>
      <c r="U17" s="217">
        <v>0</v>
      </c>
      <c r="V17" s="216">
        <v>0</v>
      </c>
      <c r="W17" s="216">
        <v>0</v>
      </c>
      <c r="X17" s="216">
        <v>197.77</v>
      </c>
      <c r="Y17" s="50">
        <f>M17*Forutsetninger!$C$19</f>
        <v>22513.842026825634</v>
      </c>
      <c r="Z17" s="50">
        <f t="shared" si="8"/>
        <v>1907.6894200000002</v>
      </c>
      <c r="AA17" s="50">
        <f>R17*Forutsetninger!$C$19</f>
        <v>436.62601258324798</v>
      </c>
      <c r="AB17" s="50">
        <f>Y17+N17+Z17+Q17*Forutsetninger!$C$19-AA17</f>
        <v>34274.485165986051</v>
      </c>
      <c r="AC17" s="50">
        <f>AB17+O17*Forutsetninger!$B$6</f>
        <v>44439.79499798605</v>
      </c>
      <c r="AD17" s="50">
        <f>S17*Forutsetninger!$C$19</f>
        <v>0</v>
      </c>
      <c r="AE17" s="50">
        <f t="shared" si="9"/>
        <v>0</v>
      </c>
      <c r="AF17" s="50">
        <f>AD17+T17+AE17+W17*Forutsetninger!$C$19</f>
        <v>0</v>
      </c>
      <c r="AG17" s="50">
        <f>(S17-E17)*Forutsetninger!$C$19+W17*Forutsetninger!$C$19+T17+U17*Forutsetninger!$B$6</f>
        <v>0</v>
      </c>
    </row>
    <row r="18" spans="1:33" ht="12.75" x14ac:dyDescent="0.2">
      <c r="A18" s="197">
        <v>452013</v>
      </c>
      <c r="B18" s="197" t="s">
        <v>108</v>
      </c>
      <c r="C18" s="76">
        <v>2013</v>
      </c>
      <c r="D18" s="50">
        <f t="shared" si="0"/>
        <v>14527</v>
      </c>
      <c r="E18" s="216">
        <v>0</v>
      </c>
      <c r="F18" s="52">
        <f t="shared" si="1"/>
        <v>14527</v>
      </c>
      <c r="G18" s="50">
        <f t="shared" si="2"/>
        <v>2512</v>
      </c>
      <c r="H18" s="50">
        <f t="shared" si="3"/>
        <v>42513</v>
      </c>
      <c r="I18" s="50">
        <f t="shared" si="4"/>
        <v>42938.13</v>
      </c>
      <c r="J18" s="50">
        <f t="shared" si="5"/>
        <v>4485</v>
      </c>
      <c r="K18" s="50">
        <f t="shared" si="6"/>
        <v>0</v>
      </c>
      <c r="L18" s="50">
        <f t="shared" si="7"/>
        <v>640</v>
      </c>
      <c r="M18" s="216">
        <v>14527</v>
      </c>
      <c r="N18" s="216">
        <v>2512</v>
      </c>
      <c r="O18" s="217">
        <v>42938.13</v>
      </c>
      <c r="P18" s="216">
        <v>4485</v>
      </c>
      <c r="Q18" s="216">
        <v>640</v>
      </c>
      <c r="R18" s="216">
        <v>402.92999267578125</v>
      </c>
      <c r="S18" s="216">
        <v>0</v>
      </c>
      <c r="T18" s="216">
        <v>0</v>
      </c>
      <c r="U18" s="217">
        <v>0</v>
      </c>
      <c r="V18" s="216">
        <v>0</v>
      </c>
      <c r="W18" s="216">
        <v>0</v>
      </c>
      <c r="X18" s="216">
        <v>197.77</v>
      </c>
      <c r="Y18" s="50">
        <f>M18*Forutsetninger!$C$19</f>
        <v>15133.193740685545</v>
      </c>
      <c r="Z18" s="50">
        <f t="shared" si="8"/>
        <v>886.99845000000005</v>
      </c>
      <c r="AA18" s="50">
        <f>R18*Forutsetninger!$C$19</f>
        <v>419.743762861954</v>
      </c>
      <c r="AB18" s="50">
        <f>Y18+N18+Z18+Q18*Forutsetninger!$C$19-AA18</f>
        <v>18779.154836169339</v>
      </c>
      <c r="AC18" s="50">
        <f>AB18+O18*Forutsetninger!$B$6</f>
        <v>21492.84465216934</v>
      </c>
      <c r="AD18" s="50">
        <f>S18*Forutsetninger!$C$19</f>
        <v>0</v>
      </c>
      <c r="AE18" s="50">
        <f t="shared" si="9"/>
        <v>0</v>
      </c>
      <c r="AF18" s="50">
        <f>AD18+T18+AE18+W18*Forutsetninger!$C$19</f>
        <v>0</v>
      </c>
      <c r="AG18" s="50">
        <f>(S18-E18)*Forutsetninger!$C$19+W18*Forutsetninger!$C$19+T18+U18*Forutsetninger!$B$6</f>
        <v>0</v>
      </c>
    </row>
    <row r="19" spans="1:33" ht="12.75" x14ac:dyDescent="0.2">
      <c r="A19" s="197">
        <v>462013</v>
      </c>
      <c r="B19" s="197" t="s">
        <v>139</v>
      </c>
      <c r="C19" s="76">
        <v>2013</v>
      </c>
      <c r="D19" s="50">
        <f t="shared" si="0"/>
        <v>9220</v>
      </c>
      <c r="E19" s="216">
        <v>0</v>
      </c>
      <c r="F19" s="52">
        <f t="shared" si="1"/>
        <v>9220</v>
      </c>
      <c r="G19" s="50">
        <f t="shared" si="2"/>
        <v>1906</v>
      </c>
      <c r="H19" s="50">
        <f t="shared" si="3"/>
        <v>27879</v>
      </c>
      <c r="I19" s="50">
        <f t="shared" si="4"/>
        <v>28157.79</v>
      </c>
      <c r="J19" s="50">
        <f t="shared" si="5"/>
        <v>1751</v>
      </c>
      <c r="K19" s="50">
        <f t="shared" si="6"/>
        <v>0</v>
      </c>
      <c r="L19" s="50">
        <f t="shared" si="7"/>
        <v>1186</v>
      </c>
      <c r="M19" s="216">
        <v>9220</v>
      </c>
      <c r="N19" s="216">
        <v>1906</v>
      </c>
      <c r="O19" s="217">
        <v>28157.79</v>
      </c>
      <c r="P19" s="216">
        <v>1751</v>
      </c>
      <c r="Q19" s="216">
        <v>1186</v>
      </c>
      <c r="R19" s="216">
        <v>0</v>
      </c>
      <c r="S19" s="216">
        <v>0</v>
      </c>
      <c r="T19" s="216">
        <v>0</v>
      </c>
      <c r="U19" s="217">
        <v>0</v>
      </c>
      <c r="V19" s="216">
        <v>0</v>
      </c>
      <c r="W19" s="216">
        <v>0</v>
      </c>
      <c r="X19" s="216">
        <v>197.77</v>
      </c>
      <c r="Y19" s="50">
        <f>M19*Forutsetninger!$C$19</f>
        <v>9604.739195230999</v>
      </c>
      <c r="Z19" s="50">
        <f t="shared" si="8"/>
        <v>346.29527000000002</v>
      </c>
      <c r="AA19" s="50">
        <f>R19*Forutsetninger!$C$19</f>
        <v>0</v>
      </c>
      <c r="AB19" s="50">
        <f>Y19+N19+Z19+Q19*Forutsetninger!$C$19-AA19</f>
        <v>13092.524778196723</v>
      </c>
      <c r="AC19" s="50">
        <f>AB19+O19*Forutsetninger!$B$6</f>
        <v>14872.097106196723</v>
      </c>
      <c r="AD19" s="50">
        <f>S19*Forutsetninger!$C$19</f>
        <v>0</v>
      </c>
      <c r="AE19" s="50">
        <f t="shared" si="9"/>
        <v>0</v>
      </c>
      <c r="AF19" s="50">
        <f>AD19+T19+AE19+W19*Forutsetninger!$C$19</f>
        <v>0</v>
      </c>
      <c r="AG19" s="50">
        <f>(S19-E19)*Forutsetninger!$C$19+W19*Forutsetninger!$C$19+T19+U19*Forutsetninger!$B$6</f>
        <v>0</v>
      </c>
    </row>
    <row r="20" spans="1:33" ht="12.75" x14ac:dyDescent="0.2">
      <c r="A20" s="197">
        <v>522013</v>
      </c>
      <c r="B20" s="197" t="s">
        <v>140</v>
      </c>
      <c r="C20" s="76">
        <v>2013</v>
      </c>
      <c r="D20" s="52">
        <f t="shared" si="0"/>
        <v>7292</v>
      </c>
      <c r="E20" s="216">
        <v>0</v>
      </c>
      <c r="F20" s="52">
        <f t="shared" si="1"/>
        <v>7292</v>
      </c>
      <c r="G20" s="52">
        <f t="shared" si="2"/>
        <v>1860</v>
      </c>
      <c r="H20" s="52">
        <f t="shared" si="3"/>
        <v>30471</v>
      </c>
      <c r="I20" s="52">
        <f t="shared" si="4"/>
        <v>30775.71</v>
      </c>
      <c r="J20" s="50">
        <f t="shared" si="5"/>
        <v>1917</v>
      </c>
      <c r="K20" s="50">
        <f t="shared" si="6"/>
        <v>0</v>
      </c>
      <c r="L20" s="52">
        <f t="shared" si="7"/>
        <v>176</v>
      </c>
      <c r="M20" s="216">
        <v>7292</v>
      </c>
      <c r="N20" s="216">
        <v>1860</v>
      </c>
      <c r="O20" s="217">
        <v>30775.71</v>
      </c>
      <c r="P20" s="216">
        <v>1917</v>
      </c>
      <c r="Q20" s="216">
        <v>176</v>
      </c>
      <c r="R20" s="216">
        <v>654.344970703125</v>
      </c>
      <c r="S20" s="216">
        <v>0</v>
      </c>
      <c r="T20" s="216">
        <v>0</v>
      </c>
      <c r="U20" s="217">
        <v>0</v>
      </c>
      <c r="V20" s="216">
        <v>0</v>
      </c>
      <c r="W20" s="216">
        <v>0</v>
      </c>
      <c r="X20" s="216">
        <v>198.22</v>
      </c>
      <c r="Y20" s="50">
        <f>M20*Forutsetninger!$C$19</f>
        <v>7596.2861400894199</v>
      </c>
      <c r="Z20" s="50">
        <f t="shared" si="8"/>
        <v>379.98773999999997</v>
      </c>
      <c r="AA20" s="50">
        <f>R20*Forutsetninger!$C$19</f>
        <v>681.64997693216753</v>
      </c>
      <c r="AB20" s="50">
        <f>Y20+N20+Z20+Q20*Forutsetninger!$C$19-AA20</f>
        <v>9337.9681654523356</v>
      </c>
      <c r="AC20" s="50">
        <f>AB20+O20*Forutsetninger!$B$6</f>
        <v>11282.993037452336</v>
      </c>
      <c r="AD20" s="50">
        <f>S20*Forutsetninger!$C$19</f>
        <v>0</v>
      </c>
      <c r="AE20" s="50">
        <f t="shared" si="9"/>
        <v>0</v>
      </c>
      <c r="AF20" s="50">
        <f>AD20+T20+AE20+W20*Forutsetninger!$C$19</f>
        <v>0</v>
      </c>
      <c r="AG20" s="50">
        <f>(S20-E20)*Forutsetninger!$C$19+W20*Forutsetninger!$C$19+T20+U20*Forutsetninger!$B$6</f>
        <v>0</v>
      </c>
    </row>
    <row r="21" spans="1:33" ht="12.75" x14ac:dyDescent="0.2">
      <c r="A21" s="197">
        <v>532013</v>
      </c>
      <c r="B21" s="197" t="s">
        <v>258</v>
      </c>
      <c r="C21" s="76">
        <v>2013</v>
      </c>
      <c r="D21" s="52">
        <f t="shared" si="0"/>
        <v>20783</v>
      </c>
      <c r="E21" s="216">
        <v>0</v>
      </c>
      <c r="F21" s="52">
        <f t="shared" si="1"/>
        <v>20783</v>
      </c>
      <c r="G21" s="52">
        <f t="shared" si="2"/>
        <v>9903</v>
      </c>
      <c r="H21" s="52">
        <f t="shared" si="3"/>
        <v>151013</v>
      </c>
      <c r="I21" s="52">
        <f t="shared" si="4"/>
        <v>152523.13</v>
      </c>
      <c r="J21" s="50">
        <f t="shared" si="5"/>
        <v>1797</v>
      </c>
      <c r="K21" s="50">
        <f t="shared" si="6"/>
        <v>0</v>
      </c>
      <c r="L21" s="52">
        <f t="shared" si="7"/>
        <v>1349</v>
      </c>
      <c r="M21" s="216">
        <v>20783</v>
      </c>
      <c r="N21" s="216">
        <v>9903</v>
      </c>
      <c r="O21" s="217">
        <v>152523.13</v>
      </c>
      <c r="P21" s="216">
        <v>1797</v>
      </c>
      <c r="Q21" s="216">
        <v>1349</v>
      </c>
      <c r="R21" s="216">
        <v>0</v>
      </c>
      <c r="S21" s="216">
        <v>0</v>
      </c>
      <c r="T21" s="216">
        <v>0</v>
      </c>
      <c r="U21" s="217">
        <v>0</v>
      </c>
      <c r="V21" s="216">
        <v>0</v>
      </c>
      <c r="W21" s="216">
        <v>0</v>
      </c>
      <c r="X21" s="216">
        <v>209.99</v>
      </c>
      <c r="Y21" s="50">
        <f>M21*Forutsetninger!$C$19</f>
        <v>21650.248882265278</v>
      </c>
      <c r="Z21" s="50">
        <f t="shared" si="8"/>
        <v>377.35203000000001</v>
      </c>
      <c r="AA21" s="50">
        <f>R21*Forutsetninger!$C$19</f>
        <v>0</v>
      </c>
      <c r="AB21" s="50">
        <f>Y21+N21+Z21+Q21*Forutsetninger!$C$19-AA21</f>
        <v>33335.893013606561</v>
      </c>
      <c r="AC21" s="50">
        <f>AB21+O21*Forutsetninger!$B$6</f>
        <v>42975.354829606564</v>
      </c>
      <c r="AD21" s="50">
        <f>S21*Forutsetninger!$C$19</f>
        <v>0</v>
      </c>
      <c r="AE21" s="50">
        <f t="shared" si="9"/>
        <v>0</v>
      </c>
      <c r="AF21" s="50">
        <f>AD21+T21+AE21+W21*Forutsetninger!$C$19</f>
        <v>0</v>
      </c>
      <c r="AG21" s="50">
        <f>(S21-E21)*Forutsetninger!$C$19+W21*Forutsetninger!$C$19+T21+U21*Forutsetninger!$B$6</f>
        <v>0</v>
      </c>
    </row>
    <row r="22" spans="1:33" ht="12.75" x14ac:dyDescent="0.2">
      <c r="A22" s="197">
        <v>552013</v>
      </c>
      <c r="B22" s="197" t="s">
        <v>58</v>
      </c>
      <c r="C22" s="76">
        <v>2013</v>
      </c>
      <c r="D22" s="52">
        <f t="shared" si="0"/>
        <v>16326</v>
      </c>
      <c r="E22" s="216">
        <v>0</v>
      </c>
      <c r="F22" s="52">
        <f t="shared" si="1"/>
        <v>16326</v>
      </c>
      <c r="G22" s="52">
        <f t="shared" si="2"/>
        <v>4325</v>
      </c>
      <c r="H22" s="52">
        <f t="shared" si="3"/>
        <v>76963</v>
      </c>
      <c r="I22" s="52">
        <f t="shared" si="4"/>
        <v>77732.63</v>
      </c>
      <c r="J22" s="50">
        <f t="shared" si="5"/>
        <v>6160</v>
      </c>
      <c r="K22" s="50">
        <f t="shared" si="6"/>
        <v>0</v>
      </c>
      <c r="L22" s="52">
        <f t="shared" si="7"/>
        <v>205</v>
      </c>
      <c r="M22" s="216">
        <v>16326</v>
      </c>
      <c r="N22" s="216">
        <v>4325</v>
      </c>
      <c r="O22" s="217">
        <v>77732.63</v>
      </c>
      <c r="P22" s="216">
        <v>6160</v>
      </c>
      <c r="Q22" s="216">
        <v>205</v>
      </c>
      <c r="R22" s="216">
        <v>576.31201171875</v>
      </c>
      <c r="S22" s="216">
        <v>0</v>
      </c>
      <c r="T22" s="216">
        <v>0</v>
      </c>
      <c r="U22" s="217">
        <v>0</v>
      </c>
      <c r="V22" s="216">
        <v>0</v>
      </c>
      <c r="W22" s="216">
        <v>0</v>
      </c>
      <c r="X22" s="216">
        <v>197.77</v>
      </c>
      <c r="Y22" s="50">
        <f>M22*Forutsetninger!$C$19</f>
        <v>17007.263785394935</v>
      </c>
      <c r="Z22" s="50">
        <f t="shared" si="8"/>
        <v>1218.2631999999999</v>
      </c>
      <c r="AA22" s="50">
        <f>R22*Forutsetninger!$C$19</f>
        <v>600.36079909300486</v>
      </c>
      <c r="AB22" s="50">
        <f>Y22+N22+Z22+Q22*Forutsetninger!$C$19-AA22</f>
        <v>22163.720582725182</v>
      </c>
      <c r="AC22" s="50">
        <f>AB22+O22*Forutsetninger!$B$6</f>
        <v>27076.422798725183</v>
      </c>
      <c r="AD22" s="50">
        <f>S22*Forutsetninger!$C$19</f>
        <v>0</v>
      </c>
      <c r="AE22" s="50">
        <f t="shared" si="9"/>
        <v>0</v>
      </c>
      <c r="AF22" s="50">
        <f>AD22+T22+AE22+W22*Forutsetninger!$C$19</f>
        <v>0</v>
      </c>
      <c r="AG22" s="50">
        <f>(S22-E22)*Forutsetninger!$C$19+W22*Forutsetninger!$C$19+T22+U22*Forutsetninger!$B$6</f>
        <v>0</v>
      </c>
    </row>
    <row r="23" spans="1:33" ht="12.75" x14ac:dyDescent="0.2">
      <c r="A23" s="197">
        <v>562013</v>
      </c>
      <c r="B23" s="197" t="s">
        <v>259</v>
      </c>
      <c r="C23" s="76">
        <v>2013</v>
      </c>
      <c r="D23" s="52">
        <f t="shared" si="0"/>
        <v>67655</v>
      </c>
      <c r="E23" s="216">
        <v>0</v>
      </c>
      <c r="F23" s="52">
        <f t="shared" si="1"/>
        <v>67655</v>
      </c>
      <c r="G23" s="52">
        <f t="shared" si="2"/>
        <v>26787</v>
      </c>
      <c r="H23" s="52">
        <f t="shared" si="3"/>
        <v>398240</v>
      </c>
      <c r="I23" s="52">
        <f t="shared" si="4"/>
        <v>402222.4</v>
      </c>
      <c r="J23" s="50">
        <f t="shared" si="5"/>
        <v>29424</v>
      </c>
      <c r="K23" s="50">
        <f t="shared" si="6"/>
        <v>6714</v>
      </c>
      <c r="L23" s="52">
        <f t="shared" si="7"/>
        <v>3003</v>
      </c>
      <c r="M23" s="216">
        <v>54289</v>
      </c>
      <c r="N23" s="216">
        <v>20404</v>
      </c>
      <c r="O23" s="217">
        <v>292982.82</v>
      </c>
      <c r="P23" s="216">
        <v>29424</v>
      </c>
      <c r="Q23" s="216">
        <v>2719</v>
      </c>
      <c r="R23" s="216">
        <v>0</v>
      </c>
      <c r="S23" s="216">
        <v>13366</v>
      </c>
      <c r="T23" s="216">
        <v>6383</v>
      </c>
      <c r="U23" s="217">
        <v>109239.58</v>
      </c>
      <c r="V23" s="216">
        <v>6714</v>
      </c>
      <c r="W23" s="216">
        <v>284</v>
      </c>
      <c r="X23" s="216">
        <v>197.77</v>
      </c>
      <c r="Y23" s="50">
        <f>M23*Forutsetninger!$C$19</f>
        <v>56554.412816691511</v>
      </c>
      <c r="Z23" s="50">
        <f t="shared" si="8"/>
        <v>5819.1844800000008</v>
      </c>
      <c r="AA23" s="50">
        <f>R23*Forutsetninger!$C$19</f>
        <v>0</v>
      </c>
      <c r="AB23" s="50">
        <f>Y23+N23+Z23+Q23*Forutsetninger!$C$19-AA23</f>
        <v>85610.057803397911</v>
      </c>
      <c r="AC23" s="50">
        <f>AB23+O23*Forutsetninger!$B$6</f>
        <v>104126.57202739791</v>
      </c>
      <c r="AD23" s="50">
        <f>S23*Forutsetninger!$C$19</f>
        <v>13923.746646795827</v>
      </c>
      <c r="AE23" s="50">
        <f t="shared" si="9"/>
        <v>1327.8277800000001</v>
      </c>
      <c r="AF23" s="50">
        <f>AD23+T23+AE23+W23*Forutsetninger!$C$19</f>
        <v>21930.425395499256</v>
      </c>
      <c r="AG23" s="50">
        <f>(S23-E23)*Forutsetninger!$C$19+W23*Forutsetninger!$C$19+T23+U23*Forutsetninger!$B$6</f>
        <v>27506.539071499254</v>
      </c>
    </row>
    <row r="24" spans="1:33" ht="12.75" x14ac:dyDescent="0.2">
      <c r="A24" s="197">
        <v>622013</v>
      </c>
      <c r="B24" s="197" t="s">
        <v>260</v>
      </c>
      <c r="C24" s="76">
        <v>2013</v>
      </c>
      <c r="D24" s="52">
        <f t="shared" si="0"/>
        <v>43658</v>
      </c>
      <c r="E24" s="216">
        <v>0</v>
      </c>
      <c r="F24" s="52">
        <f t="shared" si="1"/>
        <v>43658</v>
      </c>
      <c r="G24" s="52">
        <f t="shared" si="2"/>
        <v>14914</v>
      </c>
      <c r="H24" s="52">
        <f t="shared" si="3"/>
        <v>260677</v>
      </c>
      <c r="I24" s="52">
        <f t="shared" si="4"/>
        <v>263283.77</v>
      </c>
      <c r="J24" s="50">
        <f t="shared" si="5"/>
        <v>23597</v>
      </c>
      <c r="K24" s="50">
        <f t="shared" si="6"/>
        <v>3097</v>
      </c>
      <c r="L24" s="52">
        <f t="shared" si="7"/>
        <v>2301</v>
      </c>
      <c r="M24" s="216">
        <v>41192</v>
      </c>
      <c r="N24" s="216">
        <v>12481</v>
      </c>
      <c r="O24" s="217">
        <v>228247.88</v>
      </c>
      <c r="P24" s="216">
        <v>23597</v>
      </c>
      <c r="Q24" s="216">
        <v>2301</v>
      </c>
      <c r="R24" s="216">
        <v>0</v>
      </c>
      <c r="S24" s="216">
        <v>2466</v>
      </c>
      <c r="T24" s="216">
        <v>2433</v>
      </c>
      <c r="U24" s="217">
        <v>35035.89</v>
      </c>
      <c r="V24" s="216">
        <v>3097</v>
      </c>
      <c r="W24" s="216">
        <v>0</v>
      </c>
      <c r="X24" s="216">
        <v>198.74</v>
      </c>
      <c r="Y24" s="50">
        <f>M24*Forutsetninger!$C$19</f>
        <v>42910.891207153509</v>
      </c>
      <c r="Z24" s="50">
        <f t="shared" si="8"/>
        <v>4689.6677800000007</v>
      </c>
      <c r="AA24" s="50">
        <f>R24*Forutsetninger!$C$19</f>
        <v>0</v>
      </c>
      <c r="AB24" s="50">
        <f>Y24+N24+Z24+Q24*Forutsetninger!$C$19-AA24</f>
        <v>62478.576870909099</v>
      </c>
      <c r="AC24" s="50">
        <f>AB24+O24*Forutsetninger!$B$6</f>
        <v>76903.8428869091</v>
      </c>
      <c r="AD24" s="50">
        <f>S24*Forutsetninger!$C$19</f>
        <v>2568.9031296572284</v>
      </c>
      <c r="AE24" s="50">
        <f t="shared" si="9"/>
        <v>615.49778000000003</v>
      </c>
      <c r="AF24" s="50">
        <f>AD24+T24+AE24+W24*Forutsetninger!$C$19</f>
        <v>5617.4009096572281</v>
      </c>
      <c r="AG24" s="50">
        <f>(S24-E24)*Forutsetninger!$C$19+W24*Forutsetninger!$C$19+T24+U24*Forutsetninger!$B$6</f>
        <v>7216.1713776572287</v>
      </c>
    </row>
    <row r="25" spans="1:33" ht="12.75" x14ac:dyDescent="0.2">
      <c r="A25" s="197">
        <v>632013</v>
      </c>
      <c r="B25" s="197" t="s">
        <v>261</v>
      </c>
      <c r="C25" s="76">
        <v>2013</v>
      </c>
      <c r="D25" s="50">
        <f t="shared" si="0"/>
        <v>26432</v>
      </c>
      <c r="E25" s="216">
        <v>0</v>
      </c>
      <c r="F25" s="52">
        <f t="shared" si="1"/>
        <v>26432</v>
      </c>
      <c r="G25" s="50">
        <f t="shared" si="2"/>
        <v>9896</v>
      </c>
      <c r="H25" s="50">
        <f t="shared" si="3"/>
        <v>168507</v>
      </c>
      <c r="I25" s="50">
        <f t="shared" si="4"/>
        <v>170192.07</v>
      </c>
      <c r="J25" s="50">
        <f t="shared" si="5"/>
        <v>8564</v>
      </c>
      <c r="K25" s="50">
        <f t="shared" si="6"/>
        <v>3483</v>
      </c>
      <c r="L25" s="50">
        <f t="shared" si="7"/>
        <v>16089</v>
      </c>
      <c r="M25" s="216">
        <v>22339</v>
      </c>
      <c r="N25" s="216">
        <v>6544</v>
      </c>
      <c r="O25" s="217">
        <v>87715.47</v>
      </c>
      <c r="P25" s="216">
        <v>8564</v>
      </c>
      <c r="Q25" s="216">
        <v>722</v>
      </c>
      <c r="R25" s="216">
        <v>420.51239013671875</v>
      </c>
      <c r="S25" s="216">
        <v>4093</v>
      </c>
      <c r="T25" s="216">
        <v>3352</v>
      </c>
      <c r="U25" s="217">
        <v>82476.600000000006</v>
      </c>
      <c r="V25" s="216">
        <v>3483</v>
      </c>
      <c r="W25" s="216">
        <v>15367</v>
      </c>
      <c r="X25" s="216">
        <v>202.82</v>
      </c>
      <c r="Y25" s="50">
        <f>M25*Forutsetninger!$C$19</f>
        <v>23271.17883755589</v>
      </c>
      <c r="Z25" s="50">
        <f t="shared" si="8"/>
        <v>1736.95048</v>
      </c>
      <c r="AA25" s="50">
        <f>R25*Forutsetninger!$C$19</f>
        <v>438.05985202021822</v>
      </c>
      <c r="AB25" s="50">
        <f>Y25+N25+Z25+Q25*Forutsetninger!$C$19-AA25</f>
        <v>31866.197632450723</v>
      </c>
      <c r="AC25" s="50">
        <f>AB25+O25*Forutsetninger!$B$6</f>
        <v>37409.815336450723</v>
      </c>
      <c r="AD25" s="50">
        <f>S25*Forutsetninger!$C$19</f>
        <v>4263.7958271236967</v>
      </c>
      <c r="AE25" s="50">
        <f t="shared" si="9"/>
        <v>706.42205999999999</v>
      </c>
      <c r="AF25" s="50">
        <f>AD25+T25+AE25+W25*Forutsetninger!$C$19</f>
        <v>24330.463788763045</v>
      </c>
      <c r="AG25" s="50">
        <f>(S25-E25)*Forutsetninger!$C$19+W25*Forutsetninger!$C$19+T25+U25*Forutsetninger!$B$6</f>
        <v>28836.562848763042</v>
      </c>
    </row>
    <row r="26" spans="1:33" ht="12.75" x14ac:dyDescent="0.2">
      <c r="A26" s="197">
        <v>652013</v>
      </c>
      <c r="B26" s="197" t="s">
        <v>262</v>
      </c>
      <c r="C26" s="76">
        <v>2013</v>
      </c>
      <c r="D26" s="52">
        <f t="shared" si="0"/>
        <v>37126</v>
      </c>
      <c r="E26" s="216">
        <v>0</v>
      </c>
      <c r="F26" s="52">
        <f t="shared" si="1"/>
        <v>37126</v>
      </c>
      <c r="G26" s="52">
        <f t="shared" si="2"/>
        <v>10786</v>
      </c>
      <c r="H26" s="52">
        <f t="shared" si="3"/>
        <v>197024</v>
      </c>
      <c r="I26" s="52">
        <f t="shared" si="4"/>
        <v>198994.24</v>
      </c>
      <c r="J26" s="50">
        <f t="shared" si="5"/>
        <v>15387</v>
      </c>
      <c r="K26" s="50">
        <f t="shared" si="6"/>
        <v>3378</v>
      </c>
      <c r="L26" s="52">
        <f t="shared" si="7"/>
        <v>4996</v>
      </c>
      <c r="M26" s="216">
        <v>30620</v>
      </c>
      <c r="N26" s="216">
        <v>8066</v>
      </c>
      <c r="O26" s="217">
        <v>123518.96</v>
      </c>
      <c r="P26" s="216">
        <v>15387</v>
      </c>
      <c r="Q26" s="216">
        <v>4967</v>
      </c>
      <c r="R26" s="216">
        <v>0</v>
      </c>
      <c r="S26" s="216">
        <v>6506</v>
      </c>
      <c r="T26" s="216">
        <v>2720</v>
      </c>
      <c r="U26" s="217">
        <v>75475.28</v>
      </c>
      <c r="V26" s="216">
        <v>3378</v>
      </c>
      <c r="W26" s="216">
        <v>29</v>
      </c>
      <c r="X26" s="216">
        <v>202.82</v>
      </c>
      <c r="Y26" s="50">
        <f>M26*Forutsetninger!$C$19</f>
        <v>31897.734724292102</v>
      </c>
      <c r="Z26" s="50">
        <f t="shared" si="8"/>
        <v>3120.7913399999998</v>
      </c>
      <c r="AA26" s="50">
        <f>R26*Forutsetninger!$C$19</f>
        <v>0</v>
      </c>
      <c r="AB26" s="50">
        <f>Y26+N26+Z26+Q26*Forutsetninger!$C$19-AA26</f>
        <v>48258.792830312974</v>
      </c>
      <c r="AC26" s="50">
        <f>AB26+O26*Forutsetninger!$B$6</f>
        <v>56065.191102312972</v>
      </c>
      <c r="AD26" s="50">
        <f>S26*Forutsetninger!$C$19</f>
        <v>6777.4873323397924</v>
      </c>
      <c r="AE26" s="50">
        <f t="shared" si="9"/>
        <v>685.12595999999996</v>
      </c>
      <c r="AF26" s="50">
        <f>AD26+T26+AE26+W26*Forutsetninger!$C$19</f>
        <v>10212.823426467958</v>
      </c>
      <c r="AG26" s="50">
        <f>(S26-E26)*Forutsetninger!$C$19+W26*Forutsetninger!$C$19+T26+U26*Forutsetninger!$B$6</f>
        <v>14297.735162467958</v>
      </c>
    </row>
    <row r="27" spans="1:33" ht="12.75" x14ac:dyDescent="0.2">
      <c r="A27" s="197">
        <v>712013</v>
      </c>
      <c r="B27" s="197" t="s">
        <v>263</v>
      </c>
      <c r="C27" s="76">
        <v>2013</v>
      </c>
      <c r="D27" s="52">
        <f t="shared" si="0"/>
        <v>223307</v>
      </c>
      <c r="E27" s="216">
        <v>117</v>
      </c>
      <c r="F27" s="52">
        <f t="shared" si="1"/>
        <v>223190</v>
      </c>
      <c r="G27" s="52">
        <f t="shared" si="2"/>
        <v>79614</v>
      </c>
      <c r="H27" s="52">
        <f t="shared" si="3"/>
        <v>1055552</v>
      </c>
      <c r="I27" s="52">
        <f t="shared" si="4"/>
        <v>1066107.52</v>
      </c>
      <c r="J27" s="50">
        <f t="shared" si="5"/>
        <v>82398</v>
      </c>
      <c r="K27" s="50">
        <f t="shared" si="6"/>
        <v>64114</v>
      </c>
      <c r="L27" s="52">
        <f t="shared" si="7"/>
        <v>27251</v>
      </c>
      <c r="M27" s="216">
        <v>185551</v>
      </c>
      <c r="N27" s="216">
        <v>56915</v>
      </c>
      <c r="O27" s="217">
        <v>795634.57000000007</v>
      </c>
      <c r="P27" s="216">
        <v>82398</v>
      </c>
      <c r="Q27" s="216">
        <v>25149</v>
      </c>
      <c r="R27" s="216">
        <v>0</v>
      </c>
      <c r="S27" s="216">
        <v>37756</v>
      </c>
      <c r="T27" s="216">
        <v>22699</v>
      </c>
      <c r="U27" s="217">
        <v>270472.95</v>
      </c>
      <c r="V27" s="216">
        <v>64114</v>
      </c>
      <c r="W27" s="216">
        <v>2102</v>
      </c>
      <c r="X27" s="216">
        <v>202.82</v>
      </c>
      <c r="Y27" s="50">
        <f>M27*Forutsetninger!$C$19</f>
        <v>193293.8137108793</v>
      </c>
      <c r="Z27" s="50">
        <f t="shared" si="8"/>
        <v>16711.962359999998</v>
      </c>
      <c r="AA27" s="50">
        <f>R27*Forutsetninger!$C$19</f>
        <v>0</v>
      </c>
      <c r="AB27" s="50">
        <f>Y27+N27+Z27+Q27*Forutsetninger!$C$19-AA27</f>
        <v>293119.21273257828</v>
      </c>
      <c r="AC27" s="50">
        <f>AB27+O27*Forutsetninger!$B$6</f>
        <v>343403.31755657832</v>
      </c>
      <c r="AD27" s="50">
        <f>S27*Forutsetninger!$C$19</f>
        <v>39331.511177347245</v>
      </c>
      <c r="AE27" s="50">
        <f t="shared" si="9"/>
        <v>13003.601480000001</v>
      </c>
      <c r="AF27" s="50">
        <f>AD27+T27+AE27+W27*Forutsetninger!$C$19</f>
        <v>77223.826517257825</v>
      </c>
      <c r="AG27" s="50">
        <f>(S27-E27)*Forutsetninger!$C$19+W27*Forutsetninger!$C$19+T27+U27*Forutsetninger!$B$6</f>
        <v>81192.233211982122</v>
      </c>
    </row>
    <row r="28" spans="1:33" ht="12.75" x14ac:dyDescent="0.2">
      <c r="A28" s="197">
        <v>722013</v>
      </c>
      <c r="B28" s="197" t="s">
        <v>59</v>
      </c>
      <c r="C28" s="76">
        <v>2013</v>
      </c>
      <c r="D28" s="50">
        <f t="shared" si="0"/>
        <v>19009</v>
      </c>
      <c r="E28" s="216">
        <v>0</v>
      </c>
      <c r="F28" s="52">
        <f t="shared" si="1"/>
        <v>19009</v>
      </c>
      <c r="G28" s="50">
        <f t="shared" si="2"/>
        <v>5750</v>
      </c>
      <c r="H28" s="50">
        <f t="shared" si="3"/>
        <v>55074</v>
      </c>
      <c r="I28" s="50">
        <f t="shared" si="4"/>
        <v>55624.74</v>
      </c>
      <c r="J28" s="50">
        <f t="shared" si="5"/>
        <v>3252</v>
      </c>
      <c r="K28" s="50">
        <f t="shared" si="6"/>
        <v>0</v>
      </c>
      <c r="L28" s="50">
        <f t="shared" si="7"/>
        <v>915</v>
      </c>
      <c r="M28" s="216">
        <v>19009</v>
      </c>
      <c r="N28" s="216">
        <v>5750</v>
      </c>
      <c r="O28" s="217">
        <v>55624.74</v>
      </c>
      <c r="P28" s="216">
        <v>3252</v>
      </c>
      <c r="Q28" s="216">
        <v>915</v>
      </c>
      <c r="R28" s="216">
        <v>0</v>
      </c>
      <c r="S28" s="216">
        <v>0</v>
      </c>
      <c r="T28" s="216">
        <v>0</v>
      </c>
      <c r="U28" s="217">
        <v>0</v>
      </c>
      <c r="V28" s="216">
        <v>0</v>
      </c>
      <c r="W28" s="216">
        <v>0</v>
      </c>
      <c r="X28" s="216">
        <v>209.99</v>
      </c>
      <c r="Y28" s="50">
        <f>M28*Forutsetninger!$C$19</f>
        <v>19802.222056631894</v>
      </c>
      <c r="Z28" s="50">
        <f t="shared" si="8"/>
        <v>682.88747999999998</v>
      </c>
      <c r="AA28" s="50">
        <f>R28*Forutsetninger!$C$19</f>
        <v>0</v>
      </c>
      <c r="AB28" s="50">
        <f>Y28+N28+Z28+Q28*Forutsetninger!$C$19-AA28</f>
        <v>27188.291354813715</v>
      </c>
      <c r="AC28" s="50">
        <f>AB28+O28*Forutsetninger!$B$6</f>
        <v>30703.774922813715</v>
      </c>
      <c r="AD28" s="50">
        <f>S28*Forutsetninger!$C$19</f>
        <v>0</v>
      </c>
      <c r="AE28" s="50">
        <f t="shared" si="9"/>
        <v>0</v>
      </c>
      <c r="AF28" s="50">
        <f>AD28+T28+AE28+W28*Forutsetninger!$C$19</f>
        <v>0</v>
      </c>
      <c r="AG28" s="50">
        <f>(S28-E28)*Forutsetninger!$C$19+W28*Forutsetninger!$C$19+T28+U28*Forutsetninger!$B$6</f>
        <v>0</v>
      </c>
    </row>
    <row r="29" spans="1:33" ht="12.75" x14ac:dyDescent="0.2">
      <c r="A29" s="197">
        <v>822013</v>
      </c>
      <c r="B29" s="197" t="s">
        <v>264</v>
      </c>
      <c r="C29" s="76">
        <v>2013</v>
      </c>
      <c r="D29" s="52">
        <f t="shared" si="0"/>
        <v>15308</v>
      </c>
      <c r="E29" s="216">
        <v>0</v>
      </c>
      <c r="F29" s="52">
        <f t="shared" si="1"/>
        <v>15308</v>
      </c>
      <c r="G29" s="52">
        <f t="shared" si="2"/>
        <v>6207</v>
      </c>
      <c r="H29" s="52">
        <f t="shared" si="3"/>
        <v>87684</v>
      </c>
      <c r="I29" s="52">
        <f t="shared" si="4"/>
        <v>88560.84</v>
      </c>
      <c r="J29" s="50">
        <f t="shared" si="5"/>
        <v>12323</v>
      </c>
      <c r="K29" s="50">
        <f t="shared" si="6"/>
        <v>0</v>
      </c>
      <c r="L29" s="52">
        <f t="shared" si="7"/>
        <v>1052</v>
      </c>
      <c r="M29" s="216">
        <v>15308</v>
      </c>
      <c r="N29" s="216">
        <v>6207</v>
      </c>
      <c r="O29" s="217">
        <v>88560.84</v>
      </c>
      <c r="P29" s="216">
        <v>12323</v>
      </c>
      <c r="Q29" s="216">
        <v>1052</v>
      </c>
      <c r="R29" s="216">
        <v>0</v>
      </c>
      <c r="S29" s="216">
        <v>0</v>
      </c>
      <c r="T29" s="216">
        <v>0</v>
      </c>
      <c r="U29" s="217">
        <v>0</v>
      </c>
      <c r="V29" s="216">
        <v>0</v>
      </c>
      <c r="W29" s="216">
        <v>0</v>
      </c>
      <c r="X29" s="216">
        <v>198.74</v>
      </c>
      <c r="Y29" s="50">
        <f>M29*Forutsetninger!$C$19</f>
        <v>15946.783904619972</v>
      </c>
      <c r="Z29" s="50">
        <f t="shared" si="8"/>
        <v>2449.0730199999998</v>
      </c>
      <c r="AA29" s="50">
        <f>R29*Forutsetninger!$C$19</f>
        <v>0</v>
      </c>
      <c r="AB29" s="50">
        <f>Y29+N29+Z29+Q29*Forutsetninger!$C$19-AA29</f>
        <v>25698.755583338305</v>
      </c>
      <c r="AC29" s="50">
        <f>AB29+O29*Forutsetninger!$B$6</f>
        <v>31295.800671338307</v>
      </c>
      <c r="AD29" s="50">
        <f>S29*Forutsetninger!$C$19</f>
        <v>0</v>
      </c>
      <c r="AE29" s="50">
        <f t="shared" si="9"/>
        <v>0</v>
      </c>
      <c r="AF29" s="50">
        <f>AD29+T29+AE29+W29*Forutsetninger!$C$19</f>
        <v>0</v>
      </c>
      <c r="AG29" s="50">
        <f>(S29-E29)*Forutsetninger!$C$19+W29*Forutsetninger!$C$19+T29+U29*Forutsetninger!$B$6</f>
        <v>0</v>
      </c>
    </row>
    <row r="30" spans="1:33" ht="12.75" x14ac:dyDescent="0.2">
      <c r="A30" s="197">
        <v>842013</v>
      </c>
      <c r="B30" s="197" t="s">
        <v>265</v>
      </c>
      <c r="C30" s="76">
        <v>2013</v>
      </c>
      <c r="D30" s="50">
        <f t="shared" si="0"/>
        <v>17822</v>
      </c>
      <c r="E30" s="216">
        <v>0</v>
      </c>
      <c r="F30" s="52">
        <f t="shared" si="1"/>
        <v>17822</v>
      </c>
      <c r="G30" s="50">
        <f t="shared" si="2"/>
        <v>4965</v>
      </c>
      <c r="H30" s="50">
        <f t="shared" si="3"/>
        <v>81845</v>
      </c>
      <c r="I30" s="50">
        <f t="shared" si="4"/>
        <v>82663.45</v>
      </c>
      <c r="J30" s="50">
        <f t="shared" si="5"/>
        <v>12458</v>
      </c>
      <c r="K30" s="50">
        <f t="shared" si="6"/>
        <v>0</v>
      </c>
      <c r="L30" s="50">
        <f t="shared" si="7"/>
        <v>1111</v>
      </c>
      <c r="M30" s="216">
        <v>17822</v>
      </c>
      <c r="N30" s="216">
        <v>4965</v>
      </c>
      <c r="O30" s="217">
        <v>82663.45</v>
      </c>
      <c r="P30" s="216">
        <v>12458</v>
      </c>
      <c r="Q30" s="216">
        <v>1111</v>
      </c>
      <c r="R30" s="216">
        <v>0</v>
      </c>
      <c r="S30" s="216">
        <v>0</v>
      </c>
      <c r="T30" s="216">
        <v>0</v>
      </c>
      <c r="U30" s="217">
        <v>0</v>
      </c>
      <c r="V30" s="216">
        <v>0</v>
      </c>
      <c r="W30" s="216">
        <v>0</v>
      </c>
      <c r="X30" s="216">
        <v>198.74</v>
      </c>
      <c r="Y30" s="50">
        <f>M30*Forutsetninger!$C$19</f>
        <v>18565.690014903132</v>
      </c>
      <c r="Z30" s="50">
        <f t="shared" si="8"/>
        <v>2475.90292</v>
      </c>
      <c r="AA30" s="50">
        <f>R30*Forutsetninger!$C$19</f>
        <v>0</v>
      </c>
      <c r="AB30" s="50">
        <f>Y30+N30+Z30+Q30*Forutsetninger!$C$19-AA30</f>
        <v>27163.953590640838</v>
      </c>
      <c r="AC30" s="50">
        <f>AB30+O30*Forutsetninger!$B$6</f>
        <v>32388.283630640839</v>
      </c>
      <c r="AD30" s="50">
        <f>S30*Forutsetninger!$C$19</f>
        <v>0</v>
      </c>
      <c r="AE30" s="50">
        <f t="shared" si="9"/>
        <v>0</v>
      </c>
      <c r="AF30" s="50">
        <f>AD30+T30+AE30+W30*Forutsetninger!$C$19</f>
        <v>0</v>
      </c>
      <c r="AG30" s="50">
        <f>(S30-E30)*Forutsetninger!$C$19+W30*Forutsetninger!$C$19+T30+U30*Forutsetninger!$B$6</f>
        <v>0</v>
      </c>
    </row>
    <row r="31" spans="1:33" ht="12.75" x14ac:dyDescent="0.2">
      <c r="A31" s="197">
        <v>862013</v>
      </c>
      <c r="B31" s="197" t="s">
        <v>266</v>
      </c>
      <c r="C31" s="76">
        <v>2013</v>
      </c>
      <c r="D31" s="50">
        <f t="shared" si="0"/>
        <v>65135</v>
      </c>
      <c r="E31" s="216">
        <v>454</v>
      </c>
      <c r="F31" s="52">
        <f t="shared" si="1"/>
        <v>64681</v>
      </c>
      <c r="G31" s="50">
        <f t="shared" si="2"/>
        <v>30857</v>
      </c>
      <c r="H31" s="50">
        <f t="shared" si="3"/>
        <v>461854</v>
      </c>
      <c r="I31" s="50">
        <f t="shared" si="4"/>
        <v>466472.54</v>
      </c>
      <c r="J31" s="50">
        <f t="shared" si="5"/>
        <v>34254</v>
      </c>
      <c r="K31" s="50">
        <f t="shared" si="6"/>
        <v>15009</v>
      </c>
      <c r="L31" s="50">
        <f t="shared" si="7"/>
        <v>2526</v>
      </c>
      <c r="M31" s="216">
        <v>58457</v>
      </c>
      <c r="N31" s="216">
        <v>24900</v>
      </c>
      <c r="O31" s="217">
        <v>385144.31</v>
      </c>
      <c r="P31" s="216">
        <v>34254</v>
      </c>
      <c r="Q31" s="216">
        <v>2526</v>
      </c>
      <c r="R31" s="216">
        <v>0</v>
      </c>
      <c r="S31" s="216">
        <v>6678</v>
      </c>
      <c r="T31" s="216">
        <v>5957</v>
      </c>
      <c r="U31" s="217">
        <v>81328.23</v>
      </c>
      <c r="V31" s="216">
        <v>15009</v>
      </c>
      <c r="W31" s="216">
        <v>0</v>
      </c>
      <c r="X31" s="216">
        <v>209.99</v>
      </c>
      <c r="Y31" s="50">
        <f>M31*Forutsetninger!$C$19</f>
        <v>60896.338301043223</v>
      </c>
      <c r="Z31" s="50">
        <f t="shared" si="8"/>
        <v>7192.9974599999996</v>
      </c>
      <c r="AA31" s="50">
        <f>R31*Forutsetninger!$C$19</f>
        <v>0</v>
      </c>
      <c r="AB31" s="50">
        <f>Y31+N31+Z31+Q31*Forutsetninger!$C$19-AA31</f>
        <v>95620.742616482865</v>
      </c>
      <c r="AC31" s="50">
        <f>AB31+O31*Forutsetninger!$B$6</f>
        <v>119961.86300848286</v>
      </c>
      <c r="AD31" s="50">
        <f>S31*Forutsetninger!$C$19</f>
        <v>6956.6646795827128</v>
      </c>
      <c r="AE31" s="50">
        <f t="shared" si="9"/>
        <v>3151.7399100000002</v>
      </c>
      <c r="AF31" s="50">
        <f>AD31+T31+AE31+W31*Forutsetninger!$C$19</f>
        <v>16065.404589582713</v>
      </c>
      <c r="AG31" s="50">
        <f>(S31-E31)*Forutsetninger!$C$19+W31*Forutsetninger!$C$19+T31+U31*Forutsetninger!$B$6</f>
        <v>17580.663957162447</v>
      </c>
    </row>
    <row r="32" spans="1:33" ht="12.75" x14ac:dyDescent="0.2">
      <c r="A32" s="197">
        <v>882013</v>
      </c>
      <c r="B32" s="197" t="s">
        <v>109</v>
      </c>
      <c r="C32" s="76">
        <v>2013</v>
      </c>
      <c r="D32" s="50">
        <f t="shared" si="0"/>
        <v>20475</v>
      </c>
      <c r="E32" s="216">
        <v>0</v>
      </c>
      <c r="F32" s="52">
        <f t="shared" si="1"/>
        <v>20475</v>
      </c>
      <c r="G32" s="50">
        <f t="shared" si="2"/>
        <v>8412</v>
      </c>
      <c r="H32" s="50">
        <f t="shared" si="3"/>
        <v>135856</v>
      </c>
      <c r="I32" s="50">
        <f t="shared" si="4"/>
        <v>137214.56</v>
      </c>
      <c r="J32" s="50">
        <f t="shared" si="5"/>
        <v>6864</v>
      </c>
      <c r="K32" s="50">
        <f t="shared" si="6"/>
        <v>1270</v>
      </c>
      <c r="L32" s="50">
        <f t="shared" si="7"/>
        <v>633</v>
      </c>
      <c r="M32" s="216">
        <v>19877</v>
      </c>
      <c r="N32" s="216">
        <v>6961</v>
      </c>
      <c r="O32" s="217">
        <v>110833.36</v>
      </c>
      <c r="P32" s="216">
        <v>6864</v>
      </c>
      <c r="Q32" s="216">
        <v>633</v>
      </c>
      <c r="R32" s="216">
        <v>1689.3311767578125</v>
      </c>
      <c r="S32" s="216">
        <v>598</v>
      </c>
      <c r="T32" s="216">
        <v>1451</v>
      </c>
      <c r="U32" s="217">
        <v>26381.200000000001</v>
      </c>
      <c r="V32" s="216">
        <v>1270</v>
      </c>
      <c r="W32" s="216">
        <v>0</v>
      </c>
      <c r="X32" s="216">
        <v>198.22</v>
      </c>
      <c r="Y32" s="50">
        <f>M32*Forutsetninger!$C$19</f>
        <v>20706.442622950821</v>
      </c>
      <c r="Z32" s="50">
        <f t="shared" si="8"/>
        <v>1360.5820800000001</v>
      </c>
      <c r="AA32" s="50">
        <f>R32*Forutsetninger!$C$19</f>
        <v>1759.8248771292265</v>
      </c>
      <c r="AB32" s="50">
        <f>Y32+N32+Z32+Q32*Forutsetninger!$C$19-AA32</f>
        <v>27927.614132826064</v>
      </c>
      <c r="AC32" s="50">
        <f>AB32+O32*Forutsetninger!$B$6</f>
        <v>34932.282484826064</v>
      </c>
      <c r="AD32" s="50">
        <f>S32*Forutsetninger!$C$19</f>
        <v>622.95380029806267</v>
      </c>
      <c r="AE32" s="50">
        <f t="shared" si="9"/>
        <v>251.73939999999999</v>
      </c>
      <c r="AF32" s="50">
        <f>AD32+T32+AE32+W32*Forutsetninger!$C$19</f>
        <v>2325.6932002980625</v>
      </c>
      <c r="AG32" s="50">
        <f>(S32-E32)*Forutsetninger!$C$19+W32*Forutsetninger!$C$19+T32+U32*Forutsetninger!$B$6</f>
        <v>3741.2456402980629</v>
      </c>
    </row>
    <row r="33" spans="1:33" ht="12.75" x14ac:dyDescent="0.2">
      <c r="A33" s="197">
        <v>912013</v>
      </c>
      <c r="B33" s="197" t="s">
        <v>267</v>
      </c>
      <c r="C33" s="76">
        <v>2013</v>
      </c>
      <c r="D33" s="52">
        <f t="shared" si="0"/>
        <v>17717</v>
      </c>
      <c r="E33" s="216">
        <v>0</v>
      </c>
      <c r="F33" s="52">
        <f t="shared" si="1"/>
        <v>17717</v>
      </c>
      <c r="G33" s="52">
        <f t="shared" si="2"/>
        <v>8643</v>
      </c>
      <c r="H33" s="52">
        <f t="shared" si="3"/>
        <v>124040</v>
      </c>
      <c r="I33" s="52">
        <f t="shared" si="4"/>
        <v>125280.4</v>
      </c>
      <c r="J33" s="50">
        <f t="shared" si="5"/>
        <v>10488</v>
      </c>
      <c r="K33" s="50">
        <f t="shared" si="6"/>
        <v>0</v>
      </c>
      <c r="L33" s="52">
        <f t="shared" si="7"/>
        <v>529</v>
      </c>
      <c r="M33" s="216">
        <v>17717</v>
      </c>
      <c r="N33" s="216">
        <v>8643</v>
      </c>
      <c r="O33" s="217">
        <v>125280.4</v>
      </c>
      <c r="P33" s="216">
        <v>10488</v>
      </c>
      <c r="Q33" s="216">
        <v>529</v>
      </c>
      <c r="R33" s="216">
        <v>3737.048095703125</v>
      </c>
      <c r="S33" s="216">
        <v>0</v>
      </c>
      <c r="T33" s="216">
        <v>0</v>
      </c>
      <c r="U33" s="217">
        <v>0</v>
      </c>
      <c r="V33" s="216">
        <v>0</v>
      </c>
      <c r="W33" s="216">
        <v>0</v>
      </c>
      <c r="X33" s="216">
        <v>198.22</v>
      </c>
      <c r="Y33" s="50">
        <f>M33*Forutsetninger!$C$19</f>
        <v>18456.308494783905</v>
      </c>
      <c r="Z33" s="50">
        <f t="shared" si="8"/>
        <v>2078.93136</v>
      </c>
      <c r="AA33" s="50">
        <f>R33*Forutsetninger!$C$19</f>
        <v>3892.9904901586956</v>
      </c>
      <c r="AB33" s="50">
        <f>Y33+N33+Z33+Q33*Forutsetninger!$C$19-AA33</f>
        <v>25836.323880273492</v>
      </c>
      <c r="AC33" s="50">
        <f>AB33+O33*Forutsetninger!$B$6</f>
        <v>33754.04516027349</v>
      </c>
      <c r="AD33" s="50">
        <f>S33*Forutsetninger!$C$19</f>
        <v>0</v>
      </c>
      <c r="AE33" s="50">
        <f t="shared" si="9"/>
        <v>0</v>
      </c>
      <c r="AF33" s="50">
        <f>AD33+T33+AE33+W33*Forutsetninger!$C$19</f>
        <v>0</v>
      </c>
      <c r="AG33" s="50">
        <f>(S33-E33)*Forutsetninger!$C$19+W33*Forutsetninger!$C$19+T33+U33*Forutsetninger!$B$6</f>
        <v>0</v>
      </c>
    </row>
    <row r="34" spans="1:33" ht="12.75" x14ac:dyDescent="0.2">
      <c r="A34" s="197">
        <v>932013</v>
      </c>
      <c r="B34" s="197" t="s">
        <v>268</v>
      </c>
      <c r="C34" s="76">
        <v>2013</v>
      </c>
      <c r="D34" s="50">
        <f t="shared" ref="D34:D64" si="10">M34+S34</f>
        <v>32424</v>
      </c>
      <c r="E34" s="216">
        <v>0</v>
      </c>
      <c r="F34" s="52">
        <f t="shared" ref="F34:F64" si="11">D34-E34</f>
        <v>32424</v>
      </c>
      <c r="G34" s="50">
        <f t="shared" si="2"/>
        <v>9467</v>
      </c>
      <c r="H34" s="50">
        <f t="shared" ref="H34:H64" si="12">ROUND(I34/1.01,0)</f>
        <v>116083</v>
      </c>
      <c r="I34" s="50">
        <f t="shared" si="4"/>
        <v>117243.83000000002</v>
      </c>
      <c r="J34" s="50">
        <f t="shared" ref="J34:J64" si="13">P34</f>
        <v>11022</v>
      </c>
      <c r="K34" s="50">
        <f t="shared" ref="K34:K64" si="14">V34</f>
        <v>870</v>
      </c>
      <c r="L34" s="50">
        <f t="shared" si="7"/>
        <v>725</v>
      </c>
      <c r="M34" s="216">
        <v>28684</v>
      </c>
      <c r="N34" s="216">
        <v>7680</v>
      </c>
      <c r="O34" s="217">
        <v>96018.680000000008</v>
      </c>
      <c r="P34" s="216">
        <v>11022</v>
      </c>
      <c r="Q34" s="216">
        <v>725</v>
      </c>
      <c r="R34" s="216">
        <v>0</v>
      </c>
      <c r="S34" s="216">
        <v>3740</v>
      </c>
      <c r="T34" s="216">
        <v>1787</v>
      </c>
      <c r="U34" s="217">
        <v>21225.15</v>
      </c>
      <c r="V34" s="216">
        <v>870</v>
      </c>
      <c r="W34" s="216">
        <v>0</v>
      </c>
      <c r="X34" s="216">
        <v>198.22</v>
      </c>
      <c r="Y34" s="50">
        <f>M34*Forutsetninger!$C$19</f>
        <v>29880.947839046203</v>
      </c>
      <c r="Z34" s="50">
        <f t="shared" si="8"/>
        <v>2184.7808399999999</v>
      </c>
      <c r="AA34" s="50">
        <f>R34*Forutsetninger!$C$19</f>
        <v>0</v>
      </c>
      <c r="AB34" s="50">
        <f>Y34+N34+Z34+Q34*Forutsetninger!$C$19-AA34</f>
        <v>40500.982032250373</v>
      </c>
      <c r="AC34" s="50">
        <f>AB34+O34*Forutsetninger!$B$6</f>
        <v>46569.362608250376</v>
      </c>
      <c r="AD34" s="50">
        <f>S34*Forutsetninger!$C$19</f>
        <v>3896.0655737704919</v>
      </c>
      <c r="AE34" s="50">
        <f t="shared" ref="AE34:AE64" si="15">(V34*X34)/1000</f>
        <v>172.45140000000001</v>
      </c>
      <c r="AF34" s="50">
        <f>AD34+T34+AE34+W34*Forutsetninger!$C$19</f>
        <v>5855.5169737704919</v>
      </c>
      <c r="AG34" s="50">
        <f>(S34-E34)*Forutsetninger!$C$19+W34*Forutsetninger!$C$19+T34+U34*Forutsetninger!$B$6</f>
        <v>7024.4950537704917</v>
      </c>
    </row>
    <row r="35" spans="1:33" ht="12.75" x14ac:dyDescent="0.2">
      <c r="A35" s="197">
        <v>952013</v>
      </c>
      <c r="B35" s="197" t="s">
        <v>77</v>
      </c>
      <c r="C35" s="76">
        <v>2013</v>
      </c>
      <c r="D35" s="52">
        <f t="shared" si="10"/>
        <v>9408</v>
      </c>
      <c r="E35" s="216">
        <v>0</v>
      </c>
      <c r="F35" s="52">
        <f t="shared" si="11"/>
        <v>9408</v>
      </c>
      <c r="G35" s="52">
        <f t="shared" ref="G35:G66" si="16">N35+T35</f>
        <v>1914</v>
      </c>
      <c r="H35" s="52">
        <f t="shared" si="12"/>
        <v>26138</v>
      </c>
      <c r="I35" s="52">
        <f t="shared" ref="I35:I66" si="17">O35+U35</f>
        <v>26399.38</v>
      </c>
      <c r="J35" s="50">
        <f t="shared" si="13"/>
        <v>4967</v>
      </c>
      <c r="K35" s="50">
        <f t="shared" si="14"/>
        <v>0</v>
      </c>
      <c r="L35" s="52">
        <f t="shared" ref="L35:L66" si="18">Q35+W35</f>
        <v>1243</v>
      </c>
      <c r="M35" s="216">
        <v>9408</v>
      </c>
      <c r="N35" s="216">
        <v>1914</v>
      </c>
      <c r="O35" s="217">
        <v>26399.38</v>
      </c>
      <c r="P35" s="216">
        <v>4967</v>
      </c>
      <c r="Q35" s="216">
        <v>1243</v>
      </c>
      <c r="R35" s="216">
        <v>0</v>
      </c>
      <c r="S35" s="216">
        <v>0</v>
      </c>
      <c r="T35" s="216">
        <v>0</v>
      </c>
      <c r="U35" s="217">
        <v>0</v>
      </c>
      <c r="V35" s="216">
        <v>0</v>
      </c>
      <c r="W35" s="216">
        <v>0</v>
      </c>
      <c r="X35" s="216">
        <v>198.74</v>
      </c>
      <c r="Y35" s="50">
        <f>M35*Forutsetninger!$C$19</f>
        <v>9800.5842026825649</v>
      </c>
      <c r="Z35" s="50">
        <f t="shared" ref="Z35:Z66" si="19">(P35*X35)/1000</f>
        <v>987.14158000000009</v>
      </c>
      <c r="AA35" s="50">
        <f>R35*Forutsetninger!$C$19</f>
        <v>0</v>
      </c>
      <c r="AB35" s="50">
        <f>Y35+N35+Z35+Q35*Forutsetninger!$C$19-AA35</f>
        <v>13996.594635141581</v>
      </c>
      <c r="AC35" s="50">
        <f>AB35+O35*Forutsetninger!$B$6</f>
        <v>15665.035451141581</v>
      </c>
      <c r="AD35" s="50">
        <f>S35*Forutsetninger!$C$19</f>
        <v>0</v>
      </c>
      <c r="AE35" s="50">
        <f t="shared" si="15"/>
        <v>0</v>
      </c>
      <c r="AF35" s="50">
        <f>AD35+T35+AE35+W35*Forutsetninger!$C$19</f>
        <v>0</v>
      </c>
      <c r="AG35" s="50">
        <f>(S35-E35)*Forutsetninger!$C$19+W35*Forutsetninger!$C$19+T35+U35*Forutsetninger!$B$6</f>
        <v>0</v>
      </c>
    </row>
    <row r="36" spans="1:33" ht="12.75" x14ac:dyDescent="0.2">
      <c r="A36" s="197">
        <v>962013</v>
      </c>
      <c r="B36" s="197" t="s">
        <v>269</v>
      </c>
      <c r="C36" s="76">
        <v>2013</v>
      </c>
      <c r="D36" s="50">
        <f t="shared" si="10"/>
        <v>22847</v>
      </c>
      <c r="E36" s="216">
        <v>0</v>
      </c>
      <c r="F36" s="52">
        <f t="shared" si="11"/>
        <v>22847</v>
      </c>
      <c r="G36" s="50">
        <f t="shared" si="16"/>
        <v>6859</v>
      </c>
      <c r="H36" s="50">
        <f t="shared" si="12"/>
        <v>105486</v>
      </c>
      <c r="I36" s="50">
        <f t="shared" si="17"/>
        <v>106540.86</v>
      </c>
      <c r="J36" s="50">
        <f t="shared" si="13"/>
        <v>6828</v>
      </c>
      <c r="K36" s="50">
        <f t="shared" si="14"/>
        <v>0</v>
      </c>
      <c r="L36" s="50">
        <f t="shared" si="18"/>
        <v>84</v>
      </c>
      <c r="M36" s="216">
        <v>22847</v>
      </c>
      <c r="N36" s="216">
        <v>6859</v>
      </c>
      <c r="O36" s="217">
        <v>106540.86</v>
      </c>
      <c r="P36" s="216">
        <v>6828</v>
      </c>
      <c r="Q36" s="216">
        <v>84</v>
      </c>
      <c r="R36" s="216">
        <v>104.78399658203125</v>
      </c>
      <c r="S36" s="216">
        <v>0</v>
      </c>
      <c r="T36" s="216">
        <v>0</v>
      </c>
      <c r="U36" s="217">
        <v>0</v>
      </c>
      <c r="V36" s="216">
        <v>0</v>
      </c>
      <c r="W36" s="216">
        <v>0</v>
      </c>
      <c r="X36" s="216">
        <v>197.77</v>
      </c>
      <c r="Y36" s="50">
        <f>M36*Forutsetninger!$C$19</f>
        <v>23800.37704918033</v>
      </c>
      <c r="Z36" s="50">
        <f t="shared" si="19"/>
        <v>1350.37356</v>
      </c>
      <c r="AA36" s="50">
        <f>R36*Forutsetninger!$C$19</f>
        <v>109.156503145812</v>
      </c>
      <c r="AB36" s="50">
        <f>Y36+N36+Z36+Q36*Forutsetninger!$C$19-AA36</f>
        <v>31988.099322129896</v>
      </c>
      <c r="AC36" s="50">
        <f>AB36+O36*Forutsetninger!$B$6</f>
        <v>38721.4816741299</v>
      </c>
      <c r="AD36" s="50">
        <f>S36*Forutsetninger!$C$19</f>
        <v>0</v>
      </c>
      <c r="AE36" s="50">
        <f t="shared" si="15"/>
        <v>0</v>
      </c>
      <c r="AF36" s="50">
        <f>AD36+T36+AE36+W36*Forutsetninger!$C$19</f>
        <v>0</v>
      </c>
      <c r="AG36" s="50">
        <f>(S36-E36)*Forutsetninger!$C$19+W36*Forutsetninger!$C$19+T36+U36*Forutsetninger!$B$6</f>
        <v>0</v>
      </c>
    </row>
    <row r="37" spans="1:33" s="78" customFormat="1" ht="12.75" x14ac:dyDescent="0.2">
      <c r="A37" s="197">
        <v>972013</v>
      </c>
      <c r="B37" s="197" t="s">
        <v>270</v>
      </c>
      <c r="C37" s="76">
        <v>2013</v>
      </c>
      <c r="D37" s="50">
        <f t="shared" si="10"/>
        <v>37887</v>
      </c>
      <c r="E37" s="216">
        <v>0</v>
      </c>
      <c r="F37" s="52">
        <f t="shared" si="11"/>
        <v>37887</v>
      </c>
      <c r="G37" s="50">
        <f t="shared" si="16"/>
        <v>8345</v>
      </c>
      <c r="H37" s="50">
        <f t="shared" si="12"/>
        <v>119249</v>
      </c>
      <c r="I37" s="50">
        <f t="shared" si="17"/>
        <v>120441.49</v>
      </c>
      <c r="J37" s="50">
        <f t="shared" si="13"/>
        <v>8889</v>
      </c>
      <c r="K37" s="50">
        <f t="shared" si="14"/>
        <v>0</v>
      </c>
      <c r="L37" s="50">
        <f t="shared" si="18"/>
        <v>978</v>
      </c>
      <c r="M37" s="216">
        <v>37887</v>
      </c>
      <c r="N37" s="216">
        <v>8345</v>
      </c>
      <c r="O37" s="217">
        <v>120441.49</v>
      </c>
      <c r="P37" s="216">
        <v>8889</v>
      </c>
      <c r="Q37" s="216">
        <v>978</v>
      </c>
      <c r="R37" s="216">
        <v>930.84600830078125</v>
      </c>
      <c r="S37" s="216">
        <v>0</v>
      </c>
      <c r="T37" s="216">
        <v>0</v>
      </c>
      <c r="U37" s="217">
        <v>0</v>
      </c>
      <c r="V37" s="216">
        <v>0</v>
      </c>
      <c r="W37" s="216">
        <v>0</v>
      </c>
      <c r="X37" s="216">
        <v>197.77</v>
      </c>
      <c r="Y37" s="50">
        <f>M37*Forutsetninger!$C$19</f>
        <v>39467.977645305516</v>
      </c>
      <c r="Z37" s="50">
        <f t="shared" si="19"/>
        <v>1757.9775300000001</v>
      </c>
      <c r="AA37" s="50">
        <f>R37*Forutsetninger!$C$19</f>
        <v>969.68906080811644</v>
      </c>
      <c r="AB37" s="50">
        <f>Y37+N37+Z37+Q37*Forutsetninger!$C$19-AA37</f>
        <v>49620.076844750751</v>
      </c>
      <c r="AC37" s="50">
        <f>AB37+O37*Forutsetninger!$B$6</f>
        <v>57231.979012750751</v>
      </c>
      <c r="AD37" s="50">
        <f>S37*Forutsetninger!$C$19</f>
        <v>0</v>
      </c>
      <c r="AE37" s="50">
        <f t="shared" si="15"/>
        <v>0</v>
      </c>
      <c r="AF37" s="50">
        <f>AD37+T37+AE37+W37*Forutsetninger!$C$19</f>
        <v>0</v>
      </c>
      <c r="AG37" s="50">
        <f>(S37-E37)*Forutsetninger!$C$19+W37*Forutsetninger!$C$19+T37+U37*Forutsetninger!$B$6</f>
        <v>0</v>
      </c>
    </row>
    <row r="38" spans="1:33" s="78" customFormat="1" ht="12.75" x14ac:dyDescent="0.2">
      <c r="A38" s="197">
        <v>982013</v>
      </c>
      <c r="B38" s="197" t="s">
        <v>271</v>
      </c>
      <c r="C38" s="76">
        <v>2013</v>
      </c>
      <c r="D38" s="50">
        <f t="shared" si="10"/>
        <v>986</v>
      </c>
      <c r="E38" s="216">
        <v>0</v>
      </c>
      <c r="F38" s="52">
        <f t="shared" si="11"/>
        <v>986</v>
      </c>
      <c r="G38" s="50">
        <f t="shared" si="16"/>
        <v>1039</v>
      </c>
      <c r="H38" s="50">
        <f t="shared" si="12"/>
        <v>17724</v>
      </c>
      <c r="I38" s="50">
        <f t="shared" si="17"/>
        <v>17901.240000000002</v>
      </c>
      <c r="J38" s="50">
        <f t="shared" si="13"/>
        <v>0</v>
      </c>
      <c r="K38" s="50">
        <f t="shared" si="14"/>
        <v>0</v>
      </c>
      <c r="L38" s="50">
        <f t="shared" si="18"/>
        <v>0</v>
      </c>
      <c r="M38" s="216">
        <v>0</v>
      </c>
      <c r="N38" s="216">
        <v>0</v>
      </c>
      <c r="O38" s="217">
        <v>0</v>
      </c>
      <c r="P38" s="216">
        <v>0</v>
      </c>
      <c r="Q38" s="216">
        <v>0</v>
      </c>
      <c r="R38" s="216">
        <v>0</v>
      </c>
      <c r="S38" s="216">
        <v>986</v>
      </c>
      <c r="T38" s="216">
        <v>1039</v>
      </c>
      <c r="U38" s="217">
        <v>17901.240000000002</v>
      </c>
      <c r="V38" s="216">
        <v>0</v>
      </c>
      <c r="W38" s="216">
        <v>0</v>
      </c>
      <c r="X38" s="216">
        <v>202.82</v>
      </c>
      <c r="Y38" s="50">
        <f>M38*Forutsetninger!$C$19</f>
        <v>0</v>
      </c>
      <c r="Z38" s="50">
        <f t="shared" si="19"/>
        <v>0</v>
      </c>
      <c r="AA38" s="50">
        <f>R38*Forutsetninger!$C$19</f>
        <v>0</v>
      </c>
      <c r="AB38" s="50">
        <f>Y38+N38+Z38+Q38*Forutsetninger!$C$19-AA38</f>
        <v>0</v>
      </c>
      <c r="AC38" s="50">
        <f>AB38+O38*Forutsetninger!$B$6</f>
        <v>0</v>
      </c>
      <c r="AD38" s="50">
        <f>S38*Forutsetninger!$C$19</f>
        <v>1027.1445603576751</v>
      </c>
      <c r="AE38" s="50">
        <f t="shared" si="15"/>
        <v>0</v>
      </c>
      <c r="AF38" s="50">
        <f>AD38+T38+AE38+W38*Forutsetninger!$C$19</f>
        <v>2066.1445603576749</v>
      </c>
      <c r="AG38" s="50">
        <f>(S38-E38)*Forutsetninger!$C$19+W38*Forutsetninger!$C$19+T38+U38*Forutsetninger!$B$6</f>
        <v>3197.502928357675</v>
      </c>
    </row>
    <row r="39" spans="1:33" s="78" customFormat="1" ht="12.75" x14ac:dyDescent="0.2">
      <c r="A39" s="197">
        <v>1022013</v>
      </c>
      <c r="B39" s="197" t="s">
        <v>78</v>
      </c>
      <c r="C39" s="76">
        <v>2013</v>
      </c>
      <c r="D39" s="52">
        <f t="shared" si="10"/>
        <v>25295</v>
      </c>
      <c r="E39" s="216">
        <v>0</v>
      </c>
      <c r="F39" s="52">
        <f t="shared" si="11"/>
        <v>25295</v>
      </c>
      <c r="G39" s="52">
        <f t="shared" si="16"/>
        <v>9777</v>
      </c>
      <c r="H39" s="52">
        <f t="shared" si="12"/>
        <v>98615</v>
      </c>
      <c r="I39" s="52">
        <f t="shared" si="17"/>
        <v>99601.15</v>
      </c>
      <c r="J39" s="50">
        <f t="shared" si="13"/>
        <v>25958</v>
      </c>
      <c r="K39" s="50">
        <f t="shared" si="14"/>
        <v>0</v>
      </c>
      <c r="L39" s="52">
        <f t="shared" si="18"/>
        <v>3866</v>
      </c>
      <c r="M39" s="216">
        <v>25295</v>
      </c>
      <c r="N39" s="216">
        <v>9777</v>
      </c>
      <c r="O39" s="217">
        <v>99601.15</v>
      </c>
      <c r="P39" s="216">
        <v>25958</v>
      </c>
      <c r="Q39" s="216">
        <v>3866</v>
      </c>
      <c r="R39" s="216">
        <v>0</v>
      </c>
      <c r="S39" s="216">
        <v>0</v>
      </c>
      <c r="T39" s="216">
        <v>0</v>
      </c>
      <c r="U39" s="217">
        <v>0</v>
      </c>
      <c r="V39" s="216">
        <v>0</v>
      </c>
      <c r="W39" s="216">
        <v>0</v>
      </c>
      <c r="X39" s="216">
        <v>198.74</v>
      </c>
      <c r="Y39" s="50">
        <f>M39*Forutsetninger!$C$19</f>
        <v>26350.529061102832</v>
      </c>
      <c r="Z39" s="50">
        <f t="shared" si="19"/>
        <v>5158.8929200000002</v>
      </c>
      <c r="AA39" s="50">
        <f>R39*Forutsetninger!$C$19</f>
        <v>0</v>
      </c>
      <c r="AB39" s="50">
        <f>Y39+N39+Z39+Q39*Forutsetninger!$C$19-AA39</f>
        <v>45313.745379016393</v>
      </c>
      <c r="AC39" s="50">
        <f>AB39+O39*Forutsetninger!$B$6</f>
        <v>51608.538059016391</v>
      </c>
      <c r="AD39" s="50">
        <f>S39*Forutsetninger!$C$19</f>
        <v>0</v>
      </c>
      <c r="AE39" s="50">
        <f t="shared" si="15"/>
        <v>0</v>
      </c>
      <c r="AF39" s="50">
        <f>AD39+T39+AE39+W39*Forutsetninger!$C$19</f>
        <v>0</v>
      </c>
      <c r="AG39" s="50">
        <f>(S39-E39)*Forutsetninger!$C$19+W39*Forutsetninger!$C$19+T39+U39*Forutsetninger!$B$6</f>
        <v>0</v>
      </c>
    </row>
    <row r="40" spans="1:33" s="78" customFormat="1" ht="12.75" x14ac:dyDescent="0.2">
      <c r="A40" s="197">
        <v>1032013</v>
      </c>
      <c r="B40" s="197" t="s">
        <v>272</v>
      </c>
      <c r="C40" s="76">
        <v>2013</v>
      </c>
      <c r="D40" s="52">
        <f t="shared" si="10"/>
        <v>27505</v>
      </c>
      <c r="E40" s="216">
        <v>0</v>
      </c>
      <c r="F40" s="52">
        <f t="shared" si="11"/>
        <v>27505</v>
      </c>
      <c r="G40" s="52">
        <f t="shared" si="16"/>
        <v>7653</v>
      </c>
      <c r="H40" s="52">
        <f t="shared" si="12"/>
        <v>111232</v>
      </c>
      <c r="I40" s="52">
        <f t="shared" si="17"/>
        <v>112344.32000000001</v>
      </c>
      <c r="J40" s="50">
        <f t="shared" si="13"/>
        <v>6588</v>
      </c>
      <c r="K40" s="50">
        <f t="shared" si="14"/>
        <v>1205</v>
      </c>
      <c r="L40" s="52">
        <f t="shared" si="18"/>
        <v>2505</v>
      </c>
      <c r="M40" s="216">
        <v>27024</v>
      </c>
      <c r="N40" s="216">
        <v>6369</v>
      </c>
      <c r="O40" s="217">
        <v>82597.8</v>
      </c>
      <c r="P40" s="216">
        <v>6588</v>
      </c>
      <c r="Q40" s="216">
        <v>2311</v>
      </c>
      <c r="R40" s="216">
        <v>0</v>
      </c>
      <c r="S40" s="216">
        <v>481</v>
      </c>
      <c r="T40" s="216">
        <v>1284</v>
      </c>
      <c r="U40" s="217">
        <v>29746.52</v>
      </c>
      <c r="V40" s="216">
        <v>1205</v>
      </c>
      <c r="W40" s="216">
        <v>194</v>
      </c>
      <c r="X40" s="216">
        <v>202.82</v>
      </c>
      <c r="Y40" s="50">
        <f>M40*Forutsetninger!$C$19</f>
        <v>28151.678092399405</v>
      </c>
      <c r="Z40" s="50">
        <f t="shared" si="19"/>
        <v>1336.1781599999999</v>
      </c>
      <c r="AA40" s="50">
        <f>R40*Forutsetninger!$C$19</f>
        <v>0</v>
      </c>
      <c r="AB40" s="50">
        <f>Y40+N40+Z40+Q40*Forutsetninger!$C$19-AA40</f>
        <v>38264.291423785406</v>
      </c>
      <c r="AC40" s="50">
        <f>AB40+O40*Forutsetninger!$B$6</f>
        <v>43484.472383785404</v>
      </c>
      <c r="AD40" s="50">
        <f>S40*Forutsetninger!$C$19</f>
        <v>501.07153502235474</v>
      </c>
      <c r="AE40" s="50">
        <f t="shared" si="15"/>
        <v>244.3981</v>
      </c>
      <c r="AF40" s="50">
        <f>AD40+T40+AE40+W40*Forutsetninger!$C$19</f>
        <v>2231.565015052161</v>
      </c>
      <c r="AG40" s="50">
        <f>(S40-E40)*Forutsetninger!$C$19+W40*Forutsetninger!$C$19+T40+U40*Forutsetninger!$B$6</f>
        <v>3867.1469790521614</v>
      </c>
    </row>
    <row r="41" spans="1:33" s="78" customFormat="1" ht="12.75" x14ac:dyDescent="0.2">
      <c r="A41" s="197">
        <v>1042013</v>
      </c>
      <c r="B41" s="197" t="s">
        <v>273</v>
      </c>
      <c r="C41" s="76">
        <v>2013</v>
      </c>
      <c r="D41" s="50">
        <f t="shared" si="10"/>
        <v>12753</v>
      </c>
      <c r="E41" s="216">
        <v>0</v>
      </c>
      <c r="F41" s="52">
        <f t="shared" si="11"/>
        <v>12753</v>
      </c>
      <c r="G41" s="50">
        <f t="shared" si="16"/>
        <v>3505</v>
      </c>
      <c r="H41" s="50">
        <f t="shared" si="12"/>
        <v>41562</v>
      </c>
      <c r="I41" s="50">
        <f t="shared" si="17"/>
        <v>41977.62</v>
      </c>
      <c r="J41" s="50">
        <f t="shared" si="13"/>
        <v>7324</v>
      </c>
      <c r="K41" s="50">
        <f t="shared" si="14"/>
        <v>0</v>
      </c>
      <c r="L41" s="50">
        <f t="shared" si="18"/>
        <v>674</v>
      </c>
      <c r="M41" s="216">
        <v>12753</v>
      </c>
      <c r="N41" s="216">
        <v>3505</v>
      </c>
      <c r="O41" s="217">
        <v>41977.62</v>
      </c>
      <c r="P41" s="216">
        <v>7324</v>
      </c>
      <c r="Q41" s="216">
        <v>674</v>
      </c>
      <c r="R41" s="216">
        <v>173.27099609375</v>
      </c>
      <c r="S41" s="216">
        <v>0</v>
      </c>
      <c r="T41" s="216">
        <v>0</v>
      </c>
      <c r="U41" s="217">
        <v>0</v>
      </c>
      <c r="V41" s="216">
        <v>0</v>
      </c>
      <c r="W41" s="216">
        <v>0</v>
      </c>
      <c r="X41" s="216">
        <v>198.74</v>
      </c>
      <c r="Y41" s="50">
        <f>M41*Forutsetninger!$C$19</f>
        <v>13285.166915052163</v>
      </c>
      <c r="Z41" s="50">
        <f t="shared" si="19"/>
        <v>1455.57176</v>
      </c>
      <c r="AA41" s="50">
        <f>R41*Forutsetninger!$C$19</f>
        <v>180.50138043149218</v>
      </c>
      <c r="AB41" s="50">
        <f>Y41+N41+Z41+Q41*Forutsetninger!$C$19-AA41</f>
        <v>18767.362480909793</v>
      </c>
      <c r="AC41" s="50">
        <f>AB41+O41*Forutsetninger!$B$6</f>
        <v>21420.348064909795</v>
      </c>
      <c r="AD41" s="50">
        <f>S41*Forutsetninger!$C$19</f>
        <v>0</v>
      </c>
      <c r="AE41" s="50">
        <f t="shared" si="15"/>
        <v>0</v>
      </c>
      <c r="AF41" s="50">
        <f>AD41+T41+AE41+W41*Forutsetninger!$C$19</f>
        <v>0</v>
      </c>
      <c r="AG41" s="50">
        <f>(S41-E41)*Forutsetninger!$C$19+W41*Forutsetninger!$C$19+T41+U41*Forutsetninger!$B$6</f>
        <v>0</v>
      </c>
    </row>
    <row r="42" spans="1:33" s="78" customFormat="1" ht="12.75" x14ac:dyDescent="0.2">
      <c r="A42" s="197">
        <v>1062013</v>
      </c>
      <c r="B42" s="197" t="s">
        <v>141</v>
      </c>
      <c r="C42" s="76">
        <v>2013</v>
      </c>
      <c r="D42" s="52">
        <f t="shared" si="10"/>
        <v>14667</v>
      </c>
      <c r="E42" s="216">
        <v>0</v>
      </c>
      <c r="F42" s="52">
        <f t="shared" si="11"/>
        <v>14667</v>
      </c>
      <c r="G42" s="52">
        <f t="shared" si="16"/>
        <v>2326</v>
      </c>
      <c r="H42" s="52">
        <f t="shared" si="12"/>
        <v>22475</v>
      </c>
      <c r="I42" s="52">
        <f t="shared" si="17"/>
        <v>22699.75</v>
      </c>
      <c r="J42" s="50">
        <f t="shared" si="13"/>
        <v>4295</v>
      </c>
      <c r="K42" s="50">
        <f t="shared" si="14"/>
        <v>2714</v>
      </c>
      <c r="L42" s="52">
        <f t="shared" si="18"/>
        <v>578</v>
      </c>
      <c r="M42" s="216">
        <v>12709</v>
      </c>
      <c r="N42" s="216">
        <v>2029</v>
      </c>
      <c r="O42" s="217">
        <v>17944.670000000002</v>
      </c>
      <c r="P42" s="216">
        <v>4295</v>
      </c>
      <c r="Q42" s="216">
        <v>84</v>
      </c>
      <c r="R42" s="216">
        <v>52.391998291015625</v>
      </c>
      <c r="S42" s="216">
        <v>1958</v>
      </c>
      <c r="T42" s="216">
        <v>297</v>
      </c>
      <c r="U42" s="217">
        <v>4755.08</v>
      </c>
      <c r="V42" s="216">
        <v>2714</v>
      </c>
      <c r="W42" s="216">
        <v>494</v>
      </c>
      <c r="X42" s="216">
        <v>197.77</v>
      </c>
      <c r="Y42" s="50">
        <f>M42*Forutsetninger!$C$19</f>
        <v>13239.330849478392</v>
      </c>
      <c r="Z42" s="50">
        <f t="shared" si="19"/>
        <v>849.42214999999999</v>
      </c>
      <c r="AA42" s="50">
        <f>R42*Forutsetninger!$C$19</f>
        <v>54.578251572905998</v>
      </c>
      <c r="AB42" s="50">
        <f>Y42+N42+Z42+Q42*Forutsetninger!$C$19-AA42</f>
        <v>16150.679964000867</v>
      </c>
      <c r="AC42" s="50">
        <f>AB42+O42*Forutsetninger!$B$6</f>
        <v>17284.783108000865</v>
      </c>
      <c r="AD42" s="50">
        <f>S42*Forutsetninger!$C$19</f>
        <v>2039.704918032787</v>
      </c>
      <c r="AE42" s="50">
        <f t="shared" si="15"/>
        <v>536.74778000000003</v>
      </c>
      <c r="AF42" s="50">
        <f>AD42+T42+AE42+W42*Forutsetninger!$C$19</f>
        <v>3388.0667069746646</v>
      </c>
      <c r="AG42" s="50">
        <f>(S42-E42)*Forutsetninger!$C$19+W42*Forutsetninger!$C$19+T42+U42*Forutsetninger!$B$6</f>
        <v>3151.839982974665</v>
      </c>
    </row>
    <row r="43" spans="1:33" s="78" customFormat="1" ht="12.75" x14ac:dyDescent="0.2">
      <c r="A43" s="197">
        <v>1082013</v>
      </c>
      <c r="B43" s="197" t="s">
        <v>274</v>
      </c>
      <c r="C43" s="76">
        <v>2013</v>
      </c>
      <c r="D43" s="52">
        <f t="shared" si="10"/>
        <v>960</v>
      </c>
      <c r="E43" s="216">
        <v>0</v>
      </c>
      <c r="F43" s="52">
        <f t="shared" si="11"/>
        <v>960</v>
      </c>
      <c r="G43" s="52">
        <f t="shared" si="16"/>
        <v>574</v>
      </c>
      <c r="H43" s="52">
        <f t="shared" si="12"/>
        <v>13410</v>
      </c>
      <c r="I43" s="52">
        <f t="shared" si="17"/>
        <v>13544.1</v>
      </c>
      <c r="J43" s="50">
        <f t="shared" si="13"/>
        <v>3561</v>
      </c>
      <c r="K43" s="50">
        <f t="shared" si="14"/>
        <v>0</v>
      </c>
      <c r="L43" s="52">
        <f t="shared" si="18"/>
        <v>0</v>
      </c>
      <c r="M43" s="216">
        <v>960</v>
      </c>
      <c r="N43" s="216">
        <v>574</v>
      </c>
      <c r="O43" s="217">
        <v>13544.1</v>
      </c>
      <c r="P43" s="216">
        <v>3561</v>
      </c>
      <c r="Q43" s="216">
        <v>0</v>
      </c>
      <c r="R43" s="216">
        <v>0</v>
      </c>
      <c r="S43" s="216">
        <v>0</v>
      </c>
      <c r="T43" s="216">
        <v>0</v>
      </c>
      <c r="U43" s="217">
        <v>0</v>
      </c>
      <c r="V43" s="216">
        <v>0</v>
      </c>
      <c r="W43" s="216">
        <v>0</v>
      </c>
      <c r="X43" s="216">
        <v>198.22</v>
      </c>
      <c r="Y43" s="50">
        <f>M43*Forutsetninger!$C$19</f>
        <v>1000.059612518629</v>
      </c>
      <c r="Z43" s="50">
        <f t="shared" si="19"/>
        <v>705.86142000000007</v>
      </c>
      <c r="AA43" s="50">
        <f>R43*Forutsetninger!$C$19</f>
        <v>0</v>
      </c>
      <c r="AB43" s="50">
        <f>Y43+N43+Z43+Q43*Forutsetninger!$C$19-AA43</f>
        <v>2279.9210325186291</v>
      </c>
      <c r="AC43" s="50">
        <f>AB43+O43*Forutsetninger!$B$6</f>
        <v>3135.9081525186293</v>
      </c>
      <c r="AD43" s="50">
        <f>S43*Forutsetninger!$C$19</f>
        <v>0</v>
      </c>
      <c r="AE43" s="50">
        <f t="shared" si="15"/>
        <v>0</v>
      </c>
      <c r="AF43" s="50">
        <f>AD43+T43+AE43+W43*Forutsetninger!$C$19</f>
        <v>0</v>
      </c>
      <c r="AG43" s="50">
        <f>(S43-E43)*Forutsetninger!$C$19+W43*Forutsetninger!$C$19+T43+U43*Forutsetninger!$B$6</f>
        <v>0</v>
      </c>
    </row>
    <row r="44" spans="1:33" s="78" customFormat="1" ht="12.75" x14ac:dyDescent="0.2">
      <c r="A44" s="197">
        <v>1162013</v>
      </c>
      <c r="B44" s="197" t="s">
        <v>275</v>
      </c>
      <c r="C44" s="76">
        <v>2013</v>
      </c>
      <c r="D44" s="50">
        <f t="shared" si="10"/>
        <v>22817</v>
      </c>
      <c r="E44" s="216">
        <v>0</v>
      </c>
      <c r="F44" s="52">
        <f t="shared" si="11"/>
        <v>22817</v>
      </c>
      <c r="G44" s="50">
        <f t="shared" si="16"/>
        <v>6042</v>
      </c>
      <c r="H44" s="50">
        <f t="shared" si="12"/>
        <v>77849</v>
      </c>
      <c r="I44" s="50">
        <f t="shared" si="17"/>
        <v>78627.490000000005</v>
      </c>
      <c r="J44" s="50">
        <f t="shared" si="13"/>
        <v>7311</v>
      </c>
      <c r="K44" s="50">
        <f t="shared" si="14"/>
        <v>500</v>
      </c>
      <c r="L44" s="50">
        <f t="shared" si="18"/>
        <v>2237</v>
      </c>
      <c r="M44" s="216">
        <v>22769</v>
      </c>
      <c r="N44" s="216">
        <v>5865</v>
      </c>
      <c r="O44" s="217">
        <v>77549.820000000007</v>
      </c>
      <c r="P44" s="216">
        <v>7311</v>
      </c>
      <c r="Q44" s="216">
        <v>2237</v>
      </c>
      <c r="R44" s="216">
        <v>0</v>
      </c>
      <c r="S44" s="216">
        <v>48</v>
      </c>
      <c r="T44" s="216">
        <v>177</v>
      </c>
      <c r="U44" s="217">
        <v>1077.67</v>
      </c>
      <c r="V44" s="216">
        <v>500</v>
      </c>
      <c r="W44" s="216">
        <v>0</v>
      </c>
      <c r="X44" s="216">
        <v>202.82</v>
      </c>
      <c r="Y44" s="50">
        <f>M44*Forutsetninger!$C$19</f>
        <v>23719.122205663192</v>
      </c>
      <c r="Z44" s="50">
        <f t="shared" si="19"/>
        <v>1482.81702</v>
      </c>
      <c r="AA44" s="50">
        <f>R44*Forutsetninger!$C$19</f>
        <v>0</v>
      </c>
      <c r="AB44" s="50">
        <f>Y44+N44+Z44+Q44*Forutsetninger!$C$19-AA44</f>
        <v>33397.286468584207</v>
      </c>
      <c r="AC44" s="50">
        <f>AB44+O44*Forutsetninger!$B$6</f>
        <v>38298.435092584208</v>
      </c>
      <c r="AD44" s="50">
        <f>S44*Forutsetninger!$C$19</f>
        <v>50.00298062593145</v>
      </c>
      <c r="AE44" s="50">
        <f t="shared" si="15"/>
        <v>101.41</v>
      </c>
      <c r="AF44" s="50">
        <f>AD44+T44+AE44+W44*Forutsetninger!$C$19</f>
        <v>328.41298062593148</v>
      </c>
      <c r="AG44" s="50">
        <f>(S44-E44)*Forutsetninger!$C$19+W44*Forutsetninger!$C$19+T44+U44*Forutsetninger!$B$6</f>
        <v>295.11172462593146</v>
      </c>
    </row>
    <row r="45" spans="1:33" s="78" customFormat="1" ht="12.75" x14ac:dyDescent="0.2">
      <c r="A45" s="197">
        <v>1192013</v>
      </c>
      <c r="B45" s="197" t="s">
        <v>110</v>
      </c>
      <c r="C45" s="76">
        <v>2013</v>
      </c>
      <c r="D45" s="52">
        <f t="shared" si="10"/>
        <v>18888</v>
      </c>
      <c r="E45" s="216">
        <v>0</v>
      </c>
      <c r="F45" s="52">
        <f t="shared" si="11"/>
        <v>18888</v>
      </c>
      <c r="G45" s="52">
        <f t="shared" si="16"/>
        <v>4813</v>
      </c>
      <c r="H45" s="52">
        <f t="shared" si="12"/>
        <v>73429</v>
      </c>
      <c r="I45" s="52">
        <f t="shared" si="17"/>
        <v>74163.289999999994</v>
      </c>
      <c r="J45" s="50">
        <f t="shared" si="13"/>
        <v>7528</v>
      </c>
      <c r="K45" s="50">
        <f t="shared" si="14"/>
        <v>0</v>
      </c>
      <c r="L45" s="52">
        <f t="shared" si="18"/>
        <v>2064</v>
      </c>
      <c r="M45" s="216">
        <v>18888</v>
      </c>
      <c r="N45" s="216">
        <v>4813</v>
      </c>
      <c r="O45" s="217">
        <v>74163.289999999994</v>
      </c>
      <c r="P45" s="216">
        <v>7528</v>
      </c>
      <c r="Q45" s="216">
        <v>2064</v>
      </c>
      <c r="R45" s="216">
        <v>0</v>
      </c>
      <c r="S45" s="216">
        <v>0</v>
      </c>
      <c r="T45" s="216">
        <v>0</v>
      </c>
      <c r="U45" s="217">
        <v>0</v>
      </c>
      <c r="V45" s="216">
        <v>0</v>
      </c>
      <c r="W45" s="216">
        <v>0</v>
      </c>
      <c r="X45" s="216">
        <v>209.99</v>
      </c>
      <c r="Y45" s="50">
        <f>M45*Forutsetninger!$C$19</f>
        <v>19676.172876304026</v>
      </c>
      <c r="Z45" s="50">
        <f t="shared" si="19"/>
        <v>1580.8047199999999</v>
      </c>
      <c r="AA45" s="50">
        <f>R45*Forutsetninger!$C$19</f>
        <v>0</v>
      </c>
      <c r="AB45" s="50">
        <f>Y45+N45+Z45+Q45*Forutsetninger!$C$19-AA45</f>
        <v>28220.105763219079</v>
      </c>
      <c r="AC45" s="50">
        <f>AB45+O45*Forutsetninger!$B$6</f>
        <v>32907.225691219079</v>
      </c>
      <c r="AD45" s="50">
        <f>S45*Forutsetninger!$C$19</f>
        <v>0</v>
      </c>
      <c r="AE45" s="50">
        <f t="shared" si="15"/>
        <v>0</v>
      </c>
      <c r="AF45" s="50">
        <f>AD45+T45+AE45+W45*Forutsetninger!$C$19</f>
        <v>0</v>
      </c>
      <c r="AG45" s="50">
        <f>(S45-E45)*Forutsetninger!$C$19+W45*Forutsetninger!$C$19+T45+U45*Forutsetninger!$B$6</f>
        <v>0</v>
      </c>
    </row>
    <row r="46" spans="1:33" s="78" customFormat="1" ht="12.75" x14ac:dyDescent="0.2">
      <c r="A46" s="197">
        <v>1212013</v>
      </c>
      <c r="B46" s="197" t="s">
        <v>276</v>
      </c>
      <c r="C46" s="76">
        <v>2013</v>
      </c>
      <c r="D46" s="52">
        <f t="shared" si="10"/>
        <v>1205</v>
      </c>
      <c r="E46" s="216">
        <v>0</v>
      </c>
      <c r="F46" s="52">
        <f t="shared" si="11"/>
        <v>1205</v>
      </c>
      <c r="G46" s="52">
        <f t="shared" si="16"/>
        <v>736</v>
      </c>
      <c r="H46" s="52">
        <f t="shared" si="12"/>
        <v>11729</v>
      </c>
      <c r="I46" s="52">
        <f t="shared" si="17"/>
        <v>11846.29</v>
      </c>
      <c r="J46" s="52">
        <f t="shared" si="13"/>
        <v>1510</v>
      </c>
      <c r="K46" s="52">
        <f t="shared" si="14"/>
        <v>0</v>
      </c>
      <c r="L46" s="52">
        <f t="shared" si="18"/>
        <v>334</v>
      </c>
      <c r="M46" s="216">
        <v>1205</v>
      </c>
      <c r="N46" s="216">
        <v>736</v>
      </c>
      <c r="O46" s="217">
        <v>11846.29</v>
      </c>
      <c r="P46" s="216">
        <v>1510</v>
      </c>
      <c r="Q46" s="216">
        <v>334</v>
      </c>
      <c r="R46" s="216">
        <v>0</v>
      </c>
      <c r="S46" s="216">
        <v>0</v>
      </c>
      <c r="T46" s="216">
        <v>0</v>
      </c>
      <c r="U46" s="217">
        <v>0</v>
      </c>
      <c r="V46" s="216">
        <v>0</v>
      </c>
      <c r="W46" s="216">
        <v>0</v>
      </c>
      <c r="X46" s="216">
        <v>197.77</v>
      </c>
      <c r="Y46" s="52">
        <f>M46*Forutsetninger!$C$19</f>
        <v>1255.2831594634874</v>
      </c>
      <c r="Z46" s="52">
        <f t="shared" si="19"/>
        <v>298.6327</v>
      </c>
      <c r="AA46" s="50">
        <f>R46*Forutsetninger!$C$19</f>
        <v>0</v>
      </c>
      <c r="AB46" s="50">
        <f>Y46+N46+Z46+Q46*Forutsetninger!$C$19-AA46</f>
        <v>2637.8532663189271</v>
      </c>
      <c r="AC46" s="52">
        <f>AB46+O46*Forutsetninger!$B$6</f>
        <v>3386.5387943189271</v>
      </c>
      <c r="AD46" s="52">
        <f>S46*Forutsetninger!$C$19</f>
        <v>0</v>
      </c>
      <c r="AE46" s="52">
        <f t="shared" si="15"/>
        <v>0</v>
      </c>
      <c r="AF46" s="50">
        <f>AD46+T46+AE46+W46*Forutsetninger!$C$19</f>
        <v>0</v>
      </c>
      <c r="AG46" s="50">
        <f>(S46-E46)*Forutsetninger!$C$19+W46*Forutsetninger!$C$19+T46+U46*Forutsetninger!$B$6</f>
        <v>0</v>
      </c>
    </row>
    <row r="47" spans="1:33" s="78" customFormat="1" ht="12.75" x14ac:dyDescent="0.2">
      <c r="A47" s="197">
        <v>1322013</v>
      </c>
      <c r="B47" s="197" t="s">
        <v>142</v>
      </c>
      <c r="C47" s="76">
        <v>2013</v>
      </c>
      <c r="D47" s="50">
        <f t="shared" si="10"/>
        <v>46650</v>
      </c>
      <c r="E47" s="216">
        <v>0</v>
      </c>
      <c r="F47" s="52">
        <f t="shared" si="11"/>
        <v>46650</v>
      </c>
      <c r="G47" s="50">
        <f t="shared" si="16"/>
        <v>11879</v>
      </c>
      <c r="H47" s="50">
        <f t="shared" si="12"/>
        <v>160501</v>
      </c>
      <c r="I47" s="50">
        <f t="shared" si="17"/>
        <v>162106.01</v>
      </c>
      <c r="J47" s="50">
        <f t="shared" si="13"/>
        <v>6950</v>
      </c>
      <c r="K47" s="50">
        <f t="shared" si="14"/>
        <v>13478</v>
      </c>
      <c r="L47" s="50">
        <f t="shared" si="18"/>
        <v>1376</v>
      </c>
      <c r="M47" s="216">
        <v>39747</v>
      </c>
      <c r="N47" s="216">
        <v>6818</v>
      </c>
      <c r="O47" s="217">
        <v>70183.89</v>
      </c>
      <c r="P47" s="216">
        <v>6950</v>
      </c>
      <c r="Q47" s="216">
        <v>1223</v>
      </c>
      <c r="R47" s="216">
        <v>0</v>
      </c>
      <c r="S47" s="216">
        <v>6903</v>
      </c>
      <c r="T47" s="216">
        <v>5061</v>
      </c>
      <c r="U47" s="217">
        <v>91922.12</v>
      </c>
      <c r="V47" s="216">
        <v>13478</v>
      </c>
      <c r="W47" s="216">
        <v>153</v>
      </c>
      <c r="X47" s="216">
        <v>202.82</v>
      </c>
      <c r="Y47" s="50">
        <f>M47*Forutsetninger!$C$19</f>
        <v>41405.593144560364</v>
      </c>
      <c r="Z47" s="50">
        <f t="shared" si="19"/>
        <v>1409.5989999999999</v>
      </c>
      <c r="AA47" s="50">
        <f>R47*Forutsetninger!$C$19</f>
        <v>0</v>
      </c>
      <c r="AB47" s="50">
        <f>Y47+N47+Z47+Q47*Forutsetninger!$C$19-AA47</f>
        <v>50907.226421758576</v>
      </c>
      <c r="AC47" s="50">
        <f>AB47+O47*Forutsetninger!$B$6</f>
        <v>55342.848269758579</v>
      </c>
      <c r="AD47" s="50">
        <f>S47*Forutsetninger!$C$19</f>
        <v>7191.0536512667668</v>
      </c>
      <c r="AE47" s="50">
        <f t="shared" si="15"/>
        <v>2733.6079599999998</v>
      </c>
      <c r="AF47" s="50">
        <f>AD47+T47+AE47+W47*Forutsetninger!$C$19</f>
        <v>15145.046112011923</v>
      </c>
      <c r="AG47" s="50">
        <f>(S47-E47)*Forutsetninger!$C$19+W47*Forutsetninger!$C$19+T47+U47*Forutsetninger!$B$6</f>
        <v>18220.916136011925</v>
      </c>
    </row>
    <row r="48" spans="1:33" s="78" customFormat="1" ht="12.75" x14ac:dyDescent="0.2">
      <c r="A48" s="197">
        <v>1332013</v>
      </c>
      <c r="B48" s="197" t="s">
        <v>111</v>
      </c>
      <c r="C48" s="76">
        <v>2013</v>
      </c>
      <c r="D48" s="50">
        <f t="shared" si="10"/>
        <v>42356</v>
      </c>
      <c r="E48" s="216">
        <v>0</v>
      </c>
      <c r="F48" s="52">
        <f t="shared" si="11"/>
        <v>42356</v>
      </c>
      <c r="G48" s="50">
        <f t="shared" si="16"/>
        <v>17602</v>
      </c>
      <c r="H48" s="50">
        <f t="shared" si="12"/>
        <v>208136</v>
      </c>
      <c r="I48" s="50">
        <f t="shared" si="17"/>
        <v>210217.36000000002</v>
      </c>
      <c r="J48" s="50">
        <f t="shared" si="13"/>
        <v>13388</v>
      </c>
      <c r="K48" s="50">
        <f t="shared" si="14"/>
        <v>6606</v>
      </c>
      <c r="L48" s="50">
        <f t="shared" si="18"/>
        <v>5632</v>
      </c>
      <c r="M48" s="216">
        <v>36748</v>
      </c>
      <c r="N48" s="216">
        <v>11959</v>
      </c>
      <c r="O48" s="217">
        <v>135657.14000000001</v>
      </c>
      <c r="P48" s="216">
        <v>13388</v>
      </c>
      <c r="Q48" s="216">
        <v>2464</v>
      </c>
      <c r="R48" s="216">
        <v>0</v>
      </c>
      <c r="S48" s="216">
        <v>5608</v>
      </c>
      <c r="T48" s="216">
        <v>5643</v>
      </c>
      <c r="U48" s="217">
        <v>74560.22</v>
      </c>
      <c r="V48" s="216">
        <v>6606</v>
      </c>
      <c r="W48" s="216">
        <v>3168</v>
      </c>
      <c r="X48" s="216">
        <v>202.82</v>
      </c>
      <c r="Y48" s="50">
        <f>M48*Forutsetninger!$C$19</f>
        <v>38281.448584202684</v>
      </c>
      <c r="Z48" s="50">
        <f t="shared" si="19"/>
        <v>2715.3541599999999</v>
      </c>
      <c r="AA48" s="50">
        <f>R48*Forutsetninger!$C$19</f>
        <v>0</v>
      </c>
      <c r="AB48" s="50">
        <f>Y48+N48+Z48+Q48*Forutsetninger!$C$19-AA48</f>
        <v>55522.622416333834</v>
      </c>
      <c r="AC48" s="50">
        <f>AB48+O48*Forutsetninger!$B$6</f>
        <v>64096.153664333833</v>
      </c>
      <c r="AD48" s="50">
        <f>S48*Forutsetninger!$C$19</f>
        <v>5842.0149031296578</v>
      </c>
      <c r="AE48" s="50">
        <f t="shared" si="15"/>
        <v>1339.8289199999999</v>
      </c>
      <c r="AF48" s="50">
        <f>AD48+T48+AE48+W48*Forutsetninger!$C$19</f>
        <v>16125.040544441134</v>
      </c>
      <c r="AG48" s="50">
        <f>(S48-E48)*Forutsetninger!$C$19+W48*Forutsetninger!$C$19+T48+U48*Forutsetninger!$B$6</f>
        <v>19497.417528441132</v>
      </c>
    </row>
    <row r="49" spans="1:33" s="78" customFormat="1" ht="12.75" x14ac:dyDescent="0.2">
      <c r="A49" s="197">
        <v>1352013</v>
      </c>
      <c r="B49" s="197" t="s">
        <v>60</v>
      </c>
      <c r="C49" s="76">
        <v>2013</v>
      </c>
      <c r="D49" s="52">
        <f t="shared" si="10"/>
        <v>44430</v>
      </c>
      <c r="E49" s="216">
        <v>0</v>
      </c>
      <c r="F49" s="52">
        <f t="shared" si="11"/>
        <v>44430</v>
      </c>
      <c r="G49" s="52">
        <f t="shared" si="16"/>
        <v>11626</v>
      </c>
      <c r="H49" s="52">
        <f t="shared" si="12"/>
        <v>164723</v>
      </c>
      <c r="I49" s="52">
        <f t="shared" si="17"/>
        <v>166370.23000000001</v>
      </c>
      <c r="J49" s="50">
        <f t="shared" si="13"/>
        <v>18107</v>
      </c>
      <c r="K49" s="50">
        <f t="shared" si="14"/>
        <v>0</v>
      </c>
      <c r="L49" s="52">
        <f t="shared" si="18"/>
        <v>3940</v>
      </c>
      <c r="M49" s="216">
        <v>44430</v>
      </c>
      <c r="N49" s="216">
        <v>11551</v>
      </c>
      <c r="O49" s="217">
        <v>165858.16</v>
      </c>
      <c r="P49" s="216">
        <v>18107</v>
      </c>
      <c r="Q49" s="216">
        <v>3940</v>
      </c>
      <c r="R49" s="216">
        <v>131.09100341796875</v>
      </c>
      <c r="S49" s="216">
        <v>0</v>
      </c>
      <c r="T49" s="216">
        <v>75</v>
      </c>
      <c r="U49" s="217">
        <v>512.07000000000005</v>
      </c>
      <c r="V49" s="216">
        <v>0</v>
      </c>
      <c r="W49" s="216">
        <v>0</v>
      </c>
      <c r="X49" s="216">
        <v>198.74</v>
      </c>
      <c r="Y49" s="50">
        <f>M49*Forutsetninger!$C$19</f>
        <v>46284.008941877801</v>
      </c>
      <c r="Z49" s="50">
        <f t="shared" si="19"/>
        <v>3598.58518</v>
      </c>
      <c r="AA49" s="50">
        <f>R49*Forutsetninger!$C$19</f>
        <v>136.56126883630427</v>
      </c>
      <c r="AB49" s="50">
        <f>Y49+N49+Z49+Q49*Forutsetninger!$C$19-AA49</f>
        <v>65401.444179420039</v>
      </c>
      <c r="AC49" s="50">
        <f>AB49+O49*Forutsetninger!$B$6</f>
        <v>75883.679891420034</v>
      </c>
      <c r="AD49" s="50">
        <f>S49*Forutsetninger!$C$19</f>
        <v>0</v>
      </c>
      <c r="AE49" s="50">
        <f t="shared" si="15"/>
        <v>0</v>
      </c>
      <c r="AF49" s="50">
        <f>AD49+T49+AE49+W49*Forutsetninger!$C$19</f>
        <v>75</v>
      </c>
      <c r="AG49" s="50">
        <f>(S49-E49)*Forutsetninger!$C$19+W49*Forutsetninger!$C$19+T49+U49*Forutsetninger!$B$6</f>
        <v>107.362824</v>
      </c>
    </row>
    <row r="50" spans="1:33" s="78" customFormat="1" ht="12.75" x14ac:dyDescent="0.2">
      <c r="A50" s="197">
        <v>1382013</v>
      </c>
      <c r="B50" s="197" t="s">
        <v>215</v>
      </c>
      <c r="C50" s="76">
        <v>2013</v>
      </c>
      <c r="D50" s="50">
        <f t="shared" si="10"/>
        <v>14957</v>
      </c>
      <c r="E50" s="216">
        <v>0</v>
      </c>
      <c r="F50" s="52">
        <f t="shared" si="11"/>
        <v>14957</v>
      </c>
      <c r="G50" s="50">
        <f t="shared" si="16"/>
        <v>3435</v>
      </c>
      <c r="H50" s="50">
        <f t="shared" si="12"/>
        <v>43560</v>
      </c>
      <c r="I50" s="50">
        <f t="shared" si="17"/>
        <v>43995.6</v>
      </c>
      <c r="J50" s="50">
        <f t="shared" si="13"/>
        <v>5500</v>
      </c>
      <c r="K50" s="50">
        <f t="shared" si="14"/>
        <v>10197</v>
      </c>
      <c r="L50" s="50">
        <f t="shared" si="18"/>
        <v>827</v>
      </c>
      <c r="M50" s="216">
        <v>13795</v>
      </c>
      <c r="N50" s="216">
        <v>2058</v>
      </c>
      <c r="O50" s="217">
        <v>21683.69</v>
      </c>
      <c r="P50" s="216">
        <v>5500</v>
      </c>
      <c r="Q50" s="216">
        <v>574</v>
      </c>
      <c r="R50" s="216">
        <v>0</v>
      </c>
      <c r="S50" s="216">
        <v>1162</v>
      </c>
      <c r="T50" s="216">
        <v>1377</v>
      </c>
      <c r="U50" s="217">
        <v>22311.91</v>
      </c>
      <c r="V50" s="216">
        <v>10197</v>
      </c>
      <c r="W50" s="216">
        <v>253</v>
      </c>
      <c r="X50" s="216">
        <v>202.82</v>
      </c>
      <c r="Y50" s="50">
        <f>M50*Forutsetninger!$C$19</f>
        <v>14370.648286140091</v>
      </c>
      <c r="Z50" s="50">
        <f t="shared" si="19"/>
        <v>1115.51</v>
      </c>
      <c r="AA50" s="50">
        <f>R50*Forutsetninger!$C$19</f>
        <v>0</v>
      </c>
      <c r="AB50" s="50">
        <f>Y50+N50+Z50+Q50*Forutsetninger!$C$19-AA50</f>
        <v>18142.110596125185</v>
      </c>
      <c r="AC50" s="50">
        <f>AB50+O50*Forutsetninger!$B$6</f>
        <v>19512.519804125186</v>
      </c>
      <c r="AD50" s="50">
        <f>S50*Forutsetninger!$C$19</f>
        <v>1210.4888226527571</v>
      </c>
      <c r="AE50" s="50">
        <f t="shared" si="15"/>
        <v>2068.1555400000002</v>
      </c>
      <c r="AF50" s="50">
        <f>AD50+T50+AE50+W50*Forutsetninger!$C$19</f>
        <v>4919.2017397019381</v>
      </c>
      <c r="AG50" s="50">
        <f>(S50-E50)*Forutsetninger!$C$19+W50*Forutsetninger!$C$19+T50+U50*Forutsetninger!$B$6</f>
        <v>4261.1589117019375</v>
      </c>
    </row>
    <row r="51" spans="1:33" s="78" customFormat="1" ht="12.75" x14ac:dyDescent="0.2">
      <c r="A51" s="197">
        <v>1462013</v>
      </c>
      <c r="B51" s="197" t="s">
        <v>216</v>
      </c>
      <c r="C51" s="76">
        <v>2013</v>
      </c>
      <c r="D51" s="52">
        <f t="shared" si="10"/>
        <v>25670</v>
      </c>
      <c r="E51" s="216">
        <v>0</v>
      </c>
      <c r="F51" s="52">
        <f t="shared" si="11"/>
        <v>25670</v>
      </c>
      <c r="G51" s="52">
        <f t="shared" si="16"/>
        <v>8357</v>
      </c>
      <c r="H51" s="52">
        <f t="shared" si="12"/>
        <v>146502</v>
      </c>
      <c r="I51" s="52">
        <f t="shared" si="17"/>
        <v>147967.01999999999</v>
      </c>
      <c r="J51" s="50">
        <f t="shared" si="13"/>
        <v>8561</v>
      </c>
      <c r="K51" s="50">
        <f t="shared" si="14"/>
        <v>15178</v>
      </c>
      <c r="L51" s="52">
        <f t="shared" si="18"/>
        <v>1223</v>
      </c>
      <c r="M51" s="216">
        <v>14714</v>
      </c>
      <c r="N51" s="216">
        <v>6090</v>
      </c>
      <c r="O51" s="217">
        <v>93503.78</v>
      </c>
      <c r="P51" s="216">
        <v>8561</v>
      </c>
      <c r="Q51" s="216">
        <v>231</v>
      </c>
      <c r="R51" s="216">
        <v>2659.781982421875</v>
      </c>
      <c r="S51" s="216">
        <v>10956</v>
      </c>
      <c r="T51" s="216">
        <v>2267</v>
      </c>
      <c r="U51" s="217">
        <v>54463.24</v>
      </c>
      <c r="V51" s="216">
        <v>15178</v>
      </c>
      <c r="W51" s="216">
        <v>992</v>
      </c>
      <c r="X51" s="216">
        <v>198.22</v>
      </c>
      <c r="Y51" s="50">
        <f>M51*Forutsetninger!$C$19</f>
        <v>15327.99701937407</v>
      </c>
      <c r="Z51" s="50">
        <f t="shared" si="19"/>
        <v>1696.9614199999999</v>
      </c>
      <c r="AA51" s="50">
        <f>R51*Forutsetninger!$C$19</f>
        <v>2770.7713945050532</v>
      </c>
      <c r="AB51" s="50">
        <f>Y51+N51+Z51+Q51*Forutsetninger!$C$19-AA51</f>
        <v>20584.826389131311</v>
      </c>
      <c r="AC51" s="50">
        <f>AB51+O51*Forutsetninger!$B$6</f>
        <v>26494.265285131311</v>
      </c>
      <c r="AD51" s="50">
        <f>S51*Forutsetninger!$C$19</f>
        <v>11413.180327868853</v>
      </c>
      <c r="AE51" s="50">
        <f t="shared" si="15"/>
        <v>3008.5831600000001</v>
      </c>
      <c r="AF51" s="50">
        <f>AD51+T51+AE51+W51*Forutsetninger!$C$19</f>
        <v>17722.158420804772</v>
      </c>
      <c r="AG51" s="50">
        <f>(S51-E51)*Forutsetninger!$C$19+W51*Forutsetninger!$C$19+T51+U51*Forutsetninger!$B$6</f>
        <v>18155.652028804769</v>
      </c>
    </row>
    <row r="52" spans="1:33" s="78" customFormat="1" ht="12.75" x14ac:dyDescent="0.2">
      <c r="A52" s="197">
        <v>1472013</v>
      </c>
      <c r="B52" s="197" t="s">
        <v>217</v>
      </c>
      <c r="C52" s="76">
        <v>2013</v>
      </c>
      <c r="D52" s="50">
        <f t="shared" si="10"/>
        <v>8461</v>
      </c>
      <c r="E52" s="216">
        <v>0</v>
      </c>
      <c r="F52" s="52">
        <f t="shared" si="11"/>
        <v>8461</v>
      </c>
      <c r="G52" s="50">
        <f t="shared" si="16"/>
        <v>1759</v>
      </c>
      <c r="H52" s="50">
        <f t="shared" si="12"/>
        <v>19677</v>
      </c>
      <c r="I52" s="50">
        <f t="shared" si="17"/>
        <v>19873.77</v>
      </c>
      <c r="J52" s="50">
        <f t="shared" si="13"/>
        <v>1504</v>
      </c>
      <c r="K52" s="50">
        <f t="shared" si="14"/>
        <v>281</v>
      </c>
      <c r="L52" s="50">
        <f t="shared" si="18"/>
        <v>164</v>
      </c>
      <c r="M52" s="216">
        <v>7925</v>
      </c>
      <c r="N52" s="216">
        <v>1594</v>
      </c>
      <c r="O52" s="217">
        <v>18748.63</v>
      </c>
      <c r="P52" s="216">
        <v>1504</v>
      </c>
      <c r="Q52" s="216">
        <v>164</v>
      </c>
      <c r="R52" s="216">
        <v>0</v>
      </c>
      <c r="S52" s="216">
        <v>536</v>
      </c>
      <c r="T52" s="216">
        <v>165</v>
      </c>
      <c r="U52" s="217">
        <v>1125.1400000000001</v>
      </c>
      <c r="V52" s="216">
        <v>281</v>
      </c>
      <c r="W52" s="216">
        <v>0</v>
      </c>
      <c r="X52" s="216">
        <v>202.82</v>
      </c>
      <c r="Y52" s="50">
        <f>M52*Forutsetninger!$C$19</f>
        <v>8255.70044709389</v>
      </c>
      <c r="Z52" s="50">
        <f t="shared" si="19"/>
        <v>305.04127999999997</v>
      </c>
      <c r="AA52" s="50">
        <f>R52*Forutsetninger!$C$19</f>
        <v>0</v>
      </c>
      <c r="AB52" s="50">
        <f>Y52+N52+Z52+Q52*Forutsetninger!$C$19-AA52</f>
        <v>10325.585244232489</v>
      </c>
      <c r="AC52" s="50">
        <f>AB52+O52*Forutsetninger!$B$6</f>
        <v>11510.498660232488</v>
      </c>
      <c r="AD52" s="50">
        <f>S52*Forutsetninger!$C$19</f>
        <v>558.36661698956789</v>
      </c>
      <c r="AE52" s="50">
        <f t="shared" si="15"/>
        <v>56.992419999999996</v>
      </c>
      <c r="AF52" s="50">
        <f>AD52+T52+AE52+W52*Forutsetninger!$C$19</f>
        <v>780.35903698956793</v>
      </c>
      <c r="AG52" s="50">
        <f>(S52-E52)*Forutsetninger!$C$19+W52*Forutsetninger!$C$19+T52+U52*Forutsetninger!$B$6</f>
        <v>794.47546498956785</v>
      </c>
    </row>
    <row r="53" spans="1:33" s="78" customFormat="1" ht="12.75" x14ac:dyDescent="0.2">
      <c r="A53" s="197">
        <v>1492013</v>
      </c>
      <c r="B53" s="197" t="s">
        <v>218</v>
      </c>
      <c r="C53" s="76">
        <v>2013</v>
      </c>
      <c r="D53" s="52">
        <f t="shared" si="10"/>
        <v>17031</v>
      </c>
      <c r="E53" s="216">
        <v>0</v>
      </c>
      <c r="F53" s="52">
        <f t="shared" si="11"/>
        <v>17031</v>
      </c>
      <c r="G53" s="52">
        <f t="shared" si="16"/>
        <v>5962</v>
      </c>
      <c r="H53" s="52">
        <f t="shared" si="12"/>
        <v>89138</v>
      </c>
      <c r="I53" s="52">
        <f t="shared" si="17"/>
        <v>90029.38</v>
      </c>
      <c r="J53" s="50">
        <f t="shared" si="13"/>
        <v>6207</v>
      </c>
      <c r="K53" s="50">
        <f t="shared" si="14"/>
        <v>0</v>
      </c>
      <c r="L53" s="52">
        <f t="shared" si="18"/>
        <v>689</v>
      </c>
      <c r="M53" s="216">
        <v>17031</v>
      </c>
      <c r="N53" s="216">
        <v>5962</v>
      </c>
      <c r="O53" s="217">
        <v>90029.38</v>
      </c>
      <c r="P53" s="216">
        <v>6207</v>
      </c>
      <c r="Q53" s="216">
        <v>689</v>
      </c>
      <c r="R53" s="216">
        <v>0</v>
      </c>
      <c r="S53" s="216">
        <v>0</v>
      </c>
      <c r="T53" s="216">
        <v>0</v>
      </c>
      <c r="U53" s="217">
        <v>0</v>
      </c>
      <c r="V53" s="216">
        <v>0</v>
      </c>
      <c r="W53" s="216">
        <v>0</v>
      </c>
      <c r="X53" s="216">
        <v>209.99</v>
      </c>
      <c r="Y53" s="50">
        <f>M53*Forutsetninger!$C$19</f>
        <v>17741.682563338301</v>
      </c>
      <c r="Z53" s="50">
        <f t="shared" si="19"/>
        <v>1303.4079300000001</v>
      </c>
      <c r="AA53" s="50">
        <f>R53*Forutsetninger!$C$19</f>
        <v>0</v>
      </c>
      <c r="AB53" s="50">
        <f>Y53+N53+Z53+Q53*Forutsetninger!$C$19-AA53</f>
        <v>25724.841611073029</v>
      </c>
      <c r="AC53" s="50">
        <f>AB53+O53*Forutsetninger!$B$6</f>
        <v>31414.698427073028</v>
      </c>
      <c r="AD53" s="50">
        <f>S53*Forutsetninger!$C$19</f>
        <v>0</v>
      </c>
      <c r="AE53" s="50">
        <f t="shared" si="15"/>
        <v>0</v>
      </c>
      <c r="AF53" s="50">
        <f>AD53+T53+AE53+W53*Forutsetninger!$C$19</f>
        <v>0</v>
      </c>
      <c r="AG53" s="50">
        <f>(S53-E53)*Forutsetninger!$C$19+W53*Forutsetninger!$C$19+T53+U53*Forutsetninger!$B$6</f>
        <v>0</v>
      </c>
    </row>
    <row r="54" spans="1:33" s="78" customFormat="1" ht="12.75" x14ac:dyDescent="0.2">
      <c r="A54" s="197">
        <v>1522013</v>
      </c>
      <c r="B54" s="197" t="s">
        <v>219</v>
      </c>
      <c r="C54" s="76">
        <v>2013</v>
      </c>
      <c r="D54" s="50">
        <f t="shared" si="10"/>
        <v>1766</v>
      </c>
      <c r="E54" s="216">
        <v>0</v>
      </c>
      <c r="F54" s="52">
        <f t="shared" si="11"/>
        <v>1766</v>
      </c>
      <c r="G54" s="50">
        <f t="shared" si="16"/>
        <v>731</v>
      </c>
      <c r="H54" s="50">
        <f t="shared" si="12"/>
        <v>15342</v>
      </c>
      <c r="I54" s="50">
        <f t="shared" si="17"/>
        <v>15495.42</v>
      </c>
      <c r="J54" s="50">
        <f t="shared" si="13"/>
        <v>0</v>
      </c>
      <c r="K54" s="50">
        <f t="shared" si="14"/>
        <v>12817</v>
      </c>
      <c r="L54" s="50">
        <f t="shared" si="18"/>
        <v>0</v>
      </c>
      <c r="M54" s="216">
        <v>0</v>
      </c>
      <c r="N54" s="216">
        <v>0</v>
      </c>
      <c r="O54" s="217">
        <v>0</v>
      </c>
      <c r="P54" s="216">
        <v>0</v>
      </c>
      <c r="Q54" s="216">
        <v>0</v>
      </c>
      <c r="R54" s="216">
        <v>0</v>
      </c>
      <c r="S54" s="216">
        <v>1766</v>
      </c>
      <c r="T54" s="216">
        <v>731</v>
      </c>
      <c r="U54" s="217">
        <v>15495.42</v>
      </c>
      <c r="V54" s="216">
        <v>12817</v>
      </c>
      <c r="W54" s="216">
        <v>0</v>
      </c>
      <c r="X54" s="216">
        <v>209.99</v>
      </c>
      <c r="Y54" s="50">
        <f>M54*Forutsetninger!$C$19</f>
        <v>0</v>
      </c>
      <c r="Z54" s="50">
        <f t="shared" si="19"/>
        <v>0</v>
      </c>
      <c r="AA54" s="50">
        <f>R54*Forutsetninger!$C$19</f>
        <v>0</v>
      </c>
      <c r="AB54" s="50">
        <f>Y54+N54+Z54+Q54*Forutsetninger!$C$19-AA54</f>
        <v>0</v>
      </c>
      <c r="AC54" s="50">
        <f>AB54+O54*Forutsetninger!$B$6</f>
        <v>0</v>
      </c>
      <c r="AD54" s="50">
        <f>S54*Forutsetninger!$C$19</f>
        <v>1839.6929955290614</v>
      </c>
      <c r="AE54" s="50">
        <f t="shared" si="15"/>
        <v>2691.4418300000002</v>
      </c>
      <c r="AF54" s="50">
        <f>AD54+T54+AE54+W54*Forutsetninger!$C$19</f>
        <v>5262.1348255290613</v>
      </c>
      <c r="AG54" s="50">
        <f>(S54-E54)*Forutsetninger!$C$19+W54*Forutsetninger!$C$19+T54+U54*Forutsetninger!$B$6</f>
        <v>3550.0035395290615</v>
      </c>
    </row>
    <row r="55" spans="1:33" s="78" customFormat="1" ht="12.75" x14ac:dyDescent="0.2">
      <c r="A55" s="197">
        <v>1532013</v>
      </c>
      <c r="B55" s="197" t="s">
        <v>220</v>
      </c>
      <c r="C55" s="76">
        <v>2013</v>
      </c>
      <c r="D55" s="50">
        <f t="shared" si="10"/>
        <v>15357</v>
      </c>
      <c r="E55" s="216">
        <v>0</v>
      </c>
      <c r="F55" s="52">
        <f t="shared" si="11"/>
        <v>15357</v>
      </c>
      <c r="G55" s="50">
        <f t="shared" si="16"/>
        <v>7977</v>
      </c>
      <c r="H55" s="50">
        <f t="shared" si="12"/>
        <v>104511</v>
      </c>
      <c r="I55" s="50">
        <f t="shared" si="17"/>
        <v>105556.11</v>
      </c>
      <c r="J55" s="50">
        <f t="shared" si="13"/>
        <v>8711</v>
      </c>
      <c r="K55" s="50">
        <f t="shared" si="14"/>
        <v>0</v>
      </c>
      <c r="L55" s="50">
        <f t="shared" si="18"/>
        <v>1254</v>
      </c>
      <c r="M55" s="216">
        <v>15357</v>
      </c>
      <c r="N55" s="216">
        <v>7977</v>
      </c>
      <c r="O55" s="217">
        <v>105556.11</v>
      </c>
      <c r="P55" s="216">
        <v>8711</v>
      </c>
      <c r="Q55" s="216">
        <v>1254</v>
      </c>
      <c r="R55" s="216">
        <v>0</v>
      </c>
      <c r="S55" s="216">
        <v>0</v>
      </c>
      <c r="T55" s="216">
        <v>0</v>
      </c>
      <c r="U55" s="217">
        <v>0</v>
      </c>
      <c r="V55" s="216">
        <v>0</v>
      </c>
      <c r="W55" s="216">
        <v>0</v>
      </c>
      <c r="X55" s="216">
        <v>209.99</v>
      </c>
      <c r="Y55" s="50">
        <f>M55*Forutsetninger!$C$19</f>
        <v>15997.828614008944</v>
      </c>
      <c r="Z55" s="50">
        <f t="shared" si="19"/>
        <v>1829.2228900000002</v>
      </c>
      <c r="AA55" s="50">
        <f>R55*Forutsetninger!$C$19</f>
        <v>0</v>
      </c>
      <c r="AB55" s="50">
        <f>Y55+N55+Z55+Q55*Forutsetninger!$C$19-AA55</f>
        <v>27110.379372861404</v>
      </c>
      <c r="AC55" s="50">
        <f>AB55+O55*Forutsetninger!$B$6</f>
        <v>33781.525524861405</v>
      </c>
      <c r="AD55" s="50">
        <f>S55*Forutsetninger!$C$19</f>
        <v>0</v>
      </c>
      <c r="AE55" s="50">
        <f t="shared" si="15"/>
        <v>0</v>
      </c>
      <c r="AF55" s="50">
        <f>AD55+T55+AE55+W55*Forutsetninger!$C$19</f>
        <v>0</v>
      </c>
      <c r="AG55" s="50">
        <f>(S55-E55)*Forutsetninger!$C$19+W55*Forutsetninger!$C$19+T55+U55*Forutsetninger!$B$6</f>
        <v>0</v>
      </c>
    </row>
    <row r="56" spans="1:33" s="78" customFormat="1" ht="12.75" x14ac:dyDescent="0.2">
      <c r="A56" s="197">
        <v>1562013</v>
      </c>
      <c r="B56" s="197" t="s">
        <v>112</v>
      </c>
      <c r="C56" s="76">
        <v>2013</v>
      </c>
      <c r="D56" s="50">
        <f t="shared" si="10"/>
        <v>186</v>
      </c>
      <c r="E56" s="216">
        <v>0</v>
      </c>
      <c r="F56" s="52">
        <f t="shared" si="11"/>
        <v>186</v>
      </c>
      <c r="G56" s="50">
        <f t="shared" si="16"/>
        <v>251</v>
      </c>
      <c r="H56" s="50">
        <f t="shared" si="12"/>
        <v>1887</v>
      </c>
      <c r="I56" s="50">
        <f t="shared" si="17"/>
        <v>1905.8700000000001</v>
      </c>
      <c r="J56" s="50">
        <f t="shared" si="13"/>
        <v>0</v>
      </c>
      <c r="K56" s="50">
        <f t="shared" si="14"/>
        <v>0</v>
      </c>
      <c r="L56" s="50">
        <f t="shared" si="18"/>
        <v>12</v>
      </c>
      <c r="M56" s="216">
        <v>0</v>
      </c>
      <c r="N56" s="216">
        <v>0</v>
      </c>
      <c r="O56" s="217">
        <v>0</v>
      </c>
      <c r="P56" s="216">
        <v>0</v>
      </c>
      <c r="Q56" s="216">
        <v>0</v>
      </c>
      <c r="R56" s="216">
        <v>0</v>
      </c>
      <c r="S56" s="216">
        <v>186</v>
      </c>
      <c r="T56" s="216">
        <v>251</v>
      </c>
      <c r="U56" s="217">
        <v>1905.8700000000001</v>
      </c>
      <c r="V56" s="216">
        <v>0</v>
      </c>
      <c r="W56" s="216">
        <v>12</v>
      </c>
      <c r="X56" s="216">
        <v>202.82</v>
      </c>
      <c r="Y56" s="50">
        <f>M56*Forutsetninger!$C$19</f>
        <v>0</v>
      </c>
      <c r="Z56" s="50">
        <f t="shared" si="19"/>
        <v>0</v>
      </c>
      <c r="AA56" s="50">
        <f>R56*Forutsetninger!$C$19</f>
        <v>0</v>
      </c>
      <c r="AB56" s="50">
        <f>Y56+N56+Z56+Q56*Forutsetninger!$C$19-AA56</f>
        <v>0</v>
      </c>
      <c r="AC56" s="50">
        <f>AB56+O56*Forutsetninger!$B$6</f>
        <v>0</v>
      </c>
      <c r="AD56" s="50">
        <f>S56*Forutsetninger!$C$19</f>
        <v>193.76154992548436</v>
      </c>
      <c r="AE56" s="50">
        <f t="shared" si="15"/>
        <v>0</v>
      </c>
      <c r="AF56" s="50">
        <f>AD56+T56+AE56+W56*Forutsetninger!$C$19</f>
        <v>457.26229508196724</v>
      </c>
      <c r="AG56" s="50">
        <f>(S56-E56)*Forutsetninger!$C$19+W56*Forutsetninger!$C$19+T56+U56*Forutsetninger!$B$6</f>
        <v>577.71327908196724</v>
      </c>
    </row>
    <row r="57" spans="1:33" s="78" customFormat="1" ht="12.75" x14ac:dyDescent="0.2">
      <c r="A57" s="197">
        <v>1572013</v>
      </c>
      <c r="B57" s="197" t="s">
        <v>113</v>
      </c>
      <c r="C57" s="76">
        <v>2013</v>
      </c>
      <c r="D57" s="50">
        <f t="shared" si="10"/>
        <v>13471</v>
      </c>
      <c r="E57" s="216">
        <v>0</v>
      </c>
      <c r="F57" s="52">
        <f t="shared" si="11"/>
        <v>13471</v>
      </c>
      <c r="G57" s="50">
        <f t="shared" si="16"/>
        <v>4750</v>
      </c>
      <c r="H57" s="50">
        <f t="shared" si="12"/>
        <v>62906</v>
      </c>
      <c r="I57" s="50">
        <f t="shared" si="17"/>
        <v>63535.06</v>
      </c>
      <c r="J57" s="50">
        <f t="shared" si="13"/>
        <v>8386</v>
      </c>
      <c r="K57" s="50">
        <f t="shared" si="14"/>
        <v>0</v>
      </c>
      <c r="L57" s="50">
        <f t="shared" si="18"/>
        <v>450</v>
      </c>
      <c r="M57" s="216">
        <v>13471</v>
      </c>
      <c r="N57" s="216">
        <v>4750</v>
      </c>
      <c r="O57" s="217">
        <v>63535.06</v>
      </c>
      <c r="P57" s="216">
        <v>8386</v>
      </c>
      <c r="Q57" s="216">
        <v>450</v>
      </c>
      <c r="R57" s="216">
        <v>1442.5560302734375</v>
      </c>
      <c r="S57" s="216">
        <v>0</v>
      </c>
      <c r="T57" s="216">
        <v>0</v>
      </c>
      <c r="U57" s="217">
        <v>0</v>
      </c>
      <c r="V57" s="216">
        <v>0</v>
      </c>
      <c r="W57" s="216">
        <v>0</v>
      </c>
      <c r="X57" s="216">
        <v>198.74</v>
      </c>
      <c r="Y57" s="50">
        <f>M57*Forutsetninger!$C$19</f>
        <v>14033.128166915054</v>
      </c>
      <c r="Z57" s="50">
        <f t="shared" si="19"/>
        <v>1666.6336400000002</v>
      </c>
      <c r="AA57" s="50">
        <f>R57*Forutsetninger!$C$19</f>
        <v>1502.7521090329849</v>
      </c>
      <c r="AB57" s="50">
        <f>Y57+N57+Z57+Q57*Forutsetninger!$C$19-AA57</f>
        <v>19415.787641250176</v>
      </c>
      <c r="AC57" s="50">
        <f>AB57+O57*Forutsetninger!$B$6</f>
        <v>23431.203433250175</v>
      </c>
      <c r="AD57" s="50">
        <f>S57*Forutsetninger!$C$19</f>
        <v>0</v>
      </c>
      <c r="AE57" s="50">
        <f t="shared" si="15"/>
        <v>0</v>
      </c>
      <c r="AF57" s="50">
        <f>AD57+T57+AE57+W57*Forutsetninger!$C$19</f>
        <v>0</v>
      </c>
      <c r="AG57" s="50">
        <f>(S57-E57)*Forutsetninger!$C$19+W57*Forutsetninger!$C$19+T57+U57*Forutsetninger!$B$6</f>
        <v>0</v>
      </c>
    </row>
    <row r="58" spans="1:33" s="78" customFormat="1" ht="12.75" x14ac:dyDescent="0.2">
      <c r="A58" s="197">
        <v>1612013</v>
      </c>
      <c r="B58" s="197" t="s">
        <v>61</v>
      </c>
      <c r="C58" s="76">
        <v>2013</v>
      </c>
      <c r="D58" s="52">
        <f t="shared" si="10"/>
        <v>12852</v>
      </c>
      <c r="E58" s="216">
        <v>0</v>
      </c>
      <c r="F58" s="52">
        <f t="shared" si="11"/>
        <v>12852</v>
      </c>
      <c r="G58" s="52">
        <f t="shared" si="16"/>
        <v>3486</v>
      </c>
      <c r="H58" s="52">
        <f t="shared" si="12"/>
        <v>40908</v>
      </c>
      <c r="I58" s="52">
        <f t="shared" si="17"/>
        <v>41317.08</v>
      </c>
      <c r="J58" s="50">
        <f t="shared" si="13"/>
        <v>6439</v>
      </c>
      <c r="K58" s="50">
        <f t="shared" si="14"/>
        <v>750</v>
      </c>
      <c r="L58" s="52">
        <f t="shared" si="18"/>
        <v>916</v>
      </c>
      <c r="M58" s="216">
        <v>11819</v>
      </c>
      <c r="N58" s="216">
        <v>2942</v>
      </c>
      <c r="O58" s="217">
        <v>31189.81</v>
      </c>
      <c r="P58" s="216">
        <v>6439</v>
      </c>
      <c r="Q58" s="216">
        <v>916</v>
      </c>
      <c r="R58" s="216">
        <v>208.01400756835937</v>
      </c>
      <c r="S58" s="216">
        <v>1033</v>
      </c>
      <c r="T58" s="216">
        <v>544</v>
      </c>
      <c r="U58" s="217">
        <v>10127.27</v>
      </c>
      <c r="V58" s="216">
        <v>750</v>
      </c>
      <c r="W58" s="216">
        <v>0</v>
      </c>
      <c r="X58" s="216">
        <v>198.22</v>
      </c>
      <c r="Y58" s="50">
        <f>M58*Forutsetninger!$C$19</f>
        <v>12312.19225037258</v>
      </c>
      <c r="Z58" s="50">
        <f t="shared" si="19"/>
        <v>1276.3385800000001</v>
      </c>
      <c r="AA58" s="50">
        <f>R58*Forutsetninger!$C$19</f>
        <v>216.69417479922984</v>
      </c>
      <c r="AB58" s="50">
        <f>Y58+N58+Z58+Q58*Forutsetninger!$C$19-AA58</f>
        <v>17268.060202518205</v>
      </c>
      <c r="AC58" s="50">
        <f>AB58+O58*Forutsetninger!$B$6</f>
        <v>19239.256194518206</v>
      </c>
      <c r="AD58" s="50">
        <f>S58*Forutsetninger!$C$19</f>
        <v>1076.1058122205663</v>
      </c>
      <c r="AE58" s="50">
        <f t="shared" si="15"/>
        <v>148.66499999999999</v>
      </c>
      <c r="AF58" s="50">
        <f>AD58+T58+AE58+W58*Forutsetninger!$C$19</f>
        <v>1768.7708122205663</v>
      </c>
      <c r="AG58" s="50">
        <f>(S58-E58)*Forutsetninger!$C$19+W58*Forutsetninger!$C$19+T58+U58*Forutsetninger!$B$6</f>
        <v>2260.1492762205662</v>
      </c>
    </row>
    <row r="59" spans="1:33" s="78" customFormat="1" ht="12.75" x14ac:dyDescent="0.2">
      <c r="A59" s="197">
        <v>1622013</v>
      </c>
      <c r="B59" s="197" t="s">
        <v>221</v>
      </c>
      <c r="C59" s="76">
        <v>2013</v>
      </c>
      <c r="D59" s="50">
        <f t="shared" si="10"/>
        <v>24457</v>
      </c>
      <c r="E59" s="216">
        <v>0</v>
      </c>
      <c r="F59" s="52">
        <f t="shared" si="11"/>
        <v>24457</v>
      </c>
      <c r="G59" s="50">
        <f t="shared" si="16"/>
        <v>6121</v>
      </c>
      <c r="H59" s="50">
        <f t="shared" si="12"/>
        <v>85051</v>
      </c>
      <c r="I59" s="50">
        <f t="shared" si="17"/>
        <v>85901.510000000009</v>
      </c>
      <c r="J59" s="50">
        <f t="shared" si="13"/>
        <v>16110</v>
      </c>
      <c r="K59" s="50">
        <f t="shared" si="14"/>
        <v>222</v>
      </c>
      <c r="L59" s="50">
        <f t="shared" si="18"/>
        <v>761</v>
      </c>
      <c r="M59" s="216">
        <v>24297</v>
      </c>
      <c r="N59" s="216">
        <v>5957</v>
      </c>
      <c r="O59" s="217">
        <v>80611.13</v>
      </c>
      <c r="P59" s="216">
        <v>16110</v>
      </c>
      <c r="Q59" s="216">
        <v>761</v>
      </c>
      <c r="R59" s="216">
        <v>0</v>
      </c>
      <c r="S59" s="216">
        <v>160</v>
      </c>
      <c r="T59" s="216">
        <v>164</v>
      </c>
      <c r="U59" s="217">
        <v>5290.38</v>
      </c>
      <c r="V59" s="216">
        <v>222</v>
      </c>
      <c r="W59" s="216">
        <v>0</v>
      </c>
      <c r="X59" s="216">
        <v>209.99</v>
      </c>
      <c r="Y59" s="50">
        <f>M59*Forutsetninger!$C$19</f>
        <v>25310.883755588675</v>
      </c>
      <c r="Z59" s="50">
        <f t="shared" si="19"/>
        <v>3382.9389000000006</v>
      </c>
      <c r="AA59" s="50">
        <f>R59*Forutsetninger!$C$19</f>
        <v>0</v>
      </c>
      <c r="AB59" s="50">
        <f>Y59+N59+Z59+Q59*Forutsetninger!$C$19-AA59</f>
        <v>35443.578244262295</v>
      </c>
      <c r="AC59" s="50">
        <f>AB59+O59*Forutsetninger!$B$6</f>
        <v>40538.201660262297</v>
      </c>
      <c r="AD59" s="50">
        <f>S59*Forutsetninger!$C$19</f>
        <v>166.67660208643815</v>
      </c>
      <c r="AE59" s="50">
        <f t="shared" si="15"/>
        <v>46.617779999999996</v>
      </c>
      <c r="AF59" s="50">
        <f>AD59+T59+AE59+W59*Forutsetninger!$C$19</f>
        <v>377.29438208643813</v>
      </c>
      <c r="AG59" s="50">
        <f>(S59-E59)*Forutsetninger!$C$19+W59*Forutsetninger!$C$19+T59+U59*Forutsetninger!$B$6</f>
        <v>665.0286180864382</v>
      </c>
    </row>
    <row r="60" spans="1:33" s="78" customFormat="1" ht="12.75" x14ac:dyDescent="0.2">
      <c r="A60" s="197">
        <v>1632013</v>
      </c>
      <c r="B60" s="197" t="s">
        <v>79</v>
      </c>
      <c r="C60" s="76">
        <v>2013</v>
      </c>
      <c r="D60" s="50">
        <f t="shared" si="10"/>
        <v>17359</v>
      </c>
      <c r="E60" s="216">
        <v>0</v>
      </c>
      <c r="F60" s="52">
        <f t="shared" si="11"/>
        <v>17359</v>
      </c>
      <c r="G60" s="50">
        <f t="shared" si="16"/>
        <v>4248</v>
      </c>
      <c r="H60" s="50">
        <f t="shared" si="12"/>
        <v>77702</v>
      </c>
      <c r="I60" s="50">
        <f t="shared" si="17"/>
        <v>78479.02</v>
      </c>
      <c r="J60" s="50">
        <f t="shared" si="13"/>
        <v>5478</v>
      </c>
      <c r="K60" s="50">
        <f t="shared" si="14"/>
        <v>0</v>
      </c>
      <c r="L60" s="50">
        <f t="shared" si="18"/>
        <v>507</v>
      </c>
      <c r="M60" s="216">
        <v>17359</v>
      </c>
      <c r="N60" s="216">
        <v>4248</v>
      </c>
      <c r="O60" s="217">
        <v>78479.02</v>
      </c>
      <c r="P60" s="216">
        <v>5478</v>
      </c>
      <c r="Q60" s="216">
        <v>507</v>
      </c>
      <c r="R60" s="216">
        <v>181.018798828125</v>
      </c>
      <c r="S60" s="216">
        <v>0</v>
      </c>
      <c r="T60" s="216">
        <v>0</v>
      </c>
      <c r="U60" s="217">
        <v>0</v>
      </c>
      <c r="V60" s="216">
        <v>0</v>
      </c>
      <c r="W60" s="216">
        <v>0</v>
      </c>
      <c r="X60" s="216">
        <v>209.99</v>
      </c>
      <c r="Y60" s="50">
        <f>M60*Forutsetninger!$C$19</f>
        <v>18083.3695976155</v>
      </c>
      <c r="Z60" s="50">
        <f t="shared" si="19"/>
        <v>1150.3252199999999</v>
      </c>
      <c r="AA60" s="50">
        <f>R60*Forutsetninger!$C$19</f>
        <v>188.57248939025243</v>
      </c>
      <c r="AB60" s="50">
        <f>Y60+N60+Z60+Q60*Forutsetninger!$C$19-AA60</f>
        <v>23821.278811086646</v>
      </c>
      <c r="AC60" s="50">
        <f>AB60+O60*Forutsetninger!$B$6</f>
        <v>28781.152875086646</v>
      </c>
      <c r="AD60" s="50">
        <f>S60*Forutsetninger!$C$19</f>
        <v>0</v>
      </c>
      <c r="AE60" s="50">
        <f t="shared" si="15"/>
        <v>0</v>
      </c>
      <c r="AF60" s="50">
        <f>AD60+T60+AE60+W60*Forutsetninger!$C$19</f>
        <v>0</v>
      </c>
      <c r="AG60" s="50">
        <f>(S60-E60)*Forutsetninger!$C$19+W60*Forutsetninger!$C$19+T60+U60*Forutsetninger!$B$6</f>
        <v>0</v>
      </c>
    </row>
    <row r="61" spans="1:33" s="78" customFormat="1" ht="12.75" x14ac:dyDescent="0.2">
      <c r="A61" s="197">
        <v>1642013</v>
      </c>
      <c r="B61" s="197" t="s">
        <v>62</v>
      </c>
      <c r="C61" s="76">
        <v>2013</v>
      </c>
      <c r="D61" s="50">
        <f t="shared" si="10"/>
        <v>37506</v>
      </c>
      <c r="E61" s="216">
        <v>0</v>
      </c>
      <c r="F61" s="52">
        <f t="shared" si="11"/>
        <v>37506</v>
      </c>
      <c r="G61" s="50">
        <f t="shared" si="16"/>
        <v>9989</v>
      </c>
      <c r="H61" s="50">
        <f t="shared" si="12"/>
        <v>149116</v>
      </c>
      <c r="I61" s="50">
        <f t="shared" si="17"/>
        <v>150607.16</v>
      </c>
      <c r="J61" s="50">
        <f t="shared" si="13"/>
        <v>8503</v>
      </c>
      <c r="K61" s="50">
        <f t="shared" si="14"/>
        <v>6897</v>
      </c>
      <c r="L61" s="50">
        <f t="shared" si="18"/>
        <v>2248</v>
      </c>
      <c r="M61" s="216">
        <v>32384</v>
      </c>
      <c r="N61" s="216">
        <v>7478</v>
      </c>
      <c r="O61" s="217">
        <v>108908.3</v>
      </c>
      <c r="P61" s="216">
        <v>8503</v>
      </c>
      <c r="Q61" s="216">
        <v>2022</v>
      </c>
      <c r="R61" s="216">
        <v>0</v>
      </c>
      <c r="S61" s="216">
        <v>5122</v>
      </c>
      <c r="T61" s="216">
        <v>2511</v>
      </c>
      <c r="U61" s="217">
        <v>41698.86</v>
      </c>
      <c r="V61" s="216">
        <v>6897</v>
      </c>
      <c r="W61" s="216">
        <v>226</v>
      </c>
      <c r="X61" s="216">
        <v>202.82</v>
      </c>
      <c r="Y61" s="50">
        <f>M61*Forutsetninger!$C$19</f>
        <v>33735.344262295082</v>
      </c>
      <c r="Z61" s="50">
        <f t="shared" si="19"/>
        <v>1724.57846</v>
      </c>
      <c r="AA61" s="50">
        <f>R61*Forutsetninger!$C$19</f>
        <v>0</v>
      </c>
      <c r="AB61" s="50">
        <f>Y61+N61+Z61+Q61*Forutsetninger!$C$19-AA61</f>
        <v>45044.298281162439</v>
      </c>
      <c r="AC61" s="50">
        <f>AB61+O61*Forutsetninger!$B$6</f>
        <v>51927.30284116244</v>
      </c>
      <c r="AD61" s="50">
        <f>S61*Forutsetninger!$C$19</f>
        <v>5335.7347242921014</v>
      </c>
      <c r="AE61" s="50">
        <f t="shared" si="15"/>
        <v>1398.8495399999999</v>
      </c>
      <c r="AF61" s="50">
        <f>AD61+T61+AE61+W61*Forutsetninger!$C$19</f>
        <v>9481.0149647391954</v>
      </c>
      <c r="AG61" s="50">
        <f>(S61-E61)*Forutsetninger!$C$19+W61*Forutsetninger!$C$19+T61+U61*Forutsetninger!$B$6</f>
        <v>10717.533376739197</v>
      </c>
    </row>
    <row r="62" spans="1:33" s="78" customFormat="1" ht="12.75" x14ac:dyDescent="0.2">
      <c r="A62" s="197">
        <v>1662013</v>
      </c>
      <c r="B62" s="197" t="s">
        <v>222</v>
      </c>
      <c r="C62" s="76">
        <v>2013</v>
      </c>
      <c r="D62" s="52">
        <f t="shared" si="10"/>
        <v>11390</v>
      </c>
      <c r="E62" s="216">
        <v>0</v>
      </c>
      <c r="F62" s="52">
        <f t="shared" si="11"/>
        <v>11390</v>
      </c>
      <c r="G62" s="52">
        <f t="shared" si="16"/>
        <v>3745</v>
      </c>
      <c r="H62" s="52">
        <f t="shared" si="12"/>
        <v>48344</v>
      </c>
      <c r="I62" s="52">
        <f t="shared" si="17"/>
        <v>48827.44</v>
      </c>
      <c r="J62" s="50">
        <f t="shared" si="13"/>
        <v>5161</v>
      </c>
      <c r="K62" s="50">
        <f t="shared" si="14"/>
        <v>0</v>
      </c>
      <c r="L62" s="52">
        <f t="shared" si="18"/>
        <v>796</v>
      </c>
      <c r="M62" s="216">
        <v>11390</v>
      </c>
      <c r="N62" s="216">
        <v>3745</v>
      </c>
      <c r="O62" s="217">
        <v>48827.44</v>
      </c>
      <c r="P62" s="216">
        <v>5161</v>
      </c>
      <c r="Q62" s="216">
        <v>796</v>
      </c>
      <c r="R62" s="216">
        <v>0</v>
      </c>
      <c r="S62" s="216">
        <v>0</v>
      </c>
      <c r="T62" s="216">
        <v>0</v>
      </c>
      <c r="U62" s="217">
        <v>0</v>
      </c>
      <c r="V62" s="216">
        <v>0</v>
      </c>
      <c r="W62" s="216">
        <v>0</v>
      </c>
      <c r="X62" s="216">
        <v>209.99</v>
      </c>
      <c r="Y62" s="50">
        <f>M62*Forutsetninger!$C$19</f>
        <v>11865.290611028317</v>
      </c>
      <c r="Z62" s="50">
        <f t="shared" si="19"/>
        <v>1083.7583900000002</v>
      </c>
      <c r="AA62" s="50">
        <f>R62*Forutsetninger!$C$19</f>
        <v>0</v>
      </c>
      <c r="AB62" s="50">
        <f>Y62+N62+Z62+Q62*Forutsetninger!$C$19-AA62</f>
        <v>17523.265096408348</v>
      </c>
      <c r="AC62" s="50">
        <f>AB62+O62*Forutsetninger!$B$6</f>
        <v>20609.159304408349</v>
      </c>
      <c r="AD62" s="50">
        <f>S62*Forutsetninger!$C$19</f>
        <v>0</v>
      </c>
      <c r="AE62" s="50">
        <f t="shared" si="15"/>
        <v>0</v>
      </c>
      <c r="AF62" s="50">
        <f>AD62+T62+AE62+W62*Forutsetninger!$C$19</f>
        <v>0</v>
      </c>
      <c r="AG62" s="50">
        <f>(S62-E62)*Forutsetninger!$C$19+W62*Forutsetninger!$C$19+T62+U62*Forutsetninger!$B$6</f>
        <v>0</v>
      </c>
    </row>
    <row r="63" spans="1:33" s="78" customFormat="1" ht="12.75" x14ac:dyDescent="0.2">
      <c r="A63" s="197">
        <v>1672013</v>
      </c>
      <c r="B63" s="197" t="s">
        <v>223</v>
      </c>
      <c r="C63" s="76">
        <v>2013</v>
      </c>
      <c r="D63" s="52">
        <f t="shared" si="10"/>
        <v>26</v>
      </c>
      <c r="E63" s="216">
        <v>0</v>
      </c>
      <c r="F63" s="52">
        <f t="shared" si="11"/>
        <v>26</v>
      </c>
      <c r="G63" s="52">
        <f t="shared" si="16"/>
        <v>230</v>
      </c>
      <c r="H63" s="52">
        <f t="shared" si="12"/>
        <v>10290</v>
      </c>
      <c r="I63" s="52">
        <f t="shared" si="17"/>
        <v>10392.9</v>
      </c>
      <c r="J63" s="50">
        <f t="shared" si="13"/>
        <v>1560</v>
      </c>
      <c r="K63" s="50">
        <f t="shared" si="14"/>
        <v>0</v>
      </c>
      <c r="L63" s="52">
        <f t="shared" si="18"/>
        <v>0</v>
      </c>
      <c r="M63" s="216">
        <v>26</v>
      </c>
      <c r="N63" s="216">
        <v>230</v>
      </c>
      <c r="O63" s="217">
        <v>10392.9</v>
      </c>
      <c r="P63" s="216">
        <v>1560</v>
      </c>
      <c r="Q63" s="216">
        <v>0</v>
      </c>
      <c r="R63" s="216">
        <v>0</v>
      </c>
      <c r="S63" s="216">
        <v>0</v>
      </c>
      <c r="T63" s="216">
        <v>0</v>
      </c>
      <c r="U63" s="217">
        <v>0</v>
      </c>
      <c r="V63" s="216">
        <v>0</v>
      </c>
      <c r="W63" s="216">
        <v>0</v>
      </c>
      <c r="X63" s="216">
        <v>198.11713394295094</v>
      </c>
      <c r="Y63" s="50">
        <f>M63*Forutsetninger!$C$19</f>
        <v>27.084947839046201</v>
      </c>
      <c r="Z63" s="50">
        <f t="shared" si="19"/>
        <v>309.06272895100346</v>
      </c>
      <c r="AA63" s="50">
        <f>R63*Forutsetninger!$C$19</f>
        <v>0</v>
      </c>
      <c r="AB63" s="50">
        <f>Y63+N63+Z63+Q63*Forutsetninger!$C$19-AA63</f>
        <v>566.14767679004967</v>
      </c>
      <c r="AC63" s="50">
        <f>AB63+O63*Forutsetninger!$B$6</f>
        <v>1222.9789567900498</v>
      </c>
      <c r="AD63" s="50">
        <f>S63*Forutsetninger!$C$19</f>
        <v>0</v>
      </c>
      <c r="AE63" s="50">
        <f t="shared" si="15"/>
        <v>0</v>
      </c>
      <c r="AF63" s="50">
        <f>AD63+T63+AE63+W63*Forutsetninger!$C$19</f>
        <v>0</v>
      </c>
      <c r="AG63" s="50">
        <f>(S63-E63)*Forutsetninger!$C$19+W63*Forutsetninger!$C$19+T63+U63*Forutsetninger!$B$6</f>
        <v>0</v>
      </c>
    </row>
    <row r="64" spans="1:33" s="78" customFormat="1" ht="12.75" x14ac:dyDescent="0.2">
      <c r="A64" s="197">
        <v>1682013</v>
      </c>
      <c r="B64" s="197" t="s">
        <v>66</v>
      </c>
      <c r="C64" s="76">
        <v>2013</v>
      </c>
      <c r="D64" s="52">
        <f t="shared" si="10"/>
        <v>8342</v>
      </c>
      <c r="E64" s="216">
        <v>0</v>
      </c>
      <c r="F64" s="52">
        <f t="shared" si="11"/>
        <v>8342</v>
      </c>
      <c r="G64" s="52">
        <f t="shared" si="16"/>
        <v>1366</v>
      </c>
      <c r="H64" s="52">
        <f t="shared" si="12"/>
        <v>17872</v>
      </c>
      <c r="I64" s="52">
        <f t="shared" si="17"/>
        <v>18050.72</v>
      </c>
      <c r="J64" s="50">
        <f t="shared" si="13"/>
        <v>3502</v>
      </c>
      <c r="K64" s="50">
        <f t="shared" si="14"/>
        <v>0</v>
      </c>
      <c r="L64" s="52">
        <f t="shared" si="18"/>
        <v>471</v>
      </c>
      <c r="M64" s="216">
        <v>8342</v>
      </c>
      <c r="N64" s="216">
        <v>1366</v>
      </c>
      <c r="O64" s="217">
        <v>18050.72</v>
      </c>
      <c r="P64" s="216">
        <v>3502</v>
      </c>
      <c r="Q64" s="216">
        <v>471</v>
      </c>
      <c r="R64" s="216">
        <v>0</v>
      </c>
      <c r="S64" s="216">
        <v>0</v>
      </c>
      <c r="T64" s="216">
        <v>0</v>
      </c>
      <c r="U64" s="217">
        <v>0</v>
      </c>
      <c r="V64" s="216">
        <v>0</v>
      </c>
      <c r="W64" s="216">
        <v>0</v>
      </c>
      <c r="X64" s="216">
        <v>198.74</v>
      </c>
      <c r="Y64" s="50">
        <f>M64*Forutsetninger!$C$19</f>
        <v>8690.1013412816701</v>
      </c>
      <c r="Z64" s="50">
        <f t="shared" si="19"/>
        <v>695.98748000000001</v>
      </c>
      <c r="AA64" s="50">
        <f>R64*Forutsetninger!$C$19</f>
        <v>0</v>
      </c>
      <c r="AB64" s="50">
        <f>Y64+N64+Z64+Q64*Forutsetninger!$C$19-AA64</f>
        <v>11242.743068673622</v>
      </c>
      <c r="AC64" s="50">
        <f>AB64+O64*Forutsetninger!$B$6</f>
        <v>12383.548572673622</v>
      </c>
      <c r="AD64" s="50">
        <f>S64*Forutsetninger!$C$19</f>
        <v>0</v>
      </c>
      <c r="AE64" s="50">
        <f t="shared" si="15"/>
        <v>0</v>
      </c>
      <c r="AF64" s="50">
        <f>AD64+T64+AE64+W64*Forutsetninger!$C$19</f>
        <v>0</v>
      </c>
      <c r="AG64" s="50">
        <f>(S64-E64)*Forutsetninger!$C$19+W64*Forutsetninger!$C$19+T64+U64*Forutsetninger!$B$6</f>
        <v>0</v>
      </c>
    </row>
    <row r="65" spans="1:33" s="78" customFormat="1" ht="12.75" x14ac:dyDescent="0.2">
      <c r="A65" s="197">
        <v>1712013</v>
      </c>
      <c r="B65" s="197" t="s">
        <v>224</v>
      </c>
      <c r="C65" s="76">
        <v>2013</v>
      </c>
      <c r="D65" s="52">
        <f t="shared" ref="D65:D95" si="20">M65+S65</f>
        <v>28680</v>
      </c>
      <c r="E65" s="216">
        <v>0</v>
      </c>
      <c r="F65" s="52">
        <f t="shared" ref="F65:F95" si="21">D65-E65</f>
        <v>28680</v>
      </c>
      <c r="G65" s="52">
        <f t="shared" si="16"/>
        <v>5882</v>
      </c>
      <c r="H65" s="52">
        <f t="shared" ref="H65:H95" si="22">ROUND(I65/1.01,0)</f>
        <v>111801</v>
      </c>
      <c r="I65" s="52">
        <f t="shared" si="17"/>
        <v>112919.01</v>
      </c>
      <c r="J65" s="50">
        <f t="shared" ref="J65:J95" si="23">P65</f>
        <v>9891</v>
      </c>
      <c r="K65" s="50">
        <f t="shared" ref="K65:K95" si="24">V65</f>
        <v>0</v>
      </c>
      <c r="L65" s="52">
        <f t="shared" si="18"/>
        <v>3114</v>
      </c>
      <c r="M65" s="216">
        <v>28680</v>
      </c>
      <c r="N65" s="216">
        <v>5882</v>
      </c>
      <c r="O65" s="217">
        <v>112919.01</v>
      </c>
      <c r="P65" s="216">
        <v>9891</v>
      </c>
      <c r="Q65" s="216">
        <v>3114</v>
      </c>
      <c r="R65" s="216">
        <v>0</v>
      </c>
      <c r="S65" s="216">
        <v>0</v>
      </c>
      <c r="T65" s="216">
        <v>0</v>
      </c>
      <c r="U65" s="217">
        <v>0</v>
      </c>
      <c r="V65" s="216">
        <v>0</v>
      </c>
      <c r="W65" s="216">
        <v>0</v>
      </c>
      <c r="X65" s="216">
        <v>202.82</v>
      </c>
      <c r="Y65" s="50">
        <f>M65*Forutsetninger!$C$19</f>
        <v>29876.78092399404</v>
      </c>
      <c r="Z65" s="50">
        <f t="shared" si="19"/>
        <v>2006.0926199999999</v>
      </c>
      <c r="AA65" s="50">
        <f>R65*Forutsetninger!$C$19</f>
        <v>0</v>
      </c>
      <c r="AB65" s="50">
        <f>Y65+N65+Z65+Q65*Forutsetninger!$C$19-AA65</f>
        <v>41008.816912101349</v>
      </c>
      <c r="AC65" s="50">
        <f>AB65+O65*Forutsetninger!$B$6</f>
        <v>48145.298344101349</v>
      </c>
      <c r="AD65" s="50">
        <f>S65*Forutsetninger!$C$19</f>
        <v>0</v>
      </c>
      <c r="AE65" s="50">
        <f t="shared" ref="AE65:AE95" si="25">(V65*X65)/1000</f>
        <v>0</v>
      </c>
      <c r="AF65" s="50">
        <f>AD65+T65+AE65+W65*Forutsetninger!$C$19</f>
        <v>0</v>
      </c>
      <c r="AG65" s="50">
        <f>(S65-E65)*Forutsetninger!$C$19+W65*Forutsetninger!$C$19+T65+U65*Forutsetninger!$B$6</f>
        <v>0</v>
      </c>
    </row>
    <row r="66" spans="1:33" s="78" customFormat="1" ht="12.75" x14ac:dyDescent="0.2">
      <c r="A66" s="197">
        <v>1732013</v>
      </c>
      <c r="B66" s="197" t="s">
        <v>281</v>
      </c>
      <c r="C66" s="76">
        <v>2013</v>
      </c>
      <c r="D66" s="52">
        <f t="shared" si="20"/>
        <v>18808</v>
      </c>
      <c r="E66" s="216">
        <v>0</v>
      </c>
      <c r="F66" s="52">
        <f t="shared" si="21"/>
        <v>18808</v>
      </c>
      <c r="G66" s="52">
        <f t="shared" si="16"/>
        <v>5445</v>
      </c>
      <c r="H66" s="52">
        <f t="shared" si="22"/>
        <v>56643</v>
      </c>
      <c r="I66" s="52">
        <f t="shared" si="17"/>
        <v>57209.43</v>
      </c>
      <c r="J66" s="50">
        <f t="shared" si="23"/>
        <v>8992</v>
      </c>
      <c r="K66" s="50">
        <f t="shared" si="24"/>
        <v>1020</v>
      </c>
      <c r="L66" s="52">
        <f t="shared" si="18"/>
        <v>562</v>
      </c>
      <c r="M66" s="216">
        <v>17688</v>
      </c>
      <c r="N66" s="216">
        <v>5014</v>
      </c>
      <c r="O66" s="217">
        <v>54166.3</v>
      </c>
      <c r="P66" s="216">
        <v>8992</v>
      </c>
      <c r="Q66" s="216">
        <v>562</v>
      </c>
      <c r="R66" s="216">
        <v>576.31201171875</v>
      </c>
      <c r="S66" s="216">
        <v>1120</v>
      </c>
      <c r="T66" s="216">
        <v>431</v>
      </c>
      <c r="U66" s="217">
        <v>3043.13</v>
      </c>
      <c r="V66" s="216">
        <v>1020</v>
      </c>
      <c r="W66" s="216">
        <v>0</v>
      </c>
      <c r="X66" s="216">
        <v>209.99</v>
      </c>
      <c r="Y66" s="50">
        <f>M66*Forutsetninger!$C$19</f>
        <v>18426.098360655738</v>
      </c>
      <c r="Z66" s="50">
        <f t="shared" si="19"/>
        <v>1888.23008</v>
      </c>
      <c r="AA66" s="50">
        <f>R66*Forutsetninger!$C$19</f>
        <v>600.36079909300486</v>
      </c>
      <c r="AB66" s="50">
        <f>Y66+N66+Z66+Q66*Forutsetninger!$C$19-AA66</f>
        <v>25313.419206391351</v>
      </c>
      <c r="AC66" s="50">
        <f>AB66+O66*Forutsetninger!$B$6</f>
        <v>28736.729366391352</v>
      </c>
      <c r="AD66" s="50">
        <f>S66*Forutsetninger!$C$19</f>
        <v>1166.7362146050671</v>
      </c>
      <c r="AE66" s="50">
        <f t="shared" si="25"/>
        <v>214.18980000000002</v>
      </c>
      <c r="AF66" s="50">
        <f>AD66+T66+AE66+W66*Forutsetninger!$C$19</f>
        <v>1811.9260146050672</v>
      </c>
      <c r="AG66" s="50">
        <f>(S66-E66)*Forutsetninger!$C$19+W66*Forutsetninger!$C$19+T66+U66*Forutsetninger!$B$6</f>
        <v>1790.0620306050671</v>
      </c>
    </row>
    <row r="67" spans="1:33" s="78" customFormat="1" ht="12.75" x14ac:dyDescent="0.2">
      <c r="A67" s="197">
        <v>1812013</v>
      </c>
      <c r="B67" s="197" t="s">
        <v>282</v>
      </c>
      <c r="C67" s="76">
        <v>2013</v>
      </c>
      <c r="D67" s="52">
        <f t="shared" si="20"/>
        <v>5805</v>
      </c>
      <c r="E67" s="216">
        <v>0</v>
      </c>
      <c r="F67" s="52">
        <f t="shared" si="21"/>
        <v>5805</v>
      </c>
      <c r="G67" s="52">
        <f t="shared" ref="G67:G98" si="26">N67+T67</f>
        <v>1186</v>
      </c>
      <c r="H67" s="52">
        <f t="shared" si="22"/>
        <v>20343</v>
      </c>
      <c r="I67" s="52">
        <f t="shared" ref="I67:I98" si="27">O67+U67</f>
        <v>20546.43</v>
      </c>
      <c r="J67" s="50">
        <f t="shared" si="23"/>
        <v>1773</v>
      </c>
      <c r="K67" s="50">
        <f t="shared" si="24"/>
        <v>0</v>
      </c>
      <c r="L67" s="52">
        <f t="shared" ref="L67:L98" si="28">Q67+W67</f>
        <v>448</v>
      </c>
      <c r="M67" s="216">
        <v>5805</v>
      </c>
      <c r="N67" s="216">
        <v>1186</v>
      </c>
      <c r="O67" s="217">
        <v>20546.43</v>
      </c>
      <c r="P67" s="216">
        <v>1773</v>
      </c>
      <c r="Q67" s="216">
        <v>448</v>
      </c>
      <c r="R67" s="216">
        <v>0</v>
      </c>
      <c r="S67" s="216">
        <v>0</v>
      </c>
      <c r="T67" s="216">
        <v>0</v>
      </c>
      <c r="U67" s="217">
        <v>0</v>
      </c>
      <c r="V67" s="216">
        <v>0</v>
      </c>
      <c r="W67" s="216">
        <v>0</v>
      </c>
      <c r="X67" s="216">
        <v>209.99</v>
      </c>
      <c r="Y67" s="50">
        <f>M67*Forutsetninger!$C$19</f>
        <v>6047.2354694485848</v>
      </c>
      <c r="Z67" s="50">
        <f t="shared" ref="Z67:Z98" si="29">(P67*X67)/1000</f>
        <v>372.31227000000001</v>
      </c>
      <c r="AA67" s="50">
        <f>R67*Forutsetninger!$C$19</f>
        <v>0</v>
      </c>
      <c r="AB67" s="50">
        <f>Y67+N67+Z67+Q67*Forutsetninger!$C$19-AA67</f>
        <v>8072.2422252906117</v>
      </c>
      <c r="AC67" s="50">
        <f>AB67+O67*Forutsetninger!$B$6</f>
        <v>9370.7766012906122</v>
      </c>
      <c r="AD67" s="50">
        <f>S67*Forutsetninger!$C$19</f>
        <v>0</v>
      </c>
      <c r="AE67" s="50">
        <f t="shared" si="25"/>
        <v>0</v>
      </c>
      <c r="AF67" s="50">
        <f>AD67+T67+AE67+W67*Forutsetninger!$C$19</f>
        <v>0</v>
      </c>
      <c r="AG67" s="50">
        <f>(S67-E67)*Forutsetninger!$C$19+W67*Forutsetninger!$C$19+T67+U67*Forutsetninger!$B$6</f>
        <v>0</v>
      </c>
    </row>
    <row r="68" spans="1:33" s="78" customFormat="1" ht="12.75" x14ac:dyDescent="0.2">
      <c r="A68" s="197">
        <v>1832013</v>
      </c>
      <c r="B68" s="197" t="s">
        <v>72</v>
      </c>
      <c r="C68" s="76">
        <v>2013</v>
      </c>
      <c r="D68" s="52">
        <f t="shared" si="20"/>
        <v>8605</v>
      </c>
      <c r="E68" s="216">
        <v>0</v>
      </c>
      <c r="F68" s="52">
        <f t="shared" si="21"/>
        <v>8605</v>
      </c>
      <c r="G68" s="52">
        <f t="shared" si="26"/>
        <v>2310</v>
      </c>
      <c r="H68" s="52">
        <f t="shared" si="22"/>
        <v>37286</v>
      </c>
      <c r="I68" s="52">
        <f t="shared" si="27"/>
        <v>37658.86</v>
      </c>
      <c r="J68" s="50">
        <f t="shared" si="23"/>
        <v>2175</v>
      </c>
      <c r="K68" s="50">
        <f t="shared" si="24"/>
        <v>0</v>
      </c>
      <c r="L68" s="52">
        <f t="shared" si="28"/>
        <v>256</v>
      </c>
      <c r="M68" s="216">
        <v>8605</v>
      </c>
      <c r="N68" s="216">
        <v>2310</v>
      </c>
      <c r="O68" s="217">
        <v>37658.86</v>
      </c>
      <c r="P68" s="216">
        <v>2175</v>
      </c>
      <c r="Q68" s="216">
        <v>256</v>
      </c>
      <c r="R68" s="216">
        <v>315.18450927734375</v>
      </c>
      <c r="S68" s="216">
        <v>0</v>
      </c>
      <c r="T68" s="216">
        <v>0</v>
      </c>
      <c r="U68" s="217">
        <v>0</v>
      </c>
      <c r="V68" s="216">
        <v>0</v>
      </c>
      <c r="W68" s="216">
        <v>0</v>
      </c>
      <c r="X68" s="216">
        <v>198.22</v>
      </c>
      <c r="Y68" s="50">
        <f>M68*Forutsetninger!$C$19</f>
        <v>8964.076005961253</v>
      </c>
      <c r="Z68" s="50">
        <f t="shared" si="29"/>
        <v>431.12849999999997</v>
      </c>
      <c r="AA68" s="50">
        <f>R68*Forutsetninger!$C$19</f>
        <v>328.3367689789319</v>
      </c>
      <c r="AB68" s="50">
        <f>Y68+N68+Z68+Q68*Forutsetninger!$C$19-AA68</f>
        <v>11643.550300320623</v>
      </c>
      <c r="AC68" s="50">
        <f>AB68+O68*Forutsetninger!$B$6</f>
        <v>14023.590252320624</v>
      </c>
      <c r="AD68" s="50">
        <f>S68*Forutsetninger!$C$19</f>
        <v>0</v>
      </c>
      <c r="AE68" s="50">
        <f t="shared" si="25"/>
        <v>0</v>
      </c>
      <c r="AF68" s="50">
        <f>AD68+T68+AE68+W68*Forutsetninger!$C$19</f>
        <v>0</v>
      </c>
      <c r="AG68" s="50">
        <f>(S68-E68)*Forutsetninger!$C$19+W68*Forutsetninger!$C$19+T68+U68*Forutsetninger!$B$6</f>
        <v>0</v>
      </c>
    </row>
    <row r="69" spans="1:33" s="78" customFormat="1" ht="12.75" x14ac:dyDescent="0.2">
      <c r="A69" s="197">
        <v>1842013</v>
      </c>
      <c r="B69" s="197" t="s">
        <v>283</v>
      </c>
      <c r="C69" s="76">
        <v>2013</v>
      </c>
      <c r="D69" s="52">
        <f t="shared" si="20"/>
        <v>13291</v>
      </c>
      <c r="E69" s="216">
        <v>0</v>
      </c>
      <c r="F69" s="52">
        <f t="shared" si="21"/>
        <v>13291</v>
      </c>
      <c r="G69" s="52">
        <f t="shared" si="26"/>
        <v>4806</v>
      </c>
      <c r="H69" s="52">
        <f t="shared" si="22"/>
        <v>68419</v>
      </c>
      <c r="I69" s="52">
        <f t="shared" si="27"/>
        <v>69103.19</v>
      </c>
      <c r="J69" s="50">
        <f t="shared" si="23"/>
        <v>4703</v>
      </c>
      <c r="K69" s="50">
        <f t="shared" si="24"/>
        <v>238</v>
      </c>
      <c r="L69" s="52">
        <f t="shared" si="28"/>
        <v>1095</v>
      </c>
      <c r="M69" s="216">
        <v>12147</v>
      </c>
      <c r="N69" s="216">
        <v>4241</v>
      </c>
      <c r="O69" s="217">
        <v>63130.05</v>
      </c>
      <c r="P69" s="216">
        <v>4703</v>
      </c>
      <c r="Q69" s="216">
        <v>1095</v>
      </c>
      <c r="R69" s="216">
        <v>422.33279418945312</v>
      </c>
      <c r="S69" s="216">
        <v>1144</v>
      </c>
      <c r="T69" s="216">
        <v>565</v>
      </c>
      <c r="U69" s="217">
        <v>5973.14</v>
      </c>
      <c r="V69" s="216">
        <v>238</v>
      </c>
      <c r="W69" s="216">
        <v>0</v>
      </c>
      <c r="X69" s="216">
        <v>209.99</v>
      </c>
      <c r="Y69" s="50">
        <f>M69*Forutsetninger!$C$19</f>
        <v>12653.879284649778</v>
      </c>
      <c r="Z69" s="50">
        <f t="shared" si="29"/>
        <v>987.58297000000005</v>
      </c>
      <c r="AA69" s="50">
        <f>R69*Forutsetninger!$C$19</f>
        <v>439.95621928230662</v>
      </c>
      <c r="AB69" s="50">
        <f>Y69+N69+Z69+Q69*Forutsetninger!$C$19-AA69</f>
        <v>18583.199030896532</v>
      </c>
      <c r="AC69" s="50">
        <f>AB69+O69*Forutsetninger!$B$6</f>
        <v>22573.018190896531</v>
      </c>
      <c r="AD69" s="50">
        <f>S69*Forutsetninger!$C$19</f>
        <v>1191.7377049180329</v>
      </c>
      <c r="AE69" s="50">
        <f t="shared" si="25"/>
        <v>49.977620000000002</v>
      </c>
      <c r="AF69" s="50">
        <f>AD69+T69+AE69+W69*Forutsetninger!$C$19</f>
        <v>1806.7153249180328</v>
      </c>
      <c r="AG69" s="50">
        <f>(S69-E69)*Forutsetninger!$C$19+W69*Forutsetninger!$C$19+T69+U69*Forutsetninger!$B$6</f>
        <v>2134.2401529180329</v>
      </c>
    </row>
    <row r="70" spans="1:33" s="78" customFormat="1" ht="12.75" x14ac:dyDescent="0.2">
      <c r="A70" s="197">
        <v>1872013</v>
      </c>
      <c r="B70" s="197" t="s">
        <v>114</v>
      </c>
      <c r="C70" s="76">
        <v>2013</v>
      </c>
      <c r="D70" s="52">
        <f t="shared" si="20"/>
        <v>3773</v>
      </c>
      <c r="E70" s="216">
        <v>0</v>
      </c>
      <c r="F70" s="52">
        <f t="shared" si="21"/>
        <v>3773</v>
      </c>
      <c r="G70" s="52">
        <f t="shared" si="26"/>
        <v>1601</v>
      </c>
      <c r="H70" s="52">
        <f t="shared" si="22"/>
        <v>7669</v>
      </c>
      <c r="I70" s="52">
        <f t="shared" si="27"/>
        <v>7745.6900000000005</v>
      </c>
      <c r="J70" s="50">
        <f t="shared" si="23"/>
        <v>0</v>
      </c>
      <c r="K70" s="50">
        <f t="shared" si="24"/>
        <v>0</v>
      </c>
      <c r="L70" s="52">
        <f t="shared" si="28"/>
        <v>0</v>
      </c>
      <c r="M70" s="216">
        <v>0</v>
      </c>
      <c r="N70" s="216">
        <v>0</v>
      </c>
      <c r="O70" s="217">
        <v>0</v>
      </c>
      <c r="P70" s="216">
        <v>0</v>
      </c>
      <c r="Q70" s="216">
        <v>0</v>
      </c>
      <c r="R70" s="216">
        <v>0</v>
      </c>
      <c r="S70" s="216">
        <v>3773</v>
      </c>
      <c r="T70" s="216">
        <v>1601</v>
      </c>
      <c r="U70" s="217">
        <v>7745.6900000000005</v>
      </c>
      <c r="V70" s="216">
        <v>0</v>
      </c>
      <c r="W70" s="216">
        <v>0</v>
      </c>
      <c r="X70" s="216">
        <v>198.22</v>
      </c>
      <c r="Y70" s="50">
        <f>M70*Forutsetninger!$C$19</f>
        <v>0</v>
      </c>
      <c r="Z70" s="50">
        <f t="shared" si="29"/>
        <v>0</v>
      </c>
      <c r="AA70" s="50">
        <f>R70*Forutsetninger!$C$19</f>
        <v>0</v>
      </c>
      <c r="AB70" s="50">
        <f>Y70+N70+Z70+Q70*Forutsetninger!$C$19-AA70</f>
        <v>0</v>
      </c>
      <c r="AC70" s="50">
        <f>AB70+O70*Forutsetninger!$B$6</f>
        <v>0</v>
      </c>
      <c r="AD70" s="50">
        <f>S70*Forutsetninger!$C$19</f>
        <v>3930.4426229508199</v>
      </c>
      <c r="AE70" s="50">
        <f t="shared" si="25"/>
        <v>0</v>
      </c>
      <c r="AF70" s="50">
        <f>AD70+T70+AE70+W70*Forutsetninger!$C$19</f>
        <v>5531.4426229508199</v>
      </c>
      <c r="AG70" s="50">
        <f>(S70-E70)*Forutsetninger!$C$19+W70*Forutsetninger!$C$19+T70+U70*Forutsetninger!$B$6</f>
        <v>6020.9702309508202</v>
      </c>
    </row>
    <row r="71" spans="1:33" s="78" customFormat="1" ht="12.75" x14ac:dyDescent="0.2">
      <c r="A71" s="197">
        <v>1942013</v>
      </c>
      <c r="B71" s="197" t="s">
        <v>115</v>
      </c>
      <c r="C71" s="76">
        <v>2013</v>
      </c>
      <c r="D71" s="52">
        <f t="shared" si="20"/>
        <v>13863</v>
      </c>
      <c r="E71" s="216">
        <v>0</v>
      </c>
      <c r="F71" s="52">
        <f t="shared" si="21"/>
        <v>13863</v>
      </c>
      <c r="G71" s="52">
        <f t="shared" si="26"/>
        <v>2963</v>
      </c>
      <c r="H71" s="52">
        <f t="shared" si="22"/>
        <v>33597</v>
      </c>
      <c r="I71" s="52">
        <f t="shared" si="27"/>
        <v>33932.97</v>
      </c>
      <c r="J71" s="50">
        <f t="shared" si="23"/>
        <v>2085</v>
      </c>
      <c r="K71" s="50">
        <f t="shared" si="24"/>
        <v>0</v>
      </c>
      <c r="L71" s="52">
        <f t="shared" si="28"/>
        <v>592</v>
      </c>
      <c r="M71" s="216">
        <v>13863</v>
      </c>
      <c r="N71" s="216">
        <v>2963</v>
      </c>
      <c r="O71" s="217">
        <v>33932.97</v>
      </c>
      <c r="P71" s="216">
        <v>2085</v>
      </c>
      <c r="Q71" s="216">
        <v>592</v>
      </c>
      <c r="R71" s="216">
        <v>157.17599487304687</v>
      </c>
      <c r="S71" s="216">
        <v>0</v>
      </c>
      <c r="T71" s="216">
        <v>0</v>
      </c>
      <c r="U71" s="217">
        <v>0</v>
      </c>
      <c r="V71" s="216">
        <v>0</v>
      </c>
      <c r="W71" s="216">
        <v>0</v>
      </c>
      <c r="X71" s="216">
        <v>198.74</v>
      </c>
      <c r="Y71" s="50">
        <f>M71*Forutsetninger!$C$19</f>
        <v>14441.485842026827</v>
      </c>
      <c r="Z71" s="50">
        <f t="shared" si="29"/>
        <v>414.37290000000002</v>
      </c>
      <c r="AA71" s="50">
        <f>R71*Forutsetninger!$C$19</f>
        <v>163.73475471871799</v>
      </c>
      <c r="AB71" s="50">
        <f>Y71+N71+Z71+Q71*Forutsetninger!$C$19-AA71</f>
        <v>18271.827415027932</v>
      </c>
      <c r="AC71" s="50">
        <f>AB71+O71*Forutsetninger!$B$6</f>
        <v>20416.391119027932</v>
      </c>
      <c r="AD71" s="50">
        <f>S71*Forutsetninger!$C$19</f>
        <v>0</v>
      </c>
      <c r="AE71" s="50">
        <f t="shared" si="25"/>
        <v>0</v>
      </c>
      <c r="AF71" s="50">
        <f>AD71+T71+AE71+W71*Forutsetninger!$C$19</f>
        <v>0</v>
      </c>
      <c r="AG71" s="50">
        <f>(S71-E71)*Forutsetninger!$C$19+W71*Forutsetninger!$C$19+T71+U71*Forutsetninger!$B$6</f>
        <v>0</v>
      </c>
    </row>
    <row r="72" spans="1:33" s="78" customFormat="1" ht="12.75" x14ac:dyDescent="0.2">
      <c r="A72" s="197">
        <v>1962013</v>
      </c>
      <c r="B72" s="197" t="s">
        <v>284</v>
      </c>
      <c r="C72" s="76">
        <v>2013</v>
      </c>
      <c r="D72" s="52">
        <f t="shared" si="20"/>
        <v>13626</v>
      </c>
      <c r="E72" s="216">
        <v>0</v>
      </c>
      <c r="F72" s="52">
        <f t="shared" si="21"/>
        <v>13626</v>
      </c>
      <c r="G72" s="52">
        <f t="shared" si="26"/>
        <v>5383</v>
      </c>
      <c r="H72" s="52">
        <f t="shared" si="22"/>
        <v>96827</v>
      </c>
      <c r="I72" s="52">
        <f t="shared" si="27"/>
        <v>97795.27</v>
      </c>
      <c r="J72" s="50">
        <f t="shared" si="23"/>
        <v>6279</v>
      </c>
      <c r="K72" s="50">
        <f t="shared" si="24"/>
        <v>0</v>
      </c>
      <c r="L72" s="52">
        <f t="shared" si="28"/>
        <v>1412</v>
      </c>
      <c r="M72" s="216">
        <v>13626</v>
      </c>
      <c r="N72" s="216">
        <v>5383</v>
      </c>
      <c r="O72" s="217">
        <v>97795.27</v>
      </c>
      <c r="P72" s="216">
        <v>6279</v>
      </c>
      <c r="Q72" s="216">
        <v>1412</v>
      </c>
      <c r="R72" s="216">
        <v>0</v>
      </c>
      <c r="S72" s="216">
        <v>0</v>
      </c>
      <c r="T72" s="216">
        <v>0</v>
      </c>
      <c r="U72" s="217">
        <v>0</v>
      </c>
      <c r="V72" s="216">
        <v>0</v>
      </c>
      <c r="W72" s="216">
        <v>0</v>
      </c>
      <c r="X72" s="216">
        <v>198.22</v>
      </c>
      <c r="Y72" s="50">
        <f>M72*Forutsetninger!$C$19</f>
        <v>14194.59612518629</v>
      </c>
      <c r="Z72" s="50">
        <f t="shared" si="29"/>
        <v>1244.62338</v>
      </c>
      <c r="AA72" s="50">
        <f>R72*Forutsetninger!$C$19</f>
        <v>0</v>
      </c>
      <c r="AB72" s="50">
        <f>Y72+N72+Z72+Q72*Forutsetninger!$C$19-AA72</f>
        <v>22293.140518599106</v>
      </c>
      <c r="AC72" s="50">
        <f>AB72+O72*Forutsetninger!$B$6</f>
        <v>28473.801582599106</v>
      </c>
      <c r="AD72" s="50">
        <f>S72*Forutsetninger!$C$19</f>
        <v>0</v>
      </c>
      <c r="AE72" s="50">
        <f t="shared" si="25"/>
        <v>0</v>
      </c>
      <c r="AF72" s="50">
        <f>AD72+T72+AE72+W72*Forutsetninger!$C$19</f>
        <v>0</v>
      </c>
      <c r="AG72" s="50">
        <f>(S72-E72)*Forutsetninger!$C$19+W72*Forutsetninger!$C$19+T72+U72*Forutsetninger!$B$6</f>
        <v>0</v>
      </c>
    </row>
    <row r="73" spans="1:33" s="78" customFormat="1" ht="12.75" x14ac:dyDescent="0.2">
      <c r="A73" s="197">
        <v>1972013</v>
      </c>
      <c r="B73" s="197" t="s">
        <v>285</v>
      </c>
      <c r="C73" s="76">
        <v>2013</v>
      </c>
      <c r="D73" s="52">
        <f t="shared" si="20"/>
        <v>36006</v>
      </c>
      <c r="E73" s="216">
        <v>0</v>
      </c>
      <c r="F73" s="52">
        <f t="shared" si="21"/>
        <v>36006</v>
      </c>
      <c r="G73" s="52">
        <f t="shared" si="26"/>
        <v>12584</v>
      </c>
      <c r="H73" s="52">
        <f t="shared" si="22"/>
        <v>210433</v>
      </c>
      <c r="I73" s="52">
        <f t="shared" si="27"/>
        <v>212537.33000000002</v>
      </c>
      <c r="J73" s="50">
        <f t="shared" si="23"/>
        <v>13369</v>
      </c>
      <c r="K73" s="50">
        <f t="shared" si="24"/>
        <v>6814</v>
      </c>
      <c r="L73" s="52">
        <f t="shared" si="28"/>
        <v>2632</v>
      </c>
      <c r="M73" s="216">
        <v>30048</v>
      </c>
      <c r="N73" s="216">
        <v>10450</v>
      </c>
      <c r="O73" s="217">
        <v>180627.39</v>
      </c>
      <c r="P73" s="216">
        <v>13369</v>
      </c>
      <c r="Q73" s="216">
        <v>1160</v>
      </c>
      <c r="R73" s="216">
        <v>5.0616002082824707</v>
      </c>
      <c r="S73" s="216">
        <v>5958</v>
      </c>
      <c r="T73" s="216">
        <v>2134</v>
      </c>
      <c r="U73" s="217">
        <v>31909.94</v>
      </c>
      <c r="V73" s="216">
        <v>6814</v>
      </c>
      <c r="W73" s="216">
        <v>1472</v>
      </c>
      <c r="X73" s="216">
        <v>197.77</v>
      </c>
      <c r="Y73" s="50">
        <f>M73*Forutsetninger!$C$19</f>
        <v>31301.865871833088</v>
      </c>
      <c r="Z73" s="50">
        <f t="shared" si="29"/>
        <v>2643.9871300000004</v>
      </c>
      <c r="AA73" s="50">
        <f>R73*Forutsetninger!$C$19</f>
        <v>5.2728145239783117</v>
      </c>
      <c r="AB73" s="50">
        <f>Y73+N73+Z73+Q73*Forutsetninger!$C$19-AA73</f>
        <v>45598.985552435784</v>
      </c>
      <c r="AC73" s="50">
        <f>AB73+O73*Forutsetninger!$B$6</f>
        <v>57014.636600435784</v>
      </c>
      <c r="AD73" s="50">
        <f>S73*Forutsetninger!$C$19</f>
        <v>6206.6199701937412</v>
      </c>
      <c r="AE73" s="50">
        <f t="shared" si="25"/>
        <v>1347.6047800000001</v>
      </c>
      <c r="AF73" s="50">
        <f>AD73+T73+AE73+W73*Forutsetninger!$C$19</f>
        <v>11221.64948938897</v>
      </c>
      <c r="AG73" s="50">
        <f>(S73-E73)*Forutsetninger!$C$19+W73*Forutsetninger!$C$19+T73+U73*Forutsetninger!$B$6</f>
        <v>11890.752917388972</v>
      </c>
    </row>
    <row r="74" spans="1:33" s="78" customFormat="1" ht="12.75" x14ac:dyDescent="0.2">
      <c r="A74" s="197">
        <v>2042013</v>
      </c>
      <c r="B74" s="197" t="s">
        <v>286</v>
      </c>
      <c r="C74" s="76">
        <v>2013</v>
      </c>
      <c r="D74" s="52">
        <f t="shared" si="20"/>
        <v>14065</v>
      </c>
      <c r="E74" s="216">
        <v>0</v>
      </c>
      <c r="F74" s="52">
        <f t="shared" si="21"/>
        <v>14065</v>
      </c>
      <c r="G74" s="52">
        <f t="shared" si="26"/>
        <v>3424</v>
      </c>
      <c r="H74" s="52">
        <f t="shared" si="22"/>
        <v>44394</v>
      </c>
      <c r="I74" s="52">
        <f t="shared" si="27"/>
        <v>44837.94</v>
      </c>
      <c r="J74" s="50">
        <f t="shared" si="23"/>
        <v>11382</v>
      </c>
      <c r="K74" s="50">
        <f t="shared" si="24"/>
        <v>0</v>
      </c>
      <c r="L74" s="52">
        <f t="shared" si="28"/>
        <v>233</v>
      </c>
      <c r="M74" s="216">
        <v>13795</v>
      </c>
      <c r="N74" s="216">
        <v>3349</v>
      </c>
      <c r="O74" s="217">
        <v>43282.54</v>
      </c>
      <c r="P74" s="216">
        <v>11382</v>
      </c>
      <c r="Q74" s="216">
        <v>233</v>
      </c>
      <c r="R74" s="216">
        <v>0</v>
      </c>
      <c r="S74" s="216">
        <v>270</v>
      </c>
      <c r="T74" s="216">
        <v>75</v>
      </c>
      <c r="U74" s="217">
        <v>1555.4</v>
      </c>
      <c r="V74" s="216">
        <v>0</v>
      </c>
      <c r="W74" s="216">
        <v>0</v>
      </c>
      <c r="X74" s="216">
        <v>209.99</v>
      </c>
      <c r="Y74" s="50">
        <f>M74*Forutsetninger!$C$19</f>
        <v>14370.648286140091</v>
      </c>
      <c r="Z74" s="50">
        <f t="shared" si="29"/>
        <v>2390.1061800000002</v>
      </c>
      <c r="AA74" s="50">
        <f>R74*Forutsetninger!$C$19</f>
        <v>0</v>
      </c>
      <c r="AB74" s="50">
        <f>Y74+N74+Z74+Q74*Forutsetninger!$C$19-AA74</f>
        <v>20352.477267928465</v>
      </c>
      <c r="AC74" s="50">
        <f>AB74+O74*Forutsetninger!$B$6</f>
        <v>23087.933795928464</v>
      </c>
      <c r="AD74" s="50">
        <f>S74*Forutsetninger!$C$19</f>
        <v>281.2667660208644</v>
      </c>
      <c r="AE74" s="50">
        <f t="shared" si="25"/>
        <v>0</v>
      </c>
      <c r="AF74" s="50">
        <f>AD74+T74+AE74+W74*Forutsetninger!$C$19</f>
        <v>356.2667660208644</v>
      </c>
      <c r="AG74" s="50">
        <f>(S74-E74)*Forutsetninger!$C$19+W74*Forutsetninger!$C$19+T74+U74*Forutsetninger!$B$6</f>
        <v>454.56804602086441</v>
      </c>
    </row>
    <row r="75" spans="1:33" s="78" customFormat="1" ht="12.75" x14ac:dyDescent="0.2">
      <c r="A75" s="197">
        <v>2052013</v>
      </c>
      <c r="B75" s="197" t="s">
        <v>287</v>
      </c>
      <c r="C75" s="76">
        <v>2013</v>
      </c>
      <c r="D75" s="52">
        <f t="shared" si="20"/>
        <v>20046</v>
      </c>
      <c r="E75" s="216">
        <v>0</v>
      </c>
      <c r="F75" s="52">
        <f t="shared" si="21"/>
        <v>20046</v>
      </c>
      <c r="G75" s="52">
        <f t="shared" si="26"/>
        <v>5168</v>
      </c>
      <c r="H75" s="52">
        <f t="shared" si="22"/>
        <v>75500</v>
      </c>
      <c r="I75" s="52">
        <f t="shared" si="27"/>
        <v>76255</v>
      </c>
      <c r="J75" s="50">
        <f t="shared" si="23"/>
        <v>9170</v>
      </c>
      <c r="K75" s="50">
        <f t="shared" si="24"/>
        <v>0</v>
      </c>
      <c r="L75" s="52">
        <f t="shared" si="28"/>
        <v>1552</v>
      </c>
      <c r="M75" s="216">
        <v>20046</v>
      </c>
      <c r="N75" s="216">
        <v>5168</v>
      </c>
      <c r="O75" s="217">
        <v>76255</v>
      </c>
      <c r="P75" s="216">
        <v>9170</v>
      </c>
      <c r="Q75" s="216">
        <v>1552</v>
      </c>
      <c r="R75" s="216">
        <v>419.135986328125</v>
      </c>
      <c r="S75" s="216">
        <v>0</v>
      </c>
      <c r="T75" s="216">
        <v>0</v>
      </c>
      <c r="U75" s="217">
        <v>0</v>
      </c>
      <c r="V75" s="216">
        <v>0</v>
      </c>
      <c r="W75" s="216">
        <v>0</v>
      </c>
      <c r="X75" s="216">
        <v>198.74</v>
      </c>
      <c r="Y75" s="50">
        <f>M75*Forutsetninger!$C$19</f>
        <v>20882.494783904622</v>
      </c>
      <c r="Z75" s="50">
        <f t="shared" si="29"/>
        <v>1822.4458</v>
      </c>
      <c r="AA75" s="50">
        <f>R75*Forutsetninger!$C$19</f>
        <v>436.62601258324798</v>
      </c>
      <c r="AB75" s="50">
        <f>Y75+N75+Z75+Q75*Forutsetninger!$C$19-AA75</f>
        <v>29053.077611559824</v>
      </c>
      <c r="AC75" s="50">
        <f>AB75+O75*Forutsetninger!$B$6</f>
        <v>33872.393611559826</v>
      </c>
      <c r="AD75" s="50">
        <f>S75*Forutsetninger!$C$19</f>
        <v>0</v>
      </c>
      <c r="AE75" s="50">
        <f t="shared" si="25"/>
        <v>0</v>
      </c>
      <c r="AF75" s="50">
        <f>AD75+T75+AE75+W75*Forutsetninger!$C$19</f>
        <v>0</v>
      </c>
      <c r="AG75" s="50">
        <f>(S75-E75)*Forutsetninger!$C$19+W75*Forutsetninger!$C$19+T75+U75*Forutsetninger!$B$6</f>
        <v>0</v>
      </c>
    </row>
    <row r="76" spans="1:33" s="78" customFormat="1" ht="12.75" x14ac:dyDescent="0.2">
      <c r="A76" s="197">
        <v>2062013</v>
      </c>
      <c r="B76" s="197" t="s">
        <v>143</v>
      </c>
      <c r="C76" s="76">
        <v>2013</v>
      </c>
      <c r="D76" s="52">
        <f t="shared" si="20"/>
        <v>22050</v>
      </c>
      <c r="E76" s="216">
        <v>0</v>
      </c>
      <c r="F76" s="52">
        <f t="shared" si="21"/>
        <v>22050</v>
      </c>
      <c r="G76" s="52">
        <f t="shared" si="26"/>
        <v>5524</v>
      </c>
      <c r="H76" s="52">
        <f t="shared" si="22"/>
        <v>85701</v>
      </c>
      <c r="I76" s="52">
        <f t="shared" si="27"/>
        <v>86558.01</v>
      </c>
      <c r="J76" s="50">
        <f t="shared" si="23"/>
        <v>10095</v>
      </c>
      <c r="K76" s="50">
        <f t="shared" si="24"/>
        <v>0</v>
      </c>
      <c r="L76" s="52">
        <f t="shared" si="28"/>
        <v>1439</v>
      </c>
      <c r="M76" s="216">
        <v>20719</v>
      </c>
      <c r="N76" s="216">
        <v>4860</v>
      </c>
      <c r="O76" s="217">
        <v>77810.399999999994</v>
      </c>
      <c r="P76" s="216">
        <v>10095</v>
      </c>
      <c r="Q76" s="216">
        <v>1137</v>
      </c>
      <c r="R76" s="216">
        <v>0.53280001878738403</v>
      </c>
      <c r="S76" s="216">
        <v>1331</v>
      </c>
      <c r="T76" s="216">
        <v>664</v>
      </c>
      <c r="U76" s="217">
        <v>8747.61</v>
      </c>
      <c r="V76" s="216">
        <v>0</v>
      </c>
      <c r="W76" s="216">
        <v>302</v>
      </c>
      <c r="X76" s="216">
        <v>198.22</v>
      </c>
      <c r="Y76" s="50">
        <f>M76*Forutsetninger!$C$19</f>
        <v>21583.578241430703</v>
      </c>
      <c r="Z76" s="50">
        <f t="shared" si="29"/>
        <v>2001.0309</v>
      </c>
      <c r="AA76" s="50">
        <f>R76*Forutsetninger!$C$19</f>
        <v>0.55503310451919741</v>
      </c>
      <c r="AB76" s="50">
        <f>Y76+N76+Z76+Q76*Forutsetninger!$C$19-AA76</f>
        <v>29628.499711902936</v>
      </c>
      <c r="AC76" s="50">
        <f>AB76+O76*Forutsetninger!$B$6</f>
        <v>34546.116991902934</v>
      </c>
      <c r="AD76" s="50">
        <f>S76*Forutsetninger!$C$19</f>
        <v>1386.5409836065576</v>
      </c>
      <c r="AE76" s="50">
        <f t="shared" si="25"/>
        <v>0</v>
      </c>
      <c r="AF76" s="50">
        <f>AD76+T76+AE76+W76*Forutsetninger!$C$19</f>
        <v>2365.1430700447095</v>
      </c>
      <c r="AG76" s="50">
        <f>(S76-E76)*Forutsetninger!$C$19+W76*Forutsetninger!$C$19+T76+U76*Forutsetninger!$B$6</f>
        <v>2917.9920220447093</v>
      </c>
    </row>
    <row r="77" spans="1:33" s="78" customFormat="1" ht="12.75" x14ac:dyDescent="0.2">
      <c r="A77" s="197">
        <v>2102013</v>
      </c>
      <c r="B77" s="197" t="s">
        <v>133</v>
      </c>
      <c r="C77" s="76">
        <v>2013</v>
      </c>
      <c r="D77" s="52">
        <f t="shared" si="20"/>
        <v>60914</v>
      </c>
      <c r="E77" s="216">
        <v>272</v>
      </c>
      <c r="F77" s="52">
        <f t="shared" si="21"/>
        <v>60642</v>
      </c>
      <c r="G77" s="52">
        <f t="shared" si="26"/>
        <v>34520</v>
      </c>
      <c r="H77" s="52">
        <f t="shared" si="22"/>
        <v>570310</v>
      </c>
      <c r="I77" s="52">
        <f t="shared" si="27"/>
        <v>576013.1</v>
      </c>
      <c r="J77" s="50">
        <f t="shared" si="23"/>
        <v>14802</v>
      </c>
      <c r="K77" s="50">
        <f t="shared" si="24"/>
        <v>35682</v>
      </c>
      <c r="L77" s="52">
        <f t="shared" si="28"/>
        <v>7069</v>
      </c>
      <c r="M77" s="216">
        <v>24849</v>
      </c>
      <c r="N77" s="216">
        <v>7931</v>
      </c>
      <c r="O77" s="217">
        <v>135485.44</v>
      </c>
      <c r="P77" s="216">
        <v>14802</v>
      </c>
      <c r="Q77" s="216">
        <v>1532</v>
      </c>
      <c r="R77" s="216">
        <v>0</v>
      </c>
      <c r="S77" s="216">
        <v>36065</v>
      </c>
      <c r="T77" s="216">
        <v>26589</v>
      </c>
      <c r="U77" s="217">
        <v>440527.66</v>
      </c>
      <c r="V77" s="216">
        <v>35682</v>
      </c>
      <c r="W77" s="216">
        <v>5537</v>
      </c>
      <c r="X77" s="216">
        <v>197.77</v>
      </c>
      <c r="Y77" s="50">
        <f>M77*Forutsetninger!$C$19</f>
        <v>25885.918032786889</v>
      </c>
      <c r="Z77" s="50">
        <f t="shared" si="29"/>
        <v>2927.3915400000001</v>
      </c>
      <c r="AA77" s="50">
        <f>R77*Forutsetninger!$C$19</f>
        <v>0</v>
      </c>
      <c r="AB77" s="50">
        <f>Y77+N77+Z77+Q77*Forutsetninger!$C$19-AA77</f>
        <v>38340.238037764531</v>
      </c>
      <c r="AC77" s="50">
        <f>AB77+O77*Forutsetninger!$B$6</f>
        <v>46902.917845764532</v>
      </c>
      <c r="AD77" s="50">
        <f>S77*Forutsetninger!$C$19</f>
        <v>37569.947839046203</v>
      </c>
      <c r="AE77" s="50">
        <f t="shared" si="25"/>
        <v>7056.8291400000007</v>
      </c>
      <c r="AF77" s="50">
        <f>AD77+T77+AE77+W77*Forutsetninger!$C$19</f>
        <v>76983.829140000002</v>
      </c>
      <c r="AG77" s="50">
        <f>(S77-E77)*Forutsetninger!$C$19+W77*Forutsetninger!$C$19+T77+U77*Forutsetninger!$B$6</f>
        <v>97484.997888453072</v>
      </c>
    </row>
    <row r="78" spans="1:33" s="78" customFormat="1" ht="12.75" x14ac:dyDescent="0.2">
      <c r="A78" s="197">
        <v>2132013</v>
      </c>
      <c r="B78" s="197" t="s">
        <v>288</v>
      </c>
      <c r="C78" s="76">
        <v>2013</v>
      </c>
      <c r="D78" s="52">
        <f t="shared" si="20"/>
        <v>10341</v>
      </c>
      <c r="E78" s="216">
        <v>0</v>
      </c>
      <c r="F78" s="52">
        <f t="shared" si="21"/>
        <v>10341</v>
      </c>
      <c r="G78" s="52">
        <f t="shared" si="26"/>
        <v>5669</v>
      </c>
      <c r="H78" s="52">
        <f t="shared" si="22"/>
        <v>56863</v>
      </c>
      <c r="I78" s="52">
        <f t="shared" si="27"/>
        <v>57431.63</v>
      </c>
      <c r="J78" s="50">
        <f t="shared" si="23"/>
        <v>4168</v>
      </c>
      <c r="K78" s="50">
        <f t="shared" si="24"/>
        <v>0</v>
      </c>
      <c r="L78" s="52">
        <f t="shared" si="28"/>
        <v>910</v>
      </c>
      <c r="M78" s="216">
        <v>10341</v>
      </c>
      <c r="N78" s="216">
        <v>5669</v>
      </c>
      <c r="O78" s="217">
        <v>57431.63</v>
      </c>
      <c r="P78" s="216">
        <v>4168</v>
      </c>
      <c r="Q78" s="216">
        <v>910</v>
      </c>
      <c r="R78" s="216">
        <v>314.35198974609375</v>
      </c>
      <c r="S78" s="216">
        <v>0</v>
      </c>
      <c r="T78" s="216">
        <v>0</v>
      </c>
      <c r="U78" s="217">
        <v>0</v>
      </c>
      <c r="V78" s="216">
        <v>0</v>
      </c>
      <c r="W78" s="216">
        <v>0</v>
      </c>
      <c r="X78" s="216">
        <v>209.99</v>
      </c>
      <c r="Y78" s="50">
        <f>M78*Forutsetninger!$C$19</f>
        <v>10772.517138599107</v>
      </c>
      <c r="Z78" s="50">
        <f t="shared" si="29"/>
        <v>875.23832000000004</v>
      </c>
      <c r="AA78" s="50">
        <f>R78*Forutsetninger!$C$19</f>
        <v>327.46950943743599</v>
      </c>
      <c r="AB78" s="50">
        <f>Y78+N78+Z78+Q78*Forutsetninger!$C$19-AA78</f>
        <v>17937.259123528285</v>
      </c>
      <c r="AC78" s="50">
        <f>AB78+O78*Forutsetninger!$B$6</f>
        <v>21566.938139528284</v>
      </c>
      <c r="AD78" s="50">
        <f>S78*Forutsetninger!$C$19</f>
        <v>0</v>
      </c>
      <c r="AE78" s="50">
        <f t="shared" si="25"/>
        <v>0</v>
      </c>
      <c r="AF78" s="50">
        <f>AD78+T78+AE78+W78*Forutsetninger!$C$19</f>
        <v>0</v>
      </c>
      <c r="AG78" s="50">
        <f>(S78-E78)*Forutsetninger!$C$19+W78*Forutsetninger!$C$19+T78+U78*Forutsetninger!$B$6</f>
        <v>0</v>
      </c>
    </row>
    <row r="79" spans="1:33" s="78" customFormat="1" ht="12.75" x14ac:dyDescent="0.2">
      <c r="A79" s="197">
        <v>2142013</v>
      </c>
      <c r="B79" s="197" t="s">
        <v>63</v>
      </c>
      <c r="C79" s="76">
        <v>2013</v>
      </c>
      <c r="D79" s="52">
        <f t="shared" si="20"/>
        <v>11123</v>
      </c>
      <c r="E79" s="216">
        <v>0</v>
      </c>
      <c r="F79" s="52">
        <f t="shared" si="21"/>
        <v>11123</v>
      </c>
      <c r="G79" s="52">
        <f t="shared" si="26"/>
        <v>4680</v>
      </c>
      <c r="H79" s="52">
        <f t="shared" si="22"/>
        <v>79137</v>
      </c>
      <c r="I79" s="52">
        <f t="shared" si="27"/>
        <v>79928.37</v>
      </c>
      <c r="J79" s="50">
        <f t="shared" si="23"/>
        <v>4757</v>
      </c>
      <c r="K79" s="50">
        <f t="shared" si="24"/>
        <v>0</v>
      </c>
      <c r="L79" s="52">
        <f t="shared" si="28"/>
        <v>512</v>
      </c>
      <c r="M79" s="216">
        <v>11123</v>
      </c>
      <c r="N79" s="216">
        <v>4680</v>
      </c>
      <c r="O79" s="217">
        <v>79928.37</v>
      </c>
      <c r="P79" s="216">
        <v>4757</v>
      </c>
      <c r="Q79" s="216">
        <v>512</v>
      </c>
      <c r="R79" s="216">
        <v>0.53280001878738403</v>
      </c>
      <c r="S79" s="216">
        <v>0</v>
      </c>
      <c r="T79" s="216">
        <v>0</v>
      </c>
      <c r="U79" s="217">
        <v>0</v>
      </c>
      <c r="V79" s="216">
        <v>0</v>
      </c>
      <c r="W79" s="216">
        <v>0</v>
      </c>
      <c r="X79" s="216">
        <v>198.74</v>
      </c>
      <c r="Y79" s="50">
        <f>M79*Forutsetninger!$C$19</f>
        <v>11587.149031296573</v>
      </c>
      <c r="Z79" s="50">
        <f t="shared" si="29"/>
        <v>945.40618000000006</v>
      </c>
      <c r="AA79" s="50">
        <f>R79*Forutsetninger!$C$19</f>
        <v>0.55503310451919741</v>
      </c>
      <c r="AB79" s="50">
        <f>Y79+N79+Z79+Q79*Forutsetninger!$C$19-AA79</f>
        <v>17745.365304868657</v>
      </c>
      <c r="AC79" s="50">
        <f>AB79+O79*Forutsetninger!$B$6</f>
        <v>22796.838288868657</v>
      </c>
      <c r="AD79" s="50">
        <f>S79*Forutsetninger!$C$19</f>
        <v>0</v>
      </c>
      <c r="AE79" s="50">
        <f t="shared" si="25"/>
        <v>0</v>
      </c>
      <c r="AF79" s="50">
        <f>AD79+T79+AE79+W79*Forutsetninger!$C$19</f>
        <v>0</v>
      </c>
      <c r="AG79" s="50">
        <f>(S79-E79)*Forutsetninger!$C$19+W79*Forutsetninger!$C$19+T79+U79*Forutsetninger!$B$6</f>
        <v>0</v>
      </c>
    </row>
    <row r="80" spans="1:33" s="78" customFormat="1" ht="12.75" x14ac:dyDescent="0.2">
      <c r="A80" s="197">
        <v>2152013</v>
      </c>
      <c r="B80" s="197" t="s">
        <v>289</v>
      </c>
      <c r="C80" s="76">
        <v>2013</v>
      </c>
      <c r="D80" s="52">
        <f t="shared" si="20"/>
        <v>395441</v>
      </c>
      <c r="E80" s="216">
        <v>3271</v>
      </c>
      <c r="F80" s="52">
        <f t="shared" si="21"/>
        <v>392170</v>
      </c>
      <c r="G80" s="52">
        <f t="shared" si="26"/>
        <v>133655</v>
      </c>
      <c r="H80" s="52">
        <f t="shared" si="22"/>
        <v>1680280</v>
      </c>
      <c r="I80" s="52">
        <f t="shared" si="27"/>
        <v>1697082.8</v>
      </c>
      <c r="J80" s="50">
        <f t="shared" si="23"/>
        <v>151367</v>
      </c>
      <c r="K80" s="50">
        <f t="shared" si="24"/>
        <v>93184</v>
      </c>
      <c r="L80" s="52">
        <f t="shared" si="28"/>
        <v>42274</v>
      </c>
      <c r="M80" s="216">
        <v>335447</v>
      </c>
      <c r="N80" s="216">
        <v>98161</v>
      </c>
      <c r="O80" s="217">
        <v>1197718.6000000001</v>
      </c>
      <c r="P80" s="216">
        <v>151367</v>
      </c>
      <c r="Q80" s="216">
        <v>27099</v>
      </c>
      <c r="R80" s="216">
        <v>80.58599853515625</v>
      </c>
      <c r="S80" s="216">
        <v>59994</v>
      </c>
      <c r="T80" s="216">
        <v>35494</v>
      </c>
      <c r="U80" s="217">
        <v>499364.2</v>
      </c>
      <c r="V80" s="216">
        <v>93184</v>
      </c>
      <c r="W80" s="216">
        <v>15175</v>
      </c>
      <c r="X80" s="216">
        <v>209.99</v>
      </c>
      <c r="Y80" s="50">
        <f>M80*Forutsetninger!$C$19</f>
        <v>349444.78837555891</v>
      </c>
      <c r="Z80" s="50">
        <f t="shared" si="29"/>
        <v>31785.556330000003</v>
      </c>
      <c r="AA80" s="50">
        <f>R80*Forutsetninger!$C$19</f>
        <v>83.948752572390788</v>
      </c>
      <c r="AB80" s="50">
        <f>Y80+N80+Z80+Q80*Forutsetninger!$C$19-AA80</f>
        <v>507537.20370261394</v>
      </c>
      <c r="AC80" s="50">
        <f>AB80+O80*Forutsetninger!$B$6</f>
        <v>583233.01922261401</v>
      </c>
      <c r="AD80" s="50">
        <f>S80*Forutsetninger!$C$19</f>
        <v>62497.475409836072</v>
      </c>
      <c r="AE80" s="50">
        <f t="shared" si="25"/>
        <v>19567.708160000002</v>
      </c>
      <c r="AF80" s="50">
        <f>AD80+T80+AE80+W80*Forutsetninger!$C$19</f>
        <v>133367.41754897169</v>
      </c>
      <c r="AG80" s="50">
        <f>(S80-E80)*Forutsetninger!$C$19+W80*Forutsetninger!$C$19+T80+U80*Forutsetninger!$B$6</f>
        <v>141952.03204506708</v>
      </c>
    </row>
    <row r="81" spans="1:33" s="78" customFormat="1" ht="12.75" x14ac:dyDescent="0.2">
      <c r="A81" s="197">
        <v>2182013</v>
      </c>
      <c r="B81" s="197" t="s">
        <v>144</v>
      </c>
      <c r="C81" s="76">
        <v>2013</v>
      </c>
      <c r="D81" s="52">
        <f t="shared" si="20"/>
        <v>9842</v>
      </c>
      <c r="E81" s="216">
        <v>0</v>
      </c>
      <c r="F81" s="52">
        <f t="shared" si="21"/>
        <v>9842</v>
      </c>
      <c r="G81" s="52">
        <f t="shared" si="26"/>
        <v>2043</v>
      </c>
      <c r="H81" s="52">
        <f t="shared" si="22"/>
        <v>20752</v>
      </c>
      <c r="I81" s="52">
        <f t="shared" si="27"/>
        <v>20959.52</v>
      </c>
      <c r="J81" s="50">
        <f t="shared" si="23"/>
        <v>2765</v>
      </c>
      <c r="K81" s="50">
        <f t="shared" si="24"/>
        <v>0</v>
      </c>
      <c r="L81" s="52">
        <f t="shared" si="28"/>
        <v>443</v>
      </c>
      <c r="M81" s="216">
        <v>9842</v>
      </c>
      <c r="N81" s="216">
        <v>2043</v>
      </c>
      <c r="O81" s="217">
        <v>20959.52</v>
      </c>
      <c r="P81" s="216">
        <v>2765</v>
      </c>
      <c r="Q81" s="216">
        <v>443</v>
      </c>
      <c r="R81" s="216">
        <v>0</v>
      </c>
      <c r="S81" s="216">
        <v>0</v>
      </c>
      <c r="T81" s="216">
        <v>0</v>
      </c>
      <c r="U81" s="217">
        <v>0</v>
      </c>
      <c r="V81" s="216">
        <v>0</v>
      </c>
      <c r="W81" s="216">
        <v>0</v>
      </c>
      <c r="X81" s="216">
        <v>202.82</v>
      </c>
      <c r="Y81" s="50">
        <f>M81*Forutsetninger!$C$19</f>
        <v>10252.694485842028</v>
      </c>
      <c r="Z81" s="50">
        <f t="shared" si="29"/>
        <v>560.79729999999995</v>
      </c>
      <c r="AA81" s="50">
        <f>R81*Forutsetninger!$C$19</f>
        <v>0</v>
      </c>
      <c r="AB81" s="50">
        <f>Y81+N81+Z81+Q81*Forutsetninger!$C$19-AA81</f>
        <v>13317.977627868855</v>
      </c>
      <c r="AC81" s="50">
        <f>AB81+O81*Forutsetninger!$B$6</f>
        <v>14642.619291868856</v>
      </c>
      <c r="AD81" s="50">
        <f>S81*Forutsetninger!$C$19</f>
        <v>0</v>
      </c>
      <c r="AE81" s="50">
        <f t="shared" si="25"/>
        <v>0</v>
      </c>
      <c r="AF81" s="50">
        <f>AD81+T81+AE81+W81*Forutsetninger!$C$19</f>
        <v>0</v>
      </c>
      <c r="AG81" s="50">
        <f>(S81-E81)*Forutsetninger!$C$19+W81*Forutsetninger!$C$19+T81+U81*Forutsetninger!$B$6</f>
        <v>0</v>
      </c>
    </row>
    <row r="82" spans="1:33" s="78" customFormat="1" ht="12.75" x14ac:dyDescent="0.2">
      <c r="A82" s="197">
        <v>2192013</v>
      </c>
      <c r="B82" s="197" t="s">
        <v>290</v>
      </c>
      <c r="C82" s="76">
        <v>2013</v>
      </c>
      <c r="D82" s="52">
        <f t="shared" si="20"/>
        <v>67780</v>
      </c>
      <c r="E82" s="216">
        <v>0</v>
      </c>
      <c r="F82" s="52">
        <f t="shared" si="21"/>
        <v>67780</v>
      </c>
      <c r="G82" s="52">
        <f t="shared" si="26"/>
        <v>51783</v>
      </c>
      <c r="H82" s="52">
        <f t="shared" si="22"/>
        <v>767315</v>
      </c>
      <c r="I82" s="52">
        <f t="shared" si="27"/>
        <v>774988.15</v>
      </c>
      <c r="J82" s="50">
        <f t="shared" si="23"/>
        <v>53324</v>
      </c>
      <c r="K82" s="50">
        <f t="shared" si="24"/>
        <v>39399</v>
      </c>
      <c r="L82" s="52">
        <f t="shared" si="28"/>
        <v>7874</v>
      </c>
      <c r="M82" s="216">
        <v>48239</v>
      </c>
      <c r="N82" s="216">
        <v>33072</v>
      </c>
      <c r="O82" s="217">
        <v>378688.39</v>
      </c>
      <c r="P82" s="216">
        <v>53324</v>
      </c>
      <c r="Q82" s="216">
        <v>7199</v>
      </c>
      <c r="R82" s="216">
        <v>145.05479431152344</v>
      </c>
      <c r="S82" s="216">
        <v>19541</v>
      </c>
      <c r="T82" s="216">
        <v>18711</v>
      </c>
      <c r="U82" s="217">
        <v>396299.76</v>
      </c>
      <c r="V82" s="216">
        <v>39399</v>
      </c>
      <c r="W82" s="216">
        <v>675</v>
      </c>
      <c r="X82" s="216">
        <v>209.99</v>
      </c>
      <c r="Y82" s="50">
        <f>M82*Forutsetninger!$C$19</f>
        <v>50251.95380029807</v>
      </c>
      <c r="Z82" s="50">
        <f t="shared" si="29"/>
        <v>11197.50676</v>
      </c>
      <c r="AA82" s="50">
        <f>R82*Forutsetninger!$C$19</f>
        <v>151.10775145119953</v>
      </c>
      <c r="AB82" s="50">
        <f>Y82+N82+Z82+Q82*Forutsetninger!$C$19-AA82</f>
        <v>101869.75817397355</v>
      </c>
      <c r="AC82" s="50">
        <f>AB82+O82*Forutsetninger!$B$6</f>
        <v>125802.86442197356</v>
      </c>
      <c r="AD82" s="50">
        <f>S82*Forutsetninger!$C$19</f>
        <v>20356.4217585693</v>
      </c>
      <c r="AE82" s="50">
        <f t="shared" si="25"/>
        <v>8273.3960100000004</v>
      </c>
      <c r="AF82" s="50">
        <f>AD82+T82+AE82+W82*Forutsetninger!$C$19</f>
        <v>48043.984683621456</v>
      </c>
      <c r="AG82" s="50">
        <f>(S82-E82)*Forutsetninger!$C$19+W82*Forutsetninger!$C$19+T82+U82*Forutsetninger!$B$6</f>
        <v>64816.733505621465</v>
      </c>
    </row>
    <row r="83" spans="1:33" s="78" customFormat="1" ht="12.75" x14ac:dyDescent="0.2">
      <c r="A83" s="197">
        <v>2222013</v>
      </c>
      <c r="B83" s="197" t="s">
        <v>116</v>
      </c>
      <c r="C83" s="76">
        <v>2013</v>
      </c>
      <c r="D83" s="52">
        <f t="shared" si="20"/>
        <v>530</v>
      </c>
      <c r="E83" s="216">
        <v>0</v>
      </c>
      <c r="F83" s="52">
        <f t="shared" si="21"/>
        <v>530</v>
      </c>
      <c r="G83" s="52">
        <f t="shared" si="26"/>
        <v>442</v>
      </c>
      <c r="H83" s="52">
        <f t="shared" si="22"/>
        <v>4847</v>
      </c>
      <c r="I83" s="52">
        <f t="shared" si="27"/>
        <v>4895.47</v>
      </c>
      <c r="J83" s="50">
        <f t="shared" si="23"/>
        <v>216</v>
      </c>
      <c r="K83" s="50">
        <f t="shared" si="24"/>
        <v>1225</v>
      </c>
      <c r="L83" s="52">
        <f t="shared" si="28"/>
        <v>0</v>
      </c>
      <c r="M83" s="216">
        <v>530</v>
      </c>
      <c r="N83" s="216">
        <v>202</v>
      </c>
      <c r="O83" s="217">
        <v>1980.6100000000001</v>
      </c>
      <c r="P83" s="216">
        <v>216</v>
      </c>
      <c r="Q83" s="216">
        <v>0</v>
      </c>
      <c r="R83" s="216">
        <v>0</v>
      </c>
      <c r="S83" s="216">
        <v>0</v>
      </c>
      <c r="T83" s="216">
        <v>240</v>
      </c>
      <c r="U83" s="217">
        <v>2914.86</v>
      </c>
      <c r="V83" s="216">
        <v>1225</v>
      </c>
      <c r="W83" s="216">
        <v>0</v>
      </c>
      <c r="X83" s="216">
        <v>198.22</v>
      </c>
      <c r="Y83" s="50">
        <f>M83*Forutsetninger!$C$19</f>
        <v>552.11624441132642</v>
      </c>
      <c r="Z83" s="50">
        <f t="shared" si="29"/>
        <v>42.815519999999999</v>
      </c>
      <c r="AA83" s="50">
        <f>R83*Forutsetninger!$C$19</f>
        <v>0</v>
      </c>
      <c r="AB83" s="50">
        <f>Y83+N83+Z83+Q83*Forutsetninger!$C$19-AA83</f>
        <v>796.93176441132641</v>
      </c>
      <c r="AC83" s="50">
        <f>AB83+O83*Forutsetninger!$B$6</f>
        <v>922.10631641132647</v>
      </c>
      <c r="AD83" s="50">
        <f>S83*Forutsetninger!$C$19</f>
        <v>0</v>
      </c>
      <c r="AE83" s="50">
        <f t="shared" si="25"/>
        <v>242.81950000000001</v>
      </c>
      <c r="AF83" s="50">
        <f>AD83+T83+AE83+W83*Forutsetninger!$C$19</f>
        <v>482.81950000000001</v>
      </c>
      <c r="AG83" s="50">
        <f>(S83-E83)*Forutsetninger!$C$19+W83*Forutsetninger!$C$19+T83+U83*Forutsetninger!$B$6</f>
        <v>424.21915200000001</v>
      </c>
    </row>
    <row r="84" spans="1:33" s="78" customFormat="1" ht="12.75" x14ac:dyDescent="0.2">
      <c r="A84" s="197">
        <v>2232013</v>
      </c>
      <c r="B84" s="197" t="s">
        <v>291</v>
      </c>
      <c r="C84" s="76">
        <v>2013</v>
      </c>
      <c r="D84" s="52">
        <f t="shared" si="20"/>
        <v>26842</v>
      </c>
      <c r="E84" s="216">
        <v>0</v>
      </c>
      <c r="F84" s="52">
        <f t="shared" si="21"/>
        <v>26842</v>
      </c>
      <c r="G84" s="52">
        <f t="shared" si="26"/>
        <v>9480</v>
      </c>
      <c r="H84" s="52">
        <f t="shared" si="22"/>
        <v>150863</v>
      </c>
      <c r="I84" s="52">
        <f t="shared" si="27"/>
        <v>152371.63</v>
      </c>
      <c r="J84" s="52">
        <f t="shared" si="23"/>
        <v>16888</v>
      </c>
      <c r="K84" s="52">
        <f t="shared" si="24"/>
        <v>0</v>
      </c>
      <c r="L84" s="52">
        <f t="shared" si="28"/>
        <v>785</v>
      </c>
      <c r="M84" s="216">
        <v>26842</v>
      </c>
      <c r="N84" s="216">
        <v>9480</v>
      </c>
      <c r="O84" s="217">
        <v>152371.63</v>
      </c>
      <c r="P84" s="216">
        <v>16888</v>
      </c>
      <c r="Q84" s="216">
        <v>785</v>
      </c>
      <c r="R84" s="216">
        <v>1841.2347412109375</v>
      </c>
      <c r="S84" s="216">
        <v>0</v>
      </c>
      <c r="T84" s="216">
        <v>0</v>
      </c>
      <c r="U84" s="217">
        <v>0</v>
      </c>
      <c r="V84" s="216">
        <v>0</v>
      </c>
      <c r="W84" s="216">
        <v>0</v>
      </c>
      <c r="X84" s="216">
        <v>198.22</v>
      </c>
      <c r="Y84" s="52">
        <f>M84*Forutsetninger!$C$19</f>
        <v>27962.083457526081</v>
      </c>
      <c r="Z84" s="52">
        <f t="shared" si="29"/>
        <v>3347.5393599999998</v>
      </c>
      <c r="AA84" s="50">
        <f>R84*Forutsetninger!$C$19</f>
        <v>1918.0671894283837</v>
      </c>
      <c r="AB84" s="50">
        <f>Y84+N84+Z84+Q84*Forutsetninger!$C$19-AA84</f>
        <v>39689.312707084289</v>
      </c>
      <c r="AC84" s="52">
        <f>AB84+O84*Forutsetninger!$B$6</f>
        <v>49319.19972308429</v>
      </c>
      <c r="AD84" s="52">
        <f>S84*Forutsetninger!$C$19</f>
        <v>0</v>
      </c>
      <c r="AE84" s="52">
        <f t="shared" si="25"/>
        <v>0</v>
      </c>
      <c r="AF84" s="50">
        <f>AD84+T84+AE84+W84*Forutsetninger!$C$19</f>
        <v>0</v>
      </c>
      <c r="AG84" s="50">
        <f>(S84-E84)*Forutsetninger!$C$19+W84*Forutsetninger!$C$19+T84+U84*Forutsetninger!$B$6</f>
        <v>0</v>
      </c>
    </row>
    <row r="85" spans="1:33" s="78" customFormat="1" ht="12.75" x14ac:dyDescent="0.2">
      <c r="A85" s="197">
        <v>2272013</v>
      </c>
      <c r="B85" s="197" t="s">
        <v>292</v>
      </c>
      <c r="C85" s="76">
        <v>2013</v>
      </c>
      <c r="D85" s="52">
        <f t="shared" si="20"/>
        <v>191547</v>
      </c>
      <c r="E85" s="216">
        <v>223</v>
      </c>
      <c r="F85" s="52">
        <f t="shared" si="21"/>
        <v>191324</v>
      </c>
      <c r="G85" s="52">
        <f t="shared" si="26"/>
        <v>81962</v>
      </c>
      <c r="H85" s="52">
        <f t="shared" si="22"/>
        <v>1437903</v>
      </c>
      <c r="I85" s="52">
        <f t="shared" si="27"/>
        <v>1452282.03</v>
      </c>
      <c r="J85" s="50">
        <f t="shared" si="23"/>
        <v>89907</v>
      </c>
      <c r="K85" s="50">
        <f t="shared" si="24"/>
        <v>65173</v>
      </c>
      <c r="L85" s="52">
        <f t="shared" si="28"/>
        <v>22312</v>
      </c>
      <c r="M85" s="216">
        <v>161819</v>
      </c>
      <c r="N85" s="216">
        <v>58682</v>
      </c>
      <c r="O85" s="217">
        <v>1054146.0900000001</v>
      </c>
      <c r="P85" s="216">
        <v>89907</v>
      </c>
      <c r="Q85" s="216">
        <v>21729</v>
      </c>
      <c r="R85" s="216">
        <v>209.5679931640625</v>
      </c>
      <c r="S85" s="216">
        <v>29728</v>
      </c>
      <c r="T85" s="216">
        <v>23280</v>
      </c>
      <c r="U85" s="217">
        <v>398135.93999999994</v>
      </c>
      <c r="V85" s="216">
        <v>65173</v>
      </c>
      <c r="W85" s="216">
        <v>583</v>
      </c>
      <c r="X85" s="216">
        <v>202.82</v>
      </c>
      <c r="Y85" s="50">
        <f>M85*Forutsetninger!$C$19</f>
        <v>168571.50670640837</v>
      </c>
      <c r="Z85" s="50">
        <f t="shared" si="29"/>
        <v>18234.937739999998</v>
      </c>
      <c r="AA85" s="50">
        <f>R85*Forutsetninger!$C$19</f>
        <v>218.31300629162399</v>
      </c>
      <c r="AB85" s="50">
        <f>Y85+N85+Z85+Q85*Forutsetninger!$C$19-AA85</f>
        <v>267905.85573221807</v>
      </c>
      <c r="AC85" s="50">
        <f>AB85+O85*Forutsetninger!$B$6</f>
        <v>334527.88862021809</v>
      </c>
      <c r="AD85" s="50">
        <f>S85*Forutsetninger!$C$19</f>
        <v>30968.512667660212</v>
      </c>
      <c r="AE85" s="50">
        <f t="shared" si="25"/>
        <v>13218.387859999999</v>
      </c>
      <c r="AF85" s="50">
        <f>AD85+T85+AE85+W85*Forutsetninger!$C$19</f>
        <v>68074.22839651267</v>
      </c>
      <c r="AG85" s="50">
        <f>(S85-E85)*Forutsetninger!$C$19+W85*Forutsetninger!$C$19+T85+U85*Forutsetninger!$B$6</f>
        <v>79785.726430354698</v>
      </c>
    </row>
    <row r="86" spans="1:33" s="78" customFormat="1" ht="12.75" x14ac:dyDescent="0.2">
      <c r="A86" s="197">
        <v>2312013</v>
      </c>
      <c r="B86" s="197" t="s">
        <v>293</v>
      </c>
      <c r="C86" s="76">
        <v>2013</v>
      </c>
      <c r="D86" s="52">
        <f t="shared" si="20"/>
        <v>9019</v>
      </c>
      <c r="E86" s="216">
        <v>0</v>
      </c>
      <c r="F86" s="52">
        <f t="shared" si="21"/>
        <v>9019</v>
      </c>
      <c r="G86" s="52">
        <f t="shared" si="26"/>
        <v>2874</v>
      </c>
      <c r="H86" s="52">
        <f t="shared" si="22"/>
        <v>37742</v>
      </c>
      <c r="I86" s="52">
        <f t="shared" si="27"/>
        <v>38119.42</v>
      </c>
      <c r="J86" s="50">
        <f t="shared" si="23"/>
        <v>6691</v>
      </c>
      <c r="K86" s="50">
        <f t="shared" si="24"/>
        <v>0</v>
      </c>
      <c r="L86" s="52">
        <f t="shared" si="28"/>
        <v>473</v>
      </c>
      <c r="M86" s="216">
        <v>9019</v>
      </c>
      <c r="N86" s="216">
        <v>2874</v>
      </c>
      <c r="O86" s="217">
        <v>38119.42</v>
      </c>
      <c r="P86" s="216">
        <v>6691</v>
      </c>
      <c r="Q86" s="216">
        <v>473</v>
      </c>
      <c r="R86" s="216">
        <v>419.135986328125</v>
      </c>
      <c r="S86" s="216">
        <v>0</v>
      </c>
      <c r="T86" s="216">
        <v>0</v>
      </c>
      <c r="U86" s="217">
        <v>0</v>
      </c>
      <c r="V86" s="216">
        <v>0</v>
      </c>
      <c r="W86" s="216">
        <v>0</v>
      </c>
      <c r="X86" s="216">
        <v>198.74</v>
      </c>
      <c r="Y86" s="50">
        <f>M86*Forutsetninger!$C$19</f>
        <v>9395.3517138599109</v>
      </c>
      <c r="Z86" s="50">
        <f t="shared" si="29"/>
        <v>1329.7693400000001</v>
      </c>
      <c r="AA86" s="50">
        <f>R86*Forutsetninger!$C$19</f>
        <v>436.62601258324798</v>
      </c>
      <c r="AB86" s="50">
        <f>Y86+N86+Z86+Q86*Forutsetninger!$C$19-AA86</f>
        <v>13655.232746194695</v>
      </c>
      <c r="AC86" s="50">
        <f>AB86+O86*Forutsetninger!$B$6</f>
        <v>16064.380090194696</v>
      </c>
      <c r="AD86" s="50">
        <f>S86*Forutsetninger!$C$19</f>
        <v>0</v>
      </c>
      <c r="AE86" s="50">
        <f t="shared" si="25"/>
        <v>0</v>
      </c>
      <c r="AF86" s="50">
        <f>AD86+T86+AE86+W86*Forutsetninger!$C$19</f>
        <v>0</v>
      </c>
      <c r="AG86" s="50">
        <f>(S86-E86)*Forutsetninger!$C$19+W86*Forutsetninger!$C$19+T86+U86*Forutsetninger!$B$6</f>
        <v>0</v>
      </c>
    </row>
    <row r="87" spans="1:33" s="78" customFormat="1" ht="12.75" x14ac:dyDescent="0.2">
      <c r="A87" s="197">
        <v>2342013</v>
      </c>
      <c r="B87" s="197" t="s">
        <v>117</v>
      </c>
      <c r="C87" s="76">
        <v>2013</v>
      </c>
      <c r="D87" s="52">
        <f t="shared" si="20"/>
        <v>17319</v>
      </c>
      <c r="E87" s="216">
        <v>0</v>
      </c>
      <c r="F87" s="52">
        <f t="shared" si="21"/>
        <v>17319</v>
      </c>
      <c r="G87" s="52">
        <f t="shared" si="26"/>
        <v>4144</v>
      </c>
      <c r="H87" s="52">
        <f t="shared" si="22"/>
        <v>66186</v>
      </c>
      <c r="I87" s="52">
        <f t="shared" si="27"/>
        <v>66847.86</v>
      </c>
      <c r="J87" s="50">
        <f t="shared" si="23"/>
        <v>2896</v>
      </c>
      <c r="K87" s="50">
        <f t="shared" si="24"/>
        <v>0</v>
      </c>
      <c r="L87" s="52">
        <f t="shared" si="28"/>
        <v>437</v>
      </c>
      <c r="M87" s="216">
        <v>17319</v>
      </c>
      <c r="N87" s="216">
        <v>4144</v>
      </c>
      <c r="O87" s="217">
        <v>66847.86</v>
      </c>
      <c r="P87" s="216">
        <v>2896</v>
      </c>
      <c r="Q87" s="216">
        <v>437</v>
      </c>
      <c r="R87" s="216">
        <v>104.78399658203125</v>
      </c>
      <c r="S87" s="216">
        <v>0</v>
      </c>
      <c r="T87" s="216">
        <v>0</v>
      </c>
      <c r="U87" s="217">
        <v>0</v>
      </c>
      <c r="V87" s="216">
        <v>0</v>
      </c>
      <c r="W87" s="216">
        <v>0</v>
      </c>
      <c r="X87" s="216">
        <v>197.77</v>
      </c>
      <c r="Y87" s="50">
        <f>M87*Forutsetninger!$C$19</f>
        <v>18041.700447093892</v>
      </c>
      <c r="Z87" s="50">
        <f t="shared" si="29"/>
        <v>572.74192000000005</v>
      </c>
      <c r="AA87" s="50">
        <f>R87*Forutsetninger!$C$19</f>
        <v>109.156503145812</v>
      </c>
      <c r="AB87" s="50">
        <f>Y87+N87+Z87+Q87*Forutsetninger!$C$19-AA87</f>
        <v>23104.521333396664</v>
      </c>
      <c r="AC87" s="50">
        <f>AB87+O87*Forutsetninger!$B$6</f>
        <v>27329.306085396664</v>
      </c>
      <c r="AD87" s="50">
        <f>S87*Forutsetninger!$C$19</f>
        <v>0</v>
      </c>
      <c r="AE87" s="50">
        <f t="shared" si="25"/>
        <v>0</v>
      </c>
      <c r="AF87" s="50">
        <f>AD87+T87+AE87+W87*Forutsetninger!$C$19</f>
        <v>0</v>
      </c>
      <c r="AG87" s="50">
        <f>(S87-E87)*Forutsetninger!$C$19+W87*Forutsetninger!$C$19+T87+U87*Forutsetninger!$B$6</f>
        <v>0</v>
      </c>
    </row>
    <row r="88" spans="1:33" s="78" customFormat="1" ht="12.75" x14ac:dyDescent="0.2">
      <c r="A88" s="197">
        <v>2382013</v>
      </c>
      <c r="B88" s="197" t="s">
        <v>145</v>
      </c>
      <c r="C88" s="76">
        <v>2013</v>
      </c>
      <c r="D88" s="52">
        <f t="shared" si="20"/>
        <v>29040</v>
      </c>
      <c r="E88" s="216">
        <v>0</v>
      </c>
      <c r="F88" s="52">
        <f t="shared" si="21"/>
        <v>29040</v>
      </c>
      <c r="G88" s="52">
        <f t="shared" si="26"/>
        <v>9472</v>
      </c>
      <c r="H88" s="52">
        <f t="shared" si="22"/>
        <v>110076</v>
      </c>
      <c r="I88" s="52">
        <f t="shared" si="27"/>
        <v>111176.76000000001</v>
      </c>
      <c r="J88" s="50">
        <f t="shared" si="23"/>
        <v>14961</v>
      </c>
      <c r="K88" s="50">
        <f t="shared" si="24"/>
        <v>1662</v>
      </c>
      <c r="L88" s="52">
        <f t="shared" si="28"/>
        <v>1432</v>
      </c>
      <c r="M88" s="216">
        <v>28485</v>
      </c>
      <c r="N88" s="216">
        <v>9244</v>
      </c>
      <c r="O88" s="217">
        <v>105667.21</v>
      </c>
      <c r="P88" s="216">
        <v>14961</v>
      </c>
      <c r="Q88" s="216">
        <v>1432</v>
      </c>
      <c r="R88" s="216">
        <v>471.52801513671875</v>
      </c>
      <c r="S88" s="216">
        <v>555</v>
      </c>
      <c r="T88" s="216">
        <v>228</v>
      </c>
      <c r="U88" s="217">
        <v>5509.55</v>
      </c>
      <c r="V88" s="216">
        <v>1662</v>
      </c>
      <c r="W88" s="216">
        <v>0</v>
      </c>
      <c r="X88" s="216">
        <v>197.77</v>
      </c>
      <c r="Y88" s="50">
        <f>M88*Forutsetninger!$C$19</f>
        <v>29673.643815201194</v>
      </c>
      <c r="Z88" s="50">
        <f t="shared" si="29"/>
        <v>2958.8369700000003</v>
      </c>
      <c r="AA88" s="50">
        <f>R88*Forutsetninger!$C$19</f>
        <v>491.20429594719292</v>
      </c>
      <c r="AB88" s="50">
        <f>Y88+N88+Z88+Q88*Forutsetninger!$C$19-AA88</f>
        <v>42877.03207792763</v>
      </c>
      <c r="AC88" s="50">
        <f>AB88+O88*Forutsetninger!$B$6</f>
        <v>49555.199749927633</v>
      </c>
      <c r="AD88" s="50">
        <f>S88*Forutsetninger!$C$19</f>
        <v>578.15946348733235</v>
      </c>
      <c r="AE88" s="50">
        <f t="shared" si="25"/>
        <v>328.69373999999999</v>
      </c>
      <c r="AF88" s="50">
        <f>AD88+T88+AE88+W88*Forutsetninger!$C$19</f>
        <v>1134.8532034873324</v>
      </c>
      <c r="AG88" s="50">
        <f>(S88-E88)*Forutsetninger!$C$19+W88*Forutsetninger!$C$19+T88+U88*Forutsetninger!$B$6</f>
        <v>1154.3630234873324</v>
      </c>
    </row>
    <row r="89" spans="1:33" s="78" customFormat="1" ht="12.75" x14ac:dyDescent="0.2">
      <c r="A89" s="197">
        <v>2422013</v>
      </c>
      <c r="B89" s="197" t="s">
        <v>80</v>
      </c>
      <c r="C89" s="76">
        <v>2013</v>
      </c>
      <c r="D89" s="52">
        <f t="shared" si="20"/>
        <v>8120</v>
      </c>
      <c r="E89" s="216">
        <v>0</v>
      </c>
      <c r="F89" s="52">
        <f t="shared" si="21"/>
        <v>8120</v>
      </c>
      <c r="G89" s="52">
        <f t="shared" si="26"/>
        <v>1917</v>
      </c>
      <c r="H89" s="52">
        <f t="shared" si="22"/>
        <v>33169</v>
      </c>
      <c r="I89" s="52">
        <f t="shared" si="27"/>
        <v>33500.69</v>
      </c>
      <c r="J89" s="50">
        <f t="shared" si="23"/>
        <v>1527</v>
      </c>
      <c r="K89" s="50">
        <f t="shared" si="24"/>
        <v>0</v>
      </c>
      <c r="L89" s="52">
        <f t="shared" si="28"/>
        <v>269</v>
      </c>
      <c r="M89" s="216">
        <v>8120</v>
      </c>
      <c r="N89" s="216">
        <v>1917</v>
      </c>
      <c r="O89" s="217">
        <v>33500.69</v>
      </c>
      <c r="P89" s="216">
        <v>1527</v>
      </c>
      <c r="Q89" s="216">
        <v>269</v>
      </c>
      <c r="R89" s="216">
        <v>0</v>
      </c>
      <c r="S89" s="216">
        <v>0</v>
      </c>
      <c r="T89" s="216">
        <v>0</v>
      </c>
      <c r="U89" s="217">
        <v>0</v>
      </c>
      <c r="V89" s="216">
        <v>0</v>
      </c>
      <c r="W89" s="216">
        <v>0</v>
      </c>
      <c r="X89" s="216">
        <v>198.22</v>
      </c>
      <c r="Y89" s="50">
        <f>M89*Forutsetninger!$C$19</f>
        <v>8458.8375558867374</v>
      </c>
      <c r="Z89" s="50">
        <f t="shared" si="29"/>
        <v>302.68194</v>
      </c>
      <c r="AA89" s="50">
        <f>R89*Forutsetninger!$C$19</f>
        <v>0</v>
      </c>
      <c r="AB89" s="50">
        <f>Y89+N89+Z89+Q89*Forutsetninger!$C$19-AA89</f>
        <v>10958.744533144562</v>
      </c>
      <c r="AC89" s="50">
        <f>AB89+O89*Forutsetninger!$B$6</f>
        <v>13075.988141144562</v>
      </c>
      <c r="AD89" s="50">
        <f>S89*Forutsetninger!$C$19</f>
        <v>0</v>
      </c>
      <c r="AE89" s="50">
        <f t="shared" si="25"/>
        <v>0</v>
      </c>
      <c r="AF89" s="50">
        <f>AD89+T89+AE89+W89*Forutsetninger!$C$19</f>
        <v>0</v>
      </c>
      <c r="AG89" s="50">
        <f>(S89-E89)*Forutsetninger!$C$19+W89*Forutsetninger!$C$19+T89+U89*Forutsetninger!$B$6</f>
        <v>0</v>
      </c>
    </row>
    <row r="90" spans="1:33" s="78" customFormat="1" ht="12.75" x14ac:dyDescent="0.2">
      <c r="A90" s="197">
        <v>2482013</v>
      </c>
      <c r="B90" s="197" t="s">
        <v>81</v>
      </c>
      <c r="C90" s="76">
        <v>2013</v>
      </c>
      <c r="D90" s="52">
        <f t="shared" si="20"/>
        <v>8961</v>
      </c>
      <c r="E90" s="216">
        <v>0</v>
      </c>
      <c r="F90" s="52">
        <f t="shared" si="21"/>
        <v>8961</v>
      </c>
      <c r="G90" s="52">
        <f t="shared" si="26"/>
        <v>2760</v>
      </c>
      <c r="H90" s="52">
        <f t="shared" si="22"/>
        <v>41368</v>
      </c>
      <c r="I90" s="52">
        <f t="shared" si="27"/>
        <v>41781.68</v>
      </c>
      <c r="J90" s="50">
        <f t="shared" si="23"/>
        <v>2773</v>
      </c>
      <c r="K90" s="50">
        <f t="shared" si="24"/>
        <v>0</v>
      </c>
      <c r="L90" s="52">
        <f t="shared" si="28"/>
        <v>570</v>
      </c>
      <c r="M90" s="216">
        <v>8961</v>
      </c>
      <c r="N90" s="216">
        <v>2760</v>
      </c>
      <c r="O90" s="217">
        <v>41781.68</v>
      </c>
      <c r="P90" s="216">
        <v>2773</v>
      </c>
      <c r="Q90" s="216">
        <v>570</v>
      </c>
      <c r="R90" s="216">
        <v>0</v>
      </c>
      <c r="S90" s="216">
        <v>0</v>
      </c>
      <c r="T90" s="216">
        <v>0</v>
      </c>
      <c r="U90" s="217">
        <v>0</v>
      </c>
      <c r="V90" s="216">
        <v>0</v>
      </c>
      <c r="W90" s="216">
        <v>0</v>
      </c>
      <c r="X90" s="216">
        <v>198.74</v>
      </c>
      <c r="Y90" s="50">
        <f>M90*Forutsetninger!$C$19</f>
        <v>9334.9314456035772</v>
      </c>
      <c r="Z90" s="50">
        <f t="shared" si="29"/>
        <v>551.10602000000006</v>
      </c>
      <c r="AA90" s="50">
        <f>R90*Forutsetninger!$C$19</f>
        <v>0</v>
      </c>
      <c r="AB90" s="50">
        <f>Y90+N90+Z90+Q90*Forutsetninger!$C$19-AA90</f>
        <v>13239.822860536513</v>
      </c>
      <c r="AC90" s="50">
        <f>AB90+O90*Forutsetninger!$B$6</f>
        <v>15880.425036536513</v>
      </c>
      <c r="AD90" s="50">
        <f>S90*Forutsetninger!$C$19</f>
        <v>0</v>
      </c>
      <c r="AE90" s="50">
        <f t="shared" si="25"/>
        <v>0</v>
      </c>
      <c r="AF90" s="50">
        <f>AD90+T90+AE90+W90*Forutsetninger!$C$19</f>
        <v>0</v>
      </c>
      <c r="AG90" s="50">
        <f>(S90-E90)*Forutsetninger!$C$19+W90*Forutsetninger!$C$19+T90+U90*Forutsetninger!$B$6</f>
        <v>0</v>
      </c>
    </row>
    <row r="91" spans="1:33" s="78" customFormat="1" ht="12.75" x14ac:dyDescent="0.2">
      <c r="A91" s="197">
        <v>2492013</v>
      </c>
      <c r="B91" s="197" t="s">
        <v>294</v>
      </c>
      <c r="C91" s="76">
        <v>2013</v>
      </c>
      <c r="D91" s="52">
        <f t="shared" si="20"/>
        <v>96481</v>
      </c>
      <c r="E91" s="216">
        <v>151</v>
      </c>
      <c r="F91" s="52">
        <f t="shared" si="21"/>
        <v>96330</v>
      </c>
      <c r="G91" s="52">
        <f t="shared" si="26"/>
        <v>29784</v>
      </c>
      <c r="H91" s="52">
        <f t="shared" si="22"/>
        <v>553620</v>
      </c>
      <c r="I91" s="52">
        <f t="shared" si="27"/>
        <v>559156.19999999995</v>
      </c>
      <c r="J91" s="50">
        <f t="shared" si="23"/>
        <v>37702</v>
      </c>
      <c r="K91" s="50">
        <f t="shared" si="24"/>
        <v>19535</v>
      </c>
      <c r="L91" s="52">
        <f t="shared" si="28"/>
        <v>6237</v>
      </c>
      <c r="M91" s="216">
        <v>79311</v>
      </c>
      <c r="N91" s="216">
        <v>18670</v>
      </c>
      <c r="O91" s="217">
        <v>356906.73</v>
      </c>
      <c r="P91" s="216">
        <v>37702</v>
      </c>
      <c r="Q91" s="216">
        <v>3481</v>
      </c>
      <c r="R91" s="216">
        <v>0</v>
      </c>
      <c r="S91" s="216">
        <v>17170</v>
      </c>
      <c r="T91" s="216">
        <v>11114</v>
      </c>
      <c r="U91" s="217">
        <v>202249.47</v>
      </c>
      <c r="V91" s="216">
        <v>19535</v>
      </c>
      <c r="W91" s="216">
        <v>2756</v>
      </c>
      <c r="X91" s="216">
        <v>202.82</v>
      </c>
      <c r="Y91" s="50">
        <f>M91*Forutsetninger!$C$19</f>
        <v>82620.54992548436</v>
      </c>
      <c r="Z91" s="50">
        <f t="shared" si="29"/>
        <v>7646.7196399999993</v>
      </c>
      <c r="AA91" s="50">
        <f>R91*Forutsetninger!$C$19</f>
        <v>0</v>
      </c>
      <c r="AB91" s="50">
        <f>Y91+N91+Z91+Q91*Forutsetninger!$C$19-AA91</f>
        <v>112563.52738962743</v>
      </c>
      <c r="AC91" s="50">
        <f>AB91+O91*Forutsetninger!$B$6</f>
        <v>135120.03272562742</v>
      </c>
      <c r="AD91" s="50">
        <f>S91*Forutsetninger!$C$19</f>
        <v>17886.482861400895</v>
      </c>
      <c r="AE91" s="50">
        <f t="shared" si="25"/>
        <v>3962.0886999999998</v>
      </c>
      <c r="AF91" s="50">
        <f>AD91+T91+AE91+W91*Forutsetninger!$C$19</f>
        <v>35833.576032339792</v>
      </c>
      <c r="AG91" s="50">
        <f>(S91-E91)*Forutsetninger!$C$19+W91*Forutsetninger!$C$19+T91+U91*Forutsetninger!$B$6</f>
        <v>44496.352793120721</v>
      </c>
    </row>
    <row r="92" spans="1:33" s="78" customFormat="1" ht="12.75" x14ac:dyDescent="0.2">
      <c r="A92" s="197">
        <v>2512013</v>
      </c>
      <c r="B92" s="197" t="s">
        <v>295</v>
      </c>
      <c r="C92" s="76">
        <v>2013</v>
      </c>
      <c r="D92" s="52">
        <f t="shared" si="20"/>
        <v>51899</v>
      </c>
      <c r="E92" s="216">
        <v>0</v>
      </c>
      <c r="F92" s="52">
        <f t="shared" si="21"/>
        <v>51899</v>
      </c>
      <c r="G92" s="52">
        <f t="shared" si="26"/>
        <v>17217</v>
      </c>
      <c r="H92" s="52">
        <f t="shared" si="22"/>
        <v>279845</v>
      </c>
      <c r="I92" s="52">
        <f t="shared" si="27"/>
        <v>282643.45</v>
      </c>
      <c r="J92" s="50">
        <f t="shared" si="23"/>
        <v>20771</v>
      </c>
      <c r="K92" s="50">
        <f t="shared" si="24"/>
        <v>15399</v>
      </c>
      <c r="L92" s="52">
        <f t="shared" si="28"/>
        <v>9361</v>
      </c>
      <c r="M92" s="216">
        <v>46305</v>
      </c>
      <c r="N92" s="216">
        <v>13142</v>
      </c>
      <c r="O92" s="217">
        <v>218955.88</v>
      </c>
      <c r="P92" s="216">
        <v>20771</v>
      </c>
      <c r="Q92" s="216">
        <v>6167</v>
      </c>
      <c r="R92" s="216">
        <v>52.391998291015625</v>
      </c>
      <c r="S92" s="216">
        <v>5594</v>
      </c>
      <c r="T92" s="216">
        <v>4075</v>
      </c>
      <c r="U92" s="217">
        <v>63687.57</v>
      </c>
      <c r="V92" s="216">
        <v>15399</v>
      </c>
      <c r="W92" s="216">
        <v>3194</v>
      </c>
      <c r="X92" s="216">
        <v>198.22</v>
      </c>
      <c r="Y92" s="50">
        <f>M92*Forutsetninger!$C$19</f>
        <v>48237.250372578244</v>
      </c>
      <c r="Z92" s="50">
        <f t="shared" si="29"/>
        <v>4117.2276199999997</v>
      </c>
      <c r="AA92" s="50">
        <f>R92*Forutsetninger!$C$19</f>
        <v>54.578251572905998</v>
      </c>
      <c r="AB92" s="50">
        <f>Y92+N92+Z92+Q92*Forutsetninger!$C$19-AA92</f>
        <v>71866.241022674483</v>
      </c>
      <c r="AC92" s="50">
        <f>AB92+O92*Forutsetninger!$B$6</f>
        <v>85704.252638674487</v>
      </c>
      <c r="AD92" s="50">
        <f>S92*Forutsetninger!$C$19</f>
        <v>5827.4307004470948</v>
      </c>
      <c r="AE92" s="50">
        <f t="shared" si="25"/>
        <v>3052.38978</v>
      </c>
      <c r="AF92" s="50">
        <f>AD92+T92+AE92+W92*Forutsetninger!$C$19</f>
        <v>16282.102149597615</v>
      </c>
      <c r="AG92" s="50">
        <f>(S92-E92)*Forutsetninger!$C$19+W92*Forutsetninger!$C$19+T92+U92*Forutsetninger!$B$6</f>
        <v>17254.766793597617</v>
      </c>
    </row>
    <row r="93" spans="1:33" s="78" customFormat="1" ht="12.75" x14ac:dyDescent="0.2">
      <c r="A93" s="197">
        <v>2572013</v>
      </c>
      <c r="B93" s="197" t="s">
        <v>27</v>
      </c>
      <c r="C93" s="76">
        <v>2013</v>
      </c>
      <c r="D93" s="52">
        <f t="shared" si="20"/>
        <v>42738</v>
      </c>
      <c r="E93" s="216">
        <v>0</v>
      </c>
      <c r="F93" s="52">
        <f t="shared" si="21"/>
        <v>42738</v>
      </c>
      <c r="G93" s="52">
        <f t="shared" si="26"/>
        <v>18264</v>
      </c>
      <c r="H93" s="52">
        <f t="shared" si="22"/>
        <v>266985</v>
      </c>
      <c r="I93" s="52">
        <f t="shared" si="27"/>
        <v>269654.84999999998</v>
      </c>
      <c r="J93" s="50">
        <f t="shared" si="23"/>
        <v>25167</v>
      </c>
      <c r="K93" s="50">
        <f t="shared" si="24"/>
        <v>4441</v>
      </c>
      <c r="L93" s="52">
        <f t="shared" si="28"/>
        <v>6482</v>
      </c>
      <c r="M93" s="216">
        <v>36348</v>
      </c>
      <c r="N93" s="216">
        <v>16128</v>
      </c>
      <c r="O93" s="217">
        <v>248465.05</v>
      </c>
      <c r="P93" s="216">
        <v>25167</v>
      </c>
      <c r="Q93" s="216">
        <v>2970</v>
      </c>
      <c r="R93" s="216">
        <v>2463.001220703125</v>
      </c>
      <c r="S93" s="216">
        <v>6390</v>
      </c>
      <c r="T93" s="216">
        <v>2136</v>
      </c>
      <c r="U93" s="217">
        <v>21189.8</v>
      </c>
      <c r="V93" s="216">
        <v>4441</v>
      </c>
      <c r="W93" s="216">
        <v>3512</v>
      </c>
      <c r="X93" s="216">
        <v>198.22</v>
      </c>
      <c r="Y93" s="50">
        <f>M93*Forutsetninger!$C$19</f>
        <v>37864.757078986593</v>
      </c>
      <c r="Z93" s="50">
        <f t="shared" si="29"/>
        <v>4988.6027400000003</v>
      </c>
      <c r="AA93" s="50">
        <f>R93*Forutsetninger!$C$19</f>
        <v>2565.7792150096639</v>
      </c>
      <c r="AB93" s="50">
        <f>Y93+N93+Z93+Q93*Forutsetninger!$C$19-AA93</f>
        <v>59509.515030206436</v>
      </c>
      <c r="AC93" s="50">
        <f>AB93+O93*Forutsetninger!$B$6</f>
        <v>75212.506190206434</v>
      </c>
      <c r="AD93" s="50">
        <f>S93*Forutsetninger!$C$19</f>
        <v>6656.6467958271242</v>
      </c>
      <c r="AE93" s="50">
        <f t="shared" si="25"/>
        <v>880.29502000000002</v>
      </c>
      <c r="AF93" s="50">
        <f>AD93+T93+AE93+W93*Forutsetninger!$C$19</f>
        <v>13331.493231624441</v>
      </c>
      <c r="AG93" s="50">
        <f>(S93-E93)*Forutsetninger!$C$19+W93*Forutsetninger!$C$19+T93+U93*Forutsetninger!$B$6</f>
        <v>13790.393571624441</v>
      </c>
    </row>
    <row r="94" spans="1:33" s="78" customFormat="1" ht="12.75" x14ac:dyDescent="0.2">
      <c r="A94" s="197">
        <v>2622013</v>
      </c>
      <c r="B94" s="197" t="s">
        <v>296</v>
      </c>
      <c r="C94" s="76">
        <v>2013</v>
      </c>
      <c r="D94" s="52">
        <f t="shared" si="20"/>
        <v>10196</v>
      </c>
      <c r="E94" s="216">
        <v>0</v>
      </c>
      <c r="F94" s="52">
        <f t="shared" si="21"/>
        <v>10196</v>
      </c>
      <c r="G94" s="52">
        <f t="shared" si="26"/>
        <v>3956</v>
      </c>
      <c r="H94" s="52">
        <f t="shared" si="22"/>
        <v>62230</v>
      </c>
      <c r="I94" s="52">
        <f t="shared" si="27"/>
        <v>62852.3</v>
      </c>
      <c r="J94" s="50">
        <f t="shared" si="23"/>
        <v>7632</v>
      </c>
      <c r="K94" s="50">
        <f t="shared" si="24"/>
        <v>0</v>
      </c>
      <c r="L94" s="52">
        <f t="shared" si="28"/>
        <v>1397</v>
      </c>
      <c r="M94" s="216">
        <v>10196</v>
      </c>
      <c r="N94" s="216">
        <v>3956</v>
      </c>
      <c r="O94" s="217">
        <v>62852.3</v>
      </c>
      <c r="P94" s="216">
        <v>7632</v>
      </c>
      <c r="Q94" s="216">
        <v>1397</v>
      </c>
      <c r="R94" s="216">
        <v>0</v>
      </c>
      <c r="S94" s="216">
        <v>0</v>
      </c>
      <c r="T94" s="216">
        <v>0</v>
      </c>
      <c r="U94" s="217">
        <v>0</v>
      </c>
      <c r="V94" s="216">
        <v>0</v>
      </c>
      <c r="W94" s="216">
        <v>0</v>
      </c>
      <c r="X94" s="216">
        <v>209.99</v>
      </c>
      <c r="Y94" s="50">
        <f>M94*Forutsetninger!$C$19</f>
        <v>10621.466467958273</v>
      </c>
      <c r="Z94" s="50">
        <f t="shared" si="29"/>
        <v>1602.6436800000001</v>
      </c>
      <c r="AA94" s="50">
        <f>R94*Forutsetninger!$C$19</f>
        <v>0</v>
      </c>
      <c r="AB94" s="50">
        <f>Y94+N94+Z94+Q94*Forutsetninger!$C$19-AA94</f>
        <v>17635.405229925484</v>
      </c>
      <c r="AC94" s="50">
        <f>AB94+O94*Forutsetninger!$B$6</f>
        <v>21607.670589925485</v>
      </c>
      <c r="AD94" s="50">
        <f>S94*Forutsetninger!$C$19</f>
        <v>0</v>
      </c>
      <c r="AE94" s="50">
        <f t="shared" si="25"/>
        <v>0</v>
      </c>
      <c r="AF94" s="50">
        <f>AD94+T94+AE94+W94*Forutsetninger!$C$19</f>
        <v>0</v>
      </c>
      <c r="AG94" s="50">
        <f>(S94-E94)*Forutsetninger!$C$19+W94*Forutsetninger!$C$19+T94+U94*Forutsetninger!$B$6</f>
        <v>0</v>
      </c>
    </row>
    <row r="95" spans="1:33" s="78" customFormat="1" ht="12.75" x14ac:dyDescent="0.2">
      <c r="A95" s="197">
        <v>2642013</v>
      </c>
      <c r="B95" s="197" t="s">
        <v>297</v>
      </c>
      <c r="C95" s="76">
        <v>2013</v>
      </c>
      <c r="D95" s="52">
        <f t="shared" si="20"/>
        <v>26108</v>
      </c>
      <c r="E95" s="216">
        <v>0</v>
      </c>
      <c r="F95" s="52">
        <f t="shared" si="21"/>
        <v>26108</v>
      </c>
      <c r="G95" s="52">
        <f t="shared" si="26"/>
        <v>12414</v>
      </c>
      <c r="H95" s="52">
        <f t="shared" si="22"/>
        <v>133130</v>
      </c>
      <c r="I95" s="52">
        <f t="shared" si="27"/>
        <v>134461.29999999999</v>
      </c>
      <c r="J95" s="50">
        <f t="shared" si="23"/>
        <v>15599</v>
      </c>
      <c r="K95" s="50">
        <f t="shared" si="24"/>
        <v>0</v>
      </c>
      <c r="L95" s="52">
        <f t="shared" si="28"/>
        <v>1051</v>
      </c>
      <c r="M95" s="216">
        <v>26108</v>
      </c>
      <c r="N95" s="216">
        <v>12414</v>
      </c>
      <c r="O95" s="217">
        <v>134461.29999999999</v>
      </c>
      <c r="P95" s="216">
        <v>15599</v>
      </c>
      <c r="Q95" s="216">
        <v>1051</v>
      </c>
      <c r="R95" s="216">
        <v>0</v>
      </c>
      <c r="S95" s="216">
        <v>0</v>
      </c>
      <c r="T95" s="216">
        <v>0</v>
      </c>
      <c r="U95" s="217">
        <v>0</v>
      </c>
      <c r="V95" s="216">
        <v>0</v>
      </c>
      <c r="W95" s="216">
        <v>0</v>
      </c>
      <c r="X95" s="216">
        <v>198.74</v>
      </c>
      <c r="Y95" s="50">
        <f>M95*Forutsetninger!$C$19</f>
        <v>27197.454545454548</v>
      </c>
      <c r="Z95" s="50">
        <f t="shared" si="29"/>
        <v>3100.1452600000002</v>
      </c>
      <c r="AA95" s="50">
        <f>R95*Forutsetninger!$C$19</f>
        <v>0</v>
      </c>
      <c r="AB95" s="50">
        <f>Y95+N95+Z95+Q95*Forutsetninger!$C$19-AA95</f>
        <v>43806.456735409833</v>
      </c>
      <c r="AC95" s="50">
        <f>AB95+O95*Forutsetninger!$B$6</f>
        <v>52304.410895409834</v>
      </c>
      <c r="AD95" s="50">
        <f>S95*Forutsetninger!$C$19</f>
        <v>0</v>
      </c>
      <c r="AE95" s="50">
        <f t="shared" si="25"/>
        <v>0</v>
      </c>
      <c r="AF95" s="50">
        <f>AD95+T95+AE95+W95*Forutsetninger!$C$19</f>
        <v>0</v>
      </c>
      <c r="AG95" s="50">
        <f>(S95-E95)*Forutsetninger!$C$19+W95*Forutsetninger!$C$19+T95+U95*Forutsetninger!$B$6</f>
        <v>0</v>
      </c>
    </row>
    <row r="96" spans="1:33" s="78" customFormat="1" ht="12.75" x14ac:dyDescent="0.2">
      <c r="A96" s="197">
        <v>2672013</v>
      </c>
      <c r="B96" s="197" t="s">
        <v>298</v>
      </c>
      <c r="C96" s="76">
        <v>2013</v>
      </c>
      <c r="D96" s="52">
        <f t="shared" ref="D96:D127" si="30">M96+S96</f>
        <v>13662</v>
      </c>
      <c r="E96" s="216">
        <v>0</v>
      </c>
      <c r="F96" s="52">
        <f t="shared" ref="F96:F127" si="31">D96-E96</f>
        <v>13662</v>
      </c>
      <c r="G96" s="52">
        <f t="shared" si="26"/>
        <v>3505</v>
      </c>
      <c r="H96" s="52">
        <f t="shared" ref="H96:H127" si="32">ROUND(I96/1.01,0)</f>
        <v>60631</v>
      </c>
      <c r="I96" s="52">
        <f t="shared" si="27"/>
        <v>61237.31</v>
      </c>
      <c r="J96" s="50">
        <f t="shared" ref="J96:J127" si="33">P96</f>
        <v>6432</v>
      </c>
      <c r="K96" s="50">
        <f t="shared" ref="K96:K127" si="34">V96</f>
        <v>0</v>
      </c>
      <c r="L96" s="52">
        <f t="shared" si="28"/>
        <v>214</v>
      </c>
      <c r="M96" s="216">
        <v>13662</v>
      </c>
      <c r="N96" s="216">
        <v>3505</v>
      </c>
      <c r="O96" s="217">
        <v>61237.31</v>
      </c>
      <c r="P96" s="216">
        <v>6432</v>
      </c>
      <c r="Q96" s="216">
        <v>214</v>
      </c>
      <c r="R96" s="216">
        <v>155.62199401855469</v>
      </c>
      <c r="S96" s="216">
        <v>0</v>
      </c>
      <c r="T96" s="216">
        <v>0</v>
      </c>
      <c r="U96" s="217">
        <v>0</v>
      </c>
      <c r="V96" s="216">
        <v>0</v>
      </c>
      <c r="W96" s="216">
        <v>0</v>
      </c>
      <c r="X96" s="216">
        <v>198.74</v>
      </c>
      <c r="Y96" s="50">
        <f>M96*Forutsetninger!$C$19</f>
        <v>14232.098360655738</v>
      </c>
      <c r="Z96" s="50">
        <f t="shared" si="29"/>
        <v>1278.2956800000002</v>
      </c>
      <c r="AA96" s="50">
        <f>R96*Forutsetninger!$C$19</f>
        <v>162.11590733080436</v>
      </c>
      <c r="AB96" s="50">
        <f>Y96+N96+Z96+Q96*Forutsetninger!$C$19-AA96</f>
        <v>19076.208088615545</v>
      </c>
      <c r="AC96" s="50">
        <f>AB96+O96*Forutsetninger!$B$6</f>
        <v>22946.406080615547</v>
      </c>
      <c r="AD96" s="50">
        <f>S96*Forutsetninger!$C$19</f>
        <v>0</v>
      </c>
      <c r="AE96" s="50">
        <f t="shared" ref="AE96:AE127" si="35">(V96*X96)/1000</f>
        <v>0</v>
      </c>
      <c r="AF96" s="50">
        <f>AD96+T96+AE96+W96*Forutsetninger!$C$19</f>
        <v>0</v>
      </c>
      <c r="AG96" s="50">
        <f>(S96-E96)*Forutsetninger!$C$19+W96*Forutsetninger!$C$19+T96+U96*Forutsetninger!$B$6</f>
        <v>0</v>
      </c>
    </row>
    <row r="97" spans="1:33" s="78" customFormat="1" ht="12.75" x14ac:dyDescent="0.2">
      <c r="A97" s="197">
        <v>2692013</v>
      </c>
      <c r="B97" s="197" t="s">
        <v>299</v>
      </c>
      <c r="C97" s="76">
        <v>2013</v>
      </c>
      <c r="D97" s="52">
        <f t="shared" si="30"/>
        <v>53175</v>
      </c>
      <c r="E97" s="216">
        <v>300</v>
      </c>
      <c r="F97" s="52">
        <f t="shared" si="31"/>
        <v>52875</v>
      </c>
      <c r="G97" s="52">
        <f t="shared" si="26"/>
        <v>46996</v>
      </c>
      <c r="H97" s="52">
        <f t="shared" si="32"/>
        <v>868704</v>
      </c>
      <c r="I97" s="52">
        <f t="shared" si="27"/>
        <v>877391.04</v>
      </c>
      <c r="J97" s="50">
        <f t="shared" si="33"/>
        <v>39877</v>
      </c>
      <c r="K97" s="50">
        <f t="shared" si="34"/>
        <v>28876</v>
      </c>
      <c r="L97" s="52">
        <f t="shared" si="28"/>
        <v>12962</v>
      </c>
      <c r="M97" s="216">
        <v>36011</v>
      </c>
      <c r="N97" s="216">
        <v>31108</v>
      </c>
      <c r="O97" s="217">
        <v>582995.23</v>
      </c>
      <c r="P97" s="216">
        <v>39877</v>
      </c>
      <c r="Q97" s="216">
        <v>7711</v>
      </c>
      <c r="R97" s="216">
        <v>3130.111083984375</v>
      </c>
      <c r="S97" s="216">
        <v>17164</v>
      </c>
      <c r="T97" s="216">
        <v>15888</v>
      </c>
      <c r="U97" s="217">
        <v>294395.81</v>
      </c>
      <c r="V97" s="216">
        <v>28876</v>
      </c>
      <c r="W97" s="216">
        <v>5251</v>
      </c>
      <c r="X97" s="216">
        <v>198.26388146525872</v>
      </c>
      <c r="Y97" s="50">
        <f>M97*Forutsetninger!$C$19</f>
        <v>37513.694485842032</v>
      </c>
      <c r="Z97" s="50">
        <f t="shared" si="29"/>
        <v>7906.1688011901224</v>
      </c>
      <c r="AA97" s="50">
        <f>R97*Forutsetninger!$C$19</f>
        <v>3260.7267476975831</v>
      </c>
      <c r="AB97" s="50">
        <f>Y97+N97+Z97+Q97*Forutsetninger!$C$19-AA97</f>
        <v>81299.90703113786</v>
      </c>
      <c r="AC97" s="50">
        <f>AB97+O97*Forutsetninger!$B$6</f>
        <v>118145.20556713786</v>
      </c>
      <c r="AD97" s="50">
        <f>S97*Forutsetninger!$C$19</f>
        <v>17880.232488822654</v>
      </c>
      <c r="AE97" s="50">
        <f t="shared" si="35"/>
        <v>5725.0678411908111</v>
      </c>
      <c r="AF97" s="50">
        <f>AD97+T97+AE97+W97*Forutsetninger!$C$19</f>
        <v>44963.418064737758</v>
      </c>
      <c r="AG97" s="50">
        <f>(S97-E97)*Forutsetninger!$C$19+W97*Forutsetninger!$C$19+T97+U97*Forutsetninger!$B$6</f>
        <v>57531.646786634876</v>
      </c>
    </row>
    <row r="98" spans="1:33" s="78" customFormat="1" ht="14.25" customHeight="1" x14ac:dyDescent="0.2">
      <c r="A98" s="197">
        <v>2712013</v>
      </c>
      <c r="B98" s="197" t="s">
        <v>83</v>
      </c>
      <c r="C98" s="76">
        <v>2013</v>
      </c>
      <c r="D98" s="52">
        <f t="shared" si="30"/>
        <v>752</v>
      </c>
      <c r="E98" s="216">
        <v>0</v>
      </c>
      <c r="F98" s="52">
        <f t="shared" si="31"/>
        <v>752</v>
      </c>
      <c r="G98" s="52">
        <f t="shared" si="26"/>
        <v>23</v>
      </c>
      <c r="H98" s="52">
        <f t="shared" si="32"/>
        <v>565</v>
      </c>
      <c r="I98" s="52">
        <f t="shared" si="27"/>
        <v>570.65</v>
      </c>
      <c r="J98" s="50">
        <f t="shared" si="33"/>
        <v>0</v>
      </c>
      <c r="K98" s="50">
        <f t="shared" si="34"/>
        <v>4971</v>
      </c>
      <c r="L98" s="52">
        <f t="shared" si="28"/>
        <v>0</v>
      </c>
      <c r="M98" s="216">
        <v>0</v>
      </c>
      <c r="N98" s="216">
        <v>0</v>
      </c>
      <c r="O98" s="217">
        <v>0</v>
      </c>
      <c r="P98" s="216">
        <v>0</v>
      </c>
      <c r="Q98" s="216">
        <v>0</v>
      </c>
      <c r="R98" s="216">
        <v>0</v>
      </c>
      <c r="S98" s="216">
        <v>752</v>
      </c>
      <c r="T98" s="216">
        <v>23</v>
      </c>
      <c r="U98" s="217">
        <v>570.65</v>
      </c>
      <c r="V98" s="216">
        <v>4971</v>
      </c>
      <c r="W98" s="216">
        <v>0</v>
      </c>
      <c r="X98" s="216">
        <v>209.99</v>
      </c>
      <c r="Y98" s="50">
        <f>M98*Forutsetninger!$C$19</f>
        <v>0</v>
      </c>
      <c r="Z98" s="50">
        <f t="shared" si="29"/>
        <v>0</v>
      </c>
      <c r="AA98" s="50">
        <f>R98*Forutsetninger!$C$19</f>
        <v>0</v>
      </c>
      <c r="AB98" s="50">
        <f>Y98+N98+Z98+Q98*Forutsetninger!$C$19-AA98</f>
        <v>0</v>
      </c>
      <c r="AC98" s="50">
        <f>AB98+O98*Forutsetninger!$B$6</f>
        <v>0</v>
      </c>
      <c r="AD98" s="50">
        <f>S98*Forutsetninger!$C$19</f>
        <v>783.38002980625936</v>
      </c>
      <c r="AE98" s="50">
        <f t="shared" si="35"/>
        <v>1043.8602900000001</v>
      </c>
      <c r="AF98" s="50">
        <f>AD98+T98+AE98+W98*Forutsetninger!$C$19</f>
        <v>1850.2403198062593</v>
      </c>
      <c r="AG98" s="50">
        <f>(S98-E98)*Forutsetninger!$C$19+W98*Forutsetninger!$C$19+T98+U98*Forutsetninger!$B$6</f>
        <v>842.44510980625932</v>
      </c>
    </row>
    <row r="99" spans="1:33" s="78" customFormat="1" ht="12.75" x14ac:dyDescent="0.2">
      <c r="A99" s="197">
        <v>2742013</v>
      </c>
      <c r="B99" s="197" t="s">
        <v>300</v>
      </c>
      <c r="C99" s="76">
        <v>2013</v>
      </c>
      <c r="D99" s="52">
        <f t="shared" si="30"/>
        <v>32064</v>
      </c>
      <c r="E99" s="216">
        <v>0</v>
      </c>
      <c r="F99" s="52">
        <f t="shared" si="31"/>
        <v>32064</v>
      </c>
      <c r="G99" s="52">
        <f t="shared" ref="G99:G130" si="36">N99+T99</f>
        <v>10288</v>
      </c>
      <c r="H99" s="52">
        <f t="shared" si="32"/>
        <v>193216</v>
      </c>
      <c r="I99" s="52">
        <f t="shared" ref="I99:I130" si="37">O99+U99</f>
        <v>195148.16</v>
      </c>
      <c r="J99" s="50">
        <f t="shared" si="33"/>
        <v>10910</v>
      </c>
      <c r="K99" s="50">
        <f t="shared" si="34"/>
        <v>2212</v>
      </c>
      <c r="L99" s="52">
        <f t="shared" ref="L99:L130" si="38">Q99+W99</f>
        <v>3282</v>
      </c>
      <c r="M99" s="216">
        <v>31089</v>
      </c>
      <c r="N99" s="216">
        <v>9048</v>
      </c>
      <c r="O99" s="217">
        <v>183063.51</v>
      </c>
      <c r="P99" s="216">
        <v>10910</v>
      </c>
      <c r="Q99" s="216">
        <v>3282</v>
      </c>
      <c r="R99" s="216">
        <v>1077.9432373046875</v>
      </c>
      <c r="S99" s="216">
        <v>975</v>
      </c>
      <c r="T99" s="216">
        <v>1240</v>
      </c>
      <c r="U99" s="217">
        <v>12084.65</v>
      </c>
      <c r="V99" s="216">
        <v>2212</v>
      </c>
      <c r="W99" s="216">
        <v>0</v>
      </c>
      <c r="X99" s="216">
        <v>209.99</v>
      </c>
      <c r="Y99" s="50">
        <f>M99*Forutsetninger!$C$19</f>
        <v>32386.305514157975</v>
      </c>
      <c r="Z99" s="50">
        <f t="shared" ref="Z99:Z130" si="39">(P99*X99)/1000</f>
        <v>2290.9908999999998</v>
      </c>
      <c r="AA99" s="50">
        <f>R99*Forutsetninger!$C$19</f>
        <v>1122.9244752250024</v>
      </c>
      <c r="AB99" s="50">
        <f>Y99+N99+Z99+Q99*Forutsetninger!$C$19-AA99</f>
        <v>46021.325739231033</v>
      </c>
      <c r="AC99" s="50">
        <f>AB99+O99*Forutsetninger!$B$6</f>
        <v>57590.939571231036</v>
      </c>
      <c r="AD99" s="50">
        <f>S99*Forutsetninger!$C$19</f>
        <v>1015.6855439642326</v>
      </c>
      <c r="AE99" s="50">
        <f t="shared" si="35"/>
        <v>464.49788000000001</v>
      </c>
      <c r="AF99" s="50">
        <f>AD99+T99+AE99+W99*Forutsetninger!$C$19</f>
        <v>2720.1834239642326</v>
      </c>
      <c r="AG99" s="50">
        <f>(S99-E99)*Forutsetninger!$C$19+W99*Forutsetninger!$C$19+T99+U99*Forutsetninger!$B$6</f>
        <v>3019.4354239642325</v>
      </c>
    </row>
    <row r="100" spans="1:33" s="78" customFormat="1" ht="12.75" x14ac:dyDescent="0.2">
      <c r="A100" s="197">
        <v>2752013</v>
      </c>
      <c r="B100" s="197" t="s">
        <v>301</v>
      </c>
      <c r="C100" s="76">
        <v>2013</v>
      </c>
      <c r="D100" s="52">
        <f t="shared" si="30"/>
        <v>69309</v>
      </c>
      <c r="E100" s="216">
        <v>0</v>
      </c>
      <c r="F100" s="52">
        <f t="shared" si="31"/>
        <v>69309</v>
      </c>
      <c r="G100" s="52">
        <f t="shared" si="36"/>
        <v>20101</v>
      </c>
      <c r="H100" s="52">
        <f t="shared" si="32"/>
        <v>275615</v>
      </c>
      <c r="I100" s="52">
        <f t="shared" si="37"/>
        <v>278371.15000000002</v>
      </c>
      <c r="J100" s="50">
        <f t="shared" si="33"/>
        <v>34921</v>
      </c>
      <c r="K100" s="50">
        <f t="shared" si="34"/>
        <v>5080</v>
      </c>
      <c r="L100" s="52">
        <f t="shared" si="38"/>
        <v>4586</v>
      </c>
      <c r="M100" s="216">
        <v>61577</v>
      </c>
      <c r="N100" s="216">
        <v>16439</v>
      </c>
      <c r="O100" s="217">
        <v>219151.82</v>
      </c>
      <c r="P100" s="216">
        <v>34921</v>
      </c>
      <c r="Q100" s="216">
        <v>3490</v>
      </c>
      <c r="R100" s="216">
        <v>233.32200622558594</v>
      </c>
      <c r="S100" s="216">
        <v>7732</v>
      </c>
      <c r="T100" s="216">
        <v>3662</v>
      </c>
      <c r="U100" s="217">
        <v>59219.33</v>
      </c>
      <c r="V100" s="216">
        <v>5080</v>
      </c>
      <c r="W100" s="216">
        <v>1096</v>
      </c>
      <c r="X100" s="216">
        <v>197.77</v>
      </c>
      <c r="Y100" s="50">
        <f>M100*Forutsetninger!$C$19</f>
        <v>64146.532041728766</v>
      </c>
      <c r="Z100" s="50">
        <f t="shared" si="39"/>
        <v>6906.3261700000003</v>
      </c>
      <c r="AA100" s="50">
        <f>R100*Forutsetninger!$C$19</f>
        <v>243.05824493544648</v>
      </c>
      <c r="AB100" s="50">
        <f>Y100+N100+Z100+Q100*Forutsetninger!$C$19-AA100</f>
        <v>90884.433349803745</v>
      </c>
      <c r="AC100" s="50">
        <f>AB100+O100*Forutsetninger!$B$6</f>
        <v>104734.82837380374</v>
      </c>
      <c r="AD100" s="50">
        <f>S100*Forutsetninger!$C$19</f>
        <v>8054.6467958271242</v>
      </c>
      <c r="AE100" s="50">
        <f t="shared" si="35"/>
        <v>1004.6716000000001</v>
      </c>
      <c r="AF100" s="50">
        <f>AD100+T100+AE100+W100*Forutsetninger!$C$19</f>
        <v>13863.053120119224</v>
      </c>
      <c r="AG100" s="50">
        <f>(S100-E100)*Forutsetninger!$C$19+W100*Forutsetninger!$C$19+T100+U100*Forutsetninger!$B$6</f>
        <v>16601.043176119227</v>
      </c>
    </row>
    <row r="101" spans="1:33" s="78" customFormat="1" ht="12.75" x14ac:dyDescent="0.2">
      <c r="A101" s="197">
        <v>2872013</v>
      </c>
      <c r="B101" s="197" t="s">
        <v>302</v>
      </c>
      <c r="C101" s="76">
        <v>2013</v>
      </c>
      <c r="D101" s="52">
        <f t="shared" si="30"/>
        <v>0</v>
      </c>
      <c r="E101" s="216">
        <v>0</v>
      </c>
      <c r="F101" s="52">
        <f t="shared" si="31"/>
        <v>0</v>
      </c>
      <c r="G101" s="52">
        <f t="shared" si="36"/>
        <v>273</v>
      </c>
      <c r="H101" s="52">
        <f t="shared" si="32"/>
        <v>1090</v>
      </c>
      <c r="I101" s="52">
        <f t="shared" si="37"/>
        <v>1100.9000000000001</v>
      </c>
      <c r="J101" s="50">
        <f t="shared" si="33"/>
        <v>0</v>
      </c>
      <c r="K101" s="50">
        <f t="shared" si="34"/>
        <v>0</v>
      </c>
      <c r="L101" s="52">
        <f t="shared" si="38"/>
        <v>0</v>
      </c>
      <c r="M101" s="216">
        <v>0</v>
      </c>
      <c r="N101" s="216">
        <v>0</v>
      </c>
      <c r="O101" s="217">
        <v>0</v>
      </c>
      <c r="P101" s="216">
        <v>0</v>
      </c>
      <c r="Q101" s="216">
        <v>0</v>
      </c>
      <c r="R101" s="216">
        <v>0</v>
      </c>
      <c r="S101" s="216">
        <v>0</v>
      </c>
      <c r="T101" s="216">
        <v>273</v>
      </c>
      <c r="U101" s="217">
        <v>1100.9000000000001</v>
      </c>
      <c r="V101" s="216">
        <v>0</v>
      </c>
      <c r="W101" s="216">
        <v>0</v>
      </c>
      <c r="X101" s="216">
        <v>198.74</v>
      </c>
      <c r="Y101" s="50">
        <f>M101*Forutsetninger!$C$19</f>
        <v>0</v>
      </c>
      <c r="Z101" s="50">
        <f t="shared" si="39"/>
        <v>0</v>
      </c>
      <c r="AA101" s="50">
        <f>R101*Forutsetninger!$C$19</f>
        <v>0</v>
      </c>
      <c r="AB101" s="50">
        <f>Y101+N101+Z101+Q101*Forutsetninger!$C$19-AA101</f>
        <v>0</v>
      </c>
      <c r="AC101" s="50">
        <f>AB101+O101*Forutsetninger!$B$6</f>
        <v>0</v>
      </c>
      <c r="AD101" s="50">
        <f>S101*Forutsetninger!$C$19</f>
        <v>0</v>
      </c>
      <c r="AE101" s="50">
        <f t="shared" si="35"/>
        <v>0</v>
      </c>
      <c r="AF101" s="50">
        <f>AD101+T101+AE101+W101*Forutsetninger!$C$19</f>
        <v>273</v>
      </c>
      <c r="AG101" s="50">
        <f>(S101-E101)*Forutsetninger!$C$19+W101*Forutsetninger!$C$19+T101+U101*Forutsetninger!$B$6</f>
        <v>342.57688000000002</v>
      </c>
    </row>
    <row r="102" spans="1:33" s="78" customFormat="1" ht="12.75" x14ac:dyDescent="0.2">
      <c r="A102" s="197">
        <v>2882013</v>
      </c>
      <c r="B102" s="197" t="s">
        <v>28</v>
      </c>
      <c r="C102" s="76">
        <v>2013</v>
      </c>
      <c r="D102" s="52">
        <f t="shared" si="30"/>
        <v>3808</v>
      </c>
      <c r="E102" s="216">
        <v>0</v>
      </c>
      <c r="F102" s="52">
        <f t="shared" si="31"/>
        <v>3808</v>
      </c>
      <c r="G102" s="52">
        <f t="shared" si="36"/>
        <v>4118</v>
      </c>
      <c r="H102" s="52">
        <f t="shared" si="32"/>
        <v>24295</v>
      </c>
      <c r="I102" s="52">
        <f t="shared" si="37"/>
        <v>24537.95</v>
      </c>
      <c r="J102" s="50">
        <f t="shared" si="33"/>
        <v>0</v>
      </c>
      <c r="K102" s="50">
        <f t="shared" si="34"/>
        <v>9970</v>
      </c>
      <c r="L102" s="52">
        <f t="shared" si="38"/>
        <v>0</v>
      </c>
      <c r="M102" s="216">
        <v>0</v>
      </c>
      <c r="N102" s="216">
        <v>0</v>
      </c>
      <c r="O102" s="217">
        <v>0</v>
      </c>
      <c r="P102" s="216">
        <v>0</v>
      </c>
      <c r="Q102" s="216">
        <v>0</v>
      </c>
      <c r="R102" s="216">
        <v>0</v>
      </c>
      <c r="S102" s="216">
        <v>3808</v>
      </c>
      <c r="T102" s="216">
        <v>4118</v>
      </c>
      <c r="U102" s="217">
        <v>24537.95</v>
      </c>
      <c r="V102" s="216">
        <v>9970</v>
      </c>
      <c r="W102" s="216">
        <v>0</v>
      </c>
      <c r="X102" s="216">
        <v>209.99</v>
      </c>
      <c r="Y102" s="50">
        <f>M102*Forutsetninger!$C$19</f>
        <v>0</v>
      </c>
      <c r="Z102" s="50">
        <f t="shared" si="39"/>
        <v>0</v>
      </c>
      <c r="AA102" s="50">
        <f>R102*Forutsetninger!$C$19</f>
        <v>0</v>
      </c>
      <c r="AB102" s="50">
        <f>Y102+N102+Z102+Q102*Forutsetninger!$C$19-AA102</f>
        <v>0</v>
      </c>
      <c r="AC102" s="50">
        <f>AB102+O102*Forutsetninger!$B$6</f>
        <v>0</v>
      </c>
      <c r="AD102" s="50">
        <f>S102*Forutsetninger!$C$19</f>
        <v>3966.9031296572284</v>
      </c>
      <c r="AE102" s="50">
        <f t="shared" si="35"/>
        <v>2093.6003000000001</v>
      </c>
      <c r="AF102" s="50">
        <f>AD102+T102+AE102+W102*Forutsetninger!$C$19</f>
        <v>10178.503429657228</v>
      </c>
      <c r="AG102" s="50">
        <f>(S102-E102)*Forutsetninger!$C$19+W102*Forutsetninger!$C$19+T102+U102*Forutsetninger!$B$6</f>
        <v>9635.7015696572289</v>
      </c>
    </row>
    <row r="103" spans="1:33" s="78" customFormat="1" ht="12.75" x14ac:dyDescent="0.2">
      <c r="A103" s="197">
        <v>2942013</v>
      </c>
      <c r="B103" s="197" t="s">
        <v>118</v>
      </c>
      <c r="C103" s="76">
        <v>2013</v>
      </c>
      <c r="D103" s="52">
        <f t="shared" si="30"/>
        <v>3775</v>
      </c>
      <c r="E103" s="216">
        <v>0</v>
      </c>
      <c r="F103" s="52">
        <f t="shared" si="31"/>
        <v>3775</v>
      </c>
      <c r="G103" s="52">
        <f t="shared" si="36"/>
        <v>8854</v>
      </c>
      <c r="H103" s="52">
        <f t="shared" si="32"/>
        <v>117221</v>
      </c>
      <c r="I103" s="52">
        <f t="shared" si="37"/>
        <v>118393.21</v>
      </c>
      <c r="J103" s="50">
        <f t="shared" si="33"/>
        <v>4520</v>
      </c>
      <c r="K103" s="50">
        <f t="shared" si="34"/>
        <v>0</v>
      </c>
      <c r="L103" s="52">
        <f t="shared" si="38"/>
        <v>9</v>
      </c>
      <c r="M103" s="216">
        <v>3775</v>
      </c>
      <c r="N103" s="216">
        <v>8854</v>
      </c>
      <c r="O103" s="217">
        <v>118393.21</v>
      </c>
      <c r="P103" s="216">
        <v>4520</v>
      </c>
      <c r="Q103" s="216">
        <v>9</v>
      </c>
      <c r="R103" s="216">
        <v>0</v>
      </c>
      <c r="S103" s="216">
        <v>0</v>
      </c>
      <c r="T103" s="216">
        <v>0</v>
      </c>
      <c r="U103" s="217">
        <v>0</v>
      </c>
      <c r="V103" s="216">
        <v>0</v>
      </c>
      <c r="W103" s="216">
        <v>0</v>
      </c>
      <c r="X103" s="216">
        <v>204.92872508769699</v>
      </c>
      <c r="Y103" s="50">
        <f>M103*Forutsetninger!$C$19</f>
        <v>3932.5260804769005</v>
      </c>
      <c r="Z103" s="50">
        <f t="shared" si="39"/>
        <v>926.2778373963904</v>
      </c>
      <c r="AA103" s="50">
        <f>R103*Forutsetninger!$C$19</f>
        <v>0</v>
      </c>
      <c r="AB103" s="50">
        <f>Y103+N103+Z103+Q103*Forutsetninger!$C$19-AA103</f>
        <v>13722.179476740654</v>
      </c>
      <c r="AC103" s="50">
        <f>AB103+O103*Forutsetninger!$B$6</f>
        <v>21204.630348740655</v>
      </c>
      <c r="AD103" s="50">
        <f>S103*Forutsetninger!$C$19</f>
        <v>0</v>
      </c>
      <c r="AE103" s="50">
        <f t="shared" si="35"/>
        <v>0</v>
      </c>
      <c r="AF103" s="50">
        <f>AD103+T103+AE103+W103*Forutsetninger!$C$19</f>
        <v>0</v>
      </c>
      <c r="AG103" s="50">
        <f>(S103-E103)*Forutsetninger!$C$19+W103*Forutsetninger!$C$19+T103+U103*Forutsetninger!$B$6</f>
        <v>0</v>
      </c>
    </row>
    <row r="104" spans="1:33" s="78" customFormat="1" ht="12.75" x14ac:dyDescent="0.2">
      <c r="A104" s="197">
        <v>2952013</v>
      </c>
      <c r="B104" s="197" t="s">
        <v>303</v>
      </c>
      <c r="C104" s="76">
        <v>2013</v>
      </c>
      <c r="D104" s="52">
        <f t="shared" si="30"/>
        <v>48112</v>
      </c>
      <c r="E104" s="216">
        <v>0</v>
      </c>
      <c r="F104" s="52">
        <f t="shared" si="31"/>
        <v>48112</v>
      </c>
      <c r="G104" s="52">
        <f t="shared" si="36"/>
        <v>11911</v>
      </c>
      <c r="H104" s="52">
        <f t="shared" si="32"/>
        <v>212582</v>
      </c>
      <c r="I104" s="52">
        <f t="shared" si="37"/>
        <v>214707.82</v>
      </c>
      <c r="J104" s="50">
        <f t="shared" si="33"/>
        <v>22962</v>
      </c>
      <c r="K104" s="50">
        <f t="shared" si="34"/>
        <v>3738</v>
      </c>
      <c r="L104" s="52">
        <f t="shared" si="38"/>
        <v>3294</v>
      </c>
      <c r="M104" s="216">
        <v>40912</v>
      </c>
      <c r="N104" s="216">
        <v>10160</v>
      </c>
      <c r="O104" s="217">
        <v>187711.53</v>
      </c>
      <c r="P104" s="216">
        <v>22962</v>
      </c>
      <c r="Q104" s="216">
        <v>3146</v>
      </c>
      <c r="R104" s="216">
        <v>0</v>
      </c>
      <c r="S104" s="216">
        <v>7200</v>
      </c>
      <c r="T104" s="216">
        <v>1751</v>
      </c>
      <c r="U104" s="217">
        <v>26996.29</v>
      </c>
      <c r="V104" s="216">
        <v>3738</v>
      </c>
      <c r="W104" s="216">
        <v>148</v>
      </c>
      <c r="X104" s="216">
        <v>198.74</v>
      </c>
      <c r="Y104" s="50">
        <f>M104*Forutsetninger!$C$19</f>
        <v>42619.207153502241</v>
      </c>
      <c r="Z104" s="50">
        <f t="shared" si="39"/>
        <v>4563.4678800000002</v>
      </c>
      <c r="AA104" s="50">
        <f>R104*Forutsetninger!$C$19</f>
        <v>0</v>
      </c>
      <c r="AB104" s="50">
        <f>Y104+N104+Z104+Q104*Forutsetninger!$C$19-AA104</f>
        <v>60619.953722026825</v>
      </c>
      <c r="AC104" s="50">
        <f>AB104+O104*Forutsetninger!$B$6</f>
        <v>72483.32241802683</v>
      </c>
      <c r="AD104" s="50">
        <f>S104*Forutsetninger!$C$19</f>
        <v>7500.4470938897175</v>
      </c>
      <c r="AE104" s="50">
        <f t="shared" si="35"/>
        <v>742.89012000000002</v>
      </c>
      <c r="AF104" s="50">
        <f>AD104+T104+AE104+W104*Forutsetninger!$C$19</f>
        <v>10148.513070819672</v>
      </c>
      <c r="AG104" s="50">
        <f>(S104-E104)*Forutsetninger!$C$19+W104*Forutsetninger!$C$19+T104+U104*Forutsetninger!$B$6</f>
        <v>11111.788478819673</v>
      </c>
    </row>
    <row r="105" spans="1:33" s="78" customFormat="1" ht="12.75" x14ac:dyDescent="0.2">
      <c r="A105" s="197">
        <v>3062013</v>
      </c>
      <c r="B105" s="197" t="s">
        <v>304</v>
      </c>
      <c r="C105" s="76">
        <v>2013</v>
      </c>
      <c r="D105" s="52">
        <f t="shared" si="30"/>
        <v>31985</v>
      </c>
      <c r="E105" s="216">
        <v>0</v>
      </c>
      <c r="F105" s="52">
        <f t="shared" si="31"/>
        <v>31985</v>
      </c>
      <c r="G105" s="52">
        <f t="shared" si="36"/>
        <v>13748</v>
      </c>
      <c r="H105" s="52">
        <f t="shared" si="32"/>
        <v>212437</v>
      </c>
      <c r="I105" s="52">
        <f t="shared" si="37"/>
        <v>214561.37</v>
      </c>
      <c r="J105" s="50">
        <f t="shared" si="33"/>
        <v>18064</v>
      </c>
      <c r="K105" s="50">
        <f t="shared" si="34"/>
        <v>0</v>
      </c>
      <c r="L105" s="52">
        <f t="shared" si="38"/>
        <v>2120</v>
      </c>
      <c r="M105" s="216">
        <v>31985</v>
      </c>
      <c r="N105" s="216">
        <v>13748</v>
      </c>
      <c r="O105" s="217">
        <v>214561.37</v>
      </c>
      <c r="P105" s="216">
        <v>18064</v>
      </c>
      <c r="Q105" s="216">
        <v>2120</v>
      </c>
      <c r="R105" s="216">
        <v>111.17759704589844</v>
      </c>
      <c r="S105" s="216">
        <v>0</v>
      </c>
      <c r="T105" s="216">
        <v>0</v>
      </c>
      <c r="U105" s="217">
        <v>0</v>
      </c>
      <c r="V105" s="216">
        <v>0</v>
      </c>
      <c r="W105" s="216">
        <v>0</v>
      </c>
      <c r="X105" s="216">
        <v>198.74</v>
      </c>
      <c r="Y105" s="50">
        <f>M105*Forutsetninger!$C$19</f>
        <v>33319.694485842032</v>
      </c>
      <c r="Z105" s="50">
        <f t="shared" si="39"/>
        <v>3590.0393600000002</v>
      </c>
      <c r="AA105" s="50">
        <f>R105*Forutsetninger!$C$19</f>
        <v>115.81690064840986</v>
      </c>
      <c r="AB105" s="50">
        <f>Y105+N105+Z105+Q105*Forutsetninger!$C$19-AA105</f>
        <v>52750.381922838933</v>
      </c>
      <c r="AC105" s="50">
        <f>AB105+O105*Forutsetninger!$B$6</f>
        <v>66310.660506838933</v>
      </c>
      <c r="AD105" s="50">
        <f>S105*Forutsetninger!$C$19</f>
        <v>0</v>
      </c>
      <c r="AE105" s="50">
        <f t="shared" si="35"/>
        <v>0</v>
      </c>
      <c r="AF105" s="50">
        <f>AD105+T105+AE105+W105*Forutsetninger!$C$19</f>
        <v>0</v>
      </c>
      <c r="AG105" s="50">
        <f>(S105-E105)*Forutsetninger!$C$19+W105*Forutsetninger!$C$19+T105+U105*Forutsetninger!$B$6</f>
        <v>0</v>
      </c>
    </row>
    <row r="106" spans="1:33" s="78" customFormat="1" ht="12.75" x14ac:dyDescent="0.2">
      <c r="A106" s="197">
        <v>3072013</v>
      </c>
      <c r="B106" s="197" t="s">
        <v>146</v>
      </c>
      <c r="C106" s="76">
        <v>2013</v>
      </c>
      <c r="D106" s="52">
        <f t="shared" si="30"/>
        <v>547</v>
      </c>
      <c r="E106" s="216">
        <v>0</v>
      </c>
      <c r="F106" s="52">
        <f t="shared" si="31"/>
        <v>547</v>
      </c>
      <c r="G106" s="52">
        <f t="shared" si="36"/>
        <v>74</v>
      </c>
      <c r="H106" s="52">
        <f t="shared" si="32"/>
        <v>1105</v>
      </c>
      <c r="I106" s="52">
        <f t="shared" si="37"/>
        <v>1116.05</v>
      </c>
      <c r="J106" s="50">
        <f t="shared" si="33"/>
        <v>0</v>
      </c>
      <c r="K106" s="50">
        <f t="shared" si="34"/>
        <v>0</v>
      </c>
      <c r="L106" s="52">
        <f t="shared" si="38"/>
        <v>0</v>
      </c>
      <c r="M106" s="216">
        <v>0</v>
      </c>
      <c r="N106" s="216">
        <v>0</v>
      </c>
      <c r="O106" s="217">
        <v>0</v>
      </c>
      <c r="P106" s="216">
        <v>0</v>
      </c>
      <c r="Q106" s="216">
        <v>0</v>
      </c>
      <c r="R106" s="216">
        <v>0</v>
      </c>
      <c r="S106" s="216">
        <v>547</v>
      </c>
      <c r="T106" s="216">
        <v>74</v>
      </c>
      <c r="U106" s="217">
        <v>1116.05</v>
      </c>
      <c r="V106" s="216">
        <v>0</v>
      </c>
      <c r="W106" s="216">
        <v>0</v>
      </c>
      <c r="X106" s="216">
        <v>198.74</v>
      </c>
      <c r="Y106" s="50">
        <f>M106*Forutsetninger!$C$19</f>
        <v>0</v>
      </c>
      <c r="Z106" s="50">
        <f t="shared" si="39"/>
        <v>0</v>
      </c>
      <c r="AA106" s="50">
        <f>R106*Forutsetninger!$C$19</f>
        <v>0</v>
      </c>
      <c r="AB106" s="50">
        <f>Y106+N106+Z106+Q106*Forutsetninger!$C$19-AA106</f>
        <v>0</v>
      </c>
      <c r="AC106" s="50">
        <f>AB106+O106*Forutsetninger!$B$6</f>
        <v>0</v>
      </c>
      <c r="AD106" s="50">
        <f>S106*Forutsetninger!$C$19</f>
        <v>569.82563338301043</v>
      </c>
      <c r="AE106" s="50">
        <f t="shared" si="35"/>
        <v>0</v>
      </c>
      <c r="AF106" s="50">
        <f>AD106+T106+AE106+W106*Forutsetninger!$C$19</f>
        <v>643.82563338301043</v>
      </c>
      <c r="AG106" s="50">
        <f>(S106-E106)*Forutsetninger!$C$19+W106*Forutsetninger!$C$19+T106+U106*Forutsetninger!$B$6</f>
        <v>714.35999338301042</v>
      </c>
    </row>
    <row r="107" spans="1:33" s="78" customFormat="1" ht="12.75" x14ac:dyDescent="0.2">
      <c r="A107" s="197">
        <v>3112013</v>
      </c>
      <c r="B107" s="197" t="s">
        <v>147</v>
      </c>
      <c r="C107" s="76">
        <v>2013</v>
      </c>
      <c r="D107" s="52">
        <f t="shared" si="30"/>
        <v>99099</v>
      </c>
      <c r="E107" s="216">
        <v>0</v>
      </c>
      <c r="F107" s="52">
        <f t="shared" si="31"/>
        <v>99099</v>
      </c>
      <c r="G107" s="52">
        <f t="shared" si="36"/>
        <v>32765</v>
      </c>
      <c r="H107" s="52">
        <f t="shared" si="32"/>
        <v>516298</v>
      </c>
      <c r="I107" s="52">
        <f t="shared" si="37"/>
        <v>521460.98000000004</v>
      </c>
      <c r="J107" s="50">
        <f t="shared" si="33"/>
        <v>33107</v>
      </c>
      <c r="K107" s="50">
        <f t="shared" si="34"/>
        <v>24995</v>
      </c>
      <c r="L107" s="52">
        <f t="shared" si="38"/>
        <v>6442</v>
      </c>
      <c r="M107" s="216">
        <v>76451</v>
      </c>
      <c r="N107" s="216">
        <v>23945</v>
      </c>
      <c r="O107" s="217">
        <v>343927.22000000003</v>
      </c>
      <c r="P107" s="216">
        <v>33107</v>
      </c>
      <c r="Q107" s="216">
        <v>4838</v>
      </c>
      <c r="R107" s="216">
        <v>0</v>
      </c>
      <c r="S107" s="216">
        <v>22648</v>
      </c>
      <c r="T107" s="216">
        <v>8820</v>
      </c>
      <c r="U107" s="217">
        <v>177533.76</v>
      </c>
      <c r="V107" s="216">
        <v>24995</v>
      </c>
      <c r="W107" s="216">
        <v>1604</v>
      </c>
      <c r="X107" s="216">
        <v>209.99</v>
      </c>
      <c r="Y107" s="50">
        <f>M107*Forutsetninger!$C$19</f>
        <v>79641.205663189277</v>
      </c>
      <c r="Z107" s="50">
        <f t="shared" si="39"/>
        <v>6952.138930000001</v>
      </c>
      <c r="AA107" s="50">
        <f>R107*Forutsetninger!$C$19</f>
        <v>0</v>
      </c>
      <c r="AB107" s="50">
        <f>Y107+N107+Z107+Q107*Forutsetninger!$C$19-AA107</f>
        <v>115578.22834877795</v>
      </c>
      <c r="AC107" s="50">
        <f>AB107+O107*Forutsetninger!$B$6</f>
        <v>137314.42865277795</v>
      </c>
      <c r="AD107" s="50">
        <f>S107*Forutsetninger!$C$19</f>
        <v>23593.073025335321</v>
      </c>
      <c r="AE107" s="50">
        <f t="shared" si="35"/>
        <v>5248.7000499999995</v>
      </c>
      <c r="AF107" s="50">
        <f>AD107+T107+AE107+W107*Forutsetninger!$C$19</f>
        <v>39332.706011251867</v>
      </c>
      <c r="AG107" s="50">
        <f>(S107-E107)*Forutsetninger!$C$19+W107*Forutsetninger!$C$19+T107+U107*Forutsetninger!$B$6</f>
        <v>45304.139593251864</v>
      </c>
    </row>
    <row r="108" spans="1:33" s="78" customFormat="1" ht="12.75" x14ac:dyDescent="0.2">
      <c r="A108" s="197">
        <v>3432013</v>
      </c>
      <c r="B108" s="197" t="s">
        <v>73</v>
      </c>
      <c r="C108" s="76">
        <v>2013</v>
      </c>
      <c r="D108" s="52">
        <f t="shared" si="30"/>
        <v>11539</v>
      </c>
      <c r="E108" s="216">
        <v>0</v>
      </c>
      <c r="F108" s="52">
        <f t="shared" si="31"/>
        <v>11539</v>
      </c>
      <c r="G108" s="52">
        <f t="shared" si="36"/>
        <v>7021</v>
      </c>
      <c r="H108" s="52">
        <f t="shared" si="32"/>
        <v>106784</v>
      </c>
      <c r="I108" s="52">
        <f t="shared" si="37"/>
        <v>107851.84000000001</v>
      </c>
      <c r="J108" s="50">
        <f t="shared" si="33"/>
        <v>4527</v>
      </c>
      <c r="K108" s="50">
        <f t="shared" si="34"/>
        <v>750</v>
      </c>
      <c r="L108" s="52">
        <f t="shared" si="38"/>
        <v>323</v>
      </c>
      <c r="M108" s="216">
        <v>9127</v>
      </c>
      <c r="N108" s="216">
        <v>5999</v>
      </c>
      <c r="O108" s="217">
        <v>81791.820000000007</v>
      </c>
      <c r="P108" s="216">
        <v>4527</v>
      </c>
      <c r="Q108" s="216">
        <v>323</v>
      </c>
      <c r="R108" s="216">
        <v>0</v>
      </c>
      <c r="S108" s="216">
        <v>2412</v>
      </c>
      <c r="T108" s="216">
        <v>1022</v>
      </c>
      <c r="U108" s="217">
        <v>26060.02</v>
      </c>
      <c r="V108" s="216">
        <v>750</v>
      </c>
      <c r="W108" s="216">
        <v>0</v>
      </c>
      <c r="X108" s="216">
        <v>198.74</v>
      </c>
      <c r="Y108" s="50">
        <f>M108*Forutsetninger!$C$19</f>
        <v>9507.8584202682578</v>
      </c>
      <c r="Z108" s="50">
        <f t="shared" si="39"/>
        <v>899.69598000000008</v>
      </c>
      <c r="AA108" s="50">
        <f>R108*Forutsetninger!$C$19</f>
        <v>0</v>
      </c>
      <c r="AB108" s="50">
        <f>Y108+N108+Z108+Q108*Forutsetninger!$C$19-AA108</f>
        <v>16743.032790730256</v>
      </c>
      <c r="AC108" s="50">
        <f>AB108+O108*Forutsetninger!$B$6</f>
        <v>21912.275814730259</v>
      </c>
      <c r="AD108" s="50">
        <f>S108*Forutsetninger!$C$19</f>
        <v>2512.6497764530554</v>
      </c>
      <c r="AE108" s="50">
        <f t="shared" si="35"/>
        <v>149.05500000000001</v>
      </c>
      <c r="AF108" s="50">
        <f>AD108+T108+AE108+W108*Forutsetninger!$C$19</f>
        <v>3683.7047764530553</v>
      </c>
      <c r="AG108" s="50">
        <f>(S108-E108)*Forutsetninger!$C$19+W108*Forutsetninger!$C$19+T108+U108*Forutsetninger!$B$6</f>
        <v>5181.6430404530556</v>
      </c>
    </row>
    <row r="109" spans="1:33" s="78" customFormat="1" ht="12.75" x14ac:dyDescent="0.2">
      <c r="A109" s="197">
        <v>3492013</v>
      </c>
      <c r="B109" s="197" t="s">
        <v>148</v>
      </c>
      <c r="C109" s="76">
        <v>2013</v>
      </c>
      <c r="D109" s="52">
        <f t="shared" si="30"/>
        <v>36096</v>
      </c>
      <c r="E109" s="216">
        <v>0</v>
      </c>
      <c r="F109" s="52">
        <f t="shared" si="31"/>
        <v>36096</v>
      </c>
      <c r="G109" s="52">
        <f t="shared" si="36"/>
        <v>9308</v>
      </c>
      <c r="H109" s="52">
        <f t="shared" si="32"/>
        <v>191640</v>
      </c>
      <c r="I109" s="52">
        <f t="shared" si="37"/>
        <v>193556.4</v>
      </c>
      <c r="J109" s="50">
        <f t="shared" si="33"/>
        <v>9000</v>
      </c>
      <c r="K109" s="50">
        <f t="shared" si="34"/>
        <v>3300</v>
      </c>
      <c r="L109" s="52">
        <f t="shared" si="38"/>
        <v>481</v>
      </c>
      <c r="M109" s="216">
        <v>36025</v>
      </c>
      <c r="N109" s="216">
        <v>8789</v>
      </c>
      <c r="O109" s="217">
        <v>184792.63</v>
      </c>
      <c r="P109" s="216">
        <v>9000</v>
      </c>
      <c r="Q109" s="216">
        <v>481</v>
      </c>
      <c r="R109" s="216">
        <v>0</v>
      </c>
      <c r="S109" s="216">
        <v>71</v>
      </c>
      <c r="T109" s="216">
        <v>519</v>
      </c>
      <c r="U109" s="217">
        <v>8763.77</v>
      </c>
      <c r="V109" s="216">
        <v>3300</v>
      </c>
      <c r="W109" s="216">
        <v>0</v>
      </c>
      <c r="X109" s="216">
        <v>198.22</v>
      </c>
      <c r="Y109" s="50">
        <f>M109*Forutsetninger!$C$19</f>
        <v>37528.278688524595</v>
      </c>
      <c r="Z109" s="50">
        <f t="shared" si="39"/>
        <v>1783.98</v>
      </c>
      <c r="AA109" s="50">
        <f>R109*Forutsetninger!$C$19</f>
        <v>0</v>
      </c>
      <c r="AB109" s="50">
        <f>Y109+N109+Z109+Q109*Forutsetninger!$C$19-AA109</f>
        <v>48602.330223546953</v>
      </c>
      <c r="AC109" s="50">
        <f>AB109+O109*Forutsetninger!$B$6</f>
        <v>60281.224439546953</v>
      </c>
      <c r="AD109" s="50">
        <f>S109*Forutsetninger!$C$19</f>
        <v>73.962742175856931</v>
      </c>
      <c r="AE109" s="50">
        <f t="shared" si="35"/>
        <v>654.12599999999998</v>
      </c>
      <c r="AF109" s="50">
        <f>AD109+T109+AE109+W109*Forutsetninger!$C$19</f>
        <v>1247.0887421758569</v>
      </c>
      <c r="AG109" s="50">
        <f>(S109-E109)*Forutsetninger!$C$19+W109*Forutsetninger!$C$19+T109+U109*Forutsetninger!$B$6</f>
        <v>1146.833006175857</v>
      </c>
    </row>
    <row r="110" spans="1:33" s="78" customFormat="1" ht="12.75" x14ac:dyDescent="0.2">
      <c r="A110" s="197">
        <v>3542013</v>
      </c>
      <c r="B110" s="197" t="s">
        <v>149</v>
      </c>
      <c r="C110" s="76">
        <v>2013</v>
      </c>
      <c r="D110" s="52">
        <f t="shared" si="30"/>
        <v>87783</v>
      </c>
      <c r="E110" s="216">
        <v>0</v>
      </c>
      <c r="F110" s="52">
        <f t="shared" si="31"/>
        <v>87783</v>
      </c>
      <c r="G110" s="52">
        <f t="shared" si="36"/>
        <v>36367</v>
      </c>
      <c r="H110" s="52">
        <f t="shared" si="32"/>
        <v>680002</v>
      </c>
      <c r="I110" s="52">
        <f t="shared" si="37"/>
        <v>686802.02</v>
      </c>
      <c r="J110" s="50">
        <f t="shared" si="33"/>
        <v>34869</v>
      </c>
      <c r="K110" s="50">
        <f t="shared" si="34"/>
        <v>14500</v>
      </c>
      <c r="L110" s="52">
        <f t="shared" si="38"/>
        <v>9732</v>
      </c>
      <c r="M110" s="216">
        <v>71887</v>
      </c>
      <c r="N110" s="216">
        <v>26635</v>
      </c>
      <c r="O110" s="217">
        <v>400817.49</v>
      </c>
      <c r="P110" s="216">
        <v>34869</v>
      </c>
      <c r="Q110" s="216">
        <v>10404</v>
      </c>
      <c r="R110" s="216">
        <v>0</v>
      </c>
      <c r="S110" s="216">
        <v>15896</v>
      </c>
      <c r="T110" s="216">
        <v>9732</v>
      </c>
      <c r="U110" s="217">
        <v>285984.53000000003</v>
      </c>
      <c r="V110" s="216">
        <v>14500</v>
      </c>
      <c r="W110" s="216">
        <v>-672</v>
      </c>
      <c r="X110" s="216">
        <v>202.82</v>
      </c>
      <c r="Y110" s="50">
        <f>M110*Forutsetninger!$C$19</f>
        <v>74886.755588673623</v>
      </c>
      <c r="Z110" s="50">
        <f t="shared" si="39"/>
        <v>7072.13058</v>
      </c>
      <c r="AA110" s="50">
        <f>R110*Forutsetninger!$C$19</f>
        <v>0</v>
      </c>
      <c r="AB110" s="50">
        <f>Y110+N110+Z110+Q110*Forutsetninger!$C$19-AA110</f>
        <v>119432.03221934426</v>
      </c>
      <c r="AC110" s="50">
        <f>AB110+O110*Forutsetninger!$B$6</f>
        <v>144763.69758734427</v>
      </c>
      <c r="AD110" s="50">
        <f>S110*Forutsetninger!$C$19</f>
        <v>16559.320417287632</v>
      </c>
      <c r="AE110" s="50">
        <f t="shared" si="35"/>
        <v>2940.89</v>
      </c>
      <c r="AF110" s="50">
        <f>AD110+T110+AE110+W110*Forutsetninger!$C$19</f>
        <v>28532.168688524591</v>
      </c>
      <c r="AG110" s="50">
        <f>(S110-E110)*Forutsetninger!$C$19+W110*Forutsetninger!$C$19+T110+U110*Forutsetninger!$B$6</f>
        <v>43665.500984524595</v>
      </c>
    </row>
    <row r="111" spans="1:33" s="78" customFormat="1" ht="12.75" x14ac:dyDescent="0.2">
      <c r="A111" s="197">
        <v>3732013</v>
      </c>
      <c r="B111" s="197" t="s">
        <v>150</v>
      </c>
      <c r="C111" s="76">
        <v>2013</v>
      </c>
      <c r="D111" s="52">
        <f t="shared" si="30"/>
        <v>11091</v>
      </c>
      <c r="E111" s="216">
        <v>0</v>
      </c>
      <c r="F111" s="52">
        <f t="shared" si="31"/>
        <v>11091</v>
      </c>
      <c r="G111" s="52">
        <f t="shared" si="36"/>
        <v>2170</v>
      </c>
      <c r="H111" s="52">
        <f t="shared" si="32"/>
        <v>39293</v>
      </c>
      <c r="I111" s="52">
        <f t="shared" si="37"/>
        <v>39685.93</v>
      </c>
      <c r="J111" s="50">
        <f t="shared" si="33"/>
        <v>2670</v>
      </c>
      <c r="K111" s="50">
        <f t="shared" si="34"/>
        <v>0</v>
      </c>
      <c r="L111" s="52">
        <f t="shared" si="38"/>
        <v>105</v>
      </c>
      <c r="M111" s="216">
        <v>11091</v>
      </c>
      <c r="N111" s="216">
        <v>2170</v>
      </c>
      <c r="O111" s="217">
        <v>39685.93</v>
      </c>
      <c r="P111" s="216">
        <v>2670</v>
      </c>
      <c r="Q111" s="216">
        <v>105</v>
      </c>
      <c r="R111" s="216">
        <v>0</v>
      </c>
      <c r="S111" s="216">
        <v>0</v>
      </c>
      <c r="T111" s="216">
        <v>0</v>
      </c>
      <c r="U111" s="217">
        <v>0</v>
      </c>
      <c r="V111" s="216">
        <v>0</v>
      </c>
      <c r="W111" s="216">
        <v>0</v>
      </c>
      <c r="X111" s="216">
        <v>198.74</v>
      </c>
      <c r="Y111" s="50">
        <f>M111*Forutsetninger!$C$19</f>
        <v>11553.813710879285</v>
      </c>
      <c r="Z111" s="50">
        <f t="shared" si="39"/>
        <v>530.63580000000002</v>
      </c>
      <c r="AA111" s="50">
        <f>R111*Forutsetninger!$C$19</f>
        <v>0</v>
      </c>
      <c r="AB111" s="50">
        <f>Y111+N111+Z111+Q111*Forutsetninger!$C$19-AA111</f>
        <v>14363.83103099851</v>
      </c>
      <c r="AC111" s="50">
        <f>AB111+O111*Forutsetninger!$B$6</f>
        <v>16871.981806998512</v>
      </c>
      <c r="AD111" s="50">
        <f>S111*Forutsetninger!$C$19</f>
        <v>0</v>
      </c>
      <c r="AE111" s="50">
        <f t="shared" si="35"/>
        <v>0</v>
      </c>
      <c r="AF111" s="50">
        <f>AD111+T111+AE111+W111*Forutsetninger!$C$19</f>
        <v>0</v>
      </c>
      <c r="AG111" s="50">
        <f>(S111-E111)*Forutsetninger!$C$19+W111*Forutsetninger!$C$19+T111+U111*Forutsetninger!$B$6</f>
        <v>0</v>
      </c>
    </row>
    <row r="112" spans="1:33" s="78" customFormat="1" ht="12.75" x14ac:dyDescent="0.2">
      <c r="A112" s="197">
        <v>4182013</v>
      </c>
      <c r="B112" s="197" t="s">
        <v>151</v>
      </c>
      <c r="C112" s="76">
        <v>2013</v>
      </c>
      <c r="D112" s="52">
        <f t="shared" si="30"/>
        <v>10775</v>
      </c>
      <c r="E112" s="216">
        <v>0</v>
      </c>
      <c r="F112" s="52">
        <f t="shared" si="31"/>
        <v>10775</v>
      </c>
      <c r="G112" s="52">
        <f t="shared" si="36"/>
        <v>3281</v>
      </c>
      <c r="H112" s="52">
        <f t="shared" si="32"/>
        <v>36649</v>
      </c>
      <c r="I112" s="52">
        <f t="shared" si="37"/>
        <v>37015.49</v>
      </c>
      <c r="J112" s="50">
        <f t="shared" si="33"/>
        <v>2762</v>
      </c>
      <c r="K112" s="50">
        <f t="shared" si="34"/>
        <v>0</v>
      </c>
      <c r="L112" s="52">
        <f t="shared" si="38"/>
        <v>1583</v>
      </c>
      <c r="M112" s="216">
        <v>10775</v>
      </c>
      <c r="N112" s="216">
        <v>3281</v>
      </c>
      <c r="O112" s="217">
        <v>37015.49</v>
      </c>
      <c r="P112" s="216">
        <v>2762</v>
      </c>
      <c r="Q112" s="216">
        <v>1583</v>
      </c>
      <c r="R112" s="216">
        <v>261.95999145507812</v>
      </c>
      <c r="S112" s="216">
        <v>0</v>
      </c>
      <c r="T112" s="216">
        <v>0</v>
      </c>
      <c r="U112" s="217">
        <v>0</v>
      </c>
      <c r="V112" s="216">
        <v>0</v>
      </c>
      <c r="W112" s="216">
        <v>0</v>
      </c>
      <c r="X112" s="216">
        <v>197.77</v>
      </c>
      <c r="Y112" s="50">
        <f>M112*Forutsetninger!$C$19</f>
        <v>11224.627421758571</v>
      </c>
      <c r="Z112" s="50">
        <f t="shared" si="39"/>
        <v>546.24073999999996</v>
      </c>
      <c r="AA112" s="50">
        <f>R112*Forutsetninger!$C$19</f>
        <v>272.89125786453002</v>
      </c>
      <c r="AB112" s="50">
        <f>Y112+N112+Z112+Q112*Forutsetninger!$C$19-AA112</f>
        <v>16428.033535786741</v>
      </c>
      <c r="AC112" s="50">
        <f>AB112+O112*Forutsetninger!$B$6</f>
        <v>18767.412503786742</v>
      </c>
      <c r="AD112" s="50">
        <f>S112*Forutsetninger!$C$19</f>
        <v>0</v>
      </c>
      <c r="AE112" s="50">
        <f t="shared" si="35"/>
        <v>0</v>
      </c>
      <c r="AF112" s="50">
        <f>AD112+T112+AE112+W112*Forutsetninger!$C$19</f>
        <v>0</v>
      </c>
      <c r="AG112" s="50">
        <f>(S112-E112)*Forutsetninger!$C$19+W112*Forutsetninger!$C$19+T112+U112*Forutsetninger!$B$6</f>
        <v>0</v>
      </c>
    </row>
    <row r="113" spans="1:33" s="78" customFormat="1" ht="12.75" x14ac:dyDescent="0.2">
      <c r="A113" s="197">
        <v>4332013</v>
      </c>
      <c r="B113" s="197" t="s">
        <v>152</v>
      </c>
      <c r="C113" s="76">
        <v>2013</v>
      </c>
      <c r="D113" s="52">
        <f t="shared" si="30"/>
        <v>77897</v>
      </c>
      <c r="E113" s="216">
        <v>108</v>
      </c>
      <c r="F113" s="52">
        <f t="shared" si="31"/>
        <v>77789</v>
      </c>
      <c r="G113" s="52">
        <f t="shared" si="36"/>
        <v>28577</v>
      </c>
      <c r="H113" s="52">
        <f t="shared" si="32"/>
        <v>398525</v>
      </c>
      <c r="I113" s="52">
        <f t="shared" si="37"/>
        <v>402510.25</v>
      </c>
      <c r="J113" s="50">
        <f t="shared" si="33"/>
        <v>26397</v>
      </c>
      <c r="K113" s="50">
        <f t="shared" si="34"/>
        <v>7885</v>
      </c>
      <c r="L113" s="52">
        <f t="shared" si="38"/>
        <v>2934</v>
      </c>
      <c r="M113" s="216">
        <v>66458</v>
      </c>
      <c r="N113" s="216">
        <v>22387</v>
      </c>
      <c r="O113" s="217">
        <v>325300.8</v>
      </c>
      <c r="P113" s="216">
        <v>26397</v>
      </c>
      <c r="Q113" s="216">
        <v>2934</v>
      </c>
      <c r="R113" s="216">
        <v>0</v>
      </c>
      <c r="S113" s="216">
        <v>11439</v>
      </c>
      <c r="T113" s="216">
        <v>6190</v>
      </c>
      <c r="U113" s="217">
        <v>77209.45</v>
      </c>
      <c r="V113" s="216">
        <v>7885</v>
      </c>
      <c r="W113" s="216">
        <v>0</v>
      </c>
      <c r="X113" s="216">
        <v>202.82</v>
      </c>
      <c r="Y113" s="50">
        <f>M113*Forutsetninger!$C$19</f>
        <v>69231.210134128167</v>
      </c>
      <c r="Z113" s="50">
        <f t="shared" si="39"/>
        <v>5353.8395399999999</v>
      </c>
      <c r="AA113" s="50">
        <f>R113*Forutsetninger!$C$19</f>
        <v>0</v>
      </c>
      <c r="AB113" s="50">
        <f>Y113+N113+Z113+Q113*Forutsetninger!$C$19-AA113</f>
        <v>100028.48186488822</v>
      </c>
      <c r="AC113" s="50">
        <f>AB113+O113*Forutsetninger!$B$6</f>
        <v>120587.49242488822</v>
      </c>
      <c r="AD113" s="50">
        <f>S113*Forutsetninger!$C$19</f>
        <v>11916.335320417289</v>
      </c>
      <c r="AE113" s="50">
        <f t="shared" si="35"/>
        <v>1599.2357</v>
      </c>
      <c r="AF113" s="50">
        <f>AD113+T113+AE113+W113*Forutsetninger!$C$19</f>
        <v>19705.57102041729</v>
      </c>
      <c r="AG113" s="50">
        <f>(S113-E113)*Forutsetninger!$C$19+W113*Forutsetninger!$C$19+T113+U113*Forutsetninger!$B$6</f>
        <v>22873.46585400894</v>
      </c>
    </row>
    <row r="114" spans="1:33" s="78" customFormat="1" ht="12.75" x14ac:dyDescent="0.2">
      <c r="A114" s="197">
        <v>4472013</v>
      </c>
      <c r="B114" s="197" t="s">
        <v>64</v>
      </c>
      <c r="C114" s="76">
        <v>2013</v>
      </c>
      <c r="D114" s="52">
        <f t="shared" si="30"/>
        <v>20425</v>
      </c>
      <c r="E114" s="216">
        <v>0</v>
      </c>
      <c r="F114" s="52">
        <f t="shared" si="31"/>
        <v>20425</v>
      </c>
      <c r="G114" s="52">
        <f t="shared" si="36"/>
        <v>12642</v>
      </c>
      <c r="H114" s="52">
        <f t="shared" si="32"/>
        <v>124448</v>
      </c>
      <c r="I114" s="52">
        <f t="shared" si="37"/>
        <v>125692.48</v>
      </c>
      <c r="J114" s="50">
        <f t="shared" si="33"/>
        <v>0</v>
      </c>
      <c r="K114" s="50">
        <f t="shared" si="34"/>
        <v>403</v>
      </c>
      <c r="L114" s="52">
        <f t="shared" si="38"/>
        <v>0</v>
      </c>
      <c r="M114" s="216">
        <v>0</v>
      </c>
      <c r="N114" s="216">
        <v>0</v>
      </c>
      <c r="O114" s="217">
        <v>0</v>
      </c>
      <c r="P114" s="216">
        <v>0</v>
      </c>
      <c r="Q114" s="216">
        <v>0</v>
      </c>
      <c r="R114" s="216">
        <v>0</v>
      </c>
      <c r="S114" s="216">
        <v>20425</v>
      </c>
      <c r="T114" s="216">
        <v>12642</v>
      </c>
      <c r="U114" s="217">
        <v>125692.48</v>
      </c>
      <c r="V114" s="216">
        <v>403</v>
      </c>
      <c r="W114" s="216">
        <v>0</v>
      </c>
      <c r="X114" s="216">
        <v>198.74</v>
      </c>
      <c r="Y114" s="50">
        <f>M114*Forutsetninger!$C$19</f>
        <v>0</v>
      </c>
      <c r="Z114" s="50">
        <f t="shared" si="39"/>
        <v>0</v>
      </c>
      <c r="AA114" s="50">
        <f>R114*Forutsetninger!$C$19</f>
        <v>0</v>
      </c>
      <c r="AB114" s="50">
        <f>Y114+N114+Z114+Q114*Forutsetninger!$C$19-AA114</f>
        <v>0</v>
      </c>
      <c r="AC114" s="50">
        <f>AB114+O114*Forutsetninger!$B$6</f>
        <v>0</v>
      </c>
      <c r="AD114" s="50">
        <f>S114*Forutsetninger!$C$19</f>
        <v>21277.309985096872</v>
      </c>
      <c r="AE114" s="50">
        <f t="shared" si="35"/>
        <v>80.092219999999998</v>
      </c>
      <c r="AF114" s="50">
        <f>AD114+T114+AE114+W114*Forutsetninger!$C$19</f>
        <v>33999.402205096871</v>
      </c>
      <c r="AG114" s="50">
        <f>(S114-E114)*Forutsetninger!$C$19+W114*Forutsetninger!$C$19+T114+U114*Forutsetninger!$B$6</f>
        <v>41863.074721096869</v>
      </c>
    </row>
    <row r="115" spans="1:33" s="78" customFormat="1" ht="12.75" x14ac:dyDescent="0.2">
      <c r="A115" s="197">
        <v>4602013</v>
      </c>
      <c r="B115" s="197" t="s">
        <v>153</v>
      </c>
      <c r="C115" s="76">
        <v>2013</v>
      </c>
      <c r="D115" s="52">
        <f t="shared" si="30"/>
        <v>122454</v>
      </c>
      <c r="E115" s="216">
        <v>0</v>
      </c>
      <c r="F115" s="52">
        <f t="shared" si="31"/>
        <v>122454</v>
      </c>
      <c r="G115" s="52">
        <f t="shared" si="36"/>
        <v>39380</v>
      </c>
      <c r="H115" s="52">
        <f t="shared" si="32"/>
        <v>670815</v>
      </c>
      <c r="I115" s="52">
        <f t="shared" si="37"/>
        <v>677523.15</v>
      </c>
      <c r="J115" s="50">
        <f t="shared" si="33"/>
        <v>47468</v>
      </c>
      <c r="K115" s="50">
        <f t="shared" si="34"/>
        <v>20292</v>
      </c>
      <c r="L115" s="52">
        <f t="shared" si="38"/>
        <v>11739</v>
      </c>
      <c r="M115" s="216">
        <v>97999</v>
      </c>
      <c r="N115" s="216">
        <v>29748</v>
      </c>
      <c r="O115" s="217">
        <v>446077.61</v>
      </c>
      <c r="P115" s="216">
        <v>47468</v>
      </c>
      <c r="Q115" s="216">
        <v>9221</v>
      </c>
      <c r="R115" s="216">
        <v>0</v>
      </c>
      <c r="S115" s="216">
        <v>24455</v>
      </c>
      <c r="T115" s="216">
        <v>9632</v>
      </c>
      <c r="U115" s="217">
        <v>231445.54</v>
      </c>
      <c r="V115" s="216">
        <v>20292</v>
      </c>
      <c r="W115" s="216">
        <v>2518</v>
      </c>
      <c r="X115" s="216">
        <v>209.99</v>
      </c>
      <c r="Y115" s="50">
        <f>M115*Forutsetninger!$C$19</f>
        <v>102088.37704918033</v>
      </c>
      <c r="Z115" s="50">
        <f t="shared" si="39"/>
        <v>9967.8053199999995</v>
      </c>
      <c r="AA115" s="50">
        <f>R115*Forutsetninger!$C$19</f>
        <v>0</v>
      </c>
      <c r="AB115" s="50">
        <f>Y115+N115+Z115+Q115*Forutsetninger!$C$19-AA115</f>
        <v>151409.96329317434</v>
      </c>
      <c r="AC115" s="50">
        <f>AB115+O115*Forutsetninger!$B$6</f>
        <v>179602.06824517433</v>
      </c>
      <c r="AD115" s="50">
        <f>S115*Forutsetninger!$C$19</f>
        <v>25475.476900149035</v>
      </c>
      <c r="AE115" s="50">
        <f t="shared" si="35"/>
        <v>4261.11708</v>
      </c>
      <c r="AF115" s="50">
        <f>AD115+T115+AE115+W115*Forutsetninger!$C$19</f>
        <v>41991.667005484349</v>
      </c>
      <c r="AG115" s="50">
        <f>(S115-E115)*Forutsetninger!$C$19+W115*Forutsetninger!$C$19+T115+U115*Forutsetninger!$B$6</f>
        <v>52357.90805348436</v>
      </c>
    </row>
    <row r="116" spans="1:33" s="78" customFormat="1" ht="12.75" x14ac:dyDescent="0.2">
      <c r="A116" s="197">
        <v>4642013</v>
      </c>
      <c r="B116" s="197" t="s">
        <v>154</v>
      </c>
      <c r="C116" s="76">
        <v>2013</v>
      </c>
      <c r="D116" s="52">
        <f t="shared" si="30"/>
        <v>52134</v>
      </c>
      <c r="E116" s="216">
        <v>0</v>
      </c>
      <c r="F116" s="52">
        <f t="shared" si="31"/>
        <v>52134</v>
      </c>
      <c r="G116" s="52">
        <f t="shared" si="36"/>
        <v>15075</v>
      </c>
      <c r="H116" s="52">
        <f t="shared" si="32"/>
        <v>202256</v>
      </c>
      <c r="I116" s="52">
        <f t="shared" si="37"/>
        <v>204278.56</v>
      </c>
      <c r="J116" s="50">
        <f t="shared" si="33"/>
        <v>13829</v>
      </c>
      <c r="K116" s="50">
        <f t="shared" si="34"/>
        <v>9001</v>
      </c>
      <c r="L116" s="52">
        <f t="shared" si="38"/>
        <v>2687</v>
      </c>
      <c r="M116" s="216">
        <v>44920</v>
      </c>
      <c r="N116" s="216">
        <v>13529</v>
      </c>
      <c r="O116" s="217">
        <v>177357.01</v>
      </c>
      <c r="P116" s="216">
        <v>13829</v>
      </c>
      <c r="Q116" s="216">
        <v>1386</v>
      </c>
      <c r="R116" s="216">
        <v>0</v>
      </c>
      <c r="S116" s="216">
        <v>7214</v>
      </c>
      <c r="T116" s="216">
        <v>1546</v>
      </c>
      <c r="U116" s="217">
        <v>26921.55</v>
      </c>
      <c r="V116" s="216">
        <v>9001</v>
      </c>
      <c r="W116" s="216">
        <v>1301</v>
      </c>
      <c r="X116" s="216">
        <v>202.82</v>
      </c>
      <c r="Y116" s="50">
        <f>M116*Forutsetninger!$C$19</f>
        <v>46794.456035767515</v>
      </c>
      <c r="Z116" s="50">
        <f t="shared" si="39"/>
        <v>2804.7977799999999</v>
      </c>
      <c r="AA116" s="50">
        <f>R116*Forutsetninger!$C$19</f>
        <v>0</v>
      </c>
      <c r="AB116" s="50">
        <f>Y116+N116+Z116+Q116*Forutsetninger!$C$19-AA116</f>
        <v>64572.089881341286</v>
      </c>
      <c r="AC116" s="50">
        <f>AB116+O116*Forutsetninger!$B$6</f>
        <v>75781.052913341293</v>
      </c>
      <c r="AD116" s="50">
        <f>S116*Forutsetninger!$C$19</f>
        <v>7515.0312965722806</v>
      </c>
      <c r="AE116" s="50">
        <f t="shared" si="35"/>
        <v>1825.5828199999999</v>
      </c>
      <c r="AF116" s="50">
        <f>AD116+T116+AE116+W116*Forutsetninger!$C$19</f>
        <v>12241.90323728763</v>
      </c>
      <c r="AG116" s="50">
        <f>(S116-E116)*Forutsetninger!$C$19+W116*Forutsetninger!$C$19+T116+U116*Forutsetninger!$B$6</f>
        <v>12117.76237728763</v>
      </c>
    </row>
    <row r="117" spans="1:33" s="78" customFormat="1" ht="12.75" x14ac:dyDescent="0.2">
      <c r="A117" s="197">
        <v>4842013</v>
      </c>
      <c r="B117" s="197" t="s">
        <v>119</v>
      </c>
      <c r="C117" s="76">
        <v>2013</v>
      </c>
      <c r="D117" s="52">
        <f t="shared" si="30"/>
        <v>4789</v>
      </c>
      <c r="E117" s="216">
        <v>0</v>
      </c>
      <c r="F117" s="52">
        <f t="shared" si="31"/>
        <v>4789</v>
      </c>
      <c r="G117" s="52">
        <f t="shared" si="36"/>
        <v>3164</v>
      </c>
      <c r="H117" s="52">
        <f t="shared" si="32"/>
        <v>56564</v>
      </c>
      <c r="I117" s="52">
        <f t="shared" si="37"/>
        <v>57129.64</v>
      </c>
      <c r="J117" s="50">
        <f t="shared" si="33"/>
        <v>0</v>
      </c>
      <c r="K117" s="50">
        <f t="shared" si="34"/>
        <v>7811</v>
      </c>
      <c r="L117" s="52">
        <f t="shared" si="38"/>
        <v>0</v>
      </c>
      <c r="M117" s="216">
        <v>0</v>
      </c>
      <c r="N117" s="216">
        <v>0</v>
      </c>
      <c r="O117" s="217">
        <v>0</v>
      </c>
      <c r="P117" s="216">
        <v>0</v>
      </c>
      <c r="Q117" s="216">
        <v>0</v>
      </c>
      <c r="R117" s="216">
        <v>0</v>
      </c>
      <c r="S117" s="216">
        <v>4789</v>
      </c>
      <c r="T117" s="216">
        <v>3164</v>
      </c>
      <c r="U117" s="217">
        <v>57129.64</v>
      </c>
      <c r="V117" s="216">
        <v>7811</v>
      </c>
      <c r="W117" s="216">
        <v>0</v>
      </c>
      <c r="X117" s="216">
        <v>209.99</v>
      </c>
      <c r="Y117" s="50">
        <f>M117*Forutsetninger!$C$19</f>
        <v>0</v>
      </c>
      <c r="Z117" s="50">
        <f t="shared" si="39"/>
        <v>0</v>
      </c>
      <c r="AA117" s="50">
        <f>R117*Forutsetninger!$C$19</f>
        <v>0</v>
      </c>
      <c r="AB117" s="50">
        <f>Y117+N117+Z117+Q117*Forutsetninger!$C$19-AA117</f>
        <v>0</v>
      </c>
      <c r="AC117" s="50">
        <f>AB117+O117*Forutsetninger!$B$6</f>
        <v>0</v>
      </c>
      <c r="AD117" s="50">
        <f>S117*Forutsetninger!$C$19</f>
        <v>4988.8390461997024</v>
      </c>
      <c r="AE117" s="50">
        <f t="shared" si="35"/>
        <v>1640.23189</v>
      </c>
      <c r="AF117" s="50">
        <f>AD117+T117+AE117+W117*Forutsetninger!$C$19</f>
        <v>9793.0709361997033</v>
      </c>
      <c r="AG117" s="50">
        <f>(S117-E117)*Forutsetninger!$C$19+W117*Forutsetninger!$C$19+T117+U117*Forutsetninger!$B$6</f>
        <v>11763.432294199702</v>
      </c>
    </row>
    <row r="118" spans="1:33" s="78" customFormat="1" ht="12.75" x14ac:dyDescent="0.2">
      <c r="A118" s="197">
        <v>4952013</v>
      </c>
      <c r="B118" s="197" t="s">
        <v>120</v>
      </c>
      <c r="C118" s="76">
        <v>2013</v>
      </c>
      <c r="D118" s="52">
        <f t="shared" si="30"/>
        <v>32039</v>
      </c>
      <c r="E118" s="216">
        <v>0</v>
      </c>
      <c r="F118" s="52">
        <f t="shared" si="31"/>
        <v>32039</v>
      </c>
      <c r="G118" s="52">
        <f t="shared" si="36"/>
        <v>14345</v>
      </c>
      <c r="H118" s="52">
        <f t="shared" si="32"/>
        <v>238317</v>
      </c>
      <c r="I118" s="52">
        <f t="shared" si="37"/>
        <v>240700.17</v>
      </c>
      <c r="J118" s="50">
        <f t="shared" si="33"/>
        <v>16085</v>
      </c>
      <c r="K118" s="50">
        <f t="shared" si="34"/>
        <v>0</v>
      </c>
      <c r="L118" s="52">
        <f t="shared" si="38"/>
        <v>721</v>
      </c>
      <c r="M118" s="216">
        <v>32039</v>
      </c>
      <c r="N118" s="216">
        <v>14345</v>
      </c>
      <c r="O118" s="217">
        <v>240700.17</v>
      </c>
      <c r="P118" s="216">
        <v>16085</v>
      </c>
      <c r="Q118" s="216">
        <v>721</v>
      </c>
      <c r="R118" s="216">
        <v>3193.9140625</v>
      </c>
      <c r="S118" s="216">
        <v>0</v>
      </c>
      <c r="T118" s="216">
        <v>0</v>
      </c>
      <c r="U118" s="217">
        <v>0</v>
      </c>
      <c r="V118" s="216">
        <v>0</v>
      </c>
      <c r="W118" s="216">
        <v>0</v>
      </c>
      <c r="X118" s="216">
        <v>198.74</v>
      </c>
      <c r="Y118" s="50">
        <f>M118*Forutsetninger!$C$19</f>
        <v>33375.947839046203</v>
      </c>
      <c r="Z118" s="50">
        <f t="shared" si="39"/>
        <v>3196.7329000000004</v>
      </c>
      <c r="AA118" s="50">
        <f>R118*Forutsetninger!$C$19</f>
        <v>3327.1921455849483</v>
      </c>
      <c r="AB118" s="50">
        <f>Y118+N118+Z118+Q118*Forutsetninger!$C$19-AA118</f>
        <v>48341.575031613269</v>
      </c>
      <c r="AC118" s="50">
        <f>AB118+O118*Forutsetninger!$B$6</f>
        <v>63553.825775613273</v>
      </c>
      <c r="AD118" s="50">
        <f>S118*Forutsetninger!$C$19</f>
        <v>0</v>
      </c>
      <c r="AE118" s="50">
        <f t="shared" si="35"/>
        <v>0</v>
      </c>
      <c r="AF118" s="50">
        <f>AD118+T118+AE118+W118*Forutsetninger!$C$19</f>
        <v>0</v>
      </c>
      <c r="AG118" s="50">
        <f>(S118-E118)*Forutsetninger!$C$19+W118*Forutsetninger!$C$19+T118+U118*Forutsetninger!$B$6</f>
        <v>0</v>
      </c>
    </row>
    <row r="119" spans="1:33" s="78" customFormat="1" ht="12.75" x14ac:dyDescent="0.2">
      <c r="A119" s="197">
        <v>5032013</v>
      </c>
      <c r="B119" s="197" t="s">
        <v>155</v>
      </c>
      <c r="C119" s="76">
        <v>2013</v>
      </c>
      <c r="D119" s="52">
        <f t="shared" si="30"/>
        <v>184616</v>
      </c>
      <c r="E119" s="216">
        <v>0</v>
      </c>
      <c r="F119" s="52">
        <f t="shared" si="31"/>
        <v>184616</v>
      </c>
      <c r="G119" s="52">
        <f t="shared" si="36"/>
        <v>57312</v>
      </c>
      <c r="H119" s="52">
        <f t="shared" si="32"/>
        <v>907495</v>
      </c>
      <c r="I119" s="52">
        <f t="shared" si="37"/>
        <v>916569.95000000007</v>
      </c>
      <c r="J119" s="50">
        <f t="shared" si="33"/>
        <v>87933</v>
      </c>
      <c r="K119" s="50">
        <f t="shared" si="34"/>
        <v>17627</v>
      </c>
      <c r="L119" s="52">
        <f t="shared" si="38"/>
        <v>18546</v>
      </c>
      <c r="M119" s="216">
        <v>168249</v>
      </c>
      <c r="N119" s="216">
        <v>43420</v>
      </c>
      <c r="O119" s="217">
        <v>753792.29</v>
      </c>
      <c r="P119" s="216">
        <v>87933</v>
      </c>
      <c r="Q119" s="216">
        <v>14436</v>
      </c>
      <c r="R119" s="216">
        <v>0</v>
      </c>
      <c r="S119" s="216">
        <v>16367</v>
      </c>
      <c r="T119" s="216">
        <v>13892</v>
      </c>
      <c r="U119" s="217">
        <v>162777.66</v>
      </c>
      <c r="V119" s="216">
        <v>17627</v>
      </c>
      <c r="W119" s="216">
        <v>4110</v>
      </c>
      <c r="X119" s="216">
        <v>198.22</v>
      </c>
      <c r="Y119" s="50">
        <f>M119*Forutsetninger!$C$19</f>
        <v>175269.82265275708</v>
      </c>
      <c r="Z119" s="50">
        <f t="shared" si="39"/>
        <v>17430.079260000002</v>
      </c>
      <c r="AA119" s="50">
        <f>R119*Forutsetninger!$C$19</f>
        <v>0</v>
      </c>
      <c r="AB119" s="50">
        <f>Y119+N119+Z119+Q119*Forutsetninger!$C$19-AA119</f>
        <v>251158.29833600597</v>
      </c>
      <c r="AC119" s="50">
        <f>AB119+O119*Forutsetninger!$B$6</f>
        <v>298797.97106400598</v>
      </c>
      <c r="AD119" s="50">
        <f>S119*Forutsetninger!$C$19</f>
        <v>17049.974664679583</v>
      </c>
      <c r="AE119" s="50">
        <f t="shared" si="35"/>
        <v>3494.02394</v>
      </c>
      <c r="AF119" s="50">
        <f>AD119+T119+AE119+W119*Forutsetninger!$C$19</f>
        <v>38717.50382077496</v>
      </c>
      <c r="AG119" s="50">
        <f>(S119-E119)*Forutsetninger!$C$19+W119*Forutsetninger!$C$19+T119+U119*Forutsetninger!$B$6</f>
        <v>45511.027992774965</v>
      </c>
    </row>
    <row r="120" spans="1:33" s="78" customFormat="1" ht="12.75" x14ac:dyDescent="0.2">
      <c r="A120" s="197">
        <v>5112013</v>
      </c>
      <c r="B120" s="197" t="s">
        <v>121</v>
      </c>
      <c r="C120" s="76">
        <v>2013</v>
      </c>
      <c r="D120" s="52">
        <f t="shared" si="30"/>
        <v>322899</v>
      </c>
      <c r="E120" s="216">
        <v>1814</v>
      </c>
      <c r="F120" s="52">
        <f t="shared" si="31"/>
        <v>321085</v>
      </c>
      <c r="G120" s="52">
        <f t="shared" si="36"/>
        <v>134314</v>
      </c>
      <c r="H120" s="52">
        <f t="shared" si="32"/>
        <v>2345587</v>
      </c>
      <c r="I120" s="52">
        <f t="shared" si="37"/>
        <v>2369042.87</v>
      </c>
      <c r="J120" s="50">
        <f t="shared" si="33"/>
        <v>175233</v>
      </c>
      <c r="K120" s="50">
        <f t="shared" si="34"/>
        <v>46002</v>
      </c>
      <c r="L120" s="52">
        <f t="shared" si="38"/>
        <v>13043</v>
      </c>
      <c r="M120" s="216">
        <v>231292</v>
      </c>
      <c r="N120" s="216">
        <v>95072</v>
      </c>
      <c r="O120" s="217">
        <v>1705913.23</v>
      </c>
      <c r="P120" s="216">
        <v>175233</v>
      </c>
      <c r="Q120" s="216">
        <v>8947</v>
      </c>
      <c r="R120" s="216">
        <v>27635.55859375</v>
      </c>
      <c r="S120" s="216">
        <v>91607</v>
      </c>
      <c r="T120" s="216">
        <v>39242</v>
      </c>
      <c r="U120" s="217">
        <v>663129.64</v>
      </c>
      <c r="V120" s="216">
        <v>46002</v>
      </c>
      <c r="W120" s="216">
        <v>4096</v>
      </c>
      <c r="X120" s="216">
        <v>198.22</v>
      </c>
      <c r="Y120" s="50">
        <f>M120*Forutsetninger!$C$19</f>
        <v>240943.52906110286</v>
      </c>
      <c r="Z120" s="50">
        <f t="shared" si="39"/>
        <v>34734.685259999998</v>
      </c>
      <c r="AA120" s="50">
        <f>R120*Forutsetninger!$C$19</f>
        <v>28788.756269793223</v>
      </c>
      <c r="AB120" s="50">
        <f>Y120+N120+Z120+Q120*Forutsetninger!$C$19-AA120</f>
        <v>351281.8052942307</v>
      </c>
      <c r="AC120" s="50">
        <f>AB120+O120*Forutsetninger!$B$6</f>
        <v>459095.5214302307</v>
      </c>
      <c r="AD120" s="50">
        <f>S120*Forutsetninger!$C$19</f>
        <v>95429.646795827139</v>
      </c>
      <c r="AE120" s="50">
        <f t="shared" si="35"/>
        <v>9118.5164399999994</v>
      </c>
      <c r="AF120" s="50">
        <f>AD120+T120+AE120+W120*Forutsetninger!$C$19</f>
        <v>148057.08424923997</v>
      </c>
      <c r="AG120" s="50">
        <f>(S120-E120)*Forutsetninger!$C$19+W120*Forutsetninger!$C$19+T120+U120*Forutsetninger!$B$6</f>
        <v>178958.66508108497</v>
      </c>
    </row>
    <row r="121" spans="1:33" s="78" customFormat="1" ht="12.75" x14ac:dyDescent="0.2">
      <c r="A121" s="197">
        <v>5122013</v>
      </c>
      <c r="B121" s="197" t="s">
        <v>122</v>
      </c>
      <c r="C121" s="76">
        <v>2013</v>
      </c>
      <c r="D121" s="50">
        <f t="shared" si="30"/>
        <v>981</v>
      </c>
      <c r="E121" s="216">
        <v>0</v>
      </c>
      <c r="F121" s="52">
        <f t="shared" si="31"/>
        <v>981</v>
      </c>
      <c r="G121" s="50">
        <f t="shared" si="36"/>
        <v>1093</v>
      </c>
      <c r="H121" s="50">
        <f t="shared" si="32"/>
        <v>13753</v>
      </c>
      <c r="I121" s="50">
        <f t="shared" si="37"/>
        <v>13890.53</v>
      </c>
      <c r="J121" s="50">
        <f t="shared" si="33"/>
        <v>0</v>
      </c>
      <c r="K121" s="50">
        <f t="shared" si="34"/>
        <v>0</v>
      </c>
      <c r="L121" s="50">
        <f t="shared" si="38"/>
        <v>0</v>
      </c>
      <c r="M121" s="216">
        <v>310</v>
      </c>
      <c r="N121" s="216">
        <v>578</v>
      </c>
      <c r="O121" s="217">
        <v>9681.86</v>
      </c>
      <c r="P121" s="216">
        <v>0</v>
      </c>
      <c r="Q121" s="216">
        <v>0</v>
      </c>
      <c r="R121" s="216">
        <v>0</v>
      </c>
      <c r="S121" s="216">
        <v>671</v>
      </c>
      <c r="T121" s="216">
        <v>515</v>
      </c>
      <c r="U121" s="217">
        <v>4208.67</v>
      </c>
      <c r="V121" s="216">
        <v>0</v>
      </c>
      <c r="W121" s="216">
        <v>0</v>
      </c>
      <c r="X121" s="216">
        <v>198.22</v>
      </c>
      <c r="Y121" s="50">
        <f>M121*Forutsetninger!$C$19</f>
        <v>322.93591654247393</v>
      </c>
      <c r="Z121" s="50">
        <f t="shared" si="39"/>
        <v>0</v>
      </c>
      <c r="AA121" s="50">
        <f>R121*Forutsetninger!$C$19</f>
        <v>0</v>
      </c>
      <c r="AB121" s="50">
        <f>Y121+N121+Z121+Q121*Forutsetninger!$C$19-AA121</f>
        <v>900.93591654247393</v>
      </c>
      <c r="AC121" s="50">
        <f>AB121+O121*Forutsetninger!$B$6</f>
        <v>1512.8294685424739</v>
      </c>
      <c r="AD121" s="50">
        <f>S121*Forutsetninger!$C$19</f>
        <v>699.00000000000011</v>
      </c>
      <c r="AE121" s="50">
        <f t="shared" si="35"/>
        <v>0</v>
      </c>
      <c r="AF121" s="50">
        <f>AD121+T121+AE121+W121*Forutsetninger!$C$19</f>
        <v>1214</v>
      </c>
      <c r="AG121" s="50">
        <f>(S121-E121)*Forutsetninger!$C$19+W121*Forutsetninger!$C$19+T121+U121*Forutsetninger!$B$6</f>
        <v>1479.987944</v>
      </c>
    </row>
    <row r="122" spans="1:33" s="78" customFormat="1" ht="12.75" x14ac:dyDescent="0.2">
      <c r="A122" s="197">
        <v>5422013</v>
      </c>
      <c r="B122" s="197" t="s">
        <v>29</v>
      </c>
      <c r="C122" s="76">
        <v>2013</v>
      </c>
      <c r="D122" s="52">
        <f t="shared" si="30"/>
        <v>41583</v>
      </c>
      <c r="E122" s="216">
        <v>0</v>
      </c>
      <c r="F122" s="52">
        <f t="shared" si="31"/>
        <v>41583</v>
      </c>
      <c r="G122" s="52">
        <f t="shared" si="36"/>
        <v>12978</v>
      </c>
      <c r="H122" s="52">
        <f t="shared" si="32"/>
        <v>193433</v>
      </c>
      <c r="I122" s="52">
        <f t="shared" si="37"/>
        <v>195367.33</v>
      </c>
      <c r="J122" s="50">
        <f t="shared" si="33"/>
        <v>19797</v>
      </c>
      <c r="K122" s="50">
        <f t="shared" si="34"/>
        <v>0</v>
      </c>
      <c r="L122" s="52">
        <f t="shared" si="38"/>
        <v>1586</v>
      </c>
      <c r="M122" s="216">
        <v>41136</v>
      </c>
      <c r="N122" s="216">
        <v>12877</v>
      </c>
      <c r="O122" s="217">
        <v>194447.22</v>
      </c>
      <c r="P122" s="216">
        <v>19797</v>
      </c>
      <c r="Q122" s="216">
        <v>1586</v>
      </c>
      <c r="R122" s="216">
        <v>1200.7979736328125</v>
      </c>
      <c r="S122" s="216">
        <v>447</v>
      </c>
      <c r="T122" s="216">
        <v>101</v>
      </c>
      <c r="U122" s="217">
        <v>920.11</v>
      </c>
      <c r="V122" s="216">
        <v>0</v>
      </c>
      <c r="W122" s="216">
        <v>0</v>
      </c>
      <c r="X122" s="216">
        <v>198.74</v>
      </c>
      <c r="Y122" s="50">
        <f>M122*Forutsetninger!$C$19</f>
        <v>42852.554396423249</v>
      </c>
      <c r="Z122" s="50">
        <f t="shared" si="39"/>
        <v>3934.4557800000002</v>
      </c>
      <c r="AA122" s="50">
        <f>R122*Forutsetninger!$C$19</f>
        <v>1250.9057877337348</v>
      </c>
      <c r="AB122" s="50">
        <f>Y122+N122+Z122+Q122*Forutsetninger!$C$19-AA122</f>
        <v>60065.286206871337</v>
      </c>
      <c r="AC122" s="50">
        <f>AB122+O122*Forutsetninger!$B$6</f>
        <v>72354.350510871343</v>
      </c>
      <c r="AD122" s="50">
        <f>S122*Forutsetninger!$C$19</f>
        <v>465.65275707898661</v>
      </c>
      <c r="AE122" s="50">
        <f t="shared" si="35"/>
        <v>0</v>
      </c>
      <c r="AF122" s="50">
        <f>AD122+T122+AE122+W122*Forutsetninger!$C$19</f>
        <v>566.65275707898661</v>
      </c>
      <c r="AG122" s="50">
        <f>(S122-E122)*Forutsetninger!$C$19+W122*Forutsetninger!$C$19+T122+U122*Forutsetninger!$B$6</f>
        <v>624.80370907898657</v>
      </c>
    </row>
    <row r="123" spans="1:33" s="78" customFormat="1" ht="12.75" x14ac:dyDescent="0.2">
      <c r="A123" s="197">
        <v>5492013</v>
      </c>
      <c r="B123" s="197" t="s">
        <v>74</v>
      </c>
      <c r="C123" s="76">
        <v>2013</v>
      </c>
      <c r="D123" s="52">
        <f t="shared" si="30"/>
        <v>222221</v>
      </c>
      <c r="E123" s="216">
        <v>0</v>
      </c>
      <c r="F123" s="52">
        <f t="shared" si="31"/>
        <v>222221</v>
      </c>
      <c r="G123" s="52">
        <f t="shared" si="36"/>
        <v>77237</v>
      </c>
      <c r="H123" s="52">
        <f t="shared" si="32"/>
        <v>938326</v>
      </c>
      <c r="I123" s="52">
        <f t="shared" si="37"/>
        <v>947709.26</v>
      </c>
      <c r="J123" s="52">
        <f t="shared" si="33"/>
        <v>164597</v>
      </c>
      <c r="K123" s="52">
        <f t="shared" si="34"/>
        <v>0</v>
      </c>
      <c r="L123" s="52">
        <f t="shared" si="38"/>
        <v>13998</v>
      </c>
      <c r="M123" s="216">
        <v>222221</v>
      </c>
      <c r="N123" s="216">
        <v>76946</v>
      </c>
      <c r="O123" s="217">
        <v>940648.35</v>
      </c>
      <c r="P123" s="216">
        <v>164597</v>
      </c>
      <c r="Q123" s="216">
        <v>13998</v>
      </c>
      <c r="R123" s="216">
        <v>23161.37109375</v>
      </c>
      <c r="S123" s="216">
        <v>0</v>
      </c>
      <c r="T123" s="216">
        <v>291</v>
      </c>
      <c r="U123" s="217">
        <v>7060.91</v>
      </c>
      <c r="V123" s="216">
        <v>0</v>
      </c>
      <c r="W123" s="216">
        <v>0</v>
      </c>
      <c r="X123" s="216">
        <v>198.74</v>
      </c>
      <c r="Y123" s="52">
        <f>M123*Forutsetninger!$C$19</f>
        <v>231494.00745156486</v>
      </c>
      <c r="Z123" s="52">
        <f t="shared" si="39"/>
        <v>32712.00778</v>
      </c>
      <c r="AA123" s="50">
        <f>R123*Forutsetninger!$C$19</f>
        <v>24127.866459808123</v>
      </c>
      <c r="AB123" s="50">
        <f>Y123+N123+Z123+Q123*Forutsetninger!$C$19-AA123</f>
        <v>331606.26799679402</v>
      </c>
      <c r="AC123" s="52">
        <f>AB123+O123*Forutsetninger!$B$6</f>
        <v>391055.24371679401</v>
      </c>
      <c r="AD123" s="52">
        <f>S123*Forutsetninger!$C$19</f>
        <v>0</v>
      </c>
      <c r="AE123" s="52">
        <f t="shared" si="35"/>
        <v>0</v>
      </c>
      <c r="AF123" s="50">
        <f>AD123+T123+AE123+W123*Forutsetninger!$C$19</f>
        <v>291</v>
      </c>
      <c r="AG123" s="50">
        <f>(S123-E123)*Forutsetninger!$C$19+W123*Forutsetninger!$C$19+T123+U123*Forutsetninger!$B$6</f>
        <v>737.2495120000001</v>
      </c>
    </row>
    <row r="124" spans="1:33" s="78" customFormat="1" ht="12.75" x14ac:dyDescent="0.2">
      <c r="A124" s="197">
        <v>5662013</v>
      </c>
      <c r="B124" s="197" t="s">
        <v>156</v>
      </c>
      <c r="C124" s="76">
        <v>2013</v>
      </c>
      <c r="D124" s="52">
        <f t="shared" si="30"/>
        <v>492414</v>
      </c>
      <c r="E124" s="216">
        <v>4054</v>
      </c>
      <c r="F124" s="52">
        <f t="shared" si="31"/>
        <v>488360</v>
      </c>
      <c r="G124" s="52">
        <f t="shared" si="36"/>
        <v>248879</v>
      </c>
      <c r="H124" s="52">
        <f t="shared" si="32"/>
        <v>3575077</v>
      </c>
      <c r="I124" s="52">
        <f t="shared" si="37"/>
        <v>3610827.77</v>
      </c>
      <c r="J124" s="50">
        <f t="shared" si="33"/>
        <v>249041</v>
      </c>
      <c r="K124" s="50">
        <f t="shared" si="34"/>
        <v>102249</v>
      </c>
      <c r="L124" s="52">
        <f t="shared" si="38"/>
        <v>49926</v>
      </c>
      <c r="M124" s="216">
        <v>371503</v>
      </c>
      <c r="N124" s="216">
        <v>174353</v>
      </c>
      <c r="O124" s="217">
        <v>2432392.09</v>
      </c>
      <c r="P124" s="216">
        <v>249041</v>
      </c>
      <c r="Q124" s="216">
        <v>33857</v>
      </c>
      <c r="R124" s="216">
        <v>38386.46484375</v>
      </c>
      <c r="S124" s="216">
        <v>120911</v>
      </c>
      <c r="T124" s="216">
        <v>74526</v>
      </c>
      <c r="U124" s="217">
        <v>1178435.6800000002</v>
      </c>
      <c r="V124" s="216">
        <v>102249</v>
      </c>
      <c r="W124" s="216">
        <v>16069</v>
      </c>
      <c r="X124" s="216">
        <v>197.77</v>
      </c>
      <c r="Y124" s="50">
        <f>M124*Forutsetninger!$C$19</f>
        <v>387005.36065573775</v>
      </c>
      <c r="Z124" s="50">
        <f t="shared" si="39"/>
        <v>49252.83857</v>
      </c>
      <c r="AA124" s="50">
        <f>R124*Forutsetninger!$C$19</f>
        <v>39988.284539167289</v>
      </c>
      <c r="AB124" s="50">
        <f>Y124+N124+Z124+Q124*Forutsetninger!$C$19-AA124</f>
        <v>605892.72541682387</v>
      </c>
      <c r="AC124" s="50">
        <f>AB124+O124*Forutsetninger!$B$6</f>
        <v>759619.9055048239</v>
      </c>
      <c r="AD124" s="50">
        <f>S124*Forutsetninger!$C$19</f>
        <v>125956.46646795828</v>
      </c>
      <c r="AE124" s="50">
        <f t="shared" si="35"/>
        <v>20221.784729999999</v>
      </c>
      <c r="AF124" s="50">
        <f>AD124+T124+AE124+W124*Forutsetninger!$C$19</f>
        <v>237443.7906912519</v>
      </c>
      <c r="AG124" s="50">
        <f>(S124-E124)*Forutsetninger!$C$19+W124*Forutsetninger!$C$19+T124+U124*Forutsetninger!$B$6</f>
        <v>287475.97253188677</v>
      </c>
    </row>
    <row r="125" spans="1:33" s="78" customFormat="1" ht="12.75" x14ac:dyDescent="0.2">
      <c r="A125" s="197">
        <v>5742013</v>
      </c>
      <c r="B125" s="197" t="s">
        <v>123</v>
      </c>
      <c r="C125" s="76">
        <v>2013</v>
      </c>
      <c r="D125" s="52">
        <f t="shared" si="30"/>
        <v>412157</v>
      </c>
      <c r="E125" s="216">
        <v>787</v>
      </c>
      <c r="F125" s="52">
        <f t="shared" si="31"/>
        <v>411370</v>
      </c>
      <c r="G125" s="52">
        <f t="shared" si="36"/>
        <v>186476</v>
      </c>
      <c r="H125" s="52">
        <f t="shared" si="32"/>
        <v>2944699</v>
      </c>
      <c r="I125" s="52">
        <f t="shared" si="37"/>
        <v>2974145.99</v>
      </c>
      <c r="J125" s="50">
        <f t="shared" si="33"/>
        <v>160954</v>
      </c>
      <c r="K125" s="50">
        <f t="shared" si="34"/>
        <v>211986</v>
      </c>
      <c r="L125" s="52">
        <f t="shared" si="38"/>
        <v>37879</v>
      </c>
      <c r="M125" s="216">
        <v>309552</v>
      </c>
      <c r="N125" s="216">
        <v>138847</v>
      </c>
      <c r="O125" s="217">
        <v>2430225.64</v>
      </c>
      <c r="P125" s="216">
        <v>160954</v>
      </c>
      <c r="Q125" s="216">
        <v>30599</v>
      </c>
      <c r="R125" s="216">
        <v>0</v>
      </c>
      <c r="S125" s="216">
        <v>102605</v>
      </c>
      <c r="T125" s="216">
        <v>47629</v>
      </c>
      <c r="U125" s="217">
        <v>543920.35000000009</v>
      </c>
      <c r="V125" s="216">
        <v>211986</v>
      </c>
      <c r="W125" s="216">
        <v>7280</v>
      </c>
      <c r="X125" s="216">
        <v>198.74</v>
      </c>
      <c r="Y125" s="50">
        <f>M125*Forutsetninger!$C$19</f>
        <v>322469.22205663193</v>
      </c>
      <c r="Z125" s="50">
        <f t="shared" si="39"/>
        <v>31987.997960000001</v>
      </c>
      <c r="AA125" s="50">
        <f>R125*Forutsetninger!$C$19</f>
        <v>0</v>
      </c>
      <c r="AB125" s="50">
        <f>Y125+N125+Z125+Q125*Forutsetninger!$C$19-AA125</f>
        <v>525180.07843690016</v>
      </c>
      <c r="AC125" s="50">
        <f>AB125+O125*Forutsetninger!$B$6</f>
        <v>678770.33888490021</v>
      </c>
      <c r="AD125" s="50">
        <f>S125*Forutsetninger!$C$19</f>
        <v>106886.57973174368</v>
      </c>
      <c r="AE125" s="50">
        <f t="shared" si="35"/>
        <v>42130.09764</v>
      </c>
      <c r="AF125" s="50">
        <f>AD125+T125+AE125+W125*Forutsetninger!$C$19</f>
        <v>204229.46276667659</v>
      </c>
      <c r="AG125" s="50">
        <f>(S125-E125)*Forutsetninger!$C$19+W125*Forutsetninger!$C$19+T125+U125*Forutsetninger!$B$6</f>
        <v>195655.29071016397</v>
      </c>
    </row>
    <row r="126" spans="1:33" s="78" customFormat="1" ht="12.75" x14ac:dyDescent="0.2">
      <c r="A126" s="197">
        <v>5782013</v>
      </c>
      <c r="B126" s="197" t="s">
        <v>157</v>
      </c>
      <c r="C126" s="76">
        <v>2013</v>
      </c>
      <c r="D126" s="52">
        <f t="shared" si="30"/>
        <v>11807</v>
      </c>
      <c r="E126" s="216">
        <v>0</v>
      </c>
      <c r="F126" s="52">
        <f t="shared" si="31"/>
        <v>11807</v>
      </c>
      <c r="G126" s="52">
        <f t="shared" si="36"/>
        <v>3684</v>
      </c>
      <c r="H126" s="52">
        <f t="shared" si="32"/>
        <v>63121</v>
      </c>
      <c r="I126" s="52">
        <f t="shared" si="37"/>
        <v>63752.21</v>
      </c>
      <c r="J126" s="50">
        <f t="shared" si="33"/>
        <v>4630</v>
      </c>
      <c r="K126" s="50">
        <f t="shared" si="34"/>
        <v>0</v>
      </c>
      <c r="L126" s="52">
        <f t="shared" si="38"/>
        <v>803</v>
      </c>
      <c r="M126" s="216">
        <v>11807</v>
      </c>
      <c r="N126" s="216">
        <v>3684</v>
      </c>
      <c r="O126" s="217">
        <v>63752.21</v>
      </c>
      <c r="P126" s="216">
        <v>4630</v>
      </c>
      <c r="Q126" s="216">
        <v>803</v>
      </c>
      <c r="R126" s="216">
        <v>52.391998291015625</v>
      </c>
      <c r="S126" s="216">
        <v>0</v>
      </c>
      <c r="T126" s="216">
        <v>0</v>
      </c>
      <c r="U126" s="217">
        <v>0</v>
      </c>
      <c r="V126" s="216">
        <v>0</v>
      </c>
      <c r="W126" s="216">
        <v>0</v>
      </c>
      <c r="X126" s="216">
        <v>198.74</v>
      </c>
      <c r="Y126" s="50">
        <f>M126*Forutsetninger!$C$19</f>
        <v>12299.691505216097</v>
      </c>
      <c r="Z126" s="50">
        <f t="shared" si="39"/>
        <v>920.16620000000012</v>
      </c>
      <c r="AA126" s="50">
        <f>R126*Forutsetninger!$C$19</f>
        <v>54.578251572905998</v>
      </c>
      <c r="AB126" s="50">
        <f>Y126+N126+Z126+Q126*Forutsetninger!$C$19-AA126</f>
        <v>17685.787650364506</v>
      </c>
      <c r="AC126" s="50">
        <f>AB126+O126*Forutsetninger!$B$6</f>
        <v>21714.927322364507</v>
      </c>
      <c r="AD126" s="50">
        <f>S126*Forutsetninger!$C$19</f>
        <v>0</v>
      </c>
      <c r="AE126" s="50">
        <f t="shared" si="35"/>
        <v>0</v>
      </c>
      <c r="AF126" s="50">
        <f>AD126+T126+AE126+W126*Forutsetninger!$C$19</f>
        <v>0</v>
      </c>
      <c r="AG126" s="50">
        <f>(S126-E126)*Forutsetninger!$C$19+W126*Forutsetninger!$C$19+T126+U126*Forutsetninger!$B$6</f>
        <v>0</v>
      </c>
    </row>
    <row r="127" spans="1:33" s="78" customFormat="1" ht="12.75" x14ac:dyDescent="0.2">
      <c r="A127" s="197">
        <v>5912013</v>
      </c>
      <c r="B127" s="197" t="s">
        <v>158</v>
      </c>
      <c r="C127" s="76">
        <v>2013</v>
      </c>
      <c r="D127" s="52">
        <f t="shared" si="30"/>
        <v>31544</v>
      </c>
      <c r="E127" s="216">
        <v>0</v>
      </c>
      <c r="F127" s="52">
        <f t="shared" si="31"/>
        <v>31544</v>
      </c>
      <c r="G127" s="52">
        <f t="shared" si="36"/>
        <v>17329</v>
      </c>
      <c r="H127" s="52">
        <f t="shared" si="32"/>
        <v>261858</v>
      </c>
      <c r="I127" s="52">
        <f t="shared" si="37"/>
        <v>264476.58</v>
      </c>
      <c r="J127" s="50">
        <f t="shared" si="33"/>
        <v>18949</v>
      </c>
      <c r="K127" s="50">
        <f t="shared" si="34"/>
        <v>1963</v>
      </c>
      <c r="L127" s="52">
        <f t="shared" si="38"/>
        <v>2964</v>
      </c>
      <c r="M127" s="216">
        <v>30527</v>
      </c>
      <c r="N127" s="216">
        <v>15407</v>
      </c>
      <c r="O127" s="217">
        <v>212194.94</v>
      </c>
      <c r="P127" s="216">
        <v>18949</v>
      </c>
      <c r="Q127" s="216">
        <v>2834</v>
      </c>
      <c r="R127" s="216">
        <v>0</v>
      </c>
      <c r="S127" s="216">
        <v>1017</v>
      </c>
      <c r="T127" s="216">
        <v>1922</v>
      </c>
      <c r="U127" s="217">
        <v>52281.64</v>
      </c>
      <c r="V127" s="216">
        <v>1963</v>
      </c>
      <c r="W127" s="216">
        <v>130</v>
      </c>
      <c r="X127" s="216">
        <v>198.74</v>
      </c>
      <c r="Y127" s="50">
        <f>M127*Forutsetninger!$C$19</f>
        <v>31800.853949329361</v>
      </c>
      <c r="Z127" s="50">
        <f t="shared" si="39"/>
        <v>3765.9242600000002</v>
      </c>
      <c r="AA127" s="50">
        <f>R127*Forutsetninger!$C$19</f>
        <v>0</v>
      </c>
      <c r="AB127" s="50">
        <f>Y127+N127+Z127+Q127*Forutsetninger!$C$19-AA127</f>
        <v>53926.037523785402</v>
      </c>
      <c r="AC127" s="50">
        <f>AB127+O127*Forutsetninger!$B$6</f>
        <v>67336.757731785401</v>
      </c>
      <c r="AD127" s="50">
        <f>S127*Forutsetninger!$C$19</f>
        <v>1059.4381520119225</v>
      </c>
      <c r="AE127" s="50">
        <f t="shared" si="35"/>
        <v>390.12662</v>
      </c>
      <c r="AF127" s="50">
        <f>AD127+T127+AE127+W127*Forutsetninger!$C$19</f>
        <v>3506.9895112071531</v>
      </c>
      <c r="AG127" s="50">
        <f>(S127-E127)*Forutsetninger!$C$19+W127*Forutsetninger!$C$19+T127+U127*Forutsetninger!$B$6</f>
        <v>6421.0625392071543</v>
      </c>
    </row>
    <row r="128" spans="1:33" s="78" customFormat="1" ht="12.75" x14ac:dyDescent="0.2">
      <c r="A128" s="197">
        <v>5932013</v>
      </c>
      <c r="B128" s="197" t="s">
        <v>159</v>
      </c>
      <c r="C128" s="76">
        <v>2013</v>
      </c>
      <c r="D128" s="52">
        <f t="shared" ref="D128:D149" si="40">M128+S128</f>
        <v>13788</v>
      </c>
      <c r="E128" s="216">
        <v>0</v>
      </c>
      <c r="F128" s="52">
        <f t="shared" ref="F128:F149" si="41">D128-E128</f>
        <v>13788</v>
      </c>
      <c r="G128" s="52">
        <f t="shared" si="36"/>
        <v>2639</v>
      </c>
      <c r="H128" s="52">
        <f t="shared" ref="H128:H149" si="42">ROUND(I128/1.01,0)</f>
        <v>26942</v>
      </c>
      <c r="I128" s="52">
        <f t="shared" si="37"/>
        <v>27211.420000000002</v>
      </c>
      <c r="J128" s="50">
        <f t="shared" ref="J128:J149" si="43">P128</f>
        <v>2845</v>
      </c>
      <c r="K128" s="50">
        <f t="shared" ref="K128:K149" si="44">V128</f>
        <v>0</v>
      </c>
      <c r="L128" s="52">
        <f t="shared" si="38"/>
        <v>430</v>
      </c>
      <c r="M128" s="216">
        <v>13788</v>
      </c>
      <c r="N128" s="216">
        <v>2639</v>
      </c>
      <c r="O128" s="217">
        <v>27211.420000000002</v>
      </c>
      <c r="P128" s="216">
        <v>2845</v>
      </c>
      <c r="Q128" s="216">
        <v>430</v>
      </c>
      <c r="R128" s="216">
        <v>0</v>
      </c>
      <c r="S128" s="216">
        <v>0</v>
      </c>
      <c r="T128" s="216">
        <v>0</v>
      </c>
      <c r="U128" s="217">
        <v>0</v>
      </c>
      <c r="V128" s="216">
        <v>0</v>
      </c>
      <c r="W128" s="216">
        <v>0</v>
      </c>
      <c r="X128" s="216">
        <v>209.99</v>
      </c>
      <c r="Y128" s="50">
        <f>M128*Forutsetninger!$C$19</f>
        <v>14363.356184798809</v>
      </c>
      <c r="Z128" s="50">
        <f t="shared" si="39"/>
        <v>597.42155000000002</v>
      </c>
      <c r="AA128" s="50">
        <f>R128*Forutsetninger!$C$19</f>
        <v>0</v>
      </c>
      <c r="AB128" s="50">
        <f>Y128+N128+Z128+Q128*Forutsetninger!$C$19-AA128</f>
        <v>18047.721102906111</v>
      </c>
      <c r="AC128" s="50">
        <f>AB128+O128*Forutsetninger!$B$6</f>
        <v>19767.48284690611</v>
      </c>
      <c r="AD128" s="50">
        <f>S128*Forutsetninger!$C$19</f>
        <v>0</v>
      </c>
      <c r="AE128" s="50">
        <f t="shared" ref="AE128:AE149" si="45">(V128*X128)/1000</f>
        <v>0</v>
      </c>
      <c r="AF128" s="50">
        <f>AD128+T128+AE128+W128*Forutsetninger!$C$19</f>
        <v>0</v>
      </c>
      <c r="AG128" s="50">
        <f>(S128-E128)*Forutsetninger!$C$19+W128*Forutsetninger!$C$19+T128+U128*Forutsetninger!$B$6</f>
        <v>0</v>
      </c>
    </row>
    <row r="129" spans="1:33" s="78" customFormat="1" ht="12.75" x14ac:dyDescent="0.2">
      <c r="A129" s="197">
        <v>5992013</v>
      </c>
      <c r="B129" s="197" t="s">
        <v>160</v>
      </c>
      <c r="C129" s="76">
        <v>2013</v>
      </c>
      <c r="D129" s="52">
        <f t="shared" si="40"/>
        <v>18768</v>
      </c>
      <c r="E129" s="216">
        <v>0</v>
      </c>
      <c r="F129" s="52">
        <f t="shared" si="41"/>
        <v>18768</v>
      </c>
      <c r="G129" s="52">
        <f t="shared" si="36"/>
        <v>5882</v>
      </c>
      <c r="H129" s="52">
        <f t="shared" si="42"/>
        <v>80268</v>
      </c>
      <c r="I129" s="52">
        <f t="shared" si="37"/>
        <v>81070.680000000008</v>
      </c>
      <c r="J129" s="50">
        <f t="shared" si="43"/>
        <v>5877</v>
      </c>
      <c r="K129" s="50">
        <f t="shared" si="44"/>
        <v>0</v>
      </c>
      <c r="L129" s="52">
        <f t="shared" si="38"/>
        <v>315</v>
      </c>
      <c r="M129" s="216">
        <v>18768</v>
      </c>
      <c r="N129" s="216">
        <v>5882</v>
      </c>
      <c r="O129" s="217">
        <v>81070.680000000008</v>
      </c>
      <c r="P129" s="216">
        <v>5877</v>
      </c>
      <c r="Q129" s="216">
        <v>315</v>
      </c>
      <c r="R129" s="216">
        <v>628.7039794921875</v>
      </c>
      <c r="S129" s="216">
        <v>0</v>
      </c>
      <c r="T129" s="216">
        <v>0</v>
      </c>
      <c r="U129" s="217">
        <v>0</v>
      </c>
      <c r="V129" s="216">
        <v>0</v>
      </c>
      <c r="W129" s="216">
        <v>0</v>
      </c>
      <c r="X129" s="216">
        <v>209.99</v>
      </c>
      <c r="Y129" s="50">
        <f>M129*Forutsetninger!$C$19</f>
        <v>19551.165424739196</v>
      </c>
      <c r="Z129" s="50">
        <f t="shared" si="39"/>
        <v>1234.11123</v>
      </c>
      <c r="AA129" s="50">
        <f>R129*Forutsetninger!$C$19</f>
        <v>654.93901887487198</v>
      </c>
      <c r="AB129" s="50">
        <f>Y129+N129+Z129+Q129*Forutsetninger!$C$19-AA129</f>
        <v>26340.482196221998</v>
      </c>
      <c r="AC129" s="50">
        <f>AB129+O129*Forutsetninger!$B$6</f>
        <v>31464.149172221998</v>
      </c>
      <c r="AD129" s="50">
        <f>S129*Forutsetninger!$C$19</f>
        <v>0</v>
      </c>
      <c r="AE129" s="50">
        <f t="shared" si="45"/>
        <v>0</v>
      </c>
      <c r="AF129" s="50">
        <f>AD129+T129+AE129+W129*Forutsetninger!$C$19</f>
        <v>0</v>
      </c>
      <c r="AG129" s="50">
        <f>(S129-E129)*Forutsetninger!$C$19+W129*Forutsetninger!$C$19+T129+U129*Forutsetninger!$B$6</f>
        <v>0</v>
      </c>
    </row>
    <row r="130" spans="1:33" s="78" customFormat="1" ht="12.75" x14ac:dyDescent="0.2">
      <c r="A130" s="197">
        <v>6112013</v>
      </c>
      <c r="B130" s="197" t="s">
        <v>161</v>
      </c>
      <c r="C130" s="76">
        <v>2013</v>
      </c>
      <c r="D130" s="52">
        <f t="shared" si="40"/>
        <v>388471</v>
      </c>
      <c r="E130" s="216">
        <v>786</v>
      </c>
      <c r="F130" s="52">
        <f t="shared" si="41"/>
        <v>387685</v>
      </c>
      <c r="G130" s="52">
        <f t="shared" si="36"/>
        <v>211717</v>
      </c>
      <c r="H130" s="52">
        <f t="shared" si="42"/>
        <v>2743111</v>
      </c>
      <c r="I130" s="52">
        <f t="shared" si="37"/>
        <v>2770542.11</v>
      </c>
      <c r="J130" s="50">
        <f t="shared" si="43"/>
        <v>268752</v>
      </c>
      <c r="K130" s="50">
        <f t="shared" si="44"/>
        <v>164219</v>
      </c>
      <c r="L130" s="52">
        <f t="shared" si="38"/>
        <v>32171</v>
      </c>
      <c r="M130" s="216">
        <v>277008</v>
      </c>
      <c r="N130" s="216">
        <v>159718</v>
      </c>
      <c r="O130" s="217">
        <v>1980708.98</v>
      </c>
      <c r="P130" s="216">
        <v>268752</v>
      </c>
      <c r="Q130" s="216">
        <v>27630</v>
      </c>
      <c r="R130" s="216">
        <v>0</v>
      </c>
      <c r="S130" s="216">
        <v>111463</v>
      </c>
      <c r="T130" s="216">
        <v>51999</v>
      </c>
      <c r="U130" s="217">
        <v>789833.13</v>
      </c>
      <c r="V130" s="216">
        <v>164219</v>
      </c>
      <c r="W130" s="216">
        <v>4541</v>
      </c>
      <c r="X130" s="216">
        <v>198.22</v>
      </c>
      <c r="Y130" s="50">
        <f>M130*Forutsetninger!$C$19</f>
        <v>288567.20119225042</v>
      </c>
      <c r="Z130" s="50">
        <f t="shared" si="39"/>
        <v>53272.021439999997</v>
      </c>
      <c r="AA130" s="50">
        <f>R130*Forutsetninger!$C$19</f>
        <v>0</v>
      </c>
      <c r="AB130" s="50">
        <f>Y130+N130+Z130+Q130*Forutsetninger!$C$19-AA130</f>
        <v>530340.18835505215</v>
      </c>
      <c r="AC130" s="50">
        <f>AB130+O130*Forutsetninger!$B$6</f>
        <v>655520.99589105218</v>
      </c>
      <c r="AD130" s="50">
        <f>S130*Forutsetninger!$C$19</f>
        <v>116114.21311475411</v>
      </c>
      <c r="AE130" s="50">
        <f t="shared" si="45"/>
        <v>32551.490180000001</v>
      </c>
      <c r="AF130" s="50">
        <f>AD130+T130+AE130+W130*Forutsetninger!$C$19</f>
        <v>205395.19360771985</v>
      </c>
      <c r="AG130" s="50">
        <f>(S130-E130)*Forutsetninger!$C$19+W130*Forutsetninger!$C$19+T130+U130*Forutsetninger!$B$6</f>
        <v>221942.35843597021</v>
      </c>
    </row>
    <row r="131" spans="1:33" s="78" customFormat="1" ht="12.75" x14ac:dyDescent="0.2">
      <c r="A131" s="197">
        <v>6132013</v>
      </c>
      <c r="B131" s="197" t="s">
        <v>162</v>
      </c>
      <c r="C131" s="76">
        <v>2013</v>
      </c>
      <c r="D131" s="50">
        <f t="shared" si="40"/>
        <v>21251</v>
      </c>
      <c r="E131" s="216">
        <v>0</v>
      </c>
      <c r="F131" s="52">
        <f t="shared" si="41"/>
        <v>21251</v>
      </c>
      <c r="G131" s="50">
        <f t="shared" ref="G131:G149" si="46">N131+T131</f>
        <v>9309</v>
      </c>
      <c r="H131" s="50">
        <f t="shared" si="42"/>
        <v>119293</v>
      </c>
      <c r="I131" s="50">
        <f t="shared" ref="I131:I149" si="47">O131+U131</f>
        <v>120485.93000000001</v>
      </c>
      <c r="J131" s="50">
        <f t="shared" si="43"/>
        <v>16871</v>
      </c>
      <c r="K131" s="50">
        <f t="shared" si="44"/>
        <v>0</v>
      </c>
      <c r="L131" s="50">
        <f t="shared" ref="L131:L149" si="48">Q131+W131</f>
        <v>1688</v>
      </c>
      <c r="M131" s="216">
        <v>21251</v>
      </c>
      <c r="N131" s="216">
        <v>9309</v>
      </c>
      <c r="O131" s="217">
        <v>120485.93000000001</v>
      </c>
      <c r="P131" s="216">
        <v>16871</v>
      </c>
      <c r="Q131" s="216">
        <v>1688</v>
      </c>
      <c r="R131" s="216">
        <v>0</v>
      </c>
      <c r="S131" s="216">
        <v>0</v>
      </c>
      <c r="T131" s="216">
        <v>0</v>
      </c>
      <c r="U131" s="217">
        <v>0</v>
      </c>
      <c r="V131" s="216">
        <v>0</v>
      </c>
      <c r="W131" s="216">
        <v>0</v>
      </c>
      <c r="X131" s="216">
        <v>209.99</v>
      </c>
      <c r="Y131" s="50">
        <f>M131*Forutsetninger!$C$19</f>
        <v>22137.77794336811</v>
      </c>
      <c r="Z131" s="50">
        <f t="shared" ref="Z131:Z149" si="49">(P131*X131)/1000</f>
        <v>3542.7412899999999</v>
      </c>
      <c r="AA131" s="50">
        <f>R131*Forutsetninger!$C$19</f>
        <v>0</v>
      </c>
      <c r="AB131" s="50">
        <f>Y131+N131+Z131+Q131*Forutsetninger!$C$19-AA131</f>
        <v>36747.957385380032</v>
      </c>
      <c r="AC131" s="50">
        <f>AB131+O131*Forutsetninger!$B$6</f>
        <v>44362.668161380032</v>
      </c>
      <c r="AD131" s="50">
        <f>S131*Forutsetninger!$C$19</f>
        <v>0</v>
      </c>
      <c r="AE131" s="50">
        <f t="shared" si="45"/>
        <v>0</v>
      </c>
      <c r="AF131" s="50">
        <f>AD131+T131+AE131+W131*Forutsetninger!$C$19</f>
        <v>0</v>
      </c>
      <c r="AG131" s="50">
        <f>(S131-E131)*Forutsetninger!$C$19+W131*Forutsetninger!$C$19+T131+U131*Forutsetninger!$B$6</f>
        <v>0</v>
      </c>
    </row>
    <row r="132" spans="1:33" s="78" customFormat="1" ht="12.75" x14ac:dyDescent="0.2">
      <c r="A132" s="197">
        <v>6142013</v>
      </c>
      <c r="B132" s="197" t="s">
        <v>124</v>
      </c>
      <c r="C132" s="76">
        <v>2013</v>
      </c>
      <c r="D132" s="52">
        <f t="shared" si="40"/>
        <v>48769</v>
      </c>
      <c r="E132" s="216">
        <v>0</v>
      </c>
      <c r="F132" s="52">
        <f t="shared" si="41"/>
        <v>48769</v>
      </c>
      <c r="G132" s="52">
        <f t="shared" si="46"/>
        <v>24901</v>
      </c>
      <c r="H132" s="52">
        <f t="shared" si="42"/>
        <v>312328</v>
      </c>
      <c r="I132" s="52">
        <f t="shared" si="47"/>
        <v>315451.28000000003</v>
      </c>
      <c r="J132" s="50">
        <f t="shared" si="43"/>
        <v>46562</v>
      </c>
      <c r="K132" s="50">
        <f t="shared" si="44"/>
        <v>0</v>
      </c>
      <c r="L132" s="52">
        <f t="shared" si="48"/>
        <v>6739</v>
      </c>
      <c r="M132" s="216">
        <v>48769</v>
      </c>
      <c r="N132" s="216">
        <v>24901</v>
      </c>
      <c r="O132" s="217">
        <v>315451.28000000003</v>
      </c>
      <c r="P132" s="216">
        <v>46562</v>
      </c>
      <c r="Q132" s="216">
        <v>6739</v>
      </c>
      <c r="R132" s="216">
        <v>26.195999145507813</v>
      </c>
      <c r="S132" s="216">
        <v>0</v>
      </c>
      <c r="T132" s="216">
        <v>0</v>
      </c>
      <c r="U132" s="217">
        <v>0</v>
      </c>
      <c r="V132" s="216">
        <v>0</v>
      </c>
      <c r="W132" s="216">
        <v>0</v>
      </c>
      <c r="X132" s="216">
        <v>198.74</v>
      </c>
      <c r="Y132" s="50">
        <f>M132*Forutsetninger!$C$19</f>
        <v>50804.070044709391</v>
      </c>
      <c r="Z132" s="50">
        <f t="shared" si="49"/>
        <v>9253.7318800000012</v>
      </c>
      <c r="AA132" s="50">
        <f>R132*Forutsetninger!$C$19</f>
        <v>27.289125786452999</v>
      </c>
      <c r="AB132" s="50">
        <f>Y132+N132+Z132+Q132*Forutsetninger!$C$19-AA132</f>
        <v>91951.722933051118</v>
      </c>
      <c r="AC132" s="50">
        <f>AB132+O132*Forutsetninger!$B$6</f>
        <v>111888.24382905112</v>
      </c>
      <c r="AD132" s="50">
        <f>S132*Forutsetninger!$C$19</f>
        <v>0</v>
      </c>
      <c r="AE132" s="50">
        <f t="shared" si="45"/>
        <v>0</v>
      </c>
      <c r="AF132" s="50">
        <f>AD132+T132+AE132+W132*Forutsetninger!$C$19</f>
        <v>0</v>
      </c>
      <c r="AG132" s="50">
        <f>(S132-E132)*Forutsetninger!$C$19+W132*Forutsetninger!$C$19+T132+U132*Forutsetninger!$B$6</f>
        <v>0</v>
      </c>
    </row>
    <row r="133" spans="1:33" s="78" customFormat="1" ht="12.75" x14ac:dyDescent="0.2">
      <c r="A133" s="197">
        <v>6152013</v>
      </c>
      <c r="B133" s="197" t="s">
        <v>163</v>
      </c>
      <c r="C133" s="76">
        <v>2013</v>
      </c>
      <c r="D133" s="52">
        <f t="shared" si="40"/>
        <v>158801</v>
      </c>
      <c r="E133" s="216">
        <v>433</v>
      </c>
      <c r="F133" s="52">
        <f t="shared" si="41"/>
        <v>158368</v>
      </c>
      <c r="G133" s="52">
        <f t="shared" si="46"/>
        <v>71334</v>
      </c>
      <c r="H133" s="52">
        <f t="shared" si="42"/>
        <v>1001745</v>
      </c>
      <c r="I133" s="52">
        <f t="shared" si="47"/>
        <v>1011762.45</v>
      </c>
      <c r="J133" s="50">
        <f t="shared" si="43"/>
        <v>97983</v>
      </c>
      <c r="K133" s="50">
        <f t="shared" si="44"/>
        <v>93211</v>
      </c>
      <c r="L133" s="52">
        <f t="shared" si="48"/>
        <v>8219</v>
      </c>
      <c r="M133" s="216">
        <v>100444</v>
      </c>
      <c r="N133" s="216">
        <v>40125</v>
      </c>
      <c r="O133" s="217">
        <v>520473.2</v>
      </c>
      <c r="P133" s="216">
        <v>97983</v>
      </c>
      <c r="Q133" s="216">
        <v>5174</v>
      </c>
      <c r="R133" s="216">
        <v>2656.008056640625</v>
      </c>
      <c r="S133" s="216">
        <v>58357</v>
      </c>
      <c r="T133" s="216">
        <v>31209</v>
      </c>
      <c r="U133" s="217">
        <v>491289.25</v>
      </c>
      <c r="V133" s="216">
        <v>93211</v>
      </c>
      <c r="W133" s="216">
        <v>3045</v>
      </c>
      <c r="X133" s="216">
        <v>198.70303167569853</v>
      </c>
      <c r="Y133" s="50">
        <f>M133*Forutsetninger!$C$19</f>
        <v>104635.40387481372</v>
      </c>
      <c r="Z133" s="50">
        <f t="shared" si="49"/>
        <v>19469.519152679968</v>
      </c>
      <c r="AA133" s="50">
        <f>R133*Forutsetninger!$C$19</f>
        <v>2766.8399874691463</v>
      </c>
      <c r="AB133" s="50">
        <f>Y133+N133+Z133+Q133*Forutsetninger!$C$19-AA133</f>
        <v>166852.98765999475</v>
      </c>
      <c r="AC133" s="50">
        <f>AB133+O133*Forutsetninger!$B$6</f>
        <v>199746.89389999476</v>
      </c>
      <c r="AD133" s="50">
        <f>S133*Forutsetninger!$C$19</f>
        <v>60792.1654247392</v>
      </c>
      <c r="AE133" s="50">
        <f t="shared" si="45"/>
        <v>18521.308285523533</v>
      </c>
      <c r="AF133" s="50">
        <f>AD133+T133+AE133+W133*Forutsetninger!$C$19</f>
        <v>113694.53779372027</v>
      </c>
      <c r="AG133" s="50">
        <f>(S133-E133)*Forutsetninger!$C$19+W133*Forutsetninger!$C$19+T133+U133*Forutsetninger!$B$6</f>
        <v>125771.64155380032</v>
      </c>
    </row>
    <row r="134" spans="1:33" s="78" customFormat="1" ht="12.75" x14ac:dyDescent="0.2">
      <c r="A134" s="197">
        <v>6242013</v>
      </c>
      <c r="B134" s="197" t="s">
        <v>164</v>
      </c>
      <c r="C134" s="76">
        <v>2013</v>
      </c>
      <c r="D134" s="52">
        <f t="shared" si="40"/>
        <v>405785</v>
      </c>
      <c r="E134" s="216">
        <v>786</v>
      </c>
      <c r="F134" s="52">
        <f t="shared" si="41"/>
        <v>404999</v>
      </c>
      <c r="G134" s="52">
        <f t="shared" si="46"/>
        <v>205816</v>
      </c>
      <c r="H134" s="52">
        <f t="shared" si="42"/>
        <v>3597704</v>
      </c>
      <c r="I134" s="52">
        <f t="shared" si="47"/>
        <v>3633681.04</v>
      </c>
      <c r="J134" s="50">
        <f t="shared" si="43"/>
        <v>224418</v>
      </c>
      <c r="K134" s="50">
        <f t="shared" si="44"/>
        <v>144636</v>
      </c>
      <c r="L134" s="52">
        <f t="shared" si="48"/>
        <v>50157</v>
      </c>
      <c r="M134" s="216">
        <v>327553</v>
      </c>
      <c r="N134" s="216">
        <v>142532</v>
      </c>
      <c r="O134" s="217">
        <v>2480977.13</v>
      </c>
      <c r="P134" s="216">
        <v>224418</v>
      </c>
      <c r="Q134" s="216">
        <v>47148</v>
      </c>
      <c r="R134" s="216">
        <v>1283.7149658203125</v>
      </c>
      <c r="S134" s="216">
        <v>78232</v>
      </c>
      <c r="T134" s="216">
        <v>63284</v>
      </c>
      <c r="U134" s="217">
        <v>1152703.9100000001</v>
      </c>
      <c r="V134" s="216">
        <v>144636</v>
      </c>
      <c r="W134" s="216">
        <v>3009</v>
      </c>
      <c r="X134" s="216">
        <v>198.22</v>
      </c>
      <c r="Y134" s="50">
        <f>M134*Forutsetninger!$C$19</f>
        <v>341221.38152011926</v>
      </c>
      <c r="Z134" s="50">
        <f t="shared" si="49"/>
        <v>44484.13596</v>
      </c>
      <c r="AA134" s="50">
        <f>R134*Forutsetninger!$C$19</f>
        <v>1337.2828034402362</v>
      </c>
      <c r="AB134" s="50">
        <f>Y134+N134+Z134+Q134*Forutsetninger!$C$19-AA134</f>
        <v>576015.66239650012</v>
      </c>
      <c r="AC134" s="50">
        <f>AB134+O134*Forutsetninger!$B$6</f>
        <v>732813.41701250011</v>
      </c>
      <c r="AD134" s="50">
        <f>S134*Forutsetninger!$C$19</f>
        <v>81496.524590163943</v>
      </c>
      <c r="AE134" s="50">
        <f t="shared" si="45"/>
        <v>28669.747919999998</v>
      </c>
      <c r="AF134" s="50">
        <f>AD134+T134+AE134+W134*Forutsetninger!$C$19</f>
        <v>176584.83435815203</v>
      </c>
      <c r="AG134" s="50">
        <f>(S134-E134)*Forutsetninger!$C$19+W134*Forutsetninger!$C$19+T134+U134*Forutsetninger!$B$6</f>
        <v>219947.17474240239</v>
      </c>
    </row>
    <row r="135" spans="1:33" s="78" customFormat="1" ht="12.75" x14ac:dyDescent="0.2">
      <c r="A135" s="197">
        <v>6252013</v>
      </c>
      <c r="B135" s="197" t="s">
        <v>165</v>
      </c>
      <c r="C135" s="76">
        <v>2013</v>
      </c>
      <c r="D135" s="52">
        <f t="shared" si="40"/>
        <v>37344</v>
      </c>
      <c r="E135" s="216">
        <v>0</v>
      </c>
      <c r="F135" s="52">
        <f t="shared" si="41"/>
        <v>37344</v>
      </c>
      <c r="G135" s="52">
        <f t="shared" si="46"/>
        <v>13207</v>
      </c>
      <c r="H135" s="52">
        <f t="shared" si="42"/>
        <v>236005</v>
      </c>
      <c r="I135" s="52">
        <f t="shared" si="47"/>
        <v>238365.05</v>
      </c>
      <c r="J135" s="50">
        <f t="shared" si="43"/>
        <v>18188</v>
      </c>
      <c r="K135" s="50">
        <f t="shared" si="44"/>
        <v>5654</v>
      </c>
      <c r="L135" s="52">
        <f t="shared" si="48"/>
        <v>2823</v>
      </c>
      <c r="M135" s="216">
        <v>36094</v>
      </c>
      <c r="N135" s="216">
        <v>12007</v>
      </c>
      <c r="O135" s="217">
        <v>177389.33</v>
      </c>
      <c r="P135" s="216">
        <v>18188</v>
      </c>
      <c r="Q135" s="216">
        <v>2262</v>
      </c>
      <c r="R135" s="216">
        <v>0</v>
      </c>
      <c r="S135" s="216">
        <v>1250</v>
      </c>
      <c r="T135" s="216">
        <v>1200</v>
      </c>
      <c r="U135" s="217">
        <v>60975.72</v>
      </c>
      <c r="V135" s="216">
        <v>5654</v>
      </c>
      <c r="W135" s="216">
        <v>561</v>
      </c>
      <c r="X135" s="216">
        <v>197.77</v>
      </c>
      <c r="Y135" s="50">
        <f>M135*Forutsetninger!$C$19</f>
        <v>37600.15797317437</v>
      </c>
      <c r="Z135" s="50">
        <f t="shared" si="49"/>
        <v>3597.0407600000003</v>
      </c>
      <c r="AA135" s="50">
        <f>R135*Forutsetninger!$C$19</f>
        <v>0</v>
      </c>
      <c r="AB135" s="50">
        <f>Y135+N135+Z135+Q135*Forutsetninger!$C$19-AA135</f>
        <v>55560.589195171393</v>
      </c>
      <c r="AC135" s="50">
        <f>AB135+O135*Forutsetninger!$B$6</f>
        <v>66771.594851171394</v>
      </c>
      <c r="AD135" s="50">
        <f>S135*Forutsetninger!$C$19</f>
        <v>1302.1609538002981</v>
      </c>
      <c r="AE135" s="50">
        <f t="shared" si="45"/>
        <v>1118.1915800000002</v>
      </c>
      <c r="AF135" s="50">
        <f>AD135+T135+AE135+W135*Forutsetninger!$C$19</f>
        <v>4204.7623698658717</v>
      </c>
      <c r="AG135" s="50">
        <f>(S135-E135)*Forutsetninger!$C$19+W135*Forutsetninger!$C$19+T135+U135*Forutsetninger!$B$6</f>
        <v>6940.2362938658725</v>
      </c>
    </row>
    <row r="136" spans="1:33" s="78" customFormat="1" ht="12.75" x14ac:dyDescent="0.2">
      <c r="A136" s="197">
        <v>6372013</v>
      </c>
      <c r="B136" s="197" t="s">
        <v>166</v>
      </c>
      <c r="C136" s="76">
        <v>2013</v>
      </c>
      <c r="D136" s="52">
        <f t="shared" si="40"/>
        <v>49397</v>
      </c>
      <c r="E136" s="216">
        <v>0</v>
      </c>
      <c r="F136" s="52">
        <f t="shared" si="41"/>
        <v>49397</v>
      </c>
      <c r="G136" s="52">
        <f t="shared" si="46"/>
        <v>14523</v>
      </c>
      <c r="H136" s="52">
        <f t="shared" si="42"/>
        <v>195207</v>
      </c>
      <c r="I136" s="52">
        <f t="shared" si="47"/>
        <v>197159.07</v>
      </c>
      <c r="J136" s="50">
        <f t="shared" si="43"/>
        <v>23770</v>
      </c>
      <c r="K136" s="50">
        <f t="shared" si="44"/>
        <v>5520</v>
      </c>
      <c r="L136" s="52">
        <f t="shared" si="48"/>
        <v>2419</v>
      </c>
      <c r="M136" s="216">
        <v>40802</v>
      </c>
      <c r="N136" s="216">
        <v>10481</v>
      </c>
      <c r="O136" s="217">
        <v>127249.9</v>
      </c>
      <c r="P136" s="216">
        <v>23770</v>
      </c>
      <c r="Q136" s="216">
        <v>2048</v>
      </c>
      <c r="R136" s="216">
        <v>0</v>
      </c>
      <c r="S136" s="216">
        <v>8595</v>
      </c>
      <c r="T136" s="216">
        <v>4042</v>
      </c>
      <c r="U136" s="217">
        <v>69909.17</v>
      </c>
      <c r="V136" s="216">
        <v>5520</v>
      </c>
      <c r="W136" s="216">
        <v>371</v>
      </c>
      <c r="X136" s="216">
        <v>202.82</v>
      </c>
      <c r="Y136" s="50">
        <f>M136*Forutsetninger!$C$19</f>
        <v>42504.61698956781</v>
      </c>
      <c r="Z136" s="50">
        <f t="shared" si="49"/>
        <v>4821.0313999999998</v>
      </c>
      <c r="AA136" s="50">
        <f>R136*Forutsetninger!$C$19</f>
        <v>0</v>
      </c>
      <c r="AB136" s="50">
        <f>Y136+N136+Z136+Q136*Forutsetninger!$C$19-AA136</f>
        <v>59940.108896274221</v>
      </c>
      <c r="AC136" s="50">
        <f>AB136+O136*Forutsetninger!$B$6</f>
        <v>67982.302576274218</v>
      </c>
      <c r="AD136" s="50">
        <f>S136*Forutsetninger!$C$19</f>
        <v>8953.6587183308511</v>
      </c>
      <c r="AE136" s="50">
        <f t="shared" si="45"/>
        <v>1119.5663999999999</v>
      </c>
      <c r="AF136" s="50">
        <f>AD136+T136+AE136+W136*Forutsetninger!$C$19</f>
        <v>14501.706489418779</v>
      </c>
      <c r="AG136" s="50">
        <f>(S136-E136)*Forutsetninger!$C$19+W136*Forutsetninger!$C$19+T136+U136*Forutsetninger!$B$6</f>
        <v>17800.39963341878</v>
      </c>
    </row>
    <row r="137" spans="1:33" s="78" customFormat="1" ht="12.75" x14ac:dyDescent="0.2">
      <c r="A137" s="197">
        <v>6522013</v>
      </c>
      <c r="B137" s="197" t="s">
        <v>167</v>
      </c>
      <c r="C137" s="76">
        <v>2013</v>
      </c>
      <c r="D137" s="52">
        <f t="shared" si="40"/>
        <v>463</v>
      </c>
      <c r="E137" s="216">
        <v>0</v>
      </c>
      <c r="F137" s="52">
        <f t="shared" si="41"/>
        <v>463</v>
      </c>
      <c r="G137" s="52">
        <f t="shared" si="46"/>
        <v>131</v>
      </c>
      <c r="H137" s="52">
        <f t="shared" si="42"/>
        <v>2486</v>
      </c>
      <c r="I137" s="52">
        <f t="shared" si="47"/>
        <v>2510.86</v>
      </c>
      <c r="J137" s="50">
        <f t="shared" si="43"/>
        <v>0</v>
      </c>
      <c r="K137" s="50">
        <f t="shared" si="44"/>
        <v>0</v>
      </c>
      <c r="L137" s="52">
        <f t="shared" si="48"/>
        <v>0</v>
      </c>
      <c r="M137" s="216">
        <v>463</v>
      </c>
      <c r="N137" s="216">
        <v>131</v>
      </c>
      <c r="O137" s="217">
        <v>2510.86</v>
      </c>
      <c r="P137" s="216">
        <v>0</v>
      </c>
      <c r="Q137" s="216">
        <v>0</v>
      </c>
      <c r="R137" s="216">
        <v>0</v>
      </c>
      <c r="S137" s="216">
        <v>0</v>
      </c>
      <c r="T137" s="216">
        <v>0</v>
      </c>
      <c r="U137" s="217">
        <v>0</v>
      </c>
      <c r="V137" s="216">
        <v>0</v>
      </c>
      <c r="W137" s="216">
        <v>0</v>
      </c>
      <c r="X137" s="216">
        <v>209.99</v>
      </c>
      <c r="Y137" s="50">
        <f>M137*Forutsetninger!$C$19</f>
        <v>482.32041728763045</v>
      </c>
      <c r="Z137" s="50">
        <f t="shared" si="49"/>
        <v>0</v>
      </c>
      <c r="AA137" s="50">
        <f>R137*Forutsetninger!$C$19</f>
        <v>0</v>
      </c>
      <c r="AB137" s="50">
        <f>Y137+N137+Z137+Q137*Forutsetninger!$C$19-AA137</f>
        <v>613.32041728763045</v>
      </c>
      <c r="AC137" s="50">
        <f>AB137+O137*Forutsetninger!$B$6</f>
        <v>772.0067692876305</v>
      </c>
      <c r="AD137" s="50">
        <f>S137*Forutsetninger!$C$19</f>
        <v>0</v>
      </c>
      <c r="AE137" s="50">
        <f t="shared" si="45"/>
        <v>0</v>
      </c>
      <c r="AF137" s="50">
        <f>AD137+T137+AE137+W137*Forutsetninger!$C$19</f>
        <v>0</v>
      </c>
      <c r="AG137" s="50">
        <f>(S137-E137)*Forutsetninger!$C$19+W137*Forutsetninger!$C$19+T137+U137*Forutsetninger!$B$6</f>
        <v>0</v>
      </c>
    </row>
    <row r="138" spans="1:33" s="78" customFormat="1" ht="12.75" x14ac:dyDescent="0.2">
      <c r="A138" s="197">
        <v>6592013</v>
      </c>
      <c r="B138" s="197" t="s">
        <v>168</v>
      </c>
      <c r="C138" s="76">
        <v>2013</v>
      </c>
      <c r="D138" s="52">
        <f t="shared" si="40"/>
        <v>32841</v>
      </c>
      <c r="E138" s="216">
        <v>0</v>
      </c>
      <c r="F138" s="52">
        <f t="shared" si="41"/>
        <v>32841</v>
      </c>
      <c r="G138" s="52">
        <f t="shared" si="46"/>
        <v>11701</v>
      </c>
      <c r="H138" s="52">
        <f t="shared" si="42"/>
        <v>176960</v>
      </c>
      <c r="I138" s="52">
        <f t="shared" si="47"/>
        <v>178729.59999999998</v>
      </c>
      <c r="J138" s="50">
        <f t="shared" si="43"/>
        <v>17899</v>
      </c>
      <c r="K138" s="50">
        <f t="shared" si="44"/>
        <v>1284</v>
      </c>
      <c r="L138" s="52">
        <f t="shared" si="48"/>
        <v>971</v>
      </c>
      <c r="M138" s="216">
        <v>31486</v>
      </c>
      <c r="N138" s="216">
        <v>10986</v>
      </c>
      <c r="O138" s="217">
        <v>170663.74</v>
      </c>
      <c r="P138" s="216">
        <v>17899</v>
      </c>
      <c r="Q138" s="216">
        <v>971</v>
      </c>
      <c r="R138" s="216">
        <v>1257.407958984375</v>
      </c>
      <c r="S138" s="216">
        <v>1355</v>
      </c>
      <c r="T138" s="216">
        <v>715</v>
      </c>
      <c r="U138" s="217">
        <v>8065.86</v>
      </c>
      <c r="V138" s="216">
        <v>1284</v>
      </c>
      <c r="W138" s="216">
        <v>0</v>
      </c>
      <c r="X138" s="216">
        <v>198.22</v>
      </c>
      <c r="Y138" s="50">
        <f>M138*Forutsetninger!$C$19</f>
        <v>32799.871833084952</v>
      </c>
      <c r="Z138" s="50">
        <f t="shared" si="49"/>
        <v>3547.9397799999997</v>
      </c>
      <c r="AA138" s="50">
        <f>R138*Forutsetninger!$C$19</f>
        <v>1309.878037749744</v>
      </c>
      <c r="AB138" s="50">
        <f>Y138+N138+Z138+Q138*Forutsetninger!$C$19-AA138</f>
        <v>47035.452204247274</v>
      </c>
      <c r="AC138" s="50">
        <f>AB138+O138*Forutsetninger!$B$6</f>
        <v>57821.400572247279</v>
      </c>
      <c r="AD138" s="50">
        <f>S138*Forutsetninger!$C$19</f>
        <v>1411.5424739195232</v>
      </c>
      <c r="AE138" s="50">
        <f t="shared" si="45"/>
        <v>254.51448000000002</v>
      </c>
      <c r="AF138" s="50">
        <f>AD138+T138+AE138+W138*Forutsetninger!$C$19</f>
        <v>2381.056953919523</v>
      </c>
      <c r="AG138" s="50">
        <f>(S138-E138)*Forutsetninger!$C$19+W138*Forutsetninger!$C$19+T138+U138*Forutsetninger!$B$6</f>
        <v>2636.3048259195234</v>
      </c>
    </row>
    <row r="139" spans="1:33" s="78" customFormat="1" ht="12.75" x14ac:dyDescent="0.2">
      <c r="A139" s="197">
        <v>6692013</v>
      </c>
      <c r="B139" s="197" t="s">
        <v>169</v>
      </c>
      <c r="C139" s="76">
        <v>2013</v>
      </c>
      <c r="D139" s="52">
        <f t="shared" si="40"/>
        <v>29986</v>
      </c>
      <c r="E139" s="216">
        <v>0</v>
      </c>
      <c r="F139" s="52">
        <f t="shared" si="41"/>
        <v>29986</v>
      </c>
      <c r="G139" s="52">
        <f t="shared" si="46"/>
        <v>12925</v>
      </c>
      <c r="H139" s="52">
        <f t="shared" si="42"/>
        <v>252763</v>
      </c>
      <c r="I139" s="52">
        <f t="shared" si="47"/>
        <v>255290.63</v>
      </c>
      <c r="J139" s="50">
        <f t="shared" si="43"/>
        <v>16825</v>
      </c>
      <c r="K139" s="50">
        <f t="shared" si="44"/>
        <v>241</v>
      </c>
      <c r="L139" s="52">
        <f t="shared" si="48"/>
        <v>4485</v>
      </c>
      <c r="M139" s="216">
        <v>27136</v>
      </c>
      <c r="N139" s="216">
        <v>11506</v>
      </c>
      <c r="O139" s="217">
        <v>235822.88</v>
      </c>
      <c r="P139" s="216">
        <v>16825</v>
      </c>
      <c r="Q139" s="216">
        <v>4071</v>
      </c>
      <c r="R139" s="216">
        <v>26.639999389648437</v>
      </c>
      <c r="S139" s="216">
        <v>2850</v>
      </c>
      <c r="T139" s="216">
        <v>1419</v>
      </c>
      <c r="U139" s="217">
        <v>19467.75</v>
      </c>
      <c r="V139" s="216">
        <v>241</v>
      </c>
      <c r="W139" s="216">
        <v>414</v>
      </c>
      <c r="X139" s="216">
        <v>198.74</v>
      </c>
      <c r="Y139" s="50">
        <f>M139*Forutsetninger!$C$19</f>
        <v>28268.351713859913</v>
      </c>
      <c r="Z139" s="50">
        <f t="shared" si="49"/>
        <v>3343.8004999999998</v>
      </c>
      <c r="AA139" s="50">
        <f>R139*Forutsetninger!$C$19</f>
        <v>27.751653611571175</v>
      </c>
      <c r="AB139" s="50">
        <f>Y139+N139+Z139+Q139*Forutsetninger!$C$19-AA139</f>
        <v>47331.278354585149</v>
      </c>
      <c r="AC139" s="50">
        <f>AB139+O139*Forutsetninger!$B$6</f>
        <v>62235.284370585148</v>
      </c>
      <c r="AD139" s="50">
        <f>S139*Forutsetninger!$C$19</f>
        <v>2968.9269746646796</v>
      </c>
      <c r="AE139" s="50">
        <f t="shared" si="45"/>
        <v>47.896340000000002</v>
      </c>
      <c r="AF139" s="50">
        <f>AD139+T139+AE139+W139*Forutsetninger!$C$19</f>
        <v>4867.0990225633386</v>
      </c>
      <c r="AG139" s="50">
        <f>(S139-E139)*Forutsetninger!$C$19+W139*Forutsetninger!$C$19+T139+U139*Forutsetninger!$B$6</f>
        <v>6049.564482563339</v>
      </c>
    </row>
    <row r="140" spans="1:33" s="78" customFormat="1" ht="12.75" x14ac:dyDescent="0.2">
      <c r="A140" s="197">
        <v>6752013</v>
      </c>
      <c r="B140" s="197" t="s">
        <v>170</v>
      </c>
      <c r="C140" s="76">
        <v>2013</v>
      </c>
      <c r="D140" s="52">
        <f t="shared" si="40"/>
        <v>1247181</v>
      </c>
      <c r="E140" s="216">
        <v>1736</v>
      </c>
      <c r="F140" s="52">
        <f t="shared" si="41"/>
        <v>1245445</v>
      </c>
      <c r="G140" s="52">
        <f t="shared" si="46"/>
        <v>305549</v>
      </c>
      <c r="H140" s="52">
        <f t="shared" si="42"/>
        <v>6261334</v>
      </c>
      <c r="I140" s="52">
        <f t="shared" si="47"/>
        <v>6323947.3399999999</v>
      </c>
      <c r="J140" s="50">
        <f t="shared" si="43"/>
        <v>758001</v>
      </c>
      <c r="K140" s="50">
        <f t="shared" si="44"/>
        <v>362438</v>
      </c>
      <c r="L140" s="52">
        <f t="shared" si="48"/>
        <v>69470</v>
      </c>
      <c r="M140" s="216">
        <v>871938</v>
      </c>
      <c r="N140" s="216">
        <v>195718</v>
      </c>
      <c r="O140" s="217">
        <v>3722608.5100000002</v>
      </c>
      <c r="P140" s="216">
        <v>758001</v>
      </c>
      <c r="Q140" s="216">
        <v>53449</v>
      </c>
      <c r="R140" s="216">
        <v>0</v>
      </c>
      <c r="S140" s="216">
        <v>375243</v>
      </c>
      <c r="T140" s="216">
        <v>109831</v>
      </c>
      <c r="U140" s="217">
        <v>2601338.83</v>
      </c>
      <c r="V140" s="216">
        <v>362438</v>
      </c>
      <c r="W140" s="216">
        <v>16021</v>
      </c>
      <c r="X140" s="216">
        <v>198.74</v>
      </c>
      <c r="Y140" s="50">
        <f>M140*Forutsetninger!$C$19</f>
        <v>908322.89418777952</v>
      </c>
      <c r="Z140" s="50">
        <f t="shared" si="49"/>
        <v>150645.11874000001</v>
      </c>
      <c r="AA140" s="50">
        <f>R140*Forutsetninger!$C$19</f>
        <v>0</v>
      </c>
      <c r="AB140" s="50">
        <f>Y140+N140+Z140+Q140*Forutsetninger!$C$19-AA140</f>
        <v>1310365.3735835175</v>
      </c>
      <c r="AC140" s="50">
        <f>AB140+O140*Forutsetninger!$B$6</f>
        <v>1545634.2314155176</v>
      </c>
      <c r="AD140" s="50">
        <f>S140*Forutsetninger!$C$19</f>
        <v>390901.42622950824</v>
      </c>
      <c r="AE140" s="50">
        <f t="shared" si="45"/>
        <v>72030.928120000011</v>
      </c>
      <c r="AF140" s="50">
        <f>AD140+T140+AE140+W140*Forutsetninger!$C$19</f>
        <v>589452.89086217596</v>
      </c>
      <c r="AG140" s="50">
        <f>(S140-E140)*Forutsetninger!$C$19+W140*Forutsetninger!$C$19+T140+U140*Forutsetninger!$B$6</f>
        <v>680018.13566553802</v>
      </c>
    </row>
    <row r="141" spans="1:33" s="78" customFormat="1" ht="12.75" x14ac:dyDescent="0.2">
      <c r="A141" s="197">
        <v>6852013</v>
      </c>
      <c r="B141" s="197" t="s">
        <v>88</v>
      </c>
      <c r="C141" s="76">
        <v>2013</v>
      </c>
      <c r="D141" s="52">
        <f t="shared" si="40"/>
        <v>355</v>
      </c>
      <c r="E141" s="216">
        <v>0</v>
      </c>
      <c r="F141" s="52">
        <f t="shared" si="41"/>
        <v>355</v>
      </c>
      <c r="G141" s="52">
        <f t="shared" si="46"/>
        <v>564</v>
      </c>
      <c r="H141" s="52">
        <f t="shared" si="42"/>
        <v>7258</v>
      </c>
      <c r="I141" s="52">
        <f t="shared" si="47"/>
        <v>7330.58</v>
      </c>
      <c r="J141" s="50">
        <f t="shared" si="43"/>
        <v>0</v>
      </c>
      <c r="K141" s="50">
        <f t="shared" si="44"/>
        <v>1121</v>
      </c>
      <c r="L141" s="52">
        <f t="shared" si="48"/>
        <v>0</v>
      </c>
      <c r="M141" s="216">
        <v>0</v>
      </c>
      <c r="N141" s="216">
        <v>0</v>
      </c>
      <c r="O141" s="217">
        <v>0</v>
      </c>
      <c r="P141" s="216">
        <v>0</v>
      </c>
      <c r="Q141" s="216">
        <v>0</v>
      </c>
      <c r="R141" s="216">
        <v>0</v>
      </c>
      <c r="S141" s="216">
        <v>355</v>
      </c>
      <c r="T141" s="216">
        <v>564</v>
      </c>
      <c r="U141" s="217">
        <v>7330.58</v>
      </c>
      <c r="V141" s="216">
        <v>1121</v>
      </c>
      <c r="W141" s="216">
        <v>0</v>
      </c>
      <c r="X141" s="216">
        <v>202.82</v>
      </c>
      <c r="Y141" s="50">
        <f>M141*Forutsetninger!$C$19</f>
        <v>0</v>
      </c>
      <c r="Z141" s="50">
        <f t="shared" si="49"/>
        <v>0</v>
      </c>
      <c r="AA141" s="50">
        <f>R141*Forutsetninger!$C$19</f>
        <v>0</v>
      </c>
      <c r="AB141" s="50">
        <f>Y141+N141+Z141+Q141*Forutsetninger!$C$19-AA141</f>
        <v>0</v>
      </c>
      <c r="AC141" s="50">
        <f>AB141+O141*Forutsetninger!$B$6</f>
        <v>0</v>
      </c>
      <c r="AD141" s="50">
        <f>S141*Forutsetninger!$C$19</f>
        <v>369.81371087928466</v>
      </c>
      <c r="AE141" s="50">
        <f t="shared" si="45"/>
        <v>227.36122</v>
      </c>
      <c r="AF141" s="50">
        <f>AD141+T141+AE141+W141*Forutsetninger!$C$19</f>
        <v>1161.1749308792846</v>
      </c>
      <c r="AG141" s="50">
        <f>(S141-E141)*Forutsetninger!$C$19+W141*Forutsetninger!$C$19+T141+U141*Forutsetninger!$B$6</f>
        <v>1397.1063668792847</v>
      </c>
    </row>
    <row r="142" spans="1:33" s="78" customFormat="1" ht="12.75" x14ac:dyDescent="0.2">
      <c r="A142" s="197">
        <v>6862013</v>
      </c>
      <c r="B142" s="197" t="s">
        <v>92</v>
      </c>
      <c r="C142" s="76">
        <v>2013</v>
      </c>
      <c r="D142" s="52">
        <f t="shared" si="40"/>
        <v>11597</v>
      </c>
      <c r="E142" s="216">
        <v>0</v>
      </c>
      <c r="F142" s="52">
        <f t="shared" si="41"/>
        <v>11597</v>
      </c>
      <c r="G142" s="52">
        <f t="shared" si="46"/>
        <v>1132</v>
      </c>
      <c r="H142" s="52">
        <f t="shared" si="42"/>
        <v>18474</v>
      </c>
      <c r="I142" s="52">
        <f t="shared" si="47"/>
        <v>18658.740000000002</v>
      </c>
      <c r="J142" s="50">
        <f t="shared" si="43"/>
        <v>3483</v>
      </c>
      <c r="K142" s="50">
        <f t="shared" si="44"/>
        <v>0</v>
      </c>
      <c r="L142" s="52">
        <f t="shared" si="48"/>
        <v>0</v>
      </c>
      <c r="M142" s="216">
        <v>10091</v>
      </c>
      <c r="N142" s="216">
        <v>1085</v>
      </c>
      <c r="O142" s="217">
        <v>18391.09</v>
      </c>
      <c r="P142" s="216">
        <v>3483</v>
      </c>
      <c r="Q142" s="216">
        <v>0</v>
      </c>
      <c r="R142" s="216">
        <v>0</v>
      </c>
      <c r="S142" s="216">
        <v>1506</v>
      </c>
      <c r="T142" s="216">
        <v>47</v>
      </c>
      <c r="U142" s="217">
        <v>267.64999999999998</v>
      </c>
      <c r="V142" s="216">
        <v>0</v>
      </c>
      <c r="W142" s="216">
        <v>0</v>
      </c>
      <c r="X142" s="216">
        <v>202.82</v>
      </c>
      <c r="Y142" s="50">
        <f>M142*Forutsetninger!$C$19</f>
        <v>10512.084947839046</v>
      </c>
      <c r="Z142" s="50">
        <f t="shared" si="49"/>
        <v>706.42205999999999</v>
      </c>
      <c r="AA142" s="50">
        <f>R142*Forutsetninger!$C$19</f>
        <v>0</v>
      </c>
      <c r="AB142" s="50">
        <f>Y142+N142+Z142+Q142*Forutsetninger!$C$19-AA142</f>
        <v>12303.507007839047</v>
      </c>
      <c r="AC142" s="50">
        <f>AB142+O142*Forutsetninger!$B$6</f>
        <v>13465.823895839047</v>
      </c>
      <c r="AD142" s="50">
        <f>S142*Forutsetninger!$C$19</f>
        <v>1568.8435171385993</v>
      </c>
      <c r="AE142" s="50">
        <f t="shared" si="45"/>
        <v>0</v>
      </c>
      <c r="AF142" s="50">
        <f>AD142+T142+AE142+W142*Forutsetninger!$C$19</f>
        <v>1615.8435171385993</v>
      </c>
      <c r="AG142" s="50">
        <f>(S142-E142)*Forutsetninger!$C$19+W142*Forutsetninger!$C$19+T142+U142*Forutsetninger!$B$6</f>
        <v>1632.7589971385992</v>
      </c>
    </row>
    <row r="143" spans="1:33" s="78" customFormat="1" ht="12.75" x14ac:dyDescent="0.2">
      <c r="A143" s="197">
        <v>6932013</v>
      </c>
      <c r="B143" s="197" t="s">
        <v>93</v>
      </c>
      <c r="C143" s="76">
        <v>2013</v>
      </c>
      <c r="D143" s="52">
        <f t="shared" si="40"/>
        <v>50205</v>
      </c>
      <c r="E143" s="216">
        <v>0</v>
      </c>
      <c r="F143" s="52">
        <f t="shared" si="41"/>
        <v>50205</v>
      </c>
      <c r="G143" s="52">
        <f t="shared" si="46"/>
        <v>13429</v>
      </c>
      <c r="H143" s="52">
        <f t="shared" si="42"/>
        <v>360612</v>
      </c>
      <c r="I143" s="52">
        <f t="shared" si="47"/>
        <v>364218.12</v>
      </c>
      <c r="J143" s="50">
        <f t="shared" si="43"/>
        <v>37037</v>
      </c>
      <c r="K143" s="50">
        <f t="shared" si="44"/>
        <v>0</v>
      </c>
      <c r="L143" s="52">
        <f t="shared" si="48"/>
        <v>3117</v>
      </c>
      <c r="M143" s="216">
        <v>50205</v>
      </c>
      <c r="N143" s="216">
        <v>13429</v>
      </c>
      <c r="O143" s="217">
        <v>364218.12</v>
      </c>
      <c r="P143" s="216">
        <v>37037</v>
      </c>
      <c r="Q143" s="216">
        <v>3117</v>
      </c>
      <c r="R143" s="216">
        <v>927.8489990234375</v>
      </c>
      <c r="S143" s="216">
        <v>0</v>
      </c>
      <c r="T143" s="216">
        <v>0</v>
      </c>
      <c r="U143" s="217">
        <v>0</v>
      </c>
      <c r="V143" s="216">
        <v>0</v>
      </c>
      <c r="W143" s="216">
        <v>0</v>
      </c>
      <c r="X143" s="216">
        <v>198.74</v>
      </c>
      <c r="Y143" s="50">
        <f>M143*Forutsetninger!$C$19</f>
        <v>52299.992548435177</v>
      </c>
      <c r="Z143" s="50">
        <f t="shared" si="49"/>
        <v>7360.7333799999997</v>
      </c>
      <c r="AA143" s="50">
        <f>R143*Forutsetninger!$C$19</f>
        <v>966.56699004080906</v>
      </c>
      <c r="AB143" s="50">
        <f>Y143+N143+Z143+Q143*Forutsetninger!$C$19-AA143</f>
        <v>75370.227492790786</v>
      </c>
      <c r="AC143" s="50">
        <f>AB143+O143*Forutsetninger!$B$6</f>
        <v>98388.812676790782</v>
      </c>
      <c r="AD143" s="50">
        <f>S143*Forutsetninger!$C$19</f>
        <v>0</v>
      </c>
      <c r="AE143" s="50">
        <f t="shared" si="45"/>
        <v>0</v>
      </c>
      <c r="AF143" s="50">
        <f>AD143+T143+AE143+W143*Forutsetninger!$C$19</f>
        <v>0</v>
      </c>
      <c r="AG143" s="50">
        <f>(S143-E143)*Forutsetninger!$C$19+W143*Forutsetninger!$C$19+T143+U143*Forutsetninger!$B$6</f>
        <v>0</v>
      </c>
    </row>
    <row r="144" spans="1:33" s="78" customFormat="1" ht="12.75" x14ac:dyDescent="0.2">
      <c r="A144" s="197">
        <v>6992013</v>
      </c>
      <c r="B144" s="197" t="s">
        <v>1</v>
      </c>
      <c r="C144" s="76">
        <v>2013</v>
      </c>
      <c r="D144" s="52">
        <f t="shared" si="40"/>
        <v>273362</v>
      </c>
      <c r="E144" s="216">
        <v>958</v>
      </c>
      <c r="F144" s="52">
        <f t="shared" si="41"/>
        <v>272404</v>
      </c>
      <c r="G144" s="52">
        <f t="shared" si="46"/>
        <v>99370</v>
      </c>
      <c r="H144" s="52">
        <f t="shared" si="42"/>
        <v>1726864</v>
      </c>
      <c r="I144" s="52">
        <f t="shared" si="47"/>
        <v>1744132.64</v>
      </c>
      <c r="J144" s="50">
        <f t="shared" si="43"/>
        <v>80997</v>
      </c>
      <c r="K144" s="50">
        <f t="shared" si="44"/>
        <v>39893</v>
      </c>
      <c r="L144" s="52">
        <f t="shared" si="48"/>
        <v>64106</v>
      </c>
      <c r="M144" s="216">
        <v>197722</v>
      </c>
      <c r="N144" s="216">
        <v>73868</v>
      </c>
      <c r="O144" s="217">
        <v>1230042.6399999999</v>
      </c>
      <c r="P144" s="216">
        <v>80997</v>
      </c>
      <c r="Q144" s="216">
        <v>61024</v>
      </c>
      <c r="R144" s="216">
        <v>52.391998291015625</v>
      </c>
      <c r="S144" s="216">
        <v>75640</v>
      </c>
      <c r="T144" s="216">
        <v>25502</v>
      </c>
      <c r="U144" s="217">
        <v>514090</v>
      </c>
      <c r="V144" s="216">
        <v>39893</v>
      </c>
      <c r="W144" s="216">
        <v>3082</v>
      </c>
      <c r="X144" s="216">
        <v>209.35080317163852</v>
      </c>
      <c r="Y144" s="50">
        <f>M144*Forutsetninger!$C$19</f>
        <v>205972.69448584205</v>
      </c>
      <c r="Z144" s="50">
        <f t="shared" si="49"/>
        <v>16956.787004493206</v>
      </c>
      <c r="AA144" s="50">
        <f>R144*Forutsetninger!$C$19</f>
        <v>54.578251572905998</v>
      </c>
      <c r="AB144" s="50">
        <f>Y144+N144+Z144+Q144*Forutsetninger!$C$19-AA144</f>
        <v>360313.35927452979</v>
      </c>
      <c r="AC144" s="50">
        <f>AB144+O144*Forutsetninger!$B$6</f>
        <v>438052.05412252981</v>
      </c>
      <c r="AD144" s="50">
        <f>S144*Forutsetninger!$C$19</f>
        <v>78796.363636363647</v>
      </c>
      <c r="AE144" s="50">
        <f t="shared" si="45"/>
        <v>8351.6315909261757</v>
      </c>
      <c r="AF144" s="50">
        <f>AD144+T144+AE144+W144*Forutsetninger!$C$19</f>
        <v>115860.60327497983</v>
      </c>
      <c r="AG144" s="50">
        <f>(S144-E144)*Forutsetninger!$C$19+W144*Forutsetninger!$C$19+T144+U144*Forutsetninger!$B$6</f>
        <v>139001.48352906111</v>
      </c>
    </row>
    <row r="145" spans="1:33" s="78" customFormat="1" ht="12.75" x14ac:dyDescent="0.2">
      <c r="A145" s="197">
        <v>7262013</v>
      </c>
      <c r="B145" s="197" t="s">
        <v>106</v>
      </c>
      <c r="C145" s="76">
        <v>2013</v>
      </c>
      <c r="D145" s="52">
        <f t="shared" si="40"/>
        <v>93523</v>
      </c>
      <c r="E145" s="216">
        <v>757</v>
      </c>
      <c r="F145" s="52">
        <f t="shared" si="41"/>
        <v>92766</v>
      </c>
      <c r="G145" s="52">
        <f t="shared" si="46"/>
        <v>38462</v>
      </c>
      <c r="H145" s="52">
        <f t="shared" si="42"/>
        <v>574806</v>
      </c>
      <c r="I145" s="52">
        <f t="shared" si="47"/>
        <v>580554.06000000006</v>
      </c>
      <c r="J145" s="50">
        <f t="shared" si="43"/>
        <v>36647</v>
      </c>
      <c r="K145" s="50">
        <f t="shared" si="44"/>
        <v>46200</v>
      </c>
      <c r="L145" s="52">
        <f t="shared" si="48"/>
        <v>5782</v>
      </c>
      <c r="M145" s="216">
        <v>62256</v>
      </c>
      <c r="N145" s="216">
        <v>27229</v>
      </c>
      <c r="O145" s="217">
        <v>419342.91000000003</v>
      </c>
      <c r="P145" s="216">
        <v>36647</v>
      </c>
      <c r="Q145" s="216">
        <v>2810</v>
      </c>
      <c r="R145" s="216">
        <v>0</v>
      </c>
      <c r="S145" s="216">
        <v>31267</v>
      </c>
      <c r="T145" s="216">
        <v>11233</v>
      </c>
      <c r="U145" s="217">
        <v>161211.15</v>
      </c>
      <c r="V145" s="216">
        <v>46200</v>
      </c>
      <c r="W145" s="216">
        <v>2972</v>
      </c>
      <c r="X145" s="216">
        <v>202.82</v>
      </c>
      <c r="Y145" s="50">
        <f>M145*Forutsetninger!$C$19</f>
        <v>64853.865871833092</v>
      </c>
      <c r="Z145" s="50">
        <f t="shared" si="49"/>
        <v>7432.7445399999997</v>
      </c>
      <c r="AA145" s="50">
        <f>R145*Forutsetninger!$C$19</f>
        <v>0</v>
      </c>
      <c r="AB145" s="50">
        <f>Y145+N145+Z145+Q145*Forutsetninger!$C$19-AA145</f>
        <v>102442.86823597616</v>
      </c>
      <c r="AC145" s="50">
        <f>AB145+O145*Forutsetninger!$B$6</f>
        <v>128945.34014797617</v>
      </c>
      <c r="AD145" s="50">
        <f>S145*Forutsetninger!$C$19</f>
        <v>32571.733233979139</v>
      </c>
      <c r="AE145" s="50">
        <f t="shared" si="45"/>
        <v>9370.2839999999997</v>
      </c>
      <c r="AF145" s="50">
        <f>AD145+T145+AE145+W145*Forutsetninger!$C$19</f>
        <v>56271.035117734726</v>
      </c>
      <c r="AG145" s="50">
        <f>(S145-E145)*Forutsetninger!$C$19+W145*Forutsetninger!$C$19+T145+U145*Forutsetninger!$B$6</f>
        <v>56300.707124113265</v>
      </c>
    </row>
    <row r="146" spans="1:33" s="78" customFormat="1" ht="12.75" x14ac:dyDescent="0.2">
      <c r="A146" s="197">
        <v>7432013</v>
      </c>
      <c r="B146" s="197" t="s">
        <v>125</v>
      </c>
      <c r="C146" s="76">
        <v>2013</v>
      </c>
      <c r="D146" s="52">
        <f t="shared" ref="D146" si="50">M146+S146</f>
        <v>18531</v>
      </c>
      <c r="E146" s="216">
        <v>0</v>
      </c>
      <c r="F146" s="52">
        <f t="shared" ref="F146" si="51">D146-E146</f>
        <v>18531</v>
      </c>
      <c r="G146" s="52">
        <f t="shared" ref="G146" si="52">N146+T146</f>
        <v>4960</v>
      </c>
      <c r="H146" s="52">
        <f t="shared" ref="H146" si="53">ROUND(I146/1.01,0)</f>
        <v>72010</v>
      </c>
      <c r="I146" s="52">
        <f t="shared" ref="I146" si="54">O146+U146</f>
        <v>72730.100000000006</v>
      </c>
      <c r="J146" s="50">
        <f t="shared" ref="J146" si="55">P146</f>
        <v>7000</v>
      </c>
      <c r="K146" s="50">
        <f t="shared" ref="K146" si="56">V146</f>
        <v>0</v>
      </c>
      <c r="L146" s="52">
        <f t="shared" ref="L146" si="57">Q146+W146</f>
        <v>356</v>
      </c>
      <c r="M146" s="216">
        <v>14930</v>
      </c>
      <c r="N146" s="216">
        <v>2544</v>
      </c>
      <c r="O146" s="217">
        <v>43974.39</v>
      </c>
      <c r="P146" s="216">
        <v>7000</v>
      </c>
      <c r="Q146" s="216">
        <v>356</v>
      </c>
      <c r="R146" s="216">
        <v>0</v>
      </c>
      <c r="S146" s="216">
        <v>3601</v>
      </c>
      <c r="T146" s="216">
        <v>2416</v>
      </c>
      <c r="U146" s="217">
        <v>28755.71</v>
      </c>
      <c r="V146" s="216">
        <v>0</v>
      </c>
      <c r="W146" s="216">
        <v>0</v>
      </c>
      <c r="X146" s="216">
        <v>202.82</v>
      </c>
      <c r="Y146" s="50">
        <f>M146*Forutsetninger!$C$19</f>
        <v>15553.010432190762</v>
      </c>
      <c r="Z146" s="50">
        <f t="shared" ref="Z146" si="58">(P146*X146)/1000</f>
        <v>1419.74</v>
      </c>
      <c r="AA146" s="50">
        <f>R146*Forutsetninger!$C$19</f>
        <v>0</v>
      </c>
      <c r="AB146" s="50">
        <f>Y146+N146+Z146+Q146*Forutsetninger!$C$19-AA146</f>
        <v>19887.60587183309</v>
      </c>
      <c r="AC146" s="50">
        <f>AB146+O146*Forutsetninger!$B$6</f>
        <v>22666.787319833089</v>
      </c>
      <c r="AD146" s="50">
        <f>S146*Forutsetninger!$C$19</f>
        <v>3751.265275707899</v>
      </c>
      <c r="AE146" s="50">
        <f t="shared" ref="AE146" si="59">(V146*X146)/1000</f>
        <v>0</v>
      </c>
      <c r="AF146" s="50">
        <f>AD146+T146+AE146+W146*Forutsetninger!$C$19</f>
        <v>6167.2652757078995</v>
      </c>
      <c r="AG146" s="50">
        <f>(S146-E146)*Forutsetninger!$C$19+W146*Forutsetninger!$C$19+T146+U146*Forutsetninger!$B$6</f>
        <v>7984.6261477078997</v>
      </c>
    </row>
    <row r="147" spans="1:33" s="78" customFormat="1" ht="12.75" x14ac:dyDescent="0.2">
      <c r="A147" s="197">
        <v>7532013</v>
      </c>
      <c r="B147" s="197" t="s">
        <v>126</v>
      </c>
      <c r="C147" s="76">
        <v>2013</v>
      </c>
      <c r="D147" s="52">
        <f t="shared" si="40"/>
        <v>12843</v>
      </c>
      <c r="E147" s="216">
        <v>0</v>
      </c>
      <c r="F147" s="52">
        <f t="shared" si="41"/>
        <v>12843</v>
      </c>
      <c r="G147" s="52">
        <f t="shared" si="46"/>
        <v>3790</v>
      </c>
      <c r="H147" s="52">
        <f t="shared" si="42"/>
        <v>57729</v>
      </c>
      <c r="I147" s="52">
        <f t="shared" si="47"/>
        <v>58306.29</v>
      </c>
      <c r="J147" s="50">
        <f t="shared" si="43"/>
        <v>0</v>
      </c>
      <c r="K147" s="50">
        <f t="shared" si="44"/>
        <v>10527</v>
      </c>
      <c r="L147" s="52">
        <f t="shared" si="48"/>
        <v>0</v>
      </c>
      <c r="M147" s="216">
        <v>0</v>
      </c>
      <c r="N147" s="216">
        <v>0</v>
      </c>
      <c r="O147" s="217">
        <v>0</v>
      </c>
      <c r="P147" s="216">
        <v>0</v>
      </c>
      <c r="Q147" s="216">
        <v>0</v>
      </c>
      <c r="R147" s="216">
        <v>0</v>
      </c>
      <c r="S147" s="216">
        <v>12843</v>
      </c>
      <c r="T147" s="216">
        <v>3790</v>
      </c>
      <c r="U147" s="217">
        <v>58306.29</v>
      </c>
      <c r="V147" s="216">
        <v>10527</v>
      </c>
      <c r="W147" s="216">
        <v>0</v>
      </c>
      <c r="X147" s="216">
        <v>198.22</v>
      </c>
      <c r="Y147" s="50">
        <f>M147*Forutsetninger!$C$19</f>
        <v>0</v>
      </c>
      <c r="Z147" s="50">
        <f t="shared" si="49"/>
        <v>0</v>
      </c>
      <c r="AA147" s="50">
        <f>R147*Forutsetninger!$C$19</f>
        <v>0</v>
      </c>
      <c r="AB147" s="50">
        <f>Y147+N147+Z147+Q147*Forutsetninger!$C$19-AA147</f>
        <v>0</v>
      </c>
      <c r="AC147" s="50">
        <f>AB147+O147*Forutsetninger!$B$6</f>
        <v>0</v>
      </c>
      <c r="AD147" s="50">
        <f>S147*Forutsetninger!$C$19</f>
        <v>13378.922503725784</v>
      </c>
      <c r="AE147" s="50">
        <f t="shared" si="45"/>
        <v>2086.66194</v>
      </c>
      <c r="AF147" s="50">
        <f>AD147+T147+AE147+W147*Forutsetninger!$C$19</f>
        <v>19255.584443725784</v>
      </c>
      <c r="AG147" s="50">
        <f>(S147-E147)*Forutsetninger!$C$19+W147*Forutsetninger!$C$19+T147+U147*Forutsetninger!$B$6</f>
        <v>20853.880031725785</v>
      </c>
    </row>
    <row r="148" spans="1:33" s="78" customFormat="1" ht="12.75" x14ac:dyDescent="0.2">
      <c r="A148" s="197">
        <v>8522013</v>
      </c>
      <c r="B148" s="197" t="s">
        <v>26</v>
      </c>
      <c r="C148" s="76">
        <v>2013</v>
      </c>
      <c r="D148" s="52">
        <f t="shared" si="40"/>
        <v>25534</v>
      </c>
      <c r="E148" s="216">
        <v>0</v>
      </c>
      <c r="F148" s="52">
        <f t="shared" si="41"/>
        <v>25534</v>
      </c>
      <c r="G148" s="52">
        <f t="shared" si="46"/>
        <v>2276</v>
      </c>
      <c r="H148" s="52">
        <f t="shared" si="42"/>
        <v>35034</v>
      </c>
      <c r="I148" s="52">
        <f t="shared" si="47"/>
        <v>35384.340000000004</v>
      </c>
      <c r="J148" s="50">
        <f t="shared" si="43"/>
        <v>14168</v>
      </c>
      <c r="K148" s="50">
        <f t="shared" si="44"/>
        <v>0</v>
      </c>
      <c r="L148" s="52">
        <f t="shared" si="48"/>
        <v>49</v>
      </c>
      <c r="M148" s="216">
        <v>22534</v>
      </c>
      <c r="N148" s="216">
        <v>1529</v>
      </c>
      <c r="O148" s="217">
        <v>15690.35</v>
      </c>
      <c r="P148" s="216">
        <v>14168</v>
      </c>
      <c r="Q148" s="216">
        <v>49</v>
      </c>
      <c r="R148" s="216">
        <v>0</v>
      </c>
      <c r="S148" s="216">
        <v>3000</v>
      </c>
      <c r="T148" s="216">
        <v>747</v>
      </c>
      <c r="U148" s="217">
        <v>19693.990000000002</v>
      </c>
      <c r="V148" s="216">
        <v>0</v>
      </c>
      <c r="W148" s="216">
        <v>0</v>
      </c>
      <c r="X148" s="216">
        <v>198.22</v>
      </c>
      <c r="Y148" s="50">
        <f>M148*Forutsetninger!$C$19</f>
        <v>23474.315946348735</v>
      </c>
      <c r="Z148" s="50">
        <f t="shared" si="49"/>
        <v>2808.38096</v>
      </c>
      <c r="AA148" s="50">
        <f>R148*Forutsetninger!$C$19</f>
        <v>0</v>
      </c>
      <c r="AB148" s="50">
        <f>Y148+N148+Z148+Q148*Forutsetninger!$C$19-AA148</f>
        <v>27862.741615737705</v>
      </c>
      <c r="AC148" s="50">
        <f>AB148+O148*Forutsetninger!$B$6</f>
        <v>28854.371735737706</v>
      </c>
      <c r="AD148" s="50">
        <f>S148*Forutsetninger!$C$19</f>
        <v>3125.1862891207156</v>
      </c>
      <c r="AE148" s="50">
        <f t="shared" si="45"/>
        <v>0</v>
      </c>
      <c r="AF148" s="50">
        <f>AD148+T148+AE148+W148*Forutsetninger!$C$19</f>
        <v>3872.1862891207156</v>
      </c>
      <c r="AG148" s="50">
        <f>(S148-E148)*Forutsetninger!$C$19+W148*Forutsetninger!$C$19+T148+U148*Forutsetninger!$B$6</f>
        <v>5116.846457120716</v>
      </c>
    </row>
    <row r="149" spans="1:33" s="78" customFormat="1" ht="12" customHeight="1" x14ac:dyDescent="0.2">
      <c r="A149" s="197">
        <v>8722013</v>
      </c>
      <c r="B149" s="197" t="s">
        <v>2</v>
      </c>
      <c r="C149" s="76">
        <v>2013</v>
      </c>
      <c r="D149" s="52">
        <f t="shared" si="40"/>
        <v>14196</v>
      </c>
      <c r="E149" s="216">
        <v>0</v>
      </c>
      <c r="F149" s="52">
        <f t="shared" si="41"/>
        <v>14196</v>
      </c>
      <c r="G149" s="52">
        <f t="shared" si="46"/>
        <v>10448</v>
      </c>
      <c r="H149" s="52">
        <f t="shared" si="42"/>
        <v>118104</v>
      </c>
      <c r="I149" s="52">
        <f t="shared" si="47"/>
        <v>119285.04000000001</v>
      </c>
      <c r="J149" s="50">
        <f t="shared" si="43"/>
        <v>0</v>
      </c>
      <c r="K149" s="50">
        <f t="shared" si="44"/>
        <v>0</v>
      </c>
      <c r="L149" s="52">
        <f t="shared" si="48"/>
        <v>0</v>
      </c>
      <c r="M149" s="216">
        <v>0</v>
      </c>
      <c r="N149" s="216">
        <v>0</v>
      </c>
      <c r="O149" s="217">
        <v>0</v>
      </c>
      <c r="P149" s="216">
        <v>0</v>
      </c>
      <c r="Q149" s="216">
        <v>0</v>
      </c>
      <c r="R149" s="216">
        <v>0</v>
      </c>
      <c r="S149" s="216">
        <v>14196</v>
      </c>
      <c r="T149" s="216">
        <v>10448</v>
      </c>
      <c r="U149" s="217">
        <v>119285.04000000001</v>
      </c>
      <c r="V149" s="216">
        <v>0</v>
      </c>
      <c r="W149" s="216">
        <v>0</v>
      </c>
      <c r="X149" s="216">
        <v>198.22</v>
      </c>
      <c r="Y149" s="50">
        <f>M149*Forutsetninger!$C$19</f>
        <v>0</v>
      </c>
      <c r="Z149" s="50">
        <f t="shared" si="49"/>
        <v>0</v>
      </c>
      <c r="AA149" s="50">
        <f>R149*Forutsetninger!$C$19</f>
        <v>0</v>
      </c>
      <c r="AB149" s="50">
        <f>Y149+N149+Z149+Q149*Forutsetninger!$C$19-AA149</f>
        <v>0</v>
      </c>
      <c r="AC149" s="50">
        <f>AB149+O149*Forutsetninger!$B$6</f>
        <v>0</v>
      </c>
      <c r="AD149" s="50">
        <f>S149*Forutsetninger!$C$19</f>
        <v>14788.381520119226</v>
      </c>
      <c r="AE149" s="50">
        <f t="shared" si="45"/>
        <v>0</v>
      </c>
      <c r="AF149" s="50">
        <f>AD149+T149+AE149+W149*Forutsetninger!$C$19</f>
        <v>25236.381520119226</v>
      </c>
      <c r="AG149" s="50">
        <f>(S149-E149)*Forutsetninger!$C$19+W149*Forutsetninger!$C$19+T149+U149*Forutsetninger!$B$6</f>
        <v>32775.196048119229</v>
      </c>
    </row>
    <row r="150" spans="1:33" s="78" customFormat="1" ht="12" customHeight="1" x14ac:dyDescent="0.2">
      <c r="A150" s="197">
        <v>9002013</v>
      </c>
      <c r="B150" s="197" t="s">
        <v>3</v>
      </c>
      <c r="C150" s="76">
        <v>2013</v>
      </c>
      <c r="D150" s="52">
        <f t="shared" ref="D150" si="60">M150+S150</f>
        <v>887</v>
      </c>
      <c r="E150" s="216">
        <v>0</v>
      </c>
      <c r="F150" s="52">
        <f t="shared" ref="F150" si="61">D150-E150</f>
        <v>887</v>
      </c>
      <c r="G150" s="52">
        <f t="shared" ref="G150" si="62">N150+T150</f>
        <v>667</v>
      </c>
      <c r="H150" s="52">
        <f t="shared" ref="H150" si="63">ROUND(I150/1.01,0)</f>
        <v>10009</v>
      </c>
      <c r="I150" s="52">
        <f t="shared" ref="I150" si="64">O150+U150</f>
        <v>10109.09</v>
      </c>
      <c r="J150" s="50">
        <f t="shared" ref="J150" si="65">P150</f>
        <v>0</v>
      </c>
      <c r="K150" s="50">
        <f t="shared" ref="K150" si="66">V150</f>
        <v>0</v>
      </c>
      <c r="L150" s="52">
        <f t="shared" ref="L150" si="67">Q150+W150</f>
        <v>0</v>
      </c>
      <c r="M150" s="216">
        <v>0</v>
      </c>
      <c r="N150" s="216">
        <v>0</v>
      </c>
      <c r="O150" s="217">
        <v>0</v>
      </c>
      <c r="P150" s="216">
        <v>0</v>
      </c>
      <c r="Q150" s="216">
        <v>0</v>
      </c>
      <c r="R150" s="216">
        <v>0</v>
      </c>
      <c r="S150" s="216">
        <v>887</v>
      </c>
      <c r="T150" s="216">
        <v>667</v>
      </c>
      <c r="U150" s="217">
        <v>10109.09</v>
      </c>
      <c r="V150" s="216">
        <v>0</v>
      </c>
      <c r="W150" s="216">
        <v>0</v>
      </c>
      <c r="X150" s="216">
        <v>0</v>
      </c>
      <c r="Y150" s="50">
        <f>M150*Forutsetninger!$C$19</f>
        <v>0</v>
      </c>
      <c r="Z150" s="50">
        <f t="shared" ref="Z150" si="68">(P150*X150)/1000</f>
        <v>0</v>
      </c>
      <c r="AA150" s="50">
        <f>R150*Forutsetninger!$C$19</f>
        <v>0</v>
      </c>
      <c r="AB150" s="50">
        <f>Y150+N150+Z150+Q150*Forutsetninger!$C$19-AA150</f>
        <v>0</v>
      </c>
      <c r="AC150" s="50">
        <f>AB150+O150*Forutsetninger!$B$6</f>
        <v>0</v>
      </c>
      <c r="AD150" s="50">
        <f>S150*Forutsetninger!$C$19</f>
        <v>924.01341281669158</v>
      </c>
      <c r="AE150" s="50">
        <f t="shared" ref="AE150" si="69">(V150*X150)/1000</f>
        <v>0</v>
      </c>
      <c r="AF150" s="50">
        <f>AD150+T150+AE150+W150*Forutsetninger!$C$19</f>
        <v>1591.0134128166915</v>
      </c>
      <c r="AG150" s="50">
        <f>(S150-E150)*Forutsetninger!$C$19+W150*Forutsetninger!$C$19+T150+U150*Forutsetninger!$B$6</f>
        <v>2229.9079008166914</v>
      </c>
    </row>
    <row r="151" spans="1:33" s="78" customFormat="1" ht="13.5" customHeight="1" x14ac:dyDescent="0.2">
      <c r="A151" s="75"/>
      <c r="E151" s="88"/>
      <c r="F151" s="88"/>
      <c r="O151" s="88"/>
      <c r="S151" s="88"/>
      <c r="U151" s="51"/>
      <c r="V151" s="88"/>
      <c r="W151" s="88"/>
      <c r="AD151" s="77"/>
      <c r="AE151" s="88"/>
      <c r="AF151" s="51"/>
      <c r="AG151" s="88"/>
    </row>
    <row r="152" spans="1:33" s="78" customFormat="1" ht="13.5" customHeight="1" x14ac:dyDescent="0.2">
      <c r="A152" s="75"/>
      <c r="B152" s="178"/>
      <c r="C152" s="178"/>
      <c r="D152" s="178"/>
      <c r="E152" s="179"/>
      <c r="O152" s="88"/>
      <c r="U152" s="51"/>
      <c r="AD152" s="77"/>
    </row>
    <row r="153" spans="1:33" s="78" customFormat="1" ht="12.75" customHeight="1" x14ac:dyDescent="0.2">
      <c r="A153" s="75"/>
      <c r="AD153" s="77"/>
    </row>
    <row r="154" spans="1:33" s="78" customFormat="1" ht="4.5" customHeight="1" x14ac:dyDescent="0.2">
      <c r="A154" s="75"/>
      <c r="AD154" s="77"/>
    </row>
    <row r="155" spans="1:33" s="78" customFormat="1" ht="4.5" customHeight="1" x14ac:dyDescent="0.2">
      <c r="A155" s="75"/>
      <c r="AD155" s="77"/>
    </row>
    <row r="156" spans="1:33" s="78" customFormat="1" ht="4.5" customHeight="1" x14ac:dyDescent="0.2">
      <c r="A156" s="75"/>
      <c r="AD156" s="77"/>
    </row>
    <row r="157" spans="1:33" s="78" customFormat="1" ht="4.5" customHeight="1" x14ac:dyDescent="0.2">
      <c r="A157" s="75"/>
      <c r="AD157" s="77"/>
    </row>
    <row r="158" spans="1:33" s="78" customFormat="1" ht="4.5" customHeight="1" x14ac:dyDescent="0.2">
      <c r="A158" s="75"/>
      <c r="AD158" s="77"/>
    </row>
    <row r="159" spans="1:33" s="78" customFormat="1" ht="4.5" customHeight="1" x14ac:dyDescent="0.2">
      <c r="A159" s="75"/>
      <c r="AD159" s="77"/>
    </row>
    <row r="160" spans="1:33" ht="4.5" customHeight="1" x14ac:dyDescent="0.2">
      <c r="P160" s="75"/>
      <c r="Q160" s="75"/>
      <c r="W160" s="75"/>
      <c r="AD160" s="77"/>
    </row>
    <row r="161" spans="16:30" ht="4.5" customHeight="1" x14ac:dyDescent="0.2">
      <c r="P161" s="75"/>
      <c r="Q161" s="75"/>
      <c r="W161" s="75"/>
      <c r="AD161" s="77"/>
    </row>
    <row r="162" spans="16:30" ht="4.5" customHeight="1" x14ac:dyDescent="0.2">
      <c r="P162" s="75"/>
      <c r="Q162" s="75"/>
      <c r="W162" s="75"/>
      <c r="AD162" s="77"/>
    </row>
    <row r="163" spans="16:30" ht="4.5" customHeight="1" x14ac:dyDescent="0.2">
      <c r="P163" s="75"/>
      <c r="Q163" s="75"/>
      <c r="W163" s="75"/>
      <c r="AD163" s="77"/>
    </row>
    <row r="164" spans="16:30" ht="4.5" customHeight="1" x14ac:dyDescent="0.2">
      <c r="P164" s="75"/>
      <c r="Q164" s="75"/>
      <c r="W164" s="75"/>
      <c r="AD164" s="77"/>
    </row>
    <row r="165" spans="16:30" ht="4.5" customHeight="1" x14ac:dyDescent="0.2">
      <c r="P165" s="75"/>
      <c r="Q165" s="75"/>
      <c r="W165" s="75"/>
      <c r="AD165" s="77"/>
    </row>
    <row r="166" spans="16:30" ht="4.5" customHeight="1" x14ac:dyDescent="0.2">
      <c r="P166" s="75"/>
      <c r="Q166" s="75"/>
      <c r="W166" s="75"/>
      <c r="AD166" s="77"/>
    </row>
    <row r="167" spans="16:30" ht="4.5" customHeight="1" x14ac:dyDescent="0.2">
      <c r="P167" s="75"/>
      <c r="Q167" s="75"/>
      <c r="W167" s="75"/>
      <c r="AD167" s="77"/>
    </row>
    <row r="168" spans="16:30" ht="4.5" customHeight="1" x14ac:dyDescent="0.2">
      <c r="P168" s="75"/>
      <c r="Q168" s="75"/>
      <c r="W168" s="75"/>
      <c r="AD168" s="77"/>
    </row>
    <row r="169" spans="16:30" ht="4.5" customHeight="1" x14ac:dyDescent="0.2">
      <c r="P169" s="75"/>
      <c r="Q169" s="75"/>
      <c r="W169" s="75"/>
      <c r="AD169" s="77"/>
    </row>
    <row r="170" spans="16:30" ht="4.5" customHeight="1" x14ac:dyDescent="0.2">
      <c r="P170" s="75"/>
      <c r="Q170" s="75"/>
      <c r="W170" s="75"/>
      <c r="AD170" s="77"/>
    </row>
    <row r="171" spans="16:30" ht="4.5" customHeight="1" x14ac:dyDescent="0.2">
      <c r="P171" s="75"/>
      <c r="Q171" s="75"/>
      <c r="W171" s="75"/>
      <c r="AD171" s="77"/>
    </row>
    <row r="172" spans="16:30" ht="4.5" customHeight="1" x14ac:dyDescent="0.2">
      <c r="P172" s="75"/>
      <c r="Q172" s="75"/>
      <c r="W172" s="75"/>
      <c r="AD172" s="77"/>
    </row>
    <row r="173" spans="16:30" ht="4.5" customHeight="1" x14ac:dyDescent="0.2">
      <c r="P173" s="75"/>
      <c r="Q173" s="75"/>
      <c r="W173" s="75"/>
      <c r="AD173" s="77"/>
    </row>
    <row r="174" spans="16:30" ht="4.5" customHeight="1" x14ac:dyDescent="0.2">
      <c r="P174" s="75"/>
      <c r="Q174" s="75"/>
      <c r="W174" s="75"/>
      <c r="AD174" s="77"/>
    </row>
    <row r="175" spans="16:30" ht="4.5" customHeight="1" x14ac:dyDescent="0.2">
      <c r="P175" s="75"/>
      <c r="Q175" s="75"/>
      <c r="W175" s="75"/>
      <c r="AD175" s="77"/>
    </row>
    <row r="176" spans="16:30" ht="4.5" customHeight="1" x14ac:dyDescent="0.2">
      <c r="P176" s="75"/>
      <c r="Q176" s="75"/>
      <c r="W176" s="75"/>
      <c r="AD176" s="77"/>
    </row>
    <row r="177" spans="16:30" ht="4.5" customHeight="1" x14ac:dyDescent="0.2">
      <c r="P177" s="75"/>
      <c r="Q177" s="75"/>
      <c r="W177" s="75"/>
      <c r="AD177" s="77"/>
    </row>
    <row r="178" spans="16:30" ht="4.5" customHeight="1" x14ac:dyDescent="0.2">
      <c r="P178" s="75"/>
      <c r="Q178" s="75"/>
      <c r="W178" s="75"/>
      <c r="AD178" s="77"/>
    </row>
    <row r="179" spans="16:30" ht="4.5" customHeight="1" x14ac:dyDescent="0.2">
      <c r="P179" s="75"/>
      <c r="Q179" s="75"/>
      <c r="W179" s="75"/>
      <c r="AD179" s="77"/>
    </row>
    <row r="180" spans="16:30" ht="4.5" customHeight="1" x14ac:dyDescent="0.2">
      <c r="P180" s="75"/>
      <c r="Q180" s="75"/>
      <c r="W180" s="75"/>
      <c r="AD180" s="77"/>
    </row>
    <row r="181" spans="16:30" ht="4.5" customHeight="1" x14ac:dyDescent="0.2">
      <c r="P181" s="75"/>
      <c r="Q181" s="75"/>
      <c r="W181" s="75"/>
      <c r="AD181" s="77"/>
    </row>
    <row r="182" spans="16:30" ht="4.5" customHeight="1" x14ac:dyDescent="0.2">
      <c r="P182" s="75"/>
      <c r="Q182" s="75"/>
      <c r="W182" s="75"/>
      <c r="AD182" s="77"/>
    </row>
    <row r="183" spans="16:30" ht="4.5" customHeight="1" x14ac:dyDescent="0.2">
      <c r="P183" s="75"/>
      <c r="Q183" s="75"/>
      <c r="W183" s="75"/>
      <c r="AD183" s="77"/>
    </row>
    <row r="184" spans="16:30" ht="4.5" customHeight="1" x14ac:dyDescent="0.2">
      <c r="P184" s="75"/>
      <c r="Q184" s="75"/>
      <c r="W184" s="75"/>
      <c r="AD184" s="77"/>
    </row>
    <row r="185" spans="16:30" ht="4.5" customHeight="1" x14ac:dyDescent="0.2">
      <c r="P185" s="75"/>
      <c r="Q185" s="75"/>
      <c r="W185" s="75"/>
      <c r="AD185" s="77"/>
    </row>
    <row r="186" spans="16:30" ht="4.5" customHeight="1" x14ac:dyDescent="0.2">
      <c r="P186" s="75"/>
      <c r="Q186" s="75"/>
      <c r="W186" s="75"/>
      <c r="AD186" s="77"/>
    </row>
    <row r="187" spans="16:30" ht="4.5" customHeight="1" x14ac:dyDescent="0.2">
      <c r="P187" s="75"/>
      <c r="Q187" s="75"/>
      <c r="W187" s="75"/>
      <c r="AD187" s="77"/>
    </row>
    <row r="188" spans="16:30" ht="4.5" customHeight="1" x14ac:dyDescent="0.2">
      <c r="P188" s="75"/>
      <c r="Q188" s="75"/>
      <c r="W188" s="75"/>
      <c r="AD188" s="77"/>
    </row>
    <row r="189" spans="16:30" ht="4.5" customHeight="1" x14ac:dyDescent="0.2">
      <c r="P189" s="75"/>
      <c r="Q189" s="75"/>
      <c r="W189" s="75"/>
      <c r="AD189" s="77"/>
    </row>
    <row r="190" spans="16:30" ht="4.5" customHeight="1" x14ac:dyDescent="0.2">
      <c r="P190" s="75"/>
      <c r="Q190" s="75"/>
      <c r="W190" s="75"/>
      <c r="AD190" s="77"/>
    </row>
    <row r="191" spans="16:30" ht="4.5" customHeight="1" x14ac:dyDescent="0.2">
      <c r="P191" s="75"/>
      <c r="Q191" s="75"/>
      <c r="W191" s="75"/>
      <c r="AD191" s="77"/>
    </row>
    <row r="192" spans="16:30" ht="4.5" customHeight="1" x14ac:dyDescent="0.2">
      <c r="P192" s="75"/>
      <c r="Q192" s="75"/>
      <c r="W192" s="75"/>
      <c r="AD192" s="77"/>
    </row>
    <row r="193" spans="16:30" ht="4.5" customHeight="1" x14ac:dyDescent="0.2">
      <c r="P193" s="75"/>
      <c r="Q193" s="75"/>
      <c r="W193" s="75"/>
      <c r="AD193" s="77"/>
    </row>
    <row r="194" spans="16:30" ht="4.5" customHeight="1" x14ac:dyDescent="0.2">
      <c r="P194" s="75"/>
      <c r="Q194" s="75"/>
      <c r="W194" s="75"/>
      <c r="AD194" s="77"/>
    </row>
    <row r="195" spans="16:30" ht="4.5" customHeight="1" x14ac:dyDescent="0.2">
      <c r="P195" s="75"/>
      <c r="Q195" s="75"/>
      <c r="W195" s="75"/>
      <c r="AD195" s="77"/>
    </row>
    <row r="196" spans="16:30" ht="4.5" customHeight="1" x14ac:dyDescent="0.2">
      <c r="P196" s="75"/>
      <c r="Q196" s="75"/>
      <c r="W196" s="75"/>
      <c r="AD196" s="77"/>
    </row>
    <row r="197" spans="16:30" ht="4.5" customHeight="1" x14ac:dyDescent="0.2">
      <c r="P197" s="75"/>
      <c r="Q197" s="75"/>
      <c r="W197" s="75"/>
      <c r="AD197" s="77"/>
    </row>
    <row r="198" spans="16:30" ht="4.5" customHeight="1" x14ac:dyDescent="0.2">
      <c r="P198" s="75"/>
      <c r="Q198" s="75"/>
      <c r="W198" s="75"/>
      <c r="AD198" s="77"/>
    </row>
    <row r="199" spans="16:30" ht="4.5" customHeight="1" x14ac:dyDescent="0.2">
      <c r="P199" s="75"/>
      <c r="Q199" s="75"/>
      <c r="W199" s="75"/>
      <c r="AD199" s="77"/>
    </row>
    <row r="200" spans="16:30" ht="4.5" customHeight="1" x14ac:dyDescent="0.2">
      <c r="P200" s="75"/>
      <c r="Q200" s="75"/>
      <c r="W200" s="75"/>
      <c r="AD200" s="77"/>
    </row>
    <row r="201" spans="16:30" ht="4.5" customHeight="1" x14ac:dyDescent="0.2">
      <c r="P201" s="75"/>
      <c r="Q201" s="75"/>
      <c r="W201" s="75"/>
      <c r="AD201" s="77"/>
    </row>
    <row r="202" spans="16:30" ht="4.5" customHeight="1" x14ac:dyDescent="0.2">
      <c r="P202" s="75"/>
      <c r="Q202" s="75"/>
      <c r="W202" s="75"/>
      <c r="AD202" s="77"/>
    </row>
    <row r="203" spans="16:30" ht="4.5" customHeight="1" x14ac:dyDescent="0.2">
      <c r="P203" s="75"/>
      <c r="Q203" s="75"/>
      <c r="W203" s="75"/>
      <c r="AD203" s="77"/>
    </row>
    <row r="204" spans="16:30" ht="4.5" customHeight="1" x14ac:dyDescent="0.2">
      <c r="P204" s="75"/>
      <c r="Q204" s="75"/>
      <c r="W204" s="75"/>
      <c r="AD204" s="77"/>
    </row>
    <row r="205" spans="16:30" ht="4.5" customHeight="1" x14ac:dyDescent="0.2">
      <c r="P205" s="75"/>
      <c r="Q205" s="75"/>
      <c r="W205" s="75"/>
      <c r="AD205" s="77"/>
    </row>
    <row r="206" spans="16:30" ht="4.5" customHeight="1" x14ac:dyDescent="0.2">
      <c r="P206" s="75"/>
      <c r="Q206" s="75"/>
      <c r="W206" s="75"/>
      <c r="AD206" s="77"/>
    </row>
    <row r="207" spans="16:30" ht="4.5" customHeight="1" x14ac:dyDescent="0.2">
      <c r="P207" s="75"/>
      <c r="Q207" s="75"/>
      <c r="W207" s="75"/>
      <c r="AD207" s="77"/>
    </row>
    <row r="208" spans="16:30" ht="4.5" customHeight="1" x14ac:dyDescent="0.2">
      <c r="P208" s="75"/>
      <c r="Q208" s="75"/>
      <c r="W208" s="75"/>
      <c r="AD208" s="77"/>
    </row>
    <row r="209" spans="16:30" ht="4.5" customHeight="1" x14ac:dyDescent="0.2">
      <c r="P209" s="75"/>
      <c r="Q209" s="75"/>
      <c r="W209" s="75"/>
      <c r="AD209" s="77"/>
    </row>
    <row r="210" spans="16:30" ht="4.5" customHeight="1" x14ac:dyDescent="0.2">
      <c r="P210" s="75"/>
      <c r="Q210" s="75"/>
      <c r="W210" s="75"/>
      <c r="AD210" s="77"/>
    </row>
    <row r="211" spans="16:30" ht="4.5" customHeight="1" x14ac:dyDescent="0.2">
      <c r="P211" s="75"/>
      <c r="Q211" s="75"/>
      <c r="W211" s="75"/>
      <c r="AD211" s="77"/>
    </row>
    <row r="212" spans="16:30" ht="4.5" customHeight="1" x14ac:dyDescent="0.2">
      <c r="P212" s="75"/>
      <c r="Q212" s="75"/>
      <c r="W212" s="75"/>
      <c r="AD212" s="77"/>
    </row>
    <row r="213" spans="16:30" ht="4.5" customHeight="1" x14ac:dyDescent="0.2">
      <c r="P213" s="75"/>
      <c r="Q213" s="75"/>
      <c r="W213" s="75"/>
      <c r="AD213" s="77"/>
    </row>
    <row r="214" spans="16:30" ht="4.5" customHeight="1" x14ac:dyDescent="0.2">
      <c r="P214" s="75"/>
      <c r="Q214" s="75"/>
      <c r="W214" s="75"/>
      <c r="AD214" s="77"/>
    </row>
    <row r="215" spans="16:30" ht="4.5" customHeight="1" x14ac:dyDescent="0.2">
      <c r="P215" s="75"/>
      <c r="Q215" s="75"/>
      <c r="W215" s="75"/>
      <c r="AD215" s="77"/>
    </row>
    <row r="216" spans="16:30" ht="4.5" customHeight="1" x14ac:dyDescent="0.2">
      <c r="P216" s="75"/>
      <c r="Q216" s="75"/>
      <c r="W216" s="75"/>
      <c r="AD216" s="77"/>
    </row>
    <row r="217" spans="16:30" ht="4.5" customHeight="1" x14ac:dyDescent="0.2">
      <c r="P217" s="75"/>
      <c r="Q217" s="75"/>
      <c r="W217" s="75"/>
      <c r="AD217" s="77"/>
    </row>
    <row r="218" spans="16:30" ht="4.5" customHeight="1" x14ac:dyDescent="0.2">
      <c r="P218" s="75"/>
      <c r="Q218" s="75"/>
      <c r="W218" s="75"/>
      <c r="AD218" s="77"/>
    </row>
    <row r="219" spans="16:30" ht="4.5" customHeight="1" x14ac:dyDescent="0.2">
      <c r="P219" s="75"/>
      <c r="Q219" s="75"/>
      <c r="W219" s="75"/>
      <c r="AD219" s="77"/>
    </row>
    <row r="220" spans="16:30" ht="4.5" customHeight="1" x14ac:dyDescent="0.2">
      <c r="P220" s="75"/>
      <c r="Q220" s="75"/>
      <c r="W220" s="75"/>
      <c r="AD220" s="77"/>
    </row>
    <row r="221" spans="16:30" ht="4.5" customHeight="1" x14ac:dyDescent="0.2">
      <c r="P221" s="75"/>
      <c r="Q221" s="75"/>
      <c r="W221" s="75"/>
      <c r="AD221" s="77"/>
    </row>
    <row r="222" spans="16:30" ht="4.5" customHeight="1" x14ac:dyDescent="0.2">
      <c r="P222" s="75"/>
      <c r="Q222" s="75"/>
      <c r="W222" s="75"/>
      <c r="AD222" s="77"/>
    </row>
    <row r="223" spans="16:30" ht="4.5" customHeight="1" x14ac:dyDescent="0.2">
      <c r="P223" s="75"/>
      <c r="Q223" s="75"/>
      <c r="W223" s="75"/>
      <c r="AD223" s="77"/>
    </row>
    <row r="224" spans="16:30" ht="4.5" customHeight="1" x14ac:dyDescent="0.2">
      <c r="P224" s="75"/>
      <c r="Q224" s="75"/>
      <c r="W224" s="75"/>
      <c r="AD224" s="77"/>
    </row>
    <row r="225" spans="16:30" ht="4.5" customHeight="1" x14ac:dyDescent="0.2">
      <c r="P225" s="75"/>
      <c r="Q225" s="75"/>
      <c r="W225" s="75"/>
      <c r="AD225" s="77"/>
    </row>
    <row r="226" spans="16:30" ht="4.5" customHeight="1" x14ac:dyDescent="0.2">
      <c r="P226" s="75"/>
      <c r="Q226" s="75"/>
      <c r="W226" s="75"/>
      <c r="AD226" s="77"/>
    </row>
    <row r="227" spans="16:30" ht="4.5" customHeight="1" x14ac:dyDescent="0.2">
      <c r="P227" s="75"/>
      <c r="Q227" s="75"/>
      <c r="W227" s="75"/>
      <c r="AD227" s="77"/>
    </row>
    <row r="228" spans="16:30" ht="4.5" customHeight="1" x14ac:dyDescent="0.2">
      <c r="P228" s="75"/>
      <c r="Q228" s="75"/>
      <c r="W228" s="75"/>
      <c r="AD228" s="77"/>
    </row>
    <row r="229" spans="16:30" ht="4.5" customHeight="1" x14ac:dyDescent="0.2">
      <c r="P229" s="75"/>
      <c r="Q229" s="75"/>
      <c r="W229" s="75"/>
      <c r="AD229" s="77"/>
    </row>
    <row r="230" spans="16:30" ht="4.5" customHeight="1" x14ac:dyDescent="0.2">
      <c r="P230" s="75"/>
      <c r="Q230" s="75"/>
      <c r="W230" s="75"/>
      <c r="AD230" s="77"/>
    </row>
    <row r="231" spans="16:30" ht="4.5" customHeight="1" x14ac:dyDescent="0.2">
      <c r="P231" s="75"/>
      <c r="Q231" s="75"/>
      <c r="W231" s="75"/>
      <c r="AD231" s="77"/>
    </row>
    <row r="232" spans="16:30" ht="4.5" customHeight="1" x14ac:dyDescent="0.2">
      <c r="P232" s="75"/>
      <c r="Q232" s="75"/>
      <c r="W232" s="75"/>
      <c r="AD232" s="77"/>
    </row>
    <row r="233" spans="16:30" ht="4.5" customHeight="1" x14ac:dyDescent="0.2">
      <c r="P233" s="75"/>
      <c r="Q233" s="75"/>
      <c r="W233" s="75"/>
      <c r="AD233" s="77"/>
    </row>
    <row r="234" spans="16:30" ht="4.5" customHeight="1" x14ac:dyDescent="0.2">
      <c r="P234" s="75"/>
      <c r="Q234" s="75"/>
      <c r="W234" s="75"/>
      <c r="AD234" s="77"/>
    </row>
    <row r="235" spans="16:30" ht="4.5" customHeight="1" x14ac:dyDescent="0.2">
      <c r="P235" s="75"/>
      <c r="Q235" s="75"/>
      <c r="W235" s="75"/>
      <c r="AD235" s="77"/>
    </row>
    <row r="236" spans="16:30" ht="4.5" customHeight="1" x14ac:dyDescent="0.2">
      <c r="P236" s="75"/>
      <c r="Q236" s="75"/>
      <c r="W236" s="75"/>
      <c r="AD236" s="77"/>
    </row>
    <row r="237" spans="16:30" ht="4.5" customHeight="1" x14ac:dyDescent="0.2">
      <c r="P237" s="75"/>
      <c r="Q237" s="75"/>
      <c r="W237" s="75"/>
      <c r="AD237" s="77"/>
    </row>
    <row r="238" spans="16:30" ht="4.5" customHeight="1" x14ac:dyDescent="0.2">
      <c r="P238" s="75"/>
      <c r="Q238" s="75"/>
      <c r="W238" s="75"/>
      <c r="AD238" s="77"/>
    </row>
    <row r="239" spans="16:30" ht="4.5" customHeight="1" x14ac:dyDescent="0.2">
      <c r="P239" s="75"/>
      <c r="Q239" s="75"/>
      <c r="W239" s="75"/>
      <c r="AD239" s="77"/>
    </row>
    <row r="240" spans="16:30" ht="4.5" customHeight="1" x14ac:dyDescent="0.2">
      <c r="P240" s="75"/>
      <c r="Q240" s="75"/>
      <c r="W240" s="75"/>
      <c r="AD240" s="77"/>
    </row>
    <row r="241" spans="16:30" ht="4.5" customHeight="1" x14ac:dyDescent="0.2">
      <c r="P241" s="75"/>
      <c r="Q241" s="75"/>
      <c r="W241" s="75"/>
      <c r="AD241" s="77"/>
    </row>
    <row r="242" spans="16:30" ht="4.5" customHeight="1" x14ac:dyDescent="0.2">
      <c r="P242" s="75"/>
      <c r="Q242" s="75"/>
      <c r="W242" s="75"/>
      <c r="AD242" s="77"/>
    </row>
    <row r="243" spans="16:30" ht="4.5" customHeight="1" x14ac:dyDescent="0.2">
      <c r="P243" s="75"/>
      <c r="Q243" s="75"/>
      <c r="W243" s="75"/>
      <c r="AD243" s="77"/>
    </row>
    <row r="244" spans="16:30" ht="4.5" customHeight="1" x14ac:dyDescent="0.2">
      <c r="P244" s="75"/>
      <c r="Q244" s="75"/>
      <c r="W244" s="75"/>
      <c r="AD244" s="77"/>
    </row>
    <row r="245" spans="16:30" ht="4.5" customHeight="1" x14ac:dyDescent="0.2">
      <c r="P245" s="75"/>
      <c r="Q245" s="75"/>
      <c r="W245" s="75"/>
      <c r="AD245" s="77"/>
    </row>
    <row r="246" spans="16:30" ht="4.5" customHeight="1" x14ac:dyDescent="0.2">
      <c r="P246" s="75"/>
      <c r="Q246" s="75"/>
      <c r="W246" s="75"/>
      <c r="AD246" s="77"/>
    </row>
    <row r="247" spans="16:30" ht="4.5" customHeight="1" x14ac:dyDescent="0.2">
      <c r="P247" s="75"/>
      <c r="Q247" s="75"/>
      <c r="W247" s="75"/>
      <c r="AD247" s="77"/>
    </row>
    <row r="248" spans="16:30" ht="4.5" customHeight="1" x14ac:dyDescent="0.2">
      <c r="P248" s="75"/>
      <c r="Q248" s="75"/>
      <c r="W248" s="75"/>
      <c r="AD248" s="77"/>
    </row>
    <row r="249" spans="16:30" ht="4.5" customHeight="1" x14ac:dyDescent="0.2">
      <c r="P249" s="75"/>
      <c r="Q249" s="75"/>
      <c r="W249" s="75"/>
      <c r="AD249" s="77"/>
    </row>
    <row r="250" spans="16:30" ht="4.5" customHeight="1" x14ac:dyDescent="0.2">
      <c r="P250" s="75"/>
      <c r="Q250" s="75"/>
      <c r="W250" s="75"/>
      <c r="AD250" s="77"/>
    </row>
    <row r="251" spans="16:30" ht="4.5" customHeight="1" x14ac:dyDescent="0.2">
      <c r="P251" s="75"/>
      <c r="Q251" s="75"/>
      <c r="W251" s="75"/>
      <c r="AD251" s="77"/>
    </row>
    <row r="252" spans="16:30" ht="4.5" customHeight="1" x14ac:dyDescent="0.2">
      <c r="P252" s="75"/>
      <c r="Q252" s="75"/>
      <c r="W252" s="75"/>
      <c r="AD252" s="77"/>
    </row>
    <row r="253" spans="16:30" ht="4.5" customHeight="1" x14ac:dyDescent="0.2">
      <c r="P253" s="75"/>
      <c r="Q253" s="75"/>
      <c r="W253" s="75"/>
      <c r="AD253" s="77"/>
    </row>
    <row r="254" spans="16:30" ht="4.5" customHeight="1" x14ac:dyDescent="0.2">
      <c r="P254" s="75"/>
      <c r="Q254" s="75"/>
      <c r="W254" s="75"/>
      <c r="AD254" s="77"/>
    </row>
    <row r="255" spans="16:30" ht="4.5" customHeight="1" x14ac:dyDescent="0.2">
      <c r="P255" s="75"/>
      <c r="Q255" s="75"/>
      <c r="W255" s="75"/>
      <c r="AD255" s="77"/>
    </row>
    <row r="256" spans="16:30" ht="4.5" customHeight="1" x14ac:dyDescent="0.2">
      <c r="P256" s="75"/>
      <c r="Q256" s="75"/>
      <c r="W256" s="75"/>
      <c r="AD256" s="77"/>
    </row>
    <row r="257" spans="16:30" ht="4.5" customHeight="1" x14ac:dyDescent="0.2">
      <c r="P257" s="75"/>
      <c r="Q257" s="75"/>
      <c r="W257" s="75"/>
      <c r="AD257" s="77"/>
    </row>
    <row r="258" spans="16:30" ht="4.5" customHeight="1" x14ac:dyDescent="0.2">
      <c r="P258" s="75"/>
      <c r="Q258" s="75"/>
      <c r="W258" s="75"/>
      <c r="AD258" s="77"/>
    </row>
    <row r="259" spans="16:30" ht="4.5" customHeight="1" x14ac:dyDescent="0.2">
      <c r="P259" s="75"/>
      <c r="Q259" s="75"/>
      <c r="W259" s="75"/>
      <c r="AD259" s="77"/>
    </row>
    <row r="260" spans="16:30" ht="4.5" customHeight="1" x14ac:dyDescent="0.2">
      <c r="P260" s="75"/>
      <c r="Q260" s="75"/>
      <c r="W260" s="75"/>
      <c r="AD260" s="77"/>
    </row>
    <row r="261" spans="16:30" ht="4.5" customHeight="1" x14ac:dyDescent="0.2">
      <c r="P261" s="75"/>
      <c r="Q261" s="75"/>
      <c r="W261" s="75"/>
      <c r="AD261" s="77"/>
    </row>
    <row r="262" spans="16:30" ht="4.5" customHeight="1" x14ac:dyDescent="0.2">
      <c r="P262" s="75"/>
      <c r="Q262" s="75"/>
      <c r="W262" s="75"/>
      <c r="AD262" s="77"/>
    </row>
    <row r="263" spans="16:30" ht="4.5" customHeight="1" x14ac:dyDescent="0.2">
      <c r="P263" s="75"/>
      <c r="Q263" s="75"/>
      <c r="W263" s="75"/>
      <c r="AD263" s="77"/>
    </row>
    <row r="264" spans="16:30" ht="4.5" customHeight="1" x14ac:dyDescent="0.2">
      <c r="P264" s="75"/>
      <c r="Q264" s="75"/>
      <c r="W264" s="75"/>
      <c r="AD264" s="77"/>
    </row>
    <row r="265" spans="16:30" ht="4.5" customHeight="1" x14ac:dyDescent="0.2">
      <c r="P265" s="75"/>
      <c r="Q265" s="75"/>
      <c r="W265" s="75"/>
      <c r="AD265" s="77"/>
    </row>
    <row r="266" spans="16:30" ht="4.5" customHeight="1" x14ac:dyDescent="0.2">
      <c r="P266" s="75"/>
      <c r="Q266" s="75"/>
      <c r="W266" s="75"/>
      <c r="AD266" s="77"/>
    </row>
    <row r="267" spans="16:30" ht="4.5" customHeight="1" x14ac:dyDescent="0.2">
      <c r="P267" s="75"/>
      <c r="Q267" s="75"/>
      <c r="W267" s="75"/>
      <c r="AD267" s="77"/>
    </row>
    <row r="268" spans="16:30" ht="4.5" customHeight="1" x14ac:dyDescent="0.2">
      <c r="P268" s="75"/>
      <c r="Q268" s="75"/>
      <c r="W268" s="75"/>
      <c r="AD268" s="77"/>
    </row>
    <row r="269" spans="16:30" ht="4.5" customHeight="1" x14ac:dyDescent="0.2">
      <c r="P269" s="75"/>
      <c r="Q269" s="75"/>
      <c r="W269" s="75"/>
      <c r="AD269" s="77"/>
    </row>
    <row r="270" spans="16:30" ht="4.5" customHeight="1" x14ac:dyDescent="0.2">
      <c r="P270" s="75"/>
      <c r="Q270" s="75"/>
      <c r="W270" s="75"/>
      <c r="AD270" s="77"/>
    </row>
    <row r="271" spans="16:30" ht="4.5" customHeight="1" x14ac:dyDescent="0.2">
      <c r="P271" s="75"/>
      <c r="Q271" s="75"/>
      <c r="W271" s="75"/>
      <c r="AD271" s="77"/>
    </row>
    <row r="272" spans="16:30" ht="4.5" customHeight="1" x14ac:dyDescent="0.2">
      <c r="P272" s="75"/>
      <c r="Q272" s="75"/>
      <c r="W272" s="75"/>
      <c r="AD272" s="77"/>
    </row>
    <row r="273" spans="16:30" ht="4.5" customHeight="1" x14ac:dyDescent="0.2">
      <c r="P273" s="75"/>
      <c r="Q273" s="75"/>
      <c r="W273" s="75"/>
      <c r="AD273" s="77"/>
    </row>
    <row r="274" spans="16:30" ht="4.5" customHeight="1" x14ac:dyDescent="0.2">
      <c r="P274" s="75"/>
      <c r="Q274" s="75"/>
      <c r="W274" s="75"/>
      <c r="AD274" s="77"/>
    </row>
    <row r="275" spans="16:30" ht="4.5" customHeight="1" x14ac:dyDescent="0.2">
      <c r="P275" s="75"/>
      <c r="Q275" s="75"/>
      <c r="W275" s="75"/>
      <c r="AD275" s="77"/>
    </row>
    <row r="276" spans="16:30" ht="4.5" customHeight="1" x14ac:dyDescent="0.2">
      <c r="P276" s="75"/>
      <c r="Q276" s="75"/>
      <c r="W276" s="75"/>
      <c r="AD276" s="77"/>
    </row>
    <row r="277" spans="16:30" ht="4.5" customHeight="1" x14ac:dyDescent="0.2">
      <c r="P277" s="75"/>
      <c r="Q277" s="75"/>
      <c r="W277" s="75"/>
      <c r="AD277" s="77"/>
    </row>
    <row r="278" spans="16:30" ht="4.5" customHeight="1" x14ac:dyDescent="0.2">
      <c r="P278" s="75"/>
      <c r="Q278" s="75"/>
      <c r="W278" s="75"/>
      <c r="AD278" s="77"/>
    </row>
    <row r="279" spans="16:30" ht="4.5" customHeight="1" x14ac:dyDescent="0.2">
      <c r="P279" s="75"/>
      <c r="Q279" s="75"/>
      <c r="W279" s="75"/>
      <c r="AD279" s="77"/>
    </row>
    <row r="280" spans="16:30" ht="4.5" customHeight="1" x14ac:dyDescent="0.2">
      <c r="P280" s="75"/>
      <c r="Q280" s="75"/>
      <c r="W280" s="75"/>
      <c r="AD280" s="77"/>
    </row>
    <row r="281" spans="16:30" ht="4.5" customHeight="1" x14ac:dyDescent="0.2">
      <c r="P281" s="75"/>
      <c r="Q281" s="75"/>
      <c r="W281" s="75"/>
      <c r="AD281" s="77"/>
    </row>
    <row r="282" spans="16:30" ht="4.5" customHeight="1" x14ac:dyDescent="0.2">
      <c r="P282" s="75"/>
      <c r="Q282" s="75"/>
      <c r="W282" s="75"/>
      <c r="AD282" s="77"/>
    </row>
    <row r="283" spans="16:30" ht="4.5" customHeight="1" x14ac:dyDescent="0.2">
      <c r="P283" s="75"/>
      <c r="Q283" s="75"/>
      <c r="W283" s="75"/>
      <c r="AD283" s="77"/>
    </row>
    <row r="284" spans="16:30" ht="4.5" customHeight="1" x14ac:dyDescent="0.2">
      <c r="P284" s="75"/>
      <c r="Q284" s="75"/>
      <c r="W284" s="75"/>
      <c r="AD284" s="77"/>
    </row>
    <row r="285" spans="16:30" ht="4.5" customHeight="1" x14ac:dyDescent="0.2">
      <c r="P285" s="75"/>
      <c r="Q285" s="75"/>
      <c r="W285" s="75"/>
      <c r="AD285" s="77"/>
    </row>
    <row r="286" spans="16:30" ht="4.5" customHeight="1" x14ac:dyDescent="0.2">
      <c r="P286" s="75"/>
      <c r="Q286" s="75"/>
      <c r="W286" s="75"/>
      <c r="AD286" s="77"/>
    </row>
    <row r="287" spans="16:30" ht="4.5" customHeight="1" x14ac:dyDescent="0.2">
      <c r="P287" s="75"/>
      <c r="Q287" s="75"/>
      <c r="W287" s="75"/>
      <c r="AD287" s="77"/>
    </row>
    <row r="288" spans="16:30" ht="4.5" customHeight="1" x14ac:dyDescent="0.2">
      <c r="P288" s="75"/>
      <c r="Q288" s="75"/>
      <c r="W288" s="75"/>
      <c r="AD288" s="77"/>
    </row>
    <row r="289" spans="16:30" ht="4.5" customHeight="1" x14ac:dyDescent="0.2">
      <c r="P289" s="75"/>
      <c r="Q289" s="75"/>
      <c r="W289" s="75"/>
      <c r="AD289" s="77"/>
    </row>
    <row r="290" spans="16:30" ht="4.5" customHeight="1" x14ac:dyDescent="0.2">
      <c r="P290" s="75"/>
      <c r="Q290" s="75"/>
      <c r="W290" s="75"/>
      <c r="AD290" s="77"/>
    </row>
    <row r="291" spans="16:30" ht="4.5" customHeight="1" x14ac:dyDescent="0.2">
      <c r="P291" s="75"/>
      <c r="Q291" s="75"/>
      <c r="W291" s="75"/>
      <c r="AD291" s="77"/>
    </row>
    <row r="292" spans="16:30" ht="4.5" customHeight="1" x14ac:dyDescent="0.2">
      <c r="P292" s="75"/>
      <c r="Q292" s="75"/>
      <c r="W292" s="75"/>
      <c r="AD292" s="77"/>
    </row>
    <row r="293" spans="16:30" ht="4.5" customHeight="1" x14ac:dyDescent="0.2">
      <c r="P293" s="75"/>
      <c r="Q293" s="75"/>
      <c r="W293" s="75"/>
      <c r="AD293" s="77"/>
    </row>
    <row r="294" spans="16:30" ht="4.5" customHeight="1" x14ac:dyDescent="0.2">
      <c r="P294" s="75"/>
      <c r="Q294" s="75"/>
      <c r="W294" s="75"/>
      <c r="AD294" s="77"/>
    </row>
    <row r="295" spans="16:30" ht="4.5" customHeight="1" x14ac:dyDescent="0.2">
      <c r="P295" s="75"/>
      <c r="Q295" s="75"/>
      <c r="W295" s="75"/>
      <c r="AD295" s="77"/>
    </row>
    <row r="296" spans="16:30" ht="4.5" customHeight="1" x14ac:dyDescent="0.2">
      <c r="P296" s="75"/>
      <c r="Q296" s="75"/>
      <c r="W296" s="75"/>
      <c r="AD296" s="77"/>
    </row>
    <row r="297" spans="16:30" ht="4.5" customHeight="1" x14ac:dyDescent="0.2">
      <c r="P297" s="75"/>
      <c r="Q297" s="75"/>
      <c r="W297" s="75"/>
      <c r="AD297" s="77"/>
    </row>
    <row r="298" spans="16:30" ht="4.5" customHeight="1" x14ac:dyDescent="0.2">
      <c r="P298" s="75"/>
      <c r="Q298" s="75"/>
      <c r="W298" s="75"/>
      <c r="AD298" s="77"/>
    </row>
    <row r="299" spans="16:30" ht="4.5" customHeight="1" x14ac:dyDescent="0.2">
      <c r="P299" s="75"/>
      <c r="Q299" s="75"/>
      <c r="W299" s="75"/>
      <c r="AD299" s="77"/>
    </row>
    <row r="300" spans="16:30" ht="4.5" customHeight="1" x14ac:dyDescent="0.2">
      <c r="P300" s="75"/>
      <c r="Q300" s="75"/>
      <c r="W300" s="75"/>
      <c r="AD300" s="77"/>
    </row>
    <row r="301" spans="16:30" ht="4.5" customHeight="1" x14ac:dyDescent="0.2">
      <c r="P301" s="75"/>
      <c r="Q301" s="75"/>
      <c r="W301" s="75"/>
      <c r="AD301" s="77"/>
    </row>
    <row r="302" spans="16:30" ht="4.5" customHeight="1" x14ac:dyDescent="0.2">
      <c r="P302" s="75"/>
      <c r="Q302" s="75"/>
      <c r="W302" s="75"/>
      <c r="AD302" s="77"/>
    </row>
    <row r="303" spans="16:30" ht="4.5" customHeight="1" x14ac:dyDescent="0.2">
      <c r="P303" s="75"/>
      <c r="Q303" s="75"/>
      <c r="W303" s="75"/>
      <c r="AD303" s="77"/>
    </row>
    <row r="304" spans="16:30" ht="4.5" customHeight="1" x14ac:dyDescent="0.2">
      <c r="P304" s="75"/>
      <c r="Q304" s="75"/>
      <c r="W304" s="75"/>
      <c r="AD304" s="77"/>
    </row>
    <row r="305" spans="16:30" ht="4.5" customHeight="1" x14ac:dyDescent="0.2">
      <c r="P305" s="75"/>
      <c r="Q305" s="75"/>
      <c r="W305" s="75"/>
      <c r="AD305" s="77"/>
    </row>
    <row r="306" spans="16:30" ht="4.5" customHeight="1" x14ac:dyDescent="0.2">
      <c r="P306" s="75"/>
      <c r="Q306" s="75"/>
      <c r="W306" s="75"/>
      <c r="AD306" s="77"/>
    </row>
    <row r="307" spans="16:30" ht="4.5" customHeight="1" x14ac:dyDescent="0.2">
      <c r="P307" s="75"/>
      <c r="Q307" s="75"/>
      <c r="W307" s="75"/>
      <c r="AD307" s="77"/>
    </row>
    <row r="308" spans="16:30" ht="4.5" customHeight="1" x14ac:dyDescent="0.2">
      <c r="P308" s="75"/>
      <c r="Q308" s="75"/>
      <c r="W308" s="75"/>
      <c r="AD308" s="77"/>
    </row>
    <row r="309" spans="16:30" ht="4.5" customHeight="1" x14ac:dyDescent="0.2">
      <c r="P309" s="75"/>
      <c r="Q309" s="75"/>
      <c r="W309" s="75"/>
      <c r="AD309" s="77"/>
    </row>
    <row r="310" spans="16:30" ht="4.5" customHeight="1" x14ac:dyDescent="0.2">
      <c r="P310" s="75"/>
      <c r="Q310" s="75"/>
      <c r="W310" s="75"/>
      <c r="AD310" s="77"/>
    </row>
    <row r="311" spans="16:30" ht="4.5" customHeight="1" x14ac:dyDescent="0.2">
      <c r="P311" s="75"/>
      <c r="Q311" s="75"/>
      <c r="W311" s="75"/>
      <c r="AD311" s="77"/>
    </row>
    <row r="312" spans="16:30" ht="4.5" customHeight="1" x14ac:dyDescent="0.2">
      <c r="P312" s="75"/>
      <c r="Q312" s="75"/>
      <c r="W312" s="75"/>
      <c r="AD312" s="77"/>
    </row>
    <row r="313" spans="16:30" ht="4.5" customHeight="1" x14ac:dyDescent="0.2">
      <c r="P313" s="75"/>
      <c r="Q313" s="75"/>
      <c r="W313" s="75"/>
      <c r="AD313" s="77"/>
    </row>
    <row r="314" spans="16:30" ht="4.5" customHeight="1" x14ac:dyDescent="0.2">
      <c r="P314" s="75"/>
      <c r="Q314" s="75"/>
      <c r="W314" s="75"/>
      <c r="AD314" s="77"/>
    </row>
    <row r="315" spans="16:30" ht="4.5" customHeight="1" x14ac:dyDescent="0.2">
      <c r="P315" s="75"/>
      <c r="Q315" s="75"/>
      <c r="W315" s="75"/>
      <c r="AD315" s="77"/>
    </row>
    <row r="316" spans="16:30" ht="4.5" customHeight="1" x14ac:dyDescent="0.2">
      <c r="P316" s="75"/>
      <c r="Q316" s="75"/>
      <c r="W316" s="75"/>
      <c r="AD316" s="77"/>
    </row>
    <row r="317" spans="16:30" ht="4.5" customHeight="1" x14ac:dyDescent="0.2">
      <c r="P317" s="75"/>
      <c r="Q317" s="75"/>
      <c r="W317" s="75"/>
      <c r="AD317" s="77"/>
    </row>
    <row r="318" spans="16:30" ht="4.5" customHeight="1" x14ac:dyDescent="0.2">
      <c r="P318" s="75"/>
      <c r="Q318" s="75"/>
      <c r="W318" s="75"/>
      <c r="AD318" s="77"/>
    </row>
    <row r="319" spans="16:30" ht="4.5" customHeight="1" x14ac:dyDescent="0.2">
      <c r="P319" s="75"/>
      <c r="Q319" s="75"/>
      <c r="W319" s="75"/>
      <c r="AD319" s="77"/>
    </row>
    <row r="320" spans="16:30" ht="4.5" customHeight="1" x14ac:dyDescent="0.2">
      <c r="P320" s="75"/>
      <c r="Q320" s="75"/>
      <c r="W320" s="75"/>
      <c r="AD320" s="77"/>
    </row>
    <row r="321" spans="16:30" ht="4.5" customHeight="1" x14ac:dyDescent="0.2">
      <c r="P321" s="75"/>
      <c r="Q321" s="75"/>
      <c r="W321" s="75"/>
      <c r="AD321" s="77"/>
    </row>
    <row r="322" spans="16:30" ht="4.5" customHeight="1" x14ac:dyDescent="0.2">
      <c r="P322" s="75"/>
      <c r="Q322" s="75"/>
      <c r="W322" s="75"/>
      <c r="AD322" s="77"/>
    </row>
    <row r="323" spans="16:30" ht="4.5" customHeight="1" x14ac:dyDescent="0.2">
      <c r="P323" s="75"/>
      <c r="Q323" s="75"/>
      <c r="W323" s="75"/>
      <c r="AD323" s="77"/>
    </row>
    <row r="324" spans="16:30" ht="4.5" customHeight="1" x14ac:dyDescent="0.2">
      <c r="P324" s="75"/>
      <c r="Q324" s="75"/>
      <c r="W324" s="75"/>
      <c r="AD324" s="77"/>
    </row>
    <row r="325" spans="16:30" ht="4.5" customHeight="1" x14ac:dyDescent="0.2">
      <c r="P325" s="75"/>
      <c r="Q325" s="75"/>
      <c r="W325" s="75"/>
      <c r="AD325" s="77"/>
    </row>
    <row r="326" spans="16:30" ht="4.5" customHeight="1" x14ac:dyDescent="0.2">
      <c r="P326" s="75"/>
      <c r="Q326" s="75"/>
      <c r="W326" s="75"/>
      <c r="AD326" s="77"/>
    </row>
    <row r="327" spans="16:30" ht="4.5" customHeight="1" x14ac:dyDescent="0.2">
      <c r="P327" s="75"/>
      <c r="Q327" s="75"/>
      <c r="W327" s="75"/>
      <c r="AD327" s="77"/>
    </row>
    <row r="328" spans="16:30" ht="4.5" customHeight="1" x14ac:dyDescent="0.2">
      <c r="P328" s="75"/>
      <c r="Q328" s="75"/>
      <c r="W328" s="75"/>
      <c r="AD328" s="77"/>
    </row>
    <row r="329" spans="16:30" ht="4.5" customHeight="1" x14ac:dyDescent="0.2">
      <c r="P329" s="75"/>
      <c r="Q329" s="75"/>
      <c r="W329" s="75"/>
      <c r="AD329" s="77"/>
    </row>
    <row r="330" spans="16:30" ht="4.5" customHeight="1" x14ac:dyDescent="0.2">
      <c r="P330" s="75"/>
      <c r="Q330" s="75"/>
      <c r="W330" s="75"/>
      <c r="AD330" s="77"/>
    </row>
    <row r="331" spans="16:30" ht="4.5" customHeight="1" x14ac:dyDescent="0.2">
      <c r="P331" s="75"/>
      <c r="Q331" s="75"/>
      <c r="W331" s="75"/>
      <c r="AD331" s="77"/>
    </row>
    <row r="332" spans="16:30" ht="4.5" customHeight="1" x14ac:dyDescent="0.2">
      <c r="P332" s="75"/>
      <c r="Q332" s="75"/>
      <c r="W332" s="75"/>
      <c r="AD332" s="77"/>
    </row>
    <row r="333" spans="16:30" ht="4.5" customHeight="1" x14ac:dyDescent="0.2">
      <c r="P333" s="75"/>
      <c r="Q333" s="75"/>
      <c r="W333" s="75"/>
      <c r="AD333" s="77"/>
    </row>
    <row r="334" spans="16:30" ht="4.5" customHeight="1" x14ac:dyDescent="0.2">
      <c r="P334" s="75"/>
      <c r="Q334" s="75"/>
      <c r="W334" s="75"/>
      <c r="AD334" s="77"/>
    </row>
    <row r="335" spans="16:30" ht="4.5" customHeight="1" x14ac:dyDescent="0.2">
      <c r="P335" s="75"/>
      <c r="Q335" s="75"/>
      <c r="W335" s="75"/>
      <c r="AD335" s="77"/>
    </row>
    <row r="336" spans="16:30" ht="4.5" customHeight="1" x14ac:dyDescent="0.2">
      <c r="P336" s="75"/>
      <c r="Q336" s="75"/>
      <c r="W336" s="75"/>
      <c r="AD336" s="77"/>
    </row>
    <row r="337" spans="16:30" ht="4.5" customHeight="1" x14ac:dyDescent="0.2">
      <c r="P337" s="75"/>
      <c r="Q337" s="75"/>
      <c r="W337" s="75"/>
      <c r="AD337" s="77"/>
    </row>
    <row r="338" spans="16:30" ht="4.5" customHeight="1" x14ac:dyDescent="0.2">
      <c r="P338" s="75"/>
      <c r="Q338" s="75"/>
      <c r="W338" s="75"/>
      <c r="AD338" s="77"/>
    </row>
    <row r="339" spans="16:30" ht="4.5" customHeight="1" x14ac:dyDescent="0.2">
      <c r="P339" s="75"/>
      <c r="Q339" s="75"/>
      <c r="W339" s="75"/>
      <c r="AD339" s="77"/>
    </row>
    <row r="340" spans="16:30" ht="4.5" customHeight="1" x14ac:dyDescent="0.2">
      <c r="P340" s="75"/>
      <c r="Q340" s="75"/>
      <c r="W340" s="75"/>
      <c r="AD340" s="77"/>
    </row>
    <row r="341" spans="16:30" ht="4.5" customHeight="1" x14ac:dyDescent="0.2">
      <c r="P341" s="75"/>
      <c r="Q341" s="75"/>
      <c r="W341" s="75"/>
      <c r="AD341" s="77"/>
    </row>
    <row r="342" spans="16:30" ht="4.5" customHeight="1" x14ac:dyDescent="0.2">
      <c r="P342" s="75"/>
      <c r="Q342" s="75"/>
      <c r="W342" s="75"/>
      <c r="AD342" s="77"/>
    </row>
    <row r="343" spans="16:30" ht="4.5" customHeight="1" x14ac:dyDescent="0.2">
      <c r="P343" s="75"/>
      <c r="Q343" s="75"/>
      <c r="W343" s="75"/>
      <c r="AD343" s="77"/>
    </row>
    <row r="344" spans="16:30" ht="4.5" customHeight="1" x14ac:dyDescent="0.2">
      <c r="P344" s="75"/>
      <c r="Q344" s="75"/>
      <c r="W344" s="75"/>
      <c r="AD344" s="77"/>
    </row>
    <row r="345" spans="16:30" ht="4.5" customHeight="1" x14ac:dyDescent="0.2">
      <c r="P345" s="75"/>
      <c r="Q345" s="75"/>
      <c r="W345" s="75"/>
      <c r="AD345" s="77"/>
    </row>
    <row r="346" spans="16:30" ht="4.5" customHeight="1" x14ac:dyDescent="0.2">
      <c r="P346" s="75"/>
      <c r="Q346" s="75"/>
      <c r="W346" s="75"/>
      <c r="AD346" s="77"/>
    </row>
    <row r="347" spans="16:30" ht="4.5" customHeight="1" x14ac:dyDescent="0.2">
      <c r="P347" s="75"/>
      <c r="Q347" s="75"/>
      <c r="W347" s="75"/>
      <c r="AD347" s="77"/>
    </row>
    <row r="348" spans="16:30" ht="4.5" customHeight="1" x14ac:dyDescent="0.2">
      <c r="P348" s="75"/>
      <c r="Q348" s="75"/>
      <c r="W348" s="75"/>
      <c r="AD348" s="77"/>
    </row>
    <row r="349" spans="16:30" ht="4.5" customHeight="1" x14ac:dyDescent="0.2">
      <c r="P349" s="75"/>
      <c r="Q349" s="75"/>
      <c r="W349" s="75"/>
      <c r="AD349" s="77"/>
    </row>
    <row r="350" spans="16:30" ht="4.5" customHeight="1" x14ac:dyDescent="0.2">
      <c r="P350" s="75"/>
      <c r="Q350" s="75"/>
      <c r="W350" s="75"/>
      <c r="AD350" s="77"/>
    </row>
    <row r="351" spans="16:30" ht="4.5" customHeight="1" x14ac:dyDescent="0.2">
      <c r="P351" s="75"/>
      <c r="Q351" s="75"/>
      <c r="W351" s="75"/>
      <c r="AD351" s="77"/>
    </row>
    <row r="352" spans="16:30" ht="4.5" customHeight="1" x14ac:dyDescent="0.2">
      <c r="P352" s="75"/>
      <c r="Q352" s="75"/>
      <c r="W352" s="75"/>
      <c r="AD352" s="77"/>
    </row>
    <row r="353" spans="16:30" ht="4.5" customHeight="1" x14ac:dyDescent="0.2">
      <c r="P353" s="75"/>
      <c r="Q353" s="75"/>
      <c r="W353" s="75"/>
      <c r="AD353" s="77"/>
    </row>
    <row r="354" spans="16:30" ht="4.5" customHeight="1" x14ac:dyDescent="0.2">
      <c r="P354" s="75"/>
      <c r="Q354" s="75"/>
      <c r="W354" s="75"/>
      <c r="AD354" s="77"/>
    </row>
    <row r="355" spans="16:30" ht="4.5" customHeight="1" x14ac:dyDescent="0.2">
      <c r="P355" s="75"/>
      <c r="Q355" s="75"/>
      <c r="W355" s="75"/>
      <c r="AD355" s="77"/>
    </row>
    <row r="356" spans="16:30" ht="4.5" customHeight="1" x14ac:dyDescent="0.2">
      <c r="P356" s="75"/>
      <c r="Q356" s="75"/>
      <c r="W356" s="75"/>
      <c r="AD356" s="77"/>
    </row>
    <row r="357" spans="16:30" ht="4.5" customHeight="1" x14ac:dyDescent="0.2">
      <c r="P357" s="75"/>
      <c r="Q357" s="75"/>
      <c r="W357" s="75"/>
      <c r="AD357" s="77"/>
    </row>
    <row r="358" spans="16:30" ht="4.5" customHeight="1" x14ac:dyDescent="0.2">
      <c r="P358" s="75"/>
      <c r="Q358" s="75"/>
      <c r="W358" s="75"/>
      <c r="AD358" s="77"/>
    </row>
    <row r="359" spans="16:30" ht="4.5" customHeight="1" x14ac:dyDescent="0.2">
      <c r="P359" s="75"/>
      <c r="Q359" s="75"/>
      <c r="W359" s="75"/>
      <c r="AD359" s="77"/>
    </row>
    <row r="360" spans="16:30" ht="4.5" customHeight="1" x14ac:dyDescent="0.2">
      <c r="P360" s="75"/>
      <c r="Q360" s="75"/>
      <c r="W360" s="75"/>
      <c r="AD360" s="77"/>
    </row>
    <row r="361" spans="16:30" ht="4.5" customHeight="1" x14ac:dyDescent="0.2">
      <c r="P361" s="75"/>
      <c r="Q361" s="75"/>
      <c r="W361" s="75"/>
      <c r="AD361" s="77"/>
    </row>
    <row r="362" spans="16:30" ht="4.5" customHeight="1" x14ac:dyDescent="0.2">
      <c r="P362" s="75"/>
      <c r="Q362" s="75"/>
      <c r="W362" s="75"/>
      <c r="AD362" s="77"/>
    </row>
    <row r="363" spans="16:30" ht="4.5" customHeight="1" x14ac:dyDescent="0.2">
      <c r="P363" s="75"/>
      <c r="Q363" s="75"/>
      <c r="W363" s="75"/>
      <c r="AD363" s="77"/>
    </row>
    <row r="364" spans="16:30" ht="4.5" customHeight="1" x14ac:dyDescent="0.2">
      <c r="P364" s="75"/>
      <c r="Q364" s="75"/>
      <c r="W364" s="75"/>
      <c r="AD364" s="77"/>
    </row>
    <row r="365" spans="16:30" ht="4.5" customHeight="1" x14ac:dyDescent="0.2">
      <c r="P365" s="75"/>
      <c r="Q365" s="75"/>
      <c r="W365" s="75"/>
      <c r="AD365" s="77"/>
    </row>
    <row r="366" spans="16:30" ht="4.5" customHeight="1" x14ac:dyDescent="0.2">
      <c r="P366" s="75"/>
      <c r="Q366" s="75"/>
      <c r="W366" s="75"/>
      <c r="AD366" s="77"/>
    </row>
    <row r="367" spans="16:30" ht="4.5" customHeight="1" x14ac:dyDescent="0.2">
      <c r="P367" s="75"/>
      <c r="Q367" s="75"/>
      <c r="W367" s="75"/>
      <c r="AD367" s="77"/>
    </row>
    <row r="368" spans="16:30" ht="4.5" customHeight="1" x14ac:dyDescent="0.2">
      <c r="P368" s="75"/>
      <c r="Q368" s="75"/>
      <c r="W368" s="75"/>
      <c r="AD368" s="77"/>
    </row>
    <row r="369" spans="16:30" ht="4.5" customHeight="1" x14ac:dyDescent="0.2">
      <c r="P369" s="75"/>
      <c r="Q369" s="75"/>
      <c r="W369" s="75"/>
      <c r="AD369" s="77"/>
    </row>
    <row r="370" spans="16:30" ht="4.5" customHeight="1" x14ac:dyDescent="0.2">
      <c r="P370" s="75"/>
      <c r="Q370" s="75"/>
      <c r="W370" s="75"/>
      <c r="AD370" s="77"/>
    </row>
    <row r="371" spans="16:30" ht="4.5" customHeight="1" x14ac:dyDescent="0.2">
      <c r="P371" s="75"/>
      <c r="Q371" s="75"/>
      <c r="W371" s="75"/>
      <c r="AD371" s="77"/>
    </row>
    <row r="372" spans="16:30" ht="4.5" customHeight="1" x14ac:dyDescent="0.2">
      <c r="P372" s="75"/>
      <c r="Q372" s="75"/>
      <c r="W372" s="75"/>
      <c r="AD372" s="77"/>
    </row>
    <row r="373" spans="16:30" ht="4.5" customHeight="1" x14ac:dyDescent="0.2">
      <c r="P373" s="75"/>
      <c r="Q373" s="75"/>
      <c r="W373" s="75"/>
      <c r="AD373" s="77"/>
    </row>
    <row r="374" spans="16:30" ht="4.5" customHeight="1" x14ac:dyDescent="0.2">
      <c r="P374" s="75"/>
      <c r="Q374" s="75"/>
      <c r="W374" s="75"/>
      <c r="AD374" s="77"/>
    </row>
    <row r="375" spans="16:30" ht="4.5" customHeight="1" x14ac:dyDescent="0.2">
      <c r="P375" s="75"/>
      <c r="Q375" s="75"/>
      <c r="W375" s="75"/>
      <c r="AD375" s="77"/>
    </row>
    <row r="376" spans="16:30" ht="4.5" customHeight="1" x14ac:dyDescent="0.2">
      <c r="P376" s="75"/>
      <c r="Q376" s="75"/>
      <c r="W376" s="75"/>
      <c r="AD376" s="77"/>
    </row>
    <row r="377" spans="16:30" ht="4.5" customHeight="1" x14ac:dyDescent="0.2">
      <c r="P377" s="75"/>
      <c r="Q377" s="75"/>
      <c r="W377" s="75"/>
      <c r="AD377" s="77"/>
    </row>
    <row r="378" spans="16:30" ht="4.5" customHeight="1" x14ac:dyDescent="0.2">
      <c r="P378" s="75"/>
      <c r="Q378" s="75"/>
      <c r="W378" s="75"/>
      <c r="AD378" s="77"/>
    </row>
    <row r="379" spans="16:30" ht="4.5" customHeight="1" x14ac:dyDescent="0.2">
      <c r="P379" s="75"/>
      <c r="Q379" s="75"/>
      <c r="W379" s="75"/>
      <c r="AD379" s="77"/>
    </row>
    <row r="380" spans="16:30" ht="4.5" customHeight="1" x14ac:dyDescent="0.2">
      <c r="P380" s="75"/>
      <c r="Q380" s="75"/>
      <c r="W380" s="75"/>
      <c r="AD380" s="77"/>
    </row>
    <row r="381" spans="16:30" ht="4.5" customHeight="1" x14ac:dyDescent="0.2">
      <c r="P381" s="75"/>
      <c r="Q381" s="75"/>
      <c r="W381" s="75"/>
      <c r="AD381" s="77"/>
    </row>
    <row r="382" spans="16:30" ht="4.5" customHeight="1" x14ac:dyDescent="0.2">
      <c r="P382" s="75"/>
      <c r="Q382" s="75"/>
      <c r="W382" s="75"/>
      <c r="AD382" s="77"/>
    </row>
    <row r="383" spans="16:30" ht="4.5" customHeight="1" x14ac:dyDescent="0.2">
      <c r="P383" s="75"/>
      <c r="Q383" s="75"/>
      <c r="W383" s="75"/>
      <c r="AD383" s="77"/>
    </row>
    <row r="384" spans="16:30" ht="4.5" customHeight="1" x14ac:dyDescent="0.2">
      <c r="P384" s="75"/>
      <c r="Q384" s="75"/>
      <c r="W384" s="75"/>
      <c r="AD384" s="77"/>
    </row>
    <row r="385" spans="16:30" ht="4.5" customHeight="1" x14ac:dyDescent="0.2">
      <c r="P385" s="75"/>
      <c r="Q385" s="75"/>
      <c r="W385" s="75"/>
      <c r="AD385" s="77"/>
    </row>
    <row r="386" spans="16:30" ht="4.5" customHeight="1" x14ac:dyDescent="0.2">
      <c r="P386" s="75"/>
      <c r="Q386" s="75"/>
      <c r="W386" s="75"/>
      <c r="AD386" s="77"/>
    </row>
    <row r="387" spans="16:30" ht="4.5" customHeight="1" x14ac:dyDescent="0.2">
      <c r="P387" s="75"/>
      <c r="Q387" s="75"/>
      <c r="W387" s="75"/>
      <c r="AD387" s="77"/>
    </row>
    <row r="388" spans="16:30" ht="4.5" customHeight="1" x14ac:dyDescent="0.2">
      <c r="P388" s="75"/>
      <c r="Q388" s="75"/>
      <c r="W388" s="75"/>
      <c r="AD388" s="77"/>
    </row>
    <row r="389" spans="16:30" ht="4.5" customHeight="1" x14ac:dyDescent="0.2">
      <c r="P389" s="75"/>
      <c r="Q389" s="75"/>
      <c r="W389" s="75"/>
      <c r="AD389" s="77"/>
    </row>
    <row r="390" spans="16:30" ht="4.5" customHeight="1" x14ac:dyDescent="0.2">
      <c r="P390" s="75"/>
      <c r="Q390" s="75"/>
      <c r="W390" s="75"/>
      <c r="AD390" s="77"/>
    </row>
    <row r="391" spans="16:30" ht="4.5" customHeight="1" x14ac:dyDescent="0.2">
      <c r="P391" s="75"/>
      <c r="Q391" s="75"/>
      <c r="W391" s="75"/>
      <c r="AD391" s="77"/>
    </row>
    <row r="392" spans="16:30" ht="4.5" customHeight="1" x14ac:dyDescent="0.2">
      <c r="P392" s="75"/>
      <c r="Q392" s="75"/>
      <c r="W392" s="75"/>
      <c r="AD392" s="77"/>
    </row>
    <row r="393" spans="16:30" ht="4.5" customHeight="1" x14ac:dyDescent="0.2">
      <c r="P393" s="75"/>
      <c r="Q393" s="75"/>
      <c r="W393" s="75"/>
      <c r="AD393" s="77"/>
    </row>
    <row r="394" spans="16:30" ht="4.5" customHeight="1" x14ac:dyDescent="0.2">
      <c r="P394" s="75"/>
      <c r="Q394" s="75"/>
      <c r="W394" s="75"/>
      <c r="AD394" s="77"/>
    </row>
    <row r="395" spans="16:30" ht="4.5" customHeight="1" x14ac:dyDescent="0.2">
      <c r="P395" s="75"/>
      <c r="Q395" s="75"/>
      <c r="W395" s="75"/>
      <c r="AD395" s="77"/>
    </row>
    <row r="396" spans="16:30" ht="4.5" customHeight="1" x14ac:dyDescent="0.2">
      <c r="P396" s="75"/>
      <c r="Q396" s="75"/>
      <c r="W396" s="75"/>
      <c r="AD396" s="77"/>
    </row>
    <row r="397" spans="16:30" ht="4.5" customHeight="1" x14ac:dyDescent="0.2">
      <c r="P397" s="75"/>
      <c r="Q397" s="75"/>
      <c r="W397" s="75"/>
      <c r="AD397" s="77"/>
    </row>
    <row r="398" spans="16:30" ht="4.5" customHeight="1" x14ac:dyDescent="0.2">
      <c r="P398" s="75"/>
      <c r="Q398" s="75"/>
      <c r="W398" s="75"/>
      <c r="AD398" s="77"/>
    </row>
    <row r="399" spans="16:30" ht="4.5" customHeight="1" x14ac:dyDescent="0.2">
      <c r="P399" s="75"/>
      <c r="Q399" s="75"/>
      <c r="W399" s="75"/>
      <c r="AD399" s="77"/>
    </row>
    <row r="400" spans="16:30" ht="4.5" customHeight="1" x14ac:dyDescent="0.2">
      <c r="P400" s="75"/>
      <c r="Q400" s="75"/>
      <c r="W400" s="75"/>
      <c r="AD400" s="77"/>
    </row>
    <row r="401" spans="16:30" ht="4.5" customHeight="1" x14ac:dyDescent="0.2">
      <c r="P401" s="75"/>
      <c r="Q401" s="75"/>
      <c r="W401" s="75"/>
      <c r="AD401" s="77"/>
    </row>
    <row r="402" spans="16:30" ht="4.5" customHeight="1" x14ac:dyDescent="0.2">
      <c r="P402" s="75"/>
      <c r="Q402" s="75"/>
      <c r="W402" s="75"/>
      <c r="AD402" s="77"/>
    </row>
    <row r="403" spans="16:30" ht="4.5" customHeight="1" x14ac:dyDescent="0.2">
      <c r="P403" s="75"/>
      <c r="Q403" s="75"/>
      <c r="W403" s="75"/>
      <c r="AD403" s="77"/>
    </row>
    <row r="404" spans="16:30" ht="4.5" customHeight="1" x14ac:dyDescent="0.2">
      <c r="P404" s="75"/>
      <c r="Q404" s="75"/>
      <c r="W404" s="75"/>
      <c r="AD404" s="77"/>
    </row>
    <row r="405" spans="16:30" ht="4.5" customHeight="1" x14ac:dyDescent="0.2">
      <c r="P405" s="75"/>
      <c r="Q405" s="75"/>
      <c r="W405" s="75"/>
      <c r="AD405" s="77"/>
    </row>
    <row r="406" spans="16:30" ht="4.5" customHeight="1" x14ac:dyDescent="0.2">
      <c r="P406" s="75"/>
      <c r="Q406" s="75"/>
      <c r="W406" s="75"/>
      <c r="AD406" s="77"/>
    </row>
    <row r="407" spans="16:30" ht="4.5" customHeight="1" x14ac:dyDescent="0.2">
      <c r="P407" s="75"/>
      <c r="Q407" s="75"/>
      <c r="W407" s="75"/>
      <c r="AD407" s="77"/>
    </row>
    <row r="408" spans="16:30" ht="4.5" customHeight="1" x14ac:dyDescent="0.2">
      <c r="P408" s="75"/>
      <c r="Q408" s="75"/>
      <c r="W408" s="75"/>
      <c r="AD408" s="77"/>
    </row>
    <row r="409" spans="16:30" ht="4.5" customHeight="1" x14ac:dyDescent="0.2">
      <c r="P409" s="75"/>
      <c r="Q409" s="75"/>
      <c r="W409" s="75"/>
      <c r="AD409" s="77"/>
    </row>
    <row r="410" spans="16:30" ht="4.5" customHeight="1" x14ac:dyDescent="0.2">
      <c r="P410" s="75"/>
      <c r="Q410" s="75"/>
      <c r="W410" s="75"/>
      <c r="AD410" s="77"/>
    </row>
    <row r="411" spans="16:30" ht="4.5" customHeight="1" x14ac:dyDescent="0.2">
      <c r="P411" s="75"/>
      <c r="Q411" s="75"/>
      <c r="W411" s="75"/>
      <c r="AD411" s="77"/>
    </row>
    <row r="412" spans="16:30" ht="4.5" customHeight="1" x14ac:dyDescent="0.2">
      <c r="P412" s="75"/>
      <c r="Q412" s="75"/>
      <c r="W412" s="75"/>
      <c r="AD412" s="77"/>
    </row>
    <row r="413" spans="16:30" ht="4.5" customHeight="1" x14ac:dyDescent="0.2">
      <c r="P413" s="75"/>
      <c r="Q413" s="75"/>
      <c r="W413" s="75"/>
      <c r="AD413" s="77"/>
    </row>
    <row r="414" spans="16:30" ht="4.5" customHeight="1" x14ac:dyDescent="0.2">
      <c r="P414" s="75"/>
      <c r="Q414" s="75"/>
      <c r="W414" s="75"/>
      <c r="AD414" s="77"/>
    </row>
    <row r="415" spans="16:30" ht="4.5" customHeight="1" x14ac:dyDescent="0.2">
      <c r="P415" s="75"/>
      <c r="Q415" s="75"/>
      <c r="W415" s="75"/>
      <c r="AD415" s="77"/>
    </row>
    <row r="416" spans="16:30" ht="4.5" customHeight="1" x14ac:dyDescent="0.2">
      <c r="P416" s="75"/>
      <c r="Q416" s="75"/>
      <c r="W416" s="75"/>
      <c r="AD416" s="77"/>
    </row>
    <row r="417" spans="16:30" ht="4.5" customHeight="1" x14ac:dyDescent="0.2">
      <c r="P417" s="75"/>
      <c r="Q417" s="75"/>
      <c r="W417" s="75"/>
      <c r="AD417" s="77"/>
    </row>
    <row r="418" spans="16:30" ht="4.5" customHeight="1" x14ac:dyDescent="0.2">
      <c r="P418" s="75"/>
      <c r="Q418" s="75"/>
      <c r="W418" s="75"/>
      <c r="AD418" s="77"/>
    </row>
    <row r="419" spans="16:30" ht="4.5" customHeight="1" x14ac:dyDescent="0.2">
      <c r="P419" s="75"/>
      <c r="Q419" s="75"/>
      <c r="W419" s="75"/>
      <c r="AD419" s="77"/>
    </row>
    <row r="420" spans="16:30" ht="4.5" customHeight="1" x14ac:dyDescent="0.2">
      <c r="P420" s="75"/>
      <c r="Q420" s="75"/>
      <c r="W420" s="75"/>
      <c r="AD420" s="77"/>
    </row>
    <row r="421" spans="16:30" ht="4.5" customHeight="1" x14ac:dyDescent="0.2">
      <c r="P421" s="75"/>
      <c r="Q421" s="75"/>
      <c r="W421" s="75"/>
      <c r="AD421" s="77"/>
    </row>
    <row r="422" spans="16:30" ht="4.5" customHeight="1" x14ac:dyDescent="0.2">
      <c r="P422" s="75"/>
      <c r="Q422" s="75"/>
      <c r="W422" s="75"/>
      <c r="AD422" s="77"/>
    </row>
    <row r="423" spans="16:30" ht="4.5" customHeight="1" x14ac:dyDescent="0.2">
      <c r="P423" s="75"/>
      <c r="Q423" s="75"/>
      <c r="W423" s="75"/>
      <c r="AD423" s="77"/>
    </row>
    <row r="424" spans="16:30" ht="4.5" customHeight="1" x14ac:dyDescent="0.2">
      <c r="P424" s="75"/>
      <c r="Q424" s="75"/>
      <c r="W424" s="75"/>
      <c r="AD424" s="77"/>
    </row>
    <row r="425" spans="16:30" ht="4.5" customHeight="1" x14ac:dyDescent="0.2">
      <c r="P425" s="75"/>
      <c r="Q425" s="75"/>
      <c r="W425" s="75"/>
      <c r="AD425" s="77"/>
    </row>
    <row r="426" spans="16:30" ht="4.5" customHeight="1" x14ac:dyDescent="0.2">
      <c r="P426" s="75"/>
      <c r="Q426" s="75"/>
      <c r="W426" s="75"/>
      <c r="AD426" s="77"/>
    </row>
    <row r="427" spans="16:30" ht="4.5" customHeight="1" x14ac:dyDescent="0.2">
      <c r="P427" s="75"/>
      <c r="Q427" s="75"/>
      <c r="W427" s="75"/>
      <c r="AD427" s="77"/>
    </row>
    <row r="428" spans="16:30" ht="4.5" customHeight="1" x14ac:dyDescent="0.2">
      <c r="P428" s="75"/>
      <c r="Q428" s="75"/>
      <c r="W428" s="75"/>
      <c r="AD428" s="77"/>
    </row>
    <row r="429" spans="16:30" ht="4.5" customHeight="1" x14ac:dyDescent="0.2">
      <c r="P429" s="75"/>
      <c r="Q429" s="75"/>
      <c r="W429" s="75"/>
      <c r="AD429" s="77"/>
    </row>
    <row r="430" spans="16:30" ht="4.5" customHeight="1" x14ac:dyDescent="0.2">
      <c r="P430" s="75"/>
      <c r="Q430" s="75"/>
      <c r="W430" s="75"/>
      <c r="AD430" s="77"/>
    </row>
    <row r="431" spans="16:30" ht="4.5" customHeight="1" x14ac:dyDescent="0.2">
      <c r="P431" s="75"/>
      <c r="Q431" s="75"/>
      <c r="W431" s="75"/>
      <c r="AD431" s="77"/>
    </row>
    <row r="432" spans="16:30" ht="4.5" customHeight="1" x14ac:dyDescent="0.2">
      <c r="P432" s="75"/>
      <c r="Q432" s="75"/>
      <c r="W432" s="75"/>
      <c r="AD432" s="77"/>
    </row>
    <row r="433" spans="16:30" ht="4.5" customHeight="1" x14ac:dyDescent="0.2">
      <c r="P433" s="75"/>
      <c r="Q433" s="75"/>
      <c r="W433" s="75"/>
      <c r="AD433" s="77"/>
    </row>
    <row r="434" spans="16:30" ht="4.5" customHeight="1" x14ac:dyDescent="0.2">
      <c r="P434" s="75"/>
      <c r="Q434" s="75"/>
      <c r="W434" s="75"/>
      <c r="AD434" s="77"/>
    </row>
    <row r="435" spans="16:30" ht="4.5" customHeight="1" x14ac:dyDescent="0.2">
      <c r="P435" s="75"/>
      <c r="Q435" s="75"/>
      <c r="W435" s="75"/>
      <c r="AD435" s="77"/>
    </row>
    <row r="436" spans="16:30" ht="4.5" customHeight="1" x14ac:dyDescent="0.2">
      <c r="P436" s="75"/>
      <c r="Q436" s="75"/>
      <c r="W436" s="75"/>
      <c r="AD436" s="77"/>
    </row>
    <row r="437" spans="16:30" ht="4.5" customHeight="1" x14ac:dyDescent="0.2">
      <c r="P437" s="75"/>
      <c r="Q437" s="75"/>
      <c r="W437" s="75"/>
      <c r="AD437" s="77"/>
    </row>
    <row r="438" spans="16:30" ht="4.5" customHeight="1" x14ac:dyDescent="0.2">
      <c r="P438" s="75"/>
      <c r="Q438" s="75"/>
      <c r="W438" s="75"/>
      <c r="AD438" s="77"/>
    </row>
    <row r="439" spans="16:30" ht="4.5" customHeight="1" x14ac:dyDescent="0.2">
      <c r="P439" s="75"/>
      <c r="Q439" s="75"/>
      <c r="W439" s="75"/>
      <c r="AD439" s="77"/>
    </row>
    <row r="440" spans="16:30" ht="4.5" customHeight="1" x14ac:dyDescent="0.2">
      <c r="P440" s="75"/>
      <c r="Q440" s="75"/>
      <c r="W440" s="75"/>
      <c r="AD440" s="77"/>
    </row>
    <row r="441" spans="16:30" ht="4.5" customHeight="1" x14ac:dyDescent="0.2">
      <c r="P441" s="75"/>
      <c r="Q441" s="75"/>
      <c r="W441" s="75"/>
      <c r="AD441" s="77"/>
    </row>
    <row r="442" spans="16:30" ht="4.5" customHeight="1" x14ac:dyDescent="0.2">
      <c r="P442" s="75"/>
      <c r="Q442" s="75"/>
      <c r="W442" s="75"/>
      <c r="AD442" s="77"/>
    </row>
    <row r="443" spans="16:30" ht="4.5" customHeight="1" x14ac:dyDescent="0.2">
      <c r="P443" s="75"/>
      <c r="Q443" s="75"/>
      <c r="W443" s="75"/>
      <c r="AD443" s="77"/>
    </row>
    <row r="444" spans="16:30" ht="4.5" customHeight="1" x14ac:dyDescent="0.2">
      <c r="P444" s="75"/>
      <c r="Q444" s="75"/>
      <c r="W444" s="75"/>
      <c r="AD444" s="77"/>
    </row>
    <row r="445" spans="16:30" ht="4.5" customHeight="1" x14ac:dyDescent="0.2">
      <c r="P445" s="75"/>
      <c r="Q445" s="75"/>
      <c r="W445" s="75"/>
      <c r="AD445" s="77"/>
    </row>
    <row r="446" spans="16:30" ht="4.5" customHeight="1" x14ac:dyDescent="0.2">
      <c r="P446" s="75"/>
      <c r="Q446" s="75"/>
      <c r="W446" s="75"/>
      <c r="AD446" s="77"/>
    </row>
    <row r="447" spans="16:30" ht="4.5" customHeight="1" x14ac:dyDescent="0.2">
      <c r="P447" s="75"/>
      <c r="Q447" s="75"/>
      <c r="W447" s="75"/>
      <c r="AD447" s="77"/>
    </row>
    <row r="448" spans="16:30" ht="4.5" customHeight="1" x14ac:dyDescent="0.2">
      <c r="P448" s="75"/>
      <c r="Q448" s="75"/>
      <c r="W448" s="75"/>
      <c r="AD448" s="77"/>
    </row>
    <row r="449" spans="16:30" ht="4.5" customHeight="1" x14ac:dyDescent="0.2">
      <c r="P449" s="75"/>
      <c r="Q449" s="75"/>
      <c r="W449" s="75"/>
      <c r="AD449" s="77"/>
    </row>
    <row r="450" spans="16:30" ht="4.5" customHeight="1" x14ac:dyDescent="0.2">
      <c r="P450" s="75"/>
      <c r="Q450" s="75"/>
      <c r="W450" s="75"/>
      <c r="AD450" s="77"/>
    </row>
    <row r="451" spans="16:30" ht="4.5" customHeight="1" x14ac:dyDescent="0.2">
      <c r="P451" s="75"/>
      <c r="Q451" s="75"/>
      <c r="W451" s="75"/>
      <c r="AD451" s="77"/>
    </row>
    <row r="452" spans="16:30" ht="4.5" customHeight="1" x14ac:dyDescent="0.2">
      <c r="P452" s="75"/>
      <c r="Q452" s="75"/>
      <c r="W452" s="75"/>
      <c r="AD452" s="77"/>
    </row>
    <row r="453" spans="16:30" ht="4.5" customHeight="1" x14ac:dyDescent="0.2">
      <c r="P453" s="75"/>
      <c r="Q453" s="75"/>
      <c r="W453" s="75"/>
      <c r="AD453" s="77"/>
    </row>
    <row r="454" spans="16:30" ht="4.5" customHeight="1" x14ac:dyDescent="0.2">
      <c r="P454" s="75"/>
      <c r="Q454" s="75"/>
      <c r="W454" s="75"/>
      <c r="AD454" s="77"/>
    </row>
    <row r="455" spans="16:30" ht="4.5" customHeight="1" x14ac:dyDescent="0.2">
      <c r="P455" s="75"/>
      <c r="Q455" s="75"/>
      <c r="W455" s="75"/>
      <c r="AD455" s="77"/>
    </row>
    <row r="456" spans="16:30" ht="4.5" customHeight="1" x14ac:dyDescent="0.2">
      <c r="P456" s="75"/>
      <c r="Q456" s="75"/>
      <c r="W456" s="75"/>
      <c r="AD456" s="77"/>
    </row>
    <row r="457" spans="16:30" ht="4.5" customHeight="1" x14ac:dyDescent="0.2">
      <c r="P457" s="75"/>
      <c r="Q457" s="75"/>
      <c r="W457" s="75"/>
      <c r="AD457" s="77"/>
    </row>
    <row r="458" spans="16:30" ht="4.5" customHeight="1" x14ac:dyDescent="0.2">
      <c r="P458" s="75"/>
      <c r="Q458" s="75"/>
      <c r="W458" s="75"/>
      <c r="AD458" s="77"/>
    </row>
    <row r="459" spans="16:30" ht="4.5" customHeight="1" x14ac:dyDescent="0.2">
      <c r="P459" s="75"/>
      <c r="Q459" s="75"/>
      <c r="W459" s="75"/>
      <c r="AD459" s="77"/>
    </row>
    <row r="460" spans="16:30" ht="4.5" customHeight="1" x14ac:dyDescent="0.2">
      <c r="P460" s="75"/>
      <c r="Q460" s="75"/>
      <c r="W460" s="75"/>
      <c r="AD460" s="77"/>
    </row>
    <row r="461" spans="16:30" ht="4.5" customHeight="1" x14ac:dyDescent="0.2">
      <c r="P461" s="75"/>
      <c r="Q461" s="75"/>
      <c r="W461" s="75"/>
      <c r="AD461" s="77"/>
    </row>
    <row r="462" spans="16:30" ht="4.5" customHeight="1" x14ac:dyDescent="0.2">
      <c r="P462" s="75"/>
      <c r="Q462" s="75"/>
      <c r="W462" s="75"/>
      <c r="AD462" s="77"/>
    </row>
    <row r="463" spans="16:30" ht="4.5" customHeight="1" x14ac:dyDescent="0.2">
      <c r="P463" s="75"/>
      <c r="Q463" s="75"/>
      <c r="W463" s="75"/>
      <c r="AD463" s="77"/>
    </row>
    <row r="464" spans="16:30" ht="4.5" customHeight="1" x14ac:dyDescent="0.2">
      <c r="P464" s="75"/>
      <c r="Q464" s="75"/>
      <c r="W464" s="75"/>
      <c r="AD464" s="77"/>
    </row>
    <row r="465" spans="16:30" ht="4.5" customHeight="1" x14ac:dyDescent="0.2">
      <c r="P465" s="75"/>
      <c r="Q465" s="75"/>
      <c r="W465" s="75"/>
      <c r="AD465" s="77"/>
    </row>
    <row r="466" spans="16:30" ht="4.5" customHeight="1" x14ac:dyDescent="0.2">
      <c r="P466" s="75"/>
      <c r="Q466" s="75"/>
      <c r="W466" s="75"/>
      <c r="AD466" s="77"/>
    </row>
    <row r="467" spans="16:30" ht="4.5" customHeight="1" x14ac:dyDescent="0.2">
      <c r="P467" s="75"/>
      <c r="Q467" s="75"/>
      <c r="W467" s="75"/>
      <c r="AD467" s="77"/>
    </row>
    <row r="468" spans="16:30" ht="4.5" customHeight="1" x14ac:dyDescent="0.2">
      <c r="P468" s="75"/>
      <c r="Q468" s="75"/>
      <c r="W468" s="75"/>
      <c r="AD468" s="77"/>
    </row>
    <row r="469" spans="16:30" ht="4.5" customHeight="1" x14ac:dyDescent="0.2">
      <c r="P469" s="75"/>
      <c r="Q469" s="75"/>
      <c r="W469" s="75"/>
      <c r="AD469" s="77"/>
    </row>
    <row r="470" spans="16:30" ht="4.5" customHeight="1" x14ac:dyDescent="0.2">
      <c r="P470" s="75"/>
      <c r="Q470" s="75"/>
      <c r="W470" s="75"/>
      <c r="AD470" s="77"/>
    </row>
    <row r="471" spans="16:30" ht="4.5" customHeight="1" x14ac:dyDescent="0.2">
      <c r="P471" s="75"/>
      <c r="Q471" s="75"/>
      <c r="W471" s="75"/>
      <c r="AD471" s="77"/>
    </row>
    <row r="472" spans="16:30" ht="4.5" customHeight="1" x14ac:dyDescent="0.2">
      <c r="P472" s="75"/>
      <c r="Q472" s="75"/>
      <c r="W472" s="75"/>
      <c r="AD472" s="77"/>
    </row>
    <row r="473" spans="16:30" ht="4.5" customHeight="1" x14ac:dyDescent="0.2">
      <c r="P473" s="75"/>
      <c r="Q473" s="75"/>
      <c r="W473" s="75"/>
      <c r="AD473" s="77"/>
    </row>
    <row r="474" spans="16:30" ht="4.5" customHeight="1" x14ac:dyDescent="0.2">
      <c r="P474" s="75"/>
      <c r="Q474" s="75"/>
      <c r="W474" s="75"/>
      <c r="AD474" s="77"/>
    </row>
    <row r="475" spans="16:30" ht="4.5" customHeight="1" x14ac:dyDescent="0.2">
      <c r="P475" s="75"/>
      <c r="Q475" s="75"/>
      <c r="W475" s="75"/>
      <c r="AD475" s="77"/>
    </row>
    <row r="476" spans="16:30" ht="4.5" customHeight="1" x14ac:dyDescent="0.2">
      <c r="P476" s="75"/>
      <c r="Q476" s="75"/>
      <c r="W476" s="75"/>
      <c r="AD476" s="77"/>
    </row>
    <row r="477" spans="16:30" ht="4.5" customHeight="1" x14ac:dyDescent="0.2">
      <c r="P477" s="75"/>
      <c r="Q477" s="75"/>
      <c r="W477" s="75"/>
      <c r="AD477" s="77"/>
    </row>
    <row r="478" spans="16:30" ht="4.5" customHeight="1" x14ac:dyDescent="0.2">
      <c r="P478" s="75"/>
      <c r="Q478" s="75"/>
      <c r="W478" s="75"/>
      <c r="AD478" s="77"/>
    </row>
    <row r="479" spans="16:30" ht="4.5" customHeight="1" x14ac:dyDescent="0.2">
      <c r="P479" s="75"/>
      <c r="Q479" s="75"/>
      <c r="W479" s="75"/>
      <c r="AD479" s="77"/>
    </row>
    <row r="480" spans="16:30" ht="4.5" customHeight="1" x14ac:dyDescent="0.2">
      <c r="P480" s="75"/>
      <c r="Q480" s="75"/>
      <c r="W480" s="75"/>
      <c r="AD480" s="77"/>
    </row>
    <row r="481" spans="16:30" ht="4.5" customHeight="1" x14ac:dyDescent="0.2">
      <c r="P481" s="75"/>
      <c r="Q481" s="75"/>
      <c r="W481" s="75"/>
      <c r="AD481" s="77"/>
    </row>
    <row r="482" spans="16:30" ht="4.5" customHeight="1" x14ac:dyDescent="0.2">
      <c r="P482" s="75"/>
      <c r="Q482" s="75"/>
      <c r="W482" s="75"/>
      <c r="AD482" s="77"/>
    </row>
    <row r="483" spans="16:30" ht="4.5" customHeight="1" x14ac:dyDescent="0.2">
      <c r="P483" s="75"/>
      <c r="Q483" s="75"/>
      <c r="W483" s="75"/>
      <c r="AD483" s="77"/>
    </row>
    <row r="484" spans="16:30" ht="4.5" customHeight="1" x14ac:dyDescent="0.2">
      <c r="P484" s="75"/>
      <c r="Q484" s="75"/>
      <c r="W484" s="75"/>
      <c r="AD484" s="77"/>
    </row>
    <row r="485" spans="16:30" ht="4.5" customHeight="1" x14ac:dyDescent="0.2">
      <c r="P485" s="75"/>
      <c r="Q485" s="75"/>
      <c r="W485" s="75"/>
      <c r="AD485" s="77"/>
    </row>
    <row r="486" spans="16:30" ht="4.5" customHeight="1" x14ac:dyDescent="0.2">
      <c r="P486" s="75"/>
      <c r="Q486" s="75"/>
      <c r="W486" s="75"/>
      <c r="AD486" s="77"/>
    </row>
    <row r="487" spans="16:30" ht="4.5" customHeight="1" x14ac:dyDescent="0.2">
      <c r="P487" s="75"/>
      <c r="Q487" s="75"/>
      <c r="W487" s="75"/>
      <c r="AD487" s="77"/>
    </row>
    <row r="488" spans="16:30" ht="4.5" customHeight="1" x14ac:dyDescent="0.2">
      <c r="P488" s="75"/>
      <c r="Q488" s="75"/>
      <c r="W488" s="75"/>
      <c r="AD488" s="77"/>
    </row>
    <row r="489" spans="16:30" ht="4.5" customHeight="1" x14ac:dyDescent="0.2">
      <c r="P489" s="75"/>
      <c r="Q489" s="75"/>
      <c r="W489" s="75"/>
      <c r="AD489" s="77"/>
    </row>
    <row r="490" spans="16:30" ht="4.5" customHeight="1" x14ac:dyDescent="0.2">
      <c r="P490" s="75"/>
      <c r="Q490" s="75"/>
      <c r="W490" s="75"/>
      <c r="AD490" s="77"/>
    </row>
    <row r="491" spans="16:30" ht="4.5" customHeight="1" x14ac:dyDescent="0.2">
      <c r="P491" s="75"/>
      <c r="Q491" s="75"/>
      <c r="W491" s="75"/>
      <c r="AD491" s="77"/>
    </row>
    <row r="492" spans="16:30" ht="4.5" customHeight="1" x14ac:dyDescent="0.2">
      <c r="P492" s="75"/>
      <c r="Q492" s="75"/>
      <c r="W492" s="75"/>
      <c r="AD492" s="77"/>
    </row>
    <row r="493" spans="16:30" ht="4.5" customHeight="1" x14ac:dyDescent="0.2">
      <c r="P493" s="75"/>
      <c r="Q493" s="75"/>
      <c r="W493" s="75"/>
      <c r="AD493" s="77"/>
    </row>
    <row r="494" spans="16:30" ht="4.5" customHeight="1" x14ac:dyDescent="0.2">
      <c r="P494" s="75"/>
      <c r="Q494" s="75"/>
      <c r="W494" s="75"/>
      <c r="AD494" s="77"/>
    </row>
    <row r="495" spans="16:30" ht="4.5" customHeight="1" x14ac:dyDescent="0.2">
      <c r="P495" s="75"/>
      <c r="Q495" s="75"/>
      <c r="W495" s="75"/>
      <c r="AD495" s="77"/>
    </row>
    <row r="496" spans="16:30" ht="4.5" customHeight="1" x14ac:dyDescent="0.2">
      <c r="P496" s="75"/>
      <c r="Q496" s="75"/>
      <c r="W496" s="75"/>
      <c r="AD496" s="77"/>
    </row>
    <row r="497" spans="16:30" ht="4.5" customHeight="1" x14ac:dyDescent="0.2">
      <c r="P497" s="75"/>
      <c r="Q497" s="75"/>
      <c r="W497" s="75"/>
      <c r="AD497" s="77"/>
    </row>
    <row r="498" spans="16:30" ht="4.5" customHeight="1" x14ac:dyDescent="0.2">
      <c r="P498" s="75"/>
      <c r="Q498" s="75"/>
      <c r="W498" s="75"/>
      <c r="AD498" s="77"/>
    </row>
    <row r="499" spans="16:30" ht="4.5" customHeight="1" x14ac:dyDescent="0.2">
      <c r="P499" s="75"/>
      <c r="Q499" s="75"/>
      <c r="W499" s="75"/>
      <c r="AD499" s="77"/>
    </row>
    <row r="500" spans="16:30" ht="4.5" customHeight="1" x14ac:dyDescent="0.2">
      <c r="P500" s="75"/>
      <c r="Q500" s="75"/>
      <c r="W500" s="75"/>
      <c r="AD500" s="77"/>
    </row>
    <row r="501" spans="16:30" ht="4.5" customHeight="1" x14ac:dyDescent="0.2">
      <c r="P501" s="75"/>
      <c r="Q501" s="75"/>
      <c r="W501" s="75"/>
      <c r="AD501" s="77"/>
    </row>
    <row r="502" spans="16:30" ht="4.5" customHeight="1" x14ac:dyDescent="0.2">
      <c r="P502" s="75"/>
      <c r="Q502" s="75"/>
      <c r="W502" s="75"/>
      <c r="AD502" s="77"/>
    </row>
    <row r="503" spans="16:30" ht="4.5" customHeight="1" x14ac:dyDescent="0.2">
      <c r="P503" s="75"/>
      <c r="Q503" s="75"/>
      <c r="W503" s="75"/>
      <c r="AD503" s="77"/>
    </row>
    <row r="504" spans="16:30" ht="4.5" customHeight="1" x14ac:dyDescent="0.2">
      <c r="P504" s="75"/>
      <c r="Q504" s="75"/>
      <c r="W504" s="75"/>
      <c r="AD504" s="77"/>
    </row>
    <row r="505" spans="16:30" ht="4.5" customHeight="1" x14ac:dyDescent="0.2">
      <c r="P505" s="75"/>
      <c r="Q505" s="75"/>
      <c r="W505" s="75"/>
      <c r="AD505" s="77"/>
    </row>
    <row r="506" spans="16:30" ht="4.5" customHeight="1" x14ac:dyDescent="0.2">
      <c r="P506" s="75"/>
      <c r="Q506" s="75"/>
      <c r="W506" s="75"/>
      <c r="AD506" s="77"/>
    </row>
    <row r="507" spans="16:30" ht="4.5" customHeight="1" x14ac:dyDescent="0.2">
      <c r="P507" s="75"/>
      <c r="Q507" s="75"/>
      <c r="W507" s="75"/>
      <c r="AD507" s="77"/>
    </row>
    <row r="508" spans="16:30" ht="4.5" customHeight="1" x14ac:dyDescent="0.2">
      <c r="P508" s="75"/>
      <c r="Q508" s="75"/>
      <c r="W508" s="75"/>
      <c r="AD508" s="77"/>
    </row>
    <row r="509" spans="16:30" ht="4.5" customHeight="1" x14ac:dyDescent="0.2">
      <c r="P509" s="75"/>
      <c r="Q509" s="75"/>
      <c r="W509" s="75"/>
      <c r="AD509" s="77"/>
    </row>
    <row r="510" spans="16:30" ht="4.5" customHeight="1" x14ac:dyDescent="0.2">
      <c r="P510" s="75"/>
      <c r="Q510" s="75"/>
      <c r="W510" s="75"/>
      <c r="AD510" s="77"/>
    </row>
    <row r="511" spans="16:30" ht="4.5" customHeight="1" x14ac:dyDescent="0.2">
      <c r="P511" s="75"/>
      <c r="Q511" s="75"/>
      <c r="W511" s="75"/>
      <c r="AD511" s="77"/>
    </row>
    <row r="512" spans="16:30" ht="4.5" customHeight="1" x14ac:dyDescent="0.2">
      <c r="P512" s="75"/>
      <c r="Q512" s="75"/>
      <c r="W512" s="75"/>
      <c r="AD512" s="77"/>
    </row>
    <row r="513" spans="16:30" ht="4.5" customHeight="1" x14ac:dyDescent="0.2">
      <c r="P513" s="75"/>
      <c r="Q513" s="75"/>
      <c r="W513" s="75"/>
      <c r="AD513" s="77"/>
    </row>
    <row r="514" spans="16:30" ht="4.5" customHeight="1" x14ac:dyDescent="0.2">
      <c r="P514" s="75"/>
      <c r="Q514" s="75"/>
      <c r="W514" s="75"/>
      <c r="AD514" s="77"/>
    </row>
    <row r="515" spans="16:30" ht="4.5" customHeight="1" x14ac:dyDescent="0.2">
      <c r="P515" s="75"/>
      <c r="Q515" s="75"/>
      <c r="W515" s="75"/>
      <c r="AD515" s="77"/>
    </row>
    <row r="516" spans="16:30" ht="4.5" customHeight="1" x14ac:dyDescent="0.2">
      <c r="P516" s="75"/>
      <c r="Q516" s="75"/>
      <c r="W516" s="75"/>
      <c r="AD516" s="77"/>
    </row>
    <row r="517" spans="16:30" ht="4.5" customHeight="1" x14ac:dyDescent="0.2">
      <c r="P517" s="75"/>
      <c r="Q517" s="75"/>
      <c r="W517" s="75"/>
      <c r="AD517" s="77"/>
    </row>
    <row r="518" spans="16:30" ht="4.5" customHeight="1" x14ac:dyDescent="0.2">
      <c r="P518" s="75"/>
      <c r="Q518" s="75"/>
      <c r="W518" s="75"/>
      <c r="AD518" s="77"/>
    </row>
    <row r="519" spans="16:30" ht="4.5" customHeight="1" x14ac:dyDescent="0.2">
      <c r="P519" s="75"/>
      <c r="Q519" s="75"/>
      <c r="W519" s="75"/>
      <c r="AD519" s="77"/>
    </row>
    <row r="520" spans="16:30" ht="4.5" customHeight="1" x14ac:dyDescent="0.2">
      <c r="P520" s="75"/>
      <c r="Q520" s="75"/>
      <c r="W520" s="75"/>
      <c r="AD520" s="77"/>
    </row>
    <row r="521" spans="16:30" ht="4.5" customHeight="1" x14ac:dyDescent="0.2">
      <c r="P521" s="75"/>
      <c r="Q521" s="75"/>
      <c r="W521" s="75"/>
      <c r="AD521" s="77"/>
    </row>
    <row r="522" spans="16:30" ht="4.5" customHeight="1" x14ac:dyDescent="0.2">
      <c r="P522" s="75"/>
      <c r="Q522" s="75"/>
      <c r="W522" s="75"/>
      <c r="AD522" s="77"/>
    </row>
    <row r="523" spans="16:30" ht="4.5" customHeight="1" x14ac:dyDescent="0.2">
      <c r="P523" s="75"/>
      <c r="Q523" s="75"/>
      <c r="W523" s="75"/>
      <c r="AD523" s="77"/>
    </row>
    <row r="524" spans="16:30" ht="4.5" customHeight="1" x14ac:dyDescent="0.2">
      <c r="P524" s="75"/>
      <c r="Q524" s="75"/>
      <c r="W524" s="75"/>
      <c r="AD524" s="77"/>
    </row>
    <row r="525" spans="16:30" ht="4.5" customHeight="1" x14ac:dyDescent="0.2">
      <c r="P525" s="75"/>
      <c r="Q525" s="75"/>
      <c r="W525" s="75"/>
      <c r="AD525" s="77"/>
    </row>
    <row r="526" spans="16:30" ht="4.5" customHeight="1" x14ac:dyDescent="0.2">
      <c r="P526" s="75"/>
      <c r="Q526" s="75"/>
      <c r="W526" s="75"/>
      <c r="AD526" s="77"/>
    </row>
    <row r="527" spans="16:30" ht="4.5" customHeight="1" x14ac:dyDescent="0.2">
      <c r="P527" s="75"/>
      <c r="Q527" s="75"/>
      <c r="W527" s="75"/>
      <c r="AD527" s="77"/>
    </row>
    <row r="528" spans="16:30" ht="4.5" customHeight="1" x14ac:dyDescent="0.2">
      <c r="P528" s="75"/>
      <c r="Q528" s="75"/>
      <c r="W528" s="75"/>
      <c r="AD528" s="77"/>
    </row>
    <row r="529" spans="16:30" ht="4.5" customHeight="1" x14ac:dyDescent="0.2">
      <c r="P529" s="75"/>
      <c r="Q529" s="75"/>
      <c r="W529" s="75"/>
      <c r="AD529" s="77"/>
    </row>
    <row r="530" spans="16:30" ht="4.5" customHeight="1" x14ac:dyDescent="0.2">
      <c r="P530" s="75"/>
      <c r="Q530" s="75"/>
      <c r="W530" s="75"/>
      <c r="AD530" s="77"/>
    </row>
    <row r="531" spans="16:30" ht="4.5" customHeight="1" x14ac:dyDescent="0.2">
      <c r="P531" s="75"/>
      <c r="Q531" s="75"/>
      <c r="W531" s="75"/>
      <c r="AD531" s="77"/>
    </row>
    <row r="532" spans="16:30" ht="4.5" customHeight="1" x14ac:dyDescent="0.2">
      <c r="P532" s="75"/>
      <c r="Q532" s="75"/>
      <c r="W532" s="75"/>
      <c r="AD532" s="77"/>
    </row>
    <row r="533" spans="16:30" ht="4.5" customHeight="1" x14ac:dyDescent="0.2">
      <c r="P533" s="75"/>
      <c r="Q533" s="75"/>
      <c r="W533" s="75"/>
      <c r="AD533" s="77"/>
    </row>
    <row r="534" spans="16:30" ht="4.5" customHeight="1" x14ac:dyDescent="0.2">
      <c r="P534" s="75"/>
      <c r="Q534" s="75"/>
      <c r="W534" s="75"/>
      <c r="AD534" s="77"/>
    </row>
    <row r="535" spans="16:30" ht="4.5" customHeight="1" x14ac:dyDescent="0.2">
      <c r="P535" s="75"/>
      <c r="Q535" s="75"/>
      <c r="W535" s="75"/>
      <c r="AD535" s="77"/>
    </row>
    <row r="536" spans="16:30" ht="4.5" customHeight="1" x14ac:dyDescent="0.2">
      <c r="P536" s="75"/>
      <c r="Q536" s="75"/>
      <c r="W536" s="75"/>
      <c r="AD536" s="77"/>
    </row>
    <row r="537" spans="16:30" ht="4.5" customHeight="1" x14ac:dyDescent="0.2">
      <c r="P537" s="75"/>
      <c r="Q537" s="75"/>
      <c r="W537" s="75"/>
      <c r="AD537" s="77"/>
    </row>
    <row r="538" spans="16:30" ht="4.5" customHeight="1" x14ac:dyDescent="0.2">
      <c r="P538" s="75"/>
      <c r="Q538" s="75"/>
      <c r="W538" s="75"/>
      <c r="AD538" s="77"/>
    </row>
    <row r="539" spans="16:30" ht="4.5" customHeight="1" x14ac:dyDescent="0.2">
      <c r="P539" s="75"/>
      <c r="Q539" s="75"/>
      <c r="W539" s="75"/>
      <c r="AD539" s="77"/>
    </row>
    <row r="540" spans="16:30" ht="4.5" customHeight="1" x14ac:dyDescent="0.2">
      <c r="P540" s="75"/>
      <c r="Q540" s="75"/>
      <c r="W540" s="75"/>
      <c r="AD540" s="77"/>
    </row>
    <row r="541" spans="16:30" ht="4.5" customHeight="1" x14ac:dyDescent="0.2">
      <c r="P541" s="75"/>
      <c r="Q541" s="75"/>
      <c r="W541" s="75"/>
      <c r="AD541" s="77"/>
    </row>
    <row r="542" spans="16:30" ht="4.5" customHeight="1" x14ac:dyDescent="0.2">
      <c r="P542" s="75"/>
      <c r="Q542" s="75"/>
      <c r="W542" s="75"/>
      <c r="AD542" s="77"/>
    </row>
    <row r="543" spans="16:30" ht="4.5" customHeight="1" x14ac:dyDescent="0.2">
      <c r="P543" s="75"/>
      <c r="Q543" s="75"/>
      <c r="W543" s="75"/>
      <c r="AD543" s="77"/>
    </row>
    <row r="544" spans="16:30" ht="4.5" customHeight="1" x14ac:dyDescent="0.2">
      <c r="P544" s="75"/>
      <c r="Q544" s="75"/>
      <c r="W544" s="75"/>
      <c r="AD544" s="77"/>
    </row>
    <row r="545" spans="16:30" ht="4.5" customHeight="1" x14ac:dyDescent="0.2">
      <c r="P545" s="75"/>
      <c r="Q545" s="75"/>
      <c r="W545" s="75"/>
      <c r="AD545" s="77"/>
    </row>
    <row r="546" spans="16:30" ht="4.5" customHeight="1" x14ac:dyDescent="0.2">
      <c r="P546" s="75"/>
      <c r="Q546" s="75"/>
      <c r="W546" s="75"/>
      <c r="AD546" s="77"/>
    </row>
    <row r="547" spans="16:30" ht="4.5" customHeight="1" x14ac:dyDescent="0.2">
      <c r="P547" s="75"/>
      <c r="Q547" s="75"/>
      <c r="W547" s="75"/>
      <c r="AD547" s="77"/>
    </row>
    <row r="548" spans="16:30" ht="4.5" customHeight="1" x14ac:dyDescent="0.2">
      <c r="P548" s="75"/>
      <c r="Q548" s="75"/>
      <c r="W548" s="75"/>
      <c r="AD548" s="77"/>
    </row>
    <row r="549" spans="16:30" ht="4.5" customHeight="1" x14ac:dyDescent="0.2">
      <c r="P549" s="75"/>
      <c r="Q549" s="75"/>
      <c r="W549" s="75"/>
      <c r="AD549" s="77"/>
    </row>
    <row r="550" spans="16:30" ht="4.5" customHeight="1" x14ac:dyDescent="0.2">
      <c r="P550" s="75"/>
      <c r="Q550" s="75"/>
      <c r="W550" s="75"/>
      <c r="AD550" s="77"/>
    </row>
    <row r="551" spans="16:30" ht="4.5" customHeight="1" x14ac:dyDescent="0.2">
      <c r="P551" s="75"/>
      <c r="Q551" s="75"/>
      <c r="W551" s="75"/>
      <c r="AD551" s="77"/>
    </row>
    <row r="552" spans="16:30" ht="4.5" customHeight="1" x14ac:dyDescent="0.2">
      <c r="P552" s="75"/>
      <c r="Q552" s="75"/>
      <c r="W552" s="75"/>
      <c r="AD552" s="77"/>
    </row>
    <row r="553" spans="16:30" ht="4.5" customHeight="1" x14ac:dyDescent="0.2">
      <c r="P553" s="75"/>
      <c r="Q553" s="75"/>
      <c r="W553" s="75"/>
      <c r="AD553" s="77"/>
    </row>
    <row r="554" spans="16:30" ht="4.5" customHeight="1" x14ac:dyDescent="0.2">
      <c r="P554" s="75"/>
      <c r="Q554" s="75"/>
      <c r="W554" s="75"/>
      <c r="AD554" s="77"/>
    </row>
    <row r="555" spans="16:30" ht="4.5" customHeight="1" x14ac:dyDescent="0.2">
      <c r="P555" s="75"/>
      <c r="Q555" s="75"/>
      <c r="W555" s="75"/>
      <c r="AD555" s="77"/>
    </row>
    <row r="556" spans="16:30" ht="4.5" customHeight="1" x14ac:dyDescent="0.2">
      <c r="P556" s="75"/>
      <c r="Q556" s="75"/>
      <c r="W556" s="75"/>
      <c r="AD556" s="77"/>
    </row>
    <row r="557" spans="16:30" ht="4.5" customHeight="1" x14ac:dyDescent="0.2">
      <c r="P557" s="75"/>
      <c r="Q557" s="75"/>
      <c r="W557" s="75"/>
      <c r="AD557" s="77"/>
    </row>
    <row r="558" spans="16:30" ht="4.5" customHeight="1" x14ac:dyDescent="0.2">
      <c r="P558" s="75"/>
      <c r="Q558" s="75"/>
      <c r="W558" s="75"/>
      <c r="AD558" s="77"/>
    </row>
    <row r="559" spans="16:30" ht="4.5" customHeight="1" x14ac:dyDescent="0.2">
      <c r="P559" s="75"/>
      <c r="Q559" s="75"/>
      <c r="W559" s="75"/>
      <c r="AD559" s="77"/>
    </row>
    <row r="560" spans="16:30" ht="4.5" customHeight="1" x14ac:dyDescent="0.2">
      <c r="P560" s="75"/>
      <c r="Q560" s="75"/>
      <c r="W560" s="75"/>
      <c r="AD560" s="77"/>
    </row>
    <row r="561" spans="16:30" ht="4.5" customHeight="1" x14ac:dyDescent="0.2">
      <c r="P561" s="75"/>
      <c r="Q561" s="75"/>
      <c r="W561" s="75"/>
      <c r="AD561" s="77"/>
    </row>
    <row r="562" spans="16:30" ht="4.5" customHeight="1" x14ac:dyDescent="0.2">
      <c r="P562" s="75"/>
      <c r="Q562" s="75"/>
      <c r="W562" s="75"/>
      <c r="AD562" s="77"/>
    </row>
    <row r="563" spans="16:30" ht="4.5" customHeight="1" x14ac:dyDescent="0.2">
      <c r="P563" s="75"/>
      <c r="Q563" s="75"/>
      <c r="W563" s="75"/>
      <c r="AD563" s="77"/>
    </row>
    <row r="564" spans="16:30" ht="4.5" customHeight="1" x14ac:dyDescent="0.2">
      <c r="P564" s="75"/>
      <c r="Q564" s="75"/>
      <c r="W564" s="75"/>
      <c r="AD564" s="77"/>
    </row>
    <row r="565" spans="16:30" ht="4.5" customHeight="1" x14ac:dyDescent="0.2">
      <c r="P565" s="75"/>
      <c r="Q565" s="75"/>
      <c r="W565" s="75"/>
      <c r="AD565" s="77"/>
    </row>
    <row r="566" spans="16:30" ht="4.5" customHeight="1" x14ac:dyDescent="0.2">
      <c r="P566" s="75"/>
      <c r="Q566" s="75"/>
      <c r="W566" s="75"/>
      <c r="AD566" s="77"/>
    </row>
    <row r="567" spans="16:30" ht="4.5" customHeight="1" x14ac:dyDescent="0.2">
      <c r="P567" s="75"/>
      <c r="Q567" s="75"/>
      <c r="W567" s="75"/>
      <c r="AD567" s="77"/>
    </row>
    <row r="568" spans="16:30" ht="4.5" customHeight="1" x14ac:dyDescent="0.2">
      <c r="P568" s="75"/>
      <c r="Q568" s="75"/>
      <c r="W568" s="75"/>
      <c r="AD568" s="77"/>
    </row>
    <row r="569" spans="16:30" ht="4.5" customHeight="1" x14ac:dyDescent="0.2">
      <c r="P569" s="75"/>
      <c r="Q569" s="75"/>
      <c r="W569" s="75"/>
      <c r="AD569" s="77"/>
    </row>
    <row r="570" spans="16:30" ht="4.5" customHeight="1" x14ac:dyDescent="0.2">
      <c r="P570" s="75"/>
      <c r="Q570" s="75"/>
      <c r="W570" s="75"/>
      <c r="AD570" s="77"/>
    </row>
    <row r="571" spans="16:30" ht="4.5" customHeight="1" x14ac:dyDescent="0.2">
      <c r="P571" s="75"/>
      <c r="Q571" s="75"/>
      <c r="W571" s="75"/>
      <c r="AD571" s="77"/>
    </row>
    <row r="572" spans="16:30" ht="4.5" customHeight="1" x14ac:dyDescent="0.2">
      <c r="P572" s="75"/>
      <c r="Q572" s="75"/>
      <c r="W572" s="75"/>
      <c r="AD572" s="77"/>
    </row>
    <row r="573" spans="16:30" ht="4.5" customHeight="1" x14ac:dyDescent="0.2">
      <c r="P573" s="75"/>
      <c r="Q573" s="75"/>
      <c r="W573" s="75"/>
      <c r="AD573" s="77"/>
    </row>
    <row r="574" spans="16:30" ht="4.5" customHeight="1" x14ac:dyDescent="0.2">
      <c r="P574" s="75"/>
      <c r="Q574" s="75"/>
      <c r="W574" s="75"/>
      <c r="AD574" s="77"/>
    </row>
    <row r="575" spans="16:30" ht="4.5" customHeight="1" x14ac:dyDescent="0.2">
      <c r="P575" s="75"/>
      <c r="Q575" s="75"/>
      <c r="W575" s="75"/>
      <c r="AD575" s="77"/>
    </row>
    <row r="576" spans="16:30" ht="4.5" customHeight="1" x14ac:dyDescent="0.2">
      <c r="P576" s="75"/>
      <c r="Q576" s="75"/>
      <c r="W576" s="75"/>
      <c r="AD576" s="77"/>
    </row>
    <row r="577" spans="16:30" ht="4.5" customHeight="1" x14ac:dyDescent="0.2">
      <c r="P577" s="75"/>
      <c r="Q577" s="75"/>
      <c r="W577" s="75"/>
      <c r="AD577" s="77"/>
    </row>
    <row r="578" spans="16:30" ht="4.5" customHeight="1" x14ac:dyDescent="0.2">
      <c r="P578" s="75"/>
      <c r="Q578" s="75"/>
      <c r="W578" s="75"/>
      <c r="AD578" s="77"/>
    </row>
    <row r="579" spans="16:30" ht="4.5" customHeight="1" x14ac:dyDescent="0.2">
      <c r="P579" s="75"/>
      <c r="Q579" s="75"/>
      <c r="W579" s="75"/>
      <c r="AD579" s="77"/>
    </row>
    <row r="580" spans="16:30" ht="4.5" customHeight="1" x14ac:dyDescent="0.2">
      <c r="P580" s="75"/>
      <c r="Q580" s="75"/>
      <c r="W580" s="75"/>
      <c r="AD580" s="77"/>
    </row>
    <row r="581" spans="16:30" ht="4.5" customHeight="1" x14ac:dyDescent="0.2">
      <c r="P581" s="75"/>
      <c r="Q581" s="75"/>
      <c r="W581" s="75"/>
      <c r="AD581" s="77"/>
    </row>
    <row r="582" spans="16:30" ht="4.5" customHeight="1" x14ac:dyDescent="0.2">
      <c r="P582" s="75"/>
      <c r="Q582" s="75"/>
      <c r="W582" s="75"/>
      <c r="AD582" s="77"/>
    </row>
    <row r="583" spans="16:30" ht="4.5" customHeight="1" x14ac:dyDescent="0.2">
      <c r="P583" s="75"/>
      <c r="Q583" s="75"/>
      <c r="W583" s="75"/>
      <c r="AD583" s="77"/>
    </row>
    <row r="584" spans="16:30" ht="4.5" customHeight="1" x14ac:dyDescent="0.2">
      <c r="P584" s="75"/>
      <c r="Q584" s="75"/>
      <c r="W584" s="75"/>
      <c r="AD584" s="77"/>
    </row>
    <row r="585" spans="16:30" ht="4.5" customHeight="1" x14ac:dyDescent="0.2">
      <c r="P585" s="75"/>
      <c r="Q585" s="75"/>
      <c r="W585" s="75"/>
      <c r="AD585" s="77"/>
    </row>
    <row r="586" spans="16:30" ht="4.5" customHeight="1" x14ac:dyDescent="0.2">
      <c r="P586" s="75"/>
      <c r="Q586" s="75"/>
      <c r="W586" s="75"/>
      <c r="AD586" s="77"/>
    </row>
    <row r="587" spans="16:30" ht="4.5" customHeight="1" x14ac:dyDescent="0.2">
      <c r="P587" s="75"/>
      <c r="Q587" s="75"/>
      <c r="W587" s="75"/>
      <c r="AD587" s="77"/>
    </row>
    <row r="588" spans="16:30" ht="4.5" customHeight="1" x14ac:dyDescent="0.2">
      <c r="P588" s="75"/>
      <c r="Q588" s="75"/>
      <c r="W588" s="75"/>
      <c r="AD588" s="77"/>
    </row>
    <row r="589" spans="16:30" ht="4.5" customHeight="1" x14ac:dyDescent="0.2">
      <c r="P589" s="75"/>
      <c r="Q589" s="75"/>
      <c r="W589" s="75"/>
      <c r="AD589" s="77"/>
    </row>
    <row r="590" spans="16:30" ht="4.5" customHeight="1" x14ac:dyDescent="0.2">
      <c r="P590" s="75"/>
      <c r="Q590" s="75"/>
      <c r="W590" s="75"/>
      <c r="AD590" s="77"/>
    </row>
    <row r="591" spans="16:30" ht="4.5" customHeight="1" x14ac:dyDescent="0.2">
      <c r="P591" s="75"/>
      <c r="Q591" s="75"/>
      <c r="W591" s="75"/>
      <c r="AD591" s="77"/>
    </row>
    <row r="592" spans="16:30" ht="4.5" customHeight="1" x14ac:dyDescent="0.2">
      <c r="P592" s="75"/>
      <c r="Q592" s="75"/>
      <c r="W592" s="75"/>
      <c r="AD592" s="77"/>
    </row>
    <row r="593" spans="16:30" ht="4.5" customHeight="1" x14ac:dyDescent="0.2">
      <c r="P593" s="75"/>
      <c r="Q593" s="75"/>
      <c r="W593" s="75"/>
      <c r="AD593" s="77"/>
    </row>
    <row r="594" spans="16:30" ht="4.5" customHeight="1" x14ac:dyDescent="0.2">
      <c r="P594" s="75"/>
      <c r="Q594" s="75"/>
      <c r="W594" s="75"/>
      <c r="AD594" s="77"/>
    </row>
    <row r="595" spans="16:30" ht="4.5" customHeight="1" x14ac:dyDescent="0.2">
      <c r="P595" s="75"/>
      <c r="Q595" s="75"/>
      <c r="W595" s="75"/>
      <c r="AD595" s="77"/>
    </row>
    <row r="596" spans="16:30" ht="4.5" customHeight="1" x14ac:dyDescent="0.2">
      <c r="P596" s="75"/>
      <c r="Q596" s="75"/>
      <c r="W596" s="75"/>
      <c r="AD596" s="77"/>
    </row>
    <row r="597" spans="16:30" ht="4.5" customHeight="1" x14ac:dyDescent="0.2">
      <c r="P597" s="75"/>
      <c r="Q597" s="75"/>
      <c r="W597" s="75"/>
      <c r="AD597" s="77"/>
    </row>
    <row r="598" spans="16:30" ht="4.5" customHeight="1" x14ac:dyDescent="0.2">
      <c r="P598" s="75"/>
      <c r="Q598" s="75"/>
      <c r="W598" s="75"/>
      <c r="AD598" s="77"/>
    </row>
    <row r="599" spans="16:30" ht="4.5" customHeight="1" x14ac:dyDescent="0.2">
      <c r="P599" s="75"/>
      <c r="Q599" s="75"/>
      <c r="W599" s="75"/>
      <c r="AD599" s="77"/>
    </row>
    <row r="600" spans="16:30" ht="4.5" customHeight="1" x14ac:dyDescent="0.2">
      <c r="P600" s="75"/>
      <c r="Q600" s="75"/>
      <c r="W600" s="75"/>
      <c r="AD600" s="77"/>
    </row>
    <row r="601" spans="16:30" ht="4.5" customHeight="1" x14ac:dyDescent="0.2">
      <c r="P601" s="75"/>
      <c r="Q601" s="75"/>
      <c r="W601" s="75"/>
      <c r="AD601" s="77"/>
    </row>
    <row r="602" spans="16:30" ht="4.5" customHeight="1" x14ac:dyDescent="0.2">
      <c r="P602" s="75"/>
      <c r="Q602" s="75"/>
      <c r="W602" s="75"/>
      <c r="AD602" s="77"/>
    </row>
    <row r="603" spans="16:30" ht="4.5" customHeight="1" x14ac:dyDescent="0.2">
      <c r="P603" s="75"/>
      <c r="Q603" s="75"/>
      <c r="W603" s="75"/>
      <c r="AD603" s="77"/>
    </row>
    <row r="604" spans="16:30" ht="4.5" customHeight="1" x14ac:dyDescent="0.2">
      <c r="P604" s="75"/>
      <c r="Q604" s="75"/>
      <c r="W604" s="75"/>
      <c r="AD604" s="77"/>
    </row>
    <row r="605" spans="16:30" ht="4.5" customHeight="1" x14ac:dyDescent="0.2">
      <c r="P605" s="75"/>
      <c r="Q605" s="75"/>
      <c r="W605" s="75"/>
      <c r="AD605" s="77"/>
    </row>
    <row r="606" spans="16:30" ht="4.5" customHeight="1" x14ac:dyDescent="0.2">
      <c r="P606" s="75"/>
      <c r="Q606" s="75"/>
      <c r="W606" s="75"/>
      <c r="AD606" s="77"/>
    </row>
    <row r="607" spans="16:30" ht="4.5" customHeight="1" x14ac:dyDescent="0.2">
      <c r="P607" s="75"/>
      <c r="Q607" s="75"/>
      <c r="W607" s="75"/>
      <c r="AD607" s="77"/>
    </row>
    <row r="608" spans="16:30" ht="4.5" customHeight="1" x14ac:dyDescent="0.2">
      <c r="P608" s="75"/>
      <c r="Q608" s="75"/>
      <c r="W608" s="75"/>
      <c r="AD608" s="77"/>
    </row>
    <row r="609" spans="16:30" ht="4.5" customHeight="1" x14ac:dyDescent="0.2">
      <c r="P609" s="75"/>
      <c r="Q609" s="75"/>
      <c r="W609" s="75"/>
      <c r="AD609" s="77"/>
    </row>
    <row r="610" spans="16:30" ht="4.5" customHeight="1" x14ac:dyDescent="0.2">
      <c r="P610" s="75"/>
      <c r="Q610" s="75"/>
      <c r="W610" s="75"/>
      <c r="AD610" s="77"/>
    </row>
    <row r="611" spans="16:30" ht="4.5" customHeight="1" x14ac:dyDescent="0.2">
      <c r="P611" s="75"/>
      <c r="Q611" s="75"/>
      <c r="W611" s="75"/>
      <c r="AD611" s="77"/>
    </row>
    <row r="612" spans="16:30" ht="4.5" customHeight="1" x14ac:dyDescent="0.2">
      <c r="P612" s="75"/>
      <c r="Q612" s="75"/>
      <c r="W612" s="75"/>
      <c r="AD612" s="77"/>
    </row>
    <row r="613" spans="16:30" ht="4.5" customHeight="1" x14ac:dyDescent="0.2">
      <c r="P613" s="75"/>
      <c r="Q613" s="75"/>
      <c r="W613" s="75"/>
      <c r="AD613" s="77"/>
    </row>
    <row r="614" spans="16:30" ht="4.5" customHeight="1" x14ac:dyDescent="0.2">
      <c r="P614" s="75"/>
      <c r="Q614" s="75"/>
      <c r="W614" s="75"/>
      <c r="AD614" s="77"/>
    </row>
    <row r="615" spans="16:30" ht="4.5" customHeight="1" x14ac:dyDescent="0.2">
      <c r="P615" s="75"/>
      <c r="Q615" s="75"/>
      <c r="W615" s="75"/>
      <c r="AD615" s="77"/>
    </row>
    <row r="616" spans="16:30" ht="4.5" customHeight="1" x14ac:dyDescent="0.2">
      <c r="P616" s="75"/>
      <c r="Q616" s="75"/>
      <c r="W616" s="75"/>
      <c r="AD616" s="77"/>
    </row>
    <row r="617" spans="16:30" ht="4.5" customHeight="1" x14ac:dyDescent="0.2">
      <c r="P617" s="75"/>
      <c r="Q617" s="75"/>
      <c r="W617" s="75"/>
      <c r="AD617" s="77"/>
    </row>
    <row r="618" spans="16:30" ht="4.5" customHeight="1" x14ac:dyDescent="0.2">
      <c r="P618" s="75"/>
      <c r="Q618" s="75"/>
      <c r="W618" s="75"/>
      <c r="AD618" s="77"/>
    </row>
    <row r="619" spans="16:30" ht="4.5" customHeight="1" x14ac:dyDescent="0.2">
      <c r="P619" s="75"/>
      <c r="Q619" s="75"/>
      <c r="W619" s="75"/>
      <c r="AD619" s="77"/>
    </row>
    <row r="620" spans="16:30" ht="4.5" customHeight="1" x14ac:dyDescent="0.2">
      <c r="P620" s="75"/>
      <c r="Q620" s="75"/>
      <c r="W620" s="75"/>
      <c r="AD620" s="77"/>
    </row>
    <row r="621" spans="16:30" ht="4.5" customHeight="1" x14ac:dyDescent="0.2">
      <c r="P621" s="75"/>
      <c r="Q621" s="75"/>
      <c r="W621" s="75"/>
      <c r="AD621" s="77"/>
    </row>
    <row r="622" spans="16:30" ht="4.5" customHeight="1" x14ac:dyDescent="0.2">
      <c r="P622" s="75"/>
      <c r="Q622" s="75"/>
      <c r="W622" s="75"/>
      <c r="AD622" s="77"/>
    </row>
    <row r="623" spans="16:30" ht="4.5" customHeight="1" x14ac:dyDescent="0.2">
      <c r="P623" s="75"/>
      <c r="Q623" s="75"/>
      <c r="W623" s="75"/>
      <c r="AD623" s="77"/>
    </row>
    <row r="624" spans="16:30" ht="4.5" customHeight="1" x14ac:dyDescent="0.2">
      <c r="P624" s="75"/>
      <c r="Q624" s="75"/>
      <c r="W624" s="75"/>
      <c r="AD624" s="77"/>
    </row>
    <row r="625" spans="16:30" ht="4.5" customHeight="1" x14ac:dyDescent="0.2">
      <c r="P625" s="75"/>
      <c r="Q625" s="75"/>
      <c r="W625" s="75"/>
      <c r="AD625" s="77"/>
    </row>
    <row r="626" spans="16:30" ht="4.5" customHeight="1" x14ac:dyDescent="0.2">
      <c r="P626" s="75"/>
      <c r="Q626" s="75"/>
      <c r="W626" s="75"/>
      <c r="AD626" s="77"/>
    </row>
    <row r="627" spans="16:30" ht="4.5" customHeight="1" x14ac:dyDescent="0.2">
      <c r="P627" s="75"/>
      <c r="Q627" s="75"/>
      <c r="W627" s="75"/>
      <c r="AD627" s="77"/>
    </row>
    <row r="628" spans="16:30" ht="4.5" customHeight="1" x14ac:dyDescent="0.2">
      <c r="P628" s="75"/>
      <c r="Q628" s="75"/>
      <c r="W628" s="75"/>
      <c r="AD628" s="77"/>
    </row>
    <row r="629" spans="16:30" ht="4.5" customHeight="1" x14ac:dyDescent="0.2">
      <c r="P629" s="75"/>
      <c r="Q629" s="75"/>
      <c r="W629" s="75"/>
      <c r="AD629" s="77"/>
    </row>
    <row r="630" spans="16:30" ht="4.5" customHeight="1" x14ac:dyDescent="0.2">
      <c r="P630" s="75"/>
      <c r="Q630" s="75"/>
      <c r="W630" s="75"/>
      <c r="AD630" s="77"/>
    </row>
    <row r="631" spans="16:30" ht="4.5" customHeight="1" x14ac:dyDescent="0.2">
      <c r="P631" s="75"/>
      <c r="Q631" s="75"/>
      <c r="W631" s="75"/>
      <c r="AD631" s="77"/>
    </row>
    <row r="632" spans="16:30" ht="4.5" customHeight="1" x14ac:dyDescent="0.2">
      <c r="P632" s="75"/>
      <c r="Q632" s="75"/>
      <c r="W632" s="75"/>
      <c r="AD632" s="77"/>
    </row>
    <row r="633" spans="16:30" ht="4.5" customHeight="1" x14ac:dyDescent="0.2">
      <c r="P633" s="75"/>
      <c r="Q633" s="75"/>
      <c r="W633" s="75"/>
      <c r="AD633" s="77"/>
    </row>
    <row r="634" spans="16:30" ht="4.5" customHeight="1" x14ac:dyDescent="0.2">
      <c r="P634" s="75"/>
      <c r="Q634" s="75"/>
      <c r="W634" s="75"/>
      <c r="AD634" s="77"/>
    </row>
    <row r="635" spans="16:30" ht="4.5" customHeight="1" x14ac:dyDescent="0.2">
      <c r="P635" s="75"/>
      <c r="Q635" s="75"/>
      <c r="W635" s="75"/>
      <c r="AD635" s="77"/>
    </row>
    <row r="636" spans="16:30" ht="4.5" customHeight="1" x14ac:dyDescent="0.2">
      <c r="P636" s="75"/>
      <c r="Q636" s="75"/>
      <c r="W636" s="75"/>
      <c r="AD636" s="77"/>
    </row>
    <row r="637" spans="16:30" ht="4.5" customHeight="1" x14ac:dyDescent="0.2">
      <c r="P637" s="75"/>
      <c r="Q637" s="75"/>
      <c r="W637" s="75"/>
      <c r="AD637" s="77"/>
    </row>
    <row r="638" spans="16:30" ht="4.5" customHeight="1" x14ac:dyDescent="0.2">
      <c r="P638" s="75"/>
      <c r="Q638" s="75"/>
      <c r="W638" s="75"/>
      <c r="AD638" s="77"/>
    </row>
    <row r="639" spans="16:30" ht="4.5" customHeight="1" x14ac:dyDescent="0.2">
      <c r="P639" s="75"/>
      <c r="Q639" s="75"/>
      <c r="W639" s="75"/>
      <c r="AD639" s="77"/>
    </row>
    <row r="640" spans="16:30" ht="4.5" customHeight="1" x14ac:dyDescent="0.2">
      <c r="P640" s="75"/>
      <c r="Q640" s="75"/>
      <c r="W640" s="75"/>
      <c r="AD640" s="77"/>
    </row>
    <row r="641" spans="16:30" ht="4.5" customHeight="1" x14ac:dyDescent="0.2">
      <c r="P641" s="75"/>
      <c r="Q641" s="75"/>
      <c r="W641" s="75"/>
      <c r="AD641" s="77"/>
    </row>
    <row r="642" spans="16:30" ht="4.5" customHeight="1" x14ac:dyDescent="0.2">
      <c r="P642" s="75"/>
      <c r="Q642" s="75"/>
      <c r="W642" s="75"/>
      <c r="AD642" s="77"/>
    </row>
    <row r="643" spans="16:30" ht="4.5" customHeight="1" x14ac:dyDescent="0.2">
      <c r="P643" s="75"/>
      <c r="Q643" s="75"/>
      <c r="W643" s="75"/>
      <c r="AD643" s="77"/>
    </row>
    <row r="644" spans="16:30" ht="4.5" customHeight="1" x14ac:dyDescent="0.2">
      <c r="P644" s="75"/>
      <c r="Q644" s="75"/>
      <c r="W644" s="75"/>
      <c r="AD644" s="77"/>
    </row>
    <row r="645" spans="16:30" ht="4.5" customHeight="1" x14ac:dyDescent="0.2">
      <c r="P645" s="75"/>
      <c r="Q645" s="75"/>
      <c r="W645" s="75"/>
      <c r="AD645" s="77"/>
    </row>
    <row r="646" spans="16:30" ht="4.5" customHeight="1" x14ac:dyDescent="0.2">
      <c r="P646" s="75"/>
      <c r="Q646" s="75"/>
      <c r="W646" s="75"/>
      <c r="AD646" s="77"/>
    </row>
    <row r="647" spans="16:30" ht="4.5" customHeight="1" x14ac:dyDescent="0.2">
      <c r="P647" s="75"/>
      <c r="Q647" s="75"/>
      <c r="W647" s="75"/>
      <c r="AD647" s="77"/>
    </row>
    <row r="648" spans="16:30" ht="4.5" customHeight="1" x14ac:dyDescent="0.2">
      <c r="P648" s="75"/>
      <c r="Q648" s="75"/>
      <c r="W648" s="75"/>
      <c r="AD648" s="77"/>
    </row>
    <row r="649" spans="16:30" ht="4.5" customHeight="1" x14ac:dyDescent="0.2">
      <c r="P649" s="75"/>
      <c r="Q649" s="75"/>
      <c r="W649" s="75"/>
      <c r="AD649" s="77"/>
    </row>
    <row r="650" spans="16:30" ht="4.5" customHeight="1" x14ac:dyDescent="0.2">
      <c r="P650" s="75"/>
      <c r="Q650" s="75"/>
      <c r="W650" s="75"/>
      <c r="AD650" s="77"/>
    </row>
    <row r="651" spans="16:30" ht="4.5" customHeight="1" x14ac:dyDescent="0.2">
      <c r="P651" s="75"/>
      <c r="Q651" s="75"/>
      <c r="W651" s="75"/>
      <c r="AD651" s="77"/>
    </row>
    <row r="652" spans="16:30" ht="4.5" customHeight="1" x14ac:dyDescent="0.2">
      <c r="P652" s="75"/>
      <c r="Q652" s="75"/>
      <c r="W652" s="75"/>
      <c r="AD652" s="77"/>
    </row>
    <row r="653" spans="16:30" ht="4.5" customHeight="1" x14ac:dyDescent="0.2">
      <c r="P653" s="75"/>
      <c r="Q653" s="75"/>
      <c r="W653" s="75"/>
      <c r="AD653" s="77"/>
    </row>
    <row r="654" spans="16:30" ht="4.5" customHeight="1" x14ac:dyDescent="0.2">
      <c r="P654" s="75"/>
      <c r="Q654" s="75"/>
      <c r="W654" s="75"/>
      <c r="AD654" s="77"/>
    </row>
    <row r="655" spans="16:30" ht="4.5" customHeight="1" x14ac:dyDescent="0.2">
      <c r="P655" s="75"/>
      <c r="Q655" s="75"/>
      <c r="W655" s="75"/>
      <c r="AD655" s="77"/>
    </row>
    <row r="656" spans="16:30" ht="4.5" customHeight="1" x14ac:dyDescent="0.2">
      <c r="P656" s="75"/>
      <c r="Q656" s="75"/>
      <c r="W656" s="75"/>
      <c r="AD656" s="77"/>
    </row>
    <row r="657" spans="16:30" ht="4.5" customHeight="1" x14ac:dyDescent="0.2">
      <c r="P657" s="75"/>
      <c r="Q657" s="75"/>
      <c r="W657" s="75"/>
      <c r="AD657" s="77"/>
    </row>
    <row r="658" spans="16:30" ht="4.5" customHeight="1" x14ac:dyDescent="0.2">
      <c r="P658" s="75"/>
      <c r="Q658" s="75"/>
      <c r="W658" s="75"/>
      <c r="AD658" s="77"/>
    </row>
    <row r="659" spans="16:30" ht="4.5" customHeight="1" x14ac:dyDescent="0.2">
      <c r="P659" s="75"/>
      <c r="Q659" s="75"/>
      <c r="W659" s="75"/>
      <c r="AD659" s="77"/>
    </row>
    <row r="660" spans="16:30" ht="4.5" customHeight="1" x14ac:dyDescent="0.2">
      <c r="P660" s="75"/>
      <c r="Q660" s="75"/>
      <c r="W660" s="75"/>
      <c r="AD660" s="77"/>
    </row>
    <row r="661" spans="16:30" ht="4.5" customHeight="1" x14ac:dyDescent="0.2">
      <c r="P661" s="75"/>
      <c r="Q661" s="75"/>
      <c r="W661" s="75"/>
      <c r="AD661" s="77"/>
    </row>
    <row r="662" spans="16:30" ht="4.5" customHeight="1" x14ac:dyDescent="0.2">
      <c r="P662" s="75"/>
      <c r="Q662" s="75"/>
      <c r="W662" s="75"/>
      <c r="AD662" s="77"/>
    </row>
    <row r="663" spans="16:30" ht="4.5" customHeight="1" x14ac:dyDescent="0.2">
      <c r="P663" s="75"/>
      <c r="Q663" s="75"/>
      <c r="W663" s="75"/>
      <c r="AD663" s="77"/>
    </row>
    <row r="664" spans="16:30" ht="4.5" customHeight="1" x14ac:dyDescent="0.2">
      <c r="P664" s="75"/>
      <c r="Q664" s="75"/>
      <c r="W664" s="75"/>
      <c r="AD664" s="77"/>
    </row>
    <row r="665" spans="16:30" ht="4.5" customHeight="1" x14ac:dyDescent="0.2">
      <c r="P665" s="75"/>
      <c r="Q665" s="75"/>
      <c r="W665" s="75"/>
      <c r="AD665" s="77"/>
    </row>
    <row r="666" spans="16:30" ht="4.5" customHeight="1" x14ac:dyDescent="0.2">
      <c r="P666" s="75"/>
      <c r="Q666" s="75"/>
      <c r="W666" s="75"/>
      <c r="AD666" s="77"/>
    </row>
    <row r="667" spans="16:30" ht="4.5" customHeight="1" x14ac:dyDescent="0.2">
      <c r="P667" s="75"/>
      <c r="Q667" s="75"/>
      <c r="W667" s="75"/>
      <c r="AD667" s="77"/>
    </row>
    <row r="668" spans="16:30" ht="4.5" customHeight="1" x14ac:dyDescent="0.2">
      <c r="P668" s="75"/>
      <c r="Q668" s="75"/>
      <c r="W668" s="75"/>
      <c r="AD668" s="77"/>
    </row>
    <row r="669" spans="16:30" ht="4.5" customHeight="1" x14ac:dyDescent="0.2">
      <c r="P669" s="75"/>
      <c r="Q669" s="75"/>
      <c r="W669" s="75"/>
      <c r="AD669" s="77"/>
    </row>
    <row r="670" spans="16:30" ht="4.5" customHeight="1" x14ac:dyDescent="0.2">
      <c r="P670" s="75"/>
      <c r="Q670" s="75"/>
      <c r="W670" s="75"/>
      <c r="AD670" s="77"/>
    </row>
    <row r="671" spans="16:30" ht="4.5" customHeight="1" x14ac:dyDescent="0.2">
      <c r="P671" s="75"/>
      <c r="Q671" s="75"/>
      <c r="W671" s="75"/>
      <c r="AD671" s="77"/>
    </row>
    <row r="672" spans="16:30" ht="4.5" customHeight="1" x14ac:dyDescent="0.2">
      <c r="P672" s="75"/>
      <c r="Q672" s="75"/>
      <c r="W672" s="75"/>
      <c r="AD672" s="77"/>
    </row>
    <row r="673" spans="16:30" ht="4.5" customHeight="1" x14ac:dyDescent="0.2">
      <c r="P673" s="75"/>
      <c r="Q673" s="75"/>
      <c r="W673" s="75"/>
      <c r="AD673" s="77"/>
    </row>
    <row r="674" spans="16:30" ht="4.5" customHeight="1" x14ac:dyDescent="0.2">
      <c r="P674" s="75"/>
      <c r="Q674" s="75"/>
      <c r="W674" s="75"/>
      <c r="AD674" s="77"/>
    </row>
    <row r="675" spans="16:30" ht="4.5" customHeight="1" x14ac:dyDescent="0.2">
      <c r="P675" s="75"/>
      <c r="Q675" s="75"/>
      <c r="W675" s="75"/>
      <c r="AD675" s="77"/>
    </row>
    <row r="676" spans="16:30" ht="4.5" customHeight="1" x14ac:dyDescent="0.2">
      <c r="P676" s="75"/>
      <c r="Q676" s="75"/>
      <c r="W676" s="75"/>
      <c r="AD676" s="77"/>
    </row>
    <row r="677" spans="16:30" ht="4.5" customHeight="1" x14ac:dyDescent="0.2">
      <c r="P677" s="75"/>
      <c r="Q677" s="75"/>
      <c r="W677" s="75"/>
      <c r="AD677" s="77"/>
    </row>
    <row r="678" spans="16:30" ht="4.5" customHeight="1" x14ac:dyDescent="0.2">
      <c r="P678" s="75"/>
      <c r="Q678" s="75"/>
      <c r="W678" s="75"/>
      <c r="AD678" s="77"/>
    </row>
    <row r="679" spans="16:30" ht="4.5" customHeight="1" x14ac:dyDescent="0.2">
      <c r="P679" s="75"/>
      <c r="Q679" s="75"/>
      <c r="W679" s="75"/>
      <c r="AD679" s="77"/>
    </row>
    <row r="680" spans="16:30" ht="4.5" customHeight="1" x14ac:dyDescent="0.2">
      <c r="P680" s="75"/>
      <c r="Q680" s="75"/>
      <c r="W680" s="75"/>
      <c r="AD680" s="77"/>
    </row>
    <row r="681" spans="16:30" ht="4.5" customHeight="1" x14ac:dyDescent="0.2">
      <c r="P681" s="75"/>
      <c r="Q681" s="75"/>
      <c r="W681" s="75"/>
      <c r="AD681" s="77"/>
    </row>
    <row r="682" spans="16:30" ht="4.5" customHeight="1" x14ac:dyDescent="0.2">
      <c r="P682" s="75"/>
      <c r="Q682" s="75"/>
      <c r="W682" s="75"/>
      <c r="AD682" s="77"/>
    </row>
    <row r="683" spans="16:30" ht="4.5" customHeight="1" x14ac:dyDescent="0.2">
      <c r="P683" s="75"/>
      <c r="Q683" s="75"/>
      <c r="W683" s="75"/>
      <c r="AD683" s="77"/>
    </row>
    <row r="684" spans="16:30" ht="4.5" customHeight="1" x14ac:dyDescent="0.2">
      <c r="P684" s="75"/>
      <c r="Q684" s="75"/>
      <c r="W684" s="75"/>
      <c r="AD684" s="77"/>
    </row>
    <row r="685" spans="16:30" ht="4.5" customHeight="1" x14ac:dyDescent="0.2">
      <c r="P685" s="75"/>
      <c r="Q685" s="75"/>
      <c r="W685" s="75"/>
      <c r="AD685" s="77"/>
    </row>
    <row r="686" spans="16:30" ht="4.5" customHeight="1" x14ac:dyDescent="0.2">
      <c r="P686" s="75"/>
      <c r="Q686" s="75"/>
      <c r="W686" s="75"/>
      <c r="AD686" s="77"/>
    </row>
    <row r="687" spans="16:30" ht="4.5" customHeight="1" x14ac:dyDescent="0.2">
      <c r="P687" s="75"/>
      <c r="Q687" s="75"/>
      <c r="W687" s="75"/>
      <c r="AD687" s="77"/>
    </row>
    <row r="688" spans="16:30" ht="4.5" customHeight="1" x14ac:dyDescent="0.2">
      <c r="P688" s="75"/>
      <c r="Q688" s="75"/>
      <c r="W688" s="75"/>
      <c r="AD688" s="77"/>
    </row>
    <row r="689" spans="16:30" ht="4.5" customHeight="1" x14ac:dyDescent="0.2">
      <c r="P689" s="75"/>
      <c r="Q689" s="75"/>
      <c r="W689" s="75"/>
      <c r="AD689" s="77"/>
    </row>
    <row r="690" spans="16:30" ht="4.5" customHeight="1" x14ac:dyDescent="0.2">
      <c r="P690" s="75"/>
      <c r="Q690" s="75"/>
      <c r="W690" s="75"/>
      <c r="AD690" s="77"/>
    </row>
    <row r="691" spans="16:30" ht="4.5" customHeight="1" x14ac:dyDescent="0.2">
      <c r="P691" s="75"/>
      <c r="Q691" s="75"/>
      <c r="W691" s="75"/>
      <c r="AD691" s="77"/>
    </row>
    <row r="692" spans="16:30" ht="4.5" customHeight="1" x14ac:dyDescent="0.2">
      <c r="P692" s="75"/>
      <c r="Q692" s="75"/>
      <c r="W692" s="75"/>
      <c r="AD692" s="77"/>
    </row>
    <row r="693" spans="16:30" ht="4.5" customHeight="1" x14ac:dyDescent="0.2">
      <c r="P693" s="75"/>
      <c r="Q693" s="75"/>
      <c r="W693" s="75"/>
      <c r="AD693" s="77"/>
    </row>
    <row r="694" spans="16:30" ht="4.5" customHeight="1" x14ac:dyDescent="0.2">
      <c r="P694" s="75"/>
      <c r="Q694" s="75"/>
      <c r="W694" s="75"/>
      <c r="AD694" s="77"/>
    </row>
    <row r="695" spans="16:30" ht="4.5" customHeight="1" x14ac:dyDescent="0.2">
      <c r="P695" s="75"/>
      <c r="Q695" s="75"/>
      <c r="W695" s="75"/>
      <c r="AD695" s="77"/>
    </row>
    <row r="696" spans="16:30" ht="4.5" customHeight="1" x14ac:dyDescent="0.2">
      <c r="P696" s="75"/>
      <c r="Q696" s="75"/>
      <c r="W696" s="75"/>
      <c r="AD696" s="77"/>
    </row>
    <row r="697" spans="16:30" ht="4.5" customHeight="1" x14ac:dyDescent="0.2">
      <c r="P697" s="75"/>
      <c r="Q697" s="75"/>
      <c r="W697" s="75"/>
      <c r="AD697" s="77"/>
    </row>
    <row r="698" spans="16:30" ht="4.5" customHeight="1" x14ac:dyDescent="0.2">
      <c r="P698" s="75"/>
      <c r="Q698" s="75"/>
      <c r="W698" s="75"/>
      <c r="AD698" s="77"/>
    </row>
    <row r="699" spans="16:30" ht="4.5" customHeight="1" x14ac:dyDescent="0.2">
      <c r="P699" s="75"/>
      <c r="Q699" s="75"/>
      <c r="W699" s="75"/>
      <c r="AD699" s="77"/>
    </row>
    <row r="700" spans="16:30" ht="4.5" customHeight="1" x14ac:dyDescent="0.2">
      <c r="P700" s="75"/>
      <c r="Q700" s="75"/>
      <c r="W700" s="75"/>
      <c r="AD700" s="77"/>
    </row>
    <row r="701" spans="16:30" ht="4.5" customHeight="1" x14ac:dyDescent="0.2">
      <c r="P701" s="75"/>
      <c r="Q701" s="75"/>
      <c r="W701" s="75"/>
      <c r="AD701" s="77"/>
    </row>
    <row r="702" spans="16:30" ht="4.5" customHeight="1" x14ac:dyDescent="0.2">
      <c r="P702" s="75"/>
      <c r="Q702" s="75"/>
      <c r="W702" s="75"/>
      <c r="AD702" s="77"/>
    </row>
    <row r="703" spans="16:30" ht="4.5" customHeight="1" x14ac:dyDescent="0.2">
      <c r="P703" s="75"/>
      <c r="Q703" s="75"/>
      <c r="W703" s="75"/>
      <c r="AD703" s="77"/>
    </row>
    <row r="704" spans="16:30" ht="4.5" customHeight="1" x14ac:dyDescent="0.2">
      <c r="P704" s="75"/>
      <c r="Q704" s="75"/>
      <c r="W704" s="75"/>
      <c r="AD704" s="77"/>
    </row>
    <row r="705" spans="16:30" ht="4.5" customHeight="1" x14ac:dyDescent="0.2">
      <c r="P705" s="75"/>
      <c r="Q705" s="75"/>
      <c r="W705" s="75"/>
      <c r="AD705" s="77"/>
    </row>
    <row r="706" spans="16:30" ht="4.5" customHeight="1" x14ac:dyDescent="0.2">
      <c r="P706" s="75"/>
      <c r="Q706" s="75"/>
      <c r="W706" s="75"/>
      <c r="AD706" s="77"/>
    </row>
    <row r="707" spans="16:30" ht="4.5" customHeight="1" x14ac:dyDescent="0.2">
      <c r="P707" s="75"/>
      <c r="Q707" s="75"/>
      <c r="W707" s="75"/>
      <c r="AD707" s="77"/>
    </row>
    <row r="708" spans="16:30" ht="4.5" customHeight="1" x14ac:dyDescent="0.2">
      <c r="P708" s="75"/>
      <c r="Q708" s="75"/>
      <c r="W708" s="75"/>
      <c r="AD708" s="77"/>
    </row>
    <row r="709" spans="16:30" ht="4.5" customHeight="1" x14ac:dyDescent="0.2">
      <c r="P709" s="75"/>
      <c r="Q709" s="75"/>
      <c r="W709" s="75"/>
      <c r="AD709" s="77"/>
    </row>
    <row r="710" spans="16:30" ht="4.5" customHeight="1" x14ac:dyDescent="0.2">
      <c r="P710" s="75"/>
      <c r="Q710" s="75"/>
      <c r="W710" s="75"/>
      <c r="AD710" s="77"/>
    </row>
    <row r="711" spans="16:30" ht="4.5" customHeight="1" x14ac:dyDescent="0.2">
      <c r="P711" s="75"/>
      <c r="Q711" s="75"/>
      <c r="W711" s="75"/>
      <c r="AD711" s="77"/>
    </row>
    <row r="712" spans="16:30" ht="4.5" customHeight="1" x14ac:dyDescent="0.2">
      <c r="P712" s="75"/>
      <c r="Q712" s="75"/>
      <c r="W712" s="75"/>
      <c r="AD712" s="77"/>
    </row>
    <row r="713" spans="16:30" ht="4.5" customHeight="1" x14ac:dyDescent="0.2">
      <c r="P713" s="75"/>
      <c r="Q713" s="75"/>
      <c r="W713" s="75"/>
      <c r="AD713" s="77"/>
    </row>
    <row r="714" spans="16:30" ht="4.5" customHeight="1" x14ac:dyDescent="0.2">
      <c r="P714" s="75"/>
      <c r="Q714" s="75"/>
      <c r="W714" s="75"/>
      <c r="AD714" s="77"/>
    </row>
    <row r="715" spans="16:30" ht="4.5" customHeight="1" x14ac:dyDescent="0.2">
      <c r="P715" s="75"/>
      <c r="Q715" s="75"/>
      <c r="W715" s="75"/>
      <c r="AD715" s="77"/>
    </row>
    <row r="716" spans="16:30" ht="4.5" customHeight="1" x14ac:dyDescent="0.2">
      <c r="P716" s="75"/>
      <c r="Q716" s="75"/>
      <c r="W716" s="75"/>
      <c r="AD716" s="77"/>
    </row>
    <row r="717" spans="16:30" ht="4.5" customHeight="1" x14ac:dyDescent="0.2">
      <c r="P717" s="75"/>
      <c r="Q717" s="75"/>
      <c r="W717" s="75"/>
      <c r="AD717" s="77"/>
    </row>
    <row r="718" spans="16:30" ht="4.5" customHeight="1" x14ac:dyDescent="0.2">
      <c r="P718" s="75"/>
      <c r="Q718" s="75"/>
      <c r="W718" s="75"/>
      <c r="AD718" s="77"/>
    </row>
    <row r="719" spans="16:30" ht="4.5" customHeight="1" x14ac:dyDescent="0.2">
      <c r="P719" s="75"/>
      <c r="Q719" s="75"/>
      <c r="W719" s="75"/>
      <c r="AD719" s="77"/>
    </row>
    <row r="720" spans="16:30" ht="4.5" customHeight="1" x14ac:dyDescent="0.2">
      <c r="P720" s="75"/>
      <c r="Q720" s="75"/>
      <c r="W720" s="75"/>
      <c r="AD720" s="77"/>
    </row>
    <row r="721" spans="16:30" ht="4.5" customHeight="1" x14ac:dyDescent="0.2">
      <c r="P721" s="75"/>
      <c r="Q721" s="75"/>
      <c r="W721" s="75"/>
      <c r="AD721" s="77"/>
    </row>
    <row r="722" spans="16:30" ht="4.5" customHeight="1" x14ac:dyDescent="0.2">
      <c r="P722" s="75"/>
      <c r="Q722" s="75"/>
      <c r="W722" s="75"/>
      <c r="AD722" s="77"/>
    </row>
    <row r="723" spans="16:30" ht="4.5" customHeight="1" x14ac:dyDescent="0.2">
      <c r="P723" s="75"/>
      <c r="Q723" s="75"/>
      <c r="W723" s="75"/>
      <c r="AD723" s="77"/>
    </row>
    <row r="724" spans="16:30" ht="4.5" customHeight="1" x14ac:dyDescent="0.2">
      <c r="P724" s="75"/>
      <c r="Q724" s="75"/>
      <c r="W724" s="75"/>
      <c r="AD724" s="77"/>
    </row>
    <row r="725" spans="16:30" ht="4.5" customHeight="1" x14ac:dyDescent="0.2">
      <c r="P725" s="75"/>
      <c r="Q725" s="75"/>
      <c r="W725" s="75"/>
      <c r="AD725" s="77"/>
    </row>
    <row r="726" spans="16:30" ht="4.5" customHeight="1" x14ac:dyDescent="0.2">
      <c r="P726" s="75"/>
      <c r="Q726" s="75"/>
      <c r="W726" s="75"/>
      <c r="AD726" s="77"/>
    </row>
    <row r="727" spans="16:30" ht="4.5" customHeight="1" x14ac:dyDescent="0.2">
      <c r="P727" s="75"/>
      <c r="Q727" s="75"/>
      <c r="W727" s="75"/>
      <c r="AD727" s="77"/>
    </row>
    <row r="728" spans="16:30" ht="4.5" customHeight="1" x14ac:dyDescent="0.2">
      <c r="P728" s="75"/>
      <c r="Q728" s="75"/>
      <c r="W728" s="75"/>
      <c r="AD728" s="77"/>
    </row>
    <row r="729" spans="16:30" ht="4.5" customHeight="1" x14ac:dyDescent="0.2">
      <c r="P729" s="75"/>
      <c r="Q729" s="75"/>
      <c r="W729" s="75"/>
      <c r="AD729" s="77"/>
    </row>
    <row r="730" spans="16:30" ht="4.5" customHeight="1" x14ac:dyDescent="0.2">
      <c r="P730" s="75"/>
      <c r="Q730" s="75"/>
      <c r="W730" s="75"/>
      <c r="AD730" s="77"/>
    </row>
    <row r="731" spans="16:30" ht="4.5" customHeight="1" x14ac:dyDescent="0.2">
      <c r="P731" s="75"/>
      <c r="Q731" s="75"/>
      <c r="W731" s="75"/>
      <c r="AD731" s="77"/>
    </row>
    <row r="732" spans="16:30" ht="4.5" customHeight="1" x14ac:dyDescent="0.2">
      <c r="P732" s="75"/>
      <c r="Q732" s="75"/>
      <c r="W732" s="75"/>
      <c r="AD732" s="77"/>
    </row>
    <row r="733" spans="16:30" ht="4.5" customHeight="1" x14ac:dyDescent="0.2">
      <c r="P733" s="75"/>
      <c r="Q733" s="75"/>
      <c r="W733" s="75"/>
      <c r="AD733" s="77"/>
    </row>
    <row r="734" spans="16:30" ht="4.5" customHeight="1" x14ac:dyDescent="0.2">
      <c r="P734" s="75"/>
      <c r="Q734" s="75"/>
      <c r="W734" s="75"/>
      <c r="AD734" s="77"/>
    </row>
    <row r="735" spans="16:30" ht="4.5" customHeight="1" x14ac:dyDescent="0.2">
      <c r="P735" s="75"/>
      <c r="Q735" s="75"/>
      <c r="W735" s="75"/>
      <c r="AD735" s="77"/>
    </row>
    <row r="736" spans="16:30" ht="4.5" customHeight="1" x14ac:dyDescent="0.2">
      <c r="P736" s="75"/>
      <c r="Q736" s="75"/>
      <c r="W736" s="75"/>
      <c r="AD736" s="77"/>
    </row>
    <row r="737" spans="16:30" ht="4.5" customHeight="1" x14ac:dyDescent="0.2">
      <c r="P737" s="75"/>
      <c r="Q737" s="75"/>
      <c r="W737" s="75"/>
      <c r="AD737" s="77"/>
    </row>
    <row r="738" spans="16:30" ht="4.5" customHeight="1" x14ac:dyDescent="0.2">
      <c r="P738" s="75"/>
      <c r="Q738" s="75"/>
      <c r="W738" s="75"/>
      <c r="AD738" s="77"/>
    </row>
    <row r="739" spans="16:30" ht="4.5" customHeight="1" x14ac:dyDescent="0.2">
      <c r="P739" s="75"/>
      <c r="Q739" s="75"/>
      <c r="W739" s="75"/>
      <c r="AD739" s="77"/>
    </row>
    <row r="740" spans="16:30" ht="4.5" customHeight="1" x14ac:dyDescent="0.2">
      <c r="P740" s="75"/>
      <c r="Q740" s="75"/>
      <c r="W740" s="75"/>
      <c r="AD740" s="77"/>
    </row>
    <row r="741" spans="16:30" ht="4.5" customHeight="1" x14ac:dyDescent="0.2">
      <c r="P741" s="75"/>
      <c r="Q741" s="75"/>
      <c r="W741" s="75"/>
      <c r="AD741" s="77"/>
    </row>
    <row r="742" spans="16:30" ht="4.5" customHeight="1" x14ac:dyDescent="0.2">
      <c r="P742" s="75"/>
      <c r="Q742" s="75"/>
      <c r="W742" s="75"/>
      <c r="AD742" s="77"/>
    </row>
    <row r="743" spans="16:30" ht="4.5" customHeight="1" x14ac:dyDescent="0.2">
      <c r="P743" s="75"/>
      <c r="Q743" s="75"/>
      <c r="W743" s="75"/>
      <c r="AD743" s="77"/>
    </row>
    <row r="744" spans="16:30" ht="4.5" customHeight="1" x14ac:dyDescent="0.2">
      <c r="P744" s="75"/>
      <c r="Q744" s="75"/>
      <c r="W744" s="75"/>
      <c r="AD744" s="77"/>
    </row>
    <row r="745" spans="16:30" ht="4.5" customHeight="1" x14ac:dyDescent="0.2">
      <c r="P745" s="75"/>
      <c r="Q745" s="75"/>
      <c r="W745" s="75"/>
      <c r="AD745" s="77"/>
    </row>
    <row r="746" spans="16:30" ht="4.5" customHeight="1" x14ac:dyDescent="0.2">
      <c r="P746" s="75"/>
      <c r="Q746" s="75"/>
      <c r="W746" s="75"/>
      <c r="AD746" s="77"/>
    </row>
    <row r="747" spans="16:30" ht="4.5" customHeight="1" x14ac:dyDescent="0.2">
      <c r="P747" s="75"/>
      <c r="Q747" s="75"/>
      <c r="W747" s="75"/>
      <c r="AD747" s="77"/>
    </row>
    <row r="748" spans="16:30" ht="4.5" customHeight="1" x14ac:dyDescent="0.2">
      <c r="P748" s="75"/>
      <c r="Q748" s="75"/>
      <c r="W748" s="75"/>
      <c r="AD748" s="77"/>
    </row>
    <row r="749" spans="16:30" ht="4.5" customHeight="1" x14ac:dyDescent="0.2">
      <c r="P749" s="75"/>
      <c r="Q749" s="75"/>
      <c r="W749" s="75"/>
      <c r="AD749" s="77"/>
    </row>
    <row r="750" spans="16:30" ht="4.5" customHeight="1" x14ac:dyDescent="0.2">
      <c r="P750" s="75"/>
      <c r="Q750" s="75"/>
      <c r="W750" s="75"/>
      <c r="AD750" s="77"/>
    </row>
    <row r="751" spans="16:30" ht="4.5" customHeight="1" x14ac:dyDescent="0.2">
      <c r="P751" s="75"/>
      <c r="Q751" s="75"/>
      <c r="W751" s="75"/>
      <c r="AD751" s="77"/>
    </row>
    <row r="752" spans="16:30" ht="4.5" customHeight="1" x14ac:dyDescent="0.2">
      <c r="P752" s="75"/>
      <c r="Q752" s="75"/>
      <c r="W752" s="75"/>
      <c r="AD752" s="77"/>
    </row>
    <row r="753" spans="16:30" ht="4.5" customHeight="1" x14ac:dyDescent="0.2">
      <c r="P753" s="75"/>
      <c r="Q753" s="75"/>
      <c r="W753" s="75"/>
      <c r="AD753" s="77"/>
    </row>
    <row r="754" spans="16:30" ht="4.5" customHeight="1" x14ac:dyDescent="0.2">
      <c r="P754" s="75"/>
      <c r="Q754" s="75"/>
      <c r="W754" s="75"/>
      <c r="AD754" s="77"/>
    </row>
    <row r="755" spans="16:30" ht="4.5" customHeight="1" x14ac:dyDescent="0.2">
      <c r="P755" s="75"/>
      <c r="Q755" s="75"/>
      <c r="W755" s="75"/>
      <c r="AD755" s="77"/>
    </row>
    <row r="756" spans="16:30" ht="4.5" customHeight="1" x14ac:dyDescent="0.2">
      <c r="P756" s="75"/>
      <c r="Q756" s="75"/>
      <c r="W756" s="75"/>
      <c r="AD756" s="77"/>
    </row>
    <row r="757" spans="16:30" ht="4.5" customHeight="1" x14ac:dyDescent="0.2">
      <c r="P757" s="75"/>
      <c r="Q757" s="75"/>
      <c r="W757" s="75"/>
      <c r="AD757" s="77"/>
    </row>
    <row r="758" spans="16:30" ht="4.5" customHeight="1" x14ac:dyDescent="0.2">
      <c r="P758" s="75"/>
      <c r="Q758" s="75"/>
      <c r="W758" s="75"/>
      <c r="AD758" s="77"/>
    </row>
    <row r="759" spans="16:30" ht="4.5" customHeight="1" x14ac:dyDescent="0.2">
      <c r="P759" s="75"/>
      <c r="Q759" s="75"/>
      <c r="W759" s="75"/>
      <c r="AD759" s="77"/>
    </row>
    <row r="760" spans="16:30" ht="4.5" customHeight="1" x14ac:dyDescent="0.2">
      <c r="P760" s="75"/>
      <c r="Q760" s="75"/>
      <c r="W760" s="75"/>
      <c r="AD760" s="77"/>
    </row>
    <row r="761" spans="16:30" ht="4.5" customHeight="1" x14ac:dyDescent="0.2">
      <c r="P761" s="75"/>
      <c r="Q761" s="75"/>
      <c r="W761" s="75"/>
      <c r="AD761" s="77"/>
    </row>
    <row r="762" spans="16:30" ht="4.5" customHeight="1" x14ac:dyDescent="0.2">
      <c r="P762" s="75"/>
      <c r="Q762" s="75"/>
      <c r="W762" s="75"/>
      <c r="AD762" s="77"/>
    </row>
    <row r="763" spans="16:30" ht="4.5" customHeight="1" x14ac:dyDescent="0.2">
      <c r="P763" s="75"/>
      <c r="Q763" s="75"/>
      <c r="W763" s="75"/>
      <c r="AD763" s="77"/>
    </row>
    <row r="764" spans="16:30" ht="4.5" customHeight="1" x14ac:dyDescent="0.2">
      <c r="P764" s="75"/>
      <c r="Q764" s="75"/>
      <c r="W764" s="75"/>
      <c r="AD764" s="77"/>
    </row>
    <row r="765" spans="16:30" ht="4.5" customHeight="1" x14ac:dyDescent="0.2">
      <c r="P765" s="75"/>
      <c r="Q765" s="75"/>
      <c r="W765" s="75"/>
      <c r="AD765" s="77"/>
    </row>
    <row r="766" spans="16:30" ht="4.5" customHeight="1" x14ac:dyDescent="0.2">
      <c r="P766" s="75"/>
      <c r="Q766" s="75"/>
      <c r="W766" s="75"/>
      <c r="AD766" s="77"/>
    </row>
    <row r="767" spans="16:30" ht="4.5" customHeight="1" x14ac:dyDescent="0.2">
      <c r="P767" s="75"/>
      <c r="Q767" s="75"/>
      <c r="W767" s="75"/>
      <c r="AD767" s="77"/>
    </row>
    <row r="768" spans="16:30" ht="4.5" customHeight="1" x14ac:dyDescent="0.2">
      <c r="P768" s="75"/>
      <c r="Q768" s="75"/>
      <c r="W768" s="75"/>
      <c r="AD768" s="77"/>
    </row>
    <row r="769" spans="16:30" ht="4.5" customHeight="1" x14ac:dyDescent="0.2">
      <c r="P769" s="75"/>
      <c r="Q769" s="75"/>
      <c r="W769" s="75"/>
      <c r="AD769" s="77"/>
    </row>
    <row r="770" spans="16:30" ht="4.5" customHeight="1" x14ac:dyDescent="0.2">
      <c r="P770" s="75"/>
      <c r="Q770" s="75"/>
      <c r="W770" s="75"/>
      <c r="AD770" s="77"/>
    </row>
    <row r="771" spans="16:30" ht="4.5" customHeight="1" x14ac:dyDescent="0.2">
      <c r="P771" s="75"/>
      <c r="Q771" s="75"/>
      <c r="W771" s="75"/>
      <c r="AD771" s="77"/>
    </row>
    <row r="772" spans="16:30" ht="4.5" customHeight="1" x14ac:dyDescent="0.2">
      <c r="P772" s="75"/>
      <c r="Q772" s="75"/>
      <c r="W772" s="75"/>
      <c r="AD772" s="77"/>
    </row>
    <row r="773" spans="16:30" ht="4.5" customHeight="1" x14ac:dyDescent="0.2">
      <c r="P773" s="75"/>
      <c r="Q773" s="75"/>
      <c r="W773" s="75"/>
      <c r="AD773" s="77"/>
    </row>
    <row r="774" spans="16:30" ht="4.5" customHeight="1" x14ac:dyDescent="0.2">
      <c r="P774" s="75"/>
      <c r="Q774" s="75"/>
      <c r="W774" s="75"/>
      <c r="AD774" s="77"/>
    </row>
    <row r="775" spans="16:30" ht="4.5" customHeight="1" x14ac:dyDescent="0.2">
      <c r="P775" s="75"/>
      <c r="Q775" s="75"/>
      <c r="W775" s="75"/>
      <c r="AD775" s="77"/>
    </row>
    <row r="776" spans="16:30" ht="4.5" customHeight="1" x14ac:dyDescent="0.2">
      <c r="P776" s="75"/>
      <c r="Q776" s="75"/>
      <c r="W776" s="75"/>
      <c r="AD776" s="77"/>
    </row>
    <row r="777" spans="16:30" ht="4.5" customHeight="1" x14ac:dyDescent="0.2">
      <c r="P777" s="75"/>
      <c r="Q777" s="75"/>
      <c r="W777" s="75"/>
      <c r="AD777" s="77"/>
    </row>
    <row r="778" spans="16:30" ht="4.5" customHeight="1" x14ac:dyDescent="0.2">
      <c r="P778" s="75"/>
      <c r="Q778" s="75"/>
      <c r="W778" s="75"/>
      <c r="AD778" s="77"/>
    </row>
    <row r="779" spans="16:30" ht="4.5" customHeight="1" x14ac:dyDescent="0.2">
      <c r="P779" s="75"/>
      <c r="Q779" s="75"/>
      <c r="W779" s="75"/>
      <c r="AD779" s="77"/>
    </row>
    <row r="780" spans="16:30" ht="4.5" customHeight="1" x14ac:dyDescent="0.2">
      <c r="P780" s="75"/>
      <c r="Q780" s="75"/>
      <c r="W780" s="75"/>
      <c r="AD780" s="77"/>
    </row>
    <row r="781" spans="16:30" ht="4.5" customHeight="1" x14ac:dyDescent="0.2">
      <c r="P781" s="75"/>
      <c r="Q781" s="75"/>
      <c r="W781" s="75"/>
      <c r="AD781" s="77"/>
    </row>
    <row r="782" spans="16:30" ht="4.5" customHeight="1" x14ac:dyDescent="0.2">
      <c r="P782" s="75"/>
      <c r="Q782" s="75"/>
      <c r="W782" s="75"/>
      <c r="AD782" s="77"/>
    </row>
    <row r="783" spans="16:30" ht="4.5" customHeight="1" x14ac:dyDescent="0.2">
      <c r="P783" s="75"/>
      <c r="Q783" s="75"/>
      <c r="W783" s="75"/>
      <c r="AD783" s="77"/>
    </row>
    <row r="784" spans="16:30" ht="4.5" customHeight="1" x14ac:dyDescent="0.2">
      <c r="P784" s="75"/>
      <c r="Q784" s="75"/>
      <c r="W784" s="75"/>
      <c r="AD784" s="77"/>
    </row>
    <row r="785" spans="16:30" ht="4.5" customHeight="1" x14ac:dyDescent="0.2">
      <c r="P785" s="75"/>
      <c r="Q785" s="75"/>
      <c r="W785" s="75"/>
      <c r="AD785" s="77"/>
    </row>
    <row r="786" spans="16:30" ht="4.5" customHeight="1" x14ac:dyDescent="0.2">
      <c r="P786" s="75"/>
      <c r="Q786" s="75"/>
      <c r="W786" s="75"/>
      <c r="AD786" s="77"/>
    </row>
    <row r="787" spans="16:30" ht="4.5" customHeight="1" x14ac:dyDescent="0.2">
      <c r="P787" s="75"/>
      <c r="Q787" s="75"/>
      <c r="W787" s="75"/>
      <c r="AD787" s="77"/>
    </row>
    <row r="788" spans="16:30" ht="4.5" customHeight="1" x14ac:dyDescent="0.2">
      <c r="P788" s="75"/>
      <c r="Q788" s="75"/>
      <c r="W788" s="75"/>
      <c r="AD788" s="77"/>
    </row>
    <row r="789" spans="16:30" ht="4.5" customHeight="1" x14ac:dyDescent="0.2">
      <c r="P789" s="75"/>
      <c r="Q789" s="75"/>
      <c r="W789" s="75"/>
      <c r="AD789" s="77"/>
    </row>
    <row r="790" spans="16:30" ht="4.5" customHeight="1" x14ac:dyDescent="0.2">
      <c r="P790" s="75"/>
      <c r="Q790" s="75"/>
      <c r="W790" s="75"/>
      <c r="AD790" s="77"/>
    </row>
    <row r="791" spans="16:30" ht="4.5" customHeight="1" x14ac:dyDescent="0.2">
      <c r="P791" s="75"/>
      <c r="Q791" s="75"/>
      <c r="W791" s="75"/>
      <c r="AD791" s="77"/>
    </row>
    <row r="792" spans="16:30" ht="4.5" customHeight="1" x14ac:dyDescent="0.2">
      <c r="P792" s="75"/>
      <c r="Q792" s="75"/>
      <c r="W792" s="75"/>
      <c r="AD792" s="77"/>
    </row>
    <row r="793" spans="16:30" ht="4.5" customHeight="1" x14ac:dyDescent="0.2">
      <c r="P793" s="75"/>
      <c r="Q793" s="75"/>
      <c r="W793" s="75"/>
      <c r="AD793" s="77"/>
    </row>
    <row r="794" spans="16:30" ht="4.5" customHeight="1" x14ac:dyDescent="0.2">
      <c r="P794" s="75"/>
      <c r="Q794" s="75"/>
      <c r="W794" s="75"/>
      <c r="AD794" s="77"/>
    </row>
    <row r="795" spans="16:30" ht="4.5" customHeight="1" x14ac:dyDescent="0.2">
      <c r="P795" s="75"/>
      <c r="Q795" s="75"/>
      <c r="W795" s="75"/>
      <c r="AD795" s="77"/>
    </row>
    <row r="796" spans="16:30" ht="4.5" customHeight="1" x14ac:dyDescent="0.2">
      <c r="P796" s="75"/>
      <c r="Q796" s="75"/>
      <c r="W796" s="75"/>
      <c r="AD796" s="77"/>
    </row>
    <row r="797" spans="16:30" ht="4.5" customHeight="1" x14ac:dyDescent="0.2">
      <c r="P797" s="75"/>
      <c r="Q797" s="75"/>
      <c r="W797" s="75"/>
      <c r="AD797" s="77"/>
    </row>
    <row r="798" spans="16:30" ht="4.5" customHeight="1" x14ac:dyDescent="0.2">
      <c r="P798" s="75"/>
      <c r="Q798" s="75"/>
      <c r="W798" s="75"/>
      <c r="AD798" s="77"/>
    </row>
    <row r="799" spans="16:30" ht="4.5" customHeight="1" x14ac:dyDescent="0.2">
      <c r="P799" s="75"/>
      <c r="Q799" s="75"/>
      <c r="W799" s="75"/>
      <c r="AD799" s="77"/>
    </row>
    <row r="800" spans="16:30" ht="4.5" customHeight="1" x14ac:dyDescent="0.2">
      <c r="P800" s="75"/>
      <c r="Q800" s="75"/>
      <c r="W800" s="75"/>
      <c r="AD800" s="77"/>
    </row>
    <row r="801" spans="16:30" ht="4.5" customHeight="1" x14ac:dyDescent="0.2">
      <c r="P801" s="75"/>
      <c r="Q801" s="75"/>
      <c r="W801" s="75"/>
      <c r="AD801" s="77"/>
    </row>
    <row r="802" spans="16:30" ht="4.5" customHeight="1" x14ac:dyDescent="0.2">
      <c r="P802" s="75"/>
      <c r="Q802" s="75"/>
      <c r="W802" s="75"/>
      <c r="AD802" s="77"/>
    </row>
    <row r="803" spans="16:30" ht="4.5" customHeight="1" x14ac:dyDescent="0.2">
      <c r="P803" s="75"/>
      <c r="Q803" s="75"/>
      <c r="W803" s="75"/>
      <c r="AD803" s="77"/>
    </row>
    <row r="804" spans="16:30" ht="4.5" customHeight="1" x14ac:dyDescent="0.2">
      <c r="P804" s="75"/>
      <c r="Q804" s="75"/>
      <c r="W804" s="75"/>
      <c r="AD804" s="77"/>
    </row>
    <row r="805" spans="16:30" ht="4.5" customHeight="1" x14ac:dyDescent="0.2">
      <c r="P805" s="75"/>
      <c r="Q805" s="75"/>
      <c r="W805" s="75"/>
      <c r="AD805" s="77"/>
    </row>
    <row r="806" spans="16:30" ht="4.5" customHeight="1" x14ac:dyDescent="0.2">
      <c r="P806" s="75"/>
      <c r="Q806" s="75"/>
      <c r="W806" s="75"/>
      <c r="AD806" s="77"/>
    </row>
    <row r="807" spans="16:30" ht="4.5" customHeight="1" x14ac:dyDescent="0.2">
      <c r="P807" s="75"/>
      <c r="Q807" s="75"/>
      <c r="W807" s="75"/>
      <c r="AD807" s="77"/>
    </row>
    <row r="808" spans="16:30" ht="4.5" customHeight="1" x14ac:dyDescent="0.2">
      <c r="P808" s="75"/>
      <c r="Q808" s="75"/>
      <c r="W808" s="75"/>
      <c r="AD808" s="77"/>
    </row>
    <row r="809" spans="16:30" ht="4.5" customHeight="1" x14ac:dyDescent="0.2">
      <c r="P809" s="75"/>
      <c r="Q809" s="75"/>
      <c r="W809" s="75"/>
      <c r="AD809" s="77"/>
    </row>
    <row r="810" spans="16:30" ht="4.5" customHeight="1" x14ac:dyDescent="0.2">
      <c r="P810" s="75"/>
      <c r="Q810" s="75"/>
      <c r="W810" s="75"/>
      <c r="AD810" s="77"/>
    </row>
    <row r="811" spans="16:30" ht="4.5" customHeight="1" x14ac:dyDescent="0.2">
      <c r="P811" s="75"/>
      <c r="Q811" s="75"/>
      <c r="W811" s="75"/>
      <c r="AD811" s="77"/>
    </row>
    <row r="812" spans="16:30" ht="4.5" customHeight="1" x14ac:dyDescent="0.2">
      <c r="P812" s="75"/>
      <c r="Q812" s="75"/>
      <c r="W812" s="75"/>
      <c r="AD812" s="77"/>
    </row>
    <row r="813" spans="16:30" ht="4.5" customHeight="1" x14ac:dyDescent="0.2">
      <c r="P813" s="75"/>
      <c r="Q813" s="75"/>
      <c r="W813" s="75"/>
      <c r="AD813" s="77"/>
    </row>
    <row r="814" spans="16:30" ht="4.5" customHeight="1" x14ac:dyDescent="0.2">
      <c r="P814" s="75"/>
      <c r="Q814" s="75"/>
      <c r="W814" s="75"/>
      <c r="AD814" s="77"/>
    </row>
    <row r="815" spans="16:30" ht="4.5" customHeight="1" x14ac:dyDescent="0.2">
      <c r="P815" s="75"/>
      <c r="Q815" s="75"/>
      <c r="W815" s="75"/>
      <c r="AD815" s="77"/>
    </row>
    <row r="816" spans="16:30" ht="4.5" customHeight="1" x14ac:dyDescent="0.2">
      <c r="P816" s="75"/>
      <c r="Q816" s="75"/>
      <c r="W816" s="75"/>
      <c r="AD816" s="77"/>
    </row>
    <row r="817" spans="16:30" ht="4.5" customHeight="1" x14ac:dyDescent="0.2">
      <c r="P817" s="75"/>
      <c r="Q817" s="75"/>
      <c r="W817" s="75"/>
      <c r="AD817" s="77"/>
    </row>
    <row r="818" spans="16:30" ht="4.5" customHeight="1" x14ac:dyDescent="0.2">
      <c r="P818" s="75"/>
      <c r="Q818" s="75"/>
      <c r="W818" s="75"/>
      <c r="AD818" s="77"/>
    </row>
    <row r="819" spans="16:30" ht="4.5" customHeight="1" x14ac:dyDescent="0.2">
      <c r="P819" s="75"/>
      <c r="Q819" s="75"/>
      <c r="W819" s="75"/>
      <c r="AD819" s="77"/>
    </row>
    <row r="820" spans="16:30" ht="4.5" customHeight="1" x14ac:dyDescent="0.2">
      <c r="P820" s="75"/>
      <c r="Q820" s="75"/>
      <c r="W820" s="75"/>
      <c r="AD820" s="77"/>
    </row>
    <row r="821" spans="16:30" ht="4.5" customHeight="1" x14ac:dyDescent="0.2">
      <c r="P821" s="75"/>
      <c r="Q821" s="75"/>
      <c r="W821" s="75"/>
      <c r="AD821" s="77"/>
    </row>
    <row r="822" spans="16:30" ht="4.5" customHeight="1" x14ac:dyDescent="0.2">
      <c r="P822" s="75"/>
      <c r="Q822" s="75"/>
      <c r="W822" s="75"/>
      <c r="AD822" s="77"/>
    </row>
    <row r="823" spans="16:30" ht="4.5" customHeight="1" x14ac:dyDescent="0.2">
      <c r="P823" s="75"/>
      <c r="Q823" s="75"/>
      <c r="W823" s="75"/>
      <c r="AD823" s="77"/>
    </row>
    <row r="824" spans="16:30" ht="4.5" customHeight="1" x14ac:dyDescent="0.2">
      <c r="P824" s="75"/>
      <c r="Q824" s="75"/>
      <c r="W824" s="75"/>
      <c r="AD824" s="77"/>
    </row>
    <row r="825" spans="16:30" ht="4.5" customHeight="1" x14ac:dyDescent="0.2">
      <c r="P825" s="75"/>
      <c r="Q825" s="75"/>
      <c r="W825" s="75"/>
      <c r="AD825" s="77"/>
    </row>
    <row r="826" spans="16:30" ht="4.5" customHeight="1" x14ac:dyDescent="0.2">
      <c r="P826" s="75"/>
      <c r="Q826" s="75"/>
      <c r="W826" s="75"/>
      <c r="AD826" s="77"/>
    </row>
    <row r="827" spans="16:30" ht="4.5" customHeight="1" x14ac:dyDescent="0.2">
      <c r="P827" s="75"/>
      <c r="Q827" s="75"/>
      <c r="W827" s="75"/>
      <c r="AD827" s="77"/>
    </row>
    <row r="828" spans="16:30" ht="4.5" customHeight="1" x14ac:dyDescent="0.2">
      <c r="P828" s="75"/>
      <c r="Q828" s="75"/>
      <c r="W828" s="75"/>
      <c r="AD828" s="77"/>
    </row>
    <row r="829" spans="16:30" ht="4.5" customHeight="1" x14ac:dyDescent="0.2">
      <c r="P829" s="75"/>
      <c r="Q829" s="75"/>
      <c r="W829" s="75"/>
      <c r="AD829" s="77"/>
    </row>
    <row r="830" spans="16:30" ht="4.5" customHeight="1" x14ac:dyDescent="0.2">
      <c r="P830" s="75"/>
      <c r="Q830" s="75"/>
      <c r="W830" s="75"/>
      <c r="AD830" s="77"/>
    </row>
    <row r="831" spans="16:30" ht="4.5" customHeight="1" x14ac:dyDescent="0.2">
      <c r="P831" s="75"/>
      <c r="Q831" s="75"/>
      <c r="W831" s="75"/>
      <c r="AD831" s="77"/>
    </row>
    <row r="832" spans="16:30" ht="4.5" customHeight="1" x14ac:dyDescent="0.2">
      <c r="P832" s="75"/>
      <c r="Q832" s="75"/>
      <c r="W832" s="75"/>
      <c r="AD832" s="77"/>
    </row>
    <row r="833" spans="16:30" ht="4.5" customHeight="1" x14ac:dyDescent="0.2">
      <c r="P833" s="75"/>
      <c r="Q833" s="75"/>
      <c r="W833" s="75"/>
      <c r="AD833" s="77"/>
    </row>
    <row r="834" spans="16:30" ht="4.5" customHeight="1" x14ac:dyDescent="0.2">
      <c r="P834" s="75"/>
      <c r="Q834" s="75"/>
      <c r="W834" s="75"/>
      <c r="AD834" s="77"/>
    </row>
    <row r="835" spans="16:30" ht="4.5" customHeight="1" x14ac:dyDescent="0.2">
      <c r="P835" s="75"/>
      <c r="Q835" s="75"/>
      <c r="W835" s="75"/>
      <c r="AD835" s="77"/>
    </row>
    <row r="836" spans="16:30" ht="4.5" customHeight="1" x14ac:dyDescent="0.2">
      <c r="P836" s="75"/>
      <c r="Q836" s="75"/>
      <c r="W836" s="75"/>
      <c r="AD836" s="77"/>
    </row>
    <row r="837" spans="16:30" ht="4.5" customHeight="1" x14ac:dyDescent="0.2">
      <c r="P837" s="75"/>
      <c r="Q837" s="75"/>
      <c r="W837" s="75"/>
      <c r="AD837" s="77"/>
    </row>
    <row r="838" spans="16:30" ht="4.5" customHeight="1" x14ac:dyDescent="0.2">
      <c r="P838" s="75"/>
      <c r="Q838" s="75"/>
      <c r="W838" s="75"/>
      <c r="AD838" s="77"/>
    </row>
    <row r="839" spans="16:30" ht="4.5" customHeight="1" x14ac:dyDescent="0.2">
      <c r="P839" s="75"/>
      <c r="Q839" s="75"/>
      <c r="W839" s="75"/>
      <c r="AD839" s="77"/>
    </row>
    <row r="840" spans="16:30" ht="4.5" customHeight="1" x14ac:dyDescent="0.2">
      <c r="P840" s="75"/>
      <c r="Q840" s="75"/>
      <c r="W840" s="75"/>
      <c r="AD840" s="77"/>
    </row>
    <row r="841" spans="16:30" ht="4.5" customHeight="1" x14ac:dyDescent="0.2">
      <c r="P841" s="75"/>
      <c r="Q841" s="75"/>
      <c r="W841" s="75"/>
      <c r="AD841" s="77"/>
    </row>
    <row r="842" spans="16:30" ht="4.5" customHeight="1" x14ac:dyDescent="0.2">
      <c r="P842" s="75"/>
      <c r="Q842" s="75"/>
      <c r="W842" s="75"/>
      <c r="AD842" s="77"/>
    </row>
    <row r="843" spans="16:30" ht="4.5" customHeight="1" x14ac:dyDescent="0.2">
      <c r="P843" s="75"/>
      <c r="Q843" s="75"/>
      <c r="W843" s="75"/>
      <c r="AD843" s="77"/>
    </row>
    <row r="844" spans="16:30" ht="4.5" customHeight="1" x14ac:dyDescent="0.2">
      <c r="P844" s="75"/>
      <c r="Q844" s="75"/>
      <c r="W844" s="75"/>
      <c r="AD844" s="77"/>
    </row>
    <row r="845" spans="16:30" ht="4.5" customHeight="1" x14ac:dyDescent="0.2">
      <c r="P845" s="75"/>
      <c r="Q845" s="75"/>
      <c r="W845" s="75"/>
      <c r="AD845" s="77"/>
    </row>
    <row r="846" spans="16:30" ht="4.5" customHeight="1" x14ac:dyDescent="0.2">
      <c r="P846" s="75"/>
      <c r="Q846" s="75"/>
      <c r="W846" s="75"/>
      <c r="AD846" s="77"/>
    </row>
    <row r="847" spans="16:30" ht="4.5" customHeight="1" x14ac:dyDescent="0.2">
      <c r="P847" s="75"/>
      <c r="Q847" s="75"/>
      <c r="W847" s="75"/>
      <c r="AD847" s="77"/>
    </row>
    <row r="848" spans="16:30" ht="4.5" customHeight="1" x14ac:dyDescent="0.2">
      <c r="P848" s="75"/>
      <c r="Q848" s="75"/>
      <c r="W848" s="75"/>
      <c r="AD848" s="77"/>
    </row>
    <row r="849" spans="16:30" ht="4.5" customHeight="1" x14ac:dyDescent="0.2">
      <c r="P849" s="75"/>
      <c r="Q849" s="75"/>
      <c r="W849" s="75"/>
      <c r="AD849" s="77"/>
    </row>
    <row r="850" spans="16:30" ht="4.5" customHeight="1" x14ac:dyDescent="0.2">
      <c r="P850" s="75"/>
      <c r="Q850" s="75"/>
      <c r="W850" s="75"/>
      <c r="AD850" s="77"/>
    </row>
    <row r="851" spans="16:30" ht="4.5" customHeight="1" x14ac:dyDescent="0.2">
      <c r="P851" s="75"/>
      <c r="Q851" s="75"/>
      <c r="W851" s="75"/>
      <c r="AD851" s="77"/>
    </row>
    <row r="852" spans="16:30" ht="4.5" customHeight="1" x14ac:dyDescent="0.2">
      <c r="P852" s="75"/>
      <c r="Q852" s="75"/>
      <c r="W852" s="75"/>
      <c r="AD852" s="77"/>
    </row>
    <row r="853" spans="16:30" ht="4.5" customHeight="1" x14ac:dyDescent="0.2">
      <c r="P853" s="75"/>
      <c r="Q853" s="75"/>
      <c r="W853" s="75"/>
      <c r="AD853" s="77"/>
    </row>
    <row r="854" spans="16:30" ht="4.5" customHeight="1" x14ac:dyDescent="0.2">
      <c r="P854" s="75"/>
      <c r="Q854" s="75"/>
      <c r="W854" s="75"/>
      <c r="AD854" s="77"/>
    </row>
    <row r="855" spans="16:30" ht="4.5" customHeight="1" x14ac:dyDescent="0.2">
      <c r="P855" s="75"/>
      <c r="Q855" s="75"/>
      <c r="W855" s="75"/>
      <c r="AD855" s="77"/>
    </row>
    <row r="856" spans="16:30" ht="4.5" customHeight="1" x14ac:dyDescent="0.2">
      <c r="P856" s="75"/>
      <c r="Q856" s="75"/>
      <c r="W856" s="75"/>
      <c r="AD856" s="77"/>
    </row>
    <row r="857" spans="16:30" ht="4.5" customHeight="1" x14ac:dyDescent="0.2">
      <c r="P857" s="75"/>
      <c r="Q857" s="75"/>
      <c r="W857" s="75"/>
      <c r="AD857" s="77"/>
    </row>
    <row r="858" spans="16:30" ht="4.5" customHeight="1" x14ac:dyDescent="0.2">
      <c r="P858" s="75"/>
      <c r="Q858" s="75"/>
      <c r="W858" s="75"/>
      <c r="AD858" s="77"/>
    </row>
    <row r="859" spans="16:30" ht="4.5" customHeight="1" x14ac:dyDescent="0.2">
      <c r="P859" s="75"/>
      <c r="Q859" s="75"/>
      <c r="W859" s="75"/>
      <c r="AD859" s="77"/>
    </row>
    <row r="860" spans="16:30" ht="4.5" customHeight="1" x14ac:dyDescent="0.2">
      <c r="P860" s="75"/>
      <c r="Q860" s="75"/>
      <c r="W860" s="75"/>
      <c r="AD860" s="77"/>
    </row>
    <row r="861" spans="16:30" ht="4.5" customHeight="1" x14ac:dyDescent="0.2">
      <c r="P861" s="75"/>
      <c r="Q861" s="75"/>
      <c r="W861" s="75"/>
      <c r="AD861" s="77"/>
    </row>
    <row r="862" spans="16:30" ht="4.5" customHeight="1" x14ac:dyDescent="0.2">
      <c r="P862" s="75"/>
      <c r="Q862" s="75"/>
      <c r="W862" s="75"/>
      <c r="AD862" s="77"/>
    </row>
    <row r="863" spans="16:30" ht="4.5" customHeight="1" x14ac:dyDescent="0.2">
      <c r="P863" s="75"/>
      <c r="Q863" s="75"/>
      <c r="W863" s="75"/>
      <c r="AD863" s="77"/>
    </row>
    <row r="864" spans="16:30" ht="4.5" customHeight="1" x14ac:dyDescent="0.2">
      <c r="P864" s="75"/>
      <c r="Q864" s="75"/>
      <c r="W864" s="75"/>
      <c r="AD864" s="77"/>
    </row>
    <row r="865" spans="16:30" ht="4.5" customHeight="1" x14ac:dyDescent="0.2">
      <c r="P865" s="75"/>
      <c r="Q865" s="75"/>
      <c r="W865" s="75"/>
      <c r="AD865" s="77"/>
    </row>
    <row r="866" spans="16:30" ht="4.5" customHeight="1" x14ac:dyDescent="0.2">
      <c r="P866" s="75"/>
      <c r="Q866" s="75"/>
      <c r="W866" s="75"/>
      <c r="AD866" s="77"/>
    </row>
    <row r="867" spans="16:30" ht="4.5" customHeight="1" x14ac:dyDescent="0.2">
      <c r="P867" s="75"/>
      <c r="Q867" s="75"/>
      <c r="W867" s="75"/>
      <c r="AD867" s="77"/>
    </row>
    <row r="868" spans="16:30" ht="4.5" customHeight="1" x14ac:dyDescent="0.2">
      <c r="P868" s="75"/>
      <c r="Q868" s="75"/>
      <c r="W868" s="75"/>
      <c r="AD868" s="77"/>
    </row>
    <row r="869" spans="16:30" ht="4.5" customHeight="1" x14ac:dyDescent="0.2">
      <c r="P869" s="75"/>
      <c r="Q869" s="75"/>
      <c r="W869" s="75"/>
      <c r="AD869" s="77"/>
    </row>
    <row r="870" spans="16:30" ht="4.5" customHeight="1" x14ac:dyDescent="0.2">
      <c r="P870" s="75"/>
      <c r="Q870" s="75"/>
      <c r="W870" s="75"/>
      <c r="AD870" s="77"/>
    </row>
    <row r="871" spans="16:30" ht="4.5" customHeight="1" x14ac:dyDescent="0.2">
      <c r="P871" s="75"/>
      <c r="Q871" s="75"/>
      <c r="W871" s="75"/>
      <c r="AD871" s="77"/>
    </row>
    <row r="872" spans="16:30" ht="4.5" customHeight="1" x14ac:dyDescent="0.2">
      <c r="P872" s="75"/>
      <c r="Q872" s="75"/>
      <c r="W872" s="75"/>
      <c r="AD872" s="77"/>
    </row>
    <row r="873" spans="16:30" ht="4.5" customHeight="1" x14ac:dyDescent="0.2">
      <c r="P873" s="75"/>
      <c r="Q873" s="75"/>
      <c r="W873" s="75"/>
      <c r="AD873" s="77"/>
    </row>
    <row r="874" spans="16:30" ht="4.5" customHeight="1" x14ac:dyDescent="0.2">
      <c r="P874" s="75"/>
      <c r="Q874" s="75"/>
      <c r="W874" s="75"/>
      <c r="AD874" s="77"/>
    </row>
    <row r="875" spans="16:30" ht="4.5" customHeight="1" x14ac:dyDescent="0.2">
      <c r="P875" s="75"/>
      <c r="Q875" s="75"/>
      <c r="W875" s="75"/>
      <c r="AD875" s="77"/>
    </row>
    <row r="876" spans="16:30" ht="4.5" customHeight="1" x14ac:dyDescent="0.2">
      <c r="P876" s="75"/>
      <c r="Q876" s="75"/>
      <c r="W876" s="75"/>
      <c r="AD876" s="77"/>
    </row>
    <row r="877" spans="16:30" ht="4.5" customHeight="1" x14ac:dyDescent="0.2">
      <c r="P877" s="75"/>
      <c r="Q877" s="75"/>
      <c r="W877" s="75"/>
      <c r="AD877" s="77"/>
    </row>
    <row r="878" spans="16:30" ht="4.5" customHeight="1" x14ac:dyDescent="0.2">
      <c r="P878" s="75"/>
      <c r="Q878" s="75"/>
      <c r="W878" s="75"/>
      <c r="AD878" s="77"/>
    </row>
    <row r="879" spans="16:30" ht="4.5" customHeight="1" x14ac:dyDescent="0.2">
      <c r="P879" s="75"/>
      <c r="Q879" s="75"/>
      <c r="W879" s="75"/>
      <c r="AD879" s="77"/>
    </row>
    <row r="880" spans="16:30" ht="4.5" customHeight="1" x14ac:dyDescent="0.2">
      <c r="P880" s="75"/>
      <c r="Q880" s="75"/>
      <c r="W880" s="75"/>
      <c r="AD880" s="77"/>
    </row>
    <row r="881" spans="16:30" ht="4.5" customHeight="1" x14ac:dyDescent="0.2">
      <c r="P881" s="75"/>
      <c r="Q881" s="75"/>
      <c r="W881" s="75"/>
      <c r="AD881" s="77"/>
    </row>
    <row r="882" spans="16:30" ht="4.5" customHeight="1" x14ac:dyDescent="0.2">
      <c r="P882" s="75"/>
      <c r="Q882" s="75"/>
      <c r="W882" s="75"/>
      <c r="AD882" s="77"/>
    </row>
    <row r="883" spans="16:30" ht="4.5" customHeight="1" x14ac:dyDescent="0.2">
      <c r="P883" s="75"/>
      <c r="Q883" s="75"/>
      <c r="W883" s="75"/>
      <c r="AD883" s="77"/>
    </row>
    <row r="884" spans="16:30" ht="4.5" customHeight="1" x14ac:dyDescent="0.2">
      <c r="P884" s="75"/>
      <c r="Q884" s="75"/>
      <c r="W884" s="75"/>
      <c r="AD884" s="77"/>
    </row>
    <row r="885" spans="16:30" ht="4.5" customHeight="1" x14ac:dyDescent="0.2">
      <c r="P885" s="75"/>
      <c r="Q885" s="75"/>
      <c r="W885" s="75"/>
      <c r="AD885" s="77"/>
    </row>
    <row r="886" spans="16:30" ht="4.5" customHeight="1" x14ac:dyDescent="0.2">
      <c r="P886" s="75"/>
      <c r="Q886" s="75"/>
      <c r="W886" s="75"/>
      <c r="AD886" s="77"/>
    </row>
    <row r="887" spans="16:30" ht="4.5" customHeight="1" x14ac:dyDescent="0.2">
      <c r="P887" s="75"/>
      <c r="Q887" s="75"/>
      <c r="W887" s="75"/>
      <c r="AD887" s="77"/>
    </row>
    <row r="888" spans="16:30" ht="4.5" customHeight="1" x14ac:dyDescent="0.2">
      <c r="P888" s="75"/>
      <c r="Q888" s="75"/>
      <c r="W888" s="75"/>
      <c r="AD888" s="77"/>
    </row>
    <row r="889" spans="16:30" ht="4.5" customHeight="1" x14ac:dyDescent="0.2">
      <c r="P889" s="75"/>
      <c r="Q889" s="75"/>
      <c r="W889" s="75"/>
      <c r="AD889" s="77"/>
    </row>
    <row r="890" spans="16:30" ht="4.5" customHeight="1" x14ac:dyDescent="0.2">
      <c r="P890" s="75"/>
      <c r="Q890" s="75"/>
      <c r="W890" s="75"/>
      <c r="AD890" s="77"/>
    </row>
    <row r="891" spans="16:30" ht="4.5" customHeight="1" x14ac:dyDescent="0.2">
      <c r="P891" s="75"/>
      <c r="Q891" s="75"/>
      <c r="W891" s="75"/>
      <c r="AD891" s="77"/>
    </row>
    <row r="892" spans="16:30" ht="4.5" customHeight="1" x14ac:dyDescent="0.2">
      <c r="P892" s="75"/>
      <c r="Q892" s="75"/>
      <c r="W892" s="75"/>
      <c r="AD892" s="77"/>
    </row>
    <row r="893" spans="16:30" ht="4.5" customHeight="1" x14ac:dyDescent="0.2">
      <c r="P893" s="75"/>
      <c r="Q893" s="75"/>
      <c r="W893" s="75"/>
      <c r="AD893" s="77"/>
    </row>
    <row r="894" spans="16:30" ht="4.5" customHeight="1" x14ac:dyDescent="0.2">
      <c r="P894" s="75"/>
      <c r="Q894" s="75"/>
      <c r="W894" s="75"/>
      <c r="AD894" s="77"/>
    </row>
    <row r="895" spans="16:30" ht="4.5" customHeight="1" x14ac:dyDescent="0.2">
      <c r="P895" s="75"/>
      <c r="Q895" s="75"/>
      <c r="W895" s="75"/>
      <c r="AD895" s="77"/>
    </row>
    <row r="896" spans="16:30" ht="4.5" customHeight="1" x14ac:dyDescent="0.2">
      <c r="P896" s="75"/>
      <c r="Q896" s="75"/>
      <c r="W896" s="75"/>
      <c r="AD896" s="77"/>
    </row>
    <row r="897" spans="16:30" ht="4.5" customHeight="1" x14ac:dyDescent="0.2">
      <c r="P897" s="75"/>
      <c r="Q897" s="75"/>
      <c r="W897" s="75"/>
      <c r="AD897" s="77"/>
    </row>
    <row r="898" spans="16:30" ht="4.5" customHeight="1" x14ac:dyDescent="0.2">
      <c r="P898" s="75"/>
      <c r="Q898" s="75"/>
      <c r="W898" s="75"/>
      <c r="AD898" s="77"/>
    </row>
    <row r="899" spans="16:30" ht="4.5" customHeight="1" x14ac:dyDescent="0.2">
      <c r="P899" s="75"/>
      <c r="Q899" s="75"/>
      <c r="W899" s="75"/>
      <c r="AD899" s="77"/>
    </row>
    <row r="900" spans="16:30" ht="4.5" customHeight="1" x14ac:dyDescent="0.2">
      <c r="P900" s="75"/>
      <c r="Q900" s="75"/>
      <c r="W900" s="75"/>
      <c r="AD900" s="77"/>
    </row>
    <row r="901" spans="16:30" ht="4.5" customHeight="1" x14ac:dyDescent="0.2">
      <c r="P901" s="75"/>
      <c r="Q901" s="75"/>
      <c r="W901" s="75"/>
      <c r="AD901" s="77"/>
    </row>
    <row r="902" spans="16:30" ht="4.5" customHeight="1" x14ac:dyDescent="0.2">
      <c r="P902" s="75"/>
      <c r="Q902" s="75"/>
      <c r="W902" s="75"/>
      <c r="AD902" s="77"/>
    </row>
    <row r="903" spans="16:30" ht="4.5" customHeight="1" x14ac:dyDescent="0.2">
      <c r="P903" s="75"/>
      <c r="Q903" s="75"/>
      <c r="W903" s="75"/>
      <c r="AD903" s="77"/>
    </row>
    <row r="904" spans="16:30" ht="4.5" customHeight="1" x14ac:dyDescent="0.2">
      <c r="P904" s="75"/>
      <c r="Q904" s="75"/>
      <c r="W904" s="75"/>
      <c r="AD904" s="77"/>
    </row>
    <row r="905" spans="16:30" ht="4.5" customHeight="1" x14ac:dyDescent="0.2">
      <c r="P905" s="75"/>
      <c r="Q905" s="75"/>
      <c r="W905" s="75"/>
      <c r="AD905" s="77"/>
    </row>
    <row r="906" spans="16:30" ht="4.5" customHeight="1" x14ac:dyDescent="0.2">
      <c r="P906" s="75"/>
      <c r="Q906" s="75"/>
      <c r="W906" s="75"/>
      <c r="AD906" s="77"/>
    </row>
    <row r="907" spans="16:30" ht="4.5" customHeight="1" x14ac:dyDescent="0.2">
      <c r="P907" s="75"/>
      <c r="Q907" s="75"/>
      <c r="W907" s="75"/>
      <c r="AD907" s="77"/>
    </row>
    <row r="908" spans="16:30" ht="4.5" customHeight="1" x14ac:dyDescent="0.2">
      <c r="P908" s="75"/>
      <c r="Q908" s="75"/>
      <c r="W908" s="75"/>
      <c r="AD908" s="77"/>
    </row>
    <row r="909" spans="16:30" ht="4.5" customHeight="1" x14ac:dyDescent="0.2">
      <c r="P909" s="75"/>
      <c r="Q909" s="75"/>
      <c r="W909" s="75"/>
      <c r="AD909" s="77"/>
    </row>
    <row r="910" spans="16:30" ht="4.5" customHeight="1" x14ac:dyDescent="0.2">
      <c r="P910" s="75"/>
      <c r="Q910" s="75"/>
      <c r="W910" s="75"/>
      <c r="AD910" s="77"/>
    </row>
    <row r="911" spans="16:30" ht="4.5" customHeight="1" x14ac:dyDescent="0.2">
      <c r="P911" s="75"/>
      <c r="Q911" s="75"/>
      <c r="W911" s="75"/>
      <c r="AD911" s="77"/>
    </row>
    <row r="912" spans="16:30" ht="4.5" customHeight="1" x14ac:dyDescent="0.2">
      <c r="P912" s="75"/>
      <c r="Q912" s="75"/>
      <c r="W912" s="75"/>
      <c r="AD912" s="77"/>
    </row>
    <row r="913" spans="16:30" ht="4.5" customHeight="1" x14ac:dyDescent="0.2">
      <c r="P913" s="75"/>
      <c r="Q913" s="75"/>
      <c r="W913" s="75"/>
      <c r="AD913" s="77"/>
    </row>
    <row r="914" spans="16:30" ht="4.5" customHeight="1" x14ac:dyDescent="0.2">
      <c r="P914" s="75"/>
      <c r="Q914" s="75"/>
      <c r="W914" s="75"/>
      <c r="AD914" s="77"/>
    </row>
    <row r="915" spans="16:30" ht="4.5" customHeight="1" x14ac:dyDescent="0.2">
      <c r="P915" s="75"/>
      <c r="Q915" s="75"/>
      <c r="W915" s="75"/>
      <c r="AD915" s="77"/>
    </row>
    <row r="916" spans="16:30" ht="4.5" customHeight="1" x14ac:dyDescent="0.2">
      <c r="P916" s="75"/>
      <c r="Q916" s="75"/>
      <c r="W916" s="75"/>
      <c r="AD916" s="77"/>
    </row>
    <row r="917" spans="16:30" ht="4.5" customHeight="1" x14ac:dyDescent="0.2">
      <c r="P917" s="75"/>
      <c r="Q917" s="75"/>
      <c r="W917" s="75"/>
      <c r="AD917" s="77"/>
    </row>
    <row r="918" spans="16:30" ht="4.5" customHeight="1" x14ac:dyDescent="0.2">
      <c r="P918" s="75"/>
      <c r="Q918" s="75"/>
      <c r="W918" s="75"/>
      <c r="AD918" s="77"/>
    </row>
    <row r="919" spans="16:30" ht="4.5" customHeight="1" x14ac:dyDescent="0.2">
      <c r="P919" s="75"/>
      <c r="Q919" s="75"/>
      <c r="W919" s="75"/>
      <c r="AD919" s="77"/>
    </row>
    <row r="920" spans="16:30" ht="4.5" customHeight="1" x14ac:dyDescent="0.2">
      <c r="P920" s="75"/>
      <c r="Q920" s="75"/>
      <c r="W920" s="75"/>
      <c r="AD920" s="77"/>
    </row>
    <row r="921" spans="16:30" ht="4.5" customHeight="1" x14ac:dyDescent="0.2">
      <c r="P921" s="75"/>
      <c r="Q921" s="75"/>
      <c r="W921" s="75"/>
      <c r="AD921" s="77"/>
    </row>
    <row r="922" spans="16:30" ht="4.5" customHeight="1" x14ac:dyDescent="0.2">
      <c r="P922" s="75"/>
      <c r="Q922" s="75"/>
      <c r="W922" s="75"/>
      <c r="AD922" s="77"/>
    </row>
    <row r="923" spans="16:30" ht="4.5" customHeight="1" x14ac:dyDescent="0.2">
      <c r="P923" s="75"/>
      <c r="Q923" s="75"/>
      <c r="W923" s="75"/>
      <c r="AD923" s="77"/>
    </row>
    <row r="924" spans="16:30" ht="4.5" customHeight="1" x14ac:dyDescent="0.2">
      <c r="P924" s="75"/>
      <c r="Q924" s="75"/>
      <c r="W924" s="75"/>
      <c r="AD924" s="77"/>
    </row>
    <row r="925" spans="16:30" ht="4.5" customHeight="1" x14ac:dyDescent="0.2">
      <c r="P925" s="75"/>
      <c r="Q925" s="75"/>
      <c r="W925" s="75"/>
      <c r="AD925" s="77"/>
    </row>
    <row r="926" spans="16:30" ht="4.5" customHeight="1" x14ac:dyDescent="0.2">
      <c r="P926" s="75"/>
      <c r="Q926" s="75"/>
      <c r="W926" s="75"/>
      <c r="AD926" s="77"/>
    </row>
    <row r="927" spans="16:30" ht="4.5" customHeight="1" x14ac:dyDescent="0.2">
      <c r="P927" s="75"/>
      <c r="Q927" s="75"/>
      <c r="W927" s="75"/>
      <c r="AD927" s="77"/>
    </row>
    <row r="928" spans="16:30" ht="4.5" customHeight="1" x14ac:dyDescent="0.2">
      <c r="P928" s="75"/>
      <c r="Q928" s="75"/>
      <c r="W928" s="75"/>
      <c r="AD928" s="77"/>
    </row>
    <row r="929" spans="16:30" ht="4.5" customHeight="1" x14ac:dyDescent="0.2">
      <c r="P929" s="75"/>
      <c r="Q929" s="75"/>
      <c r="W929" s="75"/>
      <c r="AD929" s="77"/>
    </row>
    <row r="930" spans="16:30" ht="4.5" customHeight="1" x14ac:dyDescent="0.2">
      <c r="P930" s="75"/>
      <c r="Q930" s="75"/>
      <c r="W930" s="75"/>
      <c r="AD930" s="77"/>
    </row>
    <row r="931" spans="16:30" ht="4.5" customHeight="1" x14ac:dyDescent="0.2">
      <c r="P931" s="75"/>
      <c r="Q931" s="75"/>
      <c r="W931" s="75"/>
      <c r="AD931" s="77"/>
    </row>
    <row r="932" spans="16:30" ht="4.5" customHeight="1" x14ac:dyDescent="0.2">
      <c r="P932" s="75"/>
      <c r="Q932" s="75"/>
      <c r="W932" s="75"/>
      <c r="AD932" s="77"/>
    </row>
    <row r="933" spans="16:30" ht="4.5" customHeight="1" x14ac:dyDescent="0.2">
      <c r="P933" s="75"/>
      <c r="Q933" s="75"/>
      <c r="W933" s="75"/>
      <c r="AD933" s="77"/>
    </row>
    <row r="934" spans="16:30" ht="4.5" customHeight="1" x14ac:dyDescent="0.2">
      <c r="P934" s="75"/>
      <c r="Q934" s="75"/>
      <c r="W934" s="75"/>
      <c r="AD934" s="77"/>
    </row>
    <row r="935" spans="16:30" ht="4.5" customHeight="1" x14ac:dyDescent="0.2">
      <c r="P935" s="75"/>
      <c r="Q935" s="75"/>
      <c r="W935" s="75"/>
      <c r="AD935" s="77"/>
    </row>
    <row r="936" spans="16:30" ht="4.5" customHeight="1" x14ac:dyDescent="0.2">
      <c r="P936" s="75"/>
      <c r="Q936" s="75"/>
      <c r="W936" s="75"/>
      <c r="AD936" s="77"/>
    </row>
    <row r="937" spans="16:30" ht="4.5" customHeight="1" x14ac:dyDescent="0.2">
      <c r="P937" s="75"/>
      <c r="Q937" s="75"/>
      <c r="W937" s="75"/>
      <c r="AD937" s="77"/>
    </row>
    <row r="938" spans="16:30" ht="4.5" customHeight="1" x14ac:dyDescent="0.2">
      <c r="P938" s="75"/>
      <c r="Q938" s="75"/>
      <c r="W938" s="75"/>
      <c r="AD938" s="77"/>
    </row>
    <row r="939" spans="16:30" ht="4.5" customHeight="1" x14ac:dyDescent="0.2">
      <c r="P939" s="75"/>
      <c r="Q939" s="75"/>
      <c r="W939" s="75"/>
      <c r="AD939" s="77"/>
    </row>
    <row r="940" spans="16:30" ht="4.5" customHeight="1" x14ac:dyDescent="0.2">
      <c r="P940" s="75"/>
      <c r="Q940" s="75"/>
      <c r="W940" s="75"/>
      <c r="AD940" s="77"/>
    </row>
    <row r="941" spans="16:30" ht="4.5" customHeight="1" x14ac:dyDescent="0.2">
      <c r="P941" s="75"/>
      <c r="Q941" s="75"/>
      <c r="W941" s="75"/>
      <c r="AD941" s="77"/>
    </row>
    <row r="942" spans="16:30" ht="4.5" customHeight="1" x14ac:dyDescent="0.2">
      <c r="P942" s="75"/>
      <c r="Q942" s="75"/>
      <c r="W942" s="75"/>
      <c r="AD942" s="77"/>
    </row>
    <row r="943" spans="16:30" ht="4.5" customHeight="1" x14ac:dyDescent="0.2">
      <c r="P943" s="75"/>
      <c r="Q943" s="75"/>
      <c r="W943" s="75"/>
      <c r="AD943" s="77"/>
    </row>
    <row r="944" spans="16:30" ht="4.5" customHeight="1" x14ac:dyDescent="0.2">
      <c r="P944" s="75"/>
      <c r="Q944" s="75"/>
      <c r="W944" s="75"/>
      <c r="AD944" s="77"/>
    </row>
    <row r="945" spans="16:30" ht="4.5" customHeight="1" x14ac:dyDescent="0.2">
      <c r="P945" s="75"/>
      <c r="Q945" s="75"/>
      <c r="W945" s="75"/>
      <c r="AD945" s="77"/>
    </row>
    <row r="946" spans="16:30" ht="4.5" customHeight="1" x14ac:dyDescent="0.2">
      <c r="P946" s="75"/>
      <c r="Q946" s="75"/>
      <c r="W946" s="75"/>
      <c r="AD946" s="77"/>
    </row>
    <row r="947" spans="16:30" ht="4.5" customHeight="1" x14ac:dyDescent="0.2">
      <c r="P947" s="75"/>
      <c r="Q947" s="75"/>
      <c r="W947" s="75"/>
      <c r="AD947" s="77"/>
    </row>
    <row r="948" spans="16:30" ht="4.5" customHeight="1" x14ac:dyDescent="0.2">
      <c r="P948" s="75"/>
      <c r="Q948" s="75"/>
      <c r="W948" s="75"/>
      <c r="AD948" s="77"/>
    </row>
    <row r="949" spans="16:30" ht="4.5" customHeight="1" x14ac:dyDescent="0.2">
      <c r="P949" s="75"/>
      <c r="Q949" s="75"/>
      <c r="W949" s="75"/>
      <c r="AD949" s="77"/>
    </row>
    <row r="950" spans="16:30" ht="4.5" customHeight="1" x14ac:dyDescent="0.2">
      <c r="P950" s="75"/>
      <c r="Q950" s="75"/>
      <c r="W950" s="75"/>
      <c r="AD950" s="77"/>
    </row>
    <row r="951" spans="16:30" ht="4.5" customHeight="1" x14ac:dyDescent="0.2">
      <c r="P951" s="75"/>
      <c r="Q951" s="75"/>
      <c r="W951" s="75"/>
      <c r="AD951" s="77"/>
    </row>
    <row r="952" spans="16:30" ht="4.5" customHeight="1" x14ac:dyDescent="0.2">
      <c r="P952" s="75"/>
      <c r="Q952" s="75"/>
      <c r="W952" s="75"/>
      <c r="AD952" s="77"/>
    </row>
    <row r="953" spans="16:30" ht="4.5" customHeight="1" x14ac:dyDescent="0.2">
      <c r="P953" s="75"/>
      <c r="Q953" s="75"/>
      <c r="W953" s="75"/>
      <c r="AD953" s="77"/>
    </row>
    <row r="954" spans="16:30" ht="4.5" customHeight="1" x14ac:dyDescent="0.2">
      <c r="P954" s="75"/>
      <c r="Q954" s="75"/>
      <c r="W954" s="75"/>
      <c r="AD954" s="77"/>
    </row>
    <row r="955" spans="16:30" ht="4.5" customHeight="1" x14ac:dyDescent="0.2">
      <c r="P955" s="75"/>
      <c r="Q955" s="75"/>
      <c r="W955" s="75"/>
      <c r="AD955" s="77"/>
    </row>
    <row r="956" spans="16:30" ht="4.5" customHeight="1" x14ac:dyDescent="0.2">
      <c r="P956" s="75"/>
      <c r="Q956" s="75"/>
      <c r="W956" s="75"/>
      <c r="AD956" s="77"/>
    </row>
    <row r="957" spans="16:30" ht="4.5" customHeight="1" x14ac:dyDescent="0.2">
      <c r="P957" s="75"/>
      <c r="Q957" s="75"/>
      <c r="W957" s="75"/>
      <c r="AD957" s="77"/>
    </row>
    <row r="958" spans="16:30" ht="4.5" customHeight="1" x14ac:dyDescent="0.2">
      <c r="P958" s="75"/>
      <c r="Q958" s="75"/>
      <c r="W958" s="75"/>
      <c r="AD958" s="77"/>
    </row>
    <row r="959" spans="16:30" ht="4.5" customHeight="1" x14ac:dyDescent="0.2">
      <c r="P959" s="75"/>
      <c r="Q959" s="75"/>
      <c r="W959" s="75"/>
      <c r="AD959" s="77"/>
    </row>
    <row r="960" spans="16:30" ht="4.5" customHeight="1" x14ac:dyDescent="0.2">
      <c r="P960" s="75"/>
      <c r="Q960" s="75"/>
      <c r="W960" s="75"/>
      <c r="AD960" s="77"/>
    </row>
    <row r="961" spans="16:30" ht="4.5" customHeight="1" x14ac:dyDescent="0.2">
      <c r="P961" s="75"/>
      <c r="Q961" s="75"/>
      <c r="W961" s="75"/>
      <c r="AD961" s="77"/>
    </row>
    <row r="962" spans="16:30" ht="4.5" customHeight="1" x14ac:dyDescent="0.2">
      <c r="P962" s="75"/>
      <c r="Q962" s="75"/>
      <c r="W962" s="75"/>
      <c r="AD962" s="77"/>
    </row>
    <row r="963" spans="16:30" ht="4.5" customHeight="1" x14ac:dyDescent="0.2">
      <c r="P963" s="75"/>
      <c r="Q963" s="75"/>
      <c r="W963" s="75"/>
      <c r="AD963" s="77"/>
    </row>
    <row r="964" spans="16:30" ht="4.5" customHeight="1" x14ac:dyDescent="0.2">
      <c r="P964" s="75"/>
      <c r="Q964" s="75"/>
      <c r="W964" s="75"/>
      <c r="AD964" s="77"/>
    </row>
    <row r="965" spans="16:30" ht="4.5" customHeight="1" x14ac:dyDescent="0.2">
      <c r="P965" s="75"/>
      <c r="Q965" s="75"/>
      <c r="W965" s="75"/>
      <c r="AD965" s="77"/>
    </row>
    <row r="966" spans="16:30" ht="4.5" customHeight="1" x14ac:dyDescent="0.2">
      <c r="P966" s="75"/>
      <c r="Q966" s="75"/>
      <c r="W966" s="75"/>
      <c r="AD966" s="77"/>
    </row>
    <row r="967" spans="16:30" ht="4.5" customHeight="1" x14ac:dyDescent="0.2">
      <c r="P967" s="75"/>
      <c r="Q967" s="75"/>
      <c r="W967" s="75"/>
      <c r="AD967" s="77"/>
    </row>
    <row r="968" spans="16:30" ht="4.5" customHeight="1" x14ac:dyDescent="0.2">
      <c r="P968" s="75"/>
      <c r="Q968" s="75"/>
      <c r="W968" s="75"/>
      <c r="AD968" s="77"/>
    </row>
    <row r="969" spans="16:30" ht="4.5" customHeight="1" x14ac:dyDescent="0.2">
      <c r="P969" s="75"/>
      <c r="Q969" s="75"/>
      <c r="W969" s="75"/>
      <c r="AD969" s="77"/>
    </row>
    <row r="970" spans="16:30" ht="4.5" customHeight="1" x14ac:dyDescent="0.2">
      <c r="P970" s="75"/>
      <c r="Q970" s="75"/>
      <c r="W970" s="75"/>
      <c r="AD970" s="77"/>
    </row>
    <row r="971" spans="16:30" ht="4.5" customHeight="1" x14ac:dyDescent="0.2">
      <c r="P971" s="75"/>
      <c r="Q971" s="75"/>
      <c r="W971" s="75"/>
      <c r="AD971" s="77"/>
    </row>
    <row r="972" spans="16:30" ht="4.5" customHeight="1" x14ac:dyDescent="0.2">
      <c r="P972" s="75"/>
      <c r="Q972" s="75"/>
      <c r="W972" s="75"/>
      <c r="AD972" s="77"/>
    </row>
    <row r="973" spans="16:30" ht="4.5" customHeight="1" x14ac:dyDescent="0.2">
      <c r="P973" s="75"/>
      <c r="Q973" s="75"/>
      <c r="W973" s="75"/>
      <c r="AD973" s="77"/>
    </row>
    <row r="974" spans="16:30" ht="4.5" customHeight="1" x14ac:dyDescent="0.2">
      <c r="P974" s="75"/>
      <c r="Q974" s="75"/>
      <c r="W974" s="75"/>
      <c r="AD974" s="77"/>
    </row>
    <row r="975" spans="16:30" ht="4.5" customHeight="1" x14ac:dyDescent="0.2">
      <c r="P975" s="75"/>
      <c r="Q975" s="75"/>
      <c r="W975" s="75"/>
      <c r="AD975" s="77"/>
    </row>
    <row r="976" spans="16:30" ht="4.5" customHeight="1" x14ac:dyDescent="0.2">
      <c r="P976" s="75"/>
      <c r="Q976" s="75"/>
      <c r="W976" s="75"/>
      <c r="AD976" s="77"/>
    </row>
    <row r="977" spans="16:30" ht="4.5" customHeight="1" x14ac:dyDescent="0.2">
      <c r="P977" s="75"/>
      <c r="Q977" s="75"/>
      <c r="W977" s="75"/>
      <c r="AD977" s="77"/>
    </row>
    <row r="978" spans="16:30" ht="4.5" customHeight="1" x14ac:dyDescent="0.2">
      <c r="P978" s="75"/>
      <c r="Q978" s="75"/>
      <c r="W978" s="75"/>
      <c r="AD978" s="77"/>
    </row>
    <row r="979" spans="16:30" ht="4.5" customHeight="1" x14ac:dyDescent="0.2">
      <c r="P979" s="75"/>
      <c r="Q979" s="75"/>
      <c r="W979" s="75"/>
      <c r="AD979" s="77"/>
    </row>
    <row r="980" spans="16:30" ht="4.5" customHeight="1" x14ac:dyDescent="0.2">
      <c r="P980" s="75"/>
      <c r="Q980" s="75"/>
      <c r="W980" s="75"/>
      <c r="AD980" s="77"/>
    </row>
    <row r="981" spans="16:30" ht="4.5" customHeight="1" x14ac:dyDescent="0.2">
      <c r="P981" s="75"/>
      <c r="Q981" s="75"/>
      <c r="W981" s="75"/>
      <c r="AD981" s="77"/>
    </row>
    <row r="982" spans="16:30" ht="4.5" customHeight="1" x14ac:dyDescent="0.2">
      <c r="P982" s="75"/>
      <c r="Q982" s="75"/>
      <c r="W982" s="75"/>
      <c r="AD982" s="77"/>
    </row>
    <row r="983" spans="16:30" ht="4.5" customHeight="1" x14ac:dyDescent="0.2">
      <c r="P983" s="75"/>
      <c r="Q983" s="75"/>
      <c r="W983" s="75"/>
      <c r="AD983" s="77"/>
    </row>
    <row r="984" spans="16:30" ht="4.5" customHeight="1" x14ac:dyDescent="0.2">
      <c r="P984" s="75"/>
      <c r="Q984" s="75"/>
      <c r="W984" s="75"/>
      <c r="AD984" s="77"/>
    </row>
    <row r="985" spans="16:30" ht="4.5" customHeight="1" x14ac:dyDescent="0.2">
      <c r="P985" s="75"/>
      <c r="Q985" s="75"/>
      <c r="W985" s="75"/>
      <c r="AD985" s="77"/>
    </row>
    <row r="986" spans="16:30" ht="4.5" customHeight="1" x14ac:dyDescent="0.2">
      <c r="P986" s="75"/>
      <c r="Q986" s="75"/>
      <c r="W986" s="75"/>
      <c r="AD986" s="77"/>
    </row>
    <row r="987" spans="16:30" ht="4.5" customHeight="1" x14ac:dyDescent="0.2">
      <c r="P987" s="75"/>
      <c r="Q987" s="75"/>
      <c r="W987" s="75"/>
      <c r="AD987" s="77"/>
    </row>
    <row r="988" spans="16:30" ht="4.5" customHeight="1" x14ac:dyDescent="0.2">
      <c r="P988" s="75"/>
      <c r="Q988" s="75"/>
      <c r="W988" s="75"/>
      <c r="AD988" s="77"/>
    </row>
    <row r="989" spans="16:30" ht="4.5" customHeight="1" x14ac:dyDescent="0.2">
      <c r="P989" s="75"/>
      <c r="Q989" s="75"/>
      <c r="W989" s="75"/>
      <c r="AD989" s="77"/>
    </row>
    <row r="990" spans="16:30" ht="4.5" customHeight="1" x14ac:dyDescent="0.2">
      <c r="P990" s="75"/>
      <c r="Q990" s="75"/>
      <c r="W990" s="75"/>
      <c r="AD990" s="77"/>
    </row>
    <row r="991" spans="16:30" ht="4.5" customHeight="1" x14ac:dyDescent="0.2">
      <c r="P991" s="75"/>
      <c r="Q991" s="75"/>
      <c r="W991" s="75"/>
      <c r="AD991" s="77"/>
    </row>
    <row r="992" spans="16:30" ht="4.5" customHeight="1" x14ac:dyDescent="0.2">
      <c r="P992" s="75"/>
      <c r="Q992" s="75"/>
      <c r="W992" s="75"/>
      <c r="AD992" s="77"/>
    </row>
    <row r="993" spans="16:30" ht="4.5" customHeight="1" x14ac:dyDescent="0.2">
      <c r="P993" s="75"/>
      <c r="Q993" s="75"/>
      <c r="W993" s="75"/>
      <c r="AD993" s="77"/>
    </row>
    <row r="994" spans="16:30" ht="4.5" customHeight="1" x14ac:dyDescent="0.2">
      <c r="P994" s="75"/>
      <c r="Q994" s="75"/>
      <c r="W994" s="75"/>
      <c r="AD994" s="77"/>
    </row>
    <row r="995" spans="16:30" ht="4.5" customHeight="1" x14ac:dyDescent="0.2">
      <c r="P995" s="75"/>
      <c r="Q995" s="75"/>
      <c r="W995" s="75"/>
      <c r="AD995" s="77"/>
    </row>
    <row r="996" spans="16:30" ht="4.5" customHeight="1" x14ac:dyDescent="0.2">
      <c r="P996" s="75"/>
      <c r="Q996" s="75"/>
      <c r="W996" s="75"/>
      <c r="AD996" s="77"/>
    </row>
    <row r="997" spans="16:30" ht="4.5" customHeight="1" x14ac:dyDescent="0.2">
      <c r="P997" s="75"/>
      <c r="Q997" s="75"/>
      <c r="W997" s="75"/>
      <c r="AD997" s="77"/>
    </row>
    <row r="998" spans="16:30" ht="4.5" customHeight="1" x14ac:dyDescent="0.2">
      <c r="P998" s="75"/>
      <c r="Q998" s="75"/>
      <c r="W998" s="75"/>
      <c r="AD998" s="77"/>
    </row>
    <row r="999" spans="16:30" ht="4.5" customHeight="1" x14ac:dyDescent="0.2">
      <c r="P999" s="75"/>
      <c r="Q999" s="75"/>
      <c r="W999" s="75"/>
      <c r="AD999" s="77"/>
    </row>
    <row r="1000" spans="16:30" ht="4.5" customHeight="1" x14ac:dyDescent="0.2">
      <c r="P1000" s="75"/>
      <c r="Q1000" s="75"/>
      <c r="W1000" s="75"/>
      <c r="AD1000" s="77"/>
    </row>
    <row r="1001" spans="16:30" ht="4.5" customHeight="1" x14ac:dyDescent="0.2">
      <c r="P1001" s="75"/>
      <c r="Q1001" s="75"/>
      <c r="W1001" s="75"/>
      <c r="AD1001" s="77"/>
    </row>
    <row r="1002" spans="16:30" ht="4.5" customHeight="1" x14ac:dyDescent="0.2">
      <c r="P1002" s="75"/>
      <c r="Q1002" s="75"/>
      <c r="W1002" s="75"/>
      <c r="AD1002" s="77"/>
    </row>
    <row r="1003" spans="16:30" ht="4.5" customHeight="1" x14ac:dyDescent="0.2">
      <c r="P1003" s="75"/>
      <c r="Q1003" s="75"/>
      <c r="W1003" s="75"/>
      <c r="AD1003" s="77"/>
    </row>
    <row r="1004" spans="16:30" ht="4.5" customHeight="1" x14ac:dyDescent="0.2">
      <c r="P1004" s="75"/>
      <c r="Q1004" s="75"/>
      <c r="W1004" s="75"/>
      <c r="AD1004" s="77"/>
    </row>
    <row r="1005" spans="16:30" ht="4.5" customHeight="1" x14ac:dyDescent="0.2">
      <c r="P1005" s="75"/>
      <c r="Q1005" s="75"/>
      <c r="W1005" s="75"/>
      <c r="AD1005" s="77"/>
    </row>
    <row r="1006" spans="16:30" ht="4.5" customHeight="1" x14ac:dyDescent="0.2">
      <c r="P1006" s="75"/>
      <c r="Q1006" s="75"/>
      <c r="W1006" s="75"/>
      <c r="AD1006" s="77"/>
    </row>
    <row r="1007" spans="16:30" ht="4.5" customHeight="1" x14ac:dyDescent="0.2">
      <c r="P1007" s="75"/>
      <c r="Q1007" s="75"/>
      <c r="W1007" s="75"/>
      <c r="AD1007" s="77"/>
    </row>
    <row r="1008" spans="16:30" ht="4.5" customHeight="1" x14ac:dyDescent="0.2">
      <c r="P1008" s="75"/>
      <c r="Q1008" s="75"/>
      <c r="W1008" s="75"/>
      <c r="AD1008" s="77"/>
    </row>
    <row r="1009" spans="16:30" ht="4.5" customHeight="1" x14ac:dyDescent="0.2">
      <c r="P1009" s="75"/>
      <c r="Q1009" s="75"/>
      <c r="W1009" s="75"/>
      <c r="AD1009" s="77"/>
    </row>
    <row r="1010" spans="16:30" ht="4.5" customHeight="1" x14ac:dyDescent="0.2">
      <c r="P1010" s="75"/>
      <c r="Q1010" s="75"/>
      <c r="W1010" s="75"/>
      <c r="AD1010" s="77"/>
    </row>
    <row r="1011" spans="16:30" ht="4.5" customHeight="1" x14ac:dyDescent="0.2">
      <c r="P1011" s="75"/>
      <c r="Q1011" s="75"/>
      <c r="W1011" s="75"/>
      <c r="AD1011" s="77"/>
    </row>
    <row r="1012" spans="16:30" ht="4.5" customHeight="1" x14ac:dyDescent="0.2">
      <c r="P1012" s="75"/>
      <c r="Q1012" s="75"/>
      <c r="W1012" s="75"/>
      <c r="AD1012" s="77"/>
    </row>
    <row r="1013" spans="16:30" ht="4.5" customHeight="1" x14ac:dyDescent="0.2">
      <c r="P1013" s="75"/>
      <c r="Q1013" s="75"/>
      <c r="W1013" s="75"/>
      <c r="AD1013" s="77"/>
    </row>
    <row r="1014" spans="16:30" ht="4.5" customHeight="1" x14ac:dyDescent="0.2">
      <c r="P1014" s="75"/>
      <c r="Q1014" s="75"/>
      <c r="W1014" s="75"/>
      <c r="AD1014" s="77"/>
    </row>
    <row r="1015" spans="16:30" ht="4.5" customHeight="1" x14ac:dyDescent="0.2">
      <c r="P1015" s="75"/>
      <c r="Q1015" s="75"/>
      <c r="W1015" s="75"/>
      <c r="AD1015" s="77"/>
    </row>
    <row r="1016" spans="16:30" ht="4.5" customHeight="1" x14ac:dyDescent="0.2">
      <c r="P1016" s="75"/>
      <c r="Q1016" s="75"/>
      <c r="W1016" s="75"/>
      <c r="AD1016" s="77"/>
    </row>
    <row r="1017" spans="16:30" ht="4.5" customHeight="1" x14ac:dyDescent="0.2">
      <c r="P1017" s="75"/>
      <c r="Q1017" s="75"/>
      <c r="W1017" s="75"/>
      <c r="AD1017" s="77"/>
    </row>
    <row r="1018" spans="16:30" ht="4.5" customHeight="1" x14ac:dyDescent="0.2">
      <c r="P1018" s="75"/>
      <c r="Q1018" s="75"/>
      <c r="W1018" s="75"/>
      <c r="AD1018" s="77"/>
    </row>
    <row r="1019" spans="16:30" ht="4.5" customHeight="1" x14ac:dyDescent="0.2">
      <c r="P1019" s="75"/>
      <c r="Q1019" s="75"/>
      <c r="W1019" s="75"/>
      <c r="AD1019" s="77"/>
    </row>
    <row r="1020" spans="16:30" ht="4.5" customHeight="1" x14ac:dyDescent="0.2">
      <c r="P1020" s="75"/>
      <c r="Q1020" s="75"/>
      <c r="W1020" s="75"/>
      <c r="AD1020" s="77"/>
    </row>
    <row r="1021" spans="16:30" ht="4.5" customHeight="1" x14ac:dyDescent="0.2">
      <c r="P1021" s="75"/>
      <c r="Q1021" s="75"/>
      <c r="W1021" s="75"/>
      <c r="AD1021" s="77"/>
    </row>
    <row r="1022" spans="16:30" ht="4.5" customHeight="1" x14ac:dyDescent="0.2">
      <c r="P1022" s="75"/>
      <c r="Q1022" s="75"/>
      <c r="W1022" s="75"/>
      <c r="AD1022" s="77"/>
    </row>
    <row r="1023" spans="16:30" ht="4.5" customHeight="1" x14ac:dyDescent="0.2">
      <c r="P1023" s="75"/>
      <c r="Q1023" s="75"/>
      <c r="W1023" s="75"/>
      <c r="AD1023" s="77"/>
    </row>
    <row r="1024" spans="16:30" ht="4.5" customHeight="1" x14ac:dyDescent="0.2">
      <c r="P1024" s="75"/>
      <c r="Q1024" s="75"/>
      <c r="W1024" s="75"/>
      <c r="AD1024" s="77"/>
    </row>
    <row r="1025" spans="16:30" ht="4.5" customHeight="1" x14ac:dyDescent="0.2">
      <c r="P1025" s="75"/>
      <c r="Q1025" s="75"/>
      <c r="W1025" s="75"/>
      <c r="AD1025" s="77"/>
    </row>
    <row r="1026" spans="16:30" ht="4.5" customHeight="1" x14ac:dyDescent="0.2">
      <c r="P1026" s="75"/>
      <c r="Q1026" s="75"/>
      <c r="W1026" s="75"/>
      <c r="AD1026" s="77"/>
    </row>
    <row r="1027" spans="16:30" ht="4.5" customHeight="1" x14ac:dyDescent="0.2">
      <c r="P1027" s="75"/>
      <c r="Q1027" s="75"/>
      <c r="W1027" s="75"/>
      <c r="AD1027" s="77"/>
    </row>
    <row r="1028" spans="16:30" ht="4.5" customHeight="1" x14ac:dyDescent="0.2">
      <c r="P1028" s="75"/>
      <c r="Q1028" s="75"/>
      <c r="W1028" s="75"/>
      <c r="AD1028" s="77"/>
    </row>
    <row r="1029" spans="16:30" ht="4.5" customHeight="1" x14ac:dyDescent="0.2">
      <c r="P1029" s="75"/>
      <c r="Q1029" s="75"/>
      <c r="W1029" s="75"/>
      <c r="AD1029" s="77"/>
    </row>
    <row r="1030" spans="16:30" ht="4.5" customHeight="1" x14ac:dyDescent="0.2">
      <c r="P1030" s="75"/>
      <c r="Q1030" s="75"/>
      <c r="W1030" s="75"/>
      <c r="AD1030" s="77"/>
    </row>
    <row r="1031" spans="16:30" ht="4.5" customHeight="1" x14ac:dyDescent="0.2">
      <c r="P1031" s="75"/>
      <c r="Q1031" s="75"/>
      <c r="W1031" s="75"/>
      <c r="AD1031" s="77"/>
    </row>
    <row r="1032" spans="16:30" ht="4.5" customHeight="1" x14ac:dyDescent="0.2">
      <c r="P1032" s="75"/>
      <c r="Q1032" s="75"/>
      <c r="W1032" s="75"/>
      <c r="AD1032" s="77"/>
    </row>
    <row r="1033" spans="16:30" ht="4.5" customHeight="1" x14ac:dyDescent="0.2">
      <c r="P1033" s="75"/>
      <c r="Q1033" s="75"/>
      <c r="W1033" s="75"/>
      <c r="AD1033" s="77"/>
    </row>
    <row r="1034" spans="16:30" ht="4.5" customHeight="1" x14ac:dyDescent="0.2">
      <c r="P1034" s="75"/>
      <c r="Q1034" s="75"/>
      <c r="W1034" s="75"/>
      <c r="AD1034" s="77"/>
    </row>
    <row r="1035" spans="16:30" ht="4.5" customHeight="1" x14ac:dyDescent="0.2">
      <c r="P1035" s="75"/>
      <c r="Q1035" s="75"/>
      <c r="W1035" s="75"/>
      <c r="AD1035" s="77"/>
    </row>
    <row r="1036" spans="16:30" ht="4.5" customHeight="1" x14ac:dyDescent="0.2">
      <c r="P1036" s="75"/>
      <c r="Q1036" s="75"/>
      <c r="W1036" s="75"/>
      <c r="AD1036" s="77"/>
    </row>
    <row r="1037" spans="16:30" ht="4.5" customHeight="1" x14ac:dyDescent="0.2">
      <c r="P1037" s="75"/>
      <c r="Q1037" s="75"/>
      <c r="W1037" s="75"/>
      <c r="AD1037" s="77"/>
    </row>
    <row r="1038" spans="16:30" ht="4.5" customHeight="1" x14ac:dyDescent="0.2">
      <c r="P1038" s="75"/>
      <c r="Q1038" s="75"/>
      <c r="W1038" s="75"/>
      <c r="AD1038" s="77"/>
    </row>
    <row r="1039" spans="16:30" ht="4.5" customHeight="1" x14ac:dyDescent="0.2">
      <c r="P1039" s="75"/>
      <c r="Q1039" s="75"/>
      <c r="W1039" s="75"/>
      <c r="AD1039" s="77"/>
    </row>
    <row r="1040" spans="16:30" ht="4.5" customHeight="1" x14ac:dyDescent="0.2">
      <c r="P1040" s="75"/>
      <c r="Q1040" s="75"/>
      <c r="W1040" s="75"/>
      <c r="AD1040" s="77"/>
    </row>
    <row r="1041" spans="16:30" ht="4.5" customHeight="1" x14ac:dyDescent="0.2">
      <c r="P1041" s="75"/>
      <c r="Q1041" s="75"/>
      <c r="W1041" s="75"/>
      <c r="AD1041" s="77"/>
    </row>
    <row r="1042" spans="16:30" ht="4.5" customHeight="1" x14ac:dyDescent="0.2">
      <c r="P1042" s="75"/>
      <c r="Q1042" s="75"/>
      <c r="W1042" s="75"/>
      <c r="AD1042" s="77"/>
    </row>
    <row r="1043" spans="16:30" ht="4.5" customHeight="1" x14ac:dyDescent="0.2">
      <c r="P1043" s="75"/>
      <c r="Q1043" s="75"/>
      <c r="W1043" s="75"/>
      <c r="AD1043" s="77"/>
    </row>
    <row r="1044" spans="16:30" ht="4.5" customHeight="1" x14ac:dyDescent="0.2">
      <c r="P1044" s="75"/>
      <c r="Q1044" s="75"/>
      <c r="W1044" s="75"/>
      <c r="AD1044" s="77"/>
    </row>
    <row r="1045" spans="16:30" ht="4.5" customHeight="1" x14ac:dyDescent="0.2">
      <c r="P1045" s="75"/>
      <c r="Q1045" s="75"/>
      <c r="W1045" s="75"/>
      <c r="AD1045" s="77"/>
    </row>
    <row r="1046" spans="16:30" ht="4.5" customHeight="1" x14ac:dyDescent="0.2">
      <c r="P1046" s="75"/>
      <c r="Q1046" s="75"/>
      <c r="W1046" s="75"/>
      <c r="AD1046" s="77"/>
    </row>
    <row r="1047" spans="16:30" ht="4.5" customHeight="1" x14ac:dyDescent="0.2">
      <c r="P1047" s="75"/>
      <c r="Q1047" s="75"/>
      <c r="W1047" s="75"/>
      <c r="AD1047" s="77"/>
    </row>
    <row r="1048" spans="16:30" ht="4.5" customHeight="1" x14ac:dyDescent="0.2">
      <c r="P1048" s="75"/>
      <c r="Q1048" s="75"/>
      <c r="W1048" s="75"/>
      <c r="AD1048" s="77"/>
    </row>
    <row r="1049" spans="16:30" ht="4.5" customHeight="1" x14ac:dyDescent="0.2">
      <c r="P1049" s="75"/>
      <c r="Q1049" s="75"/>
      <c r="W1049" s="75"/>
      <c r="AD1049" s="77"/>
    </row>
    <row r="1050" spans="16:30" ht="4.5" customHeight="1" x14ac:dyDescent="0.2">
      <c r="P1050" s="75"/>
      <c r="Q1050" s="75"/>
      <c r="W1050" s="75"/>
      <c r="AD1050" s="77"/>
    </row>
    <row r="1051" spans="16:30" ht="4.5" customHeight="1" x14ac:dyDescent="0.2">
      <c r="P1051" s="75"/>
      <c r="Q1051" s="75"/>
      <c r="W1051" s="75"/>
      <c r="AD1051" s="77"/>
    </row>
    <row r="1052" spans="16:30" ht="4.5" customHeight="1" x14ac:dyDescent="0.2">
      <c r="P1052" s="75"/>
      <c r="Q1052" s="75"/>
      <c r="W1052" s="75"/>
      <c r="AD1052" s="77"/>
    </row>
    <row r="1053" spans="16:30" ht="4.5" customHeight="1" x14ac:dyDescent="0.2">
      <c r="P1053" s="75"/>
      <c r="Q1053" s="75"/>
      <c r="W1053" s="75"/>
      <c r="AD1053" s="77"/>
    </row>
    <row r="1054" spans="16:30" ht="4.5" customHeight="1" x14ac:dyDescent="0.2">
      <c r="P1054" s="75"/>
      <c r="Q1054" s="75"/>
      <c r="W1054" s="75"/>
      <c r="AD1054" s="77"/>
    </row>
    <row r="1055" spans="16:30" ht="4.5" customHeight="1" x14ac:dyDescent="0.2">
      <c r="P1055" s="75"/>
      <c r="Q1055" s="75"/>
      <c r="W1055" s="75"/>
      <c r="AD1055" s="77"/>
    </row>
    <row r="1056" spans="16:30" ht="4.5" customHeight="1" x14ac:dyDescent="0.2">
      <c r="P1056" s="75"/>
      <c r="Q1056" s="75"/>
      <c r="W1056" s="75"/>
      <c r="AD1056" s="77"/>
    </row>
    <row r="1057" spans="16:30" ht="4.5" customHeight="1" x14ac:dyDescent="0.2">
      <c r="P1057" s="75"/>
      <c r="Q1057" s="75"/>
      <c r="W1057" s="75"/>
      <c r="AD1057" s="77"/>
    </row>
    <row r="1058" spans="16:30" ht="4.5" customHeight="1" x14ac:dyDescent="0.2">
      <c r="P1058" s="75"/>
      <c r="Q1058" s="75"/>
      <c r="W1058" s="75"/>
      <c r="AD1058" s="77"/>
    </row>
    <row r="1059" spans="16:30" ht="4.5" customHeight="1" x14ac:dyDescent="0.2">
      <c r="P1059" s="75"/>
      <c r="Q1059" s="75"/>
      <c r="W1059" s="75"/>
      <c r="AD1059" s="77"/>
    </row>
    <row r="1060" spans="16:30" ht="4.5" customHeight="1" x14ac:dyDescent="0.2">
      <c r="P1060" s="75"/>
      <c r="Q1060" s="75"/>
      <c r="W1060" s="75"/>
      <c r="AD1060" s="77"/>
    </row>
    <row r="1061" spans="16:30" ht="4.5" customHeight="1" x14ac:dyDescent="0.2">
      <c r="P1061" s="75"/>
      <c r="Q1061" s="75"/>
      <c r="W1061" s="75"/>
      <c r="AD1061" s="77"/>
    </row>
    <row r="1062" spans="16:30" ht="4.5" customHeight="1" x14ac:dyDescent="0.2">
      <c r="P1062" s="75"/>
      <c r="Q1062" s="75"/>
      <c r="W1062" s="75"/>
      <c r="AD1062" s="77"/>
    </row>
    <row r="1063" spans="16:30" ht="4.5" customHeight="1" x14ac:dyDescent="0.2">
      <c r="P1063" s="75"/>
      <c r="Q1063" s="75"/>
      <c r="W1063" s="75"/>
      <c r="AD1063" s="77"/>
    </row>
    <row r="1064" spans="16:30" ht="4.5" customHeight="1" x14ac:dyDescent="0.2">
      <c r="P1064" s="75"/>
      <c r="Q1064" s="75"/>
      <c r="W1064" s="75"/>
      <c r="AD1064" s="77"/>
    </row>
    <row r="1065" spans="16:30" ht="4.5" customHeight="1" x14ac:dyDescent="0.2">
      <c r="P1065" s="75"/>
      <c r="Q1065" s="75"/>
      <c r="W1065" s="75"/>
      <c r="AD1065" s="77"/>
    </row>
    <row r="1066" spans="16:30" ht="4.5" customHeight="1" x14ac:dyDescent="0.2">
      <c r="P1066" s="75"/>
      <c r="Q1066" s="75"/>
      <c r="W1066" s="75"/>
      <c r="AD1066" s="77"/>
    </row>
    <row r="1067" spans="16:30" ht="4.5" customHeight="1" x14ac:dyDescent="0.2">
      <c r="P1067" s="75"/>
      <c r="Q1067" s="75"/>
      <c r="W1067" s="75"/>
      <c r="AD1067" s="77"/>
    </row>
    <row r="1068" spans="16:30" ht="4.5" customHeight="1" x14ac:dyDescent="0.2">
      <c r="P1068" s="75"/>
      <c r="Q1068" s="75"/>
      <c r="W1068" s="75"/>
      <c r="AD1068" s="77"/>
    </row>
    <row r="1069" spans="16:30" ht="4.5" customHeight="1" x14ac:dyDescent="0.2">
      <c r="P1069" s="75"/>
      <c r="Q1069" s="75"/>
      <c r="W1069" s="75"/>
      <c r="AD1069" s="77"/>
    </row>
    <row r="1070" spans="16:30" ht="4.5" customHeight="1" x14ac:dyDescent="0.2">
      <c r="P1070" s="75"/>
      <c r="Q1070" s="75"/>
      <c r="W1070" s="75"/>
      <c r="AD1070" s="77"/>
    </row>
    <row r="1071" spans="16:30" ht="4.5" customHeight="1" x14ac:dyDescent="0.2">
      <c r="P1071" s="75"/>
      <c r="Q1071" s="75"/>
      <c r="W1071" s="75"/>
      <c r="AD1071" s="77"/>
    </row>
    <row r="1072" spans="16:30" ht="4.5" customHeight="1" x14ac:dyDescent="0.2">
      <c r="P1072" s="75"/>
      <c r="Q1072" s="75"/>
      <c r="W1072" s="75"/>
      <c r="AD1072" s="77"/>
    </row>
    <row r="1073" spans="16:30" ht="4.5" customHeight="1" x14ac:dyDescent="0.2">
      <c r="P1073" s="75"/>
      <c r="Q1073" s="75"/>
      <c r="W1073" s="75"/>
      <c r="AD1073" s="77"/>
    </row>
    <row r="1074" spans="16:30" ht="4.5" customHeight="1" x14ac:dyDescent="0.2">
      <c r="P1074" s="75"/>
      <c r="Q1074" s="75"/>
      <c r="W1074" s="75"/>
      <c r="AD1074" s="77"/>
    </row>
    <row r="1075" spans="16:30" ht="4.5" customHeight="1" x14ac:dyDescent="0.2">
      <c r="P1075" s="75"/>
      <c r="Q1075" s="75"/>
      <c r="W1075" s="75"/>
      <c r="AD1075" s="77"/>
    </row>
    <row r="1076" spans="16:30" ht="4.5" customHeight="1" x14ac:dyDescent="0.2">
      <c r="P1076" s="75"/>
      <c r="Q1076" s="75"/>
      <c r="W1076" s="75"/>
      <c r="AD1076" s="77"/>
    </row>
    <row r="1077" spans="16:30" ht="4.5" customHeight="1" x14ac:dyDescent="0.2">
      <c r="P1077" s="75"/>
      <c r="Q1077" s="75"/>
      <c r="W1077" s="75"/>
      <c r="AD1077" s="77"/>
    </row>
    <row r="1078" spans="16:30" ht="4.5" customHeight="1" x14ac:dyDescent="0.2">
      <c r="P1078" s="75"/>
      <c r="Q1078" s="75"/>
      <c r="W1078" s="75"/>
      <c r="AD1078" s="77"/>
    </row>
    <row r="1079" spans="16:30" ht="4.5" customHeight="1" x14ac:dyDescent="0.2">
      <c r="P1079" s="75"/>
      <c r="Q1079" s="75"/>
      <c r="W1079" s="75"/>
      <c r="AD1079" s="77"/>
    </row>
    <row r="1080" spans="16:30" ht="4.5" customHeight="1" x14ac:dyDescent="0.2">
      <c r="P1080" s="75"/>
      <c r="Q1080" s="75"/>
      <c r="W1080" s="75"/>
      <c r="AD1080" s="77"/>
    </row>
    <row r="1081" spans="16:30" ht="4.5" customHeight="1" x14ac:dyDescent="0.2">
      <c r="P1081" s="75"/>
      <c r="Q1081" s="75"/>
      <c r="W1081" s="75"/>
      <c r="AD1081" s="77"/>
    </row>
    <row r="1082" spans="16:30" ht="4.5" customHeight="1" x14ac:dyDescent="0.2">
      <c r="P1082" s="75"/>
      <c r="Q1082" s="75"/>
      <c r="W1082" s="75"/>
      <c r="AD1082" s="77"/>
    </row>
    <row r="1083" spans="16:30" ht="4.5" customHeight="1" x14ac:dyDescent="0.2">
      <c r="P1083" s="75"/>
      <c r="Q1083" s="75"/>
      <c r="W1083" s="75"/>
      <c r="AD1083" s="77"/>
    </row>
    <row r="1084" spans="16:30" ht="4.5" customHeight="1" x14ac:dyDescent="0.2">
      <c r="P1084" s="75"/>
      <c r="Q1084" s="75"/>
      <c r="W1084" s="75"/>
      <c r="AD1084" s="77"/>
    </row>
    <row r="1085" spans="16:30" ht="4.5" customHeight="1" x14ac:dyDescent="0.2">
      <c r="P1085" s="75"/>
      <c r="Q1085" s="75"/>
      <c r="W1085" s="75"/>
      <c r="AD1085" s="77"/>
    </row>
    <row r="1086" spans="16:30" ht="4.5" customHeight="1" x14ac:dyDescent="0.2">
      <c r="P1086" s="75"/>
      <c r="Q1086" s="75"/>
      <c r="W1086" s="75"/>
      <c r="AD1086" s="77"/>
    </row>
    <row r="1087" spans="16:30" ht="4.5" customHeight="1" x14ac:dyDescent="0.2">
      <c r="P1087" s="75"/>
      <c r="Q1087" s="75"/>
      <c r="W1087" s="75"/>
      <c r="AD1087" s="77"/>
    </row>
    <row r="1088" spans="16:30" ht="4.5" customHeight="1" x14ac:dyDescent="0.2">
      <c r="P1088" s="75"/>
      <c r="Q1088" s="75"/>
      <c r="W1088" s="75"/>
      <c r="AD1088" s="77"/>
    </row>
    <row r="1089" spans="16:30" ht="4.5" customHeight="1" x14ac:dyDescent="0.2">
      <c r="P1089" s="75"/>
      <c r="Q1089" s="75"/>
      <c r="W1089" s="75"/>
      <c r="AD1089" s="77"/>
    </row>
    <row r="1090" spans="16:30" ht="4.5" customHeight="1" x14ac:dyDescent="0.2">
      <c r="P1090" s="75"/>
      <c r="Q1090" s="75"/>
      <c r="W1090" s="75"/>
      <c r="AD1090" s="77"/>
    </row>
    <row r="1091" spans="16:30" ht="4.5" customHeight="1" x14ac:dyDescent="0.2">
      <c r="P1091" s="75"/>
      <c r="Q1091" s="75"/>
      <c r="W1091" s="75"/>
      <c r="AD1091" s="77"/>
    </row>
    <row r="1092" spans="16:30" ht="4.5" customHeight="1" x14ac:dyDescent="0.2">
      <c r="P1092" s="75"/>
      <c r="Q1092" s="75"/>
      <c r="W1092" s="75"/>
      <c r="AD1092" s="77"/>
    </row>
    <row r="1093" spans="16:30" ht="4.5" customHeight="1" x14ac:dyDescent="0.2">
      <c r="P1093" s="75"/>
      <c r="Q1093" s="75"/>
      <c r="W1093" s="75"/>
      <c r="AD1093" s="77"/>
    </row>
    <row r="1094" spans="16:30" ht="4.5" customHeight="1" x14ac:dyDescent="0.2">
      <c r="P1094" s="75"/>
      <c r="Q1094" s="75"/>
      <c r="W1094" s="75"/>
      <c r="AD1094" s="77"/>
    </row>
    <row r="1095" spans="16:30" ht="4.5" customHeight="1" x14ac:dyDescent="0.2">
      <c r="P1095" s="75"/>
      <c r="Q1095" s="75"/>
      <c r="W1095" s="75"/>
      <c r="AD1095" s="77"/>
    </row>
    <row r="1096" spans="16:30" ht="4.5" customHeight="1" x14ac:dyDescent="0.2">
      <c r="P1096" s="75"/>
      <c r="Q1096" s="75"/>
      <c r="W1096" s="75"/>
      <c r="AD1096" s="77"/>
    </row>
    <row r="1097" spans="16:30" ht="4.5" customHeight="1" x14ac:dyDescent="0.2">
      <c r="P1097" s="75"/>
      <c r="Q1097" s="75"/>
      <c r="W1097" s="75"/>
      <c r="AD1097" s="77"/>
    </row>
    <row r="1098" spans="16:30" ht="4.5" customHeight="1" x14ac:dyDescent="0.2">
      <c r="P1098" s="75"/>
      <c r="Q1098" s="75"/>
      <c r="W1098" s="75"/>
      <c r="AD1098" s="77"/>
    </row>
    <row r="1099" spans="16:30" ht="4.5" customHeight="1" x14ac:dyDescent="0.2">
      <c r="P1099" s="75"/>
      <c r="Q1099" s="75"/>
      <c r="W1099" s="75"/>
      <c r="AD1099" s="77"/>
    </row>
    <row r="1100" spans="16:30" ht="4.5" customHeight="1" x14ac:dyDescent="0.2">
      <c r="P1100" s="75"/>
      <c r="Q1100" s="75"/>
      <c r="W1100" s="75"/>
      <c r="AD1100" s="77"/>
    </row>
    <row r="1101" spans="16:30" ht="4.5" customHeight="1" x14ac:dyDescent="0.2">
      <c r="P1101" s="75"/>
      <c r="Q1101" s="75"/>
      <c r="W1101" s="75"/>
      <c r="AD1101" s="77"/>
    </row>
    <row r="1102" spans="16:30" ht="4.5" customHeight="1" x14ac:dyDescent="0.2">
      <c r="P1102" s="75"/>
      <c r="Q1102" s="75"/>
      <c r="W1102" s="75"/>
      <c r="AD1102" s="77"/>
    </row>
    <row r="1103" spans="16:30" ht="4.5" customHeight="1" x14ac:dyDescent="0.2">
      <c r="P1103" s="75"/>
      <c r="Q1103" s="75"/>
      <c r="W1103" s="75"/>
      <c r="AD1103" s="77"/>
    </row>
    <row r="1104" spans="16:30" ht="4.5" customHeight="1" x14ac:dyDescent="0.2">
      <c r="P1104" s="75"/>
      <c r="Q1104" s="75"/>
      <c r="W1104" s="75"/>
      <c r="AD1104" s="77"/>
    </row>
    <row r="1105" spans="16:30" ht="4.5" customHeight="1" x14ac:dyDescent="0.2">
      <c r="P1105" s="75"/>
      <c r="Q1105" s="75"/>
      <c r="W1105" s="75"/>
      <c r="AD1105" s="77"/>
    </row>
    <row r="1106" spans="16:30" ht="4.5" customHeight="1" x14ac:dyDescent="0.2">
      <c r="P1106" s="75"/>
      <c r="Q1106" s="75"/>
      <c r="W1106" s="75"/>
      <c r="AD1106" s="77"/>
    </row>
    <row r="1107" spans="16:30" ht="4.5" customHeight="1" x14ac:dyDescent="0.2">
      <c r="P1107" s="75"/>
      <c r="Q1107" s="75"/>
      <c r="W1107" s="75"/>
      <c r="AD1107" s="77"/>
    </row>
    <row r="1108" spans="16:30" ht="4.5" customHeight="1" x14ac:dyDescent="0.2">
      <c r="P1108" s="75"/>
      <c r="Q1108" s="75"/>
      <c r="W1108" s="75"/>
      <c r="AD1108" s="77"/>
    </row>
    <row r="1109" spans="16:30" ht="4.5" customHeight="1" x14ac:dyDescent="0.2">
      <c r="P1109" s="75"/>
      <c r="Q1109" s="75"/>
      <c r="W1109" s="75"/>
      <c r="AD1109" s="77"/>
    </row>
    <row r="1110" spans="16:30" ht="4.5" customHeight="1" x14ac:dyDescent="0.2">
      <c r="P1110" s="75"/>
      <c r="Q1110" s="75"/>
      <c r="W1110" s="75"/>
      <c r="AD1110" s="77"/>
    </row>
    <row r="1111" spans="16:30" ht="4.5" customHeight="1" x14ac:dyDescent="0.2">
      <c r="P1111" s="75"/>
      <c r="Q1111" s="75"/>
      <c r="W1111" s="75"/>
      <c r="AD1111" s="77"/>
    </row>
    <row r="1112" spans="16:30" ht="4.5" customHeight="1" x14ac:dyDescent="0.2">
      <c r="P1112" s="75"/>
      <c r="Q1112" s="75"/>
      <c r="W1112" s="75"/>
      <c r="AD1112" s="77"/>
    </row>
    <row r="1113" spans="16:30" ht="4.5" customHeight="1" x14ac:dyDescent="0.2">
      <c r="P1113" s="75"/>
      <c r="Q1113" s="75"/>
      <c r="W1113" s="75"/>
      <c r="AD1113" s="77"/>
    </row>
    <row r="1114" spans="16:30" ht="4.5" customHeight="1" x14ac:dyDescent="0.2">
      <c r="P1114" s="75"/>
      <c r="Q1114" s="75"/>
      <c r="W1114" s="75"/>
      <c r="AD1114" s="77"/>
    </row>
    <row r="1115" spans="16:30" ht="4.5" customHeight="1" x14ac:dyDescent="0.2">
      <c r="P1115" s="75"/>
      <c r="Q1115" s="75"/>
      <c r="W1115" s="75"/>
      <c r="AD1115" s="77"/>
    </row>
    <row r="1116" spans="16:30" ht="4.5" customHeight="1" x14ac:dyDescent="0.2">
      <c r="P1116" s="75"/>
      <c r="Q1116" s="75"/>
      <c r="W1116" s="75"/>
      <c r="AD1116" s="77"/>
    </row>
    <row r="1117" spans="16:30" ht="4.5" customHeight="1" x14ac:dyDescent="0.2">
      <c r="P1117" s="75"/>
      <c r="Q1117" s="75"/>
      <c r="W1117" s="75"/>
      <c r="AD1117" s="77"/>
    </row>
    <row r="1118" spans="16:30" ht="4.5" customHeight="1" x14ac:dyDescent="0.2">
      <c r="P1118" s="75"/>
      <c r="Q1118" s="75"/>
      <c r="W1118" s="75"/>
      <c r="AD1118" s="77"/>
    </row>
    <row r="1119" spans="16:30" ht="4.5" customHeight="1" x14ac:dyDescent="0.2">
      <c r="P1119" s="75"/>
      <c r="Q1119" s="75"/>
      <c r="W1119" s="75"/>
      <c r="AD1119" s="77"/>
    </row>
    <row r="1120" spans="16:30" ht="4.5" customHeight="1" x14ac:dyDescent="0.2">
      <c r="P1120" s="75"/>
      <c r="Q1120" s="75"/>
      <c r="W1120" s="75"/>
      <c r="AD1120" s="77"/>
    </row>
    <row r="1121" spans="16:30" ht="4.5" customHeight="1" x14ac:dyDescent="0.2">
      <c r="P1121" s="75"/>
      <c r="Q1121" s="75"/>
      <c r="W1121" s="75"/>
      <c r="AD1121" s="77"/>
    </row>
    <row r="1122" spans="16:30" ht="4.5" customHeight="1" x14ac:dyDescent="0.2">
      <c r="P1122" s="75"/>
      <c r="Q1122" s="75"/>
      <c r="W1122" s="75"/>
      <c r="AD1122" s="77"/>
    </row>
    <row r="1123" spans="16:30" ht="4.5" customHeight="1" x14ac:dyDescent="0.2">
      <c r="P1123" s="75"/>
      <c r="Q1123" s="75"/>
      <c r="W1123" s="75"/>
      <c r="AD1123" s="77"/>
    </row>
    <row r="1124" spans="16:30" ht="4.5" customHeight="1" x14ac:dyDescent="0.2">
      <c r="P1124" s="75"/>
      <c r="Q1124" s="75"/>
      <c r="W1124" s="75"/>
      <c r="AD1124" s="77"/>
    </row>
    <row r="1125" spans="16:30" ht="4.5" customHeight="1" x14ac:dyDescent="0.2">
      <c r="P1125" s="75"/>
      <c r="Q1125" s="75"/>
      <c r="W1125" s="75"/>
      <c r="AD1125" s="77"/>
    </row>
    <row r="1126" spans="16:30" ht="4.5" customHeight="1" x14ac:dyDescent="0.2">
      <c r="P1126" s="75"/>
      <c r="Q1126" s="75"/>
      <c r="W1126" s="75"/>
      <c r="AD1126" s="77"/>
    </row>
    <row r="1127" spans="16:30" ht="4.5" customHeight="1" x14ac:dyDescent="0.2">
      <c r="P1127" s="75"/>
      <c r="Q1127" s="75"/>
      <c r="W1127" s="75"/>
      <c r="AD1127" s="77"/>
    </row>
    <row r="1128" spans="16:30" ht="4.5" customHeight="1" x14ac:dyDescent="0.2">
      <c r="P1128" s="75"/>
      <c r="Q1128" s="75"/>
      <c r="W1128" s="75"/>
      <c r="AD1128" s="77"/>
    </row>
    <row r="1129" spans="16:30" ht="4.5" customHeight="1" x14ac:dyDescent="0.2">
      <c r="P1129" s="75"/>
      <c r="Q1129" s="75"/>
      <c r="W1129" s="75"/>
      <c r="AD1129" s="77"/>
    </row>
    <row r="1130" spans="16:30" ht="4.5" customHeight="1" x14ac:dyDescent="0.2">
      <c r="P1130" s="75"/>
      <c r="Q1130" s="75"/>
      <c r="W1130" s="75"/>
      <c r="AD1130" s="77"/>
    </row>
    <row r="1131" spans="16:30" ht="4.5" customHeight="1" x14ac:dyDescent="0.2">
      <c r="P1131" s="75"/>
      <c r="Q1131" s="75"/>
      <c r="W1131" s="75"/>
      <c r="AD1131" s="77"/>
    </row>
    <row r="1132" spans="16:30" ht="4.5" customHeight="1" x14ac:dyDescent="0.2">
      <c r="P1132" s="75"/>
      <c r="Q1132" s="75"/>
      <c r="W1132" s="75"/>
      <c r="AD1132" s="77"/>
    </row>
    <row r="1133" spans="16:30" ht="4.5" customHeight="1" x14ac:dyDescent="0.2">
      <c r="P1133" s="75"/>
      <c r="Q1133" s="75"/>
      <c r="W1133" s="75"/>
      <c r="AD1133" s="77"/>
    </row>
    <row r="1134" spans="16:30" ht="4.5" customHeight="1" x14ac:dyDescent="0.2">
      <c r="P1134" s="75"/>
      <c r="Q1134" s="75"/>
      <c r="W1134" s="75"/>
      <c r="AD1134" s="77"/>
    </row>
    <row r="1135" spans="16:30" ht="4.5" customHeight="1" x14ac:dyDescent="0.2">
      <c r="P1135" s="75"/>
      <c r="Q1135" s="75"/>
      <c r="W1135" s="75"/>
      <c r="AD1135" s="77"/>
    </row>
    <row r="1136" spans="16:30" ht="4.5" customHeight="1" x14ac:dyDescent="0.2">
      <c r="P1136" s="75"/>
      <c r="Q1136" s="75"/>
      <c r="W1136" s="75"/>
      <c r="AD1136" s="77"/>
    </row>
    <row r="1137" spans="16:30" ht="4.5" customHeight="1" x14ac:dyDescent="0.2">
      <c r="P1137" s="75"/>
      <c r="Q1137" s="75"/>
      <c r="W1137" s="75"/>
      <c r="AD1137" s="77"/>
    </row>
    <row r="1138" spans="16:30" ht="4.5" customHeight="1" x14ac:dyDescent="0.2">
      <c r="P1138" s="75"/>
      <c r="Q1138" s="75"/>
      <c r="W1138" s="75"/>
      <c r="AD1138" s="77"/>
    </row>
    <row r="1139" spans="16:30" ht="4.5" customHeight="1" x14ac:dyDescent="0.2">
      <c r="P1139" s="75"/>
      <c r="Q1139" s="75"/>
      <c r="W1139" s="75"/>
      <c r="AD1139" s="77"/>
    </row>
    <row r="1140" spans="16:30" ht="4.5" customHeight="1" x14ac:dyDescent="0.2">
      <c r="P1140" s="75"/>
      <c r="Q1140" s="75"/>
      <c r="W1140" s="75"/>
      <c r="AD1140" s="77"/>
    </row>
    <row r="1141" spans="16:30" ht="4.5" customHeight="1" x14ac:dyDescent="0.2">
      <c r="P1141" s="75"/>
      <c r="Q1141" s="75"/>
      <c r="W1141" s="75"/>
      <c r="AD1141" s="77"/>
    </row>
    <row r="1142" spans="16:30" ht="4.5" customHeight="1" x14ac:dyDescent="0.2">
      <c r="P1142" s="75"/>
      <c r="Q1142" s="75"/>
      <c r="W1142" s="75"/>
      <c r="AD1142" s="77"/>
    </row>
    <row r="1143" spans="16:30" ht="4.5" customHeight="1" x14ac:dyDescent="0.2">
      <c r="P1143" s="75"/>
      <c r="Q1143" s="75"/>
      <c r="W1143" s="75"/>
      <c r="AD1143" s="77"/>
    </row>
    <row r="1144" spans="16:30" ht="4.5" customHeight="1" x14ac:dyDescent="0.2">
      <c r="P1144" s="75"/>
      <c r="Q1144" s="75"/>
      <c r="W1144" s="75"/>
      <c r="AD1144" s="77"/>
    </row>
    <row r="1145" spans="16:30" ht="4.5" customHeight="1" x14ac:dyDescent="0.2">
      <c r="P1145" s="75"/>
      <c r="Q1145" s="75"/>
      <c r="W1145" s="75"/>
      <c r="AD1145" s="77"/>
    </row>
    <row r="1146" spans="16:30" ht="4.5" customHeight="1" x14ac:dyDescent="0.2">
      <c r="P1146" s="75"/>
      <c r="Q1146" s="75"/>
      <c r="W1146" s="75"/>
      <c r="AD1146" s="77"/>
    </row>
    <row r="1147" spans="16:30" ht="4.5" customHeight="1" x14ac:dyDescent="0.2">
      <c r="P1147" s="75"/>
      <c r="Q1147" s="75"/>
      <c r="W1147" s="75"/>
      <c r="AD1147" s="77"/>
    </row>
    <row r="1148" spans="16:30" ht="4.5" customHeight="1" x14ac:dyDescent="0.2">
      <c r="P1148" s="75"/>
      <c r="Q1148" s="75"/>
      <c r="W1148" s="75"/>
      <c r="AD1148" s="77"/>
    </row>
    <row r="1149" spans="16:30" ht="4.5" customHeight="1" x14ac:dyDescent="0.2">
      <c r="P1149" s="75"/>
      <c r="Q1149" s="75"/>
      <c r="W1149" s="75"/>
      <c r="AD1149" s="77"/>
    </row>
    <row r="1150" spans="16:30" ht="4.5" customHeight="1" x14ac:dyDescent="0.2">
      <c r="P1150" s="75"/>
      <c r="Q1150" s="75"/>
      <c r="W1150" s="75"/>
      <c r="AD1150" s="77"/>
    </row>
    <row r="1151" spans="16:30" ht="4.5" customHeight="1" x14ac:dyDescent="0.2">
      <c r="P1151" s="75"/>
      <c r="Q1151" s="75"/>
      <c r="W1151" s="75"/>
      <c r="AD1151" s="77"/>
    </row>
    <row r="1152" spans="16:30" ht="4.5" customHeight="1" x14ac:dyDescent="0.2">
      <c r="P1152" s="75"/>
      <c r="Q1152" s="75"/>
      <c r="W1152" s="75"/>
      <c r="AD1152" s="77"/>
    </row>
    <row r="1153" spans="16:30" ht="4.5" customHeight="1" x14ac:dyDescent="0.2">
      <c r="P1153" s="75"/>
      <c r="Q1153" s="75"/>
      <c r="W1153" s="75"/>
      <c r="AD1153" s="77"/>
    </row>
    <row r="1154" spans="16:30" ht="4.5" customHeight="1" x14ac:dyDescent="0.2">
      <c r="P1154" s="75"/>
      <c r="Q1154" s="75"/>
      <c r="W1154" s="75"/>
      <c r="AD1154" s="77"/>
    </row>
    <row r="1155" spans="16:30" ht="4.5" customHeight="1" x14ac:dyDescent="0.2">
      <c r="P1155" s="75"/>
      <c r="Q1155" s="75"/>
      <c r="W1155" s="75"/>
      <c r="AD1155" s="77"/>
    </row>
    <row r="1156" spans="16:30" ht="4.5" customHeight="1" x14ac:dyDescent="0.2">
      <c r="P1156" s="75"/>
      <c r="Q1156" s="75"/>
      <c r="W1156" s="75"/>
      <c r="AD1156" s="77"/>
    </row>
    <row r="1157" spans="16:30" ht="4.5" customHeight="1" x14ac:dyDescent="0.2">
      <c r="P1157" s="75"/>
      <c r="Q1157" s="75"/>
      <c r="W1157" s="75"/>
      <c r="AD1157" s="77"/>
    </row>
    <row r="1158" spans="16:30" ht="4.5" customHeight="1" x14ac:dyDescent="0.2">
      <c r="P1158" s="75"/>
      <c r="Q1158" s="75"/>
      <c r="W1158" s="75"/>
      <c r="AD1158" s="77"/>
    </row>
    <row r="1159" spans="16:30" ht="4.5" customHeight="1" x14ac:dyDescent="0.2">
      <c r="P1159" s="75"/>
      <c r="Q1159" s="75"/>
      <c r="W1159" s="75"/>
      <c r="AD1159" s="77"/>
    </row>
    <row r="1160" spans="16:30" ht="4.5" customHeight="1" x14ac:dyDescent="0.2">
      <c r="P1160" s="75"/>
      <c r="Q1160" s="75"/>
      <c r="W1160" s="75"/>
      <c r="AD1160" s="77"/>
    </row>
    <row r="1161" spans="16:30" ht="4.5" customHeight="1" x14ac:dyDescent="0.2">
      <c r="P1161" s="75"/>
      <c r="Q1161" s="75"/>
      <c r="W1161" s="75"/>
      <c r="AD1161" s="77"/>
    </row>
    <row r="1162" spans="16:30" ht="4.5" customHeight="1" x14ac:dyDescent="0.2">
      <c r="P1162" s="75"/>
      <c r="Q1162" s="75"/>
      <c r="W1162" s="75"/>
      <c r="AD1162" s="77"/>
    </row>
    <row r="1163" spans="16:30" ht="4.5" customHeight="1" x14ac:dyDescent="0.2">
      <c r="P1163" s="75"/>
      <c r="Q1163" s="75"/>
      <c r="W1163" s="75"/>
      <c r="AD1163" s="77"/>
    </row>
    <row r="1164" spans="16:30" ht="4.5" customHeight="1" x14ac:dyDescent="0.2">
      <c r="P1164" s="75"/>
      <c r="Q1164" s="75"/>
      <c r="W1164" s="75"/>
      <c r="AD1164" s="77"/>
    </row>
    <row r="1165" spans="16:30" ht="4.5" customHeight="1" x14ac:dyDescent="0.2">
      <c r="P1165" s="75"/>
      <c r="Q1165" s="75"/>
      <c r="W1165" s="75"/>
      <c r="AD1165" s="77"/>
    </row>
    <row r="1166" spans="16:30" ht="4.5" customHeight="1" x14ac:dyDescent="0.2">
      <c r="P1166" s="75"/>
      <c r="Q1166" s="75"/>
      <c r="W1166" s="75"/>
      <c r="AD1166" s="77"/>
    </row>
    <row r="1167" spans="16:30" ht="4.5" customHeight="1" x14ac:dyDescent="0.2">
      <c r="P1167" s="75"/>
      <c r="Q1167" s="75"/>
      <c r="W1167" s="75"/>
      <c r="AD1167" s="77"/>
    </row>
    <row r="1168" spans="16:30" ht="4.5" customHeight="1" x14ac:dyDescent="0.2">
      <c r="P1168" s="75"/>
      <c r="Q1168" s="75"/>
      <c r="W1168" s="75"/>
      <c r="AD1168" s="77"/>
    </row>
    <row r="1169" spans="16:30" ht="4.5" customHeight="1" x14ac:dyDescent="0.2">
      <c r="P1169" s="75"/>
      <c r="Q1169" s="75"/>
      <c r="W1169" s="75"/>
      <c r="AD1169" s="77"/>
    </row>
    <row r="1170" spans="16:30" ht="4.5" customHeight="1" x14ac:dyDescent="0.2">
      <c r="P1170" s="75"/>
      <c r="Q1170" s="75"/>
      <c r="W1170" s="75"/>
      <c r="AD1170" s="77"/>
    </row>
    <row r="1171" spans="16:30" ht="4.5" customHeight="1" x14ac:dyDescent="0.2">
      <c r="P1171" s="75"/>
      <c r="Q1171" s="75"/>
      <c r="W1171" s="75"/>
      <c r="AD1171" s="77"/>
    </row>
    <row r="1172" spans="16:30" ht="4.5" customHeight="1" x14ac:dyDescent="0.2">
      <c r="P1172" s="75"/>
      <c r="Q1172" s="75"/>
      <c r="W1172" s="75"/>
      <c r="AD1172" s="77"/>
    </row>
    <row r="1173" spans="16:30" ht="4.5" customHeight="1" x14ac:dyDescent="0.2">
      <c r="P1173" s="75"/>
      <c r="Q1173" s="75"/>
      <c r="W1173" s="75"/>
      <c r="AD1173" s="77"/>
    </row>
    <row r="1174" spans="16:30" ht="4.5" customHeight="1" x14ac:dyDescent="0.2">
      <c r="P1174" s="75"/>
      <c r="Q1174" s="75"/>
      <c r="W1174" s="75"/>
      <c r="AD1174" s="77"/>
    </row>
    <row r="1175" spans="16:30" ht="4.5" customHeight="1" x14ac:dyDescent="0.2">
      <c r="P1175" s="75"/>
      <c r="Q1175" s="75"/>
      <c r="W1175" s="75"/>
      <c r="AD1175" s="77"/>
    </row>
    <row r="1176" spans="16:30" ht="4.5" customHeight="1" x14ac:dyDescent="0.2">
      <c r="P1176" s="75"/>
      <c r="Q1176" s="75"/>
      <c r="W1176" s="75"/>
      <c r="AD1176" s="77"/>
    </row>
    <row r="1177" spans="16:30" ht="4.5" customHeight="1" x14ac:dyDescent="0.2">
      <c r="P1177" s="75"/>
      <c r="Q1177" s="75"/>
      <c r="W1177" s="75"/>
      <c r="AD1177" s="77"/>
    </row>
    <row r="1178" spans="16:30" ht="4.5" customHeight="1" x14ac:dyDescent="0.2">
      <c r="P1178" s="75"/>
      <c r="Q1178" s="75"/>
      <c r="W1178" s="75"/>
      <c r="AD1178" s="77"/>
    </row>
    <row r="1179" spans="16:30" ht="4.5" customHeight="1" x14ac:dyDescent="0.2">
      <c r="P1179" s="75"/>
      <c r="Q1179" s="75"/>
      <c r="W1179" s="75"/>
      <c r="AD1179" s="77"/>
    </row>
    <row r="1180" spans="16:30" ht="4.5" customHeight="1" x14ac:dyDescent="0.2">
      <c r="P1180" s="75"/>
      <c r="Q1180" s="75"/>
      <c r="W1180" s="75"/>
      <c r="AD1180" s="77"/>
    </row>
    <row r="1181" spans="16:30" ht="4.5" customHeight="1" x14ac:dyDescent="0.2">
      <c r="P1181" s="75"/>
      <c r="Q1181" s="75"/>
      <c r="W1181" s="75"/>
      <c r="AD1181" s="77"/>
    </row>
    <row r="1182" spans="16:30" ht="4.5" customHeight="1" x14ac:dyDescent="0.2">
      <c r="P1182" s="75"/>
      <c r="Q1182" s="75"/>
      <c r="W1182" s="75"/>
      <c r="AD1182" s="77"/>
    </row>
    <row r="1183" spans="16:30" ht="4.5" customHeight="1" x14ac:dyDescent="0.2">
      <c r="P1183" s="75"/>
      <c r="Q1183" s="75"/>
      <c r="W1183" s="75"/>
      <c r="AD1183" s="77"/>
    </row>
    <row r="1184" spans="16:30" ht="4.5" customHeight="1" x14ac:dyDescent="0.2">
      <c r="P1184" s="75"/>
      <c r="Q1184" s="75"/>
      <c r="W1184" s="75"/>
      <c r="AD1184" s="77"/>
    </row>
    <row r="1185" spans="16:30" ht="4.5" customHeight="1" x14ac:dyDescent="0.2">
      <c r="P1185" s="75"/>
      <c r="Q1185" s="75"/>
      <c r="W1185" s="75"/>
      <c r="AD1185" s="77"/>
    </row>
    <row r="1186" spans="16:30" ht="4.5" customHeight="1" x14ac:dyDescent="0.2">
      <c r="P1186" s="75"/>
      <c r="Q1186" s="75"/>
      <c r="W1186" s="75"/>
      <c r="AD1186" s="77"/>
    </row>
    <row r="1187" spans="16:30" ht="4.5" customHeight="1" x14ac:dyDescent="0.2">
      <c r="P1187" s="75"/>
      <c r="Q1187" s="75"/>
      <c r="W1187" s="75"/>
      <c r="AD1187" s="77"/>
    </row>
    <row r="1188" spans="16:30" ht="4.5" customHeight="1" x14ac:dyDescent="0.2">
      <c r="P1188" s="75"/>
      <c r="Q1188" s="75"/>
      <c r="W1188" s="75"/>
      <c r="AD1188" s="77"/>
    </row>
    <row r="1189" spans="16:30" ht="4.5" customHeight="1" x14ac:dyDescent="0.2">
      <c r="P1189" s="75"/>
      <c r="Q1189" s="75"/>
      <c r="W1189" s="75"/>
      <c r="AD1189" s="77"/>
    </row>
    <row r="1190" spans="16:30" ht="4.5" customHeight="1" x14ac:dyDescent="0.2">
      <c r="P1190" s="75"/>
      <c r="Q1190" s="75"/>
      <c r="W1190" s="75"/>
      <c r="AD1190" s="77"/>
    </row>
    <row r="1191" spans="16:30" ht="4.5" customHeight="1" x14ac:dyDescent="0.2">
      <c r="P1191" s="75"/>
      <c r="Q1191" s="75"/>
      <c r="W1191" s="75"/>
      <c r="AD1191" s="77"/>
    </row>
    <row r="1192" spans="16:30" ht="4.5" customHeight="1" x14ac:dyDescent="0.2">
      <c r="P1192" s="75"/>
      <c r="Q1192" s="75"/>
      <c r="W1192" s="75"/>
      <c r="AD1192" s="77"/>
    </row>
    <row r="1193" spans="16:30" ht="4.5" customHeight="1" x14ac:dyDescent="0.2">
      <c r="P1193" s="75"/>
      <c r="Q1193" s="75"/>
      <c r="W1193" s="75"/>
      <c r="AD1193" s="77"/>
    </row>
    <row r="1194" spans="16:30" ht="4.5" customHeight="1" x14ac:dyDescent="0.2">
      <c r="P1194" s="75"/>
      <c r="Q1194" s="75"/>
      <c r="W1194" s="75"/>
      <c r="AD1194" s="77"/>
    </row>
    <row r="1195" spans="16:30" ht="4.5" customHeight="1" x14ac:dyDescent="0.2">
      <c r="P1195" s="75"/>
      <c r="Q1195" s="75"/>
      <c r="W1195" s="75"/>
      <c r="AD1195" s="77"/>
    </row>
    <row r="1196" spans="16:30" ht="4.5" customHeight="1" x14ac:dyDescent="0.2">
      <c r="P1196" s="75"/>
      <c r="Q1196" s="75"/>
      <c r="W1196" s="75"/>
      <c r="AD1196" s="77"/>
    </row>
    <row r="1197" spans="16:30" ht="4.5" customHeight="1" x14ac:dyDescent="0.2">
      <c r="P1197" s="75"/>
      <c r="Q1197" s="75"/>
      <c r="W1197" s="75"/>
      <c r="AD1197" s="77"/>
    </row>
    <row r="1198" spans="16:30" ht="4.5" customHeight="1" x14ac:dyDescent="0.2">
      <c r="P1198" s="75"/>
      <c r="Q1198" s="75"/>
      <c r="W1198" s="75"/>
      <c r="AD1198" s="77"/>
    </row>
    <row r="1199" spans="16:30" ht="4.5" customHeight="1" x14ac:dyDescent="0.2">
      <c r="P1199" s="75"/>
      <c r="Q1199" s="75"/>
      <c r="W1199" s="75"/>
      <c r="AD1199" s="77"/>
    </row>
    <row r="1200" spans="16:30" ht="4.5" customHeight="1" x14ac:dyDescent="0.2">
      <c r="P1200" s="75"/>
      <c r="Q1200" s="75"/>
      <c r="W1200" s="75"/>
      <c r="AD1200" s="77"/>
    </row>
    <row r="1201" spans="16:30" ht="4.5" customHeight="1" x14ac:dyDescent="0.2">
      <c r="P1201" s="75"/>
      <c r="Q1201" s="75"/>
      <c r="W1201" s="75"/>
      <c r="AD1201" s="77"/>
    </row>
    <row r="1202" spans="16:30" ht="4.5" customHeight="1" x14ac:dyDescent="0.2">
      <c r="P1202" s="75"/>
      <c r="Q1202" s="75"/>
      <c r="W1202" s="75"/>
      <c r="AD1202" s="77"/>
    </row>
    <row r="1203" spans="16:30" ht="4.5" customHeight="1" x14ac:dyDescent="0.2">
      <c r="P1203" s="75"/>
      <c r="Q1203" s="75"/>
      <c r="W1203" s="75"/>
      <c r="AD1203" s="77"/>
    </row>
    <row r="1204" spans="16:30" ht="4.5" customHeight="1" x14ac:dyDescent="0.2">
      <c r="P1204" s="75"/>
      <c r="Q1204" s="75"/>
      <c r="W1204" s="75"/>
      <c r="AD1204" s="77"/>
    </row>
    <row r="1205" spans="16:30" ht="4.5" customHeight="1" x14ac:dyDescent="0.2">
      <c r="P1205" s="75"/>
      <c r="Q1205" s="75"/>
      <c r="W1205" s="75"/>
      <c r="AD1205" s="77"/>
    </row>
    <row r="1206" spans="16:30" ht="4.5" customHeight="1" x14ac:dyDescent="0.2">
      <c r="P1206" s="75"/>
      <c r="Q1206" s="75"/>
      <c r="W1206" s="75"/>
      <c r="AD1206" s="77"/>
    </row>
    <row r="1207" spans="16:30" ht="4.5" customHeight="1" x14ac:dyDescent="0.2">
      <c r="P1207" s="75"/>
      <c r="Q1207" s="75"/>
      <c r="W1207" s="75"/>
      <c r="AD1207" s="77"/>
    </row>
    <row r="1208" spans="16:30" ht="4.5" customHeight="1" x14ac:dyDescent="0.2">
      <c r="P1208" s="75"/>
      <c r="Q1208" s="75"/>
      <c r="W1208" s="75"/>
      <c r="AD1208" s="77"/>
    </row>
    <row r="1209" spans="16:30" ht="4.5" customHeight="1" x14ac:dyDescent="0.2">
      <c r="P1209" s="75"/>
      <c r="Q1209" s="75"/>
      <c r="W1209" s="75"/>
      <c r="AD1209" s="77"/>
    </row>
    <row r="1210" spans="16:30" ht="4.5" customHeight="1" x14ac:dyDescent="0.2">
      <c r="P1210" s="75"/>
      <c r="Q1210" s="75"/>
      <c r="W1210" s="75"/>
      <c r="AD1210" s="77"/>
    </row>
    <row r="1211" spans="16:30" ht="4.5" customHeight="1" x14ac:dyDescent="0.2">
      <c r="P1211" s="75"/>
      <c r="Q1211" s="75"/>
      <c r="W1211" s="75"/>
      <c r="AD1211" s="77"/>
    </row>
    <row r="1212" spans="16:30" ht="4.5" customHeight="1" x14ac:dyDescent="0.2">
      <c r="P1212" s="75"/>
      <c r="Q1212" s="75"/>
      <c r="W1212" s="75"/>
      <c r="AD1212" s="77"/>
    </row>
    <row r="1213" spans="16:30" ht="4.5" customHeight="1" x14ac:dyDescent="0.2">
      <c r="P1213" s="75"/>
      <c r="Q1213" s="75"/>
      <c r="W1213" s="75"/>
      <c r="AD1213" s="77"/>
    </row>
    <row r="1214" spans="16:30" ht="4.5" customHeight="1" x14ac:dyDescent="0.2">
      <c r="P1214" s="75"/>
      <c r="Q1214" s="75"/>
      <c r="W1214" s="75"/>
      <c r="AD1214" s="77"/>
    </row>
    <row r="1215" spans="16:30" ht="4.5" customHeight="1" x14ac:dyDescent="0.2">
      <c r="P1215" s="75"/>
      <c r="Q1215" s="75"/>
      <c r="W1215" s="75"/>
      <c r="AD1215" s="77"/>
    </row>
    <row r="1216" spans="16:30" ht="4.5" customHeight="1" x14ac:dyDescent="0.2">
      <c r="P1216" s="75"/>
      <c r="Q1216" s="75"/>
      <c r="W1216" s="75"/>
      <c r="AD1216" s="77"/>
    </row>
    <row r="1217" spans="16:30" ht="4.5" customHeight="1" x14ac:dyDescent="0.2">
      <c r="P1217" s="75"/>
      <c r="Q1217" s="75"/>
      <c r="W1217" s="75"/>
      <c r="AD1217" s="77"/>
    </row>
    <row r="1218" spans="16:30" ht="4.5" customHeight="1" x14ac:dyDescent="0.2">
      <c r="P1218" s="75"/>
      <c r="Q1218" s="75"/>
      <c r="W1218" s="75"/>
      <c r="AD1218" s="77"/>
    </row>
    <row r="1219" spans="16:30" ht="4.5" customHeight="1" x14ac:dyDescent="0.2">
      <c r="P1219" s="75"/>
      <c r="Q1219" s="75"/>
      <c r="W1219" s="75"/>
      <c r="AD1219" s="77"/>
    </row>
    <row r="1220" spans="16:30" ht="4.5" customHeight="1" x14ac:dyDescent="0.2">
      <c r="P1220" s="75"/>
      <c r="Q1220" s="75"/>
      <c r="W1220" s="75"/>
      <c r="AD1220" s="77"/>
    </row>
    <row r="1221" spans="16:30" ht="4.5" customHeight="1" x14ac:dyDescent="0.2">
      <c r="P1221" s="75"/>
      <c r="Q1221" s="75"/>
      <c r="W1221" s="75"/>
      <c r="AD1221" s="77"/>
    </row>
    <row r="1222" spans="16:30" ht="4.5" customHeight="1" x14ac:dyDescent="0.2">
      <c r="P1222" s="75"/>
      <c r="Q1222" s="75"/>
      <c r="W1222" s="75"/>
      <c r="AD1222" s="77"/>
    </row>
    <row r="1223" spans="16:30" ht="4.5" customHeight="1" x14ac:dyDescent="0.2">
      <c r="P1223" s="75"/>
      <c r="Q1223" s="75"/>
      <c r="W1223" s="75"/>
      <c r="AD1223" s="77"/>
    </row>
    <row r="1224" spans="16:30" ht="4.5" customHeight="1" x14ac:dyDescent="0.2">
      <c r="P1224" s="75"/>
      <c r="Q1224" s="75"/>
      <c r="W1224" s="75"/>
      <c r="AD1224" s="77"/>
    </row>
    <row r="1225" spans="16:30" ht="4.5" customHeight="1" x14ac:dyDescent="0.2">
      <c r="P1225" s="75"/>
      <c r="Q1225" s="75"/>
      <c r="W1225" s="75"/>
      <c r="AD1225" s="77"/>
    </row>
    <row r="1226" spans="16:30" ht="4.5" customHeight="1" x14ac:dyDescent="0.2">
      <c r="P1226" s="75"/>
      <c r="Q1226" s="75"/>
      <c r="W1226" s="75"/>
      <c r="AD1226" s="77"/>
    </row>
    <row r="1227" spans="16:30" ht="4.5" customHeight="1" x14ac:dyDescent="0.2">
      <c r="P1227" s="75"/>
      <c r="Q1227" s="75"/>
      <c r="W1227" s="75"/>
      <c r="AD1227" s="77"/>
    </row>
    <row r="1228" spans="16:30" ht="4.5" customHeight="1" x14ac:dyDescent="0.2">
      <c r="P1228" s="75"/>
      <c r="Q1228" s="75"/>
      <c r="W1228" s="75"/>
      <c r="AD1228" s="77"/>
    </row>
    <row r="1229" spans="16:30" ht="4.5" customHeight="1" x14ac:dyDescent="0.2">
      <c r="P1229" s="75"/>
      <c r="Q1229" s="75"/>
      <c r="W1229" s="75"/>
      <c r="AD1229" s="77"/>
    </row>
    <row r="1230" spans="16:30" ht="4.5" customHeight="1" x14ac:dyDescent="0.2">
      <c r="P1230" s="75"/>
      <c r="Q1230" s="75"/>
      <c r="W1230" s="75"/>
      <c r="AD1230" s="77"/>
    </row>
    <row r="1231" spans="16:30" ht="4.5" customHeight="1" x14ac:dyDescent="0.2">
      <c r="P1231" s="75"/>
      <c r="Q1231" s="75"/>
      <c r="W1231" s="75"/>
      <c r="AD1231" s="77"/>
    </row>
    <row r="1232" spans="16:30" ht="4.5" customHeight="1" x14ac:dyDescent="0.2">
      <c r="P1232" s="75"/>
      <c r="Q1232" s="75"/>
      <c r="W1232" s="75"/>
      <c r="AD1232" s="77"/>
    </row>
    <row r="1233" spans="16:30" ht="4.5" customHeight="1" x14ac:dyDescent="0.2">
      <c r="P1233" s="75"/>
      <c r="Q1233" s="75"/>
      <c r="W1233" s="75"/>
      <c r="AD1233" s="77"/>
    </row>
    <row r="1234" spans="16:30" ht="4.5" customHeight="1" x14ac:dyDescent="0.2">
      <c r="P1234" s="75"/>
      <c r="Q1234" s="75"/>
      <c r="W1234" s="75"/>
      <c r="AD1234" s="77"/>
    </row>
    <row r="1235" spans="16:30" ht="4.5" customHeight="1" x14ac:dyDescent="0.2">
      <c r="P1235" s="75"/>
      <c r="Q1235" s="75"/>
      <c r="W1235" s="75"/>
      <c r="AD1235" s="77"/>
    </row>
    <row r="1236" spans="16:30" ht="4.5" customHeight="1" x14ac:dyDescent="0.2">
      <c r="P1236" s="75"/>
      <c r="Q1236" s="75"/>
      <c r="W1236" s="75"/>
      <c r="AD1236" s="77"/>
    </row>
    <row r="1237" spans="16:30" ht="4.5" customHeight="1" x14ac:dyDescent="0.2">
      <c r="P1237" s="75"/>
      <c r="Q1237" s="75"/>
      <c r="W1237" s="75"/>
      <c r="AD1237" s="77"/>
    </row>
    <row r="1238" spans="16:30" ht="4.5" customHeight="1" x14ac:dyDescent="0.2">
      <c r="P1238" s="75"/>
      <c r="Q1238" s="75"/>
      <c r="W1238" s="75"/>
      <c r="AD1238" s="77"/>
    </row>
    <row r="1239" spans="16:30" ht="4.5" customHeight="1" x14ac:dyDescent="0.2">
      <c r="P1239" s="75"/>
      <c r="Q1239" s="75"/>
      <c r="W1239" s="75"/>
      <c r="AD1239" s="77"/>
    </row>
    <row r="1240" spans="16:30" ht="4.5" customHeight="1" x14ac:dyDescent="0.2">
      <c r="P1240" s="75"/>
      <c r="Q1240" s="75"/>
      <c r="W1240" s="75"/>
      <c r="AD1240" s="77"/>
    </row>
    <row r="1241" spans="16:30" ht="4.5" customHeight="1" x14ac:dyDescent="0.2">
      <c r="P1241" s="75"/>
      <c r="Q1241" s="75"/>
      <c r="W1241" s="75"/>
      <c r="AD1241" s="77"/>
    </row>
    <row r="1242" spans="16:30" ht="4.5" customHeight="1" x14ac:dyDescent="0.2">
      <c r="P1242" s="75"/>
      <c r="Q1242" s="75"/>
      <c r="W1242" s="75"/>
      <c r="AD1242" s="77"/>
    </row>
    <row r="1243" spans="16:30" ht="4.5" customHeight="1" x14ac:dyDescent="0.2">
      <c r="P1243" s="75"/>
      <c r="Q1243" s="75"/>
      <c r="W1243" s="75"/>
      <c r="AD1243" s="77"/>
    </row>
    <row r="1244" spans="16:30" ht="4.5" customHeight="1" x14ac:dyDescent="0.2">
      <c r="P1244" s="75"/>
      <c r="Q1244" s="75"/>
      <c r="W1244" s="75"/>
      <c r="AD1244" s="77"/>
    </row>
    <row r="1245" spans="16:30" ht="4.5" customHeight="1" x14ac:dyDescent="0.2">
      <c r="P1245" s="75"/>
      <c r="Q1245" s="75"/>
      <c r="W1245" s="75"/>
      <c r="AD1245" s="77"/>
    </row>
    <row r="1246" spans="16:30" ht="4.5" customHeight="1" x14ac:dyDescent="0.2">
      <c r="P1246" s="75"/>
      <c r="Q1246" s="75"/>
      <c r="W1246" s="75"/>
      <c r="AD1246" s="77"/>
    </row>
    <row r="1247" spans="16:30" ht="4.5" customHeight="1" x14ac:dyDescent="0.2">
      <c r="P1247" s="75"/>
      <c r="Q1247" s="75"/>
      <c r="W1247" s="75"/>
      <c r="AD1247" s="77"/>
    </row>
    <row r="1248" spans="16:30" ht="4.5" customHeight="1" x14ac:dyDescent="0.2">
      <c r="P1248" s="75"/>
      <c r="Q1248" s="75"/>
      <c r="W1248" s="75"/>
      <c r="AD1248" s="77"/>
    </row>
    <row r="1249" spans="16:30" ht="4.5" customHeight="1" x14ac:dyDescent="0.2">
      <c r="P1249" s="75"/>
      <c r="Q1249" s="75"/>
      <c r="W1249" s="75"/>
      <c r="AD1249" s="77"/>
    </row>
    <row r="1250" spans="16:30" ht="4.5" customHeight="1" x14ac:dyDescent="0.2">
      <c r="P1250" s="75"/>
      <c r="Q1250" s="75"/>
      <c r="W1250" s="75"/>
      <c r="AD1250" s="77"/>
    </row>
    <row r="1251" spans="16:30" ht="4.5" customHeight="1" x14ac:dyDescent="0.2">
      <c r="P1251" s="75"/>
      <c r="Q1251" s="75"/>
      <c r="W1251" s="75"/>
      <c r="AD1251" s="77"/>
    </row>
    <row r="1252" spans="16:30" ht="4.5" customHeight="1" x14ac:dyDescent="0.2">
      <c r="P1252" s="75"/>
      <c r="Q1252" s="75"/>
      <c r="W1252" s="75"/>
      <c r="AD1252" s="77"/>
    </row>
    <row r="1253" spans="16:30" ht="4.5" customHeight="1" x14ac:dyDescent="0.2">
      <c r="P1253" s="75"/>
      <c r="Q1253" s="75"/>
      <c r="W1253" s="75"/>
      <c r="AD1253" s="77"/>
    </row>
    <row r="1254" spans="16:30" ht="4.5" customHeight="1" x14ac:dyDescent="0.2">
      <c r="P1254" s="75"/>
      <c r="Q1254" s="75"/>
      <c r="W1254" s="75"/>
      <c r="AD1254" s="77"/>
    </row>
    <row r="1255" spans="16:30" ht="4.5" customHeight="1" x14ac:dyDescent="0.2">
      <c r="P1255" s="75"/>
      <c r="Q1255" s="75"/>
      <c r="W1255" s="75"/>
      <c r="AD1255" s="77"/>
    </row>
    <row r="1256" spans="16:30" ht="4.5" customHeight="1" x14ac:dyDescent="0.2">
      <c r="P1256" s="75"/>
      <c r="Q1256" s="75"/>
      <c r="W1256" s="75"/>
      <c r="AD1256" s="77"/>
    </row>
    <row r="1257" spans="16:30" ht="4.5" customHeight="1" x14ac:dyDescent="0.2">
      <c r="P1257" s="75"/>
      <c r="Q1257" s="75"/>
      <c r="W1257" s="75"/>
      <c r="AD1257" s="77"/>
    </row>
    <row r="1258" spans="16:30" ht="4.5" customHeight="1" x14ac:dyDescent="0.2">
      <c r="P1258" s="75"/>
      <c r="Q1258" s="75"/>
      <c r="W1258" s="75"/>
      <c r="AD1258" s="77"/>
    </row>
    <row r="1259" spans="16:30" ht="4.5" customHeight="1" x14ac:dyDescent="0.2">
      <c r="P1259" s="75"/>
      <c r="Q1259" s="75"/>
      <c r="W1259" s="75"/>
      <c r="AD1259" s="77"/>
    </row>
    <row r="1260" spans="16:30" ht="4.5" customHeight="1" x14ac:dyDescent="0.2">
      <c r="P1260" s="75"/>
      <c r="Q1260" s="75"/>
      <c r="W1260" s="75"/>
      <c r="AD1260" s="77"/>
    </row>
    <row r="1261" spans="16:30" ht="4.5" customHeight="1" x14ac:dyDescent="0.2">
      <c r="P1261" s="75"/>
      <c r="Q1261" s="75"/>
      <c r="W1261" s="75"/>
      <c r="AD1261" s="77"/>
    </row>
    <row r="1262" spans="16:30" ht="4.5" customHeight="1" x14ac:dyDescent="0.2">
      <c r="P1262" s="75"/>
      <c r="Q1262" s="75"/>
      <c r="W1262" s="75"/>
      <c r="AD1262" s="77"/>
    </row>
    <row r="1263" spans="16:30" ht="4.5" customHeight="1" x14ac:dyDescent="0.2">
      <c r="P1263" s="75"/>
      <c r="Q1263" s="75"/>
      <c r="W1263" s="75"/>
      <c r="AD1263" s="77"/>
    </row>
    <row r="1264" spans="16:30" ht="4.5" customHeight="1" x14ac:dyDescent="0.2">
      <c r="P1264" s="75"/>
      <c r="Q1264" s="75"/>
      <c r="W1264" s="75"/>
      <c r="AD1264" s="77"/>
    </row>
    <row r="1265" spans="16:30" ht="4.5" customHeight="1" x14ac:dyDescent="0.2">
      <c r="P1265" s="75"/>
      <c r="Q1265" s="75"/>
      <c r="W1265" s="75"/>
      <c r="AD1265" s="77"/>
    </row>
    <row r="1266" spans="16:30" ht="4.5" customHeight="1" x14ac:dyDescent="0.2">
      <c r="P1266" s="75"/>
      <c r="Q1266" s="75"/>
      <c r="W1266" s="75"/>
      <c r="AD1266" s="77"/>
    </row>
    <row r="1267" spans="16:30" ht="4.5" customHeight="1" x14ac:dyDescent="0.2">
      <c r="P1267" s="75"/>
      <c r="Q1267" s="75"/>
      <c r="W1267" s="75"/>
      <c r="AD1267" s="77"/>
    </row>
    <row r="1268" spans="16:30" ht="4.5" customHeight="1" x14ac:dyDescent="0.2">
      <c r="P1268" s="75"/>
      <c r="Q1268" s="75"/>
      <c r="W1268" s="75"/>
      <c r="AD1268" s="77"/>
    </row>
    <row r="1269" spans="16:30" ht="4.5" customHeight="1" x14ac:dyDescent="0.2">
      <c r="P1269" s="75"/>
      <c r="Q1269" s="75"/>
      <c r="W1269" s="75"/>
      <c r="AD1269" s="77"/>
    </row>
    <row r="1270" spans="16:30" ht="4.5" customHeight="1" x14ac:dyDescent="0.2">
      <c r="P1270" s="75"/>
      <c r="Q1270" s="75"/>
      <c r="W1270" s="75"/>
      <c r="AD1270" s="77"/>
    </row>
    <row r="1271" spans="16:30" ht="4.5" customHeight="1" x14ac:dyDescent="0.2">
      <c r="P1271" s="75"/>
      <c r="Q1271" s="75"/>
      <c r="W1271" s="75"/>
      <c r="AD1271" s="77"/>
    </row>
    <row r="1272" spans="16:30" ht="4.5" customHeight="1" x14ac:dyDescent="0.2">
      <c r="P1272" s="75"/>
      <c r="Q1272" s="75"/>
      <c r="W1272" s="75"/>
      <c r="AD1272" s="77"/>
    </row>
    <row r="1273" spans="16:30" ht="4.5" customHeight="1" x14ac:dyDescent="0.2">
      <c r="P1273" s="75"/>
      <c r="Q1273" s="75"/>
      <c r="W1273" s="75"/>
      <c r="AD1273" s="77"/>
    </row>
    <row r="1274" spans="16:30" ht="4.5" customHeight="1" x14ac:dyDescent="0.2">
      <c r="P1274" s="75"/>
      <c r="Q1274" s="75"/>
      <c r="W1274" s="75"/>
      <c r="AD1274" s="77"/>
    </row>
    <row r="1275" spans="16:30" ht="4.5" customHeight="1" x14ac:dyDescent="0.2">
      <c r="P1275" s="75"/>
      <c r="Q1275" s="75"/>
      <c r="W1275" s="75"/>
      <c r="AD1275" s="77"/>
    </row>
    <row r="1276" spans="16:30" ht="4.5" customHeight="1" x14ac:dyDescent="0.2">
      <c r="P1276" s="75"/>
      <c r="Q1276" s="75"/>
      <c r="W1276" s="75"/>
      <c r="AD1276" s="77"/>
    </row>
    <row r="1277" spans="16:30" ht="4.5" customHeight="1" x14ac:dyDescent="0.2">
      <c r="P1277" s="75"/>
      <c r="Q1277" s="75"/>
      <c r="W1277" s="75"/>
      <c r="AD1277" s="77"/>
    </row>
    <row r="1278" spans="16:30" ht="4.5" customHeight="1" x14ac:dyDescent="0.2">
      <c r="P1278" s="75"/>
      <c r="Q1278" s="75"/>
      <c r="W1278" s="75"/>
      <c r="AD1278" s="77"/>
    </row>
    <row r="1279" spans="16:30" ht="4.5" customHeight="1" x14ac:dyDescent="0.2">
      <c r="P1279" s="75"/>
      <c r="Q1279" s="75"/>
      <c r="W1279" s="75"/>
      <c r="AD1279" s="77"/>
    </row>
    <row r="1280" spans="16:30" ht="4.5" customHeight="1" x14ac:dyDescent="0.2">
      <c r="P1280" s="75"/>
      <c r="Q1280" s="75"/>
      <c r="W1280" s="75"/>
      <c r="AD1280" s="77"/>
    </row>
    <row r="1281" spans="16:30" ht="4.5" customHeight="1" x14ac:dyDescent="0.2">
      <c r="P1281" s="75"/>
      <c r="Q1281" s="75"/>
      <c r="W1281" s="75"/>
      <c r="AD1281" s="77"/>
    </row>
    <row r="1282" spans="16:30" ht="4.5" customHeight="1" x14ac:dyDescent="0.2">
      <c r="P1282" s="75"/>
      <c r="Q1282" s="75"/>
      <c r="W1282" s="75"/>
      <c r="AD1282" s="77"/>
    </row>
    <row r="1283" spans="16:30" ht="4.5" customHeight="1" x14ac:dyDescent="0.2">
      <c r="P1283" s="75"/>
      <c r="Q1283" s="75"/>
      <c r="W1283" s="75"/>
      <c r="AD1283" s="77"/>
    </row>
    <row r="1284" spans="16:30" ht="4.5" customHeight="1" x14ac:dyDescent="0.2">
      <c r="P1284" s="75"/>
      <c r="Q1284" s="75"/>
      <c r="W1284" s="75"/>
      <c r="AD1284" s="77"/>
    </row>
    <row r="1285" spans="16:30" ht="4.5" customHeight="1" x14ac:dyDescent="0.2">
      <c r="P1285" s="75"/>
      <c r="Q1285" s="75"/>
      <c r="W1285" s="75"/>
      <c r="AD1285" s="77"/>
    </row>
    <row r="1286" spans="16:30" ht="4.5" customHeight="1" x14ac:dyDescent="0.2">
      <c r="P1286" s="75"/>
      <c r="Q1286" s="75"/>
      <c r="W1286" s="75"/>
      <c r="AD1286" s="77"/>
    </row>
    <row r="1287" spans="16:30" ht="4.5" customHeight="1" x14ac:dyDescent="0.2">
      <c r="P1287" s="75"/>
      <c r="Q1287" s="75"/>
      <c r="W1287" s="75"/>
      <c r="AD1287" s="77"/>
    </row>
    <row r="1288" spans="16:30" ht="4.5" customHeight="1" x14ac:dyDescent="0.2">
      <c r="P1288" s="75"/>
      <c r="Q1288" s="75"/>
      <c r="W1288" s="75"/>
      <c r="AD1288" s="77"/>
    </row>
    <row r="1289" spans="16:30" ht="4.5" customHeight="1" x14ac:dyDescent="0.2">
      <c r="P1289" s="75"/>
      <c r="Q1289" s="75"/>
      <c r="W1289" s="75"/>
      <c r="AD1289" s="77"/>
    </row>
    <row r="1290" spans="16:30" ht="4.5" customHeight="1" x14ac:dyDescent="0.2">
      <c r="P1290" s="75"/>
      <c r="Q1290" s="75"/>
      <c r="W1290" s="75"/>
      <c r="AD1290" s="77"/>
    </row>
    <row r="1291" spans="16:30" ht="4.5" customHeight="1" x14ac:dyDescent="0.2">
      <c r="P1291" s="75"/>
      <c r="Q1291" s="75"/>
      <c r="W1291" s="75"/>
      <c r="AD1291" s="77"/>
    </row>
    <row r="1292" spans="16:30" ht="4.5" customHeight="1" x14ac:dyDescent="0.2">
      <c r="P1292" s="75"/>
      <c r="Q1292" s="75"/>
      <c r="W1292" s="75"/>
      <c r="AD1292" s="77"/>
    </row>
    <row r="1293" spans="16:30" ht="4.5" customHeight="1" x14ac:dyDescent="0.2">
      <c r="P1293" s="75"/>
      <c r="Q1293" s="75"/>
      <c r="W1293" s="75"/>
      <c r="AD1293" s="77"/>
    </row>
    <row r="1294" spans="16:30" ht="4.5" customHeight="1" x14ac:dyDescent="0.2">
      <c r="P1294" s="75"/>
      <c r="Q1294" s="75"/>
      <c r="W1294" s="75"/>
      <c r="AD1294" s="77"/>
    </row>
    <row r="1295" spans="16:30" ht="4.5" customHeight="1" x14ac:dyDescent="0.2">
      <c r="P1295" s="75"/>
      <c r="Q1295" s="75"/>
      <c r="W1295" s="75"/>
      <c r="AD1295" s="77"/>
    </row>
    <row r="1296" spans="16:30" ht="4.5" customHeight="1" x14ac:dyDescent="0.2">
      <c r="P1296" s="75"/>
      <c r="Q1296" s="75"/>
      <c r="W1296" s="75"/>
      <c r="AD1296" s="77"/>
    </row>
    <row r="1297" spans="16:30" ht="4.5" customHeight="1" x14ac:dyDescent="0.2">
      <c r="P1297" s="75"/>
      <c r="Q1297" s="75"/>
      <c r="W1297" s="75"/>
      <c r="AD1297" s="77"/>
    </row>
    <row r="1298" spans="16:30" ht="4.5" customHeight="1" x14ac:dyDescent="0.2">
      <c r="P1298" s="75"/>
      <c r="Q1298" s="75"/>
      <c r="W1298" s="75"/>
      <c r="AD1298" s="77"/>
    </row>
    <row r="1299" spans="16:30" ht="4.5" customHeight="1" x14ac:dyDescent="0.2">
      <c r="P1299" s="75"/>
      <c r="Q1299" s="75"/>
      <c r="W1299" s="75"/>
      <c r="AD1299" s="77"/>
    </row>
    <row r="1300" spans="16:30" ht="4.5" customHeight="1" x14ac:dyDescent="0.2">
      <c r="P1300" s="75"/>
      <c r="Q1300" s="75"/>
      <c r="W1300" s="75"/>
      <c r="AD1300" s="77"/>
    </row>
    <row r="1301" spans="16:30" ht="4.5" customHeight="1" x14ac:dyDescent="0.2">
      <c r="P1301" s="75"/>
      <c r="Q1301" s="75"/>
      <c r="W1301" s="75"/>
      <c r="AD1301" s="77"/>
    </row>
    <row r="1302" spans="16:30" ht="4.5" customHeight="1" x14ac:dyDescent="0.2">
      <c r="P1302" s="75"/>
      <c r="Q1302" s="75"/>
      <c r="W1302" s="75"/>
      <c r="AD1302" s="77"/>
    </row>
    <row r="1303" spans="16:30" ht="4.5" customHeight="1" x14ac:dyDescent="0.2">
      <c r="P1303" s="75"/>
      <c r="Q1303" s="75"/>
      <c r="W1303" s="75"/>
      <c r="AD1303" s="77"/>
    </row>
    <row r="1304" spans="16:30" ht="4.5" customHeight="1" x14ac:dyDescent="0.2">
      <c r="P1304" s="75"/>
      <c r="Q1304" s="75"/>
      <c r="W1304" s="75"/>
      <c r="AD1304" s="77"/>
    </row>
    <row r="1305" spans="16:30" ht="4.5" customHeight="1" x14ac:dyDescent="0.2">
      <c r="P1305" s="75"/>
      <c r="Q1305" s="75"/>
      <c r="W1305" s="75"/>
      <c r="AD1305" s="77"/>
    </row>
    <row r="1306" spans="16:30" ht="4.5" customHeight="1" x14ac:dyDescent="0.2">
      <c r="P1306" s="75"/>
      <c r="Q1306" s="75"/>
      <c r="W1306" s="75"/>
      <c r="AD1306" s="77"/>
    </row>
    <row r="1307" spans="16:30" ht="4.5" customHeight="1" x14ac:dyDescent="0.2">
      <c r="P1307" s="75"/>
      <c r="Q1307" s="75"/>
      <c r="W1307" s="75"/>
      <c r="AD1307" s="77"/>
    </row>
    <row r="1308" spans="16:30" ht="4.5" customHeight="1" x14ac:dyDescent="0.2">
      <c r="P1308" s="75"/>
      <c r="Q1308" s="75"/>
      <c r="W1308" s="75"/>
      <c r="AD1308" s="77"/>
    </row>
    <row r="1309" spans="16:30" ht="4.5" customHeight="1" x14ac:dyDescent="0.2">
      <c r="P1309" s="75"/>
      <c r="Q1309" s="75"/>
      <c r="W1309" s="75"/>
      <c r="AD1309" s="77"/>
    </row>
    <row r="1310" spans="16:30" ht="4.5" customHeight="1" x14ac:dyDescent="0.2">
      <c r="P1310" s="75"/>
      <c r="Q1310" s="75"/>
      <c r="W1310" s="75"/>
      <c r="AD1310" s="77"/>
    </row>
    <row r="1311" spans="16:30" ht="4.5" customHeight="1" x14ac:dyDescent="0.2">
      <c r="P1311" s="75"/>
      <c r="Q1311" s="75"/>
      <c r="W1311" s="75"/>
      <c r="AD1311" s="77"/>
    </row>
    <row r="1312" spans="16:30" ht="4.5" customHeight="1" x14ac:dyDescent="0.2">
      <c r="P1312" s="75"/>
      <c r="Q1312" s="75"/>
      <c r="W1312" s="75"/>
      <c r="AD1312" s="77"/>
    </row>
    <row r="1313" spans="16:30" ht="4.5" customHeight="1" x14ac:dyDescent="0.2">
      <c r="P1313" s="75"/>
      <c r="Q1313" s="75"/>
      <c r="W1313" s="75"/>
      <c r="AD1313" s="77"/>
    </row>
    <row r="1314" spans="16:30" ht="4.5" customHeight="1" x14ac:dyDescent="0.2">
      <c r="P1314" s="75"/>
      <c r="Q1314" s="75"/>
      <c r="W1314" s="75"/>
      <c r="AD1314" s="77"/>
    </row>
    <row r="1315" spans="16:30" ht="4.5" customHeight="1" x14ac:dyDescent="0.2">
      <c r="P1315" s="75"/>
      <c r="Q1315" s="75"/>
      <c r="W1315" s="75"/>
      <c r="AD1315" s="77"/>
    </row>
    <row r="1316" spans="16:30" ht="4.5" customHeight="1" x14ac:dyDescent="0.2">
      <c r="P1316" s="75"/>
      <c r="Q1316" s="75"/>
      <c r="W1316" s="75"/>
      <c r="AD1316" s="77"/>
    </row>
    <row r="1317" spans="16:30" ht="4.5" customHeight="1" x14ac:dyDescent="0.2">
      <c r="P1317" s="75"/>
      <c r="Q1317" s="75"/>
      <c r="W1317" s="75"/>
      <c r="AD1317" s="77"/>
    </row>
    <row r="1318" spans="16:30" ht="4.5" customHeight="1" x14ac:dyDescent="0.2">
      <c r="P1318" s="75"/>
      <c r="Q1318" s="75"/>
      <c r="W1318" s="75"/>
      <c r="AD1318" s="77"/>
    </row>
    <row r="1319" spans="16:30" ht="4.5" customHeight="1" x14ac:dyDescent="0.2">
      <c r="P1319" s="75"/>
      <c r="Q1319" s="75"/>
      <c r="W1319" s="75"/>
      <c r="AD1319" s="77"/>
    </row>
    <row r="1320" spans="16:30" ht="4.5" customHeight="1" x14ac:dyDescent="0.2">
      <c r="P1320" s="75"/>
      <c r="Q1320" s="75"/>
      <c r="W1320" s="75"/>
      <c r="AD1320" s="77"/>
    </row>
    <row r="1321" spans="16:30" ht="4.5" customHeight="1" x14ac:dyDescent="0.2">
      <c r="P1321" s="75"/>
      <c r="Q1321" s="75"/>
      <c r="W1321" s="75"/>
      <c r="AD1321" s="77"/>
    </row>
    <row r="1322" spans="16:30" ht="4.5" customHeight="1" x14ac:dyDescent="0.2">
      <c r="P1322" s="75"/>
      <c r="Q1322" s="75"/>
      <c r="W1322" s="75"/>
      <c r="AD1322" s="77"/>
    </row>
    <row r="1323" spans="16:30" ht="4.5" customHeight="1" x14ac:dyDescent="0.2">
      <c r="P1323" s="75"/>
      <c r="Q1323" s="75"/>
      <c r="W1323" s="75"/>
      <c r="AD1323" s="77"/>
    </row>
    <row r="1324" spans="16:30" ht="4.5" customHeight="1" x14ac:dyDescent="0.2">
      <c r="P1324" s="75"/>
      <c r="Q1324" s="75"/>
      <c r="W1324" s="75"/>
      <c r="AD1324" s="77"/>
    </row>
    <row r="1325" spans="16:30" ht="4.5" customHeight="1" x14ac:dyDescent="0.2">
      <c r="P1325" s="75"/>
      <c r="Q1325" s="75"/>
      <c r="W1325" s="75"/>
      <c r="AD1325" s="77"/>
    </row>
    <row r="1326" spans="16:30" ht="4.5" customHeight="1" x14ac:dyDescent="0.2">
      <c r="P1326" s="75"/>
      <c r="Q1326" s="75"/>
      <c r="W1326" s="75"/>
      <c r="AD1326" s="77"/>
    </row>
    <row r="1327" spans="16:30" ht="4.5" customHeight="1" x14ac:dyDescent="0.2">
      <c r="P1327" s="75"/>
      <c r="Q1327" s="75"/>
      <c r="W1327" s="75"/>
      <c r="AD1327" s="77"/>
    </row>
    <row r="1328" spans="16:30" ht="4.5" customHeight="1" x14ac:dyDescent="0.2">
      <c r="P1328" s="75"/>
      <c r="Q1328" s="75"/>
      <c r="W1328" s="75"/>
      <c r="AD1328" s="77"/>
    </row>
    <row r="1329" spans="16:30" ht="4.5" customHeight="1" x14ac:dyDescent="0.2">
      <c r="P1329" s="75"/>
      <c r="Q1329" s="75"/>
      <c r="W1329" s="75"/>
      <c r="AD1329" s="77"/>
    </row>
    <row r="1330" spans="16:30" ht="4.5" customHeight="1" x14ac:dyDescent="0.2">
      <c r="P1330" s="75"/>
      <c r="Q1330" s="75"/>
      <c r="W1330" s="75"/>
      <c r="AD1330" s="77"/>
    </row>
    <row r="1331" spans="16:30" ht="4.5" customHeight="1" x14ac:dyDescent="0.2">
      <c r="P1331" s="75"/>
      <c r="Q1331" s="75"/>
      <c r="W1331" s="75"/>
      <c r="AD1331" s="77"/>
    </row>
    <row r="1332" spans="16:30" ht="4.5" customHeight="1" x14ac:dyDescent="0.2">
      <c r="P1332" s="75"/>
      <c r="Q1332" s="75"/>
      <c r="W1332" s="75"/>
      <c r="AD1332" s="77"/>
    </row>
    <row r="1333" spans="16:30" ht="4.5" customHeight="1" x14ac:dyDescent="0.2">
      <c r="P1333" s="75"/>
      <c r="Q1333" s="75"/>
      <c r="W1333" s="75"/>
      <c r="AD1333" s="77"/>
    </row>
    <row r="1334" spans="16:30" ht="4.5" customHeight="1" x14ac:dyDescent="0.2">
      <c r="P1334" s="75"/>
      <c r="Q1334" s="75"/>
      <c r="W1334" s="75"/>
      <c r="AD1334" s="77"/>
    </row>
    <row r="1335" spans="16:30" ht="4.5" customHeight="1" x14ac:dyDescent="0.2">
      <c r="P1335" s="75"/>
      <c r="Q1335" s="75"/>
      <c r="W1335" s="75"/>
      <c r="AD1335" s="77"/>
    </row>
    <row r="1336" spans="16:30" ht="4.5" customHeight="1" x14ac:dyDescent="0.2">
      <c r="P1336" s="75"/>
      <c r="Q1336" s="75"/>
      <c r="W1336" s="75"/>
      <c r="AD1336" s="77"/>
    </row>
    <row r="1337" spans="16:30" ht="4.5" customHeight="1" x14ac:dyDescent="0.2">
      <c r="P1337" s="75"/>
      <c r="Q1337" s="75"/>
      <c r="W1337" s="75"/>
      <c r="AD1337" s="77"/>
    </row>
    <row r="1338" spans="16:30" ht="4.5" customHeight="1" x14ac:dyDescent="0.2">
      <c r="P1338" s="75"/>
      <c r="Q1338" s="75"/>
      <c r="W1338" s="75"/>
      <c r="AD1338" s="77"/>
    </row>
    <row r="1339" spans="16:30" ht="4.5" customHeight="1" x14ac:dyDescent="0.2">
      <c r="P1339" s="75"/>
      <c r="Q1339" s="75"/>
      <c r="W1339" s="75"/>
      <c r="AD1339" s="77"/>
    </row>
    <row r="1340" spans="16:30" ht="4.5" customHeight="1" x14ac:dyDescent="0.2">
      <c r="P1340" s="75"/>
      <c r="Q1340" s="75"/>
      <c r="W1340" s="75"/>
      <c r="AD1340" s="77"/>
    </row>
    <row r="1341" spans="16:30" ht="4.5" customHeight="1" x14ac:dyDescent="0.2">
      <c r="P1341" s="75"/>
      <c r="Q1341" s="75"/>
      <c r="W1341" s="75"/>
      <c r="AD1341" s="77"/>
    </row>
    <row r="1342" spans="16:30" ht="4.5" customHeight="1" x14ac:dyDescent="0.2">
      <c r="P1342" s="75"/>
      <c r="Q1342" s="75"/>
      <c r="W1342" s="75"/>
      <c r="AD1342" s="77"/>
    </row>
    <row r="1343" spans="16:30" ht="4.5" customHeight="1" x14ac:dyDescent="0.2">
      <c r="P1343" s="75"/>
      <c r="Q1343" s="75"/>
      <c r="W1343" s="75"/>
      <c r="AD1343" s="77"/>
    </row>
    <row r="1344" spans="16:30" ht="4.5" customHeight="1" x14ac:dyDescent="0.2">
      <c r="P1344" s="75"/>
      <c r="Q1344" s="75"/>
      <c r="W1344" s="75"/>
      <c r="AD1344" s="77"/>
    </row>
    <row r="1345" spans="16:30" ht="4.5" customHeight="1" x14ac:dyDescent="0.2">
      <c r="P1345" s="75"/>
      <c r="Q1345" s="75"/>
      <c r="W1345" s="75"/>
      <c r="AD1345" s="77"/>
    </row>
    <row r="1346" spans="16:30" ht="4.5" customHeight="1" x14ac:dyDescent="0.2">
      <c r="P1346" s="75"/>
      <c r="Q1346" s="75"/>
      <c r="W1346" s="75"/>
      <c r="AD1346" s="77"/>
    </row>
    <row r="1347" spans="16:30" ht="4.5" customHeight="1" x14ac:dyDescent="0.2">
      <c r="P1347" s="75"/>
      <c r="Q1347" s="75"/>
      <c r="W1347" s="75"/>
      <c r="AD1347" s="77"/>
    </row>
    <row r="1348" spans="16:30" ht="4.5" customHeight="1" x14ac:dyDescent="0.2">
      <c r="P1348" s="75"/>
      <c r="Q1348" s="75"/>
      <c r="W1348" s="75"/>
      <c r="AD1348" s="77"/>
    </row>
    <row r="1349" spans="16:30" ht="4.5" customHeight="1" x14ac:dyDescent="0.2">
      <c r="P1349" s="75"/>
      <c r="Q1349" s="75"/>
      <c r="W1349" s="75"/>
      <c r="AD1349" s="77"/>
    </row>
    <row r="1350" spans="16:30" ht="4.5" customHeight="1" x14ac:dyDescent="0.2">
      <c r="P1350" s="75"/>
      <c r="Q1350" s="75"/>
      <c r="W1350" s="75"/>
      <c r="AD1350" s="77"/>
    </row>
    <row r="1351" spans="16:30" ht="4.5" customHeight="1" x14ac:dyDescent="0.2">
      <c r="P1351" s="75"/>
      <c r="Q1351" s="75"/>
      <c r="W1351" s="75"/>
      <c r="AD1351" s="77"/>
    </row>
    <row r="1352" spans="16:30" ht="4.5" customHeight="1" x14ac:dyDescent="0.2">
      <c r="P1352" s="75"/>
      <c r="Q1352" s="75"/>
      <c r="W1352" s="75"/>
      <c r="AD1352" s="77"/>
    </row>
    <row r="1353" spans="16:30" ht="4.5" customHeight="1" x14ac:dyDescent="0.2">
      <c r="P1353" s="75"/>
      <c r="Q1353" s="75"/>
      <c r="W1353" s="75"/>
      <c r="AD1353" s="77"/>
    </row>
    <row r="1354" spans="16:30" ht="4.5" customHeight="1" x14ac:dyDescent="0.2">
      <c r="P1354" s="75"/>
      <c r="Q1354" s="75"/>
      <c r="W1354" s="75"/>
      <c r="AD1354" s="77"/>
    </row>
    <row r="1355" spans="16:30" ht="4.5" customHeight="1" x14ac:dyDescent="0.2">
      <c r="P1355" s="75"/>
      <c r="Q1355" s="75"/>
      <c r="W1355" s="75"/>
      <c r="AD1355" s="77"/>
    </row>
    <row r="1356" spans="16:30" ht="4.5" customHeight="1" x14ac:dyDescent="0.2">
      <c r="P1356" s="75"/>
      <c r="Q1356" s="75"/>
      <c r="W1356" s="75"/>
      <c r="AD1356" s="77"/>
    </row>
    <row r="1357" spans="16:30" ht="4.5" customHeight="1" x14ac:dyDescent="0.2">
      <c r="P1357" s="75"/>
      <c r="Q1357" s="75"/>
      <c r="W1357" s="75"/>
      <c r="AD1357" s="77"/>
    </row>
    <row r="1358" spans="16:30" ht="4.5" customHeight="1" x14ac:dyDescent="0.2">
      <c r="P1358" s="75"/>
      <c r="Q1358" s="75"/>
      <c r="W1358" s="75"/>
      <c r="AD1358" s="77"/>
    </row>
    <row r="1359" spans="16:30" ht="4.5" customHeight="1" x14ac:dyDescent="0.2">
      <c r="P1359" s="75"/>
      <c r="Q1359" s="75"/>
      <c r="W1359" s="75"/>
      <c r="AD1359" s="77"/>
    </row>
    <row r="1360" spans="16:30" ht="4.5" customHeight="1" x14ac:dyDescent="0.2">
      <c r="P1360" s="75"/>
      <c r="Q1360" s="75"/>
      <c r="W1360" s="75"/>
      <c r="AD1360" s="77"/>
    </row>
    <row r="1361" spans="16:30" ht="4.5" customHeight="1" x14ac:dyDescent="0.2">
      <c r="P1361" s="75"/>
      <c r="Q1361" s="75"/>
      <c r="W1361" s="75"/>
      <c r="AD1361" s="77"/>
    </row>
    <row r="1362" spans="16:30" ht="4.5" customHeight="1" x14ac:dyDescent="0.2">
      <c r="P1362" s="75"/>
      <c r="Q1362" s="75"/>
      <c r="W1362" s="75"/>
      <c r="AD1362" s="77"/>
    </row>
    <row r="1363" spans="16:30" ht="4.5" customHeight="1" x14ac:dyDescent="0.2">
      <c r="P1363" s="75"/>
      <c r="Q1363" s="75"/>
      <c r="W1363" s="75"/>
      <c r="AD1363" s="77"/>
    </row>
    <row r="1364" spans="16:30" ht="4.5" customHeight="1" x14ac:dyDescent="0.2">
      <c r="P1364" s="75"/>
      <c r="Q1364" s="75"/>
      <c r="W1364" s="75"/>
      <c r="AD1364" s="77"/>
    </row>
    <row r="1365" spans="16:30" ht="4.5" customHeight="1" x14ac:dyDescent="0.2">
      <c r="P1365" s="75"/>
      <c r="Q1365" s="75"/>
      <c r="W1365" s="75"/>
      <c r="AD1365" s="77"/>
    </row>
    <row r="1366" spans="16:30" ht="4.5" customHeight="1" x14ac:dyDescent="0.2">
      <c r="P1366" s="75"/>
      <c r="Q1366" s="75"/>
      <c r="W1366" s="75"/>
      <c r="AD1366" s="77"/>
    </row>
    <row r="1367" spans="16:30" ht="4.5" customHeight="1" x14ac:dyDescent="0.2">
      <c r="P1367" s="75"/>
      <c r="Q1367" s="75"/>
      <c r="W1367" s="75"/>
      <c r="AD1367" s="77"/>
    </row>
    <row r="1368" spans="16:30" ht="4.5" customHeight="1" x14ac:dyDescent="0.2">
      <c r="P1368" s="75"/>
      <c r="Q1368" s="75"/>
      <c r="W1368" s="75"/>
      <c r="AD1368" s="77"/>
    </row>
    <row r="1369" spans="16:30" ht="4.5" customHeight="1" x14ac:dyDescent="0.2">
      <c r="P1369" s="75"/>
      <c r="Q1369" s="75"/>
      <c r="W1369" s="75"/>
      <c r="AD1369" s="77"/>
    </row>
    <row r="1370" spans="16:30" ht="4.5" customHeight="1" x14ac:dyDescent="0.2">
      <c r="P1370" s="75"/>
      <c r="Q1370" s="75"/>
      <c r="W1370" s="75"/>
      <c r="AD1370" s="77"/>
    </row>
    <row r="1371" spans="16:30" ht="4.5" customHeight="1" x14ac:dyDescent="0.2">
      <c r="P1371" s="75"/>
      <c r="Q1371" s="75"/>
      <c r="W1371" s="75"/>
      <c r="AD1371" s="77"/>
    </row>
    <row r="1372" spans="16:30" ht="4.5" customHeight="1" x14ac:dyDescent="0.2">
      <c r="P1372" s="75"/>
      <c r="Q1372" s="75"/>
      <c r="W1372" s="75"/>
      <c r="AD1372" s="77"/>
    </row>
    <row r="1373" spans="16:30" ht="4.5" customHeight="1" x14ac:dyDescent="0.2">
      <c r="P1373" s="75"/>
      <c r="Q1373" s="75"/>
      <c r="W1373" s="75"/>
      <c r="AD1373" s="77"/>
    </row>
    <row r="1374" spans="16:30" ht="4.5" customHeight="1" x14ac:dyDescent="0.2">
      <c r="P1374" s="75"/>
      <c r="Q1374" s="75"/>
      <c r="W1374" s="75"/>
      <c r="AD1374" s="77"/>
    </row>
    <row r="1375" spans="16:30" ht="4.5" customHeight="1" x14ac:dyDescent="0.2">
      <c r="P1375" s="75"/>
      <c r="Q1375" s="75"/>
      <c r="W1375" s="75"/>
      <c r="AD1375" s="77"/>
    </row>
    <row r="1376" spans="16:30" ht="4.5" customHeight="1" x14ac:dyDescent="0.2">
      <c r="P1376" s="75"/>
      <c r="Q1376" s="75"/>
      <c r="W1376" s="75"/>
      <c r="AD1376" s="77"/>
    </row>
    <row r="1377" spans="16:30" ht="4.5" customHeight="1" x14ac:dyDescent="0.2">
      <c r="P1377" s="75"/>
      <c r="Q1377" s="75"/>
      <c r="W1377" s="75"/>
      <c r="AD1377" s="77"/>
    </row>
    <row r="1378" spans="16:30" ht="4.5" customHeight="1" x14ac:dyDescent="0.2">
      <c r="P1378" s="75"/>
      <c r="Q1378" s="75"/>
      <c r="W1378" s="75"/>
      <c r="AD1378" s="77"/>
    </row>
    <row r="1379" spans="16:30" ht="4.5" customHeight="1" x14ac:dyDescent="0.2">
      <c r="P1379" s="75"/>
      <c r="Q1379" s="75"/>
      <c r="W1379" s="75"/>
      <c r="AD1379" s="77"/>
    </row>
    <row r="1380" spans="16:30" ht="4.5" customHeight="1" x14ac:dyDescent="0.2">
      <c r="P1380" s="75"/>
      <c r="Q1380" s="75"/>
      <c r="W1380" s="75"/>
      <c r="AD1380" s="77"/>
    </row>
    <row r="1381" spans="16:30" ht="4.5" customHeight="1" x14ac:dyDescent="0.2">
      <c r="P1381" s="75"/>
      <c r="Q1381" s="75"/>
      <c r="W1381" s="75"/>
      <c r="AD1381" s="77"/>
    </row>
    <row r="1382" spans="16:30" ht="4.5" customHeight="1" x14ac:dyDescent="0.2">
      <c r="P1382" s="75"/>
      <c r="Q1382" s="75"/>
      <c r="W1382" s="75"/>
      <c r="AD1382" s="77"/>
    </row>
    <row r="1383" spans="16:30" ht="4.5" customHeight="1" x14ac:dyDescent="0.2">
      <c r="P1383" s="75"/>
      <c r="Q1383" s="75"/>
      <c r="W1383" s="75"/>
      <c r="AD1383" s="77"/>
    </row>
    <row r="1384" spans="16:30" ht="4.5" customHeight="1" x14ac:dyDescent="0.2">
      <c r="P1384" s="75"/>
      <c r="Q1384" s="75"/>
      <c r="W1384" s="75"/>
      <c r="AD1384" s="77"/>
    </row>
    <row r="1385" spans="16:30" ht="4.5" customHeight="1" x14ac:dyDescent="0.2">
      <c r="P1385" s="75"/>
      <c r="Q1385" s="75"/>
      <c r="W1385" s="75"/>
      <c r="AD1385" s="77"/>
    </row>
    <row r="1386" spans="16:30" ht="4.5" customHeight="1" x14ac:dyDescent="0.2">
      <c r="P1386" s="75"/>
      <c r="Q1386" s="75"/>
      <c r="W1386" s="75"/>
      <c r="AD1386" s="77"/>
    </row>
    <row r="1387" spans="16:30" ht="4.5" customHeight="1" x14ac:dyDescent="0.2">
      <c r="P1387" s="75"/>
      <c r="Q1387" s="75"/>
      <c r="W1387" s="75"/>
      <c r="AD1387" s="77"/>
    </row>
    <row r="1388" spans="16:30" ht="4.5" customHeight="1" x14ac:dyDescent="0.2">
      <c r="P1388" s="75"/>
      <c r="Q1388" s="75"/>
      <c r="W1388" s="75"/>
      <c r="AD1388" s="77"/>
    </row>
    <row r="1389" spans="16:30" ht="4.5" customHeight="1" x14ac:dyDescent="0.2">
      <c r="P1389" s="75"/>
      <c r="Q1389" s="75"/>
      <c r="W1389" s="75"/>
      <c r="AD1389" s="77"/>
    </row>
    <row r="1390" spans="16:30" ht="4.5" customHeight="1" x14ac:dyDescent="0.2">
      <c r="P1390" s="75"/>
      <c r="Q1390" s="75"/>
      <c r="W1390" s="75"/>
      <c r="AD1390" s="77"/>
    </row>
    <row r="1391" spans="16:30" ht="4.5" customHeight="1" x14ac:dyDescent="0.2">
      <c r="P1391" s="75"/>
      <c r="Q1391" s="75"/>
      <c r="W1391" s="75"/>
      <c r="AD1391" s="77"/>
    </row>
    <row r="1392" spans="16:30" ht="4.5" customHeight="1" x14ac:dyDescent="0.2">
      <c r="P1392" s="75"/>
      <c r="Q1392" s="75"/>
      <c r="W1392" s="75"/>
      <c r="AD1392" s="77"/>
    </row>
    <row r="1393" spans="16:30" ht="4.5" customHeight="1" x14ac:dyDescent="0.2">
      <c r="P1393" s="75"/>
      <c r="Q1393" s="75"/>
      <c r="W1393" s="75"/>
      <c r="AD1393" s="77"/>
    </row>
    <row r="1394" spans="16:30" ht="4.5" customHeight="1" x14ac:dyDescent="0.2">
      <c r="P1394" s="75"/>
      <c r="Q1394" s="75"/>
      <c r="W1394" s="75"/>
      <c r="AD1394" s="77"/>
    </row>
    <row r="1395" spans="16:30" ht="4.5" customHeight="1" x14ac:dyDescent="0.2">
      <c r="P1395" s="75"/>
      <c r="Q1395" s="75"/>
      <c r="W1395" s="75"/>
      <c r="AD1395" s="77"/>
    </row>
    <row r="1396" spans="16:30" ht="4.5" customHeight="1" x14ac:dyDescent="0.2">
      <c r="P1396" s="75"/>
      <c r="Q1396" s="75"/>
      <c r="W1396" s="75"/>
      <c r="AD1396" s="77"/>
    </row>
    <row r="1397" spans="16:30" ht="4.5" customHeight="1" x14ac:dyDescent="0.2">
      <c r="P1397" s="75"/>
      <c r="Q1397" s="75"/>
      <c r="W1397" s="75"/>
      <c r="AD1397" s="77"/>
    </row>
    <row r="1398" spans="16:30" ht="4.5" customHeight="1" x14ac:dyDescent="0.2">
      <c r="P1398" s="75"/>
      <c r="Q1398" s="75"/>
      <c r="W1398" s="75"/>
      <c r="AD1398" s="77"/>
    </row>
    <row r="1399" spans="16:30" ht="4.5" customHeight="1" x14ac:dyDescent="0.2">
      <c r="P1399" s="75"/>
      <c r="Q1399" s="75"/>
      <c r="W1399" s="75"/>
      <c r="AD1399" s="77"/>
    </row>
    <row r="1400" spans="16:30" ht="4.5" customHeight="1" x14ac:dyDescent="0.2">
      <c r="P1400" s="75"/>
      <c r="Q1400" s="75"/>
      <c r="W1400" s="75"/>
      <c r="AD1400" s="77"/>
    </row>
    <row r="1401" spans="16:30" ht="4.5" customHeight="1" x14ac:dyDescent="0.2">
      <c r="P1401" s="75"/>
      <c r="Q1401" s="75"/>
      <c r="W1401" s="75"/>
      <c r="AD1401" s="77"/>
    </row>
    <row r="1402" spans="16:30" ht="4.5" customHeight="1" x14ac:dyDescent="0.2">
      <c r="P1402" s="75"/>
      <c r="Q1402" s="75"/>
      <c r="W1402" s="75"/>
      <c r="AD1402" s="77"/>
    </row>
    <row r="1403" spans="16:30" ht="4.5" customHeight="1" x14ac:dyDescent="0.2">
      <c r="P1403" s="75"/>
      <c r="Q1403" s="75"/>
      <c r="W1403" s="75"/>
      <c r="AD1403" s="77"/>
    </row>
    <row r="1404" spans="16:30" ht="4.5" customHeight="1" x14ac:dyDescent="0.2">
      <c r="P1404" s="75"/>
      <c r="Q1404" s="75"/>
      <c r="W1404" s="75"/>
      <c r="AD1404" s="77"/>
    </row>
    <row r="1405" spans="16:30" ht="4.5" customHeight="1" x14ac:dyDescent="0.2">
      <c r="P1405" s="75"/>
      <c r="Q1405" s="75"/>
      <c r="W1405" s="75"/>
      <c r="AD1405" s="77"/>
    </row>
    <row r="1406" spans="16:30" ht="4.5" customHeight="1" x14ac:dyDescent="0.2">
      <c r="P1406" s="75"/>
      <c r="Q1406" s="75"/>
      <c r="W1406" s="75"/>
      <c r="AD1406" s="77"/>
    </row>
    <row r="1407" spans="16:30" ht="4.5" customHeight="1" x14ac:dyDescent="0.2">
      <c r="P1407" s="75"/>
      <c r="Q1407" s="75"/>
      <c r="W1407" s="75"/>
      <c r="AD1407" s="77"/>
    </row>
    <row r="1408" spans="16:30" ht="4.5" customHeight="1" x14ac:dyDescent="0.2">
      <c r="P1408" s="75"/>
      <c r="Q1408" s="75"/>
      <c r="W1408" s="75"/>
      <c r="AD1408" s="77"/>
    </row>
    <row r="1409" spans="16:30" ht="4.5" customHeight="1" x14ac:dyDescent="0.2">
      <c r="P1409" s="75"/>
      <c r="Q1409" s="75"/>
      <c r="W1409" s="75"/>
      <c r="AD1409" s="77"/>
    </row>
    <row r="1410" spans="16:30" ht="4.5" customHeight="1" x14ac:dyDescent="0.2">
      <c r="P1410" s="75"/>
      <c r="Q1410" s="75"/>
      <c r="W1410" s="75"/>
      <c r="AD1410" s="77"/>
    </row>
    <row r="1411" spans="16:30" ht="4.5" customHeight="1" x14ac:dyDescent="0.2">
      <c r="P1411" s="75"/>
      <c r="Q1411" s="75"/>
      <c r="W1411" s="75"/>
      <c r="AD1411" s="77"/>
    </row>
    <row r="1412" spans="16:30" ht="4.5" customHeight="1" x14ac:dyDescent="0.2">
      <c r="P1412" s="75"/>
      <c r="Q1412" s="75"/>
      <c r="W1412" s="75"/>
      <c r="AD1412" s="77"/>
    </row>
    <row r="1413" spans="16:30" ht="4.5" customHeight="1" x14ac:dyDescent="0.2">
      <c r="P1413" s="75"/>
      <c r="Q1413" s="75"/>
      <c r="W1413" s="75"/>
      <c r="AD1413" s="77"/>
    </row>
    <row r="1414" spans="16:30" ht="4.5" customHeight="1" x14ac:dyDescent="0.2">
      <c r="P1414" s="75"/>
      <c r="Q1414" s="75"/>
      <c r="W1414" s="75"/>
      <c r="AD1414" s="77"/>
    </row>
    <row r="1415" spans="16:30" ht="4.5" customHeight="1" x14ac:dyDescent="0.2">
      <c r="P1415" s="75"/>
      <c r="Q1415" s="75"/>
      <c r="W1415" s="75"/>
      <c r="AD1415" s="77"/>
    </row>
    <row r="1416" spans="16:30" ht="4.5" customHeight="1" x14ac:dyDescent="0.2">
      <c r="P1416" s="75"/>
      <c r="Q1416" s="75"/>
      <c r="W1416" s="75"/>
      <c r="AD1416" s="77"/>
    </row>
    <row r="1417" spans="16:30" ht="4.5" customHeight="1" x14ac:dyDescent="0.2">
      <c r="P1417" s="75"/>
      <c r="Q1417" s="75"/>
      <c r="W1417" s="75"/>
      <c r="AD1417" s="77"/>
    </row>
    <row r="1418" spans="16:30" ht="4.5" customHeight="1" x14ac:dyDescent="0.2">
      <c r="P1418" s="75"/>
      <c r="Q1418" s="75"/>
      <c r="W1418" s="75"/>
      <c r="AD1418" s="77"/>
    </row>
    <row r="1419" spans="16:30" ht="4.5" customHeight="1" x14ac:dyDescent="0.2">
      <c r="P1419" s="75"/>
      <c r="Q1419" s="75"/>
      <c r="W1419" s="75"/>
      <c r="AD1419" s="77"/>
    </row>
    <row r="1420" spans="16:30" ht="4.5" customHeight="1" x14ac:dyDescent="0.2">
      <c r="P1420" s="75"/>
      <c r="Q1420" s="75"/>
      <c r="W1420" s="75"/>
      <c r="AD1420" s="77"/>
    </row>
    <row r="1421" spans="16:30" ht="4.5" customHeight="1" x14ac:dyDescent="0.2">
      <c r="P1421" s="75"/>
      <c r="Q1421" s="75"/>
      <c r="W1421" s="75"/>
      <c r="AD1421" s="77"/>
    </row>
    <row r="1422" spans="16:30" ht="4.5" customHeight="1" x14ac:dyDescent="0.2">
      <c r="P1422" s="75"/>
      <c r="Q1422" s="75"/>
      <c r="W1422" s="75"/>
      <c r="AD1422" s="77"/>
    </row>
    <row r="1423" spans="16:30" ht="4.5" customHeight="1" x14ac:dyDescent="0.2">
      <c r="P1423" s="75"/>
      <c r="Q1423" s="75"/>
      <c r="W1423" s="75"/>
      <c r="AD1423" s="77"/>
    </row>
    <row r="1424" spans="16:30" ht="4.5" customHeight="1" x14ac:dyDescent="0.2">
      <c r="P1424" s="75"/>
      <c r="Q1424" s="75"/>
      <c r="W1424" s="75"/>
      <c r="AD1424" s="77"/>
    </row>
    <row r="1425" spans="16:30" ht="4.5" customHeight="1" x14ac:dyDescent="0.2">
      <c r="P1425" s="75"/>
      <c r="Q1425" s="75"/>
      <c r="W1425" s="75"/>
      <c r="AD1425" s="77"/>
    </row>
    <row r="1426" spans="16:30" ht="4.5" customHeight="1" x14ac:dyDescent="0.2">
      <c r="P1426" s="75"/>
      <c r="Q1426" s="75"/>
      <c r="W1426" s="75"/>
      <c r="AD1426" s="77"/>
    </row>
    <row r="1427" spans="16:30" ht="4.5" customHeight="1" x14ac:dyDescent="0.2">
      <c r="P1427" s="75"/>
      <c r="Q1427" s="75"/>
      <c r="W1427" s="75"/>
      <c r="AD1427" s="77"/>
    </row>
    <row r="1428" spans="16:30" ht="4.5" customHeight="1" x14ac:dyDescent="0.2">
      <c r="P1428" s="75"/>
      <c r="Q1428" s="75"/>
      <c r="W1428" s="75"/>
      <c r="AD1428" s="77"/>
    </row>
    <row r="1429" spans="16:30" ht="4.5" customHeight="1" x14ac:dyDescent="0.2">
      <c r="P1429" s="75"/>
      <c r="Q1429" s="75"/>
      <c r="W1429" s="75"/>
      <c r="AD1429" s="77"/>
    </row>
    <row r="1430" spans="16:30" ht="4.5" customHeight="1" x14ac:dyDescent="0.2">
      <c r="P1430" s="75"/>
      <c r="Q1430" s="75"/>
      <c r="W1430" s="75"/>
      <c r="AD1430" s="77"/>
    </row>
    <row r="1431" spans="16:30" ht="4.5" customHeight="1" x14ac:dyDescent="0.2">
      <c r="P1431" s="75"/>
      <c r="Q1431" s="75"/>
      <c r="W1431" s="75"/>
      <c r="AD1431" s="77"/>
    </row>
    <row r="1432" spans="16:30" ht="4.5" customHeight="1" x14ac:dyDescent="0.2">
      <c r="P1432" s="75"/>
      <c r="Q1432" s="75"/>
      <c r="W1432" s="75"/>
      <c r="AD1432" s="77"/>
    </row>
    <row r="1433" spans="16:30" ht="4.5" customHeight="1" x14ac:dyDescent="0.2">
      <c r="P1433" s="75"/>
      <c r="Q1433" s="75"/>
      <c r="W1433" s="75"/>
      <c r="AD1433" s="77"/>
    </row>
    <row r="1434" spans="16:30" ht="4.5" customHeight="1" x14ac:dyDescent="0.2">
      <c r="P1434" s="75"/>
      <c r="Q1434" s="75"/>
      <c r="W1434" s="75"/>
      <c r="AD1434" s="77"/>
    </row>
    <row r="1435" spans="16:30" ht="4.5" customHeight="1" x14ac:dyDescent="0.2">
      <c r="P1435" s="75"/>
      <c r="Q1435" s="75"/>
      <c r="W1435" s="75"/>
      <c r="AD1435" s="77"/>
    </row>
    <row r="1436" spans="16:30" ht="4.5" customHeight="1" x14ac:dyDescent="0.2">
      <c r="P1436" s="75"/>
      <c r="Q1436" s="75"/>
      <c r="W1436" s="75"/>
      <c r="AD1436" s="77"/>
    </row>
    <row r="1437" spans="16:30" ht="4.5" customHeight="1" x14ac:dyDescent="0.2">
      <c r="P1437" s="75"/>
      <c r="Q1437" s="75"/>
      <c r="W1437" s="75"/>
      <c r="AD1437" s="77"/>
    </row>
    <row r="1438" spans="16:30" ht="4.5" customHeight="1" x14ac:dyDescent="0.2">
      <c r="P1438" s="75"/>
      <c r="Q1438" s="75"/>
      <c r="W1438" s="75"/>
      <c r="AD1438" s="77"/>
    </row>
    <row r="1439" spans="16:30" ht="4.5" customHeight="1" x14ac:dyDescent="0.2">
      <c r="P1439" s="75"/>
      <c r="Q1439" s="75"/>
      <c r="W1439" s="75"/>
      <c r="AD1439" s="77"/>
    </row>
    <row r="1440" spans="16:30" ht="4.5" customHeight="1" x14ac:dyDescent="0.2">
      <c r="P1440" s="75"/>
      <c r="Q1440" s="75"/>
      <c r="W1440" s="75"/>
      <c r="AD1440" s="77"/>
    </row>
    <row r="1441" spans="16:30" ht="4.5" customHeight="1" x14ac:dyDescent="0.2">
      <c r="P1441" s="75"/>
      <c r="Q1441" s="75"/>
      <c r="W1441" s="75"/>
      <c r="AD1441" s="77"/>
    </row>
    <row r="1442" spans="16:30" ht="4.5" customHeight="1" x14ac:dyDescent="0.2">
      <c r="P1442" s="75"/>
      <c r="Q1442" s="75"/>
      <c r="W1442" s="75"/>
      <c r="AD1442" s="77"/>
    </row>
    <row r="1443" spans="16:30" ht="4.5" customHeight="1" x14ac:dyDescent="0.2">
      <c r="P1443" s="75"/>
      <c r="Q1443" s="75"/>
      <c r="W1443" s="75"/>
      <c r="AD1443" s="77"/>
    </row>
    <row r="1444" spans="16:30" ht="4.5" customHeight="1" x14ac:dyDescent="0.2">
      <c r="P1444" s="75"/>
      <c r="Q1444" s="75"/>
      <c r="W1444" s="75"/>
      <c r="AD1444" s="77"/>
    </row>
    <row r="1445" spans="16:30" ht="4.5" customHeight="1" x14ac:dyDescent="0.2">
      <c r="P1445" s="75"/>
      <c r="Q1445" s="75"/>
      <c r="W1445" s="75"/>
      <c r="AD1445" s="77"/>
    </row>
    <row r="1446" spans="16:30" ht="4.5" customHeight="1" x14ac:dyDescent="0.2">
      <c r="P1446" s="75"/>
      <c r="Q1446" s="75"/>
      <c r="W1446" s="75"/>
      <c r="AD1446" s="77"/>
    </row>
    <row r="1447" spans="16:30" ht="4.5" customHeight="1" x14ac:dyDescent="0.2">
      <c r="P1447" s="75"/>
      <c r="Q1447" s="75"/>
      <c r="W1447" s="75"/>
      <c r="AD1447" s="77"/>
    </row>
    <row r="1448" spans="16:30" ht="4.5" customHeight="1" x14ac:dyDescent="0.2">
      <c r="P1448" s="75"/>
      <c r="Q1448" s="75"/>
      <c r="W1448" s="75"/>
      <c r="AD1448" s="77"/>
    </row>
    <row r="1449" spans="16:30" ht="4.5" customHeight="1" x14ac:dyDescent="0.2">
      <c r="P1449" s="75"/>
      <c r="Q1449" s="75"/>
      <c r="W1449" s="75"/>
      <c r="AD1449" s="77"/>
    </row>
    <row r="1450" spans="16:30" ht="4.5" customHeight="1" x14ac:dyDescent="0.2">
      <c r="P1450" s="75"/>
      <c r="Q1450" s="75"/>
      <c r="W1450" s="75"/>
      <c r="AD1450" s="77"/>
    </row>
    <row r="1451" spans="16:30" ht="4.5" customHeight="1" x14ac:dyDescent="0.2">
      <c r="P1451" s="75"/>
      <c r="Q1451" s="75"/>
      <c r="W1451" s="75"/>
      <c r="AD1451" s="77"/>
    </row>
    <row r="1452" spans="16:30" ht="4.5" customHeight="1" x14ac:dyDescent="0.2">
      <c r="P1452" s="75"/>
      <c r="Q1452" s="75"/>
      <c r="W1452" s="75"/>
      <c r="AD1452" s="77"/>
    </row>
    <row r="1453" spans="16:30" ht="4.5" customHeight="1" x14ac:dyDescent="0.2">
      <c r="P1453" s="75"/>
      <c r="Q1453" s="75"/>
      <c r="W1453" s="75"/>
      <c r="AD1453" s="77"/>
    </row>
    <row r="1454" spans="16:30" ht="4.5" customHeight="1" x14ac:dyDescent="0.2">
      <c r="P1454" s="75"/>
      <c r="Q1454" s="75"/>
      <c r="W1454" s="75"/>
      <c r="AD1454" s="77"/>
    </row>
    <row r="1455" spans="16:30" ht="4.5" customHeight="1" x14ac:dyDescent="0.2">
      <c r="P1455" s="75"/>
      <c r="Q1455" s="75"/>
      <c r="W1455" s="75"/>
      <c r="AD1455" s="77"/>
    </row>
    <row r="1456" spans="16:30" ht="4.5" customHeight="1" x14ac:dyDescent="0.2">
      <c r="P1456" s="75"/>
      <c r="Q1456" s="75"/>
      <c r="W1456" s="75"/>
      <c r="AD1456" s="77"/>
    </row>
    <row r="1457" spans="16:30" ht="4.5" customHeight="1" x14ac:dyDescent="0.2">
      <c r="P1457" s="75"/>
      <c r="Q1457" s="75"/>
      <c r="W1457" s="75"/>
      <c r="AD1457" s="77"/>
    </row>
    <row r="1458" spans="16:30" ht="4.5" customHeight="1" x14ac:dyDescent="0.2">
      <c r="P1458" s="75"/>
      <c r="Q1458" s="75"/>
      <c r="W1458" s="75"/>
      <c r="AD1458" s="77"/>
    </row>
    <row r="1459" spans="16:30" ht="4.5" customHeight="1" x14ac:dyDescent="0.2">
      <c r="P1459" s="75"/>
      <c r="Q1459" s="75"/>
      <c r="W1459" s="75"/>
      <c r="AD1459" s="77"/>
    </row>
    <row r="1460" spans="16:30" ht="4.5" customHeight="1" x14ac:dyDescent="0.2">
      <c r="P1460" s="75"/>
      <c r="Q1460" s="75"/>
      <c r="W1460" s="75"/>
      <c r="AD1460" s="77"/>
    </row>
    <row r="1461" spans="16:30" ht="4.5" customHeight="1" x14ac:dyDescent="0.2">
      <c r="P1461" s="75"/>
      <c r="Q1461" s="75"/>
      <c r="W1461" s="75"/>
      <c r="AD1461" s="77"/>
    </row>
    <row r="1462" spans="16:30" ht="4.5" customHeight="1" x14ac:dyDescent="0.2">
      <c r="P1462" s="75"/>
      <c r="Q1462" s="75"/>
      <c r="W1462" s="75"/>
      <c r="AD1462" s="77"/>
    </row>
    <row r="1463" spans="16:30" ht="4.5" customHeight="1" x14ac:dyDescent="0.2">
      <c r="P1463" s="75"/>
      <c r="Q1463" s="75"/>
      <c r="W1463" s="75"/>
      <c r="AD1463" s="77"/>
    </row>
    <row r="1464" spans="16:30" ht="4.5" customHeight="1" x14ac:dyDescent="0.2">
      <c r="P1464" s="75"/>
      <c r="Q1464" s="75"/>
      <c r="W1464" s="75"/>
      <c r="AD1464" s="77"/>
    </row>
    <row r="1465" spans="16:30" ht="4.5" customHeight="1" x14ac:dyDescent="0.2">
      <c r="P1465" s="75"/>
      <c r="Q1465" s="75"/>
      <c r="W1465" s="75"/>
      <c r="AD1465" s="77"/>
    </row>
    <row r="1466" spans="16:30" ht="4.5" customHeight="1" x14ac:dyDescent="0.2">
      <c r="P1466" s="75"/>
      <c r="Q1466" s="75"/>
      <c r="W1466" s="75"/>
      <c r="AD1466" s="77"/>
    </row>
    <row r="1467" spans="16:30" ht="4.5" customHeight="1" x14ac:dyDescent="0.2">
      <c r="P1467" s="75"/>
      <c r="Q1467" s="75"/>
      <c r="W1467" s="75"/>
      <c r="AD1467" s="77"/>
    </row>
    <row r="1468" spans="16:30" ht="4.5" customHeight="1" x14ac:dyDescent="0.2">
      <c r="P1468" s="75"/>
      <c r="Q1468" s="75"/>
      <c r="W1468" s="75"/>
      <c r="AD1468" s="77"/>
    </row>
    <row r="1469" spans="16:30" ht="4.5" customHeight="1" x14ac:dyDescent="0.2">
      <c r="P1469" s="75"/>
      <c r="Q1469" s="75"/>
      <c r="W1469" s="75"/>
      <c r="AD1469" s="77"/>
    </row>
    <row r="1470" spans="16:30" ht="4.5" customHeight="1" x14ac:dyDescent="0.2">
      <c r="P1470" s="75"/>
      <c r="Q1470" s="75"/>
      <c r="W1470" s="75"/>
      <c r="AD1470" s="77"/>
    </row>
    <row r="1471" spans="16:30" ht="4.5" customHeight="1" x14ac:dyDescent="0.2">
      <c r="P1471" s="75"/>
      <c r="Q1471" s="75"/>
      <c r="W1471" s="75"/>
      <c r="AD1471" s="77"/>
    </row>
    <row r="1472" spans="16:30" ht="4.5" customHeight="1" x14ac:dyDescent="0.2">
      <c r="P1472" s="75"/>
      <c r="Q1472" s="75"/>
      <c r="W1472" s="75"/>
      <c r="AD1472" s="77"/>
    </row>
    <row r="1473" spans="16:30" ht="4.5" customHeight="1" x14ac:dyDescent="0.2">
      <c r="P1473" s="75"/>
      <c r="Q1473" s="75"/>
      <c r="W1473" s="75"/>
      <c r="AD1473" s="77"/>
    </row>
    <row r="1474" spans="16:30" ht="4.5" customHeight="1" x14ac:dyDescent="0.2">
      <c r="P1474" s="75"/>
      <c r="Q1474" s="75"/>
      <c r="W1474" s="75"/>
      <c r="AD1474" s="77"/>
    </row>
    <row r="1475" spans="16:30" ht="4.5" customHeight="1" x14ac:dyDescent="0.2">
      <c r="P1475" s="75"/>
      <c r="Q1475" s="75"/>
      <c r="W1475" s="75"/>
      <c r="AD1475" s="77"/>
    </row>
    <row r="1476" spans="16:30" ht="4.5" customHeight="1" x14ac:dyDescent="0.2">
      <c r="P1476" s="75"/>
      <c r="Q1476" s="75"/>
      <c r="W1476" s="75"/>
      <c r="AD1476" s="77"/>
    </row>
    <row r="1477" spans="16:30" ht="4.5" customHeight="1" x14ac:dyDescent="0.2">
      <c r="P1477" s="75"/>
      <c r="Q1477" s="75"/>
      <c r="W1477" s="75"/>
      <c r="AD1477" s="77"/>
    </row>
    <row r="1478" spans="16:30" ht="4.5" customHeight="1" x14ac:dyDescent="0.2">
      <c r="P1478" s="75"/>
      <c r="Q1478" s="75"/>
      <c r="W1478" s="75"/>
      <c r="AD1478" s="77"/>
    </row>
    <row r="1479" spans="16:30" ht="4.5" customHeight="1" x14ac:dyDescent="0.2">
      <c r="P1479" s="75"/>
      <c r="Q1479" s="75"/>
      <c r="W1479" s="75"/>
      <c r="AD1479" s="77"/>
    </row>
    <row r="1480" spans="16:30" ht="4.5" customHeight="1" x14ac:dyDescent="0.2">
      <c r="P1480" s="75"/>
      <c r="Q1480" s="75"/>
      <c r="W1480" s="75"/>
      <c r="AD1480" s="77"/>
    </row>
    <row r="1481" spans="16:30" ht="4.5" customHeight="1" x14ac:dyDescent="0.2">
      <c r="P1481" s="75"/>
      <c r="Q1481" s="75"/>
      <c r="W1481" s="75"/>
      <c r="AD1481" s="77"/>
    </row>
    <row r="1482" spans="16:30" ht="4.5" customHeight="1" x14ac:dyDescent="0.2">
      <c r="P1482" s="75"/>
      <c r="Q1482" s="75"/>
      <c r="W1482" s="75"/>
      <c r="AD1482" s="77"/>
    </row>
    <row r="1483" spans="16:30" ht="4.5" customHeight="1" x14ac:dyDescent="0.2">
      <c r="P1483" s="75"/>
      <c r="Q1483" s="75"/>
      <c r="W1483" s="75"/>
      <c r="AD1483" s="77"/>
    </row>
    <row r="1484" spans="16:30" ht="4.5" customHeight="1" x14ac:dyDescent="0.2">
      <c r="P1484" s="75"/>
      <c r="Q1484" s="75"/>
      <c r="W1484" s="75"/>
      <c r="AD1484" s="77"/>
    </row>
    <row r="1485" spans="16:30" ht="4.5" customHeight="1" x14ac:dyDescent="0.2">
      <c r="P1485" s="75"/>
      <c r="Q1485" s="75"/>
      <c r="W1485" s="75"/>
      <c r="AD1485" s="77"/>
    </row>
    <row r="1486" spans="16:30" ht="4.5" customHeight="1" x14ac:dyDescent="0.2">
      <c r="P1486" s="75"/>
      <c r="Q1486" s="75"/>
      <c r="W1486" s="75"/>
      <c r="AD1486" s="77"/>
    </row>
    <row r="1487" spans="16:30" ht="4.5" customHeight="1" x14ac:dyDescent="0.2">
      <c r="P1487" s="75"/>
      <c r="Q1487" s="75"/>
      <c r="W1487" s="75"/>
      <c r="AD1487" s="77"/>
    </row>
    <row r="1488" spans="16:30" ht="4.5" customHeight="1" x14ac:dyDescent="0.2">
      <c r="P1488" s="75"/>
      <c r="Q1488" s="75"/>
      <c r="W1488" s="75"/>
      <c r="AD1488" s="77"/>
    </row>
    <row r="1489" spans="16:30" ht="4.5" customHeight="1" x14ac:dyDescent="0.2">
      <c r="P1489" s="75"/>
      <c r="Q1489" s="75"/>
      <c r="W1489" s="75"/>
      <c r="AD1489" s="77"/>
    </row>
    <row r="1490" spans="16:30" ht="4.5" customHeight="1" x14ac:dyDescent="0.2">
      <c r="P1490" s="75"/>
      <c r="Q1490" s="75"/>
      <c r="W1490" s="75"/>
      <c r="AD1490" s="77"/>
    </row>
    <row r="1491" spans="16:30" ht="4.5" customHeight="1" x14ac:dyDescent="0.2">
      <c r="P1491" s="75"/>
      <c r="Q1491" s="75"/>
      <c r="W1491" s="75"/>
      <c r="AD1491" s="77"/>
    </row>
    <row r="1492" spans="16:30" ht="4.5" customHeight="1" x14ac:dyDescent="0.2">
      <c r="P1492" s="75"/>
      <c r="Q1492" s="75"/>
      <c r="W1492" s="75"/>
      <c r="AD1492" s="77"/>
    </row>
    <row r="1493" spans="16:30" ht="4.5" customHeight="1" x14ac:dyDescent="0.2">
      <c r="P1493" s="75"/>
      <c r="Q1493" s="75"/>
      <c r="W1493" s="75"/>
      <c r="AD1493" s="77"/>
    </row>
    <row r="1494" spans="16:30" ht="4.5" customHeight="1" x14ac:dyDescent="0.2">
      <c r="P1494" s="75"/>
      <c r="Q1494" s="75"/>
      <c r="W1494" s="75"/>
      <c r="AD1494" s="77"/>
    </row>
    <row r="1495" spans="16:30" ht="4.5" customHeight="1" x14ac:dyDescent="0.2">
      <c r="P1495" s="75"/>
      <c r="Q1495" s="75"/>
      <c r="W1495" s="75"/>
      <c r="AD1495" s="77"/>
    </row>
    <row r="1496" spans="16:30" ht="4.5" customHeight="1" x14ac:dyDescent="0.2">
      <c r="P1496" s="75"/>
      <c r="Q1496" s="75"/>
      <c r="W1496" s="75"/>
      <c r="AD1496" s="77"/>
    </row>
    <row r="1497" spans="16:30" ht="4.5" customHeight="1" x14ac:dyDescent="0.2">
      <c r="P1497" s="75"/>
      <c r="Q1497" s="75"/>
      <c r="W1497" s="75"/>
      <c r="AD1497" s="77"/>
    </row>
    <row r="1498" spans="16:30" ht="4.5" customHeight="1" x14ac:dyDescent="0.2">
      <c r="P1498" s="75"/>
      <c r="Q1498" s="75"/>
      <c r="W1498" s="75"/>
      <c r="AD1498" s="77"/>
    </row>
    <row r="1499" spans="16:30" ht="4.5" customHeight="1" x14ac:dyDescent="0.2">
      <c r="P1499" s="75"/>
      <c r="Q1499" s="75"/>
      <c r="W1499" s="75"/>
      <c r="AD1499" s="77"/>
    </row>
    <row r="1500" spans="16:30" ht="4.5" customHeight="1" x14ac:dyDescent="0.2">
      <c r="P1500" s="75"/>
      <c r="Q1500" s="75"/>
      <c r="W1500" s="75"/>
      <c r="AD1500" s="77"/>
    </row>
    <row r="1501" spans="16:30" ht="4.5" customHeight="1" x14ac:dyDescent="0.2">
      <c r="P1501" s="75"/>
      <c r="Q1501" s="75"/>
      <c r="W1501" s="75"/>
      <c r="AD1501" s="77"/>
    </row>
    <row r="1502" spans="16:30" ht="4.5" customHeight="1" x14ac:dyDescent="0.2">
      <c r="P1502" s="75"/>
      <c r="Q1502" s="75"/>
      <c r="W1502" s="75"/>
      <c r="AD1502" s="77"/>
    </row>
    <row r="1503" spans="16:30" ht="4.5" customHeight="1" x14ac:dyDescent="0.2">
      <c r="P1503" s="75"/>
      <c r="Q1503" s="75"/>
      <c r="W1503" s="75"/>
      <c r="AD1503" s="77"/>
    </row>
    <row r="1504" spans="16:30" ht="4.5" customHeight="1" x14ac:dyDescent="0.2">
      <c r="P1504" s="75"/>
      <c r="Q1504" s="75"/>
      <c r="W1504" s="75"/>
      <c r="AD1504" s="77"/>
    </row>
    <row r="1505" spans="16:30" ht="4.5" customHeight="1" x14ac:dyDescent="0.2">
      <c r="P1505" s="75"/>
      <c r="Q1505" s="75"/>
      <c r="W1505" s="75"/>
      <c r="AD1505" s="77"/>
    </row>
    <row r="1506" spans="16:30" ht="4.5" customHeight="1" x14ac:dyDescent="0.2">
      <c r="P1506" s="75"/>
      <c r="Q1506" s="75"/>
      <c r="W1506" s="75"/>
      <c r="AD1506" s="77"/>
    </row>
    <row r="1507" spans="16:30" ht="4.5" customHeight="1" x14ac:dyDescent="0.2">
      <c r="P1507" s="75"/>
      <c r="Q1507" s="75"/>
      <c r="W1507" s="75"/>
      <c r="AD1507" s="77"/>
    </row>
    <row r="1508" spans="16:30" ht="4.5" customHeight="1" x14ac:dyDescent="0.2">
      <c r="P1508" s="75"/>
      <c r="Q1508" s="75"/>
      <c r="W1508" s="75"/>
      <c r="AD1508" s="77"/>
    </row>
    <row r="1509" spans="16:30" ht="4.5" customHeight="1" x14ac:dyDescent="0.2">
      <c r="P1509" s="75"/>
      <c r="Q1509" s="75"/>
      <c r="W1509" s="75"/>
      <c r="AD1509" s="77"/>
    </row>
    <row r="1510" spans="16:30" ht="4.5" customHeight="1" x14ac:dyDescent="0.2">
      <c r="P1510" s="75"/>
      <c r="Q1510" s="75"/>
      <c r="W1510" s="75"/>
      <c r="AD1510" s="77"/>
    </row>
    <row r="1511" spans="16:30" ht="4.5" customHeight="1" x14ac:dyDescent="0.2">
      <c r="P1511" s="75"/>
      <c r="Q1511" s="75"/>
      <c r="W1511" s="75"/>
      <c r="AD1511" s="77"/>
    </row>
    <row r="1512" spans="16:30" ht="4.5" customHeight="1" x14ac:dyDescent="0.2">
      <c r="P1512" s="75"/>
      <c r="Q1512" s="75"/>
      <c r="W1512" s="75"/>
      <c r="AD1512" s="77"/>
    </row>
    <row r="1513" spans="16:30" ht="4.5" customHeight="1" x14ac:dyDescent="0.2">
      <c r="P1513" s="75"/>
      <c r="Q1513" s="75"/>
      <c r="W1513" s="75"/>
      <c r="AD1513" s="77"/>
    </row>
    <row r="1514" spans="16:30" ht="4.5" customHeight="1" x14ac:dyDescent="0.2">
      <c r="P1514" s="75"/>
      <c r="Q1514" s="75"/>
      <c r="W1514" s="75"/>
      <c r="AD1514" s="77"/>
    </row>
    <row r="1515" spans="16:30" ht="4.5" customHeight="1" x14ac:dyDescent="0.2">
      <c r="P1515" s="75"/>
      <c r="Q1515" s="75"/>
      <c r="W1515" s="75"/>
      <c r="AD1515" s="77"/>
    </row>
    <row r="1516" spans="16:30" ht="4.5" customHeight="1" x14ac:dyDescent="0.2">
      <c r="P1516" s="75"/>
      <c r="Q1516" s="75"/>
      <c r="W1516" s="75"/>
      <c r="AD1516" s="77"/>
    </row>
    <row r="1517" spans="16:30" ht="4.5" customHeight="1" x14ac:dyDescent="0.2">
      <c r="P1517" s="75"/>
      <c r="Q1517" s="75"/>
      <c r="W1517" s="75"/>
      <c r="AD1517" s="77"/>
    </row>
    <row r="1518" spans="16:30" ht="4.5" customHeight="1" x14ac:dyDescent="0.2">
      <c r="P1518" s="75"/>
      <c r="Q1518" s="75"/>
      <c r="W1518" s="75"/>
      <c r="AD1518" s="77"/>
    </row>
    <row r="1519" spans="16:30" ht="4.5" customHeight="1" x14ac:dyDescent="0.2">
      <c r="P1519" s="75"/>
      <c r="Q1519" s="75"/>
      <c r="W1519" s="75"/>
      <c r="AD1519" s="77"/>
    </row>
    <row r="1520" spans="16:30" ht="4.5" customHeight="1" x14ac:dyDescent="0.2">
      <c r="P1520" s="75"/>
      <c r="Q1520" s="75"/>
      <c r="W1520" s="75"/>
      <c r="AD1520" s="77"/>
    </row>
    <row r="1521" spans="16:30" ht="4.5" customHeight="1" x14ac:dyDescent="0.2">
      <c r="P1521" s="75"/>
      <c r="Q1521" s="75"/>
      <c r="W1521" s="75"/>
      <c r="AD1521" s="77"/>
    </row>
    <row r="1522" spans="16:30" ht="4.5" customHeight="1" x14ac:dyDescent="0.2">
      <c r="P1522" s="75"/>
      <c r="Q1522" s="75"/>
      <c r="W1522" s="75"/>
      <c r="AD1522" s="77"/>
    </row>
    <row r="1523" spans="16:30" ht="4.5" customHeight="1" x14ac:dyDescent="0.2">
      <c r="P1523" s="75"/>
      <c r="Q1523" s="75"/>
      <c r="W1523" s="75"/>
      <c r="AD1523" s="77"/>
    </row>
    <row r="1524" spans="16:30" ht="4.5" customHeight="1" x14ac:dyDescent="0.2">
      <c r="P1524" s="75"/>
      <c r="Q1524" s="75"/>
      <c r="W1524" s="75"/>
      <c r="AD1524" s="77"/>
    </row>
    <row r="1525" spans="16:30" ht="4.5" customHeight="1" x14ac:dyDescent="0.2">
      <c r="P1525" s="75"/>
      <c r="Q1525" s="75"/>
      <c r="W1525" s="75"/>
      <c r="AD1525" s="77"/>
    </row>
    <row r="1526" spans="16:30" ht="4.5" customHeight="1" x14ac:dyDescent="0.2">
      <c r="P1526" s="75"/>
      <c r="Q1526" s="75"/>
      <c r="W1526" s="75"/>
      <c r="AD1526" s="77"/>
    </row>
    <row r="1527" spans="16:30" ht="4.5" customHeight="1" x14ac:dyDescent="0.2">
      <c r="P1527" s="75"/>
      <c r="Q1527" s="75"/>
      <c r="W1527" s="75"/>
      <c r="AD1527" s="77"/>
    </row>
    <row r="1528" spans="16:30" ht="4.5" customHeight="1" x14ac:dyDescent="0.2">
      <c r="P1528" s="75"/>
      <c r="Q1528" s="75"/>
      <c r="W1528" s="75"/>
      <c r="AD1528" s="77"/>
    </row>
    <row r="1529" spans="16:30" ht="4.5" customHeight="1" x14ac:dyDescent="0.2">
      <c r="P1529" s="75"/>
      <c r="Q1529" s="75"/>
      <c r="W1529" s="75"/>
      <c r="AD1529" s="77"/>
    </row>
    <row r="1530" spans="16:30" ht="4.5" customHeight="1" x14ac:dyDescent="0.2">
      <c r="P1530" s="75"/>
      <c r="Q1530" s="75"/>
      <c r="W1530" s="75"/>
      <c r="AD1530" s="77"/>
    </row>
    <row r="1531" spans="16:30" ht="4.5" customHeight="1" x14ac:dyDescent="0.2">
      <c r="P1531" s="75"/>
      <c r="Q1531" s="75"/>
      <c r="W1531" s="75"/>
      <c r="AD1531" s="77"/>
    </row>
    <row r="1532" spans="16:30" ht="4.5" customHeight="1" x14ac:dyDescent="0.2">
      <c r="P1532" s="75"/>
      <c r="Q1532" s="75"/>
      <c r="W1532" s="75"/>
      <c r="AD1532" s="77"/>
    </row>
    <row r="1533" spans="16:30" ht="4.5" customHeight="1" x14ac:dyDescent="0.2">
      <c r="P1533" s="75"/>
      <c r="Q1533" s="75"/>
      <c r="W1533" s="75"/>
      <c r="AD1533" s="77"/>
    </row>
    <row r="1534" spans="16:30" ht="4.5" customHeight="1" x14ac:dyDescent="0.2">
      <c r="P1534" s="75"/>
      <c r="Q1534" s="75"/>
      <c r="W1534" s="75"/>
      <c r="AD1534" s="77"/>
    </row>
    <row r="1535" spans="16:30" ht="4.5" customHeight="1" x14ac:dyDescent="0.2">
      <c r="P1535" s="75"/>
      <c r="Q1535" s="75"/>
      <c r="W1535" s="75"/>
      <c r="AD1535" s="77"/>
    </row>
    <row r="1536" spans="16:30" ht="4.5" customHeight="1" x14ac:dyDescent="0.2">
      <c r="P1536" s="75"/>
      <c r="Q1536" s="75"/>
      <c r="W1536" s="75"/>
      <c r="AD1536" s="77"/>
    </row>
    <row r="1537" spans="16:30" ht="4.5" customHeight="1" x14ac:dyDescent="0.2">
      <c r="P1537" s="75"/>
      <c r="Q1537" s="75"/>
      <c r="W1537" s="75"/>
      <c r="AD1537" s="77"/>
    </row>
    <row r="1538" spans="16:30" ht="4.5" customHeight="1" x14ac:dyDescent="0.2">
      <c r="P1538" s="75"/>
      <c r="Q1538" s="75"/>
      <c r="W1538" s="75"/>
      <c r="AD1538" s="77"/>
    </row>
    <row r="1539" spans="16:30" ht="4.5" customHeight="1" x14ac:dyDescent="0.2">
      <c r="P1539" s="75"/>
      <c r="Q1539" s="75"/>
      <c r="W1539" s="75"/>
      <c r="AD1539" s="77"/>
    </row>
    <row r="1540" spans="16:30" ht="4.5" customHeight="1" x14ac:dyDescent="0.2">
      <c r="P1540" s="75"/>
      <c r="Q1540" s="75"/>
      <c r="W1540" s="75"/>
      <c r="AD1540" s="77"/>
    </row>
    <row r="1541" spans="16:30" ht="4.5" customHeight="1" x14ac:dyDescent="0.2">
      <c r="P1541" s="75"/>
      <c r="Q1541" s="75"/>
      <c r="W1541" s="75"/>
      <c r="AD1541" s="77"/>
    </row>
    <row r="1542" spans="16:30" ht="4.5" customHeight="1" x14ac:dyDescent="0.2">
      <c r="P1542" s="75"/>
      <c r="Q1542" s="75"/>
      <c r="W1542" s="75"/>
      <c r="AD1542" s="77"/>
    </row>
    <row r="1543" spans="16:30" ht="4.5" customHeight="1" x14ac:dyDescent="0.2">
      <c r="P1543" s="75"/>
      <c r="Q1543" s="75"/>
      <c r="W1543" s="75"/>
      <c r="AD1543" s="77"/>
    </row>
    <row r="1544" spans="16:30" ht="4.5" customHeight="1" x14ac:dyDescent="0.2">
      <c r="P1544" s="75"/>
      <c r="Q1544" s="75"/>
      <c r="W1544" s="75"/>
      <c r="AD1544" s="77"/>
    </row>
    <row r="1545" spans="16:30" ht="4.5" customHeight="1" x14ac:dyDescent="0.2">
      <c r="P1545" s="75"/>
      <c r="Q1545" s="75"/>
      <c r="W1545" s="75"/>
      <c r="AD1545" s="77"/>
    </row>
    <row r="1546" spans="16:30" ht="4.5" customHeight="1" x14ac:dyDescent="0.2">
      <c r="P1546" s="75"/>
      <c r="Q1546" s="75"/>
      <c r="W1546" s="75"/>
      <c r="AD1546" s="77"/>
    </row>
    <row r="1547" spans="16:30" ht="4.5" customHeight="1" x14ac:dyDescent="0.2">
      <c r="P1547" s="75"/>
      <c r="Q1547" s="75"/>
      <c r="W1547" s="75"/>
      <c r="AD1547" s="77"/>
    </row>
    <row r="1548" spans="16:30" ht="4.5" customHeight="1" x14ac:dyDescent="0.2">
      <c r="P1548" s="75"/>
      <c r="Q1548" s="75"/>
      <c r="W1548" s="75"/>
      <c r="AD1548" s="77"/>
    </row>
    <row r="1549" spans="16:30" ht="4.5" customHeight="1" x14ac:dyDescent="0.2">
      <c r="P1549" s="75"/>
      <c r="Q1549" s="75"/>
      <c r="W1549" s="75"/>
      <c r="AD1549" s="77"/>
    </row>
    <row r="1550" spans="16:30" ht="4.5" customHeight="1" x14ac:dyDescent="0.2">
      <c r="P1550" s="75"/>
      <c r="Q1550" s="75"/>
      <c r="W1550" s="75"/>
      <c r="AD1550" s="77"/>
    </row>
    <row r="1551" spans="16:30" ht="4.5" customHeight="1" x14ac:dyDescent="0.2">
      <c r="P1551" s="75"/>
      <c r="Q1551" s="75"/>
      <c r="W1551" s="75"/>
      <c r="AD1551" s="77"/>
    </row>
    <row r="1552" spans="16:30" ht="4.5" customHeight="1" x14ac:dyDescent="0.2">
      <c r="P1552" s="75"/>
      <c r="Q1552" s="75"/>
      <c r="W1552" s="75"/>
      <c r="AD1552" s="77"/>
    </row>
    <row r="1553" spans="16:30" ht="4.5" customHeight="1" x14ac:dyDescent="0.2">
      <c r="P1553" s="75"/>
      <c r="Q1553" s="75"/>
      <c r="W1553" s="75"/>
      <c r="AD1553" s="77"/>
    </row>
    <row r="1554" spans="16:30" ht="4.5" customHeight="1" x14ac:dyDescent="0.2">
      <c r="P1554" s="75"/>
      <c r="Q1554" s="75"/>
      <c r="W1554" s="75"/>
      <c r="AD1554" s="77"/>
    </row>
    <row r="1555" spans="16:30" ht="4.5" customHeight="1" x14ac:dyDescent="0.2">
      <c r="P1555" s="75"/>
      <c r="Q1555" s="75"/>
      <c r="W1555" s="75"/>
      <c r="AD1555" s="77"/>
    </row>
    <row r="1556" spans="16:30" ht="4.5" customHeight="1" x14ac:dyDescent="0.2">
      <c r="P1556" s="75"/>
      <c r="Q1556" s="75"/>
      <c r="W1556" s="75"/>
      <c r="AD1556" s="77"/>
    </row>
    <row r="1557" spans="16:30" ht="4.5" customHeight="1" x14ac:dyDescent="0.2">
      <c r="P1557" s="75"/>
      <c r="Q1557" s="75"/>
      <c r="W1557" s="75"/>
      <c r="AD1557" s="77"/>
    </row>
    <row r="1558" spans="16:30" ht="4.5" customHeight="1" x14ac:dyDescent="0.2">
      <c r="P1558" s="75"/>
      <c r="Q1558" s="75"/>
      <c r="W1558" s="75"/>
      <c r="AD1558" s="77"/>
    </row>
    <row r="1559" spans="16:30" ht="4.5" customHeight="1" x14ac:dyDescent="0.2">
      <c r="P1559" s="75"/>
      <c r="Q1559" s="75"/>
      <c r="W1559" s="75"/>
      <c r="AD1559" s="77"/>
    </row>
    <row r="1560" spans="16:30" ht="4.5" customHeight="1" x14ac:dyDescent="0.2">
      <c r="P1560" s="75"/>
      <c r="Q1560" s="75"/>
      <c r="W1560" s="75"/>
      <c r="AD1560" s="77"/>
    </row>
    <row r="1561" spans="16:30" ht="4.5" customHeight="1" x14ac:dyDescent="0.2">
      <c r="P1561" s="75"/>
      <c r="Q1561" s="75"/>
      <c r="W1561" s="75"/>
      <c r="AD1561" s="77"/>
    </row>
    <row r="1562" spans="16:30" ht="4.5" customHeight="1" x14ac:dyDescent="0.2">
      <c r="P1562" s="75"/>
      <c r="Q1562" s="75"/>
      <c r="W1562" s="75"/>
      <c r="AD1562" s="77"/>
    </row>
    <row r="1563" spans="16:30" ht="4.5" customHeight="1" x14ac:dyDescent="0.2">
      <c r="P1563" s="75"/>
      <c r="Q1563" s="75"/>
      <c r="W1563" s="75"/>
      <c r="AD1563" s="77"/>
    </row>
    <row r="1564" spans="16:30" ht="4.5" customHeight="1" x14ac:dyDescent="0.2">
      <c r="P1564" s="75"/>
      <c r="Q1564" s="75"/>
      <c r="W1564" s="75"/>
      <c r="AD1564" s="77"/>
    </row>
    <row r="1565" spans="16:30" ht="4.5" customHeight="1" x14ac:dyDescent="0.2">
      <c r="P1565" s="75"/>
      <c r="Q1565" s="75"/>
      <c r="W1565" s="75"/>
      <c r="AD1565" s="77"/>
    </row>
    <row r="1566" spans="16:30" ht="4.5" customHeight="1" x14ac:dyDescent="0.2">
      <c r="P1566" s="75"/>
      <c r="Q1566" s="75"/>
      <c r="W1566" s="75"/>
      <c r="AD1566" s="77"/>
    </row>
    <row r="1567" spans="16:30" ht="4.5" customHeight="1" x14ac:dyDescent="0.2">
      <c r="P1567" s="75"/>
      <c r="Q1567" s="75"/>
      <c r="W1567" s="75"/>
      <c r="AD1567" s="77"/>
    </row>
    <row r="1568" spans="16:30" ht="4.5" customHeight="1" x14ac:dyDescent="0.2">
      <c r="P1568" s="75"/>
      <c r="Q1568" s="75"/>
      <c r="W1568" s="75"/>
      <c r="AD1568" s="77"/>
    </row>
    <row r="1569" spans="16:30" ht="4.5" customHeight="1" x14ac:dyDescent="0.2">
      <c r="P1569" s="75"/>
      <c r="Q1569" s="75"/>
      <c r="W1569" s="75"/>
      <c r="AD1569" s="77"/>
    </row>
    <row r="1570" spans="16:30" ht="4.5" customHeight="1" x14ac:dyDescent="0.2">
      <c r="P1570" s="75"/>
      <c r="Q1570" s="75"/>
      <c r="W1570" s="75"/>
      <c r="AD1570" s="77"/>
    </row>
    <row r="1571" spans="16:30" ht="4.5" customHeight="1" x14ac:dyDescent="0.2">
      <c r="P1571" s="75"/>
      <c r="Q1571" s="75"/>
      <c r="W1571" s="75"/>
      <c r="AD1571" s="77"/>
    </row>
    <row r="1572" spans="16:30" ht="4.5" customHeight="1" x14ac:dyDescent="0.2">
      <c r="P1572" s="75"/>
      <c r="Q1572" s="75"/>
      <c r="W1572" s="75"/>
      <c r="AD1572" s="77"/>
    </row>
    <row r="1573" spans="16:30" ht="4.5" customHeight="1" x14ac:dyDescent="0.2">
      <c r="P1573" s="75"/>
      <c r="Q1573" s="75"/>
      <c r="W1573" s="75"/>
      <c r="AD1573" s="77"/>
    </row>
    <row r="1574" spans="16:30" ht="4.5" customHeight="1" x14ac:dyDescent="0.2">
      <c r="P1574" s="75"/>
      <c r="Q1574" s="75"/>
      <c r="W1574" s="75"/>
      <c r="AD1574" s="77"/>
    </row>
    <row r="1575" spans="16:30" ht="4.5" customHeight="1" x14ac:dyDescent="0.2">
      <c r="P1575" s="75"/>
      <c r="Q1575" s="75"/>
      <c r="W1575" s="75"/>
      <c r="AD1575" s="77"/>
    </row>
    <row r="1576" spans="16:30" ht="4.5" customHeight="1" x14ac:dyDescent="0.2">
      <c r="P1576" s="75"/>
      <c r="Q1576" s="75"/>
      <c r="W1576" s="75"/>
      <c r="AD1576" s="77"/>
    </row>
    <row r="1577" spans="16:30" ht="4.5" customHeight="1" x14ac:dyDescent="0.2">
      <c r="P1577" s="75"/>
      <c r="Q1577" s="75"/>
      <c r="W1577" s="75"/>
      <c r="AD1577" s="77"/>
    </row>
    <row r="1578" spans="16:30" ht="4.5" customHeight="1" x14ac:dyDescent="0.2">
      <c r="P1578" s="75"/>
      <c r="Q1578" s="75"/>
      <c r="W1578" s="75"/>
      <c r="AD1578" s="77"/>
    </row>
    <row r="1579" spans="16:30" ht="4.5" customHeight="1" x14ac:dyDescent="0.2">
      <c r="P1579" s="75"/>
      <c r="Q1579" s="75"/>
      <c r="W1579" s="75"/>
      <c r="AD1579" s="77"/>
    </row>
    <row r="1580" spans="16:30" ht="4.5" customHeight="1" x14ac:dyDescent="0.2">
      <c r="P1580" s="75"/>
      <c r="Q1580" s="75"/>
      <c r="W1580" s="75"/>
      <c r="AD1580" s="77"/>
    </row>
    <row r="1581" spans="16:30" ht="4.5" customHeight="1" x14ac:dyDescent="0.2">
      <c r="P1581" s="75"/>
      <c r="Q1581" s="75"/>
      <c r="W1581" s="75"/>
      <c r="AD1581" s="77"/>
    </row>
    <row r="1582" spans="16:30" ht="4.5" customHeight="1" x14ac:dyDescent="0.2">
      <c r="P1582" s="75"/>
      <c r="Q1582" s="75"/>
      <c r="W1582" s="75"/>
      <c r="AD1582" s="77"/>
    </row>
    <row r="1583" spans="16:30" ht="4.5" customHeight="1" x14ac:dyDescent="0.2">
      <c r="P1583" s="75"/>
      <c r="Q1583" s="75"/>
      <c r="W1583" s="75"/>
      <c r="AD1583" s="77"/>
    </row>
    <row r="1584" spans="16:30" ht="4.5" customHeight="1" x14ac:dyDescent="0.2">
      <c r="P1584" s="75"/>
      <c r="Q1584" s="75"/>
      <c r="W1584" s="75"/>
      <c r="AD1584" s="77"/>
    </row>
    <row r="1585" spans="16:30" ht="4.5" customHeight="1" x14ac:dyDescent="0.2">
      <c r="P1585" s="75"/>
      <c r="Q1585" s="75"/>
      <c r="W1585" s="75"/>
      <c r="AD1585" s="77"/>
    </row>
    <row r="1586" spans="16:30" ht="4.5" customHeight="1" x14ac:dyDescent="0.2">
      <c r="P1586" s="75"/>
      <c r="Q1586" s="75"/>
      <c r="W1586" s="75"/>
      <c r="AD1586" s="77"/>
    </row>
    <row r="1587" spans="16:30" ht="4.5" customHeight="1" x14ac:dyDescent="0.2">
      <c r="P1587" s="75"/>
      <c r="Q1587" s="75"/>
      <c r="W1587" s="75"/>
      <c r="AD1587" s="77"/>
    </row>
    <row r="1588" spans="16:30" ht="4.5" customHeight="1" x14ac:dyDescent="0.2">
      <c r="P1588" s="75"/>
      <c r="Q1588" s="75"/>
      <c r="W1588" s="75"/>
      <c r="AD1588" s="77"/>
    </row>
    <row r="1589" spans="16:30" ht="4.5" customHeight="1" x14ac:dyDescent="0.2">
      <c r="P1589" s="75"/>
      <c r="Q1589" s="75"/>
      <c r="W1589" s="75"/>
      <c r="AD1589" s="77"/>
    </row>
    <row r="1590" spans="16:30" ht="4.5" customHeight="1" x14ac:dyDescent="0.2">
      <c r="P1590" s="75"/>
      <c r="Q1590" s="75"/>
      <c r="W1590" s="75"/>
      <c r="AD1590" s="77"/>
    </row>
    <row r="1591" spans="16:30" ht="4.5" customHeight="1" x14ac:dyDescent="0.2">
      <c r="P1591" s="75"/>
      <c r="Q1591" s="75"/>
      <c r="W1591" s="75"/>
      <c r="AD1591" s="77"/>
    </row>
    <row r="1592" spans="16:30" ht="4.5" customHeight="1" x14ac:dyDescent="0.2">
      <c r="P1592" s="75"/>
      <c r="Q1592" s="75"/>
      <c r="W1592" s="75"/>
      <c r="AD1592" s="77"/>
    </row>
    <row r="1593" spans="16:30" ht="4.5" customHeight="1" x14ac:dyDescent="0.2">
      <c r="P1593" s="75"/>
      <c r="Q1593" s="75"/>
      <c r="W1593" s="75"/>
      <c r="AD1593" s="77"/>
    </row>
    <row r="1594" spans="16:30" ht="4.5" customHeight="1" x14ac:dyDescent="0.2">
      <c r="P1594" s="75"/>
      <c r="Q1594" s="75"/>
      <c r="W1594" s="75"/>
      <c r="AD1594" s="77"/>
    </row>
    <row r="1595" spans="16:30" ht="4.5" customHeight="1" x14ac:dyDescent="0.2">
      <c r="P1595" s="75"/>
      <c r="Q1595" s="75"/>
      <c r="W1595" s="75"/>
      <c r="AD1595" s="77"/>
    </row>
    <row r="1596" spans="16:30" ht="4.5" customHeight="1" x14ac:dyDescent="0.2">
      <c r="P1596" s="75"/>
      <c r="Q1596" s="75"/>
      <c r="W1596" s="75"/>
      <c r="AD1596" s="77"/>
    </row>
    <row r="1597" spans="16:30" ht="4.5" customHeight="1" x14ac:dyDescent="0.2">
      <c r="P1597" s="75"/>
      <c r="Q1597" s="75"/>
      <c r="W1597" s="75"/>
      <c r="AD1597" s="77"/>
    </row>
    <row r="1598" spans="16:30" ht="4.5" customHeight="1" x14ac:dyDescent="0.2">
      <c r="P1598" s="75"/>
      <c r="Q1598" s="75"/>
      <c r="W1598" s="75"/>
      <c r="AD1598" s="77"/>
    </row>
    <row r="1599" spans="16:30" ht="4.5" customHeight="1" x14ac:dyDescent="0.2">
      <c r="P1599" s="75"/>
      <c r="Q1599" s="75"/>
      <c r="W1599" s="75"/>
      <c r="AD1599" s="77"/>
    </row>
    <row r="1600" spans="16:30" ht="4.5" customHeight="1" x14ac:dyDescent="0.2">
      <c r="P1600" s="75"/>
      <c r="Q1600" s="75"/>
      <c r="W1600" s="75"/>
      <c r="AD1600" s="77"/>
    </row>
    <row r="1601" spans="16:30" ht="4.5" customHeight="1" x14ac:dyDescent="0.2">
      <c r="P1601" s="75"/>
      <c r="Q1601" s="75"/>
      <c r="W1601" s="75"/>
      <c r="AD1601" s="77"/>
    </row>
    <row r="1602" spans="16:30" ht="4.5" customHeight="1" x14ac:dyDescent="0.2">
      <c r="P1602" s="75"/>
      <c r="Q1602" s="75"/>
      <c r="W1602" s="75"/>
      <c r="AD1602" s="77"/>
    </row>
    <row r="1603" spans="16:30" ht="4.5" customHeight="1" x14ac:dyDescent="0.2">
      <c r="P1603" s="75"/>
      <c r="Q1603" s="75"/>
      <c r="W1603" s="75"/>
      <c r="AD1603" s="77"/>
    </row>
    <row r="1604" spans="16:30" ht="4.5" customHeight="1" x14ac:dyDescent="0.2">
      <c r="P1604" s="75"/>
      <c r="Q1604" s="75"/>
      <c r="W1604" s="75"/>
      <c r="AD1604" s="77"/>
    </row>
    <row r="1605" spans="16:30" ht="4.5" customHeight="1" x14ac:dyDescent="0.2">
      <c r="P1605" s="75"/>
      <c r="Q1605" s="75"/>
      <c r="W1605" s="75"/>
      <c r="AD1605" s="77"/>
    </row>
    <row r="1606" spans="16:30" ht="4.5" customHeight="1" x14ac:dyDescent="0.2">
      <c r="P1606" s="75"/>
      <c r="Q1606" s="75"/>
      <c r="W1606" s="75"/>
      <c r="AD1606" s="77"/>
    </row>
    <row r="1607" spans="16:30" ht="4.5" customHeight="1" x14ac:dyDescent="0.2">
      <c r="P1607" s="75"/>
      <c r="Q1607" s="75"/>
      <c r="W1607" s="75"/>
      <c r="AD1607" s="77"/>
    </row>
    <row r="1608" spans="16:30" ht="4.5" customHeight="1" x14ac:dyDescent="0.2">
      <c r="P1608" s="75"/>
      <c r="Q1608" s="75"/>
      <c r="W1608" s="75"/>
      <c r="AD1608" s="77"/>
    </row>
    <row r="1609" spans="16:30" ht="4.5" customHeight="1" x14ac:dyDescent="0.2">
      <c r="P1609" s="75"/>
      <c r="Q1609" s="75"/>
      <c r="W1609" s="75"/>
      <c r="AD1609" s="77"/>
    </row>
    <row r="1610" spans="16:30" ht="4.5" customHeight="1" x14ac:dyDescent="0.2">
      <c r="P1610" s="75"/>
      <c r="Q1610" s="75"/>
      <c r="W1610" s="75"/>
      <c r="AD1610" s="77"/>
    </row>
    <row r="1611" spans="16:30" ht="4.5" customHeight="1" x14ac:dyDescent="0.2">
      <c r="P1611" s="75"/>
      <c r="Q1611" s="75"/>
      <c r="W1611" s="75"/>
      <c r="AD1611" s="77"/>
    </row>
    <row r="1612" spans="16:30" ht="4.5" customHeight="1" x14ac:dyDescent="0.2">
      <c r="P1612" s="75"/>
      <c r="Q1612" s="75"/>
      <c r="W1612" s="75"/>
      <c r="AD1612" s="77"/>
    </row>
    <row r="1613" spans="16:30" ht="4.5" customHeight="1" x14ac:dyDescent="0.2">
      <c r="P1613" s="75"/>
      <c r="Q1613" s="75"/>
      <c r="W1613" s="75"/>
      <c r="AD1613" s="77"/>
    </row>
    <row r="1614" spans="16:30" ht="4.5" customHeight="1" x14ac:dyDescent="0.2">
      <c r="P1614" s="75"/>
      <c r="Q1614" s="75"/>
      <c r="W1614" s="75"/>
      <c r="AD1614" s="77"/>
    </row>
    <row r="1615" spans="16:30" ht="4.5" customHeight="1" x14ac:dyDescent="0.2">
      <c r="P1615" s="75"/>
      <c r="Q1615" s="75"/>
      <c r="W1615" s="75"/>
      <c r="AD1615" s="77"/>
    </row>
    <row r="1616" spans="16:30" ht="4.5" customHeight="1" x14ac:dyDescent="0.2">
      <c r="P1616" s="75"/>
      <c r="Q1616" s="75"/>
      <c r="W1616" s="75"/>
      <c r="AD1616" s="77"/>
    </row>
    <row r="1617" spans="16:30" ht="4.5" customHeight="1" x14ac:dyDescent="0.2">
      <c r="P1617" s="75"/>
      <c r="Q1617" s="75"/>
      <c r="W1617" s="75"/>
      <c r="AD1617" s="77"/>
    </row>
    <row r="1618" spans="16:30" ht="4.5" customHeight="1" x14ac:dyDescent="0.2">
      <c r="P1618" s="75"/>
      <c r="Q1618" s="75"/>
      <c r="W1618" s="75"/>
      <c r="AD1618" s="77"/>
    </row>
    <row r="1619" spans="16:30" ht="4.5" customHeight="1" x14ac:dyDescent="0.2">
      <c r="P1619" s="75"/>
      <c r="Q1619" s="75"/>
      <c r="W1619" s="75"/>
      <c r="AD1619" s="77"/>
    </row>
    <row r="1620" spans="16:30" ht="4.5" customHeight="1" x14ac:dyDescent="0.2">
      <c r="P1620" s="75"/>
      <c r="Q1620" s="75"/>
      <c r="W1620" s="75"/>
      <c r="AD1620" s="77"/>
    </row>
    <row r="1621" spans="16:30" ht="4.5" customHeight="1" x14ac:dyDescent="0.2">
      <c r="P1621" s="75"/>
      <c r="Q1621" s="75"/>
      <c r="W1621" s="75"/>
      <c r="AD1621" s="77"/>
    </row>
    <row r="1622" spans="16:30" ht="4.5" customHeight="1" x14ac:dyDescent="0.2">
      <c r="P1622" s="75"/>
      <c r="Q1622" s="75"/>
      <c r="W1622" s="75"/>
      <c r="AD1622" s="77"/>
    </row>
    <row r="1623" spans="16:30" ht="4.5" customHeight="1" x14ac:dyDescent="0.2">
      <c r="P1623" s="75"/>
      <c r="Q1623" s="75"/>
      <c r="W1623" s="75"/>
      <c r="AD1623" s="77"/>
    </row>
    <row r="1624" spans="16:30" ht="4.5" customHeight="1" x14ac:dyDescent="0.2">
      <c r="P1624" s="75"/>
      <c r="Q1624" s="75"/>
      <c r="W1624" s="75"/>
      <c r="AD1624" s="77"/>
    </row>
    <row r="1625" spans="16:30" ht="4.5" customHeight="1" x14ac:dyDescent="0.2">
      <c r="P1625" s="75"/>
      <c r="Q1625" s="75"/>
      <c r="W1625" s="75"/>
      <c r="AD1625" s="77"/>
    </row>
    <row r="1626" spans="16:30" ht="4.5" customHeight="1" x14ac:dyDescent="0.2">
      <c r="P1626" s="75"/>
      <c r="Q1626" s="75"/>
      <c r="W1626" s="75"/>
      <c r="AD1626" s="77"/>
    </row>
    <row r="1627" spans="16:30" ht="4.5" customHeight="1" x14ac:dyDescent="0.2">
      <c r="P1627" s="75"/>
      <c r="Q1627" s="75"/>
      <c r="W1627" s="75"/>
      <c r="AD1627" s="77"/>
    </row>
    <row r="1628" spans="16:30" ht="4.5" customHeight="1" x14ac:dyDescent="0.2">
      <c r="P1628" s="75"/>
      <c r="Q1628" s="75"/>
      <c r="W1628" s="75"/>
      <c r="AD1628" s="77"/>
    </row>
    <row r="1629" spans="16:30" ht="4.5" customHeight="1" x14ac:dyDescent="0.2">
      <c r="P1629" s="75"/>
      <c r="Q1629" s="75"/>
      <c r="W1629" s="75"/>
      <c r="AD1629" s="77"/>
    </row>
    <row r="1630" spans="16:30" ht="4.5" customHeight="1" x14ac:dyDescent="0.2">
      <c r="P1630" s="75"/>
      <c r="Q1630" s="75"/>
      <c r="W1630" s="75"/>
      <c r="AD1630" s="77"/>
    </row>
    <row r="1631" spans="16:30" ht="4.5" customHeight="1" x14ac:dyDescent="0.2">
      <c r="P1631" s="75"/>
      <c r="Q1631" s="75"/>
      <c r="W1631" s="75"/>
      <c r="AD1631" s="77"/>
    </row>
    <row r="1632" spans="16:30" ht="4.5" customHeight="1" x14ac:dyDescent="0.2">
      <c r="P1632" s="75"/>
      <c r="Q1632" s="75"/>
      <c r="W1632" s="75"/>
      <c r="AD1632" s="77"/>
    </row>
    <row r="1633" spans="16:30" ht="4.5" customHeight="1" x14ac:dyDescent="0.2">
      <c r="P1633" s="75"/>
      <c r="Q1633" s="75"/>
      <c r="W1633" s="75"/>
      <c r="AD1633" s="77"/>
    </row>
    <row r="1634" spans="16:30" ht="4.5" customHeight="1" x14ac:dyDescent="0.2">
      <c r="P1634" s="75"/>
      <c r="Q1634" s="75"/>
      <c r="W1634" s="75"/>
      <c r="AD1634" s="77"/>
    </row>
    <row r="1635" spans="16:30" ht="4.5" customHeight="1" x14ac:dyDescent="0.2">
      <c r="P1635" s="75"/>
      <c r="Q1635" s="75"/>
      <c r="W1635" s="75"/>
      <c r="AD1635" s="77"/>
    </row>
    <row r="1636" spans="16:30" ht="4.5" customHeight="1" x14ac:dyDescent="0.2">
      <c r="P1636" s="75"/>
      <c r="Q1636" s="75"/>
      <c r="W1636" s="75"/>
      <c r="AD1636" s="77"/>
    </row>
    <row r="1637" spans="16:30" ht="4.5" customHeight="1" x14ac:dyDescent="0.2">
      <c r="P1637" s="75"/>
      <c r="Q1637" s="75"/>
      <c r="W1637" s="75"/>
      <c r="AD1637" s="77"/>
    </row>
    <row r="1638" spans="16:30" ht="4.5" customHeight="1" x14ac:dyDescent="0.2">
      <c r="P1638" s="75"/>
      <c r="Q1638" s="75"/>
      <c r="W1638" s="75"/>
      <c r="AD1638" s="77"/>
    </row>
    <row r="1639" spans="16:30" ht="4.5" customHeight="1" x14ac:dyDescent="0.2">
      <c r="P1639" s="75"/>
      <c r="Q1639" s="75"/>
      <c r="W1639" s="75"/>
      <c r="AD1639" s="77"/>
    </row>
    <row r="1640" spans="16:30" ht="4.5" customHeight="1" x14ac:dyDescent="0.2">
      <c r="P1640" s="75"/>
      <c r="Q1640" s="75"/>
      <c r="W1640" s="75"/>
      <c r="AD1640" s="77"/>
    </row>
    <row r="1641" spans="16:30" ht="4.5" customHeight="1" x14ac:dyDescent="0.2">
      <c r="P1641" s="75"/>
      <c r="Q1641" s="75"/>
      <c r="W1641" s="75"/>
      <c r="AD1641" s="77"/>
    </row>
    <row r="1642" spans="16:30" ht="4.5" customHeight="1" x14ac:dyDescent="0.2">
      <c r="P1642" s="75"/>
      <c r="Q1642" s="75"/>
      <c r="W1642" s="75"/>
      <c r="AD1642" s="77"/>
    </row>
    <row r="1643" spans="16:30" ht="4.5" customHeight="1" x14ac:dyDescent="0.2">
      <c r="P1643" s="75"/>
      <c r="Q1643" s="75"/>
      <c r="W1643" s="75"/>
      <c r="AD1643" s="77"/>
    </row>
    <row r="1644" spans="16:30" ht="4.5" customHeight="1" x14ac:dyDescent="0.2">
      <c r="P1644" s="75"/>
      <c r="Q1644" s="75"/>
      <c r="W1644" s="75"/>
      <c r="AD1644" s="77"/>
    </row>
    <row r="1645" spans="16:30" ht="4.5" customHeight="1" x14ac:dyDescent="0.2">
      <c r="P1645" s="75"/>
      <c r="Q1645" s="75"/>
      <c r="W1645" s="75"/>
      <c r="AD1645" s="77"/>
    </row>
    <row r="1646" spans="16:30" ht="4.5" customHeight="1" x14ac:dyDescent="0.2">
      <c r="P1646" s="75"/>
      <c r="Q1646" s="75"/>
      <c r="W1646" s="75"/>
      <c r="AD1646" s="77"/>
    </row>
    <row r="1647" spans="16:30" ht="4.5" customHeight="1" x14ac:dyDescent="0.2">
      <c r="P1647" s="75"/>
      <c r="Q1647" s="75"/>
      <c r="W1647" s="75"/>
      <c r="AD1647" s="77"/>
    </row>
    <row r="1648" spans="16:30" ht="4.5" customHeight="1" x14ac:dyDescent="0.2">
      <c r="P1648" s="75"/>
      <c r="Q1648" s="75"/>
      <c r="W1648" s="75"/>
      <c r="AD1648" s="77"/>
    </row>
    <row r="1649" spans="16:30" ht="4.5" customHeight="1" x14ac:dyDescent="0.2">
      <c r="P1649" s="75"/>
      <c r="Q1649" s="75"/>
      <c r="W1649" s="75"/>
      <c r="AD1649" s="77"/>
    </row>
    <row r="1650" spans="16:30" ht="4.5" customHeight="1" x14ac:dyDescent="0.2">
      <c r="P1650" s="75"/>
      <c r="Q1650" s="75"/>
      <c r="W1650" s="75"/>
      <c r="AD1650" s="77"/>
    </row>
    <row r="1651" spans="16:30" ht="4.5" customHeight="1" x14ac:dyDescent="0.2">
      <c r="P1651" s="75"/>
      <c r="Q1651" s="75"/>
      <c r="W1651" s="75"/>
      <c r="AD1651" s="77"/>
    </row>
    <row r="1652" spans="16:30" ht="4.5" customHeight="1" x14ac:dyDescent="0.2">
      <c r="P1652" s="75"/>
      <c r="Q1652" s="75"/>
      <c r="W1652" s="75"/>
      <c r="AD1652" s="77"/>
    </row>
    <row r="1653" spans="16:30" ht="4.5" customHeight="1" x14ac:dyDescent="0.2">
      <c r="P1653" s="75"/>
      <c r="Q1653" s="75"/>
      <c r="W1653" s="75"/>
      <c r="AD1653" s="77"/>
    </row>
    <row r="1654" spans="16:30" ht="4.5" customHeight="1" x14ac:dyDescent="0.2">
      <c r="P1654" s="75"/>
      <c r="Q1654" s="75"/>
      <c r="W1654" s="75"/>
      <c r="AD1654" s="77"/>
    </row>
    <row r="1655" spans="16:30" ht="4.5" customHeight="1" x14ac:dyDescent="0.2">
      <c r="P1655" s="75"/>
      <c r="Q1655" s="75"/>
      <c r="W1655" s="75"/>
      <c r="AD1655" s="77"/>
    </row>
    <row r="1656" spans="16:30" ht="4.5" customHeight="1" x14ac:dyDescent="0.2">
      <c r="P1656" s="75"/>
      <c r="Q1656" s="75"/>
      <c r="W1656" s="75"/>
      <c r="AD1656" s="77"/>
    </row>
    <row r="1657" spans="16:30" ht="4.5" customHeight="1" x14ac:dyDescent="0.2">
      <c r="P1657" s="75"/>
      <c r="Q1657" s="75"/>
      <c r="W1657" s="75"/>
      <c r="AD1657" s="77"/>
    </row>
    <row r="1658" spans="16:30" ht="4.5" customHeight="1" x14ac:dyDescent="0.2">
      <c r="P1658" s="75"/>
      <c r="Q1658" s="75"/>
      <c r="W1658" s="75"/>
      <c r="AD1658" s="77"/>
    </row>
    <row r="1659" spans="16:30" ht="4.5" customHeight="1" x14ac:dyDescent="0.2">
      <c r="P1659" s="75"/>
      <c r="Q1659" s="75"/>
      <c r="W1659" s="75"/>
      <c r="AD1659" s="77"/>
    </row>
    <row r="1660" spans="16:30" ht="4.5" customHeight="1" x14ac:dyDescent="0.2">
      <c r="P1660" s="75"/>
      <c r="Q1660" s="75"/>
      <c r="W1660" s="75"/>
      <c r="AD1660" s="77"/>
    </row>
    <row r="1661" spans="16:30" ht="4.5" customHeight="1" x14ac:dyDescent="0.2">
      <c r="P1661" s="75"/>
      <c r="Q1661" s="75"/>
      <c r="W1661" s="75"/>
      <c r="AD1661" s="77"/>
    </row>
    <row r="1662" spans="16:30" ht="4.5" customHeight="1" x14ac:dyDescent="0.2">
      <c r="P1662" s="75"/>
      <c r="Q1662" s="75"/>
      <c r="W1662" s="75"/>
      <c r="AD1662" s="77"/>
    </row>
    <row r="1663" spans="16:30" ht="4.5" customHeight="1" x14ac:dyDescent="0.2">
      <c r="P1663" s="75"/>
      <c r="Q1663" s="75"/>
      <c r="W1663" s="75"/>
      <c r="AD1663" s="77"/>
    </row>
    <row r="1664" spans="16:30" ht="4.5" customHeight="1" x14ac:dyDescent="0.2">
      <c r="P1664" s="75"/>
      <c r="Q1664" s="75"/>
      <c r="W1664" s="75"/>
      <c r="AD1664" s="77"/>
    </row>
    <row r="1665" spans="16:30" ht="4.5" customHeight="1" x14ac:dyDescent="0.2">
      <c r="P1665" s="75"/>
      <c r="Q1665" s="75"/>
      <c r="W1665" s="75"/>
      <c r="AD1665" s="77"/>
    </row>
    <row r="1666" spans="16:30" ht="4.5" customHeight="1" x14ac:dyDescent="0.2">
      <c r="P1666" s="75"/>
      <c r="Q1666" s="75"/>
      <c r="W1666" s="75"/>
      <c r="AD1666" s="77"/>
    </row>
    <row r="1667" spans="16:30" ht="4.5" customHeight="1" x14ac:dyDescent="0.2">
      <c r="P1667" s="75"/>
      <c r="Q1667" s="75"/>
      <c r="W1667" s="75"/>
      <c r="AD1667" s="77"/>
    </row>
    <row r="1668" spans="16:30" ht="4.5" customHeight="1" x14ac:dyDescent="0.2">
      <c r="P1668" s="75"/>
      <c r="Q1668" s="75"/>
      <c r="W1668" s="75"/>
      <c r="AD1668" s="77"/>
    </row>
    <row r="1669" spans="16:30" ht="4.5" customHeight="1" x14ac:dyDescent="0.2">
      <c r="P1669" s="75"/>
      <c r="Q1669" s="75"/>
      <c r="W1669" s="75"/>
      <c r="AD1669" s="77"/>
    </row>
    <row r="1670" spans="16:30" ht="4.5" customHeight="1" x14ac:dyDescent="0.2">
      <c r="P1670" s="75"/>
      <c r="Q1670" s="75"/>
      <c r="W1670" s="75"/>
      <c r="AD1670" s="77"/>
    </row>
    <row r="1671" spans="16:30" ht="4.5" customHeight="1" x14ac:dyDescent="0.2">
      <c r="P1671" s="75"/>
      <c r="Q1671" s="75"/>
      <c r="W1671" s="75"/>
      <c r="AD1671" s="77"/>
    </row>
    <row r="1672" spans="16:30" ht="4.5" customHeight="1" x14ac:dyDescent="0.2">
      <c r="P1672" s="75"/>
      <c r="Q1672" s="75"/>
      <c r="W1672" s="75"/>
      <c r="AD1672" s="77"/>
    </row>
    <row r="1673" spans="16:30" ht="4.5" customHeight="1" x14ac:dyDescent="0.2">
      <c r="P1673" s="75"/>
      <c r="Q1673" s="75"/>
      <c r="W1673" s="75"/>
      <c r="AD1673" s="77"/>
    </row>
    <row r="1674" spans="16:30" ht="4.5" customHeight="1" x14ac:dyDescent="0.2">
      <c r="P1674" s="75"/>
      <c r="Q1674" s="75"/>
      <c r="W1674" s="75"/>
      <c r="AD1674" s="77"/>
    </row>
    <row r="1675" spans="16:30" ht="4.5" customHeight="1" x14ac:dyDescent="0.2">
      <c r="P1675" s="75"/>
      <c r="Q1675" s="75"/>
      <c r="W1675" s="75"/>
      <c r="AD1675" s="77"/>
    </row>
    <row r="1676" spans="16:30" ht="4.5" customHeight="1" x14ac:dyDescent="0.2">
      <c r="P1676" s="75"/>
      <c r="Q1676" s="75"/>
      <c r="W1676" s="75"/>
      <c r="AD1676" s="77"/>
    </row>
    <row r="1677" spans="16:30" ht="4.5" customHeight="1" x14ac:dyDescent="0.2">
      <c r="P1677" s="75"/>
      <c r="Q1677" s="75"/>
      <c r="W1677" s="75"/>
      <c r="AD1677" s="77"/>
    </row>
    <row r="1678" spans="16:30" ht="4.5" customHeight="1" x14ac:dyDescent="0.2">
      <c r="P1678" s="75"/>
      <c r="Q1678" s="75"/>
      <c r="W1678" s="75"/>
      <c r="AD1678" s="77"/>
    </row>
    <row r="1679" spans="16:30" ht="4.5" customHeight="1" x14ac:dyDescent="0.2">
      <c r="P1679" s="75"/>
      <c r="Q1679" s="75"/>
      <c r="W1679" s="75"/>
      <c r="AD1679" s="77"/>
    </row>
    <row r="1680" spans="16:30" ht="4.5" customHeight="1" x14ac:dyDescent="0.2">
      <c r="P1680" s="75"/>
      <c r="Q1680" s="75"/>
      <c r="W1680" s="75"/>
      <c r="AD1680" s="77"/>
    </row>
    <row r="1681" spans="16:30" ht="4.5" customHeight="1" x14ac:dyDescent="0.2">
      <c r="P1681" s="75"/>
      <c r="Q1681" s="75"/>
      <c r="W1681" s="75"/>
      <c r="AD1681" s="77"/>
    </row>
    <row r="1682" spans="16:30" ht="4.5" customHeight="1" x14ac:dyDescent="0.2">
      <c r="P1682" s="75"/>
      <c r="Q1682" s="75"/>
      <c r="W1682" s="75"/>
      <c r="AD1682" s="77"/>
    </row>
    <row r="1683" spans="16:30" ht="4.5" customHeight="1" x14ac:dyDescent="0.2">
      <c r="P1683" s="75"/>
      <c r="Q1683" s="75"/>
      <c r="W1683" s="75"/>
      <c r="AD1683" s="77"/>
    </row>
    <row r="1684" spans="16:30" ht="4.5" customHeight="1" x14ac:dyDescent="0.2">
      <c r="P1684" s="75"/>
      <c r="Q1684" s="75"/>
      <c r="W1684" s="75"/>
      <c r="AD1684" s="77"/>
    </row>
    <row r="1685" spans="16:30" ht="4.5" customHeight="1" x14ac:dyDescent="0.2">
      <c r="P1685" s="75"/>
      <c r="Q1685" s="75"/>
      <c r="W1685" s="75"/>
      <c r="AD1685" s="77"/>
    </row>
    <row r="1686" spans="16:30" ht="4.5" customHeight="1" x14ac:dyDescent="0.2">
      <c r="P1686" s="75"/>
      <c r="Q1686" s="75"/>
      <c r="W1686" s="75"/>
      <c r="AD1686" s="77"/>
    </row>
    <row r="1687" spans="16:30" ht="4.5" customHeight="1" x14ac:dyDescent="0.2">
      <c r="P1687" s="75"/>
      <c r="Q1687" s="75"/>
      <c r="W1687" s="75"/>
      <c r="AD1687" s="77"/>
    </row>
    <row r="1688" spans="16:30" ht="4.5" customHeight="1" x14ac:dyDescent="0.2">
      <c r="P1688" s="75"/>
      <c r="Q1688" s="75"/>
      <c r="W1688" s="75"/>
      <c r="AD1688" s="77"/>
    </row>
    <row r="1689" spans="16:30" ht="4.5" customHeight="1" x14ac:dyDescent="0.2">
      <c r="P1689" s="75"/>
      <c r="Q1689" s="75"/>
      <c r="W1689" s="75"/>
      <c r="AD1689" s="77"/>
    </row>
    <row r="1690" spans="16:30" ht="4.5" customHeight="1" x14ac:dyDescent="0.2">
      <c r="P1690" s="75"/>
      <c r="Q1690" s="75"/>
      <c r="W1690" s="75"/>
      <c r="AD1690" s="77"/>
    </row>
    <row r="1691" spans="16:30" ht="4.5" customHeight="1" x14ac:dyDescent="0.2">
      <c r="P1691" s="75"/>
      <c r="Q1691" s="75"/>
      <c r="W1691" s="75"/>
      <c r="AD1691" s="77"/>
    </row>
    <row r="1692" spans="16:30" ht="4.5" customHeight="1" x14ac:dyDescent="0.2">
      <c r="P1692" s="75"/>
      <c r="Q1692" s="75"/>
      <c r="W1692" s="75"/>
      <c r="AD1692" s="77"/>
    </row>
    <row r="1693" spans="16:30" ht="4.5" customHeight="1" x14ac:dyDescent="0.2">
      <c r="P1693" s="75"/>
      <c r="Q1693" s="75"/>
      <c r="W1693" s="75"/>
      <c r="AD1693" s="77"/>
    </row>
    <row r="1694" spans="16:30" ht="4.5" customHeight="1" x14ac:dyDescent="0.2">
      <c r="P1694" s="75"/>
      <c r="Q1694" s="75"/>
      <c r="W1694" s="75"/>
      <c r="AD1694" s="77"/>
    </row>
    <row r="1695" spans="16:30" ht="4.5" customHeight="1" x14ac:dyDescent="0.2">
      <c r="P1695" s="75"/>
      <c r="Q1695" s="75"/>
      <c r="W1695" s="75"/>
      <c r="AD1695" s="77"/>
    </row>
    <row r="1696" spans="16:30" ht="4.5" customHeight="1" x14ac:dyDescent="0.2">
      <c r="P1696" s="75"/>
      <c r="Q1696" s="75"/>
      <c r="W1696" s="75"/>
      <c r="AD1696" s="77"/>
    </row>
    <row r="1697" spans="16:30" ht="4.5" customHeight="1" x14ac:dyDescent="0.2">
      <c r="P1697" s="75"/>
      <c r="Q1697" s="75"/>
      <c r="W1697" s="75"/>
      <c r="AD1697" s="77"/>
    </row>
    <row r="1698" spans="16:30" ht="4.5" customHeight="1" x14ac:dyDescent="0.2">
      <c r="P1698" s="75"/>
      <c r="Q1698" s="75"/>
      <c r="W1698" s="75"/>
      <c r="AD1698" s="77"/>
    </row>
    <row r="1699" spans="16:30" ht="4.5" customHeight="1" x14ac:dyDescent="0.2">
      <c r="P1699" s="75"/>
      <c r="Q1699" s="75"/>
      <c r="W1699" s="75"/>
      <c r="AD1699" s="77"/>
    </row>
    <row r="1700" spans="16:30" ht="4.5" customHeight="1" x14ac:dyDescent="0.2">
      <c r="P1700" s="75"/>
      <c r="Q1700" s="75"/>
      <c r="W1700" s="75"/>
      <c r="AD1700" s="77"/>
    </row>
    <row r="1701" spans="16:30" ht="4.5" customHeight="1" x14ac:dyDescent="0.2">
      <c r="P1701" s="75"/>
      <c r="Q1701" s="75"/>
      <c r="W1701" s="75"/>
      <c r="AD1701" s="77"/>
    </row>
    <row r="1702" spans="16:30" ht="4.5" customHeight="1" x14ac:dyDescent="0.2">
      <c r="P1702" s="75"/>
      <c r="Q1702" s="75"/>
      <c r="W1702" s="75"/>
      <c r="AD1702" s="77"/>
    </row>
    <row r="1703" spans="16:30" ht="4.5" customHeight="1" x14ac:dyDescent="0.2">
      <c r="P1703" s="75"/>
      <c r="Q1703" s="75"/>
      <c r="W1703" s="75"/>
      <c r="AD1703" s="77"/>
    </row>
    <row r="1704" spans="16:30" ht="4.5" customHeight="1" x14ac:dyDescent="0.2">
      <c r="P1704" s="75"/>
      <c r="Q1704" s="75"/>
      <c r="W1704" s="75"/>
      <c r="AD1704" s="77"/>
    </row>
    <row r="1705" spans="16:30" ht="4.5" customHeight="1" x14ac:dyDescent="0.2">
      <c r="P1705" s="75"/>
      <c r="Q1705" s="75"/>
      <c r="W1705" s="75"/>
      <c r="AD1705" s="77"/>
    </row>
    <row r="1706" spans="16:30" ht="4.5" customHeight="1" x14ac:dyDescent="0.2">
      <c r="P1706" s="75"/>
      <c r="Q1706" s="75"/>
      <c r="W1706" s="75"/>
      <c r="AD1706" s="77"/>
    </row>
    <row r="1707" spans="16:30" ht="4.5" customHeight="1" x14ac:dyDescent="0.2">
      <c r="P1707" s="75"/>
      <c r="Q1707" s="75"/>
      <c r="W1707" s="75"/>
      <c r="AD1707" s="77"/>
    </row>
    <row r="1708" spans="16:30" ht="4.5" customHeight="1" x14ac:dyDescent="0.2">
      <c r="P1708" s="75"/>
      <c r="Q1708" s="75"/>
      <c r="W1708" s="75"/>
      <c r="AD1708" s="77"/>
    </row>
    <row r="1709" spans="16:30" ht="4.5" customHeight="1" x14ac:dyDescent="0.2">
      <c r="P1709" s="75"/>
      <c r="Q1709" s="75"/>
      <c r="W1709" s="75"/>
      <c r="AD1709" s="77"/>
    </row>
    <row r="1710" spans="16:30" ht="4.5" customHeight="1" x14ac:dyDescent="0.2">
      <c r="P1710" s="75"/>
      <c r="Q1710" s="75"/>
      <c r="W1710" s="75"/>
      <c r="AD1710" s="77"/>
    </row>
    <row r="1711" spans="16:30" ht="4.5" customHeight="1" x14ac:dyDescent="0.2">
      <c r="P1711" s="75"/>
      <c r="Q1711" s="75"/>
      <c r="W1711" s="75"/>
      <c r="AD1711" s="77"/>
    </row>
    <row r="1712" spans="16:30" ht="4.5" customHeight="1" x14ac:dyDescent="0.2">
      <c r="P1712" s="75"/>
      <c r="Q1712" s="75"/>
      <c r="W1712" s="75"/>
      <c r="AD1712" s="77"/>
    </row>
    <row r="1713" spans="16:30" ht="4.5" customHeight="1" x14ac:dyDescent="0.2">
      <c r="P1713" s="75"/>
      <c r="Q1713" s="75"/>
      <c r="W1713" s="75"/>
      <c r="AD1713" s="77"/>
    </row>
    <row r="1714" spans="16:30" ht="4.5" customHeight="1" x14ac:dyDescent="0.2">
      <c r="P1714" s="75"/>
      <c r="Q1714" s="75"/>
      <c r="W1714" s="75"/>
      <c r="AD1714" s="77"/>
    </row>
    <row r="1715" spans="16:30" ht="4.5" customHeight="1" x14ac:dyDescent="0.2">
      <c r="P1715" s="75"/>
      <c r="Q1715" s="75"/>
      <c r="W1715" s="75"/>
      <c r="AD1715" s="77"/>
    </row>
    <row r="1716" spans="16:30" ht="4.5" customHeight="1" x14ac:dyDescent="0.2">
      <c r="P1716" s="75"/>
      <c r="Q1716" s="75"/>
      <c r="W1716" s="75"/>
      <c r="AD1716" s="77"/>
    </row>
    <row r="1717" spans="16:30" ht="4.5" customHeight="1" x14ac:dyDescent="0.2">
      <c r="P1717" s="75"/>
      <c r="Q1717" s="75"/>
      <c r="W1717" s="75"/>
      <c r="AD1717" s="77"/>
    </row>
    <row r="1718" spans="16:30" ht="4.5" customHeight="1" x14ac:dyDescent="0.2">
      <c r="P1718" s="75"/>
      <c r="Q1718" s="75"/>
      <c r="W1718" s="75"/>
      <c r="AD1718" s="77"/>
    </row>
    <row r="1719" spans="16:30" ht="4.5" customHeight="1" x14ac:dyDescent="0.2">
      <c r="P1719" s="75"/>
      <c r="Q1719" s="75"/>
      <c r="W1719" s="75"/>
      <c r="AD1719" s="77"/>
    </row>
    <row r="1720" spans="16:30" ht="4.5" customHeight="1" x14ac:dyDescent="0.2">
      <c r="P1720" s="75"/>
      <c r="Q1720" s="75"/>
      <c r="W1720" s="75"/>
      <c r="AD1720" s="77"/>
    </row>
    <row r="1721" spans="16:30" ht="4.5" customHeight="1" x14ac:dyDescent="0.2">
      <c r="P1721" s="75"/>
      <c r="Q1721" s="75"/>
      <c r="W1721" s="75"/>
      <c r="AD1721" s="77"/>
    </row>
    <row r="1722" spans="16:30" ht="4.5" customHeight="1" x14ac:dyDescent="0.2">
      <c r="P1722" s="75"/>
      <c r="Q1722" s="75"/>
      <c r="W1722" s="75"/>
      <c r="AD1722" s="77"/>
    </row>
    <row r="1723" spans="16:30" ht="4.5" customHeight="1" x14ac:dyDescent="0.2">
      <c r="P1723" s="75"/>
      <c r="Q1723" s="75"/>
      <c r="W1723" s="75"/>
      <c r="AD1723" s="77"/>
    </row>
    <row r="1724" spans="16:30" ht="4.5" customHeight="1" x14ac:dyDescent="0.2">
      <c r="P1724" s="75"/>
      <c r="Q1724" s="75"/>
      <c r="W1724" s="75"/>
      <c r="AD1724" s="77"/>
    </row>
    <row r="1725" spans="16:30" ht="4.5" customHeight="1" x14ac:dyDescent="0.2">
      <c r="P1725" s="75"/>
      <c r="Q1725" s="75"/>
      <c r="W1725" s="75"/>
      <c r="AD1725" s="77"/>
    </row>
    <row r="1726" spans="16:30" ht="4.5" customHeight="1" x14ac:dyDescent="0.2">
      <c r="P1726" s="75"/>
      <c r="Q1726" s="75"/>
      <c r="W1726" s="75"/>
      <c r="AD1726" s="77"/>
    </row>
    <row r="1727" spans="16:30" ht="4.5" customHeight="1" x14ac:dyDescent="0.2">
      <c r="P1727" s="75"/>
      <c r="Q1727" s="75"/>
      <c r="W1727" s="75"/>
      <c r="AD1727" s="77"/>
    </row>
    <row r="1728" spans="16:30" ht="4.5" customHeight="1" x14ac:dyDescent="0.2">
      <c r="P1728" s="75"/>
      <c r="Q1728" s="75"/>
      <c r="W1728" s="75"/>
      <c r="AD1728" s="77"/>
    </row>
    <row r="1729" spans="16:30" ht="4.5" customHeight="1" x14ac:dyDescent="0.2">
      <c r="P1729" s="75"/>
      <c r="Q1729" s="75"/>
      <c r="W1729" s="75"/>
      <c r="AD1729" s="77"/>
    </row>
    <row r="1730" spans="16:30" ht="4.5" customHeight="1" x14ac:dyDescent="0.2">
      <c r="P1730" s="75"/>
      <c r="Q1730" s="75"/>
      <c r="W1730" s="75"/>
      <c r="AD1730" s="77"/>
    </row>
    <row r="1731" spans="16:30" ht="4.5" customHeight="1" x14ac:dyDescent="0.2">
      <c r="P1731" s="75"/>
      <c r="Q1731" s="75"/>
      <c r="W1731" s="75"/>
      <c r="AD1731" s="77"/>
    </row>
    <row r="1732" spans="16:30" ht="4.5" customHeight="1" x14ac:dyDescent="0.2">
      <c r="P1732" s="75"/>
      <c r="Q1732" s="75"/>
      <c r="W1732" s="75"/>
      <c r="AD1732" s="77"/>
    </row>
    <row r="1733" spans="16:30" ht="4.5" customHeight="1" x14ac:dyDescent="0.2">
      <c r="P1733" s="75"/>
      <c r="Q1733" s="75"/>
      <c r="W1733" s="75"/>
      <c r="AD1733" s="77"/>
    </row>
    <row r="1734" spans="16:30" ht="4.5" customHeight="1" x14ac:dyDescent="0.2">
      <c r="P1734" s="75"/>
      <c r="Q1734" s="75"/>
      <c r="W1734" s="75"/>
      <c r="AD1734" s="77"/>
    </row>
    <row r="1735" spans="16:30" ht="4.5" customHeight="1" x14ac:dyDescent="0.2">
      <c r="P1735" s="75"/>
      <c r="Q1735" s="75"/>
      <c r="W1735" s="75"/>
      <c r="AD1735" s="77"/>
    </row>
    <row r="1736" spans="16:30" ht="4.5" customHeight="1" x14ac:dyDescent="0.2">
      <c r="P1736" s="75"/>
      <c r="Q1736" s="75"/>
      <c r="W1736" s="75"/>
      <c r="AD1736" s="77"/>
    </row>
    <row r="1737" spans="16:30" ht="4.5" customHeight="1" x14ac:dyDescent="0.2">
      <c r="P1737" s="75"/>
      <c r="Q1737" s="75"/>
      <c r="W1737" s="75"/>
      <c r="AD1737" s="77"/>
    </row>
    <row r="1738" spans="16:30" ht="4.5" customHeight="1" x14ac:dyDescent="0.2">
      <c r="P1738" s="75"/>
      <c r="Q1738" s="75"/>
      <c r="W1738" s="75"/>
      <c r="AD1738" s="77"/>
    </row>
    <row r="1739" spans="16:30" ht="4.5" customHeight="1" x14ac:dyDescent="0.2">
      <c r="P1739" s="75"/>
      <c r="Q1739" s="75"/>
      <c r="W1739" s="75"/>
      <c r="AD1739" s="77"/>
    </row>
    <row r="1740" spans="16:30" ht="4.5" customHeight="1" x14ac:dyDescent="0.2">
      <c r="P1740" s="75"/>
      <c r="Q1740" s="75"/>
      <c r="W1740" s="75"/>
      <c r="AD1740" s="77"/>
    </row>
    <row r="1741" spans="16:30" ht="4.5" customHeight="1" x14ac:dyDescent="0.2">
      <c r="P1741" s="75"/>
      <c r="Q1741" s="75"/>
      <c r="W1741" s="75"/>
      <c r="AD1741" s="77"/>
    </row>
    <row r="1742" spans="16:30" ht="4.5" customHeight="1" x14ac:dyDescent="0.2">
      <c r="P1742" s="75"/>
      <c r="Q1742" s="75"/>
      <c r="W1742" s="75"/>
      <c r="AD1742" s="77"/>
    </row>
    <row r="1743" spans="16:30" ht="4.5" customHeight="1" x14ac:dyDescent="0.2">
      <c r="P1743" s="75"/>
      <c r="Q1743" s="75"/>
      <c r="W1743" s="75"/>
      <c r="AD1743" s="77"/>
    </row>
    <row r="1744" spans="16:30" ht="4.5" customHeight="1" x14ac:dyDescent="0.2">
      <c r="P1744" s="75"/>
      <c r="Q1744" s="75"/>
      <c r="W1744" s="75"/>
      <c r="AD1744" s="77"/>
    </row>
    <row r="1745" spans="16:30" ht="4.5" customHeight="1" x14ac:dyDescent="0.2">
      <c r="P1745" s="75"/>
      <c r="Q1745" s="75"/>
      <c r="W1745" s="75"/>
      <c r="AD1745" s="77"/>
    </row>
    <row r="1746" spans="16:30" ht="4.5" customHeight="1" x14ac:dyDescent="0.2">
      <c r="P1746" s="75"/>
      <c r="Q1746" s="75"/>
      <c r="W1746" s="75"/>
      <c r="AD1746" s="77"/>
    </row>
    <row r="1747" spans="16:30" ht="4.5" customHeight="1" x14ac:dyDescent="0.2">
      <c r="P1747" s="75"/>
      <c r="Q1747" s="75"/>
      <c r="W1747" s="75"/>
      <c r="AD1747" s="77"/>
    </row>
    <row r="1748" spans="16:30" ht="4.5" customHeight="1" x14ac:dyDescent="0.2">
      <c r="P1748" s="75"/>
      <c r="Q1748" s="75"/>
      <c r="W1748" s="75"/>
      <c r="AD1748" s="77"/>
    </row>
    <row r="1749" spans="16:30" ht="4.5" customHeight="1" x14ac:dyDescent="0.2">
      <c r="P1749" s="75"/>
      <c r="Q1749" s="75"/>
      <c r="W1749" s="75"/>
      <c r="AD1749" s="77"/>
    </row>
    <row r="1750" spans="16:30" ht="4.5" customHeight="1" x14ac:dyDescent="0.2">
      <c r="P1750" s="75"/>
      <c r="Q1750" s="75"/>
      <c r="W1750" s="75"/>
      <c r="AD1750" s="77"/>
    </row>
    <row r="1751" spans="16:30" ht="4.5" customHeight="1" x14ac:dyDescent="0.2">
      <c r="P1751" s="75"/>
      <c r="Q1751" s="75"/>
      <c r="W1751" s="75"/>
      <c r="AD1751" s="77"/>
    </row>
    <row r="1752" spans="16:30" ht="4.5" customHeight="1" x14ac:dyDescent="0.2">
      <c r="P1752" s="75"/>
      <c r="Q1752" s="75"/>
      <c r="W1752" s="75"/>
      <c r="AD1752" s="77"/>
    </row>
    <row r="1753" spans="16:30" ht="4.5" customHeight="1" x14ac:dyDescent="0.2">
      <c r="P1753" s="75"/>
      <c r="Q1753" s="75"/>
      <c r="W1753" s="75"/>
      <c r="AD1753" s="77"/>
    </row>
    <row r="1754" spans="16:30" ht="4.5" customHeight="1" x14ac:dyDescent="0.2">
      <c r="P1754" s="75"/>
      <c r="Q1754" s="75"/>
      <c r="W1754" s="75"/>
      <c r="AD1754" s="77"/>
    </row>
    <row r="1755" spans="16:30" ht="4.5" customHeight="1" x14ac:dyDescent="0.2">
      <c r="P1755" s="75"/>
      <c r="Q1755" s="75"/>
      <c r="W1755" s="75"/>
      <c r="AD1755" s="77"/>
    </row>
    <row r="1756" spans="16:30" ht="4.5" customHeight="1" x14ac:dyDescent="0.2">
      <c r="P1756" s="75"/>
      <c r="Q1756" s="75"/>
      <c r="W1756" s="75"/>
      <c r="AD1756" s="77"/>
    </row>
    <row r="1757" spans="16:30" ht="4.5" customHeight="1" x14ac:dyDescent="0.2">
      <c r="P1757" s="75"/>
      <c r="Q1757" s="75"/>
      <c r="W1757" s="75"/>
      <c r="AD1757" s="77"/>
    </row>
    <row r="1758" spans="16:30" ht="4.5" customHeight="1" x14ac:dyDescent="0.2">
      <c r="P1758" s="75"/>
      <c r="Q1758" s="75"/>
      <c r="W1758" s="75"/>
      <c r="AD1758" s="77"/>
    </row>
    <row r="1759" spans="16:30" ht="4.5" customHeight="1" x14ac:dyDescent="0.2">
      <c r="P1759" s="75"/>
      <c r="Q1759" s="75"/>
      <c r="W1759" s="75"/>
      <c r="AD1759" s="77"/>
    </row>
    <row r="1760" spans="16:30" ht="4.5" customHeight="1" x14ac:dyDescent="0.2">
      <c r="P1760" s="75"/>
      <c r="Q1760" s="75"/>
      <c r="W1760" s="75"/>
      <c r="AD1760" s="77"/>
    </row>
    <row r="1761" spans="16:30" ht="4.5" customHeight="1" x14ac:dyDescent="0.2">
      <c r="P1761" s="75"/>
      <c r="Q1761" s="75"/>
      <c r="W1761" s="75"/>
      <c r="AD1761" s="77"/>
    </row>
    <row r="1762" spans="16:30" ht="4.5" customHeight="1" x14ac:dyDescent="0.2">
      <c r="P1762" s="75"/>
      <c r="Q1762" s="75"/>
      <c r="W1762" s="75"/>
      <c r="AD1762" s="77"/>
    </row>
    <row r="1763" spans="16:30" ht="4.5" customHeight="1" x14ac:dyDescent="0.2">
      <c r="P1763" s="75"/>
      <c r="Q1763" s="75"/>
      <c r="W1763" s="75"/>
      <c r="AD1763" s="77"/>
    </row>
    <row r="1764" spans="16:30" ht="4.5" customHeight="1" x14ac:dyDescent="0.2">
      <c r="P1764" s="75"/>
      <c r="Q1764" s="75"/>
      <c r="W1764" s="75"/>
      <c r="AD1764" s="77"/>
    </row>
    <row r="1765" spans="16:30" ht="4.5" customHeight="1" x14ac:dyDescent="0.2">
      <c r="P1765" s="75"/>
      <c r="Q1765" s="75"/>
      <c r="W1765" s="75"/>
      <c r="AD1765" s="77"/>
    </row>
    <row r="1766" spans="16:30" ht="4.5" customHeight="1" x14ac:dyDescent="0.2">
      <c r="P1766" s="75"/>
      <c r="Q1766" s="75"/>
      <c r="W1766" s="75"/>
      <c r="AD1766" s="77"/>
    </row>
    <row r="1767" spans="16:30" ht="4.5" customHeight="1" x14ac:dyDescent="0.2">
      <c r="P1767" s="75"/>
      <c r="Q1767" s="75"/>
      <c r="W1767" s="75"/>
      <c r="AD1767" s="77"/>
    </row>
    <row r="1768" spans="16:30" ht="4.5" customHeight="1" x14ac:dyDescent="0.2">
      <c r="P1768" s="75"/>
      <c r="Q1768" s="75"/>
      <c r="W1768" s="75"/>
      <c r="AD1768" s="77"/>
    </row>
    <row r="1769" spans="16:30" ht="4.5" customHeight="1" x14ac:dyDescent="0.2">
      <c r="P1769" s="75"/>
      <c r="Q1769" s="75"/>
      <c r="W1769" s="75"/>
      <c r="AD1769" s="77"/>
    </row>
    <row r="1770" spans="16:30" ht="4.5" customHeight="1" x14ac:dyDescent="0.2">
      <c r="P1770" s="75"/>
      <c r="Q1770" s="75"/>
      <c r="W1770" s="75"/>
      <c r="AD1770" s="77"/>
    </row>
    <row r="1771" spans="16:30" ht="4.5" customHeight="1" x14ac:dyDescent="0.2">
      <c r="P1771" s="75"/>
      <c r="Q1771" s="75"/>
      <c r="W1771" s="75"/>
      <c r="AD1771" s="77"/>
    </row>
    <row r="1772" spans="16:30" ht="4.5" customHeight="1" x14ac:dyDescent="0.2">
      <c r="P1772" s="75"/>
      <c r="Q1772" s="75"/>
      <c r="W1772" s="75"/>
      <c r="AD1772" s="77"/>
    </row>
    <row r="1773" spans="16:30" ht="4.5" customHeight="1" x14ac:dyDescent="0.2">
      <c r="P1773" s="75"/>
      <c r="Q1773" s="75"/>
      <c r="W1773" s="75"/>
      <c r="AD1773" s="77"/>
    </row>
    <row r="1774" spans="16:30" ht="4.5" customHeight="1" x14ac:dyDescent="0.2">
      <c r="P1774" s="75"/>
      <c r="Q1774" s="75"/>
      <c r="W1774" s="75"/>
      <c r="AD1774" s="77"/>
    </row>
    <row r="1775" spans="16:30" ht="4.5" customHeight="1" x14ac:dyDescent="0.2">
      <c r="P1775" s="75"/>
      <c r="Q1775" s="75"/>
      <c r="W1775" s="75"/>
      <c r="AD1775" s="77"/>
    </row>
    <row r="1776" spans="16:30" ht="4.5" customHeight="1" x14ac:dyDescent="0.2">
      <c r="P1776" s="75"/>
      <c r="Q1776" s="75"/>
      <c r="W1776" s="75"/>
      <c r="AD1776" s="77"/>
    </row>
    <row r="1777" spans="16:30" ht="4.5" customHeight="1" x14ac:dyDescent="0.2">
      <c r="P1777" s="75"/>
      <c r="Q1777" s="75"/>
      <c r="W1777" s="75"/>
      <c r="AD1777" s="77"/>
    </row>
    <row r="1778" spans="16:30" ht="4.5" customHeight="1" x14ac:dyDescent="0.2">
      <c r="P1778" s="75"/>
      <c r="Q1778" s="75"/>
      <c r="W1778" s="75"/>
      <c r="AD1778" s="77"/>
    </row>
    <row r="1779" spans="16:30" ht="4.5" customHeight="1" x14ac:dyDescent="0.2">
      <c r="P1779" s="75"/>
      <c r="Q1779" s="75"/>
      <c r="W1779" s="75"/>
      <c r="AD1779" s="77"/>
    </row>
    <row r="1780" spans="16:30" ht="4.5" customHeight="1" x14ac:dyDescent="0.2">
      <c r="P1780" s="75"/>
      <c r="Q1780" s="75"/>
      <c r="W1780" s="75"/>
      <c r="AD1780" s="77"/>
    </row>
    <row r="1781" spans="16:30" ht="4.5" customHeight="1" x14ac:dyDescent="0.2">
      <c r="P1781" s="75"/>
      <c r="Q1781" s="75"/>
      <c r="W1781" s="75"/>
      <c r="AD1781" s="77"/>
    </row>
    <row r="1782" spans="16:30" ht="4.5" customHeight="1" x14ac:dyDescent="0.2">
      <c r="P1782" s="75"/>
      <c r="Q1782" s="75"/>
      <c r="W1782" s="75"/>
      <c r="AD1782" s="77"/>
    </row>
    <row r="1783" spans="16:30" ht="4.5" customHeight="1" x14ac:dyDescent="0.2">
      <c r="P1783" s="75"/>
      <c r="Q1783" s="75"/>
      <c r="W1783" s="75"/>
      <c r="AD1783" s="77"/>
    </row>
    <row r="1784" spans="16:30" ht="4.5" customHeight="1" x14ac:dyDescent="0.2">
      <c r="P1784" s="75"/>
      <c r="Q1784" s="75"/>
      <c r="W1784" s="75"/>
      <c r="AD1784" s="77"/>
    </row>
    <row r="1785" spans="16:30" ht="4.5" customHeight="1" x14ac:dyDescent="0.2">
      <c r="P1785" s="75"/>
      <c r="Q1785" s="75"/>
      <c r="W1785" s="75"/>
      <c r="AD1785" s="77"/>
    </row>
    <row r="1786" spans="16:30" ht="4.5" customHeight="1" x14ac:dyDescent="0.2">
      <c r="P1786" s="75"/>
      <c r="Q1786" s="75"/>
      <c r="W1786" s="75"/>
      <c r="AD1786" s="77"/>
    </row>
    <row r="1787" spans="16:30" ht="4.5" customHeight="1" x14ac:dyDescent="0.2">
      <c r="P1787" s="75"/>
      <c r="Q1787" s="75"/>
      <c r="W1787" s="75"/>
      <c r="AD1787" s="77"/>
    </row>
    <row r="1788" spans="16:30" ht="4.5" customHeight="1" x14ac:dyDescent="0.2">
      <c r="P1788" s="75"/>
      <c r="Q1788" s="75"/>
      <c r="W1788" s="75"/>
      <c r="AD1788" s="77"/>
    </row>
    <row r="1789" spans="16:30" ht="4.5" customHeight="1" x14ac:dyDescent="0.2">
      <c r="P1789" s="75"/>
      <c r="Q1789" s="75"/>
      <c r="W1789" s="75"/>
      <c r="AD1789" s="77"/>
    </row>
    <row r="1790" spans="16:30" ht="4.5" customHeight="1" x14ac:dyDescent="0.2">
      <c r="P1790" s="75"/>
      <c r="Q1790" s="75"/>
      <c r="W1790" s="75"/>
      <c r="AD1790" s="77"/>
    </row>
    <row r="1791" spans="16:30" ht="4.5" customHeight="1" x14ac:dyDescent="0.2">
      <c r="P1791" s="75"/>
      <c r="Q1791" s="75"/>
      <c r="W1791" s="75"/>
      <c r="AD1791" s="77"/>
    </row>
    <row r="1792" spans="16:30" ht="4.5" customHeight="1" x14ac:dyDescent="0.2">
      <c r="P1792" s="75"/>
      <c r="Q1792" s="75"/>
      <c r="W1792" s="75"/>
      <c r="AD1792" s="77"/>
    </row>
    <row r="1793" spans="16:30" ht="4.5" customHeight="1" x14ac:dyDescent="0.2">
      <c r="P1793" s="75"/>
      <c r="Q1793" s="75"/>
      <c r="W1793" s="75"/>
      <c r="AD1793" s="77"/>
    </row>
    <row r="1794" spans="16:30" ht="4.5" customHeight="1" x14ac:dyDescent="0.2">
      <c r="P1794" s="75"/>
      <c r="Q1794" s="75"/>
      <c r="W1794" s="75"/>
      <c r="AD1794" s="77"/>
    </row>
    <row r="1795" spans="16:30" ht="4.5" customHeight="1" x14ac:dyDescent="0.2">
      <c r="P1795" s="75"/>
      <c r="Q1795" s="75"/>
      <c r="W1795" s="75"/>
      <c r="AD1795" s="77"/>
    </row>
    <row r="1796" spans="16:30" ht="4.5" customHeight="1" x14ac:dyDescent="0.2">
      <c r="P1796" s="75"/>
      <c r="Q1796" s="75"/>
      <c r="W1796" s="75"/>
      <c r="AD1796" s="77"/>
    </row>
    <row r="1797" spans="16:30" ht="4.5" customHeight="1" x14ac:dyDescent="0.2">
      <c r="P1797" s="75"/>
      <c r="Q1797" s="75"/>
      <c r="W1797" s="75"/>
      <c r="AD1797" s="77"/>
    </row>
    <row r="1798" spans="16:30" ht="4.5" customHeight="1" x14ac:dyDescent="0.2">
      <c r="P1798" s="75"/>
      <c r="Q1798" s="75"/>
      <c r="W1798" s="75"/>
      <c r="AD1798" s="77"/>
    </row>
    <row r="1799" spans="16:30" ht="4.5" customHeight="1" x14ac:dyDescent="0.2">
      <c r="P1799" s="75"/>
      <c r="Q1799" s="75"/>
      <c r="W1799" s="75"/>
      <c r="AD1799" s="77"/>
    </row>
    <row r="1800" spans="16:30" ht="4.5" customHeight="1" x14ac:dyDescent="0.2">
      <c r="P1800" s="75"/>
      <c r="Q1800" s="75"/>
      <c r="W1800" s="75"/>
      <c r="AD1800" s="77"/>
    </row>
    <row r="1801" spans="16:30" ht="4.5" customHeight="1" x14ac:dyDescent="0.2">
      <c r="P1801" s="75"/>
      <c r="Q1801" s="75"/>
      <c r="W1801" s="75"/>
      <c r="AD1801" s="77"/>
    </row>
    <row r="1802" spans="16:30" ht="4.5" customHeight="1" x14ac:dyDescent="0.2">
      <c r="P1802" s="75"/>
      <c r="Q1802" s="75"/>
      <c r="W1802" s="75"/>
      <c r="AD1802" s="77"/>
    </row>
    <row r="1803" spans="16:30" ht="4.5" customHeight="1" x14ac:dyDescent="0.2">
      <c r="P1803" s="75"/>
      <c r="Q1803" s="75"/>
      <c r="W1803" s="75"/>
      <c r="AD1803" s="77"/>
    </row>
    <row r="1804" spans="16:30" ht="4.5" customHeight="1" x14ac:dyDescent="0.2">
      <c r="P1804" s="75"/>
      <c r="Q1804" s="75"/>
      <c r="W1804" s="75"/>
      <c r="AD1804" s="77"/>
    </row>
    <row r="1805" spans="16:30" ht="4.5" customHeight="1" x14ac:dyDescent="0.2">
      <c r="P1805" s="75"/>
      <c r="Q1805" s="75"/>
      <c r="W1805" s="75"/>
      <c r="AD1805" s="77"/>
    </row>
    <row r="1806" spans="16:30" ht="4.5" customHeight="1" x14ac:dyDescent="0.2">
      <c r="P1806" s="75"/>
      <c r="Q1806" s="75"/>
      <c r="W1806" s="75"/>
      <c r="AD1806" s="77"/>
    </row>
    <row r="1807" spans="16:30" ht="4.5" customHeight="1" x14ac:dyDescent="0.2">
      <c r="P1807" s="75"/>
      <c r="Q1807" s="75"/>
      <c r="W1807" s="75"/>
      <c r="AD1807" s="77"/>
    </row>
    <row r="1808" spans="16:30" ht="4.5" customHeight="1" x14ac:dyDescent="0.2">
      <c r="P1808" s="75"/>
      <c r="Q1808" s="75"/>
      <c r="W1808" s="75"/>
      <c r="AD1808" s="77"/>
    </row>
    <row r="1809" spans="16:30" ht="4.5" customHeight="1" x14ac:dyDescent="0.2">
      <c r="P1809" s="75"/>
      <c r="Q1809" s="75"/>
      <c r="W1809" s="75"/>
      <c r="AD1809" s="77"/>
    </row>
    <row r="1810" spans="16:30" ht="4.5" customHeight="1" x14ac:dyDescent="0.2">
      <c r="P1810" s="75"/>
      <c r="Q1810" s="75"/>
      <c r="W1810" s="75"/>
      <c r="AD1810" s="77"/>
    </row>
    <row r="1811" spans="16:30" ht="4.5" customHeight="1" x14ac:dyDescent="0.2">
      <c r="P1811" s="75"/>
      <c r="Q1811" s="75"/>
      <c r="W1811" s="75"/>
      <c r="AD1811" s="77"/>
    </row>
    <row r="1812" spans="16:30" ht="4.5" customHeight="1" x14ac:dyDescent="0.2">
      <c r="P1812" s="75"/>
      <c r="Q1812" s="75"/>
      <c r="W1812" s="75"/>
      <c r="AD1812" s="77"/>
    </row>
    <row r="1813" spans="16:30" ht="4.5" customHeight="1" x14ac:dyDescent="0.2">
      <c r="P1813" s="75"/>
      <c r="Q1813" s="75"/>
      <c r="W1813" s="75"/>
      <c r="AD1813" s="77"/>
    </row>
    <row r="1814" spans="16:30" ht="4.5" customHeight="1" x14ac:dyDescent="0.2">
      <c r="P1814" s="75"/>
      <c r="Q1814" s="75"/>
      <c r="W1814" s="75"/>
      <c r="AD1814" s="77"/>
    </row>
    <row r="1815" spans="16:30" ht="4.5" customHeight="1" x14ac:dyDescent="0.2">
      <c r="P1815" s="75"/>
      <c r="Q1815" s="75"/>
      <c r="W1815" s="75"/>
      <c r="AD1815" s="77"/>
    </row>
    <row r="1816" spans="16:30" ht="4.5" customHeight="1" x14ac:dyDescent="0.2">
      <c r="P1816" s="75"/>
      <c r="Q1816" s="75"/>
      <c r="W1816" s="75"/>
      <c r="AD1816" s="77"/>
    </row>
    <row r="1817" spans="16:30" ht="4.5" customHeight="1" x14ac:dyDescent="0.2">
      <c r="P1817" s="75"/>
      <c r="Q1817" s="75"/>
      <c r="W1817" s="75"/>
      <c r="AD1817" s="77"/>
    </row>
    <row r="1818" spans="16:30" ht="4.5" customHeight="1" x14ac:dyDescent="0.2">
      <c r="P1818" s="75"/>
      <c r="Q1818" s="75"/>
      <c r="W1818" s="75"/>
      <c r="AD1818" s="77"/>
    </row>
    <row r="1819" spans="16:30" ht="4.5" customHeight="1" x14ac:dyDescent="0.2">
      <c r="P1819" s="75"/>
      <c r="Q1819" s="75"/>
      <c r="W1819" s="75"/>
      <c r="AD1819" s="77"/>
    </row>
    <row r="1820" spans="16:30" ht="4.5" customHeight="1" x14ac:dyDescent="0.2">
      <c r="P1820" s="75"/>
      <c r="Q1820" s="75"/>
      <c r="W1820" s="75"/>
      <c r="AD1820" s="77"/>
    </row>
    <row r="1821" spans="16:30" ht="4.5" customHeight="1" x14ac:dyDescent="0.2">
      <c r="P1821" s="75"/>
      <c r="Q1821" s="75"/>
      <c r="W1821" s="75"/>
      <c r="AD1821" s="77"/>
    </row>
    <row r="1822" spans="16:30" ht="4.5" customHeight="1" x14ac:dyDescent="0.2">
      <c r="P1822" s="75"/>
      <c r="Q1822" s="75"/>
      <c r="W1822" s="75"/>
      <c r="AD1822" s="77"/>
    </row>
    <row r="1823" spans="16:30" ht="4.5" customHeight="1" x14ac:dyDescent="0.2">
      <c r="P1823" s="75"/>
      <c r="Q1823" s="75"/>
      <c r="W1823" s="75"/>
      <c r="AD1823" s="77"/>
    </row>
    <row r="1824" spans="16:30" ht="4.5" customHeight="1" x14ac:dyDescent="0.2">
      <c r="P1824" s="75"/>
      <c r="Q1824" s="75"/>
      <c r="W1824" s="75"/>
      <c r="AD1824" s="77"/>
    </row>
    <row r="1825" spans="16:30" ht="4.5" customHeight="1" x14ac:dyDescent="0.2">
      <c r="P1825" s="75"/>
      <c r="Q1825" s="75"/>
      <c r="W1825" s="75"/>
      <c r="AD1825" s="77"/>
    </row>
    <row r="1826" spans="16:30" ht="4.5" customHeight="1" x14ac:dyDescent="0.2">
      <c r="P1826" s="75"/>
      <c r="Q1826" s="75"/>
      <c r="W1826" s="75"/>
      <c r="AD1826" s="77"/>
    </row>
    <row r="1827" spans="16:30" ht="4.5" customHeight="1" x14ac:dyDescent="0.2">
      <c r="P1827" s="75"/>
      <c r="Q1827" s="75"/>
      <c r="W1827" s="75"/>
      <c r="AD1827" s="77"/>
    </row>
    <row r="1828" spans="16:30" ht="4.5" customHeight="1" x14ac:dyDescent="0.2">
      <c r="P1828" s="75"/>
      <c r="Q1828" s="75"/>
      <c r="W1828" s="75"/>
      <c r="AD1828" s="77"/>
    </row>
    <row r="1829" spans="16:30" ht="4.5" customHeight="1" x14ac:dyDescent="0.2">
      <c r="P1829" s="75"/>
      <c r="Q1829" s="75"/>
      <c r="W1829" s="75"/>
      <c r="AD1829" s="77"/>
    </row>
    <row r="1830" spans="16:30" ht="4.5" customHeight="1" x14ac:dyDescent="0.2">
      <c r="P1830" s="75"/>
      <c r="Q1830" s="75"/>
      <c r="W1830" s="75"/>
      <c r="AD1830" s="77"/>
    </row>
    <row r="1831" spans="16:30" ht="4.5" customHeight="1" x14ac:dyDescent="0.2">
      <c r="P1831" s="75"/>
      <c r="Q1831" s="75"/>
      <c r="W1831" s="75"/>
      <c r="AD1831" s="77"/>
    </row>
    <row r="1832" spans="16:30" ht="4.5" customHeight="1" x14ac:dyDescent="0.2">
      <c r="P1832" s="75"/>
      <c r="Q1832" s="75"/>
      <c r="W1832" s="75"/>
      <c r="AD1832" s="77"/>
    </row>
    <row r="1833" spans="16:30" ht="4.5" customHeight="1" x14ac:dyDescent="0.2">
      <c r="P1833" s="75"/>
      <c r="Q1833" s="75"/>
      <c r="W1833" s="75"/>
      <c r="AD1833" s="77"/>
    </row>
    <row r="1834" spans="16:30" ht="4.5" customHeight="1" x14ac:dyDescent="0.2">
      <c r="P1834" s="75"/>
      <c r="Q1834" s="75"/>
      <c r="W1834" s="75"/>
      <c r="AD1834" s="77"/>
    </row>
    <row r="1835" spans="16:30" ht="4.5" customHeight="1" x14ac:dyDescent="0.2">
      <c r="P1835" s="75"/>
      <c r="Q1835" s="75"/>
      <c r="W1835" s="75"/>
      <c r="AD1835" s="77"/>
    </row>
    <row r="1836" spans="16:30" ht="4.5" customHeight="1" x14ac:dyDescent="0.2">
      <c r="P1836" s="75"/>
      <c r="Q1836" s="75"/>
      <c r="W1836" s="75"/>
      <c r="AD1836" s="77"/>
    </row>
    <row r="1837" spans="16:30" ht="4.5" customHeight="1" x14ac:dyDescent="0.2">
      <c r="P1837" s="75"/>
      <c r="Q1837" s="75"/>
      <c r="W1837" s="75"/>
      <c r="AD1837" s="77"/>
    </row>
    <row r="1838" spans="16:30" ht="4.5" customHeight="1" x14ac:dyDescent="0.2">
      <c r="P1838" s="75"/>
      <c r="Q1838" s="75"/>
      <c r="W1838" s="75"/>
      <c r="AD1838" s="77"/>
    </row>
    <row r="1839" spans="16:30" ht="4.5" customHeight="1" x14ac:dyDescent="0.2">
      <c r="P1839" s="75"/>
      <c r="Q1839" s="75"/>
      <c r="W1839" s="75"/>
      <c r="AD1839" s="77"/>
    </row>
    <row r="1840" spans="16:30" ht="4.5" customHeight="1" x14ac:dyDescent="0.2">
      <c r="P1840" s="75"/>
      <c r="Q1840" s="75"/>
      <c r="W1840" s="75"/>
      <c r="AD1840" s="77"/>
    </row>
    <row r="1841" spans="16:30" ht="4.5" customHeight="1" x14ac:dyDescent="0.2">
      <c r="P1841" s="75"/>
      <c r="Q1841" s="75"/>
      <c r="W1841" s="75"/>
      <c r="AD1841" s="77"/>
    </row>
    <row r="1842" spans="16:30" ht="4.5" customHeight="1" x14ac:dyDescent="0.2">
      <c r="P1842" s="75"/>
      <c r="Q1842" s="75"/>
      <c r="W1842" s="75"/>
      <c r="AD1842" s="77"/>
    </row>
    <row r="1843" spans="16:30" ht="4.5" customHeight="1" x14ac:dyDescent="0.2">
      <c r="P1843" s="75"/>
      <c r="Q1843" s="75"/>
      <c r="W1843" s="75"/>
      <c r="AD1843" s="77"/>
    </row>
    <row r="1844" spans="16:30" ht="4.5" customHeight="1" x14ac:dyDescent="0.2">
      <c r="P1844" s="75"/>
      <c r="Q1844" s="75"/>
      <c r="W1844" s="75"/>
      <c r="AD1844" s="77"/>
    </row>
    <row r="1845" spans="16:30" ht="4.5" customHeight="1" x14ac:dyDescent="0.2">
      <c r="P1845" s="75"/>
      <c r="Q1845" s="75"/>
      <c r="W1845" s="75"/>
      <c r="AD1845" s="77"/>
    </row>
    <row r="1846" spans="16:30" ht="4.5" customHeight="1" x14ac:dyDescent="0.2">
      <c r="P1846" s="75"/>
      <c r="Q1846" s="75"/>
      <c r="W1846" s="75"/>
      <c r="AD1846" s="77"/>
    </row>
    <row r="1847" spans="16:30" ht="4.5" customHeight="1" x14ac:dyDescent="0.2">
      <c r="P1847" s="75"/>
      <c r="Q1847" s="75"/>
      <c r="W1847" s="75"/>
      <c r="AD1847" s="77"/>
    </row>
    <row r="1848" spans="16:30" ht="4.5" customHeight="1" x14ac:dyDescent="0.2">
      <c r="P1848" s="75"/>
      <c r="Q1848" s="75"/>
      <c r="W1848" s="75"/>
      <c r="AD1848" s="77"/>
    </row>
    <row r="1849" spans="16:30" ht="4.5" customHeight="1" x14ac:dyDescent="0.2">
      <c r="P1849" s="75"/>
      <c r="Q1849" s="75"/>
      <c r="W1849" s="75"/>
      <c r="AD1849" s="77"/>
    </row>
    <row r="1850" spans="16:30" ht="4.5" customHeight="1" x14ac:dyDescent="0.2">
      <c r="P1850" s="75"/>
      <c r="Q1850" s="75"/>
      <c r="W1850" s="75"/>
      <c r="AD1850" s="77"/>
    </row>
    <row r="1851" spans="16:30" ht="4.5" customHeight="1" x14ac:dyDescent="0.2">
      <c r="P1851" s="75"/>
      <c r="Q1851" s="75"/>
      <c r="W1851" s="75"/>
      <c r="AD1851" s="77"/>
    </row>
    <row r="1852" spans="16:30" ht="4.5" customHeight="1" x14ac:dyDescent="0.2">
      <c r="P1852" s="75"/>
      <c r="Q1852" s="75"/>
      <c r="W1852" s="75"/>
      <c r="AD1852" s="77"/>
    </row>
    <row r="1853" spans="16:30" ht="4.5" customHeight="1" x14ac:dyDescent="0.2">
      <c r="P1853" s="75"/>
      <c r="Q1853" s="75"/>
      <c r="W1853" s="75"/>
      <c r="AD1853" s="77"/>
    </row>
    <row r="1854" spans="16:30" ht="4.5" customHeight="1" x14ac:dyDescent="0.2">
      <c r="P1854" s="75"/>
      <c r="Q1854" s="75"/>
      <c r="W1854" s="75"/>
      <c r="AD1854" s="77"/>
    </row>
    <row r="1855" spans="16:30" ht="4.5" customHeight="1" x14ac:dyDescent="0.2">
      <c r="P1855" s="75"/>
      <c r="Q1855" s="75"/>
      <c r="W1855" s="75"/>
      <c r="AD1855" s="77"/>
    </row>
    <row r="1856" spans="16:30" ht="4.5" customHeight="1" x14ac:dyDescent="0.2">
      <c r="P1856" s="75"/>
      <c r="Q1856" s="75"/>
      <c r="W1856" s="75"/>
      <c r="AD1856" s="77"/>
    </row>
    <row r="1857" spans="16:30" ht="4.5" customHeight="1" x14ac:dyDescent="0.2">
      <c r="P1857" s="75"/>
      <c r="Q1857" s="75"/>
      <c r="W1857" s="75"/>
      <c r="AD1857" s="77"/>
    </row>
    <row r="1858" spans="16:30" ht="4.5" customHeight="1" x14ac:dyDescent="0.2">
      <c r="P1858" s="75"/>
      <c r="Q1858" s="75"/>
      <c r="W1858" s="75"/>
      <c r="AD1858" s="77"/>
    </row>
    <row r="1859" spans="16:30" ht="4.5" customHeight="1" x14ac:dyDescent="0.2">
      <c r="P1859" s="75"/>
      <c r="Q1859" s="75"/>
      <c r="W1859" s="75"/>
      <c r="AD1859" s="77"/>
    </row>
    <row r="1860" spans="16:30" ht="4.5" customHeight="1" x14ac:dyDescent="0.2">
      <c r="P1860" s="75"/>
      <c r="Q1860" s="75"/>
      <c r="W1860" s="75"/>
      <c r="AD1860" s="77"/>
    </row>
    <row r="1861" spans="16:30" ht="4.5" customHeight="1" x14ac:dyDescent="0.2">
      <c r="P1861" s="75"/>
      <c r="Q1861" s="75"/>
      <c r="W1861" s="75"/>
      <c r="AD1861" s="77"/>
    </row>
    <row r="1862" spans="16:30" ht="4.5" customHeight="1" x14ac:dyDescent="0.2">
      <c r="P1862" s="75"/>
      <c r="Q1862" s="75"/>
      <c r="W1862" s="75"/>
      <c r="AD1862" s="77"/>
    </row>
    <row r="1863" spans="16:30" ht="4.5" customHeight="1" x14ac:dyDescent="0.2">
      <c r="P1863" s="75"/>
      <c r="Q1863" s="75"/>
      <c r="W1863" s="75"/>
      <c r="AD1863" s="77"/>
    </row>
    <row r="1864" spans="16:30" ht="4.5" customHeight="1" x14ac:dyDescent="0.2">
      <c r="P1864" s="75"/>
      <c r="Q1864" s="75"/>
      <c r="W1864" s="75"/>
      <c r="AD1864" s="77"/>
    </row>
    <row r="1865" spans="16:30" ht="4.5" customHeight="1" x14ac:dyDescent="0.2">
      <c r="P1865" s="75"/>
      <c r="Q1865" s="75"/>
      <c r="W1865" s="75"/>
      <c r="AD1865" s="77"/>
    </row>
    <row r="1866" spans="16:30" ht="4.5" customHeight="1" x14ac:dyDescent="0.2">
      <c r="P1866" s="75"/>
      <c r="Q1866" s="75"/>
      <c r="W1866" s="75"/>
      <c r="AD1866" s="77"/>
    </row>
    <row r="1867" spans="16:30" ht="4.5" customHeight="1" x14ac:dyDescent="0.2">
      <c r="P1867" s="75"/>
      <c r="Q1867" s="75"/>
      <c r="W1867" s="75"/>
      <c r="AD1867" s="77"/>
    </row>
    <row r="1868" spans="16:30" ht="4.5" customHeight="1" x14ac:dyDescent="0.2">
      <c r="P1868" s="75"/>
      <c r="Q1868" s="75"/>
      <c r="W1868" s="75"/>
      <c r="AD1868" s="77"/>
    </row>
    <row r="1869" spans="16:30" ht="4.5" customHeight="1" x14ac:dyDescent="0.2">
      <c r="P1869" s="75"/>
      <c r="Q1869" s="75"/>
      <c r="W1869" s="75"/>
      <c r="AD1869" s="77"/>
    </row>
    <row r="1870" spans="16:30" ht="4.5" customHeight="1" x14ac:dyDescent="0.2">
      <c r="P1870" s="75"/>
      <c r="Q1870" s="75"/>
      <c r="W1870" s="75"/>
      <c r="AD1870" s="77"/>
    </row>
    <row r="1871" spans="16:30" ht="4.5" customHeight="1" x14ac:dyDescent="0.2">
      <c r="P1871" s="75"/>
      <c r="Q1871" s="75"/>
      <c r="W1871" s="75"/>
      <c r="AD1871" s="77"/>
    </row>
    <row r="1872" spans="16:30" ht="4.5" customHeight="1" x14ac:dyDescent="0.2">
      <c r="P1872" s="75"/>
      <c r="Q1872" s="75"/>
      <c r="W1872" s="75"/>
      <c r="AD1872" s="77"/>
    </row>
    <row r="1873" spans="16:30" ht="4.5" customHeight="1" x14ac:dyDescent="0.2">
      <c r="P1873" s="75"/>
      <c r="Q1873" s="75"/>
      <c r="W1873" s="75"/>
      <c r="AD1873" s="77"/>
    </row>
    <row r="1874" spans="16:30" ht="4.5" customHeight="1" x14ac:dyDescent="0.2">
      <c r="P1874" s="75"/>
      <c r="Q1874" s="75"/>
      <c r="W1874" s="75"/>
      <c r="AD1874" s="77"/>
    </row>
    <row r="1875" spans="16:30" ht="4.5" customHeight="1" x14ac:dyDescent="0.2">
      <c r="P1875" s="75"/>
      <c r="Q1875" s="75"/>
      <c r="W1875" s="75"/>
      <c r="AD1875" s="77"/>
    </row>
    <row r="1876" spans="16:30" ht="4.5" customHeight="1" x14ac:dyDescent="0.2">
      <c r="P1876" s="75"/>
      <c r="Q1876" s="75"/>
      <c r="W1876" s="75"/>
      <c r="AD1876" s="77"/>
    </row>
    <row r="1877" spans="16:30" ht="4.5" customHeight="1" x14ac:dyDescent="0.2">
      <c r="P1877" s="75"/>
      <c r="Q1877" s="75"/>
      <c r="W1877" s="75"/>
      <c r="AD1877" s="77"/>
    </row>
    <row r="1878" spans="16:30" ht="4.5" customHeight="1" x14ac:dyDescent="0.2">
      <c r="P1878" s="75"/>
      <c r="Q1878" s="75"/>
      <c r="W1878" s="75"/>
      <c r="AD1878" s="77"/>
    </row>
    <row r="1879" spans="16:30" ht="4.5" customHeight="1" x14ac:dyDescent="0.2">
      <c r="P1879" s="75"/>
      <c r="Q1879" s="75"/>
      <c r="W1879" s="75"/>
      <c r="AD1879" s="77"/>
    </row>
    <row r="1880" spans="16:30" ht="4.5" customHeight="1" x14ac:dyDescent="0.2">
      <c r="P1880" s="75"/>
      <c r="Q1880" s="75"/>
      <c r="W1880" s="75"/>
      <c r="AD1880" s="77"/>
    </row>
    <row r="1881" spans="16:30" ht="4.5" customHeight="1" x14ac:dyDescent="0.2">
      <c r="P1881" s="75"/>
      <c r="Q1881" s="75"/>
      <c r="W1881" s="75"/>
      <c r="AD1881" s="77"/>
    </row>
    <row r="1882" spans="16:30" ht="4.5" customHeight="1" x14ac:dyDescent="0.2">
      <c r="P1882" s="75"/>
      <c r="Q1882" s="75"/>
      <c r="W1882" s="75"/>
      <c r="AD1882" s="77"/>
    </row>
    <row r="1883" spans="16:30" ht="4.5" customHeight="1" x14ac:dyDescent="0.2">
      <c r="P1883" s="75"/>
      <c r="Q1883" s="75"/>
      <c r="W1883" s="75"/>
      <c r="AD1883" s="77"/>
    </row>
    <row r="1884" spans="16:30" ht="4.5" customHeight="1" x14ac:dyDescent="0.2">
      <c r="P1884" s="75"/>
      <c r="Q1884" s="75"/>
      <c r="W1884" s="75"/>
      <c r="AD1884" s="77"/>
    </row>
    <row r="1885" spans="16:30" ht="4.5" customHeight="1" x14ac:dyDescent="0.2">
      <c r="P1885" s="75"/>
      <c r="Q1885" s="75"/>
      <c r="W1885" s="75"/>
      <c r="AD1885" s="77"/>
    </row>
    <row r="1886" spans="16:30" ht="4.5" customHeight="1" x14ac:dyDescent="0.2">
      <c r="P1886" s="75"/>
      <c r="Q1886" s="75"/>
      <c r="W1886" s="75"/>
      <c r="AD1886" s="77"/>
    </row>
    <row r="1887" spans="16:30" ht="4.5" customHeight="1" x14ac:dyDescent="0.2">
      <c r="P1887" s="75"/>
      <c r="Q1887" s="75"/>
      <c r="W1887" s="75"/>
      <c r="AD1887" s="77"/>
    </row>
    <row r="1888" spans="16:30" ht="4.5" customHeight="1" x14ac:dyDescent="0.2">
      <c r="P1888" s="75"/>
      <c r="Q1888" s="75"/>
      <c r="W1888" s="75"/>
      <c r="AD1888" s="77"/>
    </row>
    <row r="1889" spans="16:30" ht="4.5" customHeight="1" x14ac:dyDescent="0.2">
      <c r="P1889" s="75"/>
      <c r="Q1889" s="75"/>
      <c r="W1889" s="75"/>
      <c r="AD1889" s="77"/>
    </row>
    <row r="1890" spans="16:30" ht="4.5" customHeight="1" x14ac:dyDescent="0.2">
      <c r="P1890" s="75"/>
      <c r="Q1890" s="75"/>
      <c r="W1890" s="75"/>
      <c r="AD1890" s="77"/>
    </row>
    <row r="1891" spans="16:30" ht="4.5" customHeight="1" x14ac:dyDescent="0.2">
      <c r="P1891" s="75"/>
      <c r="Q1891" s="75"/>
      <c r="W1891" s="75"/>
      <c r="AD1891" s="77"/>
    </row>
    <row r="1892" spans="16:30" ht="4.5" customHeight="1" x14ac:dyDescent="0.2">
      <c r="P1892" s="75"/>
      <c r="Q1892" s="75"/>
      <c r="W1892" s="75"/>
      <c r="AD1892" s="77"/>
    </row>
    <row r="1893" spans="16:30" ht="4.5" customHeight="1" x14ac:dyDescent="0.2">
      <c r="P1893" s="75"/>
      <c r="Q1893" s="75"/>
      <c r="W1893" s="75"/>
      <c r="AD1893" s="77"/>
    </row>
    <row r="1894" spans="16:30" ht="4.5" customHeight="1" x14ac:dyDescent="0.2">
      <c r="P1894" s="75"/>
      <c r="Q1894" s="75"/>
      <c r="W1894" s="75"/>
      <c r="AD1894" s="77"/>
    </row>
    <row r="1895" spans="16:30" ht="4.5" customHeight="1" x14ac:dyDescent="0.2">
      <c r="P1895" s="75"/>
      <c r="Q1895" s="75"/>
      <c r="W1895" s="75"/>
      <c r="AD1895" s="77"/>
    </row>
    <row r="1896" spans="16:30" ht="4.5" customHeight="1" x14ac:dyDescent="0.2">
      <c r="P1896" s="75"/>
      <c r="Q1896" s="75"/>
      <c r="W1896" s="75"/>
      <c r="AD1896" s="77"/>
    </row>
    <row r="1897" spans="16:30" ht="4.5" customHeight="1" x14ac:dyDescent="0.2">
      <c r="P1897" s="75"/>
      <c r="Q1897" s="75"/>
      <c r="W1897" s="75"/>
      <c r="AD1897" s="77"/>
    </row>
    <row r="1898" spans="16:30" ht="4.5" customHeight="1" x14ac:dyDescent="0.2">
      <c r="P1898" s="75"/>
      <c r="Q1898" s="75"/>
      <c r="W1898" s="75"/>
      <c r="AD1898" s="77"/>
    </row>
    <row r="1899" spans="16:30" ht="4.5" customHeight="1" x14ac:dyDescent="0.2">
      <c r="P1899" s="75"/>
      <c r="Q1899" s="75"/>
      <c r="W1899" s="75"/>
      <c r="AD1899" s="77"/>
    </row>
    <row r="1900" spans="16:30" ht="4.5" customHeight="1" x14ac:dyDescent="0.2">
      <c r="P1900" s="75"/>
      <c r="Q1900" s="75"/>
      <c r="W1900" s="75"/>
      <c r="AD1900" s="77"/>
    </row>
    <row r="1901" spans="16:30" ht="4.5" customHeight="1" x14ac:dyDescent="0.2">
      <c r="P1901" s="75"/>
      <c r="Q1901" s="75"/>
      <c r="W1901" s="75"/>
      <c r="AD1901" s="77"/>
    </row>
    <row r="1902" spans="16:30" ht="4.5" customHeight="1" x14ac:dyDescent="0.2">
      <c r="P1902" s="75"/>
      <c r="Q1902" s="75"/>
      <c r="W1902" s="75"/>
      <c r="AD1902" s="77"/>
    </row>
    <row r="1903" spans="16:30" ht="4.5" customHeight="1" x14ac:dyDescent="0.2">
      <c r="P1903" s="75"/>
      <c r="Q1903" s="75"/>
      <c r="W1903" s="75"/>
      <c r="AD1903" s="77"/>
    </row>
    <row r="1904" spans="16:30" ht="4.5" customHeight="1" x14ac:dyDescent="0.2">
      <c r="P1904" s="75"/>
      <c r="Q1904" s="75"/>
      <c r="W1904" s="75"/>
      <c r="AD1904" s="77"/>
    </row>
    <row r="1905" spans="16:30" ht="4.5" customHeight="1" x14ac:dyDescent="0.2">
      <c r="P1905" s="75"/>
      <c r="Q1905" s="75"/>
      <c r="W1905" s="75"/>
      <c r="AD1905" s="77"/>
    </row>
    <row r="1906" spans="16:30" ht="4.5" customHeight="1" x14ac:dyDescent="0.2">
      <c r="P1906" s="75"/>
      <c r="Q1906" s="75"/>
      <c r="W1906" s="75"/>
      <c r="AD1906" s="77"/>
    </row>
    <row r="1907" spans="16:30" ht="4.5" customHeight="1" x14ac:dyDescent="0.2">
      <c r="P1907" s="75"/>
      <c r="Q1907" s="75"/>
      <c r="W1907" s="75"/>
      <c r="AD1907" s="77"/>
    </row>
    <row r="1908" spans="16:30" ht="4.5" customHeight="1" x14ac:dyDescent="0.2">
      <c r="P1908" s="75"/>
      <c r="Q1908" s="75"/>
      <c r="W1908" s="75"/>
      <c r="AD1908" s="77"/>
    </row>
    <row r="1909" spans="16:30" ht="4.5" customHeight="1" x14ac:dyDescent="0.2">
      <c r="P1909" s="75"/>
      <c r="Q1909" s="75"/>
      <c r="W1909" s="75"/>
      <c r="AD1909" s="77"/>
    </row>
    <row r="1910" spans="16:30" ht="4.5" customHeight="1" x14ac:dyDescent="0.2">
      <c r="P1910" s="75"/>
      <c r="Q1910" s="75"/>
      <c r="W1910" s="75"/>
      <c r="AD1910" s="77"/>
    </row>
    <row r="1911" spans="16:30" ht="4.5" customHeight="1" x14ac:dyDescent="0.2">
      <c r="P1911" s="75"/>
      <c r="Q1911" s="75"/>
      <c r="W1911" s="75"/>
      <c r="AD1911" s="77"/>
    </row>
    <row r="1912" spans="16:30" ht="4.5" customHeight="1" x14ac:dyDescent="0.2">
      <c r="P1912" s="75"/>
      <c r="Q1912" s="75"/>
      <c r="W1912" s="75"/>
      <c r="AD1912" s="77"/>
    </row>
    <row r="1913" spans="16:30" ht="4.5" customHeight="1" x14ac:dyDescent="0.2">
      <c r="P1913" s="75"/>
      <c r="Q1913" s="75"/>
      <c r="W1913" s="75"/>
      <c r="AD1913" s="77"/>
    </row>
    <row r="1914" spans="16:30" ht="4.5" customHeight="1" x14ac:dyDescent="0.2">
      <c r="P1914" s="75"/>
      <c r="Q1914" s="75"/>
      <c r="W1914" s="75"/>
      <c r="AD1914" s="77"/>
    </row>
    <row r="1915" spans="16:30" ht="4.5" customHeight="1" x14ac:dyDescent="0.2">
      <c r="P1915" s="75"/>
      <c r="Q1915" s="75"/>
      <c r="W1915" s="75"/>
      <c r="AD1915" s="77"/>
    </row>
    <row r="1916" spans="16:30" ht="4.5" customHeight="1" x14ac:dyDescent="0.2">
      <c r="P1916" s="75"/>
      <c r="Q1916" s="75"/>
      <c r="W1916" s="75"/>
      <c r="AD1916" s="77"/>
    </row>
    <row r="1917" spans="16:30" ht="4.5" customHeight="1" x14ac:dyDescent="0.2">
      <c r="P1917" s="75"/>
      <c r="Q1917" s="75"/>
      <c r="W1917" s="75"/>
      <c r="AD1917" s="77"/>
    </row>
    <row r="1918" spans="16:30" ht="4.5" customHeight="1" x14ac:dyDescent="0.2">
      <c r="P1918" s="75"/>
      <c r="Q1918" s="75"/>
      <c r="W1918" s="75"/>
      <c r="AD1918" s="77"/>
    </row>
    <row r="1919" spans="16:30" ht="4.5" customHeight="1" x14ac:dyDescent="0.2">
      <c r="P1919" s="75"/>
      <c r="Q1919" s="75"/>
      <c r="W1919" s="75"/>
      <c r="AD1919" s="77"/>
    </row>
    <row r="1920" spans="16:30" ht="4.5" customHeight="1" x14ac:dyDescent="0.2">
      <c r="P1920" s="75"/>
      <c r="Q1920" s="75"/>
      <c r="W1920" s="75"/>
      <c r="AD1920" s="77"/>
    </row>
    <row r="1921" spans="16:30" ht="4.5" customHeight="1" x14ac:dyDescent="0.2">
      <c r="P1921" s="75"/>
      <c r="Q1921" s="75"/>
      <c r="W1921" s="75"/>
      <c r="AD1921" s="77"/>
    </row>
    <row r="1922" spans="16:30" ht="4.5" customHeight="1" x14ac:dyDescent="0.2">
      <c r="P1922" s="75"/>
      <c r="Q1922" s="75"/>
      <c r="W1922" s="75"/>
      <c r="AD1922" s="77"/>
    </row>
    <row r="1923" spans="16:30" ht="4.5" customHeight="1" x14ac:dyDescent="0.2">
      <c r="P1923" s="75"/>
      <c r="Q1923" s="75"/>
      <c r="W1923" s="75"/>
      <c r="AD1923" s="77"/>
    </row>
    <row r="1924" spans="16:30" ht="4.5" customHeight="1" x14ac:dyDescent="0.2">
      <c r="P1924" s="75"/>
      <c r="Q1924" s="75"/>
      <c r="W1924" s="75"/>
      <c r="AD1924" s="77"/>
    </row>
    <row r="1925" spans="16:30" ht="4.5" customHeight="1" x14ac:dyDescent="0.2">
      <c r="P1925" s="75"/>
      <c r="Q1925" s="75"/>
      <c r="W1925" s="75"/>
      <c r="AD1925" s="77"/>
    </row>
    <row r="1926" spans="16:30" ht="4.5" customHeight="1" x14ac:dyDescent="0.2">
      <c r="P1926" s="75"/>
      <c r="Q1926" s="75"/>
      <c r="W1926" s="75"/>
      <c r="AD1926" s="77"/>
    </row>
    <row r="1927" spans="16:30" ht="4.5" customHeight="1" x14ac:dyDescent="0.2">
      <c r="P1927" s="75"/>
      <c r="Q1927" s="75"/>
      <c r="W1927" s="75"/>
      <c r="AD1927" s="77"/>
    </row>
    <row r="1928" spans="16:30" ht="4.5" customHeight="1" x14ac:dyDescent="0.2">
      <c r="P1928" s="75"/>
      <c r="Q1928" s="75"/>
      <c r="W1928" s="75"/>
      <c r="AD1928" s="77"/>
    </row>
    <row r="1929" spans="16:30" ht="4.5" customHeight="1" x14ac:dyDescent="0.2">
      <c r="P1929" s="75"/>
      <c r="Q1929" s="75"/>
      <c r="W1929" s="75"/>
      <c r="AD1929" s="77"/>
    </row>
    <row r="1930" spans="16:30" ht="4.5" customHeight="1" x14ac:dyDescent="0.2">
      <c r="P1930" s="75"/>
      <c r="Q1930" s="75"/>
      <c r="W1930" s="75"/>
      <c r="AD1930" s="77"/>
    </row>
    <row r="1931" spans="16:30" ht="4.5" customHeight="1" x14ac:dyDescent="0.2">
      <c r="P1931" s="75"/>
      <c r="Q1931" s="75"/>
      <c r="W1931" s="75"/>
      <c r="AD1931" s="77"/>
    </row>
    <row r="1932" spans="16:30" ht="4.5" customHeight="1" x14ac:dyDescent="0.2">
      <c r="P1932" s="75"/>
      <c r="Q1932" s="75"/>
      <c r="W1932" s="75"/>
      <c r="AD1932" s="77"/>
    </row>
    <row r="1933" spans="16:30" ht="4.5" customHeight="1" x14ac:dyDescent="0.2">
      <c r="P1933" s="75"/>
      <c r="Q1933" s="75"/>
      <c r="W1933" s="75"/>
      <c r="AD1933" s="77"/>
    </row>
    <row r="1934" spans="16:30" ht="4.5" customHeight="1" x14ac:dyDescent="0.2">
      <c r="P1934" s="75"/>
      <c r="Q1934" s="75"/>
      <c r="W1934" s="75"/>
      <c r="AD1934" s="77"/>
    </row>
    <row r="1935" spans="16:30" ht="4.5" customHeight="1" x14ac:dyDescent="0.2">
      <c r="P1935" s="75"/>
      <c r="Q1935" s="75"/>
      <c r="W1935" s="75"/>
      <c r="AD1935" s="77"/>
    </row>
    <row r="1936" spans="16:30" ht="4.5" customHeight="1" x14ac:dyDescent="0.2">
      <c r="P1936" s="75"/>
      <c r="Q1936" s="75"/>
      <c r="W1936" s="75"/>
      <c r="AD1936" s="77"/>
    </row>
    <row r="1937" spans="16:30" ht="4.5" customHeight="1" x14ac:dyDescent="0.2">
      <c r="P1937" s="75"/>
      <c r="Q1937" s="75"/>
      <c r="W1937" s="75"/>
      <c r="AD1937" s="77"/>
    </row>
    <row r="1938" spans="16:30" ht="4.5" customHeight="1" x14ac:dyDescent="0.2">
      <c r="P1938" s="75"/>
      <c r="Q1938" s="75"/>
      <c r="W1938" s="75"/>
      <c r="AD1938" s="77"/>
    </row>
    <row r="1939" spans="16:30" ht="4.5" customHeight="1" x14ac:dyDescent="0.2">
      <c r="P1939" s="75"/>
      <c r="Q1939" s="75"/>
      <c r="W1939" s="75"/>
      <c r="AD1939" s="77"/>
    </row>
    <row r="1940" spans="16:30" ht="4.5" customHeight="1" x14ac:dyDescent="0.2">
      <c r="P1940" s="75"/>
      <c r="Q1940" s="75"/>
      <c r="W1940" s="75"/>
      <c r="AD1940" s="77"/>
    </row>
    <row r="1941" spans="16:30" ht="4.5" customHeight="1" x14ac:dyDescent="0.2">
      <c r="P1941" s="75"/>
      <c r="Q1941" s="75"/>
      <c r="W1941" s="75"/>
      <c r="AD1941" s="77"/>
    </row>
    <row r="1942" spans="16:30" ht="4.5" customHeight="1" x14ac:dyDescent="0.2">
      <c r="P1942" s="75"/>
      <c r="Q1942" s="75"/>
      <c r="W1942" s="75"/>
      <c r="AD1942" s="77"/>
    </row>
    <row r="1943" spans="16:30" ht="4.5" customHeight="1" x14ac:dyDescent="0.2">
      <c r="P1943" s="75"/>
      <c r="Q1943" s="75"/>
      <c r="W1943" s="75"/>
      <c r="AD1943" s="77"/>
    </row>
    <row r="1944" spans="16:30" ht="4.5" customHeight="1" x14ac:dyDescent="0.2">
      <c r="P1944" s="75"/>
      <c r="Q1944" s="75"/>
      <c r="W1944" s="75"/>
      <c r="AD1944" s="77"/>
    </row>
    <row r="1945" spans="16:30" ht="4.5" customHeight="1" x14ac:dyDescent="0.2">
      <c r="P1945" s="75"/>
      <c r="Q1945" s="75"/>
      <c r="W1945" s="75"/>
      <c r="AD1945" s="77"/>
    </row>
    <row r="1946" spans="16:30" ht="4.5" customHeight="1" x14ac:dyDescent="0.2">
      <c r="P1946" s="75"/>
      <c r="Q1946" s="75"/>
      <c r="W1946" s="75"/>
      <c r="AD1946" s="77"/>
    </row>
    <row r="1947" spans="16:30" ht="4.5" customHeight="1" x14ac:dyDescent="0.2">
      <c r="P1947" s="75"/>
      <c r="Q1947" s="75"/>
      <c r="W1947" s="75"/>
      <c r="AD1947" s="77"/>
    </row>
    <row r="1948" spans="16:30" ht="4.5" customHeight="1" x14ac:dyDescent="0.2">
      <c r="P1948" s="75"/>
      <c r="Q1948" s="75"/>
      <c r="W1948" s="75"/>
      <c r="AD1948" s="77"/>
    </row>
    <row r="1949" spans="16:30" ht="4.5" customHeight="1" x14ac:dyDescent="0.2">
      <c r="P1949" s="75"/>
      <c r="Q1949" s="75"/>
      <c r="W1949" s="75"/>
      <c r="AD1949" s="77"/>
    </row>
    <row r="1950" spans="16:30" ht="4.5" customHeight="1" x14ac:dyDescent="0.2">
      <c r="P1950" s="75"/>
      <c r="Q1950" s="75"/>
      <c r="W1950" s="75"/>
      <c r="AD1950" s="77"/>
    </row>
    <row r="1951" spans="16:30" ht="4.5" customHeight="1" x14ac:dyDescent="0.2">
      <c r="P1951" s="75"/>
      <c r="Q1951" s="75"/>
      <c r="W1951" s="75"/>
      <c r="AD1951" s="77"/>
    </row>
    <row r="1952" spans="16:30" ht="4.5" customHeight="1" x14ac:dyDescent="0.2">
      <c r="P1952" s="75"/>
      <c r="Q1952" s="75"/>
      <c r="W1952" s="75"/>
      <c r="AD1952" s="77"/>
    </row>
    <row r="1953" spans="16:30" ht="4.5" customHeight="1" x14ac:dyDescent="0.2">
      <c r="P1953" s="75"/>
      <c r="Q1953" s="75"/>
      <c r="W1953" s="75"/>
      <c r="AD1953" s="77"/>
    </row>
    <row r="1954" spans="16:30" ht="4.5" customHeight="1" x14ac:dyDescent="0.2">
      <c r="P1954" s="75"/>
      <c r="Q1954" s="75"/>
      <c r="W1954" s="75"/>
      <c r="AD1954" s="77"/>
    </row>
    <row r="1955" spans="16:30" ht="4.5" customHeight="1" x14ac:dyDescent="0.2">
      <c r="P1955" s="75"/>
      <c r="Q1955" s="75"/>
      <c r="W1955" s="75"/>
      <c r="AD1955" s="77"/>
    </row>
    <row r="1956" spans="16:30" ht="4.5" customHeight="1" x14ac:dyDescent="0.2">
      <c r="P1956" s="75"/>
      <c r="Q1956" s="75"/>
      <c r="W1956" s="75"/>
      <c r="AD1956" s="77"/>
    </row>
    <row r="1957" spans="16:30" ht="4.5" customHeight="1" x14ac:dyDescent="0.2">
      <c r="P1957" s="75"/>
      <c r="Q1957" s="75"/>
      <c r="W1957" s="75"/>
      <c r="AD1957" s="77"/>
    </row>
    <row r="1958" spans="16:30" ht="4.5" customHeight="1" x14ac:dyDescent="0.2">
      <c r="P1958" s="75"/>
      <c r="Q1958" s="75"/>
      <c r="W1958" s="75"/>
      <c r="AD1958" s="77"/>
    </row>
    <row r="1959" spans="16:30" ht="4.5" customHeight="1" x14ac:dyDescent="0.2">
      <c r="P1959" s="75"/>
      <c r="Q1959" s="75"/>
      <c r="W1959" s="75"/>
      <c r="AD1959" s="77"/>
    </row>
    <row r="1960" spans="16:30" ht="4.5" customHeight="1" x14ac:dyDescent="0.2">
      <c r="P1960" s="75"/>
      <c r="Q1960" s="75"/>
      <c r="W1960" s="75"/>
      <c r="AD1960" s="77"/>
    </row>
    <row r="1961" spans="16:30" ht="4.5" customHeight="1" x14ac:dyDescent="0.2">
      <c r="P1961" s="75"/>
      <c r="Q1961" s="75"/>
      <c r="W1961" s="75"/>
      <c r="AD1961" s="77"/>
    </row>
    <row r="1962" spans="16:30" ht="4.5" customHeight="1" x14ac:dyDescent="0.2">
      <c r="P1962" s="75"/>
      <c r="Q1962" s="75"/>
      <c r="W1962" s="75"/>
      <c r="AD1962" s="77"/>
    </row>
    <row r="1963" spans="16:30" ht="4.5" customHeight="1" x14ac:dyDescent="0.2">
      <c r="P1963" s="75"/>
      <c r="Q1963" s="75"/>
      <c r="W1963" s="75"/>
      <c r="AD1963" s="77"/>
    </row>
    <row r="1964" spans="16:30" ht="4.5" customHeight="1" x14ac:dyDescent="0.2">
      <c r="P1964" s="75"/>
      <c r="Q1964" s="75"/>
      <c r="W1964" s="75"/>
      <c r="AD1964" s="77"/>
    </row>
    <row r="1965" spans="16:30" ht="4.5" customHeight="1" x14ac:dyDescent="0.2">
      <c r="P1965" s="75"/>
      <c r="Q1965" s="75"/>
      <c r="W1965" s="75"/>
      <c r="AD1965" s="77"/>
    </row>
    <row r="1966" spans="16:30" ht="4.5" customHeight="1" x14ac:dyDescent="0.2">
      <c r="P1966" s="75"/>
      <c r="Q1966" s="75"/>
      <c r="W1966" s="75"/>
      <c r="AD1966" s="77"/>
    </row>
    <row r="1967" spans="16:30" ht="4.5" customHeight="1" x14ac:dyDescent="0.2">
      <c r="P1967" s="75"/>
      <c r="Q1967" s="75"/>
      <c r="W1967" s="75"/>
      <c r="AD1967" s="77"/>
    </row>
    <row r="1968" spans="16:30" ht="4.5" customHeight="1" x14ac:dyDescent="0.2">
      <c r="P1968" s="75"/>
      <c r="Q1968" s="75"/>
      <c r="W1968" s="75"/>
      <c r="AD1968" s="77"/>
    </row>
    <row r="1969" spans="16:30" ht="4.5" customHeight="1" x14ac:dyDescent="0.2">
      <c r="P1969" s="75"/>
      <c r="Q1969" s="75"/>
      <c r="W1969" s="75"/>
      <c r="AD1969" s="77"/>
    </row>
    <row r="1970" spans="16:30" ht="4.5" customHeight="1" x14ac:dyDescent="0.2">
      <c r="P1970" s="75"/>
      <c r="Q1970" s="75"/>
      <c r="W1970" s="75"/>
      <c r="AD1970" s="77"/>
    </row>
    <row r="1971" spans="16:30" ht="4.5" customHeight="1" x14ac:dyDescent="0.2">
      <c r="P1971" s="75"/>
      <c r="Q1971" s="75"/>
      <c r="W1971" s="75"/>
      <c r="AD1971" s="77"/>
    </row>
    <row r="1972" spans="16:30" ht="4.5" customHeight="1" x14ac:dyDescent="0.2">
      <c r="P1972" s="75"/>
      <c r="Q1972" s="75"/>
      <c r="W1972" s="75"/>
      <c r="AD1972" s="77"/>
    </row>
    <row r="1973" spans="16:30" ht="4.5" customHeight="1" x14ac:dyDescent="0.2">
      <c r="P1973" s="75"/>
      <c r="Q1973" s="75"/>
      <c r="W1973" s="75"/>
      <c r="AD1973" s="77"/>
    </row>
    <row r="1974" spans="16:30" ht="4.5" customHeight="1" x14ac:dyDescent="0.2">
      <c r="P1974" s="75"/>
      <c r="Q1974" s="75"/>
      <c r="W1974" s="75"/>
      <c r="AD1974" s="77"/>
    </row>
    <row r="1975" spans="16:30" ht="4.5" customHeight="1" x14ac:dyDescent="0.2">
      <c r="P1975" s="75"/>
      <c r="Q1975" s="75"/>
      <c r="W1975" s="75"/>
      <c r="AD1975" s="77"/>
    </row>
    <row r="1976" spans="16:30" ht="4.5" customHeight="1" x14ac:dyDescent="0.2">
      <c r="P1976" s="75"/>
      <c r="Q1976" s="75"/>
      <c r="W1976" s="75"/>
      <c r="AD1976" s="77"/>
    </row>
    <row r="1977" spans="16:30" ht="4.5" customHeight="1" x14ac:dyDescent="0.2">
      <c r="P1977" s="75"/>
      <c r="Q1977" s="75"/>
      <c r="W1977" s="75"/>
      <c r="AD1977" s="77"/>
    </row>
    <row r="1978" spans="16:30" ht="4.5" customHeight="1" x14ac:dyDescent="0.2">
      <c r="P1978" s="75"/>
      <c r="Q1978" s="75"/>
      <c r="W1978" s="75"/>
      <c r="AD1978" s="77"/>
    </row>
    <row r="1979" spans="16:30" ht="4.5" customHeight="1" x14ac:dyDescent="0.2">
      <c r="P1979" s="75"/>
      <c r="Q1979" s="75"/>
      <c r="W1979" s="75"/>
      <c r="AD1979" s="77"/>
    </row>
    <row r="1980" spans="16:30" ht="4.5" customHeight="1" x14ac:dyDescent="0.2">
      <c r="P1980" s="75"/>
      <c r="Q1980" s="75"/>
      <c r="W1980" s="75"/>
      <c r="AD1980" s="77"/>
    </row>
    <row r="1981" spans="16:30" ht="4.5" customHeight="1" x14ac:dyDescent="0.2">
      <c r="P1981" s="75"/>
      <c r="Q1981" s="75"/>
      <c r="W1981" s="75"/>
      <c r="AD1981" s="77"/>
    </row>
    <row r="1982" spans="16:30" ht="4.5" customHeight="1" x14ac:dyDescent="0.2">
      <c r="P1982" s="75"/>
      <c r="Q1982" s="75"/>
      <c r="W1982" s="75"/>
      <c r="AD1982" s="77"/>
    </row>
    <row r="1983" spans="16:30" ht="4.5" customHeight="1" x14ac:dyDescent="0.2">
      <c r="P1983" s="75"/>
      <c r="Q1983" s="75"/>
      <c r="W1983" s="75"/>
      <c r="AD1983" s="77"/>
    </row>
    <row r="1984" spans="16:30" ht="4.5" customHeight="1" x14ac:dyDescent="0.2">
      <c r="P1984" s="75"/>
      <c r="Q1984" s="75"/>
      <c r="W1984" s="75"/>
      <c r="AD1984" s="77"/>
    </row>
    <row r="1985" spans="16:30" ht="4.5" customHeight="1" x14ac:dyDescent="0.2">
      <c r="P1985" s="75"/>
      <c r="Q1985" s="75"/>
      <c r="W1985" s="75"/>
      <c r="AD1985" s="77"/>
    </row>
    <row r="1986" spans="16:30" ht="4.5" customHeight="1" x14ac:dyDescent="0.2">
      <c r="P1986" s="75"/>
      <c r="Q1986" s="75"/>
      <c r="W1986" s="75"/>
      <c r="AD1986" s="77"/>
    </row>
    <row r="1987" spans="16:30" ht="4.5" customHeight="1" x14ac:dyDescent="0.2">
      <c r="P1987" s="75"/>
      <c r="Q1987" s="75"/>
      <c r="W1987" s="75"/>
      <c r="AD1987" s="77"/>
    </row>
    <row r="1988" spans="16:30" ht="4.5" customHeight="1" x14ac:dyDescent="0.2">
      <c r="P1988" s="75"/>
      <c r="Q1988" s="75"/>
      <c r="W1988" s="75"/>
      <c r="AD1988" s="77"/>
    </row>
    <row r="1989" spans="16:30" ht="4.5" customHeight="1" x14ac:dyDescent="0.2">
      <c r="P1989" s="75"/>
      <c r="Q1989" s="75"/>
      <c r="W1989" s="75"/>
      <c r="AD1989" s="77"/>
    </row>
    <row r="1990" spans="16:30" ht="4.5" customHeight="1" x14ac:dyDescent="0.2">
      <c r="P1990" s="75"/>
      <c r="Q1990" s="75"/>
      <c r="W1990" s="75"/>
      <c r="AD1990" s="77"/>
    </row>
    <row r="1991" spans="16:30" ht="4.5" customHeight="1" x14ac:dyDescent="0.2">
      <c r="P1991" s="75"/>
      <c r="Q1991" s="75"/>
      <c r="W1991" s="75"/>
      <c r="AD1991" s="77"/>
    </row>
    <row r="1992" spans="16:30" ht="4.5" customHeight="1" x14ac:dyDescent="0.2">
      <c r="P1992" s="75"/>
      <c r="Q1992" s="75"/>
      <c r="W1992" s="75"/>
      <c r="AD1992" s="77"/>
    </row>
    <row r="1993" spans="16:30" ht="4.5" customHeight="1" x14ac:dyDescent="0.2">
      <c r="P1993" s="75"/>
      <c r="Q1993" s="75"/>
      <c r="W1993" s="75"/>
      <c r="AD1993" s="77"/>
    </row>
    <row r="1994" spans="16:30" ht="4.5" customHeight="1" x14ac:dyDescent="0.2">
      <c r="P1994" s="75"/>
      <c r="Q1994" s="75"/>
      <c r="W1994" s="75"/>
      <c r="AD1994" s="77"/>
    </row>
    <row r="1995" spans="16:30" ht="4.5" customHeight="1" x14ac:dyDescent="0.2">
      <c r="P1995" s="75"/>
      <c r="Q1995" s="75"/>
      <c r="W1995" s="75"/>
      <c r="AD1995" s="77"/>
    </row>
    <row r="1996" spans="16:30" ht="4.5" customHeight="1" x14ac:dyDescent="0.2">
      <c r="P1996" s="75"/>
      <c r="Q1996" s="75"/>
      <c r="W1996" s="75"/>
      <c r="AD1996" s="77"/>
    </row>
    <row r="1997" spans="16:30" ht="4.5" customHeight="1" x14ac:dyDescent="0.2">
      <c r="P1997" s="75"/>
      <c r="Q1997" s="75"/>
      <c r="W1997" s="75"/>
      <c r="AD1997" s="77"/>
    </row>
    <row r="1998" spans="16:30" ht="4.5" customHeight="1" x14ac:dyDescent="0.2">
      <c r="P1998" s="75"/>
      <c r="Q1998" s="75"/>
      <c r="W1998" s="75"/>
      <c r="AD1998" s="77"/>
    </row>
    <row r="1999" spans="16:30" ht="4.5" customHeight="1" x14ac:dyDescent="0.2">
      <c r="P1999" s="75"/>
      <c r="Q1999" s="75"/>
      <c r="W1999" s="75"/>
      <c r="AD1999" s="77"/>
    </row>
    <row r="2000" spans="16:30" ht="4.5" customHeight="1" x14ac:dyDescent="0.2">
      <c r="P2000" s="75"/>
      <c r="Q2000" s="75"/>
      <c r="W2000" s="75"/>
      <c r="AD2000" s="77"/>
    </row>
    <row r="2001" spans="16:30" ht="4.5" customHeight="1" x14ac:dyDescent="0.2">
      <c r="P2001" s="75"/>
      <c r="Q2001" s="75"/>
      <c r="W2001" s="75"/>
      <c r="AD2001" s="77"/>
    </row>
    <row r="2002" spans="16:30" ht="4.5" customHeight="1" x14ac:dyDescent="0.2">
      <c r="P2002" s="75"/>
      <c r="Q2002" s="75"/>
      <c r="W2002" s="75"/>
      <c r="AD2002" s="77"/>
    </row>
    <row r="2003" spans="16:30" ht="4.5" customHeight="1" x14ac:dyDescent="0.2">
      <c r="P2003" s="75"/>
      <c r="Q2003" s="75"/>
      <c r="W2003" s="75"/>
      <c r="AD2003" s="77"/>
    </row>
    <row r="2004" spans="16:30" ht="4.5" customHeight="1" x14ac:dyDescent="0.2">
      <c r="P2004" s="75"/>
      <c r="Q2004" s="75"/>
      <c r="W2004" s="75"/>
      <c r="AD2004" s="77"/>
    </row>
    <row r="2005" spans="16:30" ht="4.5" customHeight="1" x14ac:dyDescent="0.2">
      <c r="P2005" s="75"/>
      <c r="Q2005" s="75"/>
      <c r="W2005" s="75"/>
      <c r="AD2005" s="77"/>
    </row>
    <row r="2006" spans="16:30" ht="4.5" customHeight="1" x14ac:dyDescent="0.2">
      <c r="P2006" s="75"/>
      <c r="Q2006" s="75"/>
      <c r="W2006" s="75"/>
      <c r="AD2006" s="77"/>
    </row>
    <row r="2007" spans="16:30" ht="4.5" customHeight="1" x14ac:dyDescent="0.2">
      <c r="P2007" s="75"/>
      <c r="Q2007" s="75"/>
      <c r="W2007" s="75"/>
      <c r="AD2007" s="77"/>
    </row>
    <row r="2008" spans="16:30" ht="4.5" customHeight="1" x14ac:dyDescent="0.2">
      <c r="P2008" s="75"/>
      <c r="Q2008" s="75"/>
      <c r="W2008" s="75"/>
      <c r="AD2008" s="77"/>
    </row>
    <row r="2009" spans="16:30" ht="4.5" customHeight="1" x14ac:dyDescent="0.2">
      <c r="P2009" s="75"/>
      <c r="Q2009" s="75"/>
      <c r="W2009" s="75"/>
      <c r="AD2009" s="77"/>
    </row>
    <row r="2010" spans="16:30" ht="4.5" customHeight="1" x14ac:dyDescent="0.2">
      <c r="P2010" s="75"/>
      <c r="Q2010" s="75"/>
      <c r="W2010" s="75"/>
      <c r="AD2010" s="77"/>
    </row>
    <row r="2011" spans="16:30" ht="4.5" customHeight="1" x14ac:dyDescent="0.2">
      <c r="P2011" s="75"/>
      <c r="Q2011" s="75"/>
      <c r="W2011" s="75"/>
      <c r="AD2011" s="77"/>
    </row>
    <row r="2012" spans="16:30" ht="4.5" customHeight="1" x14ac:dyDescent="0.2">
      <c r="P2012" s="75"/>
      <c r="Q2012" s="75"/>
      <c r="W2012" s="75"/>
      <c r="AD2012" s="77"/>
    </row>
    <row r="2013" spans="16:30" ht="4.5" customHeight="1" x14ac:dyDescent="0.2">
      <c r="P2013" s="75"/>
      <c r="Q2013" s="75"/>
      <c r="W2013" s="75"/>
      <c r="AD2013" s="77"/>
    </row>
    <row r="2014" spans="16:30" ht="4.5" customHeight="1" x14ac:dyDescent="0.2">
      <c r="P2014" s="75"/>
      <c r="Q2014" s="75"/>
      <c r="W2014" s="75"/>
      <c r="AD2014" s="77"/>
    </row>
    <row r="2015" spans="16:30" ht="4.5" customHeight="1" x14ac:dyDescent="0.2">
      <c r="P2015" s="75"/>
      <c r="Q2015" s="75"/>
      <c r="W2015" s="75"/>
      <c r="AD2015" s="77"/>
    </row>
    <row r="2016" spans="16:30" ht="4.5" customHeight="1" x14ac:dyDescent="0.2">
      <c r="P2016" s="75"/>
      <c r="Q2016" s="75"/>
      <c r="W2016" s="75"/>
      <c r="AD2016" s="77"/>
    </row>
    <row r="2017" spans="16:30" ht="4.5" customHeight="1" x14ac:dyDescent="0.2">
      <c r="P2017" s="75"/>
      <c r="Q2017" s="75"/>
      <c r="W2017" s="75"/>
      <c r="AD2017" s="77"/>
    </row>
    <row r="2018" spans="16:30" ht="4.5" customHeight="1" x14ac:dyDescent="0.2">
      <c r="P2018" s="75"/>
      <c r="Q2018" s="75"/>
      <c r="W2018" s="75"/>
      <c r="AD2018" s="77"/>
    </row>
    <row r="2019" spans="16:30" ht="4.5" customHeight="1" x14ac:dyDescent="0.2">
      <c r="P2019" s="75"/>
      <c r="Q2019" s="75"/>
      <c r="W2019" s="75"/>
      <c r="AD2019" s="77"/>
    </row>
    <row r="2020" spans="16:30" ht="4.5" customHeight="1" x14ac:dyDescent="0.2">
      <c r="P2020" s="75"/>
      <c r="Q2020" s="75"/>
      <c r="W2020" s="75"/>
      <c r="AD2020" s="77"/>
    </row>
    <row r="2021" spans="16:30" ht="4.5" customHeight="1" x14ac:dyDescent="0.2">
      <c r="P2021" s="75"/>
      <c r="Q2021" s="75"/>
      <c r="W2021" s="75"/>
      <c r="AD2021" s="77"/>
    </row>
    <row r="2022" spans="16:30" ht="4.5" customHeight="1" x14ac:dyDescent="0.2">
      <c r="P2022" s="75"/>
      <c r="Q2022" s="75"/>
      <c r="W2022" s="75"/>
      <c r="AD2022" s="77"/>
    </row>
    <row r="2023" spans="16:30" ht="4.5" customHeight="1" x14ac:dyDescent="0.2">
      <c r="P2023" s="75"/>
      <c r="Q2023" s="75"/>
      <c r="W2023" s="75"/>
      <c r="AD2023" s="77"/>
    </row>
    <row r="2024" spans="16:30" ht="4.5" customHeight="1" x14ac:dyDescent="0.2">
      <c r="P2024" s="75"/>
      <c r="Q2024" s="75"/>
      <c r="W2024" s="75"/>
      <c r="AD2024" s="77"/>
    </row>
    <row r="2025" spans="16:30" ht="4.5" customHeight="1" x14ac:dyDescent="0.2">
      <c r="P2025" s="75"/>
      <c r="Q2025" s="75"/>
      <c r="W2025" s="75"/>
      <c r="AD2025" s="77"/>
    </row>
    <row r="2026" spans="16:30" ht="4.5" customHeight="1" x14ac:dyDescent="0.2">
      <c r="P2026" s="75"/>
      <c r="Q2026" s="75"/>
      <c r="W2026" s="75"/>
      <c r="AD2026" s="77"/>
    </row>
    <row r="2027" spans="16:30" ht="4.5" customHeight="1" x14ac:dyDescent="0.2">
      <c r="P2027" s="75"/>
      <c r="Q2027" s="75"/>
      <c r="W2027" s="75"/>
      <c r="AD2027" s="77"/>
    </row>
    <row r="2028" spans="16:30" ht="4.5" customHeight="1" x14ac:dyDescent="0.2">
      <c r="P2028" s="75"/>
      <c r="Q2028" s="75"/>
      <c r="W2028" s="75"/>
      <c r="AD2028" s="77"/>
    </row>
    <row r="2029" spans="16:30" ht="4.5" customHeight="1" x14ac:dyDescent="0.2">
      <c r="P2029" s="75"/>
      <c r="Q2029" s="75"/>
      <c r="W2029" s="75"/>
      <c r="AD2029" s="77"/>
    </row>
    <row r="2030" spans="16:30" ht="4.5" customHeight="1" x14ac:dyDescent="0.2">
      <c r="P2030" s="75"/>
      <c r="Q2030" s="75"/>
      <c r="W2030" s="75"/>
      <c r="AD2030" s="77"/>
    </row>
    <row r="2031" spans="16:30" ht="4.5" customHeight="1" x14ac:dyDescent="0.2">
      <c r="P2031" s="75"/>
      <c r="Q2031" s="75"/>
      <c r="W2031" s="75"/>
      <c r="AD2031" s="77"/>
    </row>
    <row r="2032" spans="16:30" ht="4.5" customHeight="1" x14ac:dyDescent="0.2">
      <c r="P2032" s="75"/>
      <c r="Q2032" s="75"/>
      <c r="W2032" s="75"/>
      <c r="AD2032" s="77"/>
    </row>
    <row r="2033" spans="16:30" ht="4.5" customHeight="1" x14ac:dyDescent="0.2">
      <c r="P2033" s="75"/>
      <c r="Q2033" s="75"/>
      <c r="W2033" s="75"/>
      <c r="AD2033" s="77"/>
    </row>
    <row r="2034" spans="16:30" ht="4.5" customHeight="1" x14ac:dyDescent="0.2">
      <c r="P2034" s="75"/>
      <c r="Q2034" s="75"/>
      <c r="W2034" s="75"/>
      <c r="AD2034" s="77"/>
    </row>
    <row r="2035" spans="16:30" ht="4.5" customHeight="1" x14ac:dyDescent="0.2">
      <c r="P2035" s="75"/>
      <c r="Q2035" s="75"/>
      <c r="W2035" s="75"/>
      <c r="AD2035" s="77"/>
    </row>
    <row r="2036" spans="16:30" ht="4.5" customHeight="1" x14ac:dyDescent="0.2">
      <c r="P2036" s="75"/>
      <c r="Q2036" s="75"/>
      <c r="W2036" s="75"/>
      <c r="AD2036" s="77"/>
    </row>
    <row r="2037" spans="16:30" ht="4.5" customHeight="1" x14ac:dyDescent="0.2">
      <c r="P2037" s="75"/>
      <c r="Q2037" s="75"/>
      <c r="W2037" s="75"/>
      <c r="AD2037" s="77"/>
    </row>
    <row r="2038" spans="16:30" ht="4.5" customHeight="1" x14ac:dyDescent="0.2">
      <c r="P2038" s="75"/>
      <c r="Q2038" s="75"/>
      <c r="W2038" s="75"/>
      <c r="AD2038" s="77"/>
    </row>
    <row r="2039" spans="16:30" ht="4.5" customHeight="1" x14ac:dyDescent="0.2">
      <c r="P2039" s="75"/>
      <c r="Q2039" s="75"/>
      <c r="W2039" s="75"/>
      <c r="AD2039" s="77"/>
    </row>
    <row r="2040" spans="16:30" ht="4.5" customHeight="1" x14ac:dyDescent="0.2">
      <c r="P2040" s="75"/>
      <c r="Q2040" s="75"/>
      <c r="W2040" s="75"/>
      <c r="AD2040" s="77"/>
    </row>
    <row r="2041" spans="16:30" ht="4.5" customHeight="1" x14ac:dyDescent="0.2">
      <c r="P2041" s="75"/>
      <c r="Q2041" s="75"/>
      <c r="W2041" s="75"/>
      <c r="AD2041" s="77"/>
    </row>
    <row r="2042" spans="16:30" ht="4.5" customHeight="1" x14ac:dyDescent="0.2">
      <c r="P2042" s="75"/>
      <c r="Q2042" s="75"/>
      <c r="W2042" s="75"/>
      <c r="AD2042" s="77"/>
    </row>
    <row r="2043" spans="16:30" ht="4.5" customHeight="1" x14ac:dyDescent="0.2">
      <c r="P2043" s="75"/>
      <c r="Q2043" s="75"/>
      <c r="W2043" s="75"/>
      <c r="AD2043" s="77"/>
    </row>
    <row r="2044" spans="16:30" ht="4.5" customHeight="1" x14ac:dyDescent="0.2">
      <c r="P2044" s="75"/>
      <c r="Q2044" s="75"/>
      <c r="W2044" s="75"/>
      <c r="AD2044" s="77"/>
    </row>
    <row r="2045" spans="16:30" ht="4.5" customHeight="1" x14ac:dyDescent="0.2">
      <c r="P2045" s="75"/>
      <c r="Q2045" s="75"/>
      <c r="W2045" s="75"/>
      <c r="AD2045" s="77"/>
    </row>
    <row r="2046" spans="16:30" ht="4.5" customHeight="1" x14ac:dyDescent="0.2">
      <c r="P2046" s="75"/>
      <c r="Q2046" s="75"/>
      <c r="W2046" s="75"/>
      <c r="AD2046" s="77"/>
    </row>
    <row r="2047" spans="16:30" ht="4.5" customHeight="1" x14ac:dyDescent="0.2">
      <c r="P2047" s="75"/>
      <c r="Q2047" s="75"/>
      <c r="W2047" s="75"/>
      <c r="AD2047" s="77"/>
    </row>
    <row r="2048" spans="16:30" ht="4.5" customHeight="1" x14ac:dyDescent="0.2">
      <c r="P2048" s="75"/>
      <c r="Q2048" s="75"/>
      <c r="W2048" s="75"/>
      <c r="AD2048" s="77"/>
    </row>
    <row r="2049" spans="16:30" ht="4.5" customHeight="1" x14ac:dyDescent="0.2">
      <c r="P2049" s="75"/>
      <c r="Q2049" s="75"/>
      <c r="W2049" s="75"/>
      <c r="AD2049" s="77"/>
    </row>
    <row r="2050" spans="16:30" ht="4.5" customHeight="1" x14ac:dyDescent="0.2">
      <c r="P2050" s="75"/>
      <c r="Q2050" s="75"/>
      <c r="W2050" s="75"/>
      <c r="AD2050" s="77"/>
    </row>
    <row r="2051" spans="16:30" ht="4.5" customHeight="1" x14ac:dyDescent="0.2">
      <c r="P2051" s="75"/>
      <c r="Q2051" s="75"/>
      <c r="W2051" s="75"/>
      <c r="AD2051" s="77"/>
    </row>
    <row r="2052" spans="16:30" ht="4.5" customHeight="1" x14ac:dyDescent="0.2">
      <c r="P2052" s="75"/>
      <c r="Q2052" s="75"/>
      <c r="W2052" s="75"/>
      <c r="AD2052" s="77"/>
    </row>
    <row r="2053" spans="16:30" ht="4.5" customHeight="1" x14ac:dyDescent="0.2">
      <c r="P2053" s="75"/>
      <c r="Q2053" s="75"/>
      <c r="W2053" s="75"/>
      <c r="AD2053" s="77"/>
    </row>
    <row r="2054" spans="16:30" ht="4.5" customHeight="1" x14ac:dyDescent="0.2">
      <c r="P2054" s="75"/>
      <c r="Q2054" s="75"/>
      <c r="W2054" s="75"/>
      <c r="AD2054" s="77"/>
    </row>
    <row r="2055" spans="16:30" ht="4.5" customHeight="1" x14ac:dyDescent="0.2">
      <c r="P2055" s="75"/>
      <c r="Q2055" s="75"/>
      <c r="W2055" s="75"/>
      <c r="AD2055" s="77"/>
    </row>
    <row r="2056" spans="16:30" ht="4.5" customHeight="1" x14ac:dyDescent="0.2">
      <c r="P2056" s="75"/>
      <c r="Q2056" s="75"/>
      <c r="W2056" s="75"/>
      <c r="AD2056" s="77"/>
    </row>
    <row r="2057" spans="16:30" ht="4.5" customHeight="1" x14ac:dyDescent="0.2">
      <c r="P2057" s="75"/>
      <c r="Q2057" s="75"/>
      <c r="W2057" s="75"/>
      <c r="AD2057" s="77"/>
    </row>
    <row r="2058" spans="16:30" ht="4.5" customHeight="1" x14ac:dyDescent="0.2">
      <c r="P2058" s="75"/>
      <c r="Q2058" s="75"/>
      <c r="W2058" s="75"/>
      <c r="AD2058" s="77"/>
    </row>
    <row r="2059" spans="16:30" ht="4.5" customHeight="1" x14ac:dyDescent="0.2">
      <c r="P2059" s="75"/>
      <c r="Q2059" s="75"/>
      <c r="W2059" s="75"/>
      <c r="AD2059" s="77"/>
    </row>
    <row r="2060" spans="16:30" ht="4.5" customHeight="1" x14ac:dyDescent="0.2">
      <c r="P2060" s="75"/>
      <c r="Q2060" s="75"/>
      <c r="W2060" s="75"/>
      <c r="AD2060" s="77"/>
    </row>
    <row r="2061" spans="16:30" ht="4.5" customHeight="1" x14ac:dyDescent="0.2">
      <c r="P2061" s="75"/>
      <c r="Q2061" s="75"/>
      <c r="W2061" s="75"/>
      <c r="AD2061" s="77"/>
    </row>
    <row r="2062" spans="16:30" ht="4.5" customHeight="1" x14ac:dyDescent="0.2">
      <c r="P2062" s="75"/>
      <c r="Q2062" s="75"/>
      <c r="W2062" s="75"/>
      <c r="AD2062" s="77"/>
    </row>
    <row r="2063" spans="16:30" ht="4.5" customHeight="1" x14ac:dyDescent="0.2">
      <c r="P2063" s="75"/>
      <c r="Q2063" s="75"/>
      <c r="W2063" s="75"/>
      <c r="AD2063" s="77"/>
    </row>
    <row r="2064" spans="16:30" ht="4.5" customHeight="1" x14ac:dyDescent="0.2">
      <c r="P2064" s="75"/>
      <c r="Q2064" s="75"/>
      <c r="W2064" s="75"/>
      <c r="AD2064" s="77"/>
    </row>
    <row r="2065" spans="16:30" ht="4.5" customHeight="1" x14ac:dyDescent="0.2">
      <c r="P2065" s="75"/>
      <c r="Q2065" s="75"/>
      <c r="W2065" s="75"/>
      <c r="AD2065" s="77"/>
    </row>
    <row r="2066" spans="16:30" ht="4.5" customHeight="1" x14ac:dyDescent="0.2">
      <c r="P2066" s="75"/>
      <c r="Q2066" s="75"/>
      <c r="W2066" s="75"/>
      <c r="AD2066" s="77"/>
    </row>
    <row r="2067" spans="16:30" ht="4.5" customHeight="1" x14ac:dyDescent="0.2">
      <c r="P2067" s="75"/>
      <c r="Q2067" s="75"/>
      <c r="W2067" s="75"/>
      <c r="AD2067" s="77"/>
    </row>
    <row r="2068" spans="16:30" ht="4.5" customHeight="1" x14ac:dyDescent="0.2">
      <c r="P2068" s="75"/>
      <c r="Q2068" s="75"/>
      <c r="W2068" s="75"/>
      <c r="AD2068" s="77"/>
    </row>
    <row r="2069" spans="16:30" ht="4.5" customHeight="1" x14ac:dyDescent="0.2">
      <c r="P2069" s="75"/>
      <c r="Q2069" s="75"/>
      <c r="W2069" s="75"/>
      <c r="AD2069" s="77"/>
    </row>
    <row r="2070" spans="16:30" ht="4.5" customHeight="1" x14ac:dyDescent="0.2">
      <c r="P2070" s="75"/>
      <c r="Q2070" s="75"/>
      <c r="W2070" s="75"/>
      <c r="AD2070" s="77"/>
    </row>
    <row r="2071" spans="16:30" ht="4.5" customHeight="1" x14ac:dyDescent="0.2">
      <c r="P2071" s="75"/>
      <c r="Q2071" s="75"/>
      <c r="W2071" s="75"/>
      <c r="AD2071" s="77"/>
    </row>
    <row r="2072" spans="16:30" ht="4.5" customHeight="1" x14ac:dyDescent="0.2">
      <c r="P2072" s="75"/>
      <c r="Q2072" s="75"/>
      <c r="W2072" s="75"/>
      <c r="AD2072" s="77"/>
    </row>
    <row r="2073" spans="16:30" ht="4.5" customHeight="1" x14ac:dyDescent="0.2">
      <c r="P2073" s="75"/>
      <c r="Q2073" s="75"/>
      <c r="W2073" s="75"/>
      <c r="AD2073" s="77"/>
    </row>
    <row r="2074" spans="16:30" ht="4.5" customHeight="1" x14ac:dyDescent="0.2">
      <c r="P2074" s="75"/>
      <c r="Q2074" s="75"/>
      <c r="W2074" s="75"/>
      <c r="AD2074" s="77"/>
    </row>
    <row r="2075" spans="16:30" ht="4.5" customHeight="1" x14ac:dyDescent="0.2">
      <c r="P2075" s="75"/>
      <c r="Q2075" s="75"/>
      <c r="W2075" s="75"/>
      <c r="AD2075" s="77"/>
    </row>
    <row r="2076" spans="16:30" ht="4.5" customHeight="1" x14ac:dyDescent="0.2">
      <c r="P2076" s="75"/>
      <c r="Q2076" s="75"/>
      <c r="W2076" s="75"/>
      <c r="AD2076" s="77"/>
    </row>
    <row r="2077" spans="16:30" ht="4.5" customHeight="1" x14ac:dyDescent="0.2">
      <c r="P2077" s="75"/>
      <c r="Q2077" s="75"/>
      <c r="W2077" s="75"/>
      <c r="AD2077" s="77"/>
    </row>
    <row r="2078" spans="16:30" ht="4.5" customHeight="1" x14ac:dyDescent="0.2">
      <c r="P2078" s="75"/>
      <c r="Q2078" s="75"/>
      <c r="W2078" s="75"/>
      <c r="AD2078" s="77"/>
    </row>
    <row r="2079" spans="16:30" ht="4.5" customHeight="1" x14ac:dyDescent="0.2">
      <c r="P2079" s="75"/>
      <c r="Q2079" s="75"/>
      <c r="W2079" s="75"/>
      <c r="AD2079" s="77"/>
    </row>
    <row r="2080" spans="16:30" ht="4.5" customHeight="1" x14ac:dyDescent="0.2">
      <c r="P2080" s="75"/>
      <c r="Q2080" s="75"/>
      <c r="W2080" s="75"/>
      <c r="AD2080" s="77"/>
    </row>
    <row r="2081" spans="16:30" ht="4.5" customHeight="1" x14ac:dyDescent="0.2">
      <c r="P2081" s="75"/>
      <c r="Q2081" s="75"/>
      <c r="W2081" s="75"/>
      <c r="AD2081" s="77"/>
    </row>
    <row r="2082" spans="16:30" ht="4.5" customHeight="1" x14ac:dyDescent="0.2">
      <c r="P2082" s="75"/>
      <c r="Q2082" s="75"/>
      <c r="W2082" s="75"/>
      <c r="AD2082" s="77"/>
    </row>
    <row r="2083" spans="16:30" ht="4.5" customHeight="1" x14ac:dyDescent="0.2">
      <c r="P2083" s="75"/>
      <c r="Q2083" s="75"/>
      <c r="W2083" s="75"/>
      <c r="AD2083" s="77"/>
    </row>
    <row r="2084" spans="16:30" ht="4.5" customHeight="1" x14ac:dyDescent="0.2">
      <c r="P2084" s="75"/>
      <c r="Q2084" s="75"/>
      <c r="W2084" s="75"/>
      <c r="AD2084" s="77"/>
    </row>
    <row r="2085" spans="16:30" ht="4.5" customHeight="1" x14ac:dyDescent="0.2">
      <c r="P2085" s="75"/>
      <c r="Q2085" s="75"/>
      <c r="W2085" s="75"/>
      <c r="AD2085" s="77"/>
    </row>
    <row r="2086" spans="16:30" ht="4.5" customHeight="1" x14ac:dyDescent="0.2">
      <c r="P2086" s="75"/>
      <c r="Q2086" s="75"/>
      <c r="W2086" s="75"/>
      <c r="AD2086" s="77"/>
    </row>
    <row r="2087" spans="16:30" ht="4.5" customHeight="1" x14ac:dyDescent="0.2">
      <c r="P2087" s="75"/>
      <c r="Q2087" s="75"/>
      <c r="W2087" s="75"/>
      <c r="AD2087" s="77"/>
    </row>
    <row r="2088" spans="16:30" ht="4.5" customHeight="1" x14ac:dyDescent="0.2">
      <c r="P2088" s="75"/>
      <c r="Q2088" s="75"/>
      <c r="W2088" s="75"/>
      <c r="AD2088" s="77"/>
    </row>
    <row r="2089" spans="16:30" ht="4.5" customHeight="1" x14ac:dyDescent="0.2">
      <c r="P2089" s="75"/>
      <c r="Q2089" s="75"/>
      <c r="W2089" s="75"/>
      <c r="AD2089" s="77"/>
    </row>
    <row r="2090" spans="16:30" ht="4.5" customHeight="1" x14ac:dyDescent="0.2">
      <c r="P2090" s="75"/>
      <c r="Q2090" s="75"/>
      <c r="W2090" s="75"/>
      <c r="AD2090" s="77"/>
    </row>
    <row r="2091" spans="16:30" ht="4.5" customHeight="1" x14ac:dyDescent="0.2">
      <c r="P2091" s="75"/>
      <c r="Q2091" s="75"/>
      <c r="W2091" s="75"/>
      <c r="AD2091" s="77"/>
    </row>
    <row r="2092" spans="16:30" ht="4.5" customHeight="1" x14ac:dyDescent="0.2">
      <c r="P2092" s="75"/>
      <c r="Q2092" s="75"/>
      <c r="W2092" s="75"/>
      <c r="AD2092" s="77"/>
    </row>
    <row r="2093" spans="16:30" ht="4.5" customHeight="1" x14ac:dyDescent="0.2">
      <c r="P2093" s="75"/>
      <c r="Q2093" s="75"/>
      <c r="W2093" s="75"/>
      <c r="AD2093" s="77"/>
    </row>
    <row r="2094" spans="16:30" ht="4.5" customHeight="1" x14ac:dyDescent="0.2">
      <c r="P2094" s="75"/>
      <c r="Q2094" s="75"/>
      <c r="W2094" s="75"/>
      <c r="AD2094" s="77"/>
    </row>
    <row r="2095" spans="16:30" ht="4.5" customHeight="1" x14ac:dyDescent="0.2">
      <c r="P2095" s="75"/>
      <c r="Q2095" s="75"/>
      <c r="W2095" s="75"/>
      <c r="AD2095" s="77"/>
    </row>
    <row r="2096" spans="16:30" ht="4.5" customHeight="1" x14ac:dyDescent="0.2">
      <c r="P2096" s="75"/>
      <c r="Q2096" s="75"/>
      <c r="W2096" s="75"/>
      <c r="AD2096" s="77"/>
    </row>
    <row r="2097" spans="16:30" ht="4.5" customHeight="1" x14ac:dyDescent="0.2">
      <c r="P2097" s="75"/>
      <c r="Q2097" s="75"/>
      <c r="W2097" s="75"/>
      <c r="AD2097" s="77"/>
    </row>
    <row r="2098" spans="16:30" ht="4.5" customHeight="1" x14ac:dyDescent="0.2">
      <c r="P2098" s="75"/>
      <c r="Q2098" s="75"/>
      <c r="W2098" s="75"/>
      <c r="AD2098" s="77"/>
    </row>
    <row r="2099" spans="16:30" ht="4.5" customHeight="1" x14ac:dyDescent="0.2">
      <c r="P2099" s="75"/>
      <c r="Q2099" s="75"/>
      <c r="W2099" s="75"/>
      <c r="AD2099" s="77"/>
    </row>
    <row r="2100" spans="16:30" ht="4.5" customHeight="1" x14ac:dyDescent="0.2">
      <c r="P2100" s="75"/>
      <c r="Q2100" s="75"/>
      <c r="W2100" s="75"/>
      <c r="AD2100" s="77"/>
    </row>
    <row r="2101" spans="16:30" ht="4.5" customHeight="1" x14ac:dyDescent="0.2">
      <c r="P2101" s="75"/>
      <c r="Q2101" s="75"/>
      <c r="W2101" s="75"/>
      <c r="AD2101" s="77"/>
    </row>
    <row r="2102" spans="16:30" ht="4.5" customHeight="1" x14ac:dyDescent="0.2">
      <c r="P2102" s="75"/>
      <c r="Q2102" s="75"/>
      <c r="W2102" s="75"/>
      <c r="AD2102" s="77"/>
    </row>
    <row r="2103" spans="16:30" ht="4.5" customHeight="1" x14ac:dyDescent="0.2">
      <c r="P2103" s="75"/>
      <c r="Q2103" s="75"/>
      <c r="W2103" s="75"/>
      <c r="AD2103" s="77"/>
    </row>
    <row r="2104" spans="16:30" ht="4.5" customHeight="1" x14ac:dyDescent="0.2">
      <c r="P2104" s="75"/>
      <c r="Q2104" s="75"/>
      <c r="W2104" s="75"/>
      <c r="AD2104" s="77"/>
    </row>
    <row r="2105" spans="16:30" ht="4.5" customHeight="1" x14ac:dyDescent="0.2">
      <c r="P2105" s="75"/>
      <c r="Q2105" s="75"/>
      <c r="W2105" s="75"/>
      <c r="AD2105" s="77"/>
    </row>
    <row r="2106" spans="16:30" ht="4.5" customHeight="1" x14ac:dyDescent="0.2">
      <c r="P2106" s="75"/>
      <c r="Q2106" s="75"/>
      <c r="W2106" s="75"/>
      <c r="AD2106" s="77"/>
    </row>
    <row r="2107" spans="16:30" ht="4.5" customHeight="1" x14ac:dyDescent="0.2">
      <c r="P2107" s="75"/>
      <c r="Q2107" s="75"/>
      <c r="W2107" s="75"/>
      <c r="AD2107" s="77"/>
    </row>
    <row r="2108" spans="16:30" ht="4.5" customHeight="1" x14ac:dyDescent="0.2">
      <c r="P2108" s="75"/>
      <c r="Q2108" s="75"/>
      <c r="W2108" s="75"/>
      <c r="AD2108" s="77"/>
    </row>
    <row r="2109" spans="16:30" ht="4.5" customHeight="1" x14ac:dyDescent="0.2">
      <c r="P2109" s="75"/>
      <c r="Q2109" s="75"/>
      <c r="W2109" s="75"/>
      <c r="AD2109" s="77"/>
    </row>
    <row r="2110" spans="16:30" ht="4.5" customHeight="1" x14ac:dyDescent="0.2">
      <c r="P2110" s="75"/>
      <c r="Q2110" s="75"/>
      <c r="W2110" s="75"/>
      <c r="AD2110" s="77"/>
    </row>
    <row r="2111" spans="16:30" ht="4.5" customHeight="1" x14ac:dyDescent="0.2">
      <c r="P2111" s="75"/>
      <c r="Q2111" s="75"/>
      <c r="W2111" s="75"/>
      <c r="AD2111" s="77"/>
    </row>
    <row r="2112" spans="16:30" ht="4.5" customHeight="1" x14ac:dyDescent="0.2">
      <c r="P2112" s="75"/>
      <c r="Q2112" s="75"/>
      <c r="W2112" s="75"/>
      <c r="AD2112" s="77"/>
    </row>
    <row r="2113" spans="16:30" ht="4.5" customHeight="1" x14ac:dyDescent="0.2">
      <c r="P2113" s="75"/>
      <c r="Q2113" s="75"/>
      <c r="W2113" s="75"/>
      <c r="AD2113" s="77"/>
    </row>
    <row r="2114" spans="16:30" ht="4.5" customHeight="1" x14ac:dyDescent="0.2">
      <c r="P2114" s="75"/>
      <c r="Q2114" s="75"/>
      <c r="W2114" s="75"/>
      <c r="AD2114" s="77"/>
    </row>
    <row r="2115" spans="16:30" ht="4.5" customHeight="1" x14ac:dyDescent="0.2">
      <c r="P2115" s="75"/>
      <c r="Q2115" s="75"/>
      <c r="W2115" s="75"/>
      <c r="AD2115" s="77"/>
    </row>
    <row r="2116" spans="16:30" ht="4.5" customHeight="1" x14ac:dyDescent="0.2">
      <c r="P2116" s="75"/>
      <c r="Q2116" s="75"/>
      <c r="W2116" s="75"/>
      <c r="AD2116" s="77"/>
    </row>
    <row r="2117" spans="16:30" ht="4.5" customHeight="1" x14ac:dyDescent="0.2">
      <c r="P2117" s="75"/>
      <c r="Q2117" s="75"/>
      <c r="W2117" s="75"/>
      <c r="AD2117" s="77"/>
    </row>
    <row r="2118" spans="16:30" ht="4.5" customHeight="1" x14ac:dyDescent="0.2">
      <c r="P2118" s="75"/>
      <c r="Q2118" s="75"/>
      <c r="W2118" s="75"/>
      <c r="AD2118" s="77"/>
    </row>
    <row r="2119" spans="16:30" ht="4.5" customHeight="1" x14ac:dyDescent="0.2">
      <c r="P2119" s="75"/>
      <c r="Q2119" s="75"/>
      <c r="W2119" s="75"/>
      <c r="AD2119" s="77"/>
    </row>
    <row r="2120" spans="16:30" ht="4.5" customHeight="1" x14ac:dyDescent="0.2">
      <c r="P2120" s="75"/>
      <c r="Q2120" s="75"/>
      <c r="W2120" s="75"/>
      <c r="AD2120" s="77"/>
    </row>
    <row r="2121" spans="16:30" ht="4.5" customHeight="1" x14ac:dyDescent="0.2">
      <c r="P2121" s="75"/>
      <c r="Q2121" s="75"/>
      <c r="W2121" s="75"/>
      <c r="AD2121" s="77"/>
    </row>
    <row r="2122" spans="16:30" ht="4.5" customHeight="1" x14ac:dyDescent="0.2">
      <c r="P2122" s="75"/>
      <c r="Q2122" s="75"/>
      <c r="W2122" s="75"/>
      <c r="AD2122" s="77"/>
    </row>
    <row r="2123" spans="16:30" ht="4.5" customHeight="1" x14ac:dyDescent="0.2">
      <c r="P2123" s="75"/>
      <c r="Q2123" s="75"/>
      <c r="W2123" s="75"/>
      <c r="AD2123" s="77"/>
    </row>
    <row r="2124" spans="16:30" ht="4.5" customHeight="1" x14ac:dyDescent="0.2">
      <c r="P2124" s="75"/>
      <c r="Q2124" s="75"/>
      <c r="W2124" s="75"/>
      <c r="AD2124" s="77"/>
    </row>
    <row r="2125" spans="16:30" ht="4.5" customHeight="1" x14ac:dyDescent="0.2">
      <c r="P2125" s="75"/>
      <c r="Q2125" s="75"/>
      <c r="W2125" s="75"/>
      <c r="AD2125" s="77"/>
    </row>
    <row r="2126" spans="16:30" ht="4.5" customHeight="1" x14ac:dyDescent="0.2">
      <c r="P2126" s="75"/>
      <c r="Q2126" s="75"/>
      <c r="W2126" s="75"/>
      <c r="AD2126" s="77"/>
    </row>
    <row r="2127" spans="16:30" ht="4.5" customHeight="1" x14ac:dyDescent="0.2">
      <c r="P2127" s="75"/>
      <c r="Q2127" s="75"/>
      <c r="W2127" s="75"/>
      <c r="AD2127" s="77"/>
    </row>
    <row r="2128" spans="16:30" ht="4.5" customHeight="1" x14ac:dyDescent="0.2">
      <c r="P2128" s="75"/>
      <c r="Q2128" s="75"/>
      <c r="W2128" s="75"/>
      <c r="AD2128" s="77"/>
    </row>
    <row r="2129" spans="16:30" ht="4.5" customHeight="1" x14ac:dyDescent="0.2">
      <c r="P2129" s="75"/>
      <c r="Q2129" s="75"/>
      <c r="W2129" s="75"/>
      <c r="AD2129" s="77"/>
    </row>
    <row r="2130" spans="16:30" ht="4.5" customHeight="1" x14ac:dyDescent="0.2">
      <c r="P2130" s="75"/>
      <c r="Q2130" s="75"/>
      <c r="W2130" s="75"/>
      <c r="AD2130" s="77"/>
    </row>
    <row r="2131" spans="16:30" ht="4.5" customHeight="1" x14ac:dyDescent="0.2">
      <c r="P2131" s="75"/>
      <c r="Q2131" s="75"/>
      <c r="W2131" s="75"/>
      <c r="AD2131" s="77"/>
    </row>
    <row r="2132" spans="16:30" ht="4.5" customHeight="1" x14ac:dyDescent="0.2">
      <c r="P2132" s="75"/>
      <c r="Q2132" s="75"/>
      <c r="W2132" s="75"/>
      <c r="AD2132" s="77"/>
    </row>
    <row r="2133" spans="16:30" ht="4.5" customHeight="1" x14ac:dyDescent="0.2">
      <c r="P2133" s="75"/>
      <c r="Q2133" s="75"/>
      <c r="W2133" s="75"/>
      <c r="AD2133" s="77"/>
    </row>
    <row r="2134" spans="16:30" ht="4.5" customHeight="1" x14ac:dyDescent="0.2">
      <c r="P2134" s="75"/>
      <c r="Q2134" s="75"/>
      <c r="W2134" s="75"/>
      <c r="AD2134" s="77"/>
    </row>
    <row r="2135" spans="16:30" ht="4.5" customHeight="1" x14ac:dyDescent="0.2">
      <c r="P2135" s="75"/>
      <c r="Q2135" s="75"/>
      <c r="W2135" s="75"/>
      <c r="AD2135" s="77"/>
    </row>
    <row r="2136" spans="16:30" ht="4.5" customHeight="1" x14ac:dyDescent="0.2">
      <c r="P2136" s="75"/>
      <c r="Q2136" s="75"/>
      <c r="W2136" s="75"/>
      <c r="AD2136" s="77"/>
    </row>
    <row r="2137" spans="16:30" ht="4.5" customHeight="1" x14ac:dyDescent="0.2">
      <c r="P2137" s="75"/>
      <c r="Q2137" s="75"/>
      <c r="W2137" s="75"/>
      <c r="AD2137" s="77"/>
    </row>
    <row r="2138" spans="16:30" ht="4.5" customHeight="1" x14ac:dyDescent="0.2">
      <c r="P2138" s="75"/>
      <c r="Q2138" s="75"/>
      <c r="W2138" s="75"/>
      <c r="AD2138" s="77"/>
    </row>
    <row r="2139" spans="16:30" ht="4.5" customHeight="1" x14ac:dyDescent="0.2">
      <c r="P2139" s="75"/>
      <c r="Q2139" s="75"/>
      <c r="W2139" s="75"/>
      <c r="AD2139" s="77"/>
    </row>
    <row r="2140" spans="16:30" ht="4.5" customHeight="1" x14ac:dyDescent="0.2">
      <c r="P2140" s="75"/>
      <c r="Q2140" s="75"/>
      <c r="W2140" s="75"/>
      <c r="AD2140" s="77"/>
    </row>
    <row r="2141" spans="16:30" ht="4.5" customHeight="1" x14ac:dyDescent="0.2">
      <c r="P2141" s="75"/>
      <c r="Q2141" s="75"/>
      <c r="W2141" s="75"/>
      <c r="AD2141" s="77"/>
    </row>
    <row r="2142" spans="16:30" ht="4.5" customHeight="1" x14ac:dyDescent="0.2">
      <c r="P2142" s="75"/>
      <c r="Q2142" s="75"/>
      <c r="W2142" s="75"/>
      <c r="AD2142" s="77"/>
    </row>
    <row r="2143" spans="16:30" ht="4.5" customHeight="1" x14ac:dyDescent="0.2">
      <c r="P2143" s="75"/>
      <c r="Q2143" s="75"/>
      <c r="W2143" s="75"/>
      <c r="AD2143" s="77"/>
    </row>
    <row r="2144" spans="16:30" ht="4.5" customHeight="1" x14ac:dyDescent="0.2">
      <c r="P2144" s="75"/>
      <c r="Q2144" s="75"/>
      <c r="W2144" s="75"/>
      <c r="AD2144" s="77"/>
    </row>
    <row r="2145" spans="16:30" ht="4.5" customHeight="1" x14ac:dyDescent="0.2">
      <c r="P2145" s="75"/>
      <c r="Q2145" s="75"/>
      <c r="W2145" s="75"/>
      <c r="AD2145" s="77"/>
    </row>
    <row r="2146" spans="16:30" ht="4.5" customHeight="1" x14ac:dyDescent="0.2">
      <c r="P2146" s="75"/>
      <c r="Q2146" s="75"/>
      <c r="W2146" s="75"/>
      <c r="AD2146" s="77"/>
    </row>
    <row r="2147" spans="16:30" ht="4.5" customHeight="1" x14ac:dyDescent="0.2">
      <c r="P2147" s="75"/>
      <c r="Q2147" s="75"/>
      <c r="W2147" s="75"/>
      <c r="AD2147" s="77"/>
    </row>
    <row r="2148" spans="16:30" ht="4.5" customHeight="1" x14ac:dyDescent="0.2">
      <c r="P2148" s="75"/>
      <c r="Q2148" s="75"/>
      <c r="W2148" s="75"/>
      <c r="AD2148" s="77"/>
    </row>
    <row r="2149" spans="16:30" ht="4.5" customHeight="1" x14ac:dyDescent="0.2">
      <c r="P2149" s="75"/>
      <c r="Q2149" s="75"/>
      <c r="W2149" s="75"/>
      <c r="AD2149" s="77"/>
    </row>
    <row r="2150" spans="16:30" ht="4.5" customHeight="1" x14ac:dyDescent="0.2">
      <c r="P2150" s="75"/>
      <c r="Q2150" s="75"/>
      <c r="W2150" s="75"/>
      <c r="AD2150" s="77"/>
    </row>
    <row r="2151" spans="16:30" ht="4.5" customHeight="1" x14ac:dyDescent="0.2">
      <c r="P2151" s="75"/>
      <c r="Q2151" s="75"/>
      <c r="W2151" s="75"/>
      <c r="AD2151" s="77"/>
    </row>
    <row r="2152" spans="16:30" ht="4.5" customHeight="1" x14ac:dyDescent="0.2">
      <c r="P2152" s="75"/>
      <c r="Q2152" s="75"/>
      <c r="W2152" s="75"/>
      <c r="AD2152" s="77"/>
    </row>
    <row r="2153" spans="16:30" ht="4.5" customHeight="1" x14ac:dyDescent="0.2">
      <c r="P2153" s="75"/>
      <c r="Q2153" s="75"/>
      <c r="W2153" s="75"/>
      <c r="AD2153" s="77"/>
    </row>
    <row r="2154" spans="16:30" ht="4.5" customHeight="1" x14ac:dyDescent="0.2">
      <c r="P2154" s="75"/>
      <c r="Q2154" s="75"/>
      <c r="W2154" s="75"/>
      <c r="AD2154" s="77"/>
    </row>
    <row r="2155" spans="16:30" ht="4.5" customHeight="1" x14ac:dyDescent="0.2">
      <c r="P2155" s="75"/>
      <c r="Q2155" s="75"/>
      <c r="W2155" s="75"/>
      <c r="AD2155" s="77"/>
    </row>
    <row r="2156" spans="16:30" ht="4.5" customHeight="1" x14ac:dyDescent="0.2">
      <c r="P2156" s="75"/>
      <c r="Q2156" s="75"/>
      <c r="W2156" s="75"/>
      <c r="AD2156" s="77"/>
    </row>
    <row r="2157" spans="16:30" ht="4.5" customHeight="1" x14ac:dyDescent="0.2">
      <c r="P2157" s="75"/>
      <c r="Q2157" s="75"/>
      <c r="W2157" s="75"/>
      <c r="AD2157" s="77"/>
    </row>
    <row r="2158" spans="16:30" ht="4.5" customHeight="1" x14ac:dyDescent="0.2">
      <c r="P2158" s="75"/>
      <c r="Q2158" s="75"/>
      <c r="W2158" s="75"/>
      <c r="AD2158" s="77"/>
    </row>
    <row r="2159" spans="16:30" ht="4.5" customHeight="1" x14ac:dyDescent="0.2">
      <c r="P2159" s="75"/>
      <c r="Q2159" s="75"/>
      <c r="W2159" s="75"/>
      <c r="AD2159" s="77"/>
    </row>
    <row r="2160" spans="16:30" ht="4.5" customHeight="1" x14ac:dyDescent="0.2">
      <c r="P2160" s="75"/>
      <c r="Q2160" s="75"/>
      <c r="W2160" s="75"/>
      <c r="AD2160" s="77"/>
    </row>
    <row r="2161" spans="16:30" ht="4.5" customHeight="1" x14ac:dyDescent="0.2">
      <c r="P2161" s="75"/>
      <c r="Q2161" s="75"/>
      <c r="W2161" s="75"/>
      <c r="AD2161" s="77"/>
    </row>
    <row r="2162" spans="16:30" ht="4.5" customHeight="1" x14ac:dyDescent="0.2">
      <c r="P2162" s="75"/>
      <c r="Q2162" s="75"/>
      <c r="W2162" s="75"/>
      <c r="AD2162" s="77"/>
    </row>
    <row r="2163" spans="16:30" ht="4.5" customHeight="1" x14ac:dyDescent="0.2">
      <c r="P2163" s="75"/>
      <c r="Q2163" s="75"/>
      <c r="W2163" s="75"/>
      <c r="AD2163" s="77"/>
    </row>
    <row r="2164" spans="16:30" ht="4.5" customHeight="1" x14ac:dyDescent="0.2">
      <c r="P2164" s="75"/>
      <c r="Q2164" s="75"/>
      <c r="W2164" s="75"/>
      <c r="AD2164" s="77"/>
    </row>
    <row r="2165" spans="16:30" ht="4.5" customHeight="1" x14ac:dyDescent="0.2">
      <c r="P2165" s="75"/>
      <c r="Q2165" s="75"/>
      <c r="W2165" s="75"/>
      <c r="AD2165" s="77"/>
    </row>
    <row r="2166" spans="16:30" ht="4.5" customHeight="1" x14ac:dyDescent="0.2">
      <c r="P2166" s="75"/>
      <c r="Q2166" s="75"/>
      <c r="W2166" s="75"/>
      <c r="AD2166" s="77"/>
    </row>
    <row r="2167" spans="16:30" ht="4.5" customHeight="1" x14ac:dyDescent="0.2">
      <c r="P2167" s="75"/>
      <c r="Q2167" s="75"/>
      <c r="W2167" s="75"/>
      <c r="AD2167" s="77"/>
    </row>
    <row r="2168" spans="16:30" ht="4.5" customHeight="1" x14ac:dyDescent="0.2">
      <c r="P2168" s="75"/>
      <c r="Q2168" s="75"/>
      <c r="W2168" s="75"/>
      <c r="AD2168" s="77"/>
    </row>
    <row r="2169" spans="16:30" ht="4.5" customHeight="1" x14ac:dyDescent="0.2">
      <c r="P2169" s="75"/>
      <c r="Q2169" s="75"/>
      <c r="W2169" s="75"/>
      <c r="AD2169" s="77"/>
    </row>
    <row r="2170" spans="16:30" ht="4.5" customHeight="1" x14ac:dyDescent="0.2">
      <c r="P2170" s="75"/>
      <c r="Q2170" s="75"/>
      <c r="W2170" s="75"/>
      <c r="AD2170" s="77"/>
    </row>
    <row r="2171" spans="16:30" ht="4.5" customHeight="1" x14ac:dyDescent="0.2">
      <c r="P2171" s="75"/>
      <c r="Q2171" s="75"/>
      <c r="W2171" s="75"/>
      <c r="AD2171" s="77"/>
    </row>
    <row r="2172" spans="16:30" ht="4.5" customHeight="1" x14ac:dyDescent="0.2">
      <c r="P2172" s="75"/>
      <c r="Q2172" s="75"/>
      <c r="W2172" s="75"/>
      <c r="AD2172" s="77"/>
    </row>
    <row r="2173" spans="16:30" ht="4.5" customHeight="1" x14ac:dyDescent="0.2">
      <c r="P2173" s="75"/>
      <c r="Q2173" s="75"/>
      <c r="W2173" s="75"/>
      <c r="AD2173" s="77"/>
    </row>
    <row r="2174" spans="16:30" ht="4.5" customHeight="1" x14ac:dyDescent="0.2">
      <c r="P2174" s="75"/>
      <c r="Q2174" s="75"/>
      <c r="W2174" s="75"/>
      <c r="AD2174" s="77"/>
    </row>
    <row r="2175" spans="16:30" ht="4.5" customHeight="1" x14ac:dyDescent="0.2">
      <c r="P2175" s="75"/>
      <c r="Q2175" s="75"/>
      <c r="W2175" s="75"/>
      <c r="AD2175" s="77"/>
    </row>
    <row r="2176" spans="16:30" ht="4.5" customHeight="1" x14ac:dyDescent="0.2">
      <c r="P2176" s="75"/>
      <c r="Q2176" s="75"/>
      <c r="W2176" s="75"/>
      <c r="AD2176" s="77"/>
    </row>
    <row r="2177" spans="16:30" ht="4.5" customHeight="1" x14ac:dyDescent="0.2">
      <c r="P2177" s="75"/>
      <c r="Q2177" s="75"/>
      <c r="W2177" s="75"/>
      <c r="AD2177" s="77"/>
    </row>
    <row r="2178" spans="16:30" ht="4.5" customHeight="1" x14ac:dyDescent="0.2">
      <c r="P2178" s="75"/>
      <c r="Q2178" s="75"/>
      <c r="W2178" s="75"/>
      <c r="AD2178" s="77"/>
    </row>
    <row r="2179" spans="16:30" ht="4.5" customHeight="1" x14ac:dyDescent="0.2">
      <c r="P2179" s="75"/>
      <c r="Q2179" s="75"/>
      <c r="W2179" s="75"/>
      <c r="AD2179" s="77"/>
    </row>
    <row r="2180" spans="16:30" ht="4.5" customHeight="1" x14ac:dyDescent="0.2">
      <c r="P2180" s="75"/>
      <c r="Q2180" s="75"/>
      <c r="W2180" s="75"/>
      <c r="AD2180" s="77"/>
    </row>
    <row r="2181" spans="16:30" ht="4.5" customHeight="1" x14ac:dyDescent="0.2">
      <c r="P2181" s="75"/>
      <c r="Q2181" s="75"/>
      <c r="W2181" s="75"/>
      <c r="AD2181" s="77"/>
    </row>
    <row r="2182" spans="16:30" ht="4.5" customHeight="1" x14ac:dyDescent="0.2">
      <c r="P2182" s="75"/>
      <c r="Q2182" s="75"/>
      <c r="W2182" s="75"/>
      <c r="AD2182" s="77"/>
    </row>
    <row r="2183" spans="16:30" ht="4.5" customHeight="1" x14ac:dyDescent="0.2">
      <c r="P2183" s="75"/>
      <c r="Q2183" s="75"/>
      <c r="W2183" s="75"/>
      <c r="AD2183" s="77"/>
    </row>
    <row r="2184" spans="16:30" ht="4.5" customHeight="1" x14ac:dyDescent="0.2">
      <c r="P2184" s="75"/>
      <c r="Q2184" s="75"/>
      <c r="W2184" s="75"/>
      <c r="AD2184" s="77"/>
    </row>
    <row r="2185" spans="16:30" ht="4.5" customHeight="1" x14ac:dyDescent="0.2">
      <c r="P2185" s="75"/>
      <c r="Q2185" s="75"/>
      <c r="W2185" s="75"/>
      <c r="AD2185" s="77"/>
    </row>
    <row r="2186" spans="16:30" ht="4.5" customHeight="1" x14ac:dyDescent="0.2">
      <c r="P2186" s="75"/>
      <c r="Q2186" s="75"/>
      <c r="W2186" s="75"/>
      <c r="AD2186" s="77"/>
    </row>
    <row r="2187" spans="16:30" ht="4.5" customHeight="1" x14ac:dyDescent="0.2">
      <c r="P2187" s="75"/>
      <c r="Q2187" s="75"/>
      <c r="W2187" s="75"/>
      <c r="AD2187" s="77"/>
    </row>
    <row r="2188" spans="16:30" ht="4.5" customHeight="1" x14ac:dyDescent="0.2">
      <c r="P2188" s="75"/>
      <c r="Q2188" s="75"/>
      <c r="W2188" s="75"/>
      <c r="AD2188" s="77"/>
    </row>
    <row r="2189" spans="16:30" ht="4.5" customHeight="1" x14ac:dyDescent="0.2">
      <c r="P2189" s="75"/>
      <c r="Q2189" s="75"/>
      <c r="W2189" s="75"/>
      <c r="AD2189" s="77"/>
    </row>
    <row r="2190" spans="16:30" ht="4.5" customHeight="1" x14ac:dyDescent="0.2">
      <c r="P2190" s="75"/>
      <c r="Q2190" s="75"/>
      <c r="W2190" s="75"/>
      <c r="AD2190" s="77"/>
    </row>
    <row r="2191" spans="16:30" ht="4.5" customHeight="1" x14ac:dyDescent="0.2">
      <c r="P2191" s="75"/>
      <c r="Q2191" s="75"/>
      <c r="W2191" s="75"/>
      <c r="AD2191" s="77"/>
    </row>
    <row r="2192" spans="16:30" ht="4.5" customHeight="1" x14ac:dyDescent="0.2">
      <c r="P2192" s="75"/>
      <c r="Q2192" s="75"/>
      <c r="W2192" s="75"/>
      <c r="AD2192" s="77"/>
    </row>
    <row r="2193" spans="16:30" ht="4.5" customHeight="1" x14ac:dyDescent="0.2">
      <c r="P2193" s="75"/>
      <c r="Q2193" s="75"/>
      <c r="W2193" s="75"/>
      <c r="AD2193" s="77"/>
    </row>
    <row r="2194" spans="16:30" ht="4.5" customHeight="1" x14ac:dyDescent="0.2">
      <c r="P2194" s="75"/>
      <c r="Q2194" s="75"/>
      <c r="W2194" s="75"/>
      <c r="AD2194" s="77"/>
    </row>
    <row r="2195" spans="16:30" ht="4.5" customHeight="1" x14ac:dyDescent="0.2">
      <c r="P2195" s="75"/>
      <c r="Q2195" s="75"/>
      <c r="W2195" s="75"/>
      <c r="AD2195" s="77"/>
    </row>
    <row r="2196" spans="16:30" ht="4.5" customHeight="1" x14ac:dyDescent="0.2">
      <c r="P2196" s="75"/>
      <c r="Q2196" s="75"/>
      <c r="W2196" s="75"/>
      <c r="AD2196" s="77"/>
    </row>
    <row r="2197" spans="16:30" ht="4.5" customHeight="1" x14ac:dyDescent="0.2">
      <c r="P2197" s="75"/>
      <c r="Q2197" s="75"/>
      <c r="W2197" s="75"/>
      <c r="AD2197" s="77"/>
    </row>
    <row r="2198" spans="16:30" ht="4.5" customHeight="1" x14ac:dyDescent="0.2">
      <c r="P2198" s="75"/>
      <c r="Q2198" s="75"/>
      <c r="W2198" s="75"/>
      <c r="AD2198" s="77"/>
    </row>
    <row r="2199" spans="16:30" ht="4.5" customHeight="1" x14ac:dyDescent="0.2">
      <c r="P2199" s="75"/>
      <c r="Q2199" s="75"/>
      <c r="W2199" s="75"/>
      <c r="AD2199" s="77"/>
    </row>
    <row r="2200" spans="16:30" ht="4.5" customHeight="1" x14ac:dyDescent="0.2">
      <c r="P2200" s="75"/>
      <c r="Q2200" s="75"/>
      <c r="W2200" s="75"/>
      <c r="AD2200" s="77"/>
    </row>
    <row r="2201" spans="16:30" ht="4.5" customHeight="1" x14ac:dyDescent="0.2">
      <c r="P2201" s="75"/>
      <c r="Q2201" s="75"/>
      <c r="W2201" s="75"/>
      <c r="AD2201" s="77"/>
    </row>
    <row r="2202" spans="16:30" ht="4.5" customHeight="1" x14ac:dyDescent="0.2">
      <c r="P2202" s="75"/>
      <c r="Q2202" s="75"/>
      <c r="W2202" s="75"/>
      <c r="AD2202" s="77"/>
    </row>
    <row r="2203" spans="16:30" ht="4.5" customHeight="1" x14ac:dyDescent="0.2">
      <c r="P2203" s="75"/>
      <c r="Q2203" s="75"/>
      <c r="W2203" s="75"/>
      <c r="AD2203" s="77"/>
    </row>
    <row r="2204" spans="16:30" ht="4.5" customHeight="1" x14ac:dyDescent="0.2">
      <c r="P2204" s="75"/>
      <c r="Q2204" s="75"/>
      <c r="W2204" s="75"/>
      <c r="AD2204" s="77"/>
    </row>
    <row r="2205" spans="16:30" ht="4.5" customHeight="1" x14ac:dyDescent="0.2">
      <c r="P2205" s="75"/>
      <c r="Q2205" s="75"/>
      <c r="W2205" s="75"/>
      <c r="AD2205" s="77"/>
    </row>
    <row r="2206" spans="16:30" ht="4.5" customHeight="1" x14ac:dyDescent="0.2">
      <c r="P2206" s="75"/>
      <c r="Q2206" s="75"/>
      <c r="W2206" s="75"/>
      <c r="AD2206" s="77"/>
    </row>
    <row r="2207" spans="16:30" ht="4.5" customHeight="1" x14ac:dyDescent="0.2">
      <c r="P2207" s="75"/>
      <c r="Q2207" s="75"/>
      <c r="W2207" s="75"/>
      <c r="AD2207" s="77"/>
    </row>
    <row r="2208" spans="16:30" ht="4.5" customHeight="1" x14ac:dyDescent="0.2">
      <c r="P2208" s="75"/>
      <c r="Q2208" s="75"/>
      <c r="W2208" s="75"/>
      <c r="AD2208" s="77"/>
    </row>
    <row r="2209" spans="16:30" ht="4.5" customHeight="1" x14ac:dyDescent="0.2">
      <c r="P2209" s="75"/>
      <c r="Q2209" s="75"/>
      <c r="W2209" s="75"/>
      <c r="AD2209" s="77"/>
    </row>
    <row r="2210" spans="16:30" ht="4.5" customHeight="1" x14ac:dyDescent="0.2">
      <c r="P2210" s="75"/>
      <c r="Q2210" s="75"/>
      <c r="W2210" s="75"/>
      <c r="AD2210" s="77"/>
    </row>
    <row r="2211" spans="16:30" ht="4.5" customHeight="1" x14ac:dyDescent="0.2">
      <c r="P2211" s="75"/>
      <c r="Q2211" s="75"/>
      <c r="W2211" s="75"/>
      <c r="AD2211" s="77"/>
    </row>
    <row r="2212" spans="16:30" ht="4.5" customHeight="1" x14ac:dyDescent="0.2">
      <c r="P2212" s="75"/>
      <c r="Q2212" s="75"/>
      <c r="W2212" s="75"/>
      <c r="AD2212" s="77"/>
    </row>
    <row r="2213" spans="16:30" ht="4.5" customHeight="1" x14ac:dyDescent="0.2">
      <c r="P2213" s="75"/>
      <c r="Q2213" s="75"/>
      <c r="W2213" s="75"/>
      <c r="AD2213" s="77"/>
    </row>
    <row r="2214" spans="16:30" ht="4.5" customHeight="1" x14ac:dyDescent="0.2">
      <c r="P2214" s="75"/>
      <c r="Q2214" s="75"/>
      <c r="W2214" s="75"/>
      <c r="AD2214" s="77"/>
    </row>
    <row r="2215" spans="16:30" ht="4.5" customHeight="1" x14ac:dyDescent="0.2">
      <c r="P2215" s="75"/>
      <c r="Q2215" s="75"/>
      <c r="W2215" s="75"/>
      <c r="AD2215" s="77"/>
    </row>
    <row r="2216" spans="16:30" ht="4.5" customHeight="1" x14ac:dyDescent="0.2">
      <c r="P2216" s="75"/>
      <c r="Q2216" s="75"/>
      <c r="W2216" s="75"/>
      <c r="AD2216" s="77"/>
    </row>
    <row r="2217" spans="16:30" ht="4.5" customHeight="1" x14ac:dyDescent="0.2">
      <c r="P2217" s="75"/>
      <c r="Q2217" s="75"/>
      <c r="W2217" s="75"/>
      <c r="AD2217" s="77"/>
    </row>
    <row r="2218" spans="16:30" ht="4.5" customHeight="1" x14ac:dyDescent="0.2">
      <c r="P2218" s="75"/>
      <c r="Q2218" s="75"/>
      <c r="W2218" s="75"/>
      <c r="AD2218" s="77"/>
    </row>
    <row r="2219" spans="16:30" ht="4.5" customHeight="1" x14ac:dyDescent="0.2">
      <c r="P2219" s="75"/>
      <c r="Q2219" s="75"/>
      <c r="W2219" s="75"/>
      <c r="AD2219" s="77"/>
    </row>
    <row r="2220" spans="16:30" ht="4.5" customHeight="1" x14ac:dyDescent="0.2">
      <c r="P2220" s="75"/>
      <c r="Q2220" s="75"/>
      <c r="W2220" s="75"/>
      <c r="AD2220" s="77"/>
    </row>
    <row r="2221" spans="16:30" ht="4.5" customHeight="1" x14ac:dyDescent="0.2">
      <c r="P2221" s="75"/>
      <c r="Q2221" s="75"/>
      <c r="W2221" s="75"/>
      <c r="AD2221" s="77"/>
    </row>
    <row r="2222" spans="16:30" ht="4.5" customHeight="1" x14ac:dyDescent="0.2">
      <c r="P2222" s="75"/>
      <c r="Q2222" s="75"/>
      <c r="W2222" s="75"/>
      <c r="AD2222" s="77"/>
    </row>
    <row r="2223" spans="16:30" ht="4.5" customHeight="1" x14ac:dyDescent="0.2">
      <c r="P2223" s="75"/>
      <c r="Q2223" s="75"/>
      <c r="W2223" s="75"/>
      <c r="AD2223" s="77"/>
    </row>
    <row r="2224" spans="16:30" ht="4.5" customHeight="1" x14ac:dyDescent="0.2">
      <c r="P2224" s="75"/>
      <c r="Q2224" s="75"/>
      <c r="W2224" s="75"/>
      <c r="AD2224" s="77"/>
    </row>
    <row r="2225" spans="16:30" ht="4.5" customHeight="1" x14ac:dyDescent="0.2">
      <c r="P2225" s="75"/>
      <c r="Q2225" s="75"/>
      <c r="W2225" s="75"/>
      <c r="AD2225" s="77"/>
    </row>
    <row r="2226" spans="16:30" ht="4.5" customHeight="1" x14ac:dyDescent="0.2">
      <c r="P2226" s="75"/>
      <c r="Q2226" s="75"/>
      <c r="W2226" s="75"/>
      <c r="AD2226" s="77"/>
    </row>
    <row r="2227" spans="16:30" ht="4.5" customHeight="1" x14ac:dyDescent="0.2">
      <c r="P2227" s="75"/>
      <c r="Q2227" s="75"/>
      <c r="W2227" s="75"/>
      <c r="AD2227" s="77"/>
    </row>
    <row r="2228" spans="16:30" ht="4.5" customHeight="1" x14ac:dyDescent="0.2">
      <c r="P2228" s="75"/>
      <c r="Q2228" s="75"/>
      <c r="W2228" s="75"/>
      <c r="AD2228" s="77"/>
    </row>
    <row r="2229" spans="16:30" ht="4.5" customHeight="1" x14ac:dyDescent="0.2">
      <c r="P2229" s="75"/>
      <c r="Q2229" s="75"/>
      <c r="W2229" s="75"/>
      <c r="AD2229" s="77"/>
    </row>
    <row r="2230" spans="16:30" ht="4.5" customHeight="1" x14ac:dyDescent="0.2">
      <c r="P2230" s="75"/>
      <c r="Q2230" s="75"/>
      <c r="W2230" s="75"/>
      <c r="AD2230" s="77"/>
    </row>
    <row r="2231" spans="16:30" ht="4.5" customHeight="1" x14ac:dyDescent="0.2">
      <c r="P2231" s="75"/>
      <c r="Q2231" s="75"/>
      <c r="W2231" s="75"/>
      <c r="AD2231" s="77"/>
    </row>
    <row r="2232" spans="16:30" ht="4.5" customHeight="1" x14ac:dyDescent="0.2">
      <c r="P2232" s="75"/>
      <c r="Q2232" s="75"/>
      <c r="W2232" s="75"/>
      <c r="AD2232" s="77"/>
    </row>
    <row r="2233" spans="16:30" ht="4.5" customHeight="1" x14ac:dyDescent="0.2">
      <c r="P2233" s="75"/>
      <c r="Q2233" s="75"/>
      <c r="W2233" s="75"/>
      <c r="AD2233" s="77"/>
    </row>
    <row r="2234" spans="16:30" ht="4.5" customHeight="1" x14ac:dyDescent="0.2">
      <c r="P2234" s="75"/>
      <c r="Q2234" s="75"/>
      <c r="W2234" s="75"/>
      <c r="AD2234" s="77"/>
    </row>
    <row r="2235" spans="16:30" ht="4.5" customHeight="1" x14ac:dyDescent="0.2">
      <c r="P2235" s="75"/>
      <c r="Q2235" s="75"/>
      <c r="W2235" s="75"/>
      <c r="AD2235" s="77"/>
    </row>
    <row r="2236" spans="16:30" ht="4.5" customHeight="1" x14ac:dyDescent="0.2">
      <c r="P2236" s="75"/>
      <c r="Q2236" s="75"/>
      <c r="W2236" s="75"/>
      <c r="AD2236" s="77"/>
    </row>
    <row r="2237" spans="16:30" ht="4.5" customHeight="1" x14ac:dyDescent="0.2">
      <c r="P2237" s="75"/>
      <c r="Q2237" s="75"/>
      <c r="W2237" s="75"/>
      <c r="AD2237" s="77"/>
    </row>
    <row r="2238" spans="16:30" ht="4.5" customHeight="1" x14ac:dyDescent="0.2">
      <c r="P2238" s="75"/>
      <c r="Q2238" s="75"/>
      <c r="W2238" s="75"/>
      <c r="AD2238" s="77"/>
    </row>
    <row r="2239" spans="16:30" ht="4.5" customHeight="1" x14ac:dyDescent="0.2">
      <c r="P2239" s="75"/>
      <c r="Q2239" s="75"/>
      <c r="W2239" s="75"/>
      <c r="AD2239" s="77"/>
    </row>
    <row r="2240" spans="16:30" ht="4.5" customHeight="1" x14ac:dyDescent="0.2">
      <c r="P2240" s="75"/>
      <c r="Q2240" s="75"/>
      <c r="W2240" s="75"/>
      <c r="AD2240" s="77"/>
    </row>
    <row r="2241" spans="16:30" ht="4.5" customHeight="1" x14ac:dyDescent="0.2">
      <c r="P2241" s="75"/>
      <c r="Q2241" s="75"/>
      <c r="W2241" s="75"/>
      <c r="AD2241" s="77"/>
    </row>
    <row r="2242" spans="16:30" ht="4.5" customHeight="1" x14ac:dyDescent="0.2">
      <c r="P2242" s="75"/>
      <c r="Q2242" s="75"/>
      <c r="W2242" s="75"/>
      <c r="AD2242" s="77"/>
    </row>
    <row r="2243" spans="16:30" ht="4.5" customHeight="1" x14ac:dyDescent="0.2">
      <c r="P2243" s="75"/>
      <c r="Q2243" s="75"/>
      <c r="W2243" s="75"/>
      <c r="AD2243" s="77"/>
    </row>
    <row r="2244" spans="16:30" ht="4.5" customHeight="1" x14ac:dyDescent="0.2">
      <c r="P2244" s="75"/>
      <c r="Q2244" s="75"/>
      <c r="W2244" s="75"/>
      <c r="AD2244" s="77"/>
    </row>
    <row r="2245" spans="16:30" ht="4.5" customHeight="1" x14ac:dyDescent="0.2">
      <c r="P2245" s="75"/>
      <c r="Q2245" s="75"/>
      <c r="W2245" s="75"/>
      <c r="AD2245" s="77"/>
    </row>
    <row r="2246" spans="16:30" ht="4.5" customHeight="1" x14ac:dyDescent="0.2">
      <c r="P2246" s="75"/>
      <c r="Q2246" s="75"/>
      <c r="W2246" s="75"/>
      <c r="AD2246" s="77"/>
    </row>
    <row r="2247" spans="16:30" ht="4.5" customHeight="1" x14ac:dyDescent="0.2">
      <c r="P2247" s="75"/>
      <c r="Q2247" s="75"/>
      <c r="W2247" s="75"/>
      <c r="AD2247" s="77"/>
    </row>
    <row r="2248" spans="16:30" ht="4.5" customHeight="1" x14ac:dyDescent="0.2">
      <c r="P2248" s="75"/>
      <c r="Q2248" s="75"/>
      <c r="W2248" s="75"/>
      <c r="AD2248" s="77"/>
    </row>
    <row r="2249" spans="16:30" ht="4.5" customHeight="1" x14ac:dyDescent="0.2">
      <c r="P2249" s="75"/>
      <c r="Q2249" s="75"/>
      <c r="W2249" s="75"/>
      <c r="AD2249" s="77"/>
    </row>
    <row r="2250" spans="16:30" ht="4.5" customHeight="1" x14ac:dyDescent="0.2">
      <c r="P2250" s="75"/>
      <c r="Q2250" s="75"/>
      <c r="W2250" s="75"/>
      <c r="AD2250" s="77"/>
    </row>
    <row r="2251" spans="16:30" ht="4.5" customHeight="1" x14ac:dyDescent="0.2">
      <c r="P2251" s="75"/>
      <c r="Q2251" s="75"/>
      <c r="W2251" s="75"/>
      <c r="AD2251" s="77"/>
    </row>
    <row r="2252" spans="16:30" ht="4.5" customHeight="1" x14ac:dyDescent="0.2">
      <c r="P2252" s="75"/>
      <c r="Q2252" s="75"/>
      <c r="W2252" s="75"/>
      <c r="AD2252" s="77"/>
    </row>
    <row r="2253" spans="16:30" ht="4.5" customHeight="1" x14ac:dyDescent="0.2">
      <c r="P2253" s="75"/>
      <c r="Q2253" s="75"/>
      <c r="W2253" s="75"/>
      <c r="AD2253" s="77"/>
    </row>
    <row r="2254" spans="16:30" ht="4.5" customHeight="1" x14ac:dyDescent="0.2">
      <c r="P2254" s="75"/>
      <c r="Q2254" s="75"/>
      <c r="W2254" s="75"/>
      <c r="AD2254" s="77"/>
    </row>
    <row r="2255" spans="16:30" ht="4.5" customHeight="1" x14ac:dyDescent="0.2">
      <c r="P2255" s="75"/>
      <c r="Q2255" s="75"/>
      <c r="W2255" s="75"/>
      <c r="AD2255" s="77"/>
    </row>
    <row r="2256" spans="16:30" ht="4.5" customHeight="1" x14ac:dyDescent="0.2">
      <c r="P2256" s="75"/>
      <c r="Q2256" s="75"/>
      <c r="W2256" s="75"/>
      <c r="AD2256" s="77"/>
    </row>
    <row r="2257" spans="16:30" ht="4.5" customHeight="1" x14ac:dyDescent="0.2">
      <c r="P2257" s="75"/>
      <c r="Q2257" s="75"/>
      <c r="W2257" s="75"/>
      <c r="AD2257" s="77"/>
    </row>
    <row r="2258" spans="16:30" ht="4.5" customHeight="1" x14ac:dyDescent="0.2">
      <c r="P2258" s="75"/>
      <c r="Q2258" s="75"/>
      <c r="W2258" s="75"/>
      <c r="AD2258" s="77"/>
    </row>
    <row r="2259" spans="16:30" ht="4.5" customHeight="1" x14ac:dyDescent="0.2">
      <c r="P2259" s="75"/>
      <c r="Q2259" s="75"/>
      <c r="W2259" s="75"/>
      <c r="AD2259" s="77"/>
    </row>
    <row r="2260" spans="16:30" ht="4.5" customHeight="1" x14ac:dyDescent="0.2">
      <c r="P2260" s="75"/>
      <c r="Q2260" s="75"/>
      <c r="W2260" s="75"/>
      <c r="AD2260" s="77"/>
    </row>
    <row r="2261" spans="16:30" ht="4.5" customHeight="1" x14ac:dyDescent="0.2">
      <c r="P2261" s="75"/>
      <c r="Q2261" s="75"/>
      <c r="W2261" s="75"/>
      <c r="AD2261" s="77"/>
    </row>
    <row r="2262" spans="16:30" ht="4.5" customHeight="1" x14ac:dyDescent="0.2">
      <c r="P2262" s="75"/>
      <c r="Q2262" s="75"/>
      <c r="W2262" s="75"/>
      <c r="AD2262" s="77"/>
    </row>
    <row r="2263" spans="16:30" ht="4.5" customHeight="1" x14ac:dyDescent="0.2">
      <c r="P2263" s="75"/>
      <c r="Q2263" s="75"/>
      <c r="W2263" s="75"/>
      <c r="AD2263" s="77"/>
    </row>
    <row r="2264" spans="16:30" ht="4.5" customHeight="1" x14ac:dyDescent="0.2">
      <c r="P2264" s="75"/>
      <c r="Q2264" s="75"/>
      <c r="W2264" s="75"/>
      <c r="AD2264" s="77"/>
    </row>
    <row r="2265" spans="16:30" ht="4.5" customHeight="1" x14ac:dyDescent="0.2">
      <c r="P2265" s="75"/>
      <c r="Q2265" s="75"/>
      <c r="W2265" s="75"/>
      <c r="AD2265" s="77"/>
    </row>
    <row r="2266" spans="16:30" ht="4.5" customHeight="1" x14ac:dyDescent="0.2">
      <c r="P2266" s="75"/>
      <c r="Q2266" s="75"/>
      <c r="W2266" s="75"/>
      <c r="AD2266" s="77"/>
    </row>
    <row r="2267" spans="16:30" ht="4.5" customHeight="1" x14ac:dyDescent="0.2">
      <c r="P2267" s="75"/>
      <c r="Q2267" s="75"/>
      <c r="W2267" s="75"/>
      <c r="AD2267" s="77"/>
    </row>
    <row r="2268" spans="16:30" ht="4.5" customHeight="1" x14ac:dyDescent="0.2">
      <c r="P2268" s="75"/>
      <c r="Q2268" s="75"/>
      <c r="W2268" s="75"/>
      <c r="AD2268" s="77"/>
    </row>
    <row r="2269" spans="16:30" ht="4.5" customHeight="1" x14ac:dyDescent="0.2">
      <c r="P2269" s="75"/>
      <c r="Q2269" s="75"/>
      <c r="W2269" s="75"/>
      <c r="AD2269" s="77"/>
    </row>
    <row r="2270" spans="16:30" ht="4.5" customHeight="1" x14ac:dyDescent="0.2">
      <c r="P2270" s="75"/>
      <c r="Q2270" s="75"/>
      <c r="W2270" s="75"/>
      <c r="AD2270" s="77"/>
    </row>
    <row r="2271" spans="16:30" ht="4.5" customHeight="1" x14ac:dyDescent="0.2">
      <c r="P2271" s="75"/>
      <c r="Q2271" s="75"/>
      <c r="W2271" s="75"/>
      <c r="AD2271" s="77"/>
    </row>
    <row r="2272" spans="16:30" ht="4.5" customHeight="1" x14ac:dyDescent="0.2">
      <c r="P2272" s="75"/>
      <c r="Q2272" s="75"/>
      <c r="W2272" s="75"/>
      <c r="AD2272" s="77"/>
    </row>
    <row r="2273" spans="16:30" ht="4.5" customHeight="1" x14ac:dyDescent="0.2">
      <c r="P2273" s="75"/>
      <c r="Q2273" s="75"/>
      <c r="W2273" s="75"/>
      <c r="AD2273" s="77"/>
    </row>
    <row r="2274" spans="16:30" ht="4.5" customHeight="1" x14ac:dyDescent="0.2">
      <c r="P2274" s="75"/>
      <c r="Q2274" s="75"/>
      <c r="W2274" s="75"/>
      <c r="AD2274" s="77"/>
    </row>
    <row r="2275" spans="16:30" ht="4.5" customHeight="1" x14ac:dyDescent="0.2">
      <c r="P2275" s="75"/>
      <c r="Q2275" s="75"/>
      <c r="W2275" s="75"/>
      <c r="AD2275" s="77"/>
    </row>
    <row r="2276" spans="16:30" ht="4.5" customHeight="1" x14ac:dyDescent="0.2">
      <c r="P2276" s="75"/>
      <c r="Q2276" s="75"/>
      <c r="W2276" s="75"/>
      <c r="AD2276" s="77"/>
    </row>
    <row r="2277" spans="16:30" ht="4.5" customHeight="1" x14ac:dyDescent="0.2">
      <c r="P2277" s="75"/>
      <c r="Q2277" s="75"/>
      <c r="W2277" s="75"/>
      <c r="AD2277" s="77"/>
    </row>
    <row r="2278" spans="16:30" ht="4.5" customHeight="1" x14ac:dyDescent="0.2">
      <c r="P2278" s="75"/>
      <c r="Q2278" s="75"/>
      <c r="W2278" s="75"/>
      <c r="AD2278" s="77"/>
    </row>
    <row r="2279" spans="16:30" ht="4.5" customHeight="1" x14ac:dyDescent="0.2">
      <c r="P2279" s="75"/>
      <c r="Q2279" s="75"/>
      <c r="W2279" s="75"/>
      <c r="AD2279" s="77"/>
    </row>
    <row r="2280" spans="16:30" ht="4.5" customHeight="1" x14ac:dyDescent="0.2">
      <c r="P2280" s="75"/>
      <c r="Q2280" s="75"/>
      <c r="W2280" s="75"/>
      <c r="AD2280" s="77"/>
    </row>
    <row r="2281" spans="16:30" ht="4.5" customHeight="1" x14ac:dyDescent="0.2">
      <c r="P2281" s="75"/>
      <c r="Q2281" s="75"/>
      <c r="W2281" s="75"/>
      <c r="AD2281" s="77"/>
    </row>
    <row r="2282" spans="16:30" ht="4.5" customHeight="1" x14ac:dyDescent="0.2">
      <c r="P2282" s="75"/>
      <c r="Q2282" s="75"/>
      <c r="W2282" s="75"/>
      <c r="AD2282" s="77"/>
    </row>
    <row r="2283" spans="16:30" ht="4.5" customHeight="1" x14ac:dyDescent="0.2">
      <c r="P2283" s="75"/>
      <c r="Q2283" s="75"/>
      <c r="W2283" s="75"/>
      <c r="AD2283" s="77"/>
    </row>
    <row r="2284" spans="16:30" ht="4.5" customHeight="1" x14ac:dyDescent="0.2">
      <c r="P2284" s="75"/>
      <c r="Q2284" s="75"/>
      <c r="W2284" s="75"/>
      <c r="AD2284" s="77"/>
    </row>
    <row r="2285" spans="16:30" ht="4.5" customHeight="1" x14ac:dyDescent="0.2">
      <c r="P2285" s="75"/>
      <c r="Q2285" s="75"/>
      <c r="W2285" s="75"/>
      <c r="AD2285" s="77"/>
    </row>
    <row r="2286" spans="16:30" ht="4.5" customHeight="1" x14ac:dyDescent="0.2">
      <c r="P2286" s="75"/>
      <c r="Q2286" s="75"/>
      <c r="W2286" s="75"/>
      <c r="AD2286" s="77"/>
    </row>
    <row r="2287" spans="16:30" ht="4.5" customHeight="1" x14ac:dyDescent="0.2">
      <c r="P2287" s="75"/>
      <c r="Q2287" s="75"/>
      <c r="W2287" s="75"/>
      <c r="AD2287" s="77"/>
    </row>
    <row r="2288" spans="16:30" ht="4.5" customHeight="1" x14ac:dyDescent="0.2">
      <c r="P2288" s="75"/>
      <c r="Q2288" s="75"/>
      <c r="W2288" s="75"/>
      <c r="AD2288" s="77"/>
    </row>
    <row r="2289" spans="16:30" ht="4.5" customHeight="1" x14ac:dyDescent="0.2">
      <c r="P2289" s="75"/>
      <c r="Q2289" s="75"/>
      <c r="W2289" s="75"/>
      <c r="AD2289" s="77"/>
    </row>
    <row r="2290" spans="16:30" ht="4.5" customHeight="1" x14ac:dyDescent="0.2">
      <c r="P2290" s="75"/>
      <c r="Q2290" s="75"/>
      <c r="W2290" s="75"/>
      <c r="AD2290" s="77"/>
    </row>
    <row r="2291" spans="16:30" ht="4.5" customHeight="1" x14ac:dyDescent="0.2">
      <c r="P2291" s="75"/>
      <c r="Q2291" s="75"/>
      <c r="W2291" s="75"/>
      <c r="AD2291" s="77"/>
    </row>
    <row r="2292" spans="16:30" ht="4.5" customHeight="1" x14ac:dyDescent="0.2">
      <c r="P2292" s="75"/>
      <c r="Q2292" s="75"/>
      <c r="W2292" s="75"/>
      <c r="AD2292" s="77"/>
    </row>
    <row r="2293" spans="16:30" ht="4.5" customHeight="1" x14ac:dyDescent="0.2">
      <c r="P2293" s="75"/>
      <c r="Q2293" s="75"/>
      <c r="W2293" s="75"/>
      <c r="AD2293" s="77"/>
    </row>
    <row r="2294" spans="16:30" ht="4.5" customHeight="1" x14ac:dyDescent="0.2">
      <c r="P2294" s="75"/>
      <c r="Q2294" s="75"/>
      <c r="W2294" s="75"/>
      <c r="AD2294" s="77"/>
    </row>
    <row r="2295" spans="16:30" ht="4.5" customHeight="1" x14ac:dyDescent="0.2">
      <c r="P2295" s="75"/>
      <c r="Q2295" s="75"/>
      <c r="W2295" s="75"/>
      <c r="AD2295" s="77"/>
    </row>
    <row r="2296" spans="16:30" ht="4.5" customHeight="1" x14ac:dyDescent="0.2">
      <c r="P2296" s="75"/>
      <c r="Q2296" s="75"/>
      <c r="W2296" s="75"/>
      <c r="AD2296" s="77"/>
    </row>
    <row r="2297" spans="16:30" ht="4.5" customHeight="1" x14ac:dyDescent="0.2">
      <c r="P2297" s="75"/>
      <c r="Q2297" s="75"/>
      <c r="W2297" s="75"/>
      <c r="AD2297" s="77"/>
    </row>
    <row r="2298" spans="16:30" ht="4.5" customHeight="1" x14ac:dyDescent="0.2">
      <c r="P2298" s="75"/>
      <c r="Q2298" s="75"/>
      <c r="W2298" s="75"/>
      <c r="AD2298" s="77"/>
    </row>
    <row r="2299" spans="16:30" ht="4.5" customHeight="1" x14ac:dyDescent="0.2">
      <c r="P2299" s="75"/>
      <c r="Q2299" s="75"/>
      <c r="W2299" s="75"/>
      <c r="AD2299" s="77"/>
    </row>
    <row r="2300" spans="16:30" ht="4.5" customHeight="1" x14ac:dyDescent="0.2">
      <c r="P2300" s="75"/>
      <c r="Q2300" s="75"/>
      <c r="W2300" s="75"/>
      <c r="AD2300" s="77"/>
    </row>
    <row r="2301" spans="16:30" ht="4.5" customHeight="1" x14ac:dyDescent="0.2">
      <c r="P2301" s="75"/>
      <c r="Q2301" s="75"/>
      <c r="W2301" s="75"/>
      <c r="AD2301" s="77"/>
    </row>
    <row r="2302" spans="16:30" ht="4.5" customHeight="1" x14ac:dyDescent="0.2">
      <c r="P2302" s="75"/>
      <c r="Q2302" s="75"/>
      <c r="W2302" s="75"/>
      <c r="AD2302" s="77"/>
    </row>
    <row r="2303" spans="16:30" ht="4.5" customHeight="1" x14ac:dyDescent="0.2">
      <c r="P2303" s="75"/>
      <c r="Q2303" s="75"/>
      <c r="W2303" s="75"/>
      <c r="AD2303" s="77"/>
    </row>
    <row r="2304" spans="16:30" ht="4.5" customHeight="1" x14ac:dyDescent="0.2">
      <c r="P2304" s="75"/>
      <c r="Q2304" s="75"/>
      <c r="W2304" s="75"/>
      <c r="AD2304" s="77"/>
    </row>
    <row r="2305" spans="16:30" ht="4.5" customHeight="1" x14ac:dyDescent="0.2">
      <c r="P2305" s="75"/>
      <c r="Q2305" s="75"/>
      <c r="W2305" s="75"/>
      <c r="AD2305" s="77"/>
    </row>
    <row r="2306" spans="16:30" ht="4.5" customHeight="1" x14ac:dyDescent="0.2">
      <c r="P2306" s="75"/>
      <c r="Q2306" s="75"/>
      <c r="W2306" s="75"/>
      <c r="AD2306" s="77"/>
    </row>
    <row r="2307" spans="16:30" ht="4.5" customHeight="1" x14ac:dyDescent="0.2">
      <c r="P2307" s="75"/>
      <c r="Q2307" s="75"/>
      <c r="W2307" s="75"/>
      <c r="AD2307" s="77"/>
    </row>
    <row r="2308" spans="16:30" ht="4.5" customHeight="1" x14ac:dyDescent="0.2">
      <c r="P2308" s="75"/>
      <c r="Q2308" s="75"/>
      <c r="W2308" s="75"/>
      <c r="AD2308" s="77"/>
    </row>
    <row r="2309" spans="16:30" ht="4.5" customHeight="1" x14ac:dyDescent="0.2">
      <c r="P2309" s="75"/>
      <c r="Q2309" s="75"/>
      <c r="W2309" s="75"/>
      <c r="AD2309" s="77"/>
    </row>
    <row r="2310" spans="16:30" ht="4.5" customHeight="1" x14ac:dyDescent="0.2">
      <c r="P2310" s="75"/>
      <c r="Q2310" s="75"/>
      <c r="W2310" s="75"/>
      <c r="AD2310" s="77"/>
    </row>
    <row r="2311" spans="16:30" ht="4.5" customHeight="1" x14ac:dyDescent="0.2">
      <c r="P2311" s="75"/>
      <c r="Q2311" s="75"/>
      <c r="W2311" s="75"/>
      <c r="AD2311" s="77"/>
    </row>
    <row r="2312" spans="16:30" ht="4.5" customHeight="1" x14ac:dyDescent="0.2">
      <c r="P2312" s="75"/>
      <c r="Q2312" s="75"/>
      <c r="W2312" s="75"/>
      <c r="AD2312" s="77"/>
    </row>
    <row r="2313" spans="16:30" ht="4.5" customHeight="1" x14ac:dyDescent="0.2">
      <c r="P2313" s="75"/>
      <c r="Q2313" s="75"/>
      <c r="W2313" s="75"/>
      <c r="AD2313" s="77"/>
    </row>
    <row r="2314" spans="16:30" ht="4.5" customHeight="1" x14ac:dyDescent="0.2">
      <c r="P2314" s="75"/>
      <c r="Q2314" s="75"/>
      <c r="W2314" s="75"/>
      <c r="AD2314" s="77"/>
    </row>
    <row r="2315" spans="16:30" ht="4.5" customHeight="1" x14ac:dyDescent="0.2">
      <c r="P2315" s="75"/>
      <c r="Q2315" s="75"/>
      <c r="W2315" s="75"/>
      <c r="AD2315" s="77"/>
    </row>
    <row r="2316" spans="16:30" ht="4.5" customHeight="1" x14ac:dyDescent="0.2">
      <c r="P2316" s="75"/>
      <c r="Q2316" s="75"/>
      <c r="W2316" s="75"/>
      <c r="AD2316" s="77"/>
    </row>
    <row r="2317" spans="16:30" ht="4.5" customHeight="1" x14ac:dyDescent="0.2">
      <c r="P2317" s="75"/>
      <c r="Q2317" s="75"/>
      <c r="W2317" s="75"/>
      <c r="AD2317" s="77"/>
    </row>
    <row r="2318" spans="16:30" ht="4.5" customHeight="1" x14ac:dyDescent="0.2">
      <c r="P2318" s="75"/>
      <c r="Q2318" s="75"/>
      <c r="W2318" s="75"/>
      <c r="AD2318" s="77"/>
    </row>
    <row r="2319" spans="16:30" ht="4.5" customHeight="1" x14ac:dyDescent="0.2">
      <c r="P2319" s="75"/>
      <c r="Q2319" s="75"/>
      <c r="W2319" s="75"/>
      <c r="AD2319" s="77"/>
    </row>
    <row r="2320" spans="16:30" ht="4.5" customHeight="1" x14ac:dyDescent="0.2">
      <c r="P2320" s="75"/>
      <c r="Q2320" s="75"/>
      <c r="W2320" s="75"/>
      <c r="AD2320" s="77"/>
    </row>
    <row r="2321" spans="16:30" ht="4.5" customHeight="1" x14ac:dyDescent="0.2">
      <c r="P2321" s="75"/>
      <c r="Q2321" s="75"/>
      <c r="W2321" s="75"/>
      <c r="AD2321" s="77"/>
    </row>
    <row r="2322" spans="16:30" ht="4.5" customHeight="1" x14ac:dyDescent="0.2">
      <c r="P2322" s="75"/>
      <c r="Q2322" s="75"/>
      <c r="W2322" s="75"/>
      <c r="AD2322" s="77"/>
    </row>
    <row r="2323" spans="16:30" ht="4.5" customHeight="1" x14ac:dyDescent="0.2">
      <c r="P2323" s="75"/>
      <c r="Q2323" s="75"/>
      <c r="W2323" s="75"/>
      <c r="AD2323" s="77"/>
    </row>
    <row r="2324" spans="16:30" ht="4.5" customHeight="1" x14ac:dyDescent="0.2">
      <c r="P2324" s="75"/>
      <c r="Q2324" s="75"/>
      <c r="W2324" s="75"/>
      <c r="AD2324" s="77"/>
    </row>
    <row r="2325" spans="16:30" ht="4.5" customHeight="1" x14ac:dyDescent="0.2">
      <c r="P2325" s="75"/>
      <c r="Q2325" s="75"/>
      <c r="W2325" s="75"/>
      <c r="AD2325" s="77"/>
    </row>
    <row r="2326" spans="16:30" ht="4.5" customHeight="1" x14ac:dyDescent="0.2">
      <c r="P2326" s="75"/>
      <c r="Q2326" s="75"/>
      <c r="W2326" s="75"/>
      <c r="AD2326" s="77"/>
    </row>
    <row r="2327" spans="16:30" ht="4.5" customHeight="1" x14ac:dyDescent="0.2">
      <c r="P2327" s="75"/>
      <c r="Q2327" s="75"/>
      <c r="W2327" s="75"/>
      <c r="AD2327" s="77"/>
    </row>
    <row r="2328" spans="16:30" ht="4.5" customHeight="1" x14ac:dyDescent="0.2">
      <c r="P2328" s="75"/>
      <c r="Q2328" s="75"/>
      <c r="W2328" s="75"/>
      <c r="AD2328" s="77"/>
    </row>
    <row r="2329" spans="16:30" ht="4.5" customHeight="1" x14ac:dyDescent="0.2">
      <c r="P2329" s="75"/>
      <c r="Q2329" s="75"/>
      <c r="W2329" s="75"/>
      <c r="AD2329" s="77"/>
    </row>
    <row r="2330" spans="16:30" ht="4.5" customHeight="1" x14ac:dyDescent="0.2">
      <c r="P2330" s="75"/>
      <c r="Q2330" s="75"/>
      <c r="W2330" s="75"/>
      <c r="AD2330" s="77"/>
    </row>
    <row r="2331" spans="16:30" ht="4.5" customHeight="1" x14ac:dyDescent="0.2">
      <c r="P2331" s="75"/>
      <c r="Q2331" s="75"/>
      <c r="W2331" s="75"/>
      <c r="AD2331" s="77"/>
    </row>
    <row r="2332" spans="16:30" ht="4.5" customHeight="1" x14ac:dyDescent="0.2">
      <c r="P2332" s="75"/>
      <c r="Q2332" s="75"/>
      <c r="W2332" s="75"/>
      <c r="AD2332" s="77"/>
    </row>
    <row r="2333" spans="16:30" ht="4.5" customHeight="1" x14ac:dyDescent="0.2">
      <c r="P2333" s="75"/>
      <c r="Q2333" s="75"/>
      <c r="W2333" s="75"/>
      <c r="AD2333" s="77"/>
    </row>
    <row r="2334" spans="16:30" ht="4.5" customHeight="1" x14ac:dyDescent="0.2">
      <c r="P2334" s="75"/>
      <c r="Q2334" s="75"/>
      <c r="W2334" s="75"/>
      <c r="AD2334" s="77"/>
    </row>
    <row r="2335" spans="16:30" ht="4.5" customHeight="1" x14ac:dyDescent="0.2">
      <c r="P2335" s="75"/>
      <c r="Q2335" s="75"/>
      <c r="W2335" s="75"/>
      <c r="AD2335" s="77"/>
    </row>
    <row r="2336" spans="16:30" ht="4.5" customHeight="1" x14ac:dyDescent="0.2">
      <c r="P2336" s="75"/>
      <c r="Q2336" s="75"/>
      <c r="W2336" s="75"/>
      <c r="AD2336" s="77"/>
    </row>
    <row r="2337" spans="16:30" ht="4.5" customHeight="1" x14ac:dyDescent="0.2">
      <c r="P2337" s="75"/>
      <c r="Q2337" s="75"/>
      <c r="W2337" s="75"/>
      <c r="AD2337" s="77"/>
    </row>
    <row r="2338" spans="16:30" ht="4.5" customHeight="1" x14ac:dyDescent="0.2">
      <c r="P2338" s="75"/>
      <c r="Q2338" s="75"/>
      <c r="W2338" s="75"/>
      <c r="AD2338" s="77"/>
    </row>
    <row r="2339" spans="16:30" ht="4.5" customHeight="1" x14ac:dyDescent="0.2">
      <c r="P2339" s="75"/>
      <c r="Q2339" s="75"/>
      <c r="W2339" s="75"/>
      <c r="AD2339" s="77"/>
    </row>
    <row r="2340" spans="16:30" ht="4.5" customHeight="1" x14ac:dyDescent="0.2">
      <c r="P2340" s="75"/>
      <c r="Q2340" s="75"/>
      <c r="W2340" s="75"/>
      <c r="AD2340" s="77"/>
    </row>
    <row r="2341" spans="16:30" ht="4.5" customHeight="1" x14ac:dyDescent="0.2">
      <c r="P2341" s="75"/>
      <c r="Q2341" s="75"/>
      <c r="W2341" s="75"/>
      <c r="AD2341" s="77"/>
    </row>
    <row r="2342" spans="16:30" ht="4.5" customHeight="1" x14ac:dyDescent="0.2">
      <c r="P2342" s="75"/>
      <c r="Q2342" s="75"/>
      <c r="W2342" s="75"/>
      <c r="AD2342" s="77"/>
    </row>
    <row r="2343" spans="16:30" ht="4.5" customHeight="1" x14ac:dyDescent="0.2">
      <c r="P2343" s="75"/>
      <c r="Q2343" s="75"/>
      <c r="W2343" s="75"/>
      <c r="AD2343" s="77"/>
    </row>
    <row r="2344" spans="16:30" ht="4.5" customHeight="1" x14ac:dyDescent="0.2">
      <c r="P2344" s="75"/>
      <c r="Q2344" s="75"/>
      <c r="W2344" s="75"/>
      <c r="AD2344" s="77"/>
    </row>
    <row r="2345" spans="16:30" ht="4.5" customHeight="1" x14ac:dyDescent="0.2">
      <c r="P2345" s="75"/>
      <c r="Q2345" s="75"/>
      <c r="W2345" s="75"/>
      <c r="AD2345" s="77"/>
    </row>
    <row r="2346" spans="16:30" ht="4.5" customHeight="1" x14ac:dyDescent="0.2">
      <c r="P2346" s="75"/>
      <c r="Q2346" s="75"/>
      <c r="W2346" s="75"/>
      <c r="AD2346" s="77"/>
    </row>
    <row r="2347" spans="16:30" ht="4.5" customHeight="1" x14ac:dyDescent="0.2">
      <c r="P2347" s="75"/>
      <c r="Q2347" s="75"/>
      <c r="W2347" s="75"/>
      <c r="AD2347" s="77"/>
    </row>
    <row r="2348" spans="16:30" ht="4.5" customHeight="1" x14ac:dyDescent="0.2">
      <c r="P2348" s="75"/>
      <c r="Q2348" s="75"/>
      <c r="W2348" s="75"/>
      <c r="AD2348" s="77"/>
    </row>
    <row r="2349" spans="16:30" ht="4.5" customHeight="1" x14ac:dyDescent="0.2">
      <c r="P2349" s="75"/>
      <c r="Q2349" s="75"/>
      <c r="W2349" s="75"/>
      <c r="AD2349" s="77"/>
    </row>
    <row r="2350" spans="16:30" ht="4.5" customHeight="1" x14ac:dyDescent="0.2">
      <c r="P2350" s="75"/>
      <c r="Q2350" s="75"/>
      <c r="W2350" s="75"/>
      <c r="AD2350" s="77"/>
    </row>
    <row r="2351" spans="16:30" ht="4.5" customHeight="1" x14ac:dyDescent="0.2">
      <c r="P2351" s="75"/>
      <c r="Q2351" s="75"/>
      <c r="W2351" s="75"/>
      <c r="AD2351" s="77"/>
    </row>
    <row r="2352" spans="16:30" ht="4.5" customHeight="1" x14ac:dyDescent="0.2">
      <c r="P2352" s="75"/>
      <c r="Q2352" s="75"/>
      <c r="W2352" s="75"/>
      <c r="AD2352" s="77"/>
    </row>
    <row r="2353" spans="16:30" ht="4.5" customHeight="1" x14ac:dyDescent="0.2">
      <c r="P2353" s="75"/>
      <c r="Q2353" s="75"/>
      <c r="W2353" s="75"/>
      <c r="AD2353" s="77"/>
    </row>
    <row r="2354" spans="16:30" ht="4.5" customHeight="1" x14ac:dyDescent="0.2">
      <c r="P2354" s="75"/>
      <c r="Q2354" s="75"/>
      <c r="W2354" s="75"/>
      <c r="AD2354" s="77"/>
    </row>
    <row r="2355" spans="16:30" ht="4.5" customHeight="1" x14ac:dyDescent="0.2">
      <c r="P2355" s="75"/>
      <c r="Q2355" s="75"/>
      <c r="W2355" s="75"/>
      <c r="AD2355" s="77"/>
    </row>
    <row r="2356" spans="16:30" ht="4.5" customHeight="1" x14ac:dyDescent="0.2">
      <c r="P2356" s="75"/>
      <c r="Q2356" s="75"/>
      <c r="W2356" s="75"/>
      <c r="AD2356" s="77"/>
    </row>
    <row r="2357" spans="16:30" ht="4.5" customHeight="1" x14ac:dyDescent="0.2">
      <c r="P2357" s="75"/>
      <c r="Q2357" s="75"/>
      <c r="W2357" s="75"/>
      <c r="AD2357" s="77"/>
    </row>
    <row r="2358" spans="16:30" ht="4.5" customHeight="1" x14ac:dyDescent="0.2">
      <c r="P2358" s="75"/>
      <c r="Q2358" s="75"/>
      <c r="W2358" s="75"/>
      <c r="AD2358" s="77"/>
    </row>
    <row r="2359" spans="16:30" ht="4.5" customHeight="1" x14ac:dyDescent="0.2">
      <c r="P2359" s="75"/>
      <c r="Q2359" s="75"/>
      <c r="W2359" s="75"/>
      <c r="AD2359" s="77"/>
    </row>
    <row r="2360" spans="16:30" ht="4.5" customHeight="1" x14ac:dyDescent="0.2">
      <c r="P2360" s="75"/>
      <c r="Q2360" s="75"/>
      <c r="W2360" s="75"/>
      <c r="AD2360" s="77"/>
    </row>
    <row r="2361" spans="16:30" ht="4.5" customHeight="1" x14ac:dyDescent="0.2">
      <c r="P2361" s="75"/>
      <c r="Q2361" s="75"/>
      <c r="W2361" s="75"/>
      <c r="AD2361" s="77"/>
    </row>
    <row r="2362" spans="16:30" ht="4.5" customHeight="1" x14ac:dyDescent="0.2">
      <c r="P2362" s="75"/>
      <c r="Q2362" s="75"/>
      <c r="W2362" s="75"/>
      <c r="AD2362" s="77"/>
    </row>
    <row r="2363" spans="16:30" ht="4.5" customHeight="1" x14ac:dyDescent="0.2">
      <c r="P2363" s="75"/>
      <c r="Q2363" s="75"/>
      <c r="W2363" s="75"/>
      <c r="AD2363" s="77"/>
    </row>
    <row r="2364" spans="16:30" ht="4.5" customHeight="1" x14ac:dyDescent="0.2">
      <c r="P2364" s="75"/>
      <c r="Q2364" s="75"/>
      <c r="W2364" s="75"/>
      <c r="AD2364" s="77"/>
    </row>
    <row r="2365" spans="16:30" ht="4.5" customHeight="1" x14ac:dyDescent="0.2">
      <c r="P2365" s="75"/>
      <c r="Q2365" s="75"/>
      <c r="W2365" s="75"/>
      <c r="AD2365" s="77"/>
    </row>
    <row r="2366" spans="16:30" ht="4.5" customHeight="1" x14ac:dyDescent="0.2">
      <c r="P2366" s="75"/>
      <c r="Q2366" s="75"/>
      <c r="W2366" s="75"/>
      <c r="AD2366" s="77"/>
    </row>
    <row r="2367" spans="16:30" ht="4.5" customHeight="1" x14ac:dyDescent="0.2">
      <c r="P2367" s="75"/>
      <c r="Q2367" s="75"/>
      <c r="W2367" s="75"/>
      <c r="AD2367" s="77"/>
    </row>
    <row r="2368" spans="16:30" ht="4.5" customHeight="1" x14ac:dyDescent="0.2">
      <c r="P2368" s="75"/>
      <c r="Q2368" s="75"/>
      <c r="W2368" s="75"/>
      <c r="AD2368" s="77"/>
    </row>
    <row r="2369" spans="16:30" ht="4.5" customHeight="1" x14ac:dyDescent="0.2">
      <c r="P2369" s="75"/>
      <c r="Q2369" s="75"/>
      <c r="W2369" s="75"/>
      <c r="AD2369" s="77"/>
    </row>
    <row r="2370" spans="16:30" ht="4.5" customHeight="1" x14ac:dyDescent="0.2">
      <c r="P2370" s="75"/>
      <c r="Q2370" s="75"/>
      <c r="W2370" s="75"/>
      <c r="AD2370" s="77"/>
    </row>
    <row r="2371" spans="16:30" ht="4.5" customHeight="1" x14ac:dyDescent="0.2">
      <c r="P2371" s="75"/>
      <c r="Q2371" s="75"/>
      <c r="W2371" s="75"/>
      <c r="AD2371" s="77"/>
    </row>
    <row r="2372" spans="16:30" ht="4.5" customHeight="1" x14ac:dyDescent="0.2">
      <c r="P2372" s="75"/>
      <c r="Q2372" s="75"/>
      <c r="W2372" s="75"/>
      <c r="AD2372" s="77"/>
    </row>
    <row r="2373" spans="16:30" ht="4.5" customHeight="1" x14ac:dyDescent="0.2">
      <c r="P2373" s="75"/>
      <c r="Q2373" s="75"/>
      <c r="W2373" s="75"/>
      <c r="AD2373" s="77"/>
    </row>
    <row r="2374" spans="16:30" ht="4.5" customHeight="1" x14ac:dyDescent="0.2">
      <c r="P2374" s="75"/>
      <c r="Q2374" s="75"/>
      <c r="W2374" s="75"/>
      <c r="AD2374" s="77"/>
    </row>
    <row r="2375" spans="16:30" ht="4.5" customHeight="1" x14ac:dyDescent="0.2">
      <c r="P2375" s="75"/>
      <c r="Q2375" s="75"/>
      <c r="W2375" s="75"/>
      <c r="AD2375" s="77"/>
    </row>
    <row r="2376" spans="16:30" ht="4.5" customHeight="1" x14ac:dyDescent="0.2">
      <c r="P2376" s="75"/>
      <c r="Q2376" s="75"/>
      <c r="W2376" s="75"/>
      <c r="AD2376" s="77"/>
    </row>
    <row r="2377" spans="16:30" ht="4.5" customHeight="1" x14ac:dyDescent="0.2">
      <c r="P2377" s="75"/>
      <c r="Q2377" s="75"/>
      <c r="W2377" s="75"/>
      <c r="AD2377" s="77"/>
    </row>
    <row r="2378" spans="16:30" ht="4.5" customHeight="1" x14ac:dyDescent="0.2">
      <c r="P2378" s="75"/>
      <c r="Q2378" s="75"/>
      <c r="W2378" s="75"/>
      <c r="AD2378" s="77"/>
    </row>
    <row r="2379" spans="16:30" ht="4.5" customHeight="1" x14ac:dyDescent="0.2">
      <c r="P2379" s="75"/>
      <c r="Q2379" s="75"/>
      <c r="W2379" s="75"/>
      <c r="AD2379" s="77"/>
    </row>
    <row r="2380" spans="16:30" ht="4.5" customHeight="1" x14ac:dyDescent="0.2">
      <c r="P2380" s="75"/>
      <c r="Q2380" s="75"/>
      <c r="W2380" s="75"/>
      <c r="AD2380" s="77"/>
    </row>
    <row r="2381" spans="16:30" ht="4.5" customHeight="1" x14ac:dyDescent="0.2">
      <c r="P2381" s="75"/>
      <c r="Q2381" s="75"/>
      <c r="W2381" s="75"/>
      <c r="AD2381" s="77"/>
    </row>
    <row r="2382" spans="16:30" ht="4.5" customHeight="1" x14ac:dyDescent="0.2">
      <c r="P2382" s="75"/>
      <c r="Q2382" s="75"/>
      <c r="W2382" s="75"/>
      <c r="AD2382" s="77"/>
    </row>
    <row r="2383" spans="16:30" ht="4.5" customHeight="1" x14ac:dyDescent="0.2">
      <c r="P2383" s="75"/>
      <c r="Q2383" s="75"/>
      <c r="W2383" s="75"/>
      <c r="AD2383" s="77"/>
    </row>
    <row r="2384" spans="16:30" ht="4.5" customHeight="1" x14ac:dyDescent="0.2">
      <c r="P2384" s="75"/>
      <c r="Q2384" s="75"/>
      <c r="W2384" s="75"/>
      <c r="AD2384" s="77"/>
    </row>
    <row r="2385" spans="16:30" ht="4.5" customHeight="1" x14ac:dyDescent="0.2">
      <c r="P2385" s="75"/>
      <c r="Q2385" s="75"/>
      <c r="W2385" s="75"/>
      <c r="AD2385" s="77"/>
    </row>
    <row r="2386" spans="16:30" ht="4.5" customHeight="1" x14ac:dyDescent="0.2">
      <c r="P2386" s="75"/>
      <c r="Q2386" s="75"/>
      <c r="W2386" s="75"/>
      <c r="AD2386" s="77"/>
    </row>
    <row r="2387" spans="16:30" ht="4.5" customHeight="1" x14ac:dyDescent="0.2">
      <c r="P2387" s="75"/>
      <c r="Q2387" s="75"/>
      <c r="W2387" s="75"/>
      <c r="AD2387" s="77"/>
    </row>
    <row r="2388" spans="16:30" ht="4.5" customHeight="1" x14ac:dyDescent="0.2">
      <c r="P2388" s="75"/>
      <c r="Q2388" s="75"/>
      <c r="W2388" s="75"/>
      <c r="AD2388" s="77"/>
    </row>
    <row r="2389" spans="16:30" ht="4.5" customHeight="1" x14ac:dyDescent="0.2">
      <c r="P2389" s="75"/>
      <c r="Q2389" s="75"/>
      <c r="W2389" s="75"/>
      <c r="AD2389" s="77"/>
    </row>
    <row r="2390" spans="16:30" ht="4.5" customHeight="1" x14ac:dyDescent="0.2">
      <c r="P2390" s="75"/>
      <c r="Q2390" s="75"/>
      <c r="W2390" s="75"/>
      <c r="AD2390" s="77"/>
    </row>
    <row r="2391" spans="16:30" ht="4.5" customHeight="1" x14ac:dyDescent="0.2">
      <c r="P2391" s="75"/>
      <c r="Q2391" s="75"/>
      <c r="W2391" s="75"/>
      <c r="AD2391" s="77"/>
    </row>
    <row r="2392" spans="16:30" ht="4.5" customHeight="1" x14ac:dyDescent="0.2">
      <c r="P2392" s="75"/>
      <c r="Q2392" s="75"/>
      <c r="W2392" s="75"/>
      <c r="AD2392" s="77"/>
    </row>
    <row r="2393" spans="16:30" ht="4.5" customHeight="1" x14ac:dyDescent="0.2">
      <c r="P2393" s="75"/>
      <c r="Q2393" s="75"/>
      <c r="W2393" s="75"/>
      <c r="AD2393" s="77"/>
    </row>
    <row r="2394" spans="16:30" ht="4.5" customHeight="1" x14ac:dyDescent="0.2">
      <c r="P2394" s="75"/>
      <c r="Q2394" s="75"/>
      <c r="W2394" s="75"/>
      <c r="AD2394" s="77"/>
    </row>
    <row r="2395" spans="16:30" ht="4.5" customHeight="1" x14ac:dyDescent="0.2">
      <c r="P2395" s="75"/>
      <c r="Q2395" s="75"/>
      <c r="W2395" s="75"/>
      <c r="AD2395" s="77"/>
    </row>
    <row r="2396" spans="16:30" ht="4.5" customHeight="1" x14ac:dyDescent="0.2">
      <c r="P2396" s="75"/>
      <c r="Q2396" s="75"/>
      <c r="W2396" s="75"/>
      <c r="AD2396" s="77"/>
    </row>
    <row r="2397" spans="16:30" ht="4.5" customHeight="1" x14ac:dyDescent="0.2">
      <c r="P2397" s="75"/>
      <c r="Q2397" s="75"/>
      <c r="W2397" s="75"/>
      <c r="AD2397" s="77"/>
    </row>
    <row r="2398" spans="16:30" ht="4.5" customHeight="1" x14ac:dyDescent="0.2">
      <c r="P2398" s="75"/>
      <c r="Q2398" s="75"/>
      <c r="W2398" s="75"/>
      <c r="AD2398" s="77"/>
    </row>
    <row r="2399" spans="16:30" ht="4.5" customHeight="1" x14ac:dyDescent="0.2">
      <c r="P2399" s="75"/>
      <c r="Q2399" s="75"/>
      <c r="W2399" s="75"/>
      <c r="AD2399" s="77"/>
    </row>
    <row r="2400" spans="16:30" ht="4.5" customHeight="1" x14ac:dyDescent="0.2">
      <c r="P2400" s="75"/>
      <c r="Q2400" s="75"/>
      <c r="W2400" s="75"/>
      <c r="AD2400" s="77"/>
    </row>
    <row r="2401" spans="16:30" ht="4.5" customHeight="1" x14ac:dyDescent="0.2">
      <c r="P2401" s="75"/>
      <c r="Q2401" s="75"/>
      <c r="W2401" s="75"/>
      <c r="AD2401" s="77"/>
    </row>
    <row r="2402" spans="16:30" ht="4.5" customHeight="1" x14ac:dyDescent="0.2">
      <c r="P2402" s="75"/>
      <c r="Q2402" s="75"/>
      <c r="W2402" s="75"/>
      <c r="AD2402" s="77"/>
    </row>
    <row r="2403" spans="16:30" ht="4.5" customHeight="1" x14ac:dyDescent="0.2">
      <c r="P2403" s="75"/>
      <c r="Q2403" s="75"/>
      <c r="W2403" s="75"/>
      <c r="AD2403" s="77"/>
    </row>
    <row r="2404" spans="16:30" ht="4.5" customHeight="1" x14ac:dyDescent="0.2">
      <c r="P2404" s="75"/>
      <c r="Q2404" s="75"/>
      <c r="W2404" s="75"/>
      <c r="AD2404" s="77"/>
    </row>
    <row r="2405" spans="16:30" ht="4.5" customHeight="1" x14ac:dyDescent="0.2">
      <c r="P2405" s="75"/>
      <c r="Q2405" s="75"/>
      <c r="W2405" s="75"/>
      <c r="AD2405" s="77"/>
    </row>
    <row r="2406" spans="16:30" ht="4.5" customHeight="1" x14ac:dyDescent="0.2">
      <c r="P2406" s="75"/>
      <c r="Q2406" s="75"/>
      <c r="W2406" s="75"/>
      <c r="AD2406" s="77"/>
    </row>
    <row r="2407" spans="16:30" ht="4.5" customHeight="1" x14ac:dyDescent="0.2">
      <c r="P2407" s="75"/>
      <c r="Q2407" s="75"/>
      <c r="W2407" s="75"/>
      <c r="AD2407" s="77"/>
    </row>
    <row r="2408" spans="16:30" ht="4.5" customHeight="1" x14ac:dyDescent="0.2">
      <c r="P2408" s="75"/>
      <c r="Q2408" s="75"/>
      <c r="W2408" s="75"/>
      <c r="AD2408" s="77"/>
    </row>
    <row r="2409" spans="16:30" ht="4.5" customHeight="1" x14ac:dyDescent="0.2">
      <c r="P2409" s="75"/>
      <c r="Q2409" s="75"/>
      <c r="W2409" s="75"/>
      <c r="AD2409" s="77"/>
    </row>
    <row r="2410" spans="16:30" ht="4.5" customHeight="1" x14ac:dyDescent="0.2">
      <c r="P2410" s="75"/>
      <c r="Q2410" s="75"/>
      <c r="W2410" s="75"/>
      <c r="AD2410" s="77"/>
    </row>
    <row r="2411" spans="16:30" ht="4.5" customHeight="1" x14ac:dyDescent="0.2">
      <c r="P2411" s="75"/>
      <c r="Q2411" s="75"/>
      <c r="W2411" s="75"/>
      <c r="AD2411" s="77"/>
    </row>
    <row r="2412" spans="16:30" ht="4.5" customHeight="1" x14ac:dyDescent="0.2">
      <c r="P2412" s="75"/>
      <c r="Q2412" s="75"/>
      <c r="W2412" s="75"/>
      <c r="AD2412" s="77"/>
    </row>
    <row r="2413" spans="16:30" ht="4.5" customHeight="1" x14ac:dyDescent="0.2">
      <c r="P2413" s="75"/>
      <c r="Q2413" s="75"/>
      <c r="W2413" s="75"/>
      <c r="AD2413" s="77"/>
    </row>
    <row r="2414" spans="16:30" ht="4.5" customHeight="1" x14ac:dyDescent="0.2">
      <c r="P2414" s="75"/>
      <c r="Q2414" s="75"/>
      <c r="W2414" s="75"/>
      <c r="AD2414" s="77"/>
    </row>
    <row r="2415" spans="16:30" ht="4.5" customHeight="1" x14ac:dyDescent="0.2">
      <c r="P2415" s="75"/>
      <c r="Q2415" s="75"/>
      <c r="W2415" s="75"/>
      <c r="AD2415" s="77"/>
    </row>
    <row r="2416" spans="16:30" ht="4.5" customHeight="1" x14ac:dyDescent="0.2">
      <c r="P2416" s="75"/>
      <c r="Q2416" s="75"/>
      <c r="W2416" s="75"/>
      <c r="AD2416" s="77"/>
    </row>
    <row r="2417" spans="16:30" ht="4.5" customHeight="1" x14ac:dyDescent="0.2">
      <c r="P2417" s="75"/>
      <c r="Q2417" s="75"/>
      <c r="W2417" s="75"/>
      <c r="AD2417" s="77"/>
    </row>
    <row r="2418" spans="16:30" ht="4.5" customHeight="1" x14ac:dyDescent="0.2">
      <c r="P2418" s="75"/>
      <c r="Q2418" s="75"/>
      <c r="W2418" s="75"/>
      <c r="AD2418" s="77"/>
    </row>
    <row r="2419" spans="16:30" ht="4.5" customHeight="1" x14ac:dyDescent="0.2">
      <c r="P2419" s="75"/>
      <c r="Q2419" s="75"/>
      <c r="W2419" s="75"/>
      <c r="AD2419" s="77"/>
    </row>
    <row r="2420" spans="16:30" ht="4.5" customHeight="1" x14ac:dyDescent="0.2">
      <c r="P2420" s="75"/>
      <c r="Q2420" s="75"/>
      <c r="W2420" s="75"/>
      <c r="AD2420" s="77"/>
    </row>
    <row r="2421" spans="16:30" ht="4.5" customHeight="1" x14ac:dyDescent="0.2">
      <c r="P2421" s="75"/>
      <c r="Q2421" s="75"/>
      <c r="W2421" s="75"/>
      <c r="AD2421" s="77"/>
    </row>
    <row r="2422" spans="16:30" ht="4.5" customHeight="1" x14ac:dyDescent="0.2">
      <c r="P2422" s="75"/>
      <c r="Q2422" s="75"/>
      <c r="W2422" s="75"/>
      <c r="AD2422" s="77"/>
    </row>
    <row r="2423" spans="16:30" ht="4.5" customHeight="1" x14ac:dyDescent="0.2">
      <c r="P2423" s="75"/>
      <c r="Q2423" s="75"/>
      <c r="W2423" s="75"/>
      <c r="AD2423" s="77"/>
    </row>
    <row r="2424" spans="16:30" ht="4.5" customHeight="1" x14ac:dyDescent="0.2">
      <c r="P2424" s="75"/>
      <c r="Q2424" s="75"/>
      <c r="W2424" s="75"/>
      <c r="AD2424" s="77"/>
    </row>
    <row r="2425" spans="16:30" ht="4.5" customHeight="1" x14ac:dyDescent="0.2">
      <c r="P2425" s="75"/>
      <c r="Q2425" s="75"/>
      <c r="W2425" s="75"/>
      <c r="AD2425" s="77"/>
    </row>
    <row r="2426" spans="16:30" ht="4.5" customHeight="1" x14ac:dyDescent="0.2">
      <c r="P2426" s="75"/>
      <c r="Q2426" s="75"/>
      <c r="W2426" s="75"/>
      <c r="AD2426" s="77"/>
    </row>
    <row r="2427" spans="16:30" ht="4.5" customHeight="1" x14ac:dyDescent="0.2">
      <c r="P2427" s="75"/>
      <c r="Q2427" s="75"/>
      <c r="W2427" s="75"/>
      <c r="AD2427" s="77"/>
    </row>
    <row r="2428" spans="16:30" ht="4.5" customHeight="1" x14ac:dyDescent="0.2">
      <c r="P2428" s="75"/>
      <c r="Q2428" s="75"/>
      <c r="W2428" s="75"/>
      <c r="AD2428" s="77"/>
    </row>
    <row r="2429" spans="16:30" ht="4.5" customHeight="1" x14ac:dyDescent="0.2">
      <c r="P2429" s="75"/>
      <c r="Q2429" s="75"/>
      <c r="W2429" s="75"/>
      <c r="AD2429" s="77"/>
    </row>
    <row r="2430" spans="16:30" ht="4.5" customHeight="1" x14ac:dyDescent="0.2">
      <c r="P2430" s="75"/>
      <c r="Q2430" s="75"/>
      <c r="W2430" s="75"/>
      <c r="AD2430" s="77"/>
    </row>
    <row r="2431" spans="16:30" ht="4.5" customHeight="1" x14ac:dyDescent="0.2">
      <c r="P2431" s="75"/>
      <c r="Q2431" s="75"/>
      <c r="W2431" s="75"/>
      <c r="AD2431" s="77"/>
    </row>
    <row r="2432" spans="16:30" ht="4.5" customHeight="1" x14ac:dyDescent="0.2">
      <c r="P2432" s="75"/>
      <c r="Q2432" s="75"/>
      <c r="W2432" s="75"/>
      <c r="AD2432" s="77"/>
    </row>
    <row r="2433" spans="16:30" ht="4.5" customHeight="1" x14ac:dyDescent="0.2">
      <c r="P2433" s="75"/>
      <c r="Q2433" s="75"/>
      <c r="W2433" s="75"/>
      <c r="AD2433" s="77"/>
    </row>
    <row r="2434" spans="16:30" ht="4.5" customHeight="1" x14ac:dyDescent="0.2">
      <c r="P2434" s="75"/>
      <c r="Q2434" s="75"/>
      <c r="W2434" s="75"/>
      <c r="AD2434" s="77"/>
    </row>
    <row r="2435" spans="16:30" ht="4.5" customHeight="1" x14ac:dyDescent="0.2">
      <c r="P2435" s="75"/>
      <c r="Q2435" s="75"/>
      <c r="W2435" s="75"/>
      <c r="AD2435" s="77"/>
    </row>
    <row r="2436" spans="16:30" ht="4.5" customHeight="1" x14ac:dyDescent="0.2">
      <c r="P2436" s="75"/>
      <c r="Q2436" s="75"/>
      <c r="W2436" s="75"/>
      <c r="AD2436" s="77"/>
    </row>
    <row r="2437" spans="16:30" ht="4.5" customHeight="1" x14ac:dyDescent="0.2">
      <c r="P2437" s="75"/>
      <c r="Q2437" s="75"/>
      <c r="W2437" s="75"/>
      <c r="AD2437" s="77"/>
    </row>
    <row r="2438" spans="16:30" ht="4.5" customHeight="1" x14ac:dyDescent="0.2">
      <c r="P2438" s="75"/>
      <c r="Q2438" s="75"/>
      <c r="W2438" s="75"/>
      <c r="AD2438" s="77"/>
    </row>
    <row r="2439" spans="16:30" ht="4.5" customHeight="1" x14ac:dyDescent="0.2">
      <c r="P2439" s="75"/>
      <c r="Q2439" s="75"/>
      <c r="W2439" s="75"/>
      <c r="AD2439" s="77"/>
    </row>
    <row r="2440" spans="16:30" ht="4.5" customHeight="1" x14ac:dyDescent="0.2">
      <c r="P2440" s="75"/>
      <c r="Q2440" s="75"/>
      <c r="W2440" s="75"/>
      <c r="AD2440" s="77"/>
    </row>
    <row r="2441" spans="16:30" ht="4.5" customHeight="1" x14ac:dyDescent="0.2">
      <c r="P2441" s="75"/>
      <c r="Q2441" s="75"/>
      <c r="W2441" s="75"/>
      <c r="AD2441" s="77"/>
    </row>
    <row r="2442" spans="16:30" ht="4.5" customHeight="1" x14ac:dyDescent="0.2">
      <c r="P2442" s="75"/>
      <c r="Q2442" s="75"/>
      <c r="W2442" s="75"/>
      <c r="AD2442" s="77"/>
    </row>
    <row r="2443" spans="16:30" ht="4.5" customHeight="1" x14ac:dyDescent="0.2">
      <c r="P2443" s="75"/>
      <c r="Q2443" s="75"/>
      <c r="W2443" s="75"/>
      <c r="AD2443" s="77"/>
    </row>
    <row r="2444" spans="16:30" ht="4.5" customHeight="1" x14ac:dyDescent="0.2">
      <c r="P2444" s="75"/>
      <c r="Q2444" s="75"/>
      <c r="W2444" s="75"/>
      <c r="AD2444" s="77"/>
    </row>
    <row r="2445" spans="16:30" ht="4.5" customHeight="1" x14ac:dyDescent="0.2">
      <c r="P2445" s="75"/>
      <c r="Q2445" s="75"/>
      <c r="W2445" s="75"/>
      <c r="AD2445" s="77"/>
    </row>
    <row r="2446" spans="16:30" ht="4.5" customHeight="1" x14ac:dyDescent="0.2">
      <c r="P2446" s="75"/>
      <c r="Q2446" s="75"/>
      <c r="W2446" s="75"/>
      <c r="AD2446" s="77"/>
    </row>
    <row r="2447" spans="16:30" ht="4.5" customHeight="1" x14ac:dyDescent="0.2">
      <c r="P2447" s="75"/>
      <c r="Q2447" s="75"/>
      <c r="W2447" s="75"/>
      <c r="AD2447" s="77"/>
    </row>
    <row r="2448" spans="16:30" ht="4.5" customHeight="1" x14ac:dyDescent="0.2">
      <c r="P2448" s="75"/>
      <c r="Q2448" s="75"/>
      <c r="W2448" s="75"/>
      <c r="AD2448" s="77"/>
    </row>
    <row r="2449" spans="16:30" ht="4.5" customHeight="1" x14ac:dyDescent="0.2">
      <c r="P2449" s="75"/>
      <c r="Q2449" s="75"/>
      <c r="W2449" s="75"/>
      <c r="AD2449" s="77"/>
    </row>
    <row r="2450" spans="16:30" ht="4.5" customHeight="1" x14ac:dyDescent="0.2">
      <c r="P2450" s="75"/>
      <c r="Q2450" s="75"/>
      <c r="W2450" s="75"/>
      <c r="AD2450" s="77"/>
    </row>
    <row r="2451" spans="16:30" ht="4.5" customHeight="1" x14ac:dyDescent="0.2">
      <c r="P2451" s="75"/>
      <c r="Q2451" s="75"/>
      <c r="W2451" s="75"/>
      <c r="AD2451" s="77"/>
    </row>
    <row r="2452" spans="16:30" ht="4.5" customHeight="1" x14ac:dyDescent="0.2">
      <c r="P2452" s="75"/>
      <c r="Q2452" s="75"/>
      <c r="W2452" s="75"/>
      <c r="AD2452" s="77"/>
    </row>
    <row r="2453" spans="16:30" ht="4.5" customHeight="1" x14ac:dyDescent="0.2">
      <c r="P2453" s="75"/>
      <c r="Q2453" s="75"/>
      <c r="W2453" s="75"/>
      <c r="AD2453" s="77"/>
    </row>
    <row r="2454" spans="16:30" ht="4.5" customHeight="1" x14ac:dyDescent="0.2">
      <c r="P2454" s="75"/>
      <c r="Q2454" s="75"/>
      <c r="W2454" s="75"/>
      <c r="AD2454" s="77"/>
    </row>
    <row r="2455" spans="16:30" ht="4.5" customHeight="1" x14ac:dyDescent="0.2">
      <c r="P2455" s="75"/>
      <c r="Q2455" s="75"/>
      <c r="W2455" s="75"/>
      <c r="AD2455" s="77"/>
    </row>
    <row r="2456" spans="16:30" ht="4.5" customHeight="1" x14ac:dyDescent="0.2">
      <c r="P2456" s="75"/>
      <c r="Q2456" s="75"/>
      <c r="W2456" s="75"/>
      <c r="AD2456" s="77"/>
    </row>
    <row r="2457" spans="16:30" ht="4.5" customHeight="1" x14ac:dyDescent="0.2">
      <c r="P2457" s="75"/>
      <c r="Q2457" s="75"/>
      <c r="W2457" s="75"/>
      <c r="AD2457" s="77"/>
    </row>
    <row r="2458" spans="16:30" ht="4.5" customHeight="1" x14ac:dyDescent="0.2">
      <c r="P2458" s="75"/>
      <c r="Q2458" s="75"/>
      <c r="W2458" s="75"/>
      <c r="AD2458" s="77"/>
    </row>
    <row r="2459" spans="16:30" ht="4.5" customHeight="1" x14ac:dyDescent="0.2">
      <c r="P2459" s="75"/>
      <c r="Q2459" s="75"/>
      <c r="W2459" s="75"/>
      <c r="AD2459" s="77"/>
    </row>
    <row r="2460" spans="16:30" ht="4.5" customHeight="1" x14ac:dyDescent="0.2">
      <c r="P2460" s="75"/>
      <c r="Q2460" s="75"/>
      <c r="W2460" s="75"/>
      <c r="AD2460" s="77"/>
    </row>
    <row r="2461" spans="16:30" ht="4.5" customHeight="1" x14ac:dyDescent="0.2">
      <c r="P2461" s="75"/>
      <c r="Q2461" s="75"/>
      <c r="W2461" s="75"/>
      <c r="AD2461" s="77"/>
    </row>
    <row r="2462" spans="16:30" ht="4.5" customHeight="1" x14ac:dyDescent="0.2">
      <c r="P2462" s="75"/>
      <c r="Q2462" s="75"/>
      <c r="W2462" s="75"/>
      <c r="AD2462" s="77"/>
    </row>
    <row r="2463" spans="16:30" ht="4.5" customHeight="1" x14ac:dyDescent="0.2">
      <c r="P2463" s="75"/>
      <c r="Q2463" s="75"/>
      <c r="W2463" s="75"/>
      <c r="AD2463" s="77"/>
    </row>
    <row r="2464" spans="16:30" ht="4.5" customHeight="1" x14ac:dyDescent="0.2">
      <c r="P2464" s="75"/>
      <c r="Q2464" s="75"/>
      <c r="W2464" s="75"/>
      <c r="AD2464" s="77"/>
    </row>
    <row r="2465" spans="16:30" ht="4.5" customHeight="1" x14ac:dyDescent="0.2">
      <c r="P2465" s="75"/>
      <c r="Q2465" s="75"/>
      <c r="W2465" s="75"/>
      <c r="AD2465" s="77"/>
    </row>
    <row r="2466" spans="16:30" ht="4.5" customHeight="1" x14ac:dyDescent="0.2">
      <c r="P2466" s="75"/>
      <c r="Q2466" s="75"/>
      <c r="W2466" s="75"/>
      <c r="AD2466" s="77"/>
    </row>
    <row r="2467" spans="16:30" ht="4.5" customHeight="1" x14ac:dyDescent="0.2">
      <c r="P2467" s="75"/>
      <c r="Q2467" s="75"/>
      <c r="W2467" s="75"/>
      <c r="AD2467" s="77"/>
    </row>
    <row r="2468" spans="16:30" ht="4.5" customHeight="1" x14ac:dyDescent="0.2">
      <c r="P2468" s="75"/>
      <c r="Q2468" s="75"/>
      <c r="W2468" s="75"/>
      <c r="AD2468" s="77"/>
    </row>
    <row r="2469" spans="16:30" ht="4.5" customHeight="1" x14ac:dyDescent="0.2">
      <c r="P2469" s="75"/>
      <c r="Q2469" s="75"/>
      <c r="W2469" s="75"/>
      <c r="AD2469" s="77"/>
    </row>
    <row r="2470" spans="16:30" ht="4.5" customHeight="1" x14ac:dyDescent="0.2">
      <c r="P2470" s="75"/>
      <c r="Q2470" s="75"/>
      <c r="W2470" s="75"/>
      <c r="AD2470" s="77"/>
    </row>
    <row r="2471" spans="16:30" ht="4.5" customHeight="1" x14ac:dyDescent="0.2">
      <c r="P2471" s="75"/>
      <c r="Q2471" s="75"/>
      <c r="W2471" s="75"/>
      <c r="AD2471" s="77"/>
    </row>
    <row r="2472" spans="16:30" ht="4.5" customHeight="1" x14ac:dyDescent="0.2">
      <c r="P2472" s="75"/>
      <c r="Q2472" s="75"/>
      <c r="W2472" s="75"/>
      <c r="AD2472" s="77"/>
    </row>
    <row r="2473" spans="16:30" ht="4.5" customHeight="1" x14ac:dyDescent="0.2">
      <c r="P2473" s="75"/>
      <c r="Q2473" s="75"/>
      <c r="W2473" s="75"/>
      <c r="AD2473" s="77"/>
    </row>
    <row r="2474" spans="16:30" ht="4.5" customHeight="1" x14ac:dyDescent="0.2">
      <c r="P2474" s="75"/>
      <c r="Q2474" s="75"/>
      <c r="W2474" s="75"/>
      <c r="AD2474" s="77"/>
    </row>
    <row r="2475" spans="16:30" ht="4.5" customHeight="1" x14ac:dyDescent="0.2">
      <c r="P2475" s="75"/>
      <c r="Q2475" s="75"/>
      <c r="W2475" s="75"/>
      <c r="AD2475" s="77"/>
    </row>
    <row r="2476" spans="16:30" ht="4.5" customHeight="1" x14ac:dyDescent="0.2">
      <c r="P2476" s="75"/>
      <c r="Q2476" s="75"/>
      <c r="W2476" s="75"/>
      <c r="AD2476" s="77"/>
    </row>
    <row r="2477" spans="16:30" ht="4.5" customHeight="1" x14ac:dyDescent="0.2">
      <c r="P2477" s="75"/>
      <c r="Q2477" s="75"/>
      <c r="W2477" s="75"/>
      <c r="AD2477" s="77"/>
    </row>
    <row r="2478" spans="16:30" ht="4.5" customHeight="1" x14ac:dyDescent="0.2">
      <c r="P2478" s="75"/>
      <c r="Q2478" s="75"/>
      <c r="W2478" s="75"/>
      <c r="AD2478" s="77"/>
    </row>
    <row r="2479" spans="16:30" ht="4.5" customHeight="1" x14ac:dyDescent="0.2">
      <c r="P2479" s="75"/>
      <c r="Q2479" s="75"/>
      <c r="W2479" s="75"/>
      <c r="AD2479" s="77"/>
    </row>
    <row r="2480" spans="16:30" ht="4.5" customHeight="1" x14ac:dyDescent="0.2">
      <c r="P2480" s="75"/>
      <c r="Q2480" s="75"/>
      <c r="W2480" s="75"/>
      <c r="AD2480" s="77"/>
    </row>
    <row r="2481" spans="16:30" ht="4.5" customHeight="1" x14ac:dyDescent="0.2">
      <c r="P2481" s="75"/>
      <c r="Q2481" s="75"/>
      <c r="W2481" s="75"/>
      <c r="AD2481" s="77"/>
    </row>
    <row r="2482" spans="16:30" ht="4.5" customHeight="1" x14ac:dyDescent="0.2">
      <c r="P2482" s="75"/>
      <c r="Q2482" s="75"/>
      <c r="W2482" s="75"/>
      <c r="AD2482" s="77"/>
    </row>
    <row r="2483" spans="16:30" ht="4.5" customHeight="1" x14ac:dyDescent="0.2">
      <c r="P2483" s="75"/>
      <c r="Q2483" s="75"/>
      <c r="W2483" s="75"/>
      <c r="AD2483" s="77"/>
    </row>
    <row r="2484" spans="16:30" ht="4.5" customHeight="1" x14ac:dyDescent="0.2">
      <c r="P2484" s="75"/>
      <c r="Q2484" s="75"/>
      <c r="W2484" s="75"/>
      <c r="AD2484" s="77"/>
    </row>
    <row r="2485" spans="16:30" ht="4.5" customHeight="1" x14ac:dyDescent="0.2">
      <c r="P2485" s="75"/>
      <c r="Q2485" s="75"/>
      <c r="W2485" s="75"/>
      <c r="AD2485" s="77"/>
    </row>
    <row r="2486" spans="16:30" ht="4.5" customHeight="1" x14ac:dyDescent="0.2">
      <c r="P2486" s="75"/>
      <c r="Q2486" s="75"/>
      <c r="W2486" s="75"/>
      <c r="AD2486" s="77"/>
    </row>
    <row r="2487" spans="16:30" ht="4.5" customHeight="1" x14ac:dyDescent="0.2">
      <c r="P2487" s="75"/>
      <c r="Q2487" s="75"/>
      <c r="W2487" s="75"/>
      <c r="AD2487" s="77"/>
    </row>
    <row r="2488" spans="16:30" ht="4.5" customHeight="1" x14ac:dyDescent="0.2">
      <c r="P2488" s="75"/>
      <c r="Q2488" s="75"/>
      <c r="W2488" s="75"/>
      <c r="AD2488" s="77"/>
    </row>
    <row r="2489" spans="16:30" ht="4.5" customHeight="1" x14ac:dyDescent="0.2">
      <c r="P2489" s="75"/>
      <c r="Q2489" s="75"/>
      <c r="W2489" s="75"/>
      <c r="AD2489" s="77"/>
    </row>
    <row r="2490" spans="16:30" ht="4.5" customHeight="1" x14ac:dyDescent="0.2">
      <c r="P2490" s="75"/>
      <c r="Q2490" s="75"/>
      <c r="W2490" s="75"/>
      <c r="AD2490" s="77"/>
    </row>
    <row r="2491" spans="16:30" ht="4.5" customHeight="1" x14ac:dyDescent="0.2">
      <c r="P2491" s="75"/>
      <c r="Q2491" s="75"/>
      <c r="W2491" s="75"/>
      <c r="AD2491" s="77"/>
    </row>
    <row r="2492" spans="16:30" ht="4.5" customHeight="1" x14ac:dyDescent="0.2">
      <c r="P2492" s="75"/>
      <c r="Q2492" s="75"/>
      <c r="W2492" s="75"/>
      <c r="AD2492" s="77"/>
    </row>
    <row r="2493" spans="16:30" ht="4.5" customHeight="1" x14ac:dyDescent="0.2">
      <c r="P2493" s="75"/>
      <c r="Q2493" s="75"/>
      <c r="W2493" s="75"/>
      <c r="AD2493" s="77"/>
    </row>
    <row r="2494" spans="16:30" ht="4.5" customHeight="1" x14ac:dyDescent="0.2">
      <c r="P2494" s="75"/>
      <c r="Q2494" s="75"/>
      <c r="W2494" s="75"/>
      <c r="AD2494" s="77"/>
    </row>
    <row r="2495" spans="16:30" ht="4.5" customHeight="1" x14ac:dyDescent="0.2">
      <c r="P2495" s="75"/>
      <c r="Q2495" s="75"/>
      <c r="W2495" s="75"/>
      <c r="AD2495" s="77"/>
    </row>
    <row r="2496" spans="16:30" ht="4.5" customHeight="1" x14ac:dyDescent="0.2">
      <c r="P2496" s="75"/>
      <c r="Q2496" s="75"/>
      <c r="W2496" s="75"/>
      <c r="AD2496" s="77"/>
    </row>
    <row r="2497" spans="16:30" ht="4.5" customHeight="1" x14ac:dyDescent="0.2">
      <c r="P2497" s="75"/>
      <c r="Q2497" s="75"/>
      <c r="W2497" s="75"/>
      <c r="AD2497" s="77"/>
    </row>
    <row r="2498" spans="16:30" ht="4.5" customHeight="1" x14ac:dyDescent="0.2">
      <c r="P2498" s="75"/>
      <c r="Q2498" s="75"/>
      <c r="W2498" s="75"/>
      <c r="AD2498" s="77"/>
    </row>
    <row r="2499" spans="16:30" ht="4.5" customHeight="1" x14ac:dyDescent="0.2">
      <c r="P2499" s="75"/>
      <c r="Q2499" s="75"/>
      <c r="W2499" s="75"/>
      <c r="AD2499" s="77"/>
    </row>
    <row r="2500" spans="16:30" ht="4.5" customHeight="1" x14ac:dyDescent="0.2">
      <c r="P2500" s="75"/>
      <c r="Q2500" s="75"/>
      <c r="W2500" s="75"/>
      <c r="AD2500" s="77"/>
    </row>
    <row r="2501" spans="16:30" ht="4.5" customHeight="1" x14ac:dyDescent="0.2">
      <c r="P2501" s="75"/>
      <c r="Q2501" s="75"/>
      <c r="W2501" s="75"/>
      <c r="AD2501" s="77"/>
    </row>
    <row r="2502" spans="16:30" ht="4.5" customHeight="1" x14ac:dyDescent="0.2">
      <c r="P2502" s="75"/>
      <c r="Q2502" s="75"/>
      <c r="W2502" s="75"/>
      <c r="AD2502" s="77"/>
    </row>
    <row r="2503" spans="16:30" ht="4.5" customHeight="1" x14ac:dyDescent="0.2">
      <c r="P2503" s="75"/>
      <c r="Q2503" s="75"/>
      <c r="W2503" s="75"/>
      <c r="AD2503" s="77"/>
    </row>
    <row r="2504" spans="16:30" ht="4.5" customHeight="1" x14ac:dyDescent="0.2">
      <c r="P2504" s="75"/>
      <c r="Q2504" s="75"/>
      <c r="W2504" s="75"/>
      <c r="AD2504" s="77"/>
    </row>
    <row r="2505" spans="16:30" ht="4.5" customHeight="1" x14ac:dyDescent="0.2">
      <c r="P2505" s="75"/>
      <c r="Q2505" s="75"/>
      <c r="W2505" s="75"/>
      <c r="AD2505" s="77"/>
    </row>
    <row r="2506" spans="16:30" ht="4.5" customHeight="1" x14ac:dyDescent="0.2">
      <c r="P2506" s="75"/>
      <c r="Q2506" s="75"/>
      <c r="W2506" s="75"/>
      <c r="AD2506" s="77"/>
    </row>
    <row r="2507" spans="16:30" ht="4.5" customHeight="1" x14ac:dyDescent="0.2">
      <c r="P2507" s="75"/>
      <c r="Q2507" s="75"/>
      <c r="W2507" s="75"/>
      <c r="AD2507" s="77"/>
    </row>
    <row r="2508" spans="16:30" ht="4.5" customHeight="1" x14ac:dyDescent="0.2">
      <c r="P2508" s="75"/>
      <c r="Q2508" s="75"/>
      <c r="W2508" s="75"/>
      <c r="AD2508" s="77"/>
    </row>
    <row r="2509" spans="16:30" ht="4.5" customHeight="1" x14ac:dyDescent="0.2">
      <c r="P2509" s="75"/>
      <c r="Q2509" s="75"/>
      <c r="W2509" s="75"/>
      <c r="AD2509" s="77"/>
    </row>
    <row r="2510" spans="16:30" ht="4.5" customHeight="1" x14ac:dyDescent="0.2">
      <c r="P2510" s="75"/>
      <c r="Q2510" s="75"/>
      <c r="W2510" s="75"/>
      <c r="AD2510" s="77"/>
    </row>
    <row r="2511" spans="16:30" ht="4.5" customHeight="1" x14ac:dyDescent="0.2">
      <c r="P2511" s="75"/>
      <c r="Q2511" s="75"/>
      <c r="W2511" s="75"/>
      <c r="AD2511" s="77"/>
    </row>
    <row r="2512" spans="16:30" ht="4.5" customHeight="1" x14ac:dyDescent="0.2">
      <c r="P2512" s="75"/>
      <c r="Q2512" s="75"/>
      <c r="W2512" s="75"/>
      <c r="AD2512" s="77"/>
    </row>
    <row r="2513" spans="16:30" ht="4.5" customHeight="1" x14ac:dyDescent="0.2">
      <c r="P2513" s="75"/>
      <c r="Q2513" s="75"/>
      <c r="W2513" s="75"/>
      <c r="AD2513" s="77"/>
    </row>
    <row r="2514" spans="16:30" ht="4.5" customHeight="1" x14ac:dyDescent="0.2">
      <c r="P2514" s="75"/>
      <c r="Q2514" s="75"/>
      <c r="W2514" s="75"/>
      <c r="AD2514" s="77"/>
    </row>
    <row r="2515" spans="16:30" ht="4.5" customHeight="1" x14ac:dyDescent="0.2">
      <c r="P2515" s="75"/>
      <c r="Q2515" s="75"/>
      <c r="W2515" s="75"/>
      <c r="AD2515" s="77"/>
    </row>
    <row r="2516" spans="16:30" ht="4.5" customHeight="1" x14ac:dyDescent="0.2">
      <c r="P2516" s="75"/>
      <c r="Q2516" s="75"/>
      <c r="W2516" s="75"/>
      <c r="AD2516" s="77"/>
    </row>
    <row r="2517" spans="16:30" ht="4.5" customHeight="1" x14ac:dyDescent="0.2">
      <c r="P2517" s="75"/>
      <c r="Q2517" s="75"/>
      <c r="W2517" s="75"/>
      <c r="AD2517" s="77"/>
    </row>
    <row r="2518" spans="16:30" ht="4.5" customHeight="1" x14ac:dyDescent="0.2">
      <c r="P2518" s="75"/>
      <c r="Q2518" s="75"/>
      <c r="W2518" s="75"/>
      <c r="AD2518" s="77"/>
    </row>
    <row r="2519" spans="16:30" ht="4.5" customHeight="1" x14ac:dyDescent="0.2">
      <c r="P2519" s="75"/>
      <c r="Q2519" s="75"/>
      <c r="W2519" s="75"/>
      <c r="AD2519" s="77"/>
    </row>
    <row r="2520" spans="16:30" ht="4.5" customHeight="1" x14ac:dyDescent="0.2">
      <c r="P2520" s="75"/>
      <c r="Q2520" s="75"/>
      <c r="W2520" s="75"/>
      <c r="AD2520" s="77"/>
    </row>
    <row r="2521" spans="16:30" ht="4.5" customHeight="1" x14ac:dyDescent="0.2">
      <c r="P2521" s="75"/>
      <c r="Q2521" s="75"/>
      <c r="W2521" s="75"/>
      <c r="AD2521" s="77"/>
    </row>
    <row r="2522" spans="16:30" ht="4.5" customHeight="1" x14ac:dyDescent="0.2">
      <c r="P2522" s="75"/>
      <c r="Q2522" s="75"/>
      <c r="W2522" s="75"/>
      <c r="AD2522" s="77"/>
    </row>
    <row r="2523" spans="16:30" ht="4.5" customHeight="1" x14ac:dyDescent="0.2">
      <c r="P2523" s="75"/>
      <c r="Q2523" s="75"/>
      <c r="W2523" s="75"/>
      <c r="AD2523" s="77"/>
    </row>
    <row r="2524" spans="16:30" ht="4.5" customHeight="1" x14ac:dyDescent="0.2">
      <c r="P2524" s="75"/>
      <c r="Q2524" s="75"/>
      <c r="W2524" s="75"/>
      <c r="AD2524" s="77"/>
    </row>
    <row r="2525" spans="16:30" ht="4.5" customHeight="1" x14ac:dyDescent="0.2">
      <c r="P2525" s="75"/>
      <c r="Q2525" s="75"/>
      <c r="W2525" s="75"/>
      <c r="AD2525" s="77"/>
    </row>
    <row r="2526" spans="16:30" ht="4.5" customHeight="1" x14ac:dyDescent="0.2">
      <c r="P2526" s="75"/>
      <c r="Q2526" s="75"/>
      <c r="W2526" s="75"/>
      <c r="AD2526" s="77"/>
    </row>
    <row r="2527" spans="16:30" ht="4.5" customHeight="1" x14ac:dyDescent="0.2">
      <c r="P2527" s="75"/>
      <c r="Q2527" s="75"/>
      <c r="W2527" s="75"/>
      <c r="AD2527" s="77"/>
    </row>
    <row r="2528" spans="16:30" ht="4.5" customHeight="1" x14ac:dyDescent="0.2">
      <c r="P2528" s="75"/>
      <c r="Q2528" s="75"/>
      <c r="W2528" s="75"/>
      <c r="AD2528" s="77"/>
    </row>
    <row r="2529" spans="16:30" ht="4.5" customHeight="1" x14ac:dyDescent="0.2">
      <c r="P2529" s="75"/>
      <c r="Q2529" s="75"/>
      <c r="W2529" s="75"/>
      <c r="AD2529" s="77"/>
    </row>
    <row r="2530" spans="16:30" ht="4.5" customHeight="1" x14ac:dyDescent="0.2">
      <c r="P2530" s="75"/>
      <c r="Q2530" s="75"/>
      <c r="W2530" s="75"/>
      <c r="AD2530" s="77"/>
    </row>
    <row r="2531" spans="16:30" ht="4.5" customHeight="1" x14ac:dyDescent="0.2">
      <c r="P2531" s="75"/>
      <c r="Q2531" s="75"/>
      <c r="W2531" s="75"/>
      <c r="AD2531" s="77"/>
    </row>
    <row r="2532" spans="16:30" ht="4.5" customHeight="1" x14ac:dyDescent="0.2">
      <c r="P2532" s="75"/>
      <c r="Q2532" s="75"/>
      <c r="W2532" s="75"/>
      <c r="AD2532" s="77"/>
    </row>
    <row r="2533" spans="16:30" ht="4.5" customHeight="1" x14ac:dyDescent="0.2">
      <c r="P2533" s="75"/>
      <c r="Q2533" s="75"/>
      <c r="W2533" s="75"/>
      <c r="AD2533" s="77"/>
    </row>
    <row r="2534" spans="16:30" ht="4.5" customHeight="1" x14ac:dyDescent="0.2">
      <c r="P2534" s="75"/>
      <c r="Q2534" s="75"/>
      <c r="W2534" s="75"/>
      <c r="AD2534" s="77"/>
    </row>
    <row r="2535" spans="16:30" ht="4.5" customHeight="1" x14ac:dyDescent="0.2">
      <c r="P2535" s="75"/>
      <c r="Q2535" s="75"/>
      <c r="W2535" s="75"/>
      <c r="AD2535" s="77"/>
    </row>
    <row r="2536" spans="16:30" ht="4.5" customHeight="1" x14ac:dyDescent="0.2">
      <c r="P2536" s="75"/>
      <c r="Q2536" s="75"/>
      <c r="W2536" s="75"/>
      <c r="AD2536" s="77"/>
    </row>
    <row r="2537" spans="16:30" ht="4.5" customHeight="1" x14ac:dyDescent="0.2">
      <c r="P2537" s="75"/>
      <c r="Q2537" s="75"/>
      <c r="W2537" s="75"/>
      <c r="AD2537" s="77"/>
    </row>
    <row r="2538" spans="16:30" ht="4.5" customHeight="1" x14ac:dyDescent="0.2">
      <c r="P2538" s="75"/>
      <c r="Q2538" s="75"/>
      <c r="W2538" s="75"/>
      <c r="AD2538" s="77"/>
    </row>
    <row r="2539" spans="16:30" ht="4.5" customHeight="1" x14ac:dyDescent="0.2">
      <c r="P2539" s="75"/>
      <c r="Q2539" s="75"/>
      <c r="W2539" s="75"/>
      <c r="AD2539" s="77"/>
    </row>
    <row r="2540" spans="16:30" ht="4.5" customHeight="1" x14ac:dyDescent="0.2">
      <c r="P2540" s="75"/>
      <c r="Q2540" s="75"/>
      <c r="W2540" s="75"/>
      <c r="AD2540" s="77"/>
    </row>
    <row r="2541" spans="16:30" ht="4.5" customHeight="1" x14ac:dyDescent="0.2">
      <c r="P2541" s="75"/>
      <c r="Q2541" s="75"/>
      <c r="W2541" s="75"/>
      <c r="AD2541" s="77"/>
    </row>
    <row r="2542" spans="16:30" ht="4.5" customHeight="1" x14ac:dyDescent="0.2">
      <c r="P2542" s="75"/>
      <c r="Q2542" s="75"/>
      <c r="W2542" s="75"/>
      <c r="AD2542" s="77"/>
    </row>
    <row r="2543" spans="16:30" ht="4.5" customHeight="1" x14ac:dyDescent="0.2">
      <c r="P2543" s="75"/>
      <c r="Q2543" s="75"/>
      <c r="W2543" s="75"/>
      <c r="AD2543" s="77"/>
    </row>
    <row r="2544" spans="16:30" ht="4.5" customHeight="1" x14ac:dyDescent="0.2">
      <c r="P2544" s="75"/>
      <c r="Q2544" s="75"/>
      <c r="W2544" s="75"/>
      <c r="AD2544" s="77"/>
    </row>
    <row r="2545" spans="16:30" ht="4.5" customHeight="1" x14ac:dyDescent="0.2">
      <c r="P2545" s="75"/>
      <c r="Q2545" s="75"/>
      <c r="W2545" s="75"/>
      <c r="AD2545" s="77"/>
    </row>
    <row r="2546" spans="16:30" ht="4.5" customHeight="1" x14ac:dyDescent="0.2">
      <c r="P2546" s="75"/>
      <c r="Q2546" s="75"/>
      <c r="W2546" s="75"/>
      <c r="AD2546" s="77"/>
    </row>
    <row r="2547" spans="16:30" ht="4.5" customHeight="1" x14ac:dyDescent="0.2">
      <c r="P2547" s="75"/>
      <c r="Q2547" s="75"/>
      <c r="W2547" s="75"/>
      <c r="AD2547" s="77"/>
    </row>
    <row r="2548" spans="16:30" ht="4.5" customHeight="1" x14ac:dyDescent="0.2">
      <c r="P2548" s="75"/>
      <c r="Q2548" s="75"/>
      <c r="W2548" s="75"/>
      <c r="AD2548" s="77"/>
    </row>
    <row r="2549" spans="16:30" ht="4.5" customHeight="1" x14ac:dyDescent="0.2">
      <c r="P2549" s="75"/>
      <c r="Q2549" s="75"/>
      <c r="W2549" s="75"/>
      <c r="AD2549" s="77"/>
    </row>
    <row r="2550" spans="16:30" ht="4.5" customHeight="1" x14ac:dyDescent="0.2">
      <c r="P2550" s="75"/>
      <c r="Q2550" s="75"/>
      <c r="W2550" s="75"/>
      <c r="AD2550" s="77"/>
    </row>
    <row r="2551" spans="16:30" ht="4.5" customHeight="1" x14ac:dyDescent="0.2">
      <c r="P2551" s="75"/>
      <c r="Q2551" s="75"/>
      <c r="W2551" s="75"/>
      <c r="AD2551" s="77"/>
    </row>
    <row r="2552" spans="16:30" ht="4.5" customHeight="1" x14ac:dyDescent="0.2">
      <c r="P2552" s="75"/>
      <c r="Q2552" s="75"/>
      <c r="W2552" s="75"/>
      <c r="AD2552" s="77"/>
    </row>
    <row r="2553" spans="16:30" ht="4.5" customHeight="1" x14ac:dyDescent="0.2">
      <c r="P2553" s="75"/>
      <c r="Q2553" s="75"/>
      <c r="W2553" s="75"/>
      <c r="AD2553" s="77"/>
    </row>
    <row r="2554" spans="16:30" ht="4.5" customHeight="1" x14ac:dyDescent="0.2">
      <c r="P2554" s="75"/>
      <c r="Q2554" s="75"/>
      <c r="W2554" s="75"/>
      <c r="AD2554" s="77"/>
    </row>
    <row r="2555" spans="16:30" ht="4.5" customHeight="1" x14ac:dyDescent="0.2">
      <c r="P2555" s="75"/>
      <c r="Q2555" s="75"/>
      <c r="W2555" s="75"/>
      <c r="AD2555" s="77"/>
    </row>
    <row r="2556" spans="16:30" ht="4.5" customHeight="1" x14ac:dyDescent="0.2">
      <c r="P2556" s="75"/>
      <c r="Q2556" s="75"/>
      <c r="W2556" s="75"/>
      <c r="AD2556" s="77"/>
    </row>
    <row r="2557" spans="16:30" ht="4.5" customHeight="1" x14ac:dyDescent="0.2">
      <c r="P2557" s="75"/>
      <c r="Q2557" s="75"/>
      <c r="W2557" s="75"/>
      <c r="AD2557" s="77"/>
    </row>
    <row r="2558" spans="16:30" ht="4.5" customHeight="1" x14ac:dyDescent="0.2">
      <c r="P2558" s="75"/>
      <c r="Q2558" s="75"/>
      <c r="W2558" s="75"/>
      <c r="AD2558" s="77"/>
    </row>
    <row r="2559" spans="16:30" ht="4.5" customHeight="1" x14ac:dyDescent="0.2">
      <c r="P2559" s="75"/>
      <c r="Q2559" s="75"/>
      <c r="W2559" s="75"/>
      <c r="AD2559" s="77"/>
    </row>
    <row r="2560" spans="16:30" ht="4.5" customHeight="1" x14ac:dyDescent="0.2">
      <c r="P2560" s="75"/>
      <c r="Q2560" s="75"/>
      <c r="W2560" s="75"/>
      <c r="AD2560" s="77"/>
    </row>
    <row r="2561" spans="16:30" ht="4.5" customHeight="1" x14ac:dyDescent="0.2">
      <c r="P2561" s="75"/>
      <c r="Q2561" s="75"/>
      <c r="W2561" s="75"/>
      <c r="AD2561" s="77"/>
    </row>
    <row r="2562" spans="16:30" ht="4.5" customHeight="1" x14ac:dyDescent="0.2">
      <c r="P2562" s="75"/>
      <c r="Q2562" s="75"/>
      <c r="W2562" s="75"/>
      <c r="AD2562" s="77"/>
    </row>
    <row r="2563" spans="16:30" ht="4.5" customHeight="1" x14ac:dyDescent="0.2">
      <c r="P2563" s="75"/>
      <c r="Q2563" s="75"/>
      <c r="W2563" s="75"/>
      <c r="AD2563" s="77"/>
    </row>
    <row r="2564" spans="16:30" ht="4.5" customHeight="1" x14ac:dyDescent="0.2">
      <c r="P2564" s="75"/>
      <c r="Q2564" s="75"/>
      <c r="W2564" s="75"/>
      <c r="AD2564" s="77"/>
    </row>
    <row r="2565" spans="16:30" ht="4.5" customHeight="1" x14ac:dyDescent="0.2">
      <c r="P2565" s="75"/>
      <c r="Q2565" s="75"/>
      <c r="W2565" s="75"/>
      <c r="AD2565" s="77"/>
    </row>
    <row r="2566" spans="16:30" ht="4.5" customHeight="1" x14ac:dyDescent="0.2">
      <c r="P2566" s="75"/>
      <c r="Q2566" s="75"/>
      <c r="W2566" s="75"/>
      <c r="AD2566" s="77"/>
    </row>
    <row r="2567" spans="16:30" ht="4.5" customHeight="1" x14ac:dyDescent="0.2">
      <c r="P2567" s="75"/>
      <c r="Q2567" s="75"/>
      <c r="W2567" s="75"/>
      <c r="AD2567" s="77"/>
    </row>
    <row r="2568" spans="16:30" ht="4.5" customHeight="1" x14ac:dyDescent="0.2">
      <c r="P2568" s="75"/>
      <c r="Q2568" s="75"/>
      <c r="W2568" s="75"/>
      <c r="AD2568" s="77"/>
    </row>
    <row r="2569" spans="16:30" ht="4.5" customHeight="1" x14ac:dyDescent="0.2">
      <c r="P2569" s="75"/>
      <c r="Q2569" s="75"/>
      <c r="W2569" s="75"/>
      <c r="AD2569" s="77"/>
    </row>
    <row r="2570" spans="16:30" ht="4.5" customHeight="1" x14ac:dyDescent="0.2">
      <c r="P2570" s="75"/>
      <c r="Q2570" s="75"/>
      <c r="W2570" s="75"/>
      <c r="AD2570" s="77"/>
    </row>
    <row r="2571" spans="16:30" ht="4.5" customHeight="1" x14ac:dyDescent="0.2">
      <c r="P2571" s="75"/>
      <c r="Q2571" s="75"/>
      <c r="W2571" s="75"/>
      <c r="AD2571" s="77"/>
    </row>
    <row r="2572" spans="16:30" ht="4.5" customHeight="1" x14ac:dyDescent="0.2">
      <c r="P2572" s="75"/>
      <c r="Q2572" s="75"/>
      <c r="W2572" s="75"/>
      <c r="AD2572" s="77"/>
    </row>
    <row r="2573" spans="16:30" ht="4.5" customHeight="1" x14ac:dyDescent="0.2">
      <c r="P2573" s="75"/>
      <c r="Q2573" s="75"/>
      <c r="W2573" s="75"/>
      <c r="AD2573" s="77"/>
    </row>
    <row r="2574" spans="16:30" ht="4.5" customHeight="1" x14ac:dyDescent="0.2">
      <c r="P2574" s="75"/>
      <c r="Q2574" s="75"/>
      <c r="W2574" s="75"/>
      <c r="AD2574" s="77"/>
    </row>
    <row r="2575" spans="16:30" ht="4.5" customHeight="1" x14ac:dyDescent="0.2">
      <c r="P2575" s="75"/>
      <c r="Q2575" s="75"/>
      <c r="W2575" s="75"/>
      <c r="AD2575" s="77"/>
    </row>
    <row r="2576" spans="16:30" ht="4.5" customHeight="1" x14ac:dyDescent="0.2">
      <c r="P2576" s="75"/>
      <c r="Q2576" s="75"/>
      <c r="W2576" s="75"/>
      <c r="AD2576" s="77"/>
    </row>
    <row r="2577" spans="16:30" ht="4.5" customHeight="1" x14ac:dyDescent="0.2">
      <c r="P2577" s="75"/>
      <c r="Q2577" s="75"/>
      <c r="W2577" s="75"/>
      <c r="AD2577" s="77"/>
    </row>
    <row r="2578" spans="16:30" ht="4.5" customHeight="1" x14ac:dyDescent="0.2">
      <c r="P2578" s="75"/>
      <c r="Q2578" s="75"/>
      <c r="W2578" s="75"/>
      <c r="AD2578" s="77"/>
    </row>
    <row r="2579" spans="16:30" ht="4.5" customHeight="1" x14ac:dyDescent="0.2">
      <c r="P2579" s="75"/>
      <c r="Q2579" s="75"/>
      <c r="W2579" s="75"/>
      <c r="AD2579" s="77"/>
    </row>
    <row r="2580" spans="16:30" ht="4.5" customHeight="1" x14ac:dyDescent="0.2">
      <c r="P2580" s="75"/>
      <c r="Q2580" s="75"/>
      <c r="W2580" s="75"/>
      <c r="AD2580" s="77"/>
    </row>
    <row r="2581" spans="16:30" ht="4.5" customHeight="1" x14ac:dyDescent="0.2">
      <c r="P2581" s="75"/>
      <c r="Q2581" s="75"/>
      <c r="W2581" s="75"/>
      <c r="AD2581" s="77"/>
    </row>
    <row r="2582" spans="16:30" ht="4.5" customHeight="1" x14ac:dyDescent="0.2">
      <c r="P2582" s="75"/>
      <c r="Q2582" s="75"/>
      <c r="W2582" s="75"/>
      <c r="AD2582" s="77"/>
    </row>
    <row r="2583" spans="16:30" ht="4.5" customHeight="1" x14ac:dyDescent="0.2">
      <c r="P2583" s="75"/>
      <c r="Q2583" s="75"/>
      <c r="W2583" s="75"/>
      <c r="AD2583" s="77"/>
    </row>
    <row r="2584" spans="16:30" ht="4.5" customHeight="1" x14ac:dyDescent="0.2">
      <c r="P2584" s="75"/>
      <c r="Q2584" s="75"/>
      <c r="W2584" s="75"/>
      <c r="AD2584" s="77"/>
    </row>
    <row r="2585" spans="16:30" ht="4.5" customHeight="1" x14ac:dyDescent="0.2">
      <c r="P2585" s="75"/>
      <c r="Q2585" s="75"/>
      <c r="W2585" s="75"/>
      <c r="AD2585" s="77"/>
    </row>
    <row r="2586" spans="16:30" ht="4.5" customHeight="1" x14ac:dyDescent="0.2">
      <c r="P2586" s="75"/>
      <c r="Q2586" s="75"/>
      <c r="W2586" s="75"/>
      <c r="AD2586" s="77"/>
    </row>
    <row r="2587" spans="16:30" ht="4.5" customHeight="1" x14ac:dyDescent="0.2">
      <c r="P2587" s="75"/>
      <c r="Q2587" s="75"/>
      <c r="W2587" s="75"/>
      <c r="AD2587" s="77"/>
    </row>
    <row r="2588" spans="16:30" ht="4.5" customHeight="1" x14ac:dyDescent="0.2">
      <c r="P2588" s="75"/>
      <c r="Q2588" s="75"/>
      <c r="W2588" s="75"/>
      <c r="AD2588" s="77"/>
    </row>
    <row r="2589" spans="16:30" ht="4.5" customHeight="1" x14ac:dyDescent="0.2">
      <c r="P2589" s="75"/>
      <c r="Q2589" s="75"/>
      <c r="W2589" s="75"/>
      <c r="AD2589" s="77"/>
    </row>
    <row r="2590" spans="16:30" ht="4.5" customHeight="1" x14ac:dyDescent="0.2">
      <c r="P2590" s="75"/>
      <c r="Q2590" s="75"/>
      <c r="W2590" s="75"/>
      <c r="AD2590" s="77"/>
    </row>
    <row r="2591" spans="16:30" ht="4.5" customHeight="1" x14ac:dyDescent="0.2">
      <c r="P2591" s="75"/>
      <c r="Q2591" s="75"/>
      <c r="W2591" s="75"/>
      <c r="AD2591" s="77"/>
    </row>
    <row r="2592" spans="16:30" ht="4.5" customHeight="1" x14ac:dyDescent="0.2">
      <c r="P2592" s="75"/>
      <c r="Q2592" s="75"/>
      <c r="W2592" s="75"/>
      <c r="AD2592" s="77"/>
    </row>
    <row r="2593" spans="16:30" ht="4.5" customHeight="1" x14ac:dyDescent="0.2">
      <c r="P2593" s="75"/>
      <c r="Q2593" s="75"/>
      <c r="W2593" s="75"/>
      <c r="AD2593" s="77"/>
    </row>
    <row r="2594" spans="16:30" ht="4.5" customHeight="1" x14ac:dyDescent="0.2">
      <c r="P2594" s="75"/>
      <c r="Q2594" s="75"/>
      <c r="W2594" s="75"/>
      <c r="AD2594" s="77"/>
    </row>
    <row r="2595" spans="16:30" ht="4.5" customHeight="1" x14ac:dyDescent="0.2">
      <c r="P2595" s="75"/>
      <c r="Q2595" s="75"/>
      <c r="W2595" s="75"/>
      <c r="AD2595" s="77"/>
    </row>
    <row r="2596" spans="16:30" ht="4.5" customHeight="1" x14ac:dyDescent="0.2">
      <c r="P2596" s="75"/>
      <c r="Q2596" s="75"/>
      <c r="W2596" s="75"/>
      <c r="AD2596" s="77"/>
    </row>
    <row r="2597" spans="16:30" ht="4.5" customHeight="1" x14ac:dyDescent="0.2">
      <c r="P2597" s="75"/>
      <c r="Q2597" s="75"/>
      <c r="W2597" s="75"/>
      <c r="AD2597" s="77"/>
    </row>
    <row r="2598" spans="16:30" ht="4.5" customHeight="1" x14ac:dyDescent="0.2">
      <c r="P2598" s="75"/>
      <c r="Q2598" s="75"/>
      <c r="W2598" s="75"/>
      <c r="AD2598" s="77"/>
    </row>
    <row r="2599" spans="16:30" ht="4.5" customHeight="1" x14ac:dyDescent="0.2">
      <c r="P2599" s="75"/>
      <c r="Q2599" s="75"/>
      <c r="W2599" s="75"/>
      <c r="AD2599" s="77"/>
    </row>
    <row r="2600" spans="16:30" ht="4.5" customHeight="1" x14ac:dyDescent="0.2">
      <c r="P2600" s="75"/>
      <c r="Q2600" s="75"/>
      <c r="W2600" s="75"/>
      <c r="AD2600" s="77"/>
    </row>
    <row r="2601" spans="16:30" ht="4.5" customHeight="1" x14ac:dyDescent="0.2">
      <c r="P2601" s="75"/>
      <c r="Q2601" s="75"/>
      <c r="W2601" s="75"/>
      <c r="AD2601" s="77"/>
    </row>
    <row r="2602" spans="16:30" ht="4.5" customHeight="1" x14ac:dyDescent="0.2">
      <c r="P2602" s="75"/>
      <c r="Q2602" s="75"/>
      <c r="W2602" s="75"/>
      <c r="AD2602" s="77"/>
    </row>
    <row r="2603" spans="16:30" ht="4.5" customHeight="1" x14ac:dyDescent="0.2">
      <c r="P2603" s="75"/>
      <c r="Q2603" s="75"/>
      <c r="W2603" s="75"/>
      <c r="AD2603" s="77"/>
    </row>
    <row r="2604" spans="16:30" ht="4.5" customHeight="1" x14ac:dyDescent="0.2">
      <c r="P2604" s="75"/>
      <c r="Q2604" s="75"/>
      <c r="W2604" s="75"/>
      <c r="AD2604" s="77"/>
    </row>
    <row r="2605" spans="16:30" ht="4.5" customHeight="1" x14ac:dyDescent="0.2">
      <c r="P2605" s="75"/>
      <c r="Q2605" s="75"/>
      <c r="W2605" s="75"/>
      <c r="AD2605" s="77"/>
    </row>
    <row r="2606" spans="16:30" ht="4.5" customHeight="1" x14ac:dyDescent="0.2">
      <c r="P2606" s="75"/>
      <c r="Q2606" s="75"/>
      <c r="W2606" s="75"/>
      <c r="AD2606" s="77"/>
    </row>
    <row r="2607" spans="16:30" ht="4.5" customHeight="1" x14ac:dyDescent="0.2">
      <c r="P2607" s="75"/>
      <c r="Q2607" s="75"/>
      <c r="W2607" s="75"/>
      <c r="AD2607" s="77"/>
    </row>
    <row r="2608" spans="16:30" ht="4.5" customHeight="1" x14ac:dyDescent="0.2">
      <c r="P2608" s="75"/>
      <c r="Q2608" s="75"/>
      <c r="W2608" s="75"/>
      <c r="AD2608" s="77"/>
    </row>
    <row r="2609" spans="16:30" ht="4.5" customHeight="1" x14ac:dyDescent="0.2">
      <c r="P2609" s="75"/>
      <c r="Q2609" s="75"/>
      <c r="W2609" s="75"/>
      <c r="AD2609" s="77"/>
    </row>
    <row r="2610" spans="16:30" ht="4.5" customHeight="1" x14ac:dyDescent="0.2">
      <c r="P2610" s="75"/>
      <c r="Q2610" s="75"/>
      <c r="W2610" s="75"/>
      <c r="AD2610" s="77"/>
    </row>
    <row r="2611" spans="16:30" ht="4.5" customHeight="1" x14ac:dyDescent="0.2">
      <c r="P2611" s="75"/>
      <c r="Q2611" s="75"/>
      <c r="W2611" s="75"/>
      <c r="AD2611" s="77"/>
    </row>
    <row r="2612" spans="16:30" ht="4.5" customHeight="1" x14ac:dyDescent="0.2">
      <c r="P2612" s="75"/>
      <c r="Q2612" s="75"/>
      <c r="W2612" s="75"/>
      <c r="AD2612" s="77"/>
    </row>
    <row r="2613" spans="16:30" ht="4.5" customHeight="1" x14ac:dyDescent="0.2">
      <c r="P2613" s="75"/>
      <c r="Q2613" s="75"/>
      <c r="W2613" s="75"/>
      <c r="AD2613" s="77"/>
    </row>
    <row r="2614" spans="16:30" ht="4.5" customHeight="1" x14ac:dyDescent="0.2">
      <c r="P2614" s="75"/>
      <c r="Q2614" s="75"/>
      <c r="W2614" s="75"/>
      <c r="AD2614" s="77"/>
    </row>
    <row r="2615" spans="16:30" ht="4.5" customHeight="1" x14ac:dyDescent="0.2">
      <c r="P2615" s="75"/>
      <c r="Q2615" s="75"/>
      <c r="W2615" s="75"/>
      <c r="AD2615" s="77"/>
    </row>
    <row r="2616" spans="16:30" ht="4.5" customHeight="1" x14ac:dyDescent="0.2">
      <c r="P2616" s="75"/>
      <c r="Q2616" s="75"/>
      <c r="W2616" s="75"/>
      <c r="AD2616" s="77"/>
    </row>
    <row r="2617" spans="16:30" ht="4.5" customHeight="1" x14ac:dyDescent="0.2">
      <c r="P2617" s="75"/>
      <c r="Q2617" s="75"/>
      <c r="W2617" s="75"/>
      <c r="AD2617" s="77"/>
    </row>
    <row r="2618" spans="16:30" ht="4.5" customHeight="1" x14ac:dyDescent="0.2">
      <c r="P2618" s="75"/>
      <c r="Q2618" s="75"/>
      <c r="W2618" s="75"/>
      <c r="AD2618" s="77"/>
    </row>
    <row r="2619" spans="16:30" ht="4.5" customHeight="1" x14ac:dyDescent="0.2">
      <c r="P2619" s="75"/>
      <c r="Q2619" s="75"/>
      <c r="W2619" s="75"/>
      <c r="AD2619" s="77"/>
    </row>
    <row r="2620" spans="16:30" ht="4.5" customHeight="1" x14ac:dyDescent="0.2">
      <c r="P2620" s="75"/>
      <c r="Q2620" s="75"/>
      <c r="W2620" s="75"/>
      <c r="AD2620" s="77"/>
    </row>
    <row r="2621" spans="16:30" ht="4.5" customHeight="1" x14ac:dyDescent="0.2">
      <c r="P2621" s="75"/>
      <c r="Q2621" s="75"/>
      <c r="W2621" s="75"/>
      <c r="AD2621" s="77"/>
    </row>
    <row r="2622" spans="16:30" ht="4.5" customHeight="1" x14ac:dyDescent="0.2">
      <c r="P2622" s="75"/>
      <c r="Q2622" s="75"/>
      <c r="W2622" s="75"/>
      <c r="AD2622" s="77"/>
    </row>
    <row r="2623" spans="16:30" ht="4.5" customHeight="1" x14ac:dyDescent="0.2">
      <c r="P2623" s="75"/>
      <c r="Q2623" s="75"/>
      <c r="W2623" s="75"/>
      <c r="AD2623" s="77"/>
    </row>
    <row r="2624" spans="16:30" ht="4.5" customHeight="1" x14ac:dyDescent="0.2">
      <c r="P2624" s="75"/>
      <c r="Q2624" s="75"/>
      <c r="W2624" s="75"/>
      <c r="AD2624" s="77"/>
    </row>
    <row r="2625" spans="16:30" ht="4.5" customHeight="1" x14ac:dyDescent="0.2">
      <c r="P2625" s="75"/>
      <c r="Q2625" s="75"/>
      <c r="W2625" s="75"/>
      <c r="AD2625" s="77"/>
    </row>
    <row r="2626" spans="16:30" ht="4.5" customHeight="1" x14ac:dyDescent="0.2">
      <c r="P2626" s="75"/>
      <c r="Q2626" s="75"/>
      <c r="W2626" s="75"/>
      <c r="AD2626" s="77"/>
    </row>
    <row r="2627" spans="16:30" ht="4.5" customHeight="1" x14ac:dyDescent="0.2">
      <c r="P2627" s="75"/>
      <c r="Q2627" s="75"/>
      <c r="W2627" s="75"/>
      <c r="AD2627" s="77"/>
    </row>
    <row r="2628" spans="16:30" ht="4.5" customHeight="1" x14ac:dyDescent="0.2">
      <c r="P2628" s="75"/>
      <c r="Q2628" s="75"/>
      <c r="W2628" s="75"/>
      <c r="AD2628" s="77"/>
    </row>
    <row r="2629" spans="16:30" ht="4.5" customHeight="1" x14ac:dyDescent="0.2">
      <c r="P2629" s="75"/>
      <c r="Q2629" s="75"/>
      <c r="W2629" s="75"/>
      <c r="AD2629" s="77"/>
    </row>
    <row r="2630" spans="16:30" ht="4.5" customHeight="1" x14ac:dyDescent="0.2">
      <c r="P2630" s="75"/>
      <c r="Q2630" s="75"/>
      <c r="W2630" s="75"/>
      <c r="AD2630" s="77"/>
    </row>
    <row r="2631" spans="16:30" ht="4.5" customHeight="1" x14ac:dyDescent="0.2">
      <c r="P2631" s="75"/>
      <c r="Q2631" s="75"/>
      <c r="W2631" s="75"/>
      <c r="AD2631" s="77"/>
    </row>
    <row r="2632" spans="16:30" ht="4.5" customHeight="1" x14ac:dyDescent="0.2">
      <c r="P2632" s="75"/>
      <c r="Q2632" s="75"/>
      <c r="W2632" s="75"/>
      <c r="AD2632" s="77"/>
    </row>
    <row r="2633" spans="16:30" ht="4.5" customHeight="1" x14ac:dyDescent="0.2">
      <c r="P2633" s="75"/>
      <c r="Q2633" s="75"/>
      <c r="W2633" s="75"/>
      <c r="AD2633" s="77"/>
    </row>
    <row r="2634" spans="16:30" ht="4.5" customHeight="1" x14ac:dyDescent="0.2">
      <c r="P2634" s="75"/>
      <c r="Q2634" s="75"/>
      <c r="W2634" s="75"/>
      <c r="AD2634" s="77"/>
    </row>
    <row r="2635" spans="16:30" ht="4.5" customHeight="1" x14ac:dyDescent="0.2">
      <c r="P2635" s="75"/>
      <c r="Q2635" s="75"/>
      <c r="W2635" s="75"/>
      <c r="AD2635" s="77"/>
    </row>
    <row r="2636" spans="16:30" ht="4.5" customHeight="1" x14ac:dyDescent="0.2">
      <c r="P2636" s="75"/>
      <c r="Q2636" s="75"/>
      <c r="W2636" s="75"/>
      <c r="AD2636" s="77"/>
    </row>
    <row r="2637" spans="16:30" ht="4.5" customHeight="1" x14ac:dyDescent="0.2">
      <c r="P2637" s="75"/>
      <c r="Q2637" s="75"/>
      <c r="W2637" s="75"/>
      <c r="AD2637" s="77"/>
    </row>
    <row r="2638" spans="16:30" ht="4.5" customHeight="1" x14ac:dyDescent="0.2">
      <c r="P2638" s="75"/>
      <c r="Q2638" s="75"/>
      <c r="W2638" s="75"/>
      <c r="AD2638" s="77"/>
    </row>
    <row r="2639" spans="16:30" ht="4.5" customHeight="1" x14ac:dyDescent="0.2">
      <c r="P2639" s="75"/>
      <c r="Q2639" s="75"/>
      <c r="W2639" s="75"/>
      <c r="AD2639" s="77"/>
    </row>
    <row r="2640" spans="16:30" ht="4.5" customHeight="1" x14ac:dyDescent="0.2">
      <c r="P2640" s="75"/>
      <c r="Q2640" s="75"/>
      <c r="W2640" s="75"/>
      <c r="AD2640" s="77"/>
    </row>
    <row r="2641" spans="16:30" ht="4.5" customHeight="1" x14ac:dyDescent="0.2">
      <c r="P2641" s="75"/>
      <c r="Q2641" s="75"/>
      <c r="W2641" s="75"/>
      <c r="AD2641" s="77"/>
    </row>
    <row r="2642" spans="16:30" ht="4.5" customHeight="1" x14ac:dyDescent="0.2">
      <c r="P2642" s="75"/>
      <c r="Q2642" s="75"/>
      <c r="W2642" s="75"/>
      <c r="AD2642" s="77"/>
    </row>
    <row r="2643" spans="16:30" ht="4.5" customHeight="1" x14ac:dyDescent="0.2">
      <c r="P2643" s="75"/>
      <c r="Q2643" s="75"/>
      <c r="W2643" s="75"/>
      <c r="AD2643" s="77"/>
    </row>
    <row r="2644" spans="16:30" ht="4.5" customHeight="1" x14ac:dyDescent="0.2">
      <c r="P2644" s="75"/>
      <c r="Q2644" s="75"/>
      <c r="W2644" s="75"/>
      <c r="AD2644" s="77"/>
    </row>
    <row r="2645" spans="16:30" ht="4.5" customHeight="1" x14ac:dyDescent="0.2">
      <c r="P2645" s="75"/>
      <c r="Q2645" s="75"/>
      <c r="W2645" s="75"/>
      <c r="AD2645" s="77"/>
    </row>
    <row r="2646" spans="16:30" ht="4.5" customHeight="1" x14ac:dyDescent="0.2">
      <c r="P2646" s="75"/>
      <c r="Q2646" s="75"/>
      <c r="W2646" s="75"/>
      <c r="AD2646" s="77"/>
    </row>
    <row r="2647" spans="16:30" ht="4.5" customHeight="1" x14ac:dyDescent="0.2">
      <c r="P2647" s="75"/>
      <c r="Q2647" s="75"/>
      <c r="W2647" s="75"/>
      <c r="AD2647" s="77"/>
    </row>
    <row r="2648" spans="16:30" ht="4.5" customHeight="1" x14ac:dyDescent="0.2">
      <c r="P2648" s="75"/>
      <c r="Q2648" s="75"/>
      <c r="W2648" s="75"/>
      <c r="AD2648" s="77"/>
    </row>
    <row r="2649" spans="16:30" ht="4.5" customHeight="1" x14ac:dyDescent="0.2">
      <c r="P2649" s="75"/>
      <c r="Q2649" s="75"/>
      <c r="W2649" s="75"/>
      <c r="AD2649" s="77"/>
    </row>
    <row r="2650" spans="16:30" ht="4.5" customHeight="1" x14ac:dyDescent="0.2">
      <c r="P2650" s="75"/>
      <c r="Q2650" s="75"/>
      <c r="W2650" s="75"/>
      <c r="AD2650" s="77"/>
    </row>
    <row r="2651" spans="16:30" ht="4.5" customHeight="1" x14ac:dyDescent="0.2">
      <c r="P2651" s="75"/>
      <c r="Q2651" s="75"/>
      <c r="W2651" s="75"/>
      <c r="AD2651" s="77"/>
    </row>
    <row r="2652" spans="16:30" ht="4.5" customHeight="1" x14ac:dyDescent="0.2">
      <c r="P2652" s="75"/>
      <c r="Q2652" s="75"/>
      <c r="W2652" s="75"/>
      <c r="AD2652" s="77"/>
    </row>
    <row r="2653" spans="16:30" ht="4.5" customHeight="1" x14ac:dyDescent="0.2">
      <c r="P2653" s="75"/>
      <c r="Q2653" s="75"/>
      <c r="W2653" s="75"/>
      <c r="AD2653" s="77"/>
    </row>
    <row r="2654" spans="16:30" ht="4.5" customHeight="1" x14ac:dyDescent="0.2">
      <c r="P2654" s="75"/>
      <c r="Q2654" s="75"/>
      <c r="W2654" s="75"/>
      <c r="AD2654" s="77"/>
    </row>
    <row r="2655" spans="16:30" ht="4.5" customHeight="1" x14ac:dyDescent="0.2">
      <c r="P2655" s="75"/>
      <c r="Q2655" s="75"/>
      <c r="W2655" s="75"/>
      <c r="AD2655" s="77"/>
    </row>
    <row r="2656" spans="16:30" ht="4.5" customHeight="1" x14ac:dyDescent="0.2">
      <c r="P2656" s="75"/>
      <c r="Q2656" s="75"/>
      <c r="W2656" s="75"/>
      <c r="AD2656" s="77"/>
    </row>
    <row r="2657" spans="16:30" ht="4.5" customHeight="1" x14ac:dyDescent="0.2">
      <c r="P2657" s="75"/>
      <c r="Q2657" s="75"/>
      <c r="W2657" s="75"/>
      <c r="AD2657" s="77"/>
    </row>
    <row r="2658" spans="16:30" ht="4.5" customHeight="1" x14ac:dyDescent="0.2">
      <c r="P2658" s="75"/>
      <c r="Q2658" s="75"/>
      <c r="W2658" s="75"/>
      <c r="AD2658" s="77"/>
    </row>
    <row r="2659" spans="16:30" ht="4.5" customHeight="1" x14ac:dyDescent="0.2">
      <c r="P2659" s="75"/>
      <c r="Q2659" s="75"/>
      <c r="W2659" s="75"/>
      <c r="AD2659" s="77"/>
    </row>
    <row r="2660" spans="16:30" ht="4.5" customHeight="1" x14ac:dyDescent="0.2">
      <c r="P2660" s="75"/>
      <c r="Q2660" s="75"/>
      <c r="W2660" s="75"/>
      <c r="AD2660" s="77"/>
    </row>
    <row r="2661" spans="16:30" ht="4.5" customHeight="1" x14ac:dyDescent="0.2">
      <c r="P2661" s="75"/>
      <c r="Q2661" s="75"/>
      <c r="W2661" s="75"/>
      <c r="AD2661" s="77"/>
    </row>
    <row r="2662" spans="16:30" ht="4.5" customHeight="1" x14ac:dyDescent="0.2">
      <c r="P2662" s="75"/>
      <c r="Q2662" s="75"/>
      <c r="W2662" s="75"/>
      <c r="AD2662" s="77"/>
    </row>
    <row r="2663" spans="16:30" ht="4.5" customHeight="1" x14ac:dyDescent="0.2">
      <c r="P2663" s="75"/>
      <c r="Q2663" s="75"/>
      <c r="W2663" s="75"/>
      <c r="AD2663" s="77"/>
    </row>
    <row r="2664" spans="16:30" ht="4.5" customHeight="1" x14ac:dyDescent="0.2">
      <c r="P2664" s="75"/>
      <c r="Q2664" s="75"/>
      <c r="W2664" s="75"/>
      <c r="AD2664" s="77"/>
    </row>
    <row r="2665" spans="16:30" ht="4.5" customHeight="1" x14ac:dyDescent="0.2">
      <c r="P2665" s="75"/>
      <c r="Q2665" s="75"/>
      <c r="W2665" s="75"/>
      <c r="AD2665" s="77"/>
    </row>
    <row r="2666" spans="16:30" ht="4.5" customHeight="1" x14ac:dyDescent="0.2">
      <c r="P2666" s="75"/>
      <c r="Q2666" s="75"/>
      <c r="W2666" s="75"/>
      <c r="AD2666" s="77"/>
    </row>
    <row r="2667" spans="16:30" ht="4.5" customHeight="1" x14ac:dyDescent="0.2">
      <c r="P2667" s="75"/>
      <c r="Q2667" s="75"/>
      <c r="W2667" s="75"/>
      <c r="AD2667" s="77"/>
    </row>
    <row r="2668" spans="16:30" ht="4.5" customHeight="1" x14ac:dyDescent="0.2">
      <c r="P2668" s="75"/>
      <c r="Q2668" s="75"/>
      <c r="W2668" s="75"/>
      <c r="AD2668" s="77"/>
    </row>
    <row r="2669" spans="16:30" ht="4.5" customHeight="1" x14ac:dyDescent="0.2">
      <c r="P2669" s="75"/>
      <c r="Q2669" s="75"/>
      <c r="W2669" s="75"/>
      <c r="AD2669" s="77"/>
    </row>
    <row r="2670" spans="16:30" ht="4.5" customHeight="1" x14ac:dyDescent="0.2">
      <c r="P2670" s="75"/>
      <c r="Q2670" s="75"/>
      <c r="W2670" s="75"/>
      <c r="AD2670" s="77"/>
    </row>
    <row r="2671" spans="16:30" ht="4.5" customHeight="1" x14ac:dyDescent="0.2">
      <c r="P2671" s="75"/>
      <c r="Q2671" s="75"/>
      <c r="W2671" s="75"/>
      <c r="AD2671" s="77"/>
    </row>
    <row r="2672" spans="16:30" ht="4.5" customHeight="1" x14ac:dyDescent="0.2">
      <c r="P2672" s="75"/>
      <c r="Q2672" s="75"/>
      <c r="W2672" s="75"/>
      <c r="AD2672" s="77"/>
    </row>
    <row r="2673" spans="16:30" ht="4.5" customHeight="1" x14ac:dyDescent="0.2">
      <c r="P2673" s="75"/>
      <c r="Q2673" s="75"/>
      <c r="W2673" s="75"/>
      <c r="AD2673" s="77"/>
    </row>
    <row r="2674" spans="16:30" ht="4.5" customHeight="1" x14ac:dyDescent="0.2">
      <c r="P2674" s="75"/>
      <c r="Q2674" s="75"/>
      <c r="W2674" s="75"/>
      <c r="AD2674" s="77"/>
    </row>
    <row r="2675" spans="16:30" ht="4.5" customHeight="1" x14ac:dyDescent="0.2">
      <c r="P2675" s="75"/>
      <c r="Q2675" s="75"/>
      <c r="W2675" s="75"/>
      <c r="AD2675" s="77"/>
    </row>
    <row r="2676" spans="16:30" ht="4.5" customHeight="1" x14ac:dyDescent="0.2">
      <c r="P2676" s="75"/>
      <c r="Q2676" s="75"/>
      <c r="W2676" s="75"/>
      <c r="AD2676" s="77"/>
    </row>
    <row r="2677" spans="16:30" ht="4.5" customHeight="1" x14ac:dyDescent="0.2">
      <c r="P2677" s="75"/>
      <c r="Q2677" s="75"/>
      <c r="W2677" s="75"/>
      <c r="AD2677" s="77"/>
    </row>
    <row r="2678" spans="16:30" ht="4.5" customHeight="1" x14ac:dyDescent="0.2">
      <c r="P2678" s="75"/>
      <c r="Q2678" s="75"/>
      <c r="W2678" s="75"/>
      <c r="AD2678" s="77"/>
    </row>
    <row r="2679" spans="16:30" ht="4.5" customHeight="1" x14ac:dyDescent="0.2">
      <c r="P2679" s="75"/>
      <c r="Q2679" s="75"/>
      <c r="W2679" s="75"/>
      <c r="AD2679" s="77"/>
    </row>
    <row r="2680" spans="16:30" ht="4.5" customHeight="1" x14ac:dyDescent="0.2">
      <c r="P2680" s="75"/>
      <c r="Q2680" s="75"/>
      <c r="W2680" s="75"/>
      <c r="AD2680" s="77"/>
    </row>
    <row r="2681" spans="16:30" ht="4.5" customHeight="1" x14ac:dyDescent="0.2">
      <c r="P2681" s="75"/>
      <c r="Q2681" s="75"/>
      <c r="W2681" s="75"/>
      <c r="AD2681" s="77"/>
    </row>
    <row r="2682" spans="16:30" ht="4.5" customHeight="1" x14ac:dyDescent="0.2">
      <c r="P2682" s="75"/>
      <c r="Q2682" s="75"/>
      <c r="W2682" s="75"/>
      <c r="AD2682" s="77"/>
    </row>
    <row r="2683" spans="16:30" ht="4.5" customHeight="1" x14ac:dyDescent="0.2">
      <c r="P2683" s="75"/>
      <c r="Q2683" s="75"/>
      <c r="W2683" s="75"/>
      <c r="AD2683" s="77"/>
    </row>
    <row r="2684" spans="16:30" ht="4.5" customHeight="1" x14ac:dyDescent="0.2">
      <c r="P2684" s="75"/>
      <c r="Q2684" s="75"/>
      <c r="W2684" s="75"/>
      <c r="AD2684" s="77"/>
    </row>
    <row r="2685" spans="16:30" ht="4.5" customHeight="1" x14ac:dyDescent="0.2">
      <c r="P2685" s="75"/>
      <c r="Q2685" s="75"/>
      <c r="W2685" s="75"/>
      <c r="AD2685" s="77"/>
    </row>
    <row r="2686" spans="16:30" ht="4.5" customHeight="1" x14ac:dyDescent="0.2">
      <c r="P2686" s="75"/>
      <c r="Q2686" s="75"/>
      <c r="W2686" s="75"/>
      <c r="AD2686" s="77"/>
    </row>
    <row r="2687" spans="16:30" ht="4.5" customHeight="1" x14ac:dyDescent="0.2">
      <c r="P2687" s="75"/>
      <c r="Q2687" s="75"/>
      <c r="W2687" s="75"/>
      <c r="AD2687" s="77"/>
    </row>
    <row r="2688" spans="16:30" ht="4.5" customHeight="1" x14ac:dyDescent="0.2">
      <c r="P2688" s="75"/>
      <c r="Q2688" s="75"/>
      <c r="W2688" s="75"/>
      <c r="AD2688" s="77"/>
    </row>
    <row r="2689" spans="16:30" ht="4.5" customHeight="1" x14ac:dyDescent="0.2">
      <c r="P2689" s="75"/>
      <c r="Q2689" s="75"/>
      <c r="W2689" s="75"/>
      <c r="AD2689" s="77"/>
    </row>
    <row r="2690" spans="16:30" ht="4.5" customHeight="1" x14ac:dyDescent="0.2">
      <c r="P2690" s="75"/>
      <c r="Q2690" s="75"/>
      <c r="W2690" s="75"/>
      <c r="AD2690" s="77"/>
    </row>
    <row r="2691" spans="16:30" ht="4.5" customHeight="1" x14ac:dyDescent="0.2">
      <c r="P2691" s="75"/>
      <c r="Q2691" s="75"/>
      <c r="W2691" s="75"/>
      <c r="AD2691" s="77"/>
    </row>
    <row r="2692" spans="16:30" ht="4.5" customHeight="1" x14ac:dyDescent="0.2">
      <c r="P2692" s="75"/>
      <c r="Q2692" s="75"/>
      <c r="W2692" s="75"/>
      <c r="AD2692" s="77"/>
    </row>
    <row r="2693" spans="16:30" ht="4.5" customHeight="1" x14ac:dyDescent="0.2">
      <c r="P2693" s="75"/>
      <c r="Q2693" s="75"/>
      <c r="W2693" s="75"/>
      <c r="AD2693" s="77"/>
    </row>
    <row r="2694" spans="16:30" ht="4.5" customHeight="1" x14ac:dyDescent="0.2">
      <c r="P2694" s="75"/>
      <c r="Q2694" s="75"/>
      <c r="W2694" s="75"/>
      <c r="AD2694" s="77"/>
    </row>
    <row r="2695" spans="16:30" ht="4.5" customHeight="1" x14ac:dyDescent="0.2">
      <c r="P2695" s="75"/>
      <c r="Q2695" s="75"/>
      <c r="W2695" s="75"/>
      <c r="AD2695" s="77"/>
    </row>
    <row r="2696" spans="16:30" ht="4.5" customHeight="1" x14ac:dyDescent="0.2">
      <c r="P2696" s="75"/>
      <c r="Q2696" s="75"/>
      <c r="W2696" s="75"/>
      <c r="AD2696" s="77"/>
    </row>
    <row r="2697" spans="16:30" ht="4.5" customHeight="1" x14ac:dyDescent="0.2">
      <c r="P2697" s="75"/>
      <c r="Q2697" s="75"/>
      <c r="W2697" s="75"/>
      <c r="AD2697" s="77"/>
    </row>
    <row r="2698" spans="16:30" ht="4.5" customHeight="1" x14ac:dyDescent="0.2">
      <c r="P2698" s="75"/>
      <c r="Q2698" s="75"/>
      <c r="W2698" s="75"/>
      <c r="AD2698" s="77"/>
    </row>
    <row r="2699" spans="16:30" ht="4.5" customHeight="1" x14ac:dyDescent="0.2">
      <c r="P2699" s="75"/>
      <c r="Q2699" s="75"/>
      <c r="W2699" s="75"/>
      <c r="AD2699" s="77"/>
    </row>
    <row r="2700" spans="16:30" ht="4.5" customHeight="1" x14ac:dyDescent="0.2">
      <c r="P2700" s="75"/>
      <c r="Q2700" s="75"/>
      <c r="W2700" s="75"/>
      <c r="AD2700" s="77"/>
    </row>
    <row r="2701" spans="16:30" ht="4.5" customHeight="1" x14ac:dyDescent="0.2">
      <c r="P2701" s="75"/>
      <c r="Q2701" s="75"/>
      <c r="W2701" s="75"/>
      <c r="AD2701" s="77"/>
    </row>
    <row r="2702" spans="16:30" ht="4.5" customHeight="1" x14ac:dyDescent="0.2">
      <c r="P2702" s="75"/>
      <c r="Q2702" s="75"/>
      <c r="W2702" s="75"/>
      <c r="AD2702" s="77"/>
    </row>
    <row r="2703" spans="16:30" ht="4.5" customHeight="1" x14ac:dyDescent="0.2">
      <c r="P2703" s="75"/>
      <c r="Q2703" s="75"/>
      <c r="W2703" s="75"/>
      <c r="AD2703" s="77"/>
    </row>
    <row r="2704" spans="16:30" ht="4.5" customHeight="1" x14ac:dyDescent="0.2">
      <c r="P2704" s="75"/>
      <c r="Q2704" s="75"/>
      <c r="W2704" s="75"/>
      <c r="AD2704" s="77"/>
    </row>
    <row r="2705" spans="16:30" ht="4.5" customHeight="1" x14ac:dyDescent="0.2">
      <c r="P2705" s="75"/>
      <c r="Q2705" s="75"/>
      <c r="W2705" s="75"/>
      <c r="AD2705" s="77"/>
    </row>
    <row r="2706" spans="16:30" ht="4.5" customHeight="1" x14ac:dyDescent="0.2">
      <c r="P2706" s="75"/>
      <c r="Q2706" s="75"/>
      <c r="W2706" s="75"/>
      <c r="AD2706" s="77"/>
    </row>
    <row r="2707" spans="16:30" ht="4.5" customHeight="1" x14ac:dyDescent="0.2">
      <c r="P2707" s="75"/>
      <c r="Q2707" s="75"/>
      <c r="W2707" s="75"/>
      <c r="AD2707" s="77"/>
    </row>
    <row r="2708" spans="16:30" ht="4.5" customHeight="1" x14ac:dyDescent="0.2">
      <c r="P2708" s="75"/>
      <c r="Q2708" s="75"/>
      <c r="W2708" s="75"/>
      <c r="AD2708" s="77"/>
    </row>
    <row r="2709" spans="16:30" ht="4.5" customHeight="1" x14ac:dyDescent="0.2">
      <c r="P2709" s="75"/>
      <c r="Q2709" s="75"/>
      <c r="W2709" s="75"/>
      <c r="AD2709" s="77"/>
    </row>
    <row r="2710" spans="16:30" ht="4.5" customHeight="1" x14ac:dyDescent="0.2">
      <c r="P2710" s="75"/>
      <c r="Q2710" s="75"/>
      <c r="W2710" s="75"/>
      <c r="AD2710" s="77"/>
    </row>
    <row r="2711" spans="16:30" ht="4.5" customHeight="1" x14ac:dyDescent="0.2">
      <c r="P2711" s="75"/>
      <c r="Q2711" s="75"/>
      <c r="W2711" s="75"/>
      <c r="AD2711" s="77"/>
    </row>
    <row r="2712" spans="16:30" ht="4.5" customHeight="1" x14ac:dyDescent="0.2">
      <c r="P2712" s="75"/>
      <c r="Q2712" s="75"/>
      <c r="W2712" s="75"/>
      <c r="AD2712" s="77"/>
    </row>
    <row r="2713" spans="16:30" ht="4.5" customHeight="1" x14ac:dyDescent="0.2">
      <c r="P2713" s="75"/>
      <c r="Q2713" s="75"/>
      <c r="W2713" s="75"/>
      <c r="AD2713" s="77"/>
    </row>
    <row r="2714" spans="16:30" ht="4.5" customHeight="1" x14ac:dyDescent="0.2">
      <c r="P2714" s="75"/>
      <c r="Q2714" s="75"/>
      <c r="W2714" s="75"/>
      <c r="AD2714" s="77"/>
    </row>
    <row r="2715" spans="16:30" ht="4.5" customHeight="1" x14ac:dyDescent="0.2">
      <c r="P2715" s="75"/>
      <c r="Q2715" s="75"/>
      <c r="W2715" s="75"/>
      <c r="AD2715" s="77"/>
    </row>
    <row r="2716" spans="16:30" ht="4.5" customHeight="1" x14ac:dyDescent="0.2">
      <c r="P2716" s="75"/>
      <c r="Q2716" s="75"/>
      <c r="W2716" s="75"/>
      <c r="AD2716" s="77"/>
    </row>
    <row r="2717" spans="16:30" ht="4.5" customHeight="1" x14ac:dyDescent="0.2">
      <c r="P2717" s="75"/>
      <c r="Q2717" s="75"/>
      <c r="W2717" s="75"/>
      <c r="AD2717" s="77"/>
    </row>
    <row r="2718" spans="16:30" ht="4.5" customHeight="1" x14ac:dyDescent="0.2">
      <c r="P2718" s="75"/>
      <c r="Q2718" s="75"/>
      <c r="W2718" s="75"/>
      <c r="AD2718" s="77"/>
    </row>
    <row r="2719" spans="16:30" ht="4.5" customHeight="1" x14ac:dyDescent="0.2">
      <c r="P2719" s="75"/>
      <c r="Q2719" s="75"/>
      <c r="W2719" s="75"/>
      <c r="AD2719" s="77"/>
    </row>
    <row r="2720" spans="16:30" ht="4.5" customHeight="1" x14ac:dyDescent="0.2">
      <c r="P2720" s="75"/>
      <c r="Q2720" s="75"/>
      <c r="W2720" s="75"/>
      <c r="AD2720" s="77"/>
    </row>
    <row r="2721" spans="16:30" ht="4.5" customHeight="1" x14ac:dyDescent="0.2">
      <c r="P2721" s="75"/>
      <c r="Q2721" s="75"/>
      <c r="W2721" s="75"/>
      <c r="AD2721" s="77"/>
    </row>
    <row r="2722" spans="16:30" ht="4.5" customHeight="1" x14ac:dyDescent="0.2">
      <c r="P2722" s="75"/>
      <c r="Q2722" s="75"/>
      <c r="W2722" s="75"/>
      <c r="AD2722" s="77"/>
    </row>
    <row r="2723" spans="16:30" ht="4.5" customHeight="1" x14ac:dyDescent="0.2">
      <c r="P2723" s="75"/>
      <c r="Q2723" s="75"/>
      <c r="W2723" s="75"/>
      <c r="AD2723" s="77"/>
    </row>
    <row r="2724" spans="16:30" ht="4.5" customHeight="1" x14ac:dyDescent="0.2">
      <c r="P2724" s="75"/>
      <c r="Q2724" s="75"/>
      <c r="W2724" s="75"/>
      <c r="AD2724" s="77"/>
    </row>
    <row r="2725" spans="16:30" ht="4.5" customHeight="1" x14ac:dyDescent="0.2">
      <c r="P2725" s="75"/>
      <c r="Q2725" s="75"/>
      <c r="W2725" s="75"/>
      <c r="AD2725" s="77"/>
    </row>
    <row r="2726" spans="16:30" ht="4.5" customHeight="1" x14ac:dyDescent="0.2">
      <c r="P2726" s="75"/>
      <c r="Q2726" s="75"/>
      <c r="W2726" s="75"/>
      <c r="AD2726" s="77"/>
    </row>
    <row r="2727" spans="16:30" ht="4.5" customHeight="1" x14ac:dyDescent="0.2">
      <c r="P2727" s="75"/>
      <c r="Q2727" s="75"/>
      <c r="W2727" s="75"/>
      <c r="AD2727" s="77"/>
    </row>
    <row r="2728" spans="16:30" ht="4.5" customHeight="1" x14ac:dyDescent="0.2">
      <c r="P2728" s="75"/>
      <c r="Q2728" s="75"/>
      <c r="W2728" s="75"/>
      <c r="AD2728" s="77"/>
    </row>
    <row r="2729" spans="16:30" ht="4.5" customHeight="1" x14ac:dyDescent="0.2">
      <c r="P2729" s="75"/>
      <c r="Q2729" s="75"/>
      <c r="W2729" s="75"/>
      <c r="AD2729" s="77"/>
    </row>
    <row r="2730" spans="16:30" ht="4.5" customHeight="1" x14ac:dyDescent="0.2">
      <c r="P2730" s="75"/>
      <c r="Q2730" s="75"/>
      <c r="W2730" s="75"/>
      <c r="AD2730" s="77"/>
    </row>
    <row r="2731" spans="16:30" ht="4.5" customHeight="1" x14ac:dyDescent="0.2">
      <c r="P2731" s="75"/>
      <c r="Q2731" s="75"/>
      <c r="W2731" s="75"/>
      <c r="AD2731" s="77"/>
    </row>
    <row r="2732" spans="16:30" ht="4.5" customHeight="1" x14ac:dyDescent="0.2">
      <c r="P2732" s="75"/>
      <c r="Q2732" s="75"/>
      <c r="W2732" s="75"/>
      <c r="AD2732" s="77"/>
    </row>
    <row r="2733" spans="16:30" ht="4.5" customHeight="1" x14ac:dyDescent="0.2">
      <c r="P2733" s="75"/>
      <c r="Q2733" s="75"/>
      <c r="W2733" s="75"/>
      <c r="AD2733" s="77"/>
    </row>
    <row r="2734" spans="16:30" ht="4.5" customHeight="1" x14ac:dyDescent="0.2">
      <c r="P2734" s="75"/>
      <c r="Q2734" s="75"/>
      <c r="W2734" s="75"/>
      <c r="AD2734" s="77"/>
    </row>
    <row r="2735" spans="16:30" ht="4.5" customHeight="1" x14ac:dyDescent="0.2">
      <c r="P2735" s="75"/>
      <c r="Q2735" s="75"/>
      <c r="W2735" s="75"/>
      <c r="AD2735" s="77"/>
    </row>
    <row r="2736" spans="16:30" ht="4.5" customHeight="1" x14ac:dyDescent="0.2">
      <c r="P2736" s="75"/>
      <c r="Q2736" s="75"/>
      <c r="W2736" s="75"/>
      <c r="AD2736" s="77"/>
    </row>
    <row r="2737" spans="16:30" ht="4.5" customHeight="1" x14ac:dyDescent="0.2">
      <c r="P2737" s="75"/>
      <c r="Q2737" s="75"/>
      <c r="W2737" s="75"/>
      <c r="AD2737" s="77"/>
    </row>
    <row r="2738" spans="16:30" ht="4.5" customHeight="1" x14ac:dyDescent="0.2">
      <c r="P2738" s="75"/>
      <c r="Q2738" s="75"/>
      <c r="W2738" s="75"/>
      <c r="AD2738" s="77"/>
    </row>
    <row r="2739" spans="16:30" ht="4.5" customHeight="1" x14ac:dyDescent="0.2">
      <c r="P2739" s="75"/>
      <c r="Q2739" s="75"/>
      <c r="W2739" s="75"/>
      <c r="AD2739" s="77"/>
    </row>
    <row r="2740" spans="16:30" ht="4.5" customHeight="1" x14ac:dyDescent="0.2">
      <c r="P2740" s="75"/>
      <c r="Q2740" s="75"/>
      <c r="W2740" s="75"/>
      <c r="AD2740" s="77"/>
    </row>
    <row r="2741" spans="16:30" ht="4.5" customHeight="1" x14ac:dyDescent="0.2">
      <c r="P2741" s="75"/>
      <c r="Q2741" s="75"/>
      <c r="W2741" s="75"/>
      <c r="AD2741" s="77"/>
    </row>
    <row r="2742" spans="16:30" ht="4.5" customHeight="1" x14ac:dyDescent="0.2">
      <c r="P2742" s="75"/>
      <c r="Q2742" s="75"/>
      <c r="W2742" s="75"/>
      <c r="AD2742" s="77"/>
    </row>
    <row r="2743" spans="16:30" ht="4.5" customHeight="1" x14ac:dyDescent="0.2">
      <c r="P2743" s="75"/>
      <c r="Q2743" s="75"/>
      <c r="W2743" s="75"/>
      <c r="AD2743" s="77"/>
    </row>
    <row r="2744" spans="16:30" ht="4.5" customHeight="1" x14ac:dyDescent="0.2">
      <c r="P2744" s="75"/>
      <c r="Q2744" s="75"/>
      <c r="W2744" s="75"/>
      <c r="AD2744" s="77"/>
    </row>
    <row r="2745" spans="16:30" ht="4.5" customHeight="1" x14ac:dyDescent="0.2">
      <c r="P2745" s="75"/>
      <c r="Q2745" s="75"/>
      <c r="W2745" s="75"/>
      <c r="AD2745" s="77"/>
    </row>
    <row r="2746" spans="16:30" ht="4.5" customHeight="1" x14ac:dyDescent="0.2">
      <c r="P2746" s="75"/>
      <c r="Q2746" s="75"/>
      <c r="W2746" s="75"/>
      <c r="AD2746" s="77"/>
    </row>
    <row r="2747" spans="16:30" ht="4.5" customHeight="1" x14ac:dyDescent="0.2">
      <c r="P2747" s="75"/>
      <c r="Q2747" s="75"/>
      <c r="W2747" s="75"/>
      <c r="AD2747" s="77"/>
    </row>
    <row r="2748" spans="16:30" ht="4.5" customHeight="1" x14ac:dyDescent="0.2">
      <c r="P2748" s="75"/>
      <c r="Q2748" s="75"/>
      <c r="W2748" s="75"/>
      <c r="AD2748" s="77"/>
    </row>
    <row r="2749" spans="16:30" ht="4.5" customHeight="1" x14ac:dyDescent="0.2">
      <c r="P2749" s="75"/>
      <c r="Q2749" s="75"/>
      <c r="W2749" s="75"/>
      <c r="AD2749" s="77"/>
    </row>
    <row r="2750" spans="16:30" ht="4.5" customHeight="1" x14ac:dyDescent="0.2">
      <c r="P2750" s="75"/>
      <c r="Q2750" s="75"/>
      <c r="W2750" s="75"/>
      <c r="AD2750" s="77"/>
    </row>
    <row r="2751" spans="16:30" ht="4.5" customHeight="1" x14ac:dyDescent="0.2">
      <c r="P2751" s="75"/>
      <c r="Q2751" s="75"/>
      <c r="W2751" s="75"/>
      <c r="AD2751" s="77"/>
    </row>
    <row r="2752" spans="16:30" ht="4.5" customHeight="1" x14ac:dyDescent="0.2">
      <c r="P2752" s="75"/>
      <c r="Q2752" s="75"/>
      <c r="W2752" s="75"/>
      <c r="AD2752" s="77"/>
    </row>
    <row r="2753" spans="16:30" ht="4.5" customHeight="1" x14ac:dyDescent="0.2">
      <c r="P2753" s="75"/>
      <c r="Q2753" s="75"/>
      <c r="W2753" s="75"/>
      <c r="AD2753" s="77"/>
    </row>
    <row r="2754" spans="16:30" ht="4.5" customHeight="1" x14ac:dyDescent="0.2">
      <c r="P2754" s="75"/>
      <c r="Q2754" s="75"/>
      <c r="W2754" s="75"/>
      <c r="AD2754" s="77"/>
    </row>
    <row r="2755" spans="16:30" ht="4.5" customHeight="1" x14ac:dyDescent="0.2">
      <c r="P2755" s="75"/>
      <c r="Q2755" s="75"/>
      <c r="W2755" s="75"/>
      <c r="AD2755" s="77"/>
    </row>
    <row r="2756" spans="16:30" ht="4.5" customHeight="1" x14ac:dyDescent="0.2">
      <c r="P2756" s="75"/>
      <c r="Q2756" s="75"/>
      <c r="W2756" s="75"/>
      <c r="AD2756" s="77"/>
    </row>
    <row r="2757" spans="16:30" ht="4.5" customHeight="1" x14ac:dyDescent="0.2">
      <c r="P2757" s="75"/>
      <c r="Q2757" s="75"/>
      <c r="W2757" s="75"/>
      <c r="AD2757" s="77"/>
    </row>
    <row r="2758" spans="16:30" ht="4.5" customHeight="1" x14ac:dyDescent="0.2">
      <c r="P2758" s="75"/>
      <c r="Q2758" s="75"/>
      <c r="W2758" s="75"/>
      <c r="AD2758" s="77"/>
    </row>
    <row r="2759" spans="16:30" ht="4.5" customHeight="1" x14ac:dyDescent="0.2">
      <c r="P2759" s="75"/>
      <c r="Q2759" s="75"/>
      <c r="W2759" s="75"/>
      <c r="AD2759" s="77"/>
    </row>
    <row r="2760" spans="16:30" ht="4.5" customHeight="1" x14ac:dyDescent="0.2">
      <c r="P2760" s="75"/>
      <c r="Q2760" s="75"/>
      <c r="W2760" s="75"/>
      <c r="AD2760" s="77"/>
    </row>
    <row r="2761" spans="16:30" ht="4.5" customHeight="1" x14ac:dyDescent="0.2">
      <c r="P2761" s="75"/>
      <c r="Q2761" s="75"/>
      <c r="W2761" s="75"/>
      <c r="AD2761" s="77"/>
    </row>
    <row r="2762" spans="16:30" ht="4.5" customHeight="1" x14ac:dyDescent="0.2">
      <c r="P2762" s="75"/>
      <c r="Q2762" s="75"/>
      <c r="W2762" s="75"/>
      <c r="AD2762" s="77"/>
    </row>
    <row r="2763" spans="16:30" ht="4.5" customHeight="1" x14ac:dyDescent="0.2">
      <c r="P2763" s="75"/>
      <c r="Q2763" s="75"/>
      <c r="W2763" s="75"/>
      <c r="AD2763" s="77"/>
    </row>
    <row r="2764" spans="16:30" ht="4.5" customHeight="1" x14ac:dyDescent="0.2">
      <c r="P2764" s="75"/>
      <c r="Q2764" s="75"/>
      <c r="W2764" s="75"/>
      <c r="AD2764" s="77"/>
    </row>
    <row r="2765" spans="16:30" ht="4.5" customHeight="1" x14ac:dyDescent="0.2">
      <c r="P2765" s="75"/>
      <c r="Q2765" s="75"/>
      <c r="W2765" s="75"/>
      <c r="AD2765" s="77"/>
    </row>
    <row r="2766" spans="16:30" ht="4.5" customHeight="1" x14ac:dyDescent="0.2">
      <c r="P2766" s="75"/>
      <c r="Q2766" s="75"/>
      <c r="W2766" s="75"/>
      <c r="AD2766" s="77"/>
    </row>
    <row r="2767" spans="16:30" ht="4.5" customHeight="1" x14ac:dyDescent="0.2">
      <c r="P2767" s="75"/>
      <c r="Q2767" s="75"/>
      <c r="W2767" s="75"/>
      <c r="AD2767" s="77"/>
    </row>
    <row r="2768" spans="16:30" ht="4.5" customHeight="1" x14ac:dyDescent="0.2">
      <c r="P2768" s="75"/>
      <c r="Q2768" s="75"/>
      <c r="W2768" s="75"/>
      <c r="AD2768" s="77"/>
    </row>
    <row r="2769" spans="16:30" ht="4.5" customHeight="1" x14ac:dyDescent="0.2">
      <c r="P2769" s="75"/>
      <c r="Q2769" s="75"/>
      <c r="W2769" s="75"/>
      <c r="AD2769" s="77"/>
    </row>
    <row r="2770" spans="16:30" ht="4.5" customHeight="1" x14ac:dyDescent="0.2">
      <c r="P2770" s="75"/>
      <c r="Q2770" s="75"/>
      <c r="W2770" s="75"/>
      <c r="AD2770" s="77"/>
    </row>
    <row r="2771" spans="16:30" ht="4.5" customHeight="1" x14ac:dyDescent="0.2">
      <c r="P2771" s="75"/>
      <c r="Q2771" s="75"/>
      <c r="W2771" s="75"/>
      <c r="AD2771" s="77"/>
    </row>
    <row r="2772" spans="16:30" ht="4.5" customHeight="1" x14ac:dyDescent="0.2">
      <c r="P2772" s="75"/>
      <c r="Q2772" s="75"/>
      <c r="W2772" s="75"/>
      <c r="AD2772" s="77"/>
    </row>
    <row r="2773" spans="16:30" ht="4.5" customHeight="1" x14ac:dyDescent="0.2">
      <c r="P2773" s="75"/>
      <c r="Q2773" s="75"/>
      <c r="W2773" s="75"/>
      <c r="AD2773" s="77"/>
    </row>
    <row r="2774" spans="16:30" ht="4.5" customHeight="1" x14ac:dyDescent="0.2">
      <c r="P2774" s="75"/>
      <c r="Q2774" s="75"/>
      <c r="W2774" s="75"/>
      <c r="AD2774" s="77"/>
    </row>
    <row r="2775" spans="16:30" ht="4.5" customHeight="1" x14ac:dyDescent="0.2">
      <c r="P2775" s="75"/>
      <c r="Q2775" s="75"/>
      <c r="W2775" s="75"/>
      <c r="AD2775" s="77"/>
    </row>
    <row r="2776" spans="16:30" ht="4.5" customHeight="1" x14ac:dyDescent="0.2">
      <c r="P2776" s="75"/>
      <c r="Q2776" s="75"/>
      <c r="W2776" s="75"/>
      <c r="AD2776" s="77"/>
    </row>
    <row r="2777" spans="16:30" ht="4.5" customHeight="1" x14ac:dyDescent="0.2">
      <c r="P2777" s="75"/>
      <c r="Q2777" s="75"/>
      <c r="W2777" s="75"/>
      <c r="AD2777" s="77"/>
    </row>
    <row r="2778" spans="16:30" ht="4.5" customHeight="1" x14ac:dyDescent="0.2">
      <c r="P2778" s="75"/>
      <c r="Q2778" s="75"/>
      <c r="W2778" s="75"/>
      <c r="AD2778" s="77"/>
    </row>
    <row r="2779" spans="16:30" ht="4.5" customHeight="1" x14ac:dyDescent="0.2">
      <c r="P2779" s="75"/>
      <c r="Q2779" s="75"/>
      <c r="W2779" s="75"/>
      <c r="AD2779" s="77"/>
    </row>
    <row r="2780" spans="16:30" ht="4.5" customHeight="1" x14ac:dyDescent="0.2">
      <c r="P2780" s="75"/>
      <c r="Q2780" s="75"/>
      <c r="W2780" s="75"/>
      <c r="AD2780" s="77"/>
    </row>
    <row r="2781" spans="16:30" ht="4.5" customHeight="1" x14ac:dyDescent="0.2">
      <c r="P2781" s="75"/>
      <c r="Q2781" s="75"/>
      <c r="W2781" s="75"/>
      <c r="AD2781" s="77"/>
    </row>
    <row r="2782" spans="16:30" ht="4.5" customHeight="1" x14ac:dyDescent="0.2">
      <c r="P2782" s="75"/>
      <c r="Q2782" s="75"/>
      <c r="W2782" s="75"/>
      <c r="AD2782" s="77"/>
    </row>
    <row r="2783" spans="16:30" ht="4.5" customHeight="1" x14ac:dyDescent="0.2">
      <c r="P2783" s="75"/>
      <c r="Q2783" s="75"/>
      <c r="W2783" s="75"/>
      <c r="AD2783" s="77"/>
    </row>
    <row r="2784" spans="16:30" ht="4.5" customHeight="1" x14ac:dyDescent="0.2">
      <c r="P2784" s="75"/>
      <c r="Q2784" s="75"/>
      <c r="W2784" s="75"/>
      <c r="AD2784" s="77"/>
    </row>
    <row r="2785" spans="16:30" ht="4.5" customHeight="1" x14ac:dyDescent="0.2">
      <c r="P2785" s="75"/>
      <c r="Q2785" s="75"/>
      <c r="W2785" s="75"/>
      <c r="AD2785" s="77"/>
    </row>
    <row r="2786" spans="16:30" ht="4.5" customHeight="1" x14ac:dyDescent="0.2">
      <c r="P2786" s="75"/>
      <c r="Q2786" s="75"/>
      <c r="W2786" s="75"/>
      <c r="AD2786" s="77"/>
    </row>
    <row r="2787" spans="16:30" ht="4.5" customHeight="1" x14ac:dyDescent="0.2">
      <c r="P2787" s="75"/>
      <c r="Q2787" s="75"/>
      <c r="W2787" s="75"/>
      <c r="AD2787" s="77"/>
    </row>
    <row r="2788" spans="16:30" ht="4.5" customHeight="1" x14ac:dyDescent="0.2">
      <c r="P2788" s="75"/>
      <c r="Q2788" s="75"/>
      <c r="W2788" s="75"/>
      <c r="AD2788" s="77"/>
    </row>
    <row r="2789" spans="16:30" ht="4.5" customHeight="1" x14ac:dyDescent="0.2">
      <c r="P2789" s="75"/>
      <c r="Q2789" s="75"/>
      <c r="W2789" s="75"/>
      <c r="AD2789" s="77"/>
    </row>
    <row r="2790" spans="16:30" ht="4.5" customHeight="1" x14ac:dyDescent="0.2">
      <c r="P2790" s="75"/>
      <c r="Q2790" s="75"/>
      <c r="W2790" s="75"/>
      <c r="AD2790" s="77"/>
    </row>
    <row r="2791" spans="16:30" ht="4.5" customHeight="1" x14ac:dyDescent="0.2">
      <c r="P2791" s="75"/>
      <c r="Q2791" s="75"/>
      <c r="W2791" s="75"/>
      <c r="AD2791" s="77"/>
    </row>
    <row r="2792" spans="16:30" ht="4.5" customHeight="1" x14ac:dyDescent="0.2">
      <c r="P2792" s="75"/>
      <c r="Q2792" s="75"/>
      <c r="W2792" s="75"/>
      <c r="AD2792" s="77"/>
    </row>
    <row r="2793" spans="16:30" ht="4.5" customHeight="1" x14ac:dyDescent="0.2">
      <c r="P2793" s="75"/>
      <c r="Q2793" s="75"/>
      <c r="W2793" s="75"/>
      <c r="AD2793" s="77"/>
    </row>
    <row r="2794" spans="16:30" ht="4.5" customHeight="1" x14ac:dyDescent="0.2">
      <c r="P2794" s="75"/>
      <c r="Q2794" s="75"/>
      <c r="W2794" s="75"/>
      <c r="AD2794" s="77"/>
    </row>
    <row r="2795" spans="16:30" ht="4.5" customHeight="1" x14ac:dyDescent="0.2">
      <c r="P2795" s="75"/>
      <c r="Q2795" s="75"/>
      <c r="W2795" s="75"/>
      <c r="AD2795" s="77"/>
    </row>
    <row r="2796" spans="16:30" ht="4.5" customHeight="1" x14ac:dyDescent="0.2">
      <c r="P2796" s="75"/>
      <c r="Q2796" s="75"/>
      <c r="W2796" s="75"/>
      <c r="AD2796" s="77"/>
    </row>
    <row r="2797" spans="16:30" ht="4.5" customHeight="1" x14ac:dyDescent="0.2">
      <c r="P2797" s="75"/>
      <c r="Q2797" s="75"/>
      <c r="W2797" s="75"/>
      <c r="AD2797" s="77"/>
    </row>
    <row r="2798" spans="16:30" ht="4.5" customHeight="1" x14ac:dyDescent="0.2">
      <c r="P2798" s="75"/>
      <c r="Q2798" s="75"/>
      <c r="W2798" s="75"/>
      <c r="AD2798" s="77"/>
    </row>
    <row r="2799" spans="16:30" ht="4.5" customHeight="1" x14ac:dyDescent="0.2">
      <c r="P2799" s="75"/>
      <c r="Q2799" s="75"/>
      <c r="W2799" s="75"/>
      <c r="AD2799" s="77"/>
    </row>
    <row r="2800" spans="16:30" ht="4.5" customHeight="1" x14ac:dyDescent="0.2">
      <c r="P2800" s="75"/>
      <c r="Q2800" s="75"/>
      <c r="W2800" s="75"/>
      <c r="AD2800" s="77"/>
    </row>
    <row r="2801" spans="16:30" ht="4.5" customHeight="1" x14ac:dyDescent="0.2">
      <c r="P2801" s="75"/>
      <c r="Q2801" s="75"/>
      <c r="W2801" s="75"/>
      <c r="AD2801" s="77"/>
    </row>
    <row r="2802" spans="16:30" ht="4.5" customHeight="1" x14ac:dyDescent="0.2">
      <c r="P2802" s="75"/>
      <c r="Q2802" s="75"/>
      <c r="W2802" s="75"/>
      <c r="AD2802" s="77"/>
    </row>
    <row r="2803" spans="16:30" ht="4.5" customHeight="1" x14ac:dyDescent="0.2">
      <c r="P2803" s="75"/>
      <c r="Q2803" s="75"/>
      <c r="W2803" s="75"/>
      <c r="AD2803" s="77"/>
    </row>
    <row r="2804" spans="16:30" ht="4.5" customHeight="1" x14ac:dyDescent="0.2">
      <c r="P2804" s="75"/>
      <c r="Q2804" s="75"/>
      <c r="W2804" s="75"/>
      <c r="AD2804" s="77"/>
    </row>
    <row r="2805" spans="16:30" ht="4.5" customHeight="1" x14ac:dyDescent="0.2">
      <c r="P2805" s="75"/>
      <c r="Q2805" s="75"/>
      <c r="W2805" s="75"/>
      <c r="AD2805" s="77"/>
    </row>
    <row r="2806" spans="16:30" ht="4.5" customHeight="1" x14ac:dyDescent="0.2">
      <c r="P2806" s="75"/>
      <c r="Q2806" s="75"/>
      <c r="W2806" s="75"/>
      <c r="AD2806" s="77"/>
    </row>
    <row r="2807" spans="16:30" ht="4.5" customHeight="1" x14ac:dyDescent="0.2">
      <c r="P2807" s="75"/>
      <c r="Q2807" s="75"/>
      <c r="W2807" s="75"/>
      <c r="AD2807" s="77"/>
    </row>
    <row r="2808" spans="16:30" ht="4.5" customHeight="1" x14ac:dyDescent="0.2">
      <c r="P2808" s="75"/>
      <c r="Q2808" s="75"/>
      <c r="W2808" s="75"/>
      <c r="AD2808" s="77"/>
    </row>
    <row r="2809" spans="16:30" ht="4.5" customHeight="1" x14ac:dyDescent="0.2">
      <c r="P2809" s="75"/>
      <c r="Q2809" s="75"/>
      <c r="W2809" s="75"/>
      <c r="AD2809" s="77"/>
    </row>
    <row r="2810" spans="16:30" ht="4.5" customHeight="1" x14ac:dyDescent="0.2">
      <c r="P2810" s="75"/>
      <c r="Q2810" s="75"/>
      <c r="W2810" s="75"/>
      <c r="AD2810" s="77"/>
    </row>
    <row r="2811" spans="16:30" ht="4.5" customHeight="1" x14ac:dyDescent="0.2">
      <c r="P2811" s="75"/>
      <c r="Q2811" s="75"/>
      <c r="W2811" s="75"/>
      <c r="AD2811" s="77"/>
    </row>
    <row r="2812" spans="16:30" ht="4.5" customHeight="1" x14ac:dyDescent="0.2">
      <c r="P2812" s="75"/>
      <c r="Q2812" s="75"/>
      <c r="W2812" s="75"/>
      <c r="AD2812" s="77"/>
    </row>
    <row r="2813" spans="16:30" ht="4.5" customHeight="1" x14ac:dyDescent="0.2">
      <c r="P2813" s="75"/>
      <c r="Q2813" s="75"/>
      <c r="W2813" s="75"/>
      <c r="AD2813" s="77"/>
    </row>
    <row r="2814" spans="16:30" ht="4.5" customHeight="1" x14ac:dyDescent="0.2">
      <c r="P2814" s="75"/>
      <c r="Q2814" s="75"/>
      <c r="W2814" s="75"/>
      <c r="AD2814" s="77"/>
    </row>
    <row r="2815" spans="16:30" ht="4.5" customHeight="1" x14ac:dyDescent="0.2">
      <c r="P2815" s="75"/>
      <c r="Q2815" s="75"/>
      <c r="W2815" s="75"/>
      <c r="AD2815" s="77"/>
    </row>
    <row r="2816" spans="16:30" ht="4.5" customHeight="1" x14ac:dyDescent="0.2">
      <c r="P2816" s="75"/>
      <c r="Q2816" s="75"/>
      <c r="W2816" s="75"/>
      <c r="AD2816" s="77"/>
    </row>
    <row r="2817" spans="16:30" ht="4.5" customHeight="1" x14ac:dyDescent="0.2">
      <c r="P2817" s="75"/>
      <c r="Q2817" s="75"/>
      <c r="W2817" s="75"/>
      <c r="AD2817" s="77"/>
    </row>
    <row r="2818" spans="16:30" ht="4.5" customHeight="1" x14ac:dyDescent="0.2">
      <c r="P2818" s="75"/>
      <c r="Q2818" s="75"/>
      <c r="W2818" s="75"/>
      <c r="AD2818" s="77"/>
    </row>
    <row r="2819" spans="16:30" ht="4.5" customHeight="1" x14ac:dyDescent="0.2">
      <c r="P2819" s="75"/>
      <c r="Q2819" s="75"/>
      <c r="W2819" s="75"/>
      <c r="AD2819" s="77"/>
    </row>
    <row r="2820" spans="16:30" ht="4.5" customHeight="1" x14ac:dyDescent="0.2">
      <c r="P2820" s="75"/>
      <c r="Q2820" s="75"/>
      <c r="W2820" s="75"/>
      <c r="AD2820" s="77"/>
    </row>
    <row r="2821" spans="16:30" ht="4.5" customHeight="1" x14ac:dyDescent="0.2">
      <c r="P2821" s="75"/>
      <c r="Q2821" s="75"/>
      <c r="W2821" s="75"/>
      <c r="AD2821" s="77"/>
    </row>
    <row r="2822" spans="16:30" ht="4.5" customHeight="1" x14ac:dyDescent="0.2">
      <c r="P2822" s="75"/>
      <c r="Q2822" s="75"/>
      <c r="W2822" s="75"/>
      <c r="AD2822" s="77"/>
    </row>
    <row r="2823" spans="16:30" ht="4.5" customHeight="1" x14ac:dyDescent="0.2">
      <c r="P2823" s="75"/>
      <c r="Q2823" s="75"/>
      <c r="W2823" s="75"/>
      <c r="AD2823" s="77"/>
    </row>
    <row r="2824" spans="16:30" ht="4.5" customHeight="1" x14ac:dyDescent="0.2">
      <c r="P2824" s="75"/>
      <c r="Q2824" s="75"/>
      <c r="W2824" s="75"/>
      <c r="AD2824" s="77"/>
    </row>
    <row r="2825" spans="16:30" ht="4.5" customHeight="1" x14ac:dyDescent="0.2">
      <c r="P2825" s="75"/>
      <c r="Q2825" s="75"/>
      <c r="W2825" s="75"/>
      <c r="AD2825" s="77"/>
    </row>
    <row r="2826" spans="16:30" ht="4.5" customHeight="1" x14ac:dyDescent="0.2">
      <c r="P2826" s="75"/>
      <c r="Q2826" s="75"/>
      <c r="W2826" s="75"/>
      <c r="AD2826" s="77"/>
    </row>
    <row r="2827" spans="16:30" ht="4.5" customHeight="1" x14ac:dyDescent="0.2">
      <c r="P2827" s="75"/>
      <c r="Q2827" s="75"/>
      <c r="W2827" s="75"/>
      <c r="AD2827" s="77"/>
    </row>
    <row r="2828" spans="16:30" ht="4.5" customHeight="1" x14ac:dyDescent="0.2">
      <c r="P2828" s="75"/>
      <c r="Q2828" s="75"/>
      <c r="W2828" s="75"/>
      <c r="AD2828" s="77"/>
    </row>
    <row r="2829" spans="16:30" ht="4.5" customHeight="1" x14ac:dyDescent="0.2">
      <c r="P2829" s="75"/>
      <c r="Q2829" s="75"/>
      <c r="W2829" s="75"/>
      <c r="AD2829" s="77"/>
    </row>
    <row r="2830" spans="16:30" ht="4.5" customHeight="1" x14ac:dyDescent="0.2">
      <c r="P2830" s="75"/>
      <c r="Q2830" s="75"/>
      <c r="W2830" s="75"/>
      <c r="AD2830" s="77"/>
    </row>
    <row r="2831" spans="16:30" ht="4.5" customHeight="1" x14ac:dyDescent="0.2">
      <c r="P2831" s="75"/>
      <c r="Q2831" s="75"/>
      <c r="W2831" s="75"/>
      <c r="AD2831" s="77"/>
    </row>
    <row r="2832" spans="16:30" ht="4.5" customHeight="1" x14ac:dyDescent="0.2">
      <c r="P2832" s="75"/>
      <c r="Q2832" s="75"/>
      <c r="W2832" s="75"/>
      <c r="AD2832" s="77"/>
    </row>
    <row r="2833" spans="16:30" ht="4.5" customHeight="1" x14ac:dyDescent="0.2">
      <c r="P2833" s="75"/>
      <c r="Q2833" s="75"/>
      <c r="W2833" s="75"/>
      <c r="AD2833" s="77"/>
    </row>
    <row r="2834" spans="16:30" ht="4.5" customHeight="1" x14ac:dyDescent="0.2">
      <c r="P2834" s="75"/>
      <c r="Q2834" s="75"/>
      <c r="W2834" s="75"/>
      <c r="AD2834" s="77"/>
    </row>
    <row r="2835" spans="16:30" ht="4.5" customHeight="1" x14ac:dyDescent="0.2">
      <c r="P2835" s="75"/>
      <c r="Q2835" s="75"/>
      <c r="W2835" s="75"/>
      <c r="AD2835" s="77"/>
    </row>
    <row r="2836" spans="16:30" ht="4.5" customHeight="1" x14ac:dyDescent="0.2">
      <c r="P2836" s="75"/>
      <c r="Q2836" s="75"/>
      <c r="W2836" s="75"/>
      <c r="AD2836" s="77"/>
    </row>
    <row r="2837" spans="16:30" ht="4.5" customHeight="1" x14ac:dyDescent="0.2">
      <c r="P2837" s="75"/>
      <c r="Q2837" s="75"/>
      <c r="W2837" s="75"/>
      <c r="AD2837" s="77"/>
    </row>
    <row r="2838" spans="16:30" ht="4.5" customHeight="1" x14ac:dyDescent="0.2">
      <c r="P2838" s="75"/>
      <c r="Q2838" s="75"/>
      <c r="W2838" s="75"/>
      <c r="AD2838" s="77"/>
    </row>
    <row r="2839" spans="16:30" ht="4.5" customHeight="1" x14ac:dyDescent="0.2">
      <c r="P2839" s="75"/>
      <c r="Q2839" s="75"/>
      <c r="W2839" s="75"/>
      <c r="AD2839" s="77"/>
    </row>
    <row r="2840" spans="16:30" ht="4.5" customHeight="1" x14ac:dyDescent="0.2">
      <c r="P2840" s="75"/>
      <c r="Q2840" s="75"/>
      <c r="W2840" s="75"/>
      <c r="AD2840" s="77"/>
    </row>
    <row r="2841" spans="16:30" ht="4.5" customHeight="1" x14ac:dyDescent="0.2">
      <c r="P2841" s="75"/>
      <c r="Q2841" s="75"/>
      <c r="W2841" s="75"/>
      <c r="AD2841" s="77"/>
    </row>
    <row r="2842" spans="16:30" ht="4.5" customHeight="1" x14ac:dyDescent="0.2">
      <c r="P2842" s="75"/>
      <c r="Q2842" s="75"/>
      <c r="W2842" s="75"/>
      <c r="AD2842" s="77"/>
    </row>
    <row r="2843" spans="16:30" ht="4.5" customHeight="1" x14ac:dyDescent="0.2">
      <c r="P2843" s="75"/>
      <c r="Q2843" s="75"/>
      <c r="W2843" s="75"/>
      <c r="AD2843" s="77"/>
    </row>
    <row r="2844" spans="16:30" ht="4.5" customHeight="1" x14ac:dyDescent="0.2">
      <c r="P2844" s="75"/>
      <c r="Q2844" s="75"/>
      <c r="W2844" s="75"/>
      <c r="AD2844" s="77"/>
    </row>
    <row r="2845" spans="16:30" ht="4.5" customHeight="1" x14ac:dyDescent="0.2">
      <c r="P2845" s="75"/>
      <c r="Q2845" s="75"/>
      <c r="W2845" s="75"/>
      <c r="AD2845" s="77"/>
    </row>
    <row r="2846" spans="16:30" ht="4.5" customHeight="1" x14ac:dyDescent="0.2">
      <c r="P2846" s="75"/>
      <c r="Q2846" s="75"/>
      <c r="W2846" s="75"/>
      <c r="AD2846" s="77"/>
    </row>
    <row r="2847" spans="16:30" ht="4.5" customHeight="1" x14ac:dyDescent="0.2">
      <c r="P2847" s="75"/>
      <c r="Q2847" s="75"/>
      <c r="W2847" s="75"/>
      <c r="AD2847" s="77"/>
    </row>
    <row r="2848" spans="16:30" ht="4.5" customHeight="1" x14ac:dyDescent="0.2">
      <c r="P2848" s="75"/>
      <c r="Q2848" s="75"/>
      <c r="W2848" s="75"/>
      <c r="AD2848" s="77"/>
    </row>
    <row r="2849" spans="16:30" ht="4.5" customHeight="1" x14ac:dyDescent="0.2">
      <c r="P2849" s="75"/>
      <c r="Q2849" s="75"/>
      <c r="W2849" s="75"/>
      <c r="AD2849" s="77"/>
    </row>
    <row r="2850" spans="16:30" ht="4.5" customHeight="1" x14ac:dyDescent="0.2">
      <c r="P2850" s="75"/>
      <c r="Q2850" s="75"/>
      <c r="W2850" s="75"/>
      <c r="AD2850" s="77"/>
    </row>
    <row r="2851" spans="16:30" ht="4.5" customHeight="1" x14ac:dyDescent="0.2">
      <c r="P2851" s="75"/>
      <c r="Q2851" s="75"/>
      <c r="W2851" s="75"/>
      <c r="AD2851" s="77"/>
    </row>
    <row r="2852" spans="16:30" ht="4.5" customHeight="1" x14ac:dyDescent="0.2">
      <c r="P2852" s="75"/>
      <c r="Q2852" s="75"/>
      <c r="W2852" s="75"/>
      <c r="AD2852" s="77"/>
    </row>
    <row r="2853" spans="16:30" ht="4.5" customHeight="1" x14ac:dyDescent="0.2">
      <c r="P2853" s="75"/>
      <c r="Q2853" s="75"/>
      <c r="W2853" s="75"/>
      <c r="AD2853" s="77"/>
    </row>
    <row r="2854" spans="16:30" ht="4.5" customHeight="1" x14ac:dyDescent="0.2">
      <c r="P2854" s="75"/>
      <c r="Q2854" s="75"/>
      <c r="W2854" s="75"/>
      <c r="AD2854" s="77"/>
    </row>
    <row r="2855" spans="16:30" ht="4.5" customHeight="1" x14ac:dyDescent="0.2">
      <c r="P2855" s="75"/>
      <c r="Q2855" s="75"/>
      <c r="W2855" s="75"/>
      <c r="AD2855" s="77"/>
    </row>
    <row r="2856" spans="16:30" ht="4.5" customHeight="1" x14ac:dyDescent="0.2">
      <c r="P2856" s="75"/>
      <c r="Q2856" s="75"/>
      <c r="W2856" s="75"/>
      <c r="AD2856" s="77"/>
    </row>
    <row r="2857" spans="16:30" ht="4.5" customHeight="1" x14ac:dyDescent="0.2">
      <c r="P2857" s="75"/>
      <c r="Q2857" s="75"/>
      <c r="W2857" s="75"/>
      <c r="AD2857" s="77"/>
    </row>
    <row r="2858" spans="16:30" ht="4.5" customHeight="1" x14ac:dyDescent="0.2">
      <c r="P2858" s="75"/>
      <c r="Q2858" s="75"/>
      <c r="W2858" s="75"/>
      <c r="AD2858" s="77"/>
    </row>
    <row r="2859" spans="16:30" ht="4.5" customHeight="1" x14ac:dyDescent="0.2">
      <c r="P2859" s="75"/>
      <c r="Q2859" s="75"/>
      <c r="W2859" s="75"/>
      <c r="AD2859" s="77"/>
    </row>
    <row r="2860" spans="16:30" ht="4.5" customHeight="1" x14ac:dyDescent="0.2">
      <c r="P2860" s="75"/>
      <c r="Q2860" s="75"/>
      <c r="W2860" s="75"/>
      <c r="AD2860" s="77"/>
    </row>
    <row r="2861" spans="16:30" ht="4.5" customHeight="1" x14ac:dyDescent="0.2">
      <c r="P2861" s="75"/>
      <c r="Q2861" s="75"/>
      <c r="W2861" s="75"/>
      <c r="AD2861" s="77"/>
    </row>
    <row r="2862" spans="16:30" ht="4.5" customHeight="1" x14ac:dyDescent="0.2">
      <c r="P2862" s="75"/>
      <c r="Q2862" s="75"/>
      <c r="W2862" s="75"/>
      <c r="AD2862" s="77"/>
    </row>
    <row r="2863" spans="16:30" ht="4.5" customHeight="1" x14ac:dyDescent="0.2">
      <c r="P2863" s="75"/>
      <c r="Q2863" s="75"/>
      <c r="W2863" s="75"/>
      <c r="AD2863" s="77"/>
    </row>
    <row r="2864" spans="16:30" ht="4.5" customHeight="1" x14ac:dyDescent="0.2">
      <c r="P2864" s="75"/>
      <c r="Q2864" s="75"/>
      <c r="W2864" s="75"/>
      <c r="AD2864" s="77"/>
    </row>
    <row r="2865" spans="16:30" ht="4.5" customHeight="1" x14ac:dyDescent="0.2">
      <c r="P2865" s="75"/>
      <c r="Q2865" s="75"/>
      <c r="W2865" s="75"/>
      <c r="AD2865" s="77"/>
    </row>
    <row r="2866" spans="16:30" ht="4.5" customHeight="1" x14ac:dyDescent="0.2">
      <c r="P2866" s="75"/>
      <c r="Q2866" s="75"/>
      <c r="W2866" s="75"/>
      <c r="AD2866" s="77"/>
    </row>
    <row r="2867" spans="16:30" ht="4.5" customHeight="1" x14ac:dyDescent="0.2">
      <c r="P2867" s="75"/>
      <c r="Q2867" s="75"/>
      <c r="W2867" s="75"/>
      <c r="AD2867" s="77"/>
    </row>
    <row r="2868" spans="16:30" ht="4.5" customHeight="1" x14ac:dyDescent="0.2">
      <c r="P2868" s="75"/>
      <c r="Q2868" s="75"/>
      <c r="W2868" s="75"/>
      <c r="AD2868" s="77"/>
    </row>
    <row r="2869" spans="16:30" ht="4.5" customHeight="1" x14ac:dyDescent="0.2">
      <c r="P2869" s="75"/>
      <c r="Q2869" s="75"/>
      <c r="W2869" s="75"/>
      <c r="AD2869" s="77"/>
    </row>
    <row r="2870" spans="16:30" ht="4.5" customHeight="1" x14ac:dyDescent="0.2">
      <c r="P2870" s="75"/>
      <c r="Q2870" s="75"/>
      <c r="W2870" s="75"/>
      <c r="AD2870" s="77"/>
    </row>
    <row r="2871" spans="16:30" ht="4.5" customHeight="1" x14ac:dyDescent="0.2">
      <c r="P2871" s="75"/>
      <c r="Q2871" s="75"/>
      <c r="W2871" s="75"/>
      <c r="AD2871" s="77"/>
    </row>
    <row r="2872" spans="16:30" ht="4.5" customHeight="1" x14ac:dyDescent="0.2">
      <c r="P2872" s="75"/>
      <c r="Q2872" s="75"/>
      <c r="W2872" s="75"/>
      <c r="AD2872" s="77"/>
    </row>
    <row r="2873" spans="16:30" ht="4.5" customHeight="1" x14ac:dyDescent="0.2">
      <c r="P2873" s="75"/>
      <c r="Q2873" s="75"/>
      <c r="W2873" s="75"/>
      <c r="AD2873" s="77"/>
    </row>
    <row r="2874" spans="16:30" ht="4.5" customHeight="1" x14ac:dyDescent="0.2">
      <c r="P2874" s="75"/>
      <c r="Q2874" s="75"/>
      <c r="W2874" s="75"/>
      <c r="AD2874" s="77"/>
    </row>
    <row r="2875" spans="16:30" ht="4.5" customHeight="1" x14ac:dyDescent="0.2">
      <c r="P2875" s="75"/>
      <c r="Q2875" s="75"/>
      <c r="W2875" s="75"/>
      <c r="AD2875" s="77"/>
    </row>
    <row r="2876" spans="16:30" ht="4.5" customHeight="1" x14ac:dyDescent="0.2">
      <c r="P2876" s="75"/>
      <c r="Q2876" s="75"/>
      <c r="W2876" s="75"/>
      <c r="AD2876" s="77"/>
    </row>
    <row r="2877" spans="16:30" ht="4.5" customHeight="1" x14ac:dyDescent="0.2">
      <c r="P2877" s="75"/>
      <c r="Q2877" s="75"/>
      <c r="W2877" s="75"/>
      <c r="AD2877" s="77"/>
    </row>
    <row r="2878" spans="16:30" ht="4.5" customHeight="1" x14ac:dyDescent="0.2">
      <c r="P2878" s="75"/>
      <c r="Q2878" s="75"/>
      <c r="W2878" s="75"/>
      <c r="AD2878" s="77"/>
    </row>
    <row r="2879" spans="16:30" ht="4.5" customHeight="1" x14ac:dyDescent="0.2">
      <c r="P2879" s="75"/>
      <c r="Q2879" s="75"/>
      <c r="W2879" s="75"/>
      <c r="AD2879" s="77"/>
    </row>
    <row r="2880" spans="16:30" ht="4.5" customHeight="1" x14ac:dyDescent="0.2">
      <c r="P2880" s="75"/>
      <c r="Q2880" s="75"/>
      <c r="W2880" s="75"/>
      <c r="AD2880" s="77"/>
    </row>
    <row r="2881" spans="16:30" ht="4.5" customHeight="1" x14ac:dyDescent="0.2">
      <c r="P2881" s="75"/>
      <c r="Q2881" s="75"/>
      <c r="W2881" s="75"/>
      <c r="AD2881" s="77"/>
    </row>
    <row r="2882" spans="16:30" ht="4.5" customHeight="1" x14ac:dyDescent="0.2">
      <c r="P2882" s="75"/>
      <c r="Q2882" s="75"/>
      <c r="W2882" s="75"/>
      <c r="AD2882" s="77"/>
    </row>
    <row r="2883" spans="16:30" ht="4.5" customHeight="1" x14ac:dyDescent="0.2">
      <c r="P2883" s="75"/>
      <c r="Q2883" s="75"/>
      <c r="W2883" s="75"/>
      <c r="AD2883" s="77"/>
    </row>
    <row r="2884" spans="16:30" ht="4.5" customHeight="1" x14ac:dyDescent="0.2">
      <c r="P2884" s="75"/>
      <c r="Q2884" s="75"/>
      <c r="W2884" s="75"/>
      <c r="AD2884" s="77"/>
    </row>
    <row r="2885" spans="16:30" ht="4.5" customHeight="1" x14ac:dyDescent="0.2">
      <c r="P2885" s="75"/>
      <c r="Q2885" s="75"/>
      <c r="W2885" s="75"/>
      <c r="AD2885" s="77"/>
    </row>
    <row r="2886" spans="16:30" ht="4.5" customHeight="1" x14ac:dyDescent="0.2">
      <c r="P2886" s="75"/>
      <c r="Q2886" s="75"/>
      <c r="W2886" s="75"/>
      <c r="AD2886" s="77"/>
    </row>
    <row r="2887" spans="16:30" ht="4.5" customHeight="1" x14ac:dyDescent="0.2">
      <c r="P2887" s="75"/>
      <c r="Q2887" s="75"/>
      <c r="W2887" s="75"/>
      <c r="AD2887" s="77"/>
    </row>
    <row r="2888" spans="16:30" ht="4.5" customHeight="1" x14ac:dyDescent="0.2">
      <c r="P2888" s="75"/>
      <c r="Q2888" s="75"/>
      <c r="W2888" s="75"/>
      <c r="AD2888" s="77"/>
    </row>
    <row r="2889" spans="16:30" ht="4.5" customHeight="1" x14ac:dyDescent="0.2">
      <c r="P2889" s="75"/>
      <c r="Q2889" s="75"/>
      <c r="W2889" s="75"/>
      <c r="AD2889" s="77"/>
    </row>
    <row r="2890" spans="16:30" ht="4.5" customHeight="1" x14ac:dyDescent="0.2">
      <c r="P2890" s="75"/>
      <c r="Q2890" s="75"/>
      <c r="W2890" s="75"/>
      <c r="AD2890" s="77"/>
    </row>
    <row r="2891" spans="16:30" ht="4.5" customHeight="1" x14ac:dyDescent="0.2">
      <c r="P2891" s="75"/>
      <c r="Q2891" s="75"/>
      <c r="W2891" s="75"/>
      <c r="AD2891" s="77"/>
    </row>
    <row r="2892" spans="16:30" ht="4.5" customHeight="1" x14ac:dyDescent="0.2">
      <c r="P2892" s="75"/>
      <c r="Q2892" s="75"/>
      <c r="W2892" s="75"/>
      <c r="AD2892" s="77"/>
    </row>
    <row r="2893" spans="16:30" ht="4.5" customHeight="1" x14ac:dyDescent="0.2">
      <c r="P2893" s="75"/>
      <c r="Q2893" s="75"/>
      <c r="W2893" s="75"/>
      <c r="AD2893" s="77"/>
    </row>
    <row r="2894" spans="16:30" ht="4.5" customHeight="1" x14ac:dyDescent="0.2">
      <c r="P2894" s="75"/>
      <c r="Q2894" s="75"/>
      <c r="W2894" s="75"/>
      <c r="AD2894" s="77"/>
    </row>
    <row r="2895" spans="16:30" ht="4.5" customHeight="1" x14ac:dyDescent="0.2">
      <c r="P2895" s="75"/>
      <c r="Q2895" s="75"/>
      <c r="W2895" s="75"/>
      <c r="AD2895" s="77"/>
    </row>
    <row r="2896" spans="16:30" ht="4.5" customHeight="1" x14ac:dyDescent="0.2">
      <c r="P2896" s="75"/>
      <c r="Q2896" s="75"/>
      <c r="W2896" s="75"/>
      <c r="AD2896" s="77"/>
    </row>
    <row r="2897" spans="16:30" ht="4.5" customHeight="1" x14ac:dyDescent="0.2">
      <c r="P2897" s="75"/>
      <c r="Q2897" s="75"/>
      <c r="W2897" s="75"/>
      <c r="AD2897" s="77"/>
    </row>
    <row r="2898" spans="16:30" ht="4.5" customHeight="1" x14ac:dyDescent="0.2">
      <c r="P2898" s="75"/>
      <c r="Q2898" s="75"/>
      <c r="W2898" s="75"/>
      <c r="AD2898" s="77"/>
    </row>
    <row r="2899" spans="16:30" ht="4.5" customHeight="1" x14ac:dyDescent="0.2">
      <c r="P2899" s="75"/>
      <c r="Q2899" s="75"/>
      <c r="W2899" s="75"/>
      <c r="AD2899" s="77"/>
    </row>
    <row r="2900" spans="16:30" ht="4.5" customHeight="1" x14ac:dyDescent="0.2">
      <c r="P2900" s="75"/>
      <c r="Q2900" s="75"/>
      <c r="W2900" s="75"/>
      <c r="AD2900" s="77"/>
    </row>
    <row r="2901" spans="16:30" ht="4.5" customHeight="1" x14ac:dyDescent="0.2">
      <c r="P2901" s="75"/>
      <c r="Q2901" s="75"/>
      <c r="W2901" s="75"/>
      <c r="AD2901" s="77"/>
    </row>
    <row r="2902" spans="16:30" ht="4.5" customHeight="1" x14ac:dyDescent="0.2">
      <c r="P2902" s="75"/>
      <c r="Q2902" s="75"/>
      <c r="W2902" s="75"/>
      <c r="AD2902" s="77"/>
    </row>
    <row r="2903" spans="16:30" ht="4.5" customHeight="1" x14ac:dyDescent="0.2">
      <c r="P2903" s="75"/>
      <c r="Q2903" s="75"/>
      <c r="W2903" s="75"/>
      <c r="AD2903" s="77"/>
    </row>
    <row r="2904" spans="16:30" ht="4.5" customHeight="1" x14ac:dyDescent="0.2">
      <c r="P2904" s="75"/>
      <c r="Q2904" s="75"/>
      <c r="W2904" s="75"/>
      <c r="AD2904" s="77"/>
    </row>
    <row r="2905" spans="16:30" ht="4.5" customHeight="1" x14ac:dyDescent="0.2">
      <c r="P2905" s="75"/>
      <c r="Q2905" s="75"/>
      <c r="W2905" s="75"/>
      <c r="AD2905" s="77"/>
    </row>
    <row r="2906" spans="16:30" ht="4.5" customHeight="1" x14ac:dyDescent="0.2">
      <c r="P2906" s="75"/>
      <c r="Q2906" s="75"/>
      <c r="W2906" s="75"/>
      <c r="AD2906" s="77"/>
    </row>
    <row r="2907" spans="16:30" ht="4.5" customHeight="1" x14ac:dyDescent="0.2">
      <c r="P2907" s="75"/>
      <c r="Q2907" s="75"/>
      <c r="W2907" s="75"/>
      <c r="AD2907" s="77"/>
    </row>
    <row r="2908" spans="16:30" ht="4.5" customHeight="1" x14ac:dyDescent="0.2">
      <c r="P2908" s="75"/>
      <c r="Q2908" s="75"/>
      <c r="W2908" s="75"/>
      <c r="AD2908" s="77"/>
    </row>
    <row r="2909" spans="16:30" ht="4.5" customHeight="1" x14ac:dyDescent="0.2">
      <c r="P2909" s="75"/>
      <c r="Q2909" s="75"/>
      <c r="W2909" s="75"/>
      <c r="AD2909" s="77"/>
    </row>
    <row r="2910" spans="16:30" ht="4.5" customHeight="1" x14ac:dyDescent="0.2">
      <c r="P2910" s="75"/>
      <c r="Q2910" s="75"/>
      <c r="W2910" s="75"/>
      <c r="AD2910" s="77"/>
    </row>
    <row r="2911" spans="16:30" ht="4.5" customHeight="1" x14ac:dyDescent="0.2">
      <c r="P2911" s="75"/>
      <c r="Q2911" s="75"/>
      <c r="W2911" s="75"/>
      <c r="AD2911" s="77"/>
    </row>
    <row r="2912" spans="16:30" ht="4.5" customHeight="1" x14ac:dyDescent="0.2">
      <c r="P2912" s="75"/>
      <c r="Q2912" s="75"/>
      <c r="W2912" s="75"/>
      <c r="AD2912" s="77"/>
    </row>
    <row r="2913" spans="16:30" ht="4.5" customHeight="1" x14ac:dyDescent="0.2">
      <c r="P2913" s="75"/>
      <c r="Q2913" s="75"/>
      <c r="W2913" s="75"/>
      <c r="AD2913" s="77"/>
    </row>
    <row r="2914" spans="16:30" ht="4.5" customHeight="1" x14ac:dyDescent="0.2">
      <c r="P2914" s="75"/>
      <c r="Q2914" s="75"/>
      <c r="W2914" s="75"/>
      <c r="AD2914" s="77"/>
    </row>
    <row r="2915" spans="16:30" ht="4.5" customHeight="1" x14ac:dyDescent="0.2">
      <c r="P2915" s="75"/>
      <c r="Q2915" s="75"/>
      <c r="W2915" s="75"/>
      <c r="AD2915" s="77"/>
    </row>
    <row r="2916" spans="16:30" ht="4.5" customHeight="1" x14ac:dyDescent="0.2">
      <c r="P2916" s="75"/>
      <c r="Q2916" s="75"/>
      <c r="W2916" s="75"/>
      <c r="AD2916" s="77"/>
    </row>
    <row r="2917" spans="16:30" ht="4.5" customHeight="1" x14ac:dyDescent="0.2">
      <c r="P2917" s="75"/>
      <c r="Q2917" s="75"/>
      <c r="W2917" s="75"/>
      <c r="AD2917" s="77"/>
    </row>
    <row r="2918" spans="16:30" ht="4.5" customHeight="1" x14ac:dyDescent="0.2">
      <c r="P2918" s="75"/>
      <c r="Q2918" s="75"/>
      <c r="W2918" s="75"/>
      <c r="AD2918" s="77"/>
    </row>
    <row r="2919" spans="16:30" ht="4.5" customHeight="1" x14ac:dyDescent="0.2">
      <c r="P2919" s="75"/>
      <c r="Q2919" s="75"/>
      <c r="W2919" s="75"/>
      <c r="AD2919" s="77"/>
    </row>
    <row r="2920" spans="16:30" ht="4.5" customHeight="1" x14ac:dyDescent="0.2">
      <c r="P2920" s="75"/>
      <c r="Q2920" s="75"/>
      <c r="W2920" s="75"/>
      <c r="AD2920" s="77"/>
    </row>
    <row r="2921" spans="16:30" ht="4.5" customHeight="1" x14ac:dyDescent="0.2">
      <c r="P2921" s="75"/>
      <c r="Q2921" s="75"/>
      <c r="W2921" s="75"/>
      <c r="AD2921" s="77"/>
    </row>
    <row r="2922" spans="16:30" ht="4.5" customHeight="1" x14ac:dyDescent="0.2">
      <c r="P2922" s="75"/>
      <c r="Q2922" s="75"/>
      <c r="W2922" s="75"/>
      <c r="AD2922" s="77"/>
    </row>
    <row r="2923" spans="16:30" ht="4.5" customHeight="1" x14ac:dyDescent="0.2">
      <c r="P2923" s="75"/>
      <c r="Q2923" s="75"/>
      <c r="W2923" s="75"/>
      <c r="AD2923" s="77"/>
    </row>
    <row r="2924" spans="16:30" ht="4.5" customHeight="1" x14ac:dyDescent="0.2">
      <c r="P2924" s="75"/>
      <c r="Q2924" s="75"/>
      <c r="W2924" s="75"/>
      <c r="AD2924" s="77"/>
    </row>
    <row r="2925" spans="16:30" ht="4.5" customHeight="1" x14ac:dyDescent="0.2">
      <c r="P2925" s="75"/>
      <c r="Q2925" s="75"/>
      <c r="W2925" s="75"/>
      <c r="AD2925" s="77"/>
    </row>
    <row r="2926" spans="16:30" ht="4.5" customHeight="1" x14ac:dyDescent="0.2">
      <c r="P2926" s="75"/>
      <c r="Q2926" s="75"/>
      <c r="W2926" s="75"/>
      <c r="AD2926" s="77"/>
    </row>
    <row r="2927" spans="16:30" ht="4.5" customHeight="1" x14ac:dyDescent="0.2">
      <c r="P2927" s="75"/>
      <c r="Q2927" s="75"/>
      <c r="W2927" s="75"/>
      <c r="AD2927" s="77"/>
    </row>
    <row r="2928" spans="16:30" ht="4.5" customHeight="1" x14ac:dyDescent="0.2">
      <c r="P2928" s="75"/>
      <c r="Q2928" s="75"/>
      <c r="W2928" s="75"/>
      <c r="AD2928" s="77"/>
    </row>
    <row r="2929" spans="16:30" ht="4.5" customHeight="1" x14ac:dyDescent="0.2">
      <c r="P2929" s="75"/>
      <c r="Q2929" s="75"/>
      <c r="W2929" s="75"/>
      <c r="AD2929" s="77"/>
    </row>
    <row r="2930" spans="16:30" ht="4.5" customHeight="1" x14ac:dyDescent="0.2">
      <c r="P2930" s="75"/>
      <c r="Q2930" s="75"/>
      <c r="W2930" s="75"/>
      <c r="AD2930" s="77"/>
    </row>
    <row r="2931" spans="16:30" ht="4.5" customHeight="1" x14ac:dyDescent="0.2">
      <c r="P2931" s="75"/>
      <c r="Q2931" s="75"/>
      <c r="W2931" s="75"/>
      <c r="AD2931" s="77"/>
    </row>
    <row r="2932" spans="16:30" ht="4.5" customHeight="1" x14ac:dyDescent="0.2">
      <c r="P2932" s="75"/>
      <c r="Q2932" s="75"/>
      <c r="W2932" s="75"/>
      <c r="AD2932" s="77"/>
    </row>
    <row r="2933" spans="16:30" ht="4.5" customHeight="1" x14ac:dyDescent="0.2">
      <c r="P2933" s="75"/>
      <c r="Q2933" s="75"/>
      <c r="W2933" s="75"/>
      <c r="AD2933" s="77"/>
    </row>
    <row r="2934" spans="16:30" ht="4.5" customHeight="1" x14ac:dyDescent="0.2">
      <c r="P2934" s="75"/>
      <c r="Q2934" s="75"/>
      <c r="W2934" s="75"/>
      <c r="AD2934" s="77"/>
    </row>
    <row r="2935" spans="16:30" ht="4.5" customHeight="1" x14ac:dyDescent="0.2">
      <c r="P2935" s="75"/>
      <c r="Q2935" s="75"/>
      <c r="W2935" s="75"/>
      <c r="AD2935" s="77"/>
    </row>
    <row r="2936" spans="16:30" ht="4.5" customHeight="1" x14ac:dyDescent="0.2">
      <c r="P2936" s="75"/>
      <c r="Q2936" s="75"/>
      <c r="W2936" s="75"/>
      <c r="AD2936" s="77"/>
    </row>
    <row r="2937" spans="16:30" ht="4.5" customHeight="1" x14ac:dyDescent="0.2">
      <c r="P2937" s="75"/>
      <c r="Q2937" s="75"/>
      <c r="W2937" s="75"/>
      <c r="AD2937" s="77"/>
    </row>
    <row r="2938" spans="16:30" ht="4.5" customHeight="1" x14ac:dyDescent="0.2">
      <c r="P2938" s="75"/>
      <c r="Q2938" s="75"/>
      <c r="W2938" s="75"/>
      <c r="AD2938" s="77"/>
    </row>
    <row r="2939" spans="16:30" ht="4.5" customHeight="1" x14ac:dyDescent="0.2">
      <c r="P2939" s="75"/>
      <c r="Q2939" s="75"/>
      <c r="W2939" s="75"/>
      <c r="AD2939" s="77"/>
    </row>
    <row r="2940" spans="16:30" ht="4.5" customHeight="1" x14ac:dyDescent="0.2">
      <c r="P2940" s="75"/>
      <c r="Q2940" s="75"/>
      <c r="W2940" s="75"/>
      <c r="AD2940" s="77"/>
    </row>
    <row r="2941" spans="16:30" ht="4.5" customHeight="1" x14ac:dyDescent="0.2">
      <c r="P2941" s="75"/>
      <c r="Q2941" s="75"/>
      <c r="W2941" s="75"/>
      <c r="AD2941" s="77"/>
    </row>
    <row r="2942" spans="16:30" ht="4.5" customHeight="1" x14ac:dyDescent="0.2">
      <c r="P2942" s="75"/>
      <c r="Q2942" s="75"/>
      <c r="W2942" s="75"/>
      <c r="AD2942" s="77"/>
    </row>
    <row r="2943" spans="16:30" ht="4.5" customHeight="1" x14ac:dyDescent="0.2">
      <c r="P2943" s="75"/>
      <c r="Q2943" s="75"/>
      <c r="W2943" s="75"/>
      <c r="AD2943" s="77"/>
    </row>
    <row r="2944" spans="16:30" ht="4.5" customHeight="1" x14ac:dyDescent="0.2">
      <c r="P2944" s="75"/>
      <c r="Q2944" s="75"/>
      <c r="W2944" s="75"/>
      <c r="AD2944" s="77"/>
    </row>
    <row r="2945" spans="16:30" ht="4.5" customHeight="1" x14ac:dyDescent="0.2">
      <c r="P2945" s="75"/>
      <c r="Q2945" s="75"/>
      <c r="W2945" s="75"/>
      <c r="AD2945" s="77"/>
    </row>
    <row r="2946" spans="16:30" ht="4.5" customHeight="1" x14ac:dyDescent="0.2">
      <c r="P2946" s="75"/>
      <c r="Q2946" s="75"/>
      <c r="W2946" s="75"/>
      <c r="AD2946" s="77"/>
    </row>
    <row r="2947" spans="16:30" ht="4.5" customHeight="1" x14ac:dyDescent="0.2">
      <c r="P2947" s="75"/>
      <c r="Q2947" s="75"/>
      <c r="W2947" s="75"/>
      <c r="AD2947" s="77"/>
    </row>
    <row r="2948" spans="16:30" ht="4.5" customHeight="1" x14ac:dyDescent="0.2">
      <c r="P2948" s="75"/>
      <c r="Q2948" s="75"/>
      <c r="W2948" s="75"/>
      <c r="AD2948" s="77"/>
    </row>
    <row r="2949" spans="16:30" ht="4.5" customHeight="1" x14ac:dyDescent="0.2">
      <c r="P2949" s="75"/>
      <c r="Q2949" s="75"/>
      <c r="W2949" s="75"/>
      <c r="AD2949" s="77"/>
    </row>
    <row r="2950" spans="16:30" ht="4.5" customHeight="1" x14ac:dyDescent="0.2">
      <c r="P2950" s="75"/>
      <c r="Q2950" s="75"/>
      <c r="W2950" s="75"/>
      <c r="AD2950" s="77"/>
    </row>
    <row r="2951" spans="16:30" ht="4.5" customHeight="1" x14ac:dyDescent="0.2">
      <c r="P2951" s="75"/>
      <c r="Q2951" s="75"/>
      <c r="W2951" s="75"/>
      <c r="AD2951" s="77"/>
    </row>
    <row r="2952" spans="16:30" ht="4.5" customHeight="1" x14ac:dyDescent="0.2">
      <c r="P2952" s="75"/>
      <c r="Q2952" s="75"/>
      <c r="W2952" s="75"/>
      <c r="AD2952" s="77"/>
    </row>
    <row r="2953" spans="16:30" ht="4.5" customHeight="1" x14ac:dyDescent="0.2">
      <c r="P2953" s="75"/>
      <c r="Q2953" s="75"/>
      <c r="W2953" s="75"/>
      <c r="AD2953" s="77"/>
    </row>
    <row r="2954" spans="16:30" ht="4.5" customHeight="1" x14ac:dyDescent="0.2">
      <c r="P2954" s="75"/>
      <c r="Q2954" s="75"/>
      <c r="W2954" s="75"/>
      <c r="AD2954" s="77"/>
    </row>
    <row r="2955" spans="16:30" ht="4.5" customHeight="1" x14ac:dyDescent="0.2">
      <c r="P2955" s="75"/>
      <c r="Q2955" s="75"/>
      <c r="W2955" s="75"/>
      <c r="AD2955" s="77"/>
    </row>
    <row r="2956" spans="16:30" ht="4.5" customHeight="1" x14ac:dyDescent="0.2">
      <c r="P2956" s="75"/>
      <c r="Q2956" s="75"/>
      <c r="W2956" s="75"/>
      <c r="AD2956" s="77"/>
    </row>
    <row r="2957" spans="16:30" ht="4.5" customHeight="1" x14ac:dyDescent="0.2">
      <c r="P2957" s="75"/>
      <c r="Q2957" s="75"/>
      <c r="W2957" s="75"/>
      <c r="AD2957" s="77"/>
    </row>
    <row r="2958" spans="16:30" ht="4.5" customHeight="1" x14ac:dyDescent="0.2">
      <c r="P2958" s="75"/>
      <c r="Q2958" s="75"/>
      <c r="W2958" s="75"/>
      <c r="AD2958" s="77"/>
    </row>
    <row r="2959" spans="16:30" ht="4.5" customHeight="1" x14ac:dyDescent="0.2">
      <c r="P2959" s="75"/>
      <c r="Q2959" s="75"/>
      <c r="W2959" s="75"/>
      <c r="AD2959" s="77"/>
    </row>
    <row r="2960" spans="16:30" ht="4.5" customHeight="1" x14ac:dyDescent="0.2">
      <c r="P2960" s="75"/>
      <c r="Q2960" s="75"/>
      <c r="W2960" s="75"/>
      <c r="AD2960" s="77"/>
    </row>
    <row r="2961" spans="16:30" ht="4.5" customHeight="1" x14ac:dyDescent="0.2">
      <c r="P2961" s="75"/>
      <c r="Q2961" s="75"/>
      <c r="W2961" s="75"/>
      <c r="AD2961" s="77"/>
    </row>
    <row r="2962" spans="16:30" ht="4.5" customHeight="1" x14ac:dyDescent="0.2">
      <c r="P2962" s="75"/>
      <c r="Q2962" s="75"/>
      <c r="W2962" s="75"/>
      <c r="AD2962" s="77"/>
    </row>
    <row r="2963" spans="16:30" ht="4.5" customHeight="1" x14ac:dyDescent="0.2">
      <c r="P2963" s="75"/>
      <c r="Q2963" s="75"/>
      <c r="W2963" s="75"/>
      <c r="AD2963" s="77"/>
    </row>
    <row r="2964" spans="16:30" ht="4.5" customHeight="1" x14ac:dyDescent="0.2">
      <c r="P2964" s="75"/>
      <c r="Q2964" s="75"/>
      <c r="W2964" s="75"/>
      <c r="AD2964" s="77"/>
    </row>
    <row r="2965" spans="16:30" ht="4.5" customHeight="1" x14ac:dyDescent="0.2">
      <c r="P2965" s="75"/>
      <c r="Q2965" s="75"/>
      <c r="W2965" s="75"/>
      <c r="AD2965" s="77"/>
    </row>
    <row r="2966" spans="16:30" ht="4.5" customHeight="1" x14ac:dyDescent="0.2">
      <c r="P2966" s="75"/>
      <c r="Q2966" s="75"/>
      <c r="W2966" s="75"/>
      <c r="AD2966" s="77"/>
    </row>
    <row r="2967" spans="16:30" ht="4.5" customHeight="1" x14ac:dyDescent="0.2">
      <c r="P2967" s="75"/>
      <c r="Q2967" s="75"/>
      <c r="W2967" s="75"/>
      <c r="AD2967" s="77"/>
    </row>
    <row r="2968" spans="16:30" ht="4.5" customHeight="1" x14ac:dyDescent="0.2">
      <c r="P2968" s="75"/>
      <c r="Q2968" s="75"/>
      <c r="W2968" s="75"/>
      <c r="AD2968" s="77"/>
    </row>
    <row r="2969" spans="16:30" ht="4.5" customHeight="1" x14ac:dyDescent="0.2">
      <c r="P2969" s="75"/>
      <c r="Q2969" s="75"/>
      <c r="W2969" s="75"/>
      <c r="AD2969" s="77"/>
    </row>
    <row r="2970" spans="16:30" ht="4.5" customHeight="1" x14ac:dyDescent="0.2">
      <c r="P2970" s="75"/>
      <c r="Q2970" s="75"/>
      <c r="W2970" s="75"/>
      <c r="AD2970" s="77"/>
    </row>
    <row r="2971" spans="16:30" ht="4.5" customHeight="1" x14ac:dyDescent="0.2">
      <c r="P2971" s="75"/>
      <c r="Q2971" s="75"/>
      <c r="W2971" s="75"/>
      <c r="AD2971" s="77"/>
    </row>
    <row r="2972" spans="16:30" ht="4.5" customHeight="1" x14ac:dyDescent="0.2">
      <c r="P2972" s="75"/>
      <c r="Q2972" s="75"/>
      <c r="W2972" s="75"/>
      <c r="AD2972" s="77"/>
    </row>
    <row r="2973" spans="16:30" ht="4.5" customHeight="1" x14ac:dyDescent="0.2">
      <c r="P2973" s="75"/>
      <c r="Q2973" s="75"/>
      <c r="W2973" s="75"/>
      <c r="AD2973" s="77"/>
    </row>
    <row r="2974" spans="16:30" ht="4.5" customHeight="1" x14ac:dyDescent="0.2">
      <c r="P2974" s="75"/>
      <c r="Q2974" s="75"/>
      <c r="W2974" s="75"/>
      <c r="AD2974" s="77"/>
    </row>
    <row r="2975" spans="16:30" ht="4.5" customHeight="1" x14ac:dyDescent="0.2">
      <c r="P2975" s="75"/>
      <c r="Q2975" s="75"/>
      <c r="W2975" s="75"/>
      <c r="AD2975" s="77"/>
    </row>
    <row r="2976" spans="16:30" ht="4.5" customHeight="1" x14ac:dyDescent="0.2">
      <c r="P2976" s="75"/>
      <c r="Q2976" s="75"/>
      <c r="W2976" s="75"/>
      <c r="AD2976" s="77"/>
    </row>
    <row r="2977" spans="16:30" ht="4.5" customHeight="1" x14ac:dyDescent="0.2">
      <c r="P2977" s="75"/>
      <c r="Q2977" s="75"/>
      <c r="W2977" s="75"/>
      <c r="AD2977" s="77"/>
    </row>
    <row r="2978" spans="16:30" ht="4.5" customHeight="1" x14ac:dyDescent="0.2">
      <c r="P2978" s="75"/>
      <c r="Q2978" s="75"/>
      <c r="W2978" s="75"/>
      <c r="AD2978" s="77"/>
    </row>
    <row r="2979" spans="16:30" ht="4.5" customHeight="1" x14ac:dyDescent="0.2">
      <c r="P2979" s="75"/>
      <c r="Q2979" s="75"/>
      <c r="W2979" s="75"/>
      <c r="AD2979" s="77"/>
    </row>
    <row r="2980" spans="16:30" ht="4.5" customHeight="1" x14ac:dyDescent="0.2">
      <c r="P2980" s="75"/>
      <c r="Q2980" s="75"/>
      <c r="W2980" s="75"/>
      <c r="AD2980" s="77"/>
    </row>
    <row r="2981" spans="16:30" ht="4.5" customHeight="1" x14ac:dyDescent="0.2">
      <c r="P2981" s="75"/>
      <c r="Q2981" s="75"/>
      <c r="W2981" s="75"/>
      <c r="AD2981" s="77"/>
    </row>
    <row r="2982" spans="16:30" ht="4.5" customHeight="1" x14ac:dyDescent="0.2">
      <c r="P2982" s="75"/>
      <c r="Q2982" s="75"/>
      <c r="W2982" s="75"/>
      <c r="AD2982" s="77"/>
    </row>
    <row r="2983" spans="16:30" ht="4.5" customHeight="1" x14ac:dyDescent="0.2">
      <c r="P2983" s="75"/>
      <c r="Q2983" s="75"/>
      <c r="W2983" s="75"/>
      <c r="AD2983" s="77"/>
    </row>
    <row r="2984" spans="16:30" ht="4.5" customHeight="1" x14ac:dyDescent="0.2">
      <c r="P2984" s="75"/>
      <c r="Q2984" s="75"/>
      <c r="W2984" s="75"/>
      <c r="AD2984" s="77"/>
    </row>
    <row r="2985" spans="16:30" ht="4.5" customHeight="1" x14ac:dyDescent="0.2">
      <c r="P2985" s="75"/>
      <c r="Q2985" s="75"/>
      <c r="W2985" s="75"/>
      <c r="AD2985" s="77"/>
    </row>
    <row r="2986" spans="16:30" ht="4.5" customHeight="1" x14ac:dyDescent="0.2">
      <c r="P2986" s="75"/>
      <c r="Q2986" s="75"/>
      <c r="W2986" s="75"/>
      <c r="AD2986" s="77"/>
    </row>
    <row r="2987" spans="16:30" ht="4.5" customHeight="1" x14ac:dyDescent="0.2">
      <c r="P2987" s="75"/>
      <c r="Q2987" s="75"/>
      <c r="W2987" s="75"/>
      <c r="AD2987" s="77"/>
    </row>
    <row r="2988" spans="16:30" ht="4.5" customHeight="1" x14ac:dyDescent="0.2">
      <c r="P2988" s="75"/>
      <c r="Q2988" s="75"/>
      <c r="W2988" s="75"/>
      <c r="AD2988" s="77"/>
    </row>
    <row r="2989" spans="16:30" ht="4.5" customHeight="1" x14ac:dyDescent="0.2">
      <c r="P2989" s="75"/>
      <c r="Q2989" s="75"/>
      <c r="W2989" s="75"/>
      <c r="AD2989" s="77"/>
    </row>
    <row r="2990" spans="16:30" ht="4.5" customHeight="1" x14ac:dyDescent="0.2">
      <c r="P2990" s="75"/>
      <c r="Q2990" s="75"/>
      <c r="W2990" s="75"/>
      <c r="AD2990" s="77"/>
    </row>
    <row r="2991" spans="16:30" ht="4.5" customHeight="1" x14ac:dyDescent="0.2">
      <c r="P2991" s="75"/>
      <c r="Q2991" s="75"/>
      <c r="W2991" s="75"/>
      <c r="AD2991" s="77"/>
    </row>
    <row r="2992" spans="16:30" ht="4.5" customHeight="1" x14ac:dyDescent="0.2">
      <c r="P2992" s="75"/>
      <c r="Q2992" s="75"/>
      <c r="W2992" s="75"/>
      <c r="AD2992" s="77"/>
    </row>
    <row r="2993" spans="16:30" ht="4.5" customHeight="1" x14ac:dyDescent="0.2">
      <c r="P2993" s="75"/>
      <c r="Q2993" s="75"/>
      <c r="W2993" s="75"/>
      <c r="AD2993" s="77"/>
    </row>
    <row r="2994" spans="16:30" ht="4.5" customHeight="1" x14ac:dyDescent="0.2">
      <c r="P2994" s="75"/>
      <c r="Q2994" s="75"/>
      <c r="W2994" s="75"/>
      <c r="AD2994" s="77"/>
    </row>
    <row r="2995" spans="16:30" ht="4.5" customHeight="1" x14ac:dyDescent="0.2">
      <c r="P2995" s="75"/>
      <c r="Q2995" s="75"/>
      <c r="W2995" s="75"/>
      <c r="AD2995" s="77"/>
    </row>
    <row r="2996" spans="16:30" ht="4.5" customHeight="1" x14ac:dyDescent="0.2">
      <c r="P2996" s="75"/>
      <c r="Q2996" s="75"/>
      <c r="W2996" s="75"/>
      <c r="AD2996" s="77"/>
    </row>
    <row r="2997" spans="16:30" ht="4.5" customHeight="1" x14ac:dyDescent="0.2">
      <c r="P2997" s="75"/>
      <c r="Q2997" s="75"/>
      <c r="W2997" s="75"/>
      <c r="AD2997" s="77"/>
    </row>
    <row r="2998" spans="16:30" ht="4.5" customHeight="1" x14ac:dyDescent="0.2">
      <c r="P2998" s="75"/>
      <c r="Q2998" s="75"/>
      <c r="W2998" s="75"/>
      <c r="AD2998" s="77"/>
    </row>
    <row r="2999" spans="16:30" ht="4.5" customHeight="1" x14ac:dyDescent="0.2">
      <c r="P2999" s="75"/>
      <c r="Q2999" s="75"/>
      <c r="W2999" s="75"/>
      <c r="AD2999" s="77"/>
    </row>
    <row r="3000" spans="16:30" ht="4.5" customHeight="1" x14ac:dyDescent="0.2">
      <c r="P3000" s="75"/>
      <c r="Q3000" s="75"/>
      <c r="W3000" s="75"/>
      <c r="AD3000" s="77"/>
    </row>
    <row r="3001" spans="16:30" ht="4.5" customHeight="1" x14ac:dyDescent="0.2">
      <c r="P3001" s="75"/>
      <c r="Q3001" s="75"/>
      <c r="W3001" s="75"/>
      <c r="AD3001" s="77"/>
    </row>
    <row r="3002" spans="16:30" ht="4.5" customHeight="1" x14ac:dyDescent="0.2">
      <c r="P3002" s="75"/>
      <c r="Q3002" s="75"/>
      <c r="W3002" s="75"/>
      <c r="AD3002" s="77"/>
    </row>
    <row r="3003" spans="16:30" ht="4.5" customHeight="1" x14ac:dyDescent="0.2">
      <c r="P3003" s="75"/>
      <c r="Q3003" s="75"/>
      <c r="W3003" s="75"/>
      <c r="AD3003" s="77"/>
    </row>
    <row r="3004" spans="16:30" ht="4.5" customHeight="1" x14ac:dyDescent="0.2">
      <c r="P3004" s="75"/>
      <c r="Q3004" s="75"/>
      <c r="W3004" s="75"/>
      <c r="AD3004" s="77"/>
    </row>
    <row r="3005" spans="16:30" ht="4.5" customHeight="1" x14ac:dyDescent="0.2">
      <c r="P3005" s="75"/>
      <c r="Q3005" s="75"/>
      <c r="W3005" s="75"/>
      <c r="AD3005" s="77"/>
    </row>
    <row r="3006" spans="16:30" ht="4.5" customHeight="1" x14ac:dyDescent="0.2">
      <c r="P3006" s="75"/>
      <c r="Q3006" s="75"/>
      <c r="W3006" s="75"/>
      <c r="AD3006" s="77"/>
    </row>
    <row r="3007" spans="16:30" ht="4.5" customHeight="1" x14ac:dyDescent="0.2">
      <c r="P3007" s="75"/>
      <c r="Q3007" s="75"/>
      <c r="W3007" s="75"/>
      <c r="AD3007" s="77"/>
    </row>
    <row r="3008" spans="16:30" ht="4.5" customHeight="1" x14ac:dyDescent="0.2">
      <c r="P3008" s="75"/>
      <c r="Q3008" s="75"/>
      <c r="W3008" s="75"/>
      <c r="AD3008" s="77"/>
    </row>
    <row r="3009" spans="16:30" ht="4.5" customHeight="1" x14ac:dyDescent="0.2">
      <c r="P3009" s="75"/>
      <c r="Q3009" s="75"/>
      <c r="W3009" s="75"/>
      <c r="AD3009" s="77"/>
    </row>
    <row r="3010" spans="16:30" ht="4.5" customHeight="1" x14ac:dyDescent="0.2">
      <c r="P3010" s="75"/>
      <c r="Q3010" s="75"/>
      <c r="W3010" s="75"/>
      <c r="AD3010" s="77"/>
    </row>
    <row r="3011" spans="16:30" ht="4.5" customHeight="1" x14ac:dyDescent="0.2">
      <c r="P3011" s="75"/>
      <c r="Q3011" s="75"/>
      <c r="W3011" s="75"/>
      <c r="AD3011" s="77"/>
    </row>
    <row r="3012" spans="16:30" ht="4.5" customHeight="1" x14ac:dyDescent="0.2">
      <c r="P3012" s="75"/>
      <c r="Q3012" s="75"/>
      <c r="W3012" s="75"/>
      <c r="AD3012" s="77"/>
    </row>
    <row r="3013" spans="16:30" ht="4.5" customHeight="1" x14ac:dyDescent="0.2">
      <c r="P3013" s="75"/>
      <c r="Q3013" s="75"/>
      <c r="W3013" s="75"/>
      <c r="AD3013" s="77"/>
    </row>
    <row r="3014" spans="16:30" ht="4.5" customHeight="1" x14ac:dyDescent="0.2">
      <c r="P3014" s="75"/>
      <c r="Q3014" s="75"/>
      <c r="W3014" s="75"/>
      <c r="AD3014" s="77"/>
    </row>
    <row r="3015" spans="16:30" ht="4.5" customHeight="1" x14ac:dyDescent="0.2">
      <c r="P3015" s="75"/>
      <c r="Q3015" s="75"/>
      <c r="W3015" s="75"/>
      <c r="AD3015" s="77"/>
    </row>
    <row r="3016" spans="16:30" ht="4.5" customHeight="1" x14ac:dyDescent="0.2">
      <c r="P3016" s="75"/>
      <c r="Q3016" s="75"/>
      <c r="W3016" s="75"/>
      <c r="AD3016" s="77"/>
    </row>
    <row r="3017" spans="16:30" ht="4.5" customHeight="1" x14ac:dyDescent="0.2">
      <c r="P3017" s="75"/>
      <c r="Q3017" s="75"/>
      <c r="W3017" s="75"/>
      <c r="AD3017" s="77"/>
    </row>
    <row r="3018" spans="16:30" ht="4.5" customHeight="1" x14ac:dyDescent="0.2">
      <c r="P3018" s="75"/>
      <c r="Q3018" s="75"/>
      <c r="W3018" s="75"/>
      <c r="AD3018" s="77"/>
    </row>
    <row r="3019" spans="16:30" ht="4.5" customHeight="1" x14ac:dyDescent="0.2">
      <c r="P3019" s="75"/>
      <c r="Q3019" s="75"/>
      <c r="W3019" s="75"/>
      <c r="AD3019" s="77"/>
    </row>
    <row r="3020" spans="16:30" ht="4.5" customHeight="1" x14ac:dyDescent="0.2">
      <c r="P3020" s="75"/>
      <c r="Q3020" s="75"/>
      <c r="W3020" s="75"/>
      <c r="AD3020" s="77"/>
    </row>
    <row r="3021" spans="16:30" ht="4.5" customHeight="1" x14ac:dyDescent="0.2">
      <c r="P3021" s="75"/>
      <c r="Q3021" s="75"/>
      <c r="W3021" s="75"/>
      <c r="AD3021" s="77"/>
    </row>
    <row r="3022" spans="16:30" ht="4.5" customHeight="1" x14ac:dyDescent="0.2">
      <c r="P3022" s="75"/>
      <c r="Q3022" s="75"/>
      <c r="W3022" s="75"/>
      <c r="AD3022" s="77"/>
    </row>
    <row r="3023" spans="16:30" ht="4.5" customHeight="1" x14ac:dyDescent="0.2">
      <c r="P3023" s="75"/>
      <c r="Q3023" s="75"/>
      <c r="W3023" s="75"/>
      <c r="AD3023" s="77"/>
    </row>
    <row r="3024" spans="16:30" ht="4.5" customHeight="1" x14ac:dyDescent="0.2">
      <c r="P3024" s="75"/>
      <c r="Q3024" s="75"/>
      <c r="W3024" s="75"/>
      <c r="AD3024" s="77"/>
    </row>
    <row r="3025" spans="16:30" ht="4.5" customHeight="1" x14ac:dyDescent="0.2">
      <c r="P3025" s="75"/>
      <c r="Q3025" s="75"/>
      <c r="W3025" s="75"/>
      <c r="AD3025" s="77"/>
    </row>
    <row r="3026" spans="16:30" ht="4.5" customHeight="1" x14ac:dyDescent="0.2">
      <c r="P3026" s="75"/>
      <c r="Q3026" s="75"/>
      <c r="W3026" s="75"/>
      <c r="AD3026" s="77"/>
    </row>
    <row r="3027" spans="16:30" ht="4.5" customHeight="1" x14ac:dyDescent="0.2">
      <c r="P3027" s="75"/>
      <c r="Q3027" s="75"/>
      <c r="W3027" s="75"/>
      <c r="AD3027" s="77"/>
    </row>
    <row r="3028" spans="16:30" ht="4.5" customHeight="1" x14ac:dyDescent="0.2">
      <c r="P3028" s="75"/>
      <c r="Q3028" s="75"/>
      <c r="W3028" s="75"/>
      <c r="AD3028" s="77"/>
    </row>
    <row r="3029" spans="16:30" ht="4.5" customHeight="1" x14ac:dyDescent="0.2">
      <c r="P3029" s="75"/>
      <c r="Q3029" s="75"/>
      <c r="W3029" s="75"/>
      <c r="AD3029" s="77"/>
    </row>
    <row r="3030" spans="16:30" ht="4.5" customHeight="1" x14ac:dyDescent="0.2">
      <c r="P3030" s="75"/>
      <c r="Q3030" s="75"/>
      <c r="W3030" s="75"/>
      <c r="AD3030" s="77"/>
    </row>
    <row r="3031" spans="16:30" ht="4.5" customHeight="1" x14ac:dyDescent="0.2">
      <c r="P3031" s="75"/>
      <c r="Q3031" s="75"/>
      <c r="W3031" s="75"/>
      <c r="AD3031" s="77"/>
    </row>
    <row r="3032" spans="16:30" ht="4.5" customHeight="1" x14ac:dyDescent="0.2">
      <c r="P3032" s="75"/>
      <c r="Q3032" s="75"/>
      <c r="W3032" s="75"/>
      <c r="AD3032" s="77"/>
    </row>
    <row r="3033" spans="16:30" ht="4.5" customHeight="1" x14ac:dyDescent="0.2">
      <c r="P3033" s="75"/>
      <c r="Q3033" s="75"/>
      <c r="W3033" s="75"/>
      <c r="AD3033" s="77"/>
    </row>
    <row r="3034" spans="16:30" ht="4.5" customHeight="1" x14ac:dyDescent="0.2">
      <c r="P3034" s="75"/>
      <c r="Q3034" s="75"/>
      <c r="W3034" s="75"/>
      <c r="AD3034" s="77"/>
    </row>
    <row r="3035" spans="16:30" ht="4.5" customHeight="1" x14ac:dyDescent="0.2">
      <c r="P3035" s="75"/>
      <c r="Q3035" s="75"/>
      <c r="W3035" s="75"/>
      <c r="AD3035" s="77"/>
    </row>
    <row r="3036" spans="16:30" ht="4.5" customHeight="1" x14ac:dyDescent="0.2">
      <c r="P3036" s="75"/>
      <c r="Q3036" s="75"/>
      <c r="W3036" s="75"/>
      <c r="AD3036" s="77"/>
    </row>
    <row r="3037" spans="16:30" ht="4.5" customHeight="1" x14ac:dyDescent="0.2">
      <c r="P3037" s="75"/>
      <c r="Q3037" s="75"/>
      <c r="W3037" s="75"/>
      <c r="AD3037" s="77"/>
    </row>
    <row r="3038" spans="16:30" ht="4.5" customHeight="1" x14ac:dyDescent="0.2">
      <c r="P3038" s="75"/>
      <c r="Q3038" s="75"/>
      <c r="W3038" s="75"/>
      <c r="AD3038" s="77"/>
    </row>
    <row r="3039" spans="16:30" ht="4.5" customHeight="1" x14ac:dyDescent="0.2">
      <c r="P3039" s="75"/>
      <c r="Q3039" s="75"/>
      <c r="W3039" s="75"/>
      <c r="AD3039" s="77"/>
    </row>
    <row r="3040" spans="16:30" ht="4.5" customHeight="1" x14ac:dyDescent="0.2">
      <c r="P3040" s="75"/>
      <c r="Q3040" s="75"/>
      <c r="W3040" s="75"/>
      <c r="AD3040" s="77"/>
    </row>
    <row r="3041" spans="16:30" ht="4.5" customHeight="1" x14ac:dyDescent="0.2">
      <c r="P3041" s="75"/>
      <c r="Q3041" s="75"/>
      <c r="W3041" s="75"/>
      <c r="AD3041" s="77"/>
    </row>
    <row r="3042" spans="16:30" ht="4.5" customHeight="1" x14ac:dyDescent="0.2">
      <c r="P3042" s="75"/>
      <c r="Q3042" s="75"/>
      <c r="W3042" s="75"/>
      <c r="AD3042" s="77"/>
    </row>
    <row r="3043" spans="16:30" ht="4.5" customHeight="1" x14ac:dyDescent="0.2">
      <c r="P3043" s="75"/>
      <c r="Q3043" s="75"/>
      <c r="W3043" s="75"/>
      <c r="AD3043" s="77"/>
    </row>
    <row r="3044" spans="16:30" ht="4.5" customHeight="1" x14ac:dyDescent="0.2">
      <c r="P3044" s="75"/>
      <c r="Q3044" s="75"/>
      <c r="W3044" s="75"/>
      <c r="AD3044" s="77"/>
    </row>
    <row r="3045" spans="16:30" ht="4.5" customHeight="1" x14ac:dyDescent="0.2">
      <c r="P3045" s="75"/>
      <c r="Q3045" s="75"/>
      <c r="W3045" s="75"/>
      <c r="AD3045" s="77"/>
    </row>
    <row r="3046" spans="16:30" ht="4.5" customHeight="1" x14ac:dyDescent="0.2">
      <c r="P3046" s="75"/>
      <c r="Q3046" s="75"/>
      <c r="W3046" s="75"/>
      <c r="AD3046" s="77"/>
    </row>
    <row r="3047" spans="16:30" ht="4.5" customHeight="1" x14ac:dyDescent="0.2">
      <c r="P3047" s="75"/>
      <c r="Q3047" s="75"/>
      <c r="W3047" s="75"/>
      <c r="AD3047" s="77"/>
    </row>
    <row r="3048" spans="16:30" ht="4.5" customHeight="1" x14ac:dyDescent="0.2">
      <c r="P3048" s="75"/>
      <c r="Q3048" s="75"/>
      <c r="W3048" s="75"/>
      <c r="AD3048" s="77"/>
    </row>
    <row r="3049" spans="16:30" ht="4.5" customHeight="1" x14ac:dyDescent="0.2">
      <c r="P3049" s="75"/>
      <c r="Q3049" s="75"/>
      <c r="W3049" s="75"/>
      <c r="AD3049" s="77"/>
    </row>
    <row r="3050" spans="16:30" ht="4.5" customHeight="1" x14ac:dyDescent="0.2">
      <c r="P3050" s="75"/>
      <c r="Q3050" s="75"/>
      <c r="W3050" s="75"/>
      <c r="AD3050" s="77"/>
    </row>
    <row r="3051" spans="16:30" ht="4.5" customHeight="1" x14ac:dyDescent="0.2">
      <c r="P3051" s="75"/>
      <c r="Q3051" s="75"/>
      <c r="W3051" s="75"/>
      <c r="AD3051" s="77"/>
    </row>
    <row r="3052" spans="16:30" ht="4.5" customHeight="1" x14ac:dyDescent="0.2">
      <c r="P3052" s="75"/>
      <c r="Q3052" s="75"/>
      <c r="W3052" s="75"/>
      <c r="AD3052" s="77"/>
    </row>
    <row r="3053" spans="16:30" ht="4.5" customHeight="1" x14ac:dyDescent="0.2">
      <c r="P3053" s="75"/>
      <c r="Q3053" s="75"/>
      <c r="W3053" s="75"/>
      <c r="AD3053" s="77"/>
    </row>
    <row r="3054" spans="16:30" ht="4.5" customHeight="1" x14ac:dyDescent="0.2">
      <c r="P3054" s="75"/>
      <c r="Q3054" s="75"/>
      <c r="W3054" s="75"/>
      <c r="AD3054" s="77"/>
    </row>
    <row r="3055" spans="16:30" ht="4.5" customHeight="1" x14ac:dyDescent="0.2">
      <c r="P3055" s="75"/>
      <c r="Q3055" s="75"/>
      <c r="W3055" s="75"/>
      <c r="AD3055" s="77"/>
    </row>
    <row r="3056" spans="16:30" ht="4.5" customHeight="1" x14ac:dyDescent="0.2">
      <c r="P3056" s="75"/>
      <c r="Q3056" s="75"/>
      <c r="W3056" s="75"/>
      <c r="AD3056" s="77"/>
    </row>
    <row r="3057" spans="16:30" ht="4.5" customHeight="1" x14ac:dyDescent="0.2">
      <c r="P3057" s="75"/>
      <c r="Q3057" s="75"/>
      <c r="W3057" s="75"/>
      <c r="AD3057" s="77"/>
    </row>
    <row r="3058" spans="16:30" ht="4.5" customHeight="1" x14ac:dyDescent="0.2">
      <c r="P3058" s="75"/>
      <c r="Q3058" s="75"/>
      <c r="W3058" s="75"/>
      <c r="AD3058" s="77"/>
    </row>
    <row r="3059" spans="16:30" ht="4.5" customHeight="1" x14ac:dyDescent="0.2">
      <c r="P3059" s="75"/>
      <c r="Q3059" s="75"/>
      <c r="W3059" s="75"/>
      <c r="AD3059" s="77"/>
    </row>
    <row r="3060" spans="16:30" ht="4.5" customHeight="1" x14ac:dyDescent="0.2">
      <c r="P3060" s="75"/>
      <c r="Q3060" s="75"/>
      <c r="W3060" s="75"/>
      <c r="AD3060" s="77"/>
    </row>
    <row r="3061" spans="16:30" ht="4.5" customHeight="1" x14ac:dyDescent="0.2">
      <c r="P3061" s="75"/>
      <c r="Q3061" s="75"/>
      <c r="W3061" s="75"/>
      <c r="AD3061" s="77"/>
    </row>
    <row r="3062" spans="16:30" ht="4.5" customHeight="1" x14ac:dyDescent="0.2">
      <c r="P3062" s="75"/>
      <c r="Q3062" s="75"/>
      <c r="W3062" s="75"/>
      <c r="AD3062" s="77"/>
    </row>
    <row r="3063" spans="16:30" ht="4.5" customHeight="1" x14ac:dyDescent="0.2">
      <c r="P3063" s="75"/>
      <c r="Q3063" s="75"/>
      <c r="W3063" s="75"/>
      <c r="AD3063" s="77"/>
    </row>
    <row r="3064" spans="16:30" ht="4.5" customHeight="1" x14ac:dyDescent="0.2">
      <c r="P3064" s="75"/>
      <c r="Q3064" s="75"/>
      <c r="W3064" s="75"/>
      <c r="AD3064" s="77"/>
    </row>
    <row r="3065" spans="16:30" ht="4.5" customHeight="1" x14ac:dyDescent="0.2">
      <c r="P3065" s="75"/>
      <c r="Q3065" s="75"/>
      <c r="W3065" s="75"/>
      <c r="AD3065" s="77"/>
    </row>
    <row r="3066" spans="16:30" ht="4.5" customHeight="1" x14ac:dyDescent="0.2">
      <c r="P3066" s="75"/>
      <c r="Q3066" s="75"/>
      <c r="W3066" s="75"/>
      <c r="AD3066" s="77"/>
    </row>
    <row r="3067" spans="16:30" ht="4.5" customHeight="1" x14ac:dyDescent="0.2">
      <c r="P3067" s="75"/>
      <c r="Q3067" s="75"/>
      <c r="W3067" s="75"/>
      <c r="AD3067" s="77"/>
    </row>
    <row r="3068" spans="16:30" ht="4.5" customHeight="1" x14ac:dyDescent="0.2">
      <c r="P3068" s="75"/>
      <c r="Q3068" s="75"/>
      <c r="W3068" s="75"/>
      <c r="AD3068" s="77"/>
    </row>
    <row r="3069" spans="16:30" ht="4.5" customHeight="1" x14ac:dyDescent="0.2">
      <c r="P3069" s="75"/>
      <c r="Q3069" s="75"/>
      <c r="W3069" s="75"/>
      <c r="AD3069" s="77"/>
    </row>
    <row r="3070" spans="16:30" ht="4.5" customHeight="1" x14ac:dyDescent="0.2">
      <c r="P3070" s="75"/>
      <c r="Q3070" s="75"/>
      <c r="W3070" s="75"/>
      <c r="AD3070" s="77"/>
    </row>
    <row r="3071" spans="16:30" ht="4.5" customHeight="1" x14ac:dyDescent="0.2">
      <c r="P3071" s="75"/>
      <c r="Q3071" s="75"/>
      <c r="W3071" s="75"/>
      <c r="AD3071" s="77"/>
    </row>
    <row r="3072" spans="16:30" ht="4.5" customHeight="1" x14ac:dyDescent="0.2">
      <c r="P3072" s="75"/>
      <c r="Q3072" s="75"/>
      <c r="W3072" s="75"/>
      <c r="AD3072" s="77"/>
    </row>
    <row r="3073" spans="16:30" ht="4.5" customHeight="1" x14ac:dyDescent="0.2">
      <c r="P3073" s="75"/>
      <c r="Q3073" s="75"/>
      <c r="W3073" s="75"/>
      <c r="AD3073" s="77"/>
    </row>
    <row r="3074" spans="16:30" ht="4.5" customHeight="1" x14ac:dyDescent="0.2">
      <c r="P3074" s="75"/>
      <c r="Q3074" s="75"/>
      <c r="W3074" s="75"/>
      <c r="AD3074" s="77"/>
    </row>
    <row r="3075" spans="16:30" ht="4.5" customHeight="1" x14ac:dyDescent="0.2">
      <c r="P3075" s="75"/>
      <c r="Q3075" s="75"/>
      <c r="W3075" s="75"/>
      <c r="AD3075" s="77"/>
    </row>
    <row r="3076" spans="16:30" ht="4.5" customHeight="1" x14ac:dyDescent="0.2">
      <c r="P3076" s="75"/>
      <c r="Q3076" s="75"/>
      <c r="W3076" s="75"/>
      <c r="AD3076" s="77"/>
    </row>
    <row r="3077" spans="16:30" ht="4.5" customHeight="1" x14ac:dyDescent="0.2">
      <c r="P3077" s="75"/>
      <c r="Q3077" s="75"/>
      <c r="W3077" s="75"/>
      <c r="AD3077" s="77"/>
    </row>
    <row r="3078" spans="16:30" ht="4.5" customHeight="1" x14ac:dyDescent="0.2">
      <c r="P3078" s="75"/>
      <c r="Q3078" s="75"/>
      <c r="W3078" s="75"/>
      <c r="AD3078" s="77"/>
    </row>
    <row r="3079" spans="16:30" ht="4.5" customHeight="1" x14ac:dyDescent="0.2">
      <c r="P3079" s="75"/>
      <c r="Q3079" s="75"/>
      <c r="W3079" s="75"/>
      <c r="AD3079" s="77"/>
    </row>
    <row r="3080" spans="16:30" ht="4.5" customHeight="1" x14ac:dyDescent="0.2">
      <c r="P3080" s="75"/>
      <c r="Q3080" s="75"/>
      <c r="W3080" s="75"/>
      <c r="AD3080" s="77"/>
    </row>
    <row r="3081" spans="16:30" ht="4.5" customHeight="1" x14ac:dyDescent="0.2">
      <c r="P3081" s="75"/>
      <c r="Q3081" s="75"/>
      <c r="W3081" s="75"/>
      <c r="AD3081" s="77"/>
    </row>
    <row r="3082" spans="16:30" ht="4.5" customHeight="1" x14ac:dyDescent="0.2">
      <c r="P3082" s="75"/>
      <c r="Q3082" s="75"/>
      <c r="W3082" s="75"/>
      <c r="AD3082" s="77"/>
    </row>
    <row r="3083" spans="16:30" ht="4.5" customHeight="1" x14ac:dyDescent="0.2">
      <c r="P3083" s="75"/>
      <c r="Q3083" s="75"/>
      <c r="W3083" s="75"/>
      <c r="AD3083" s="77"/>
    </row>
    <row r="3084" spans="16:30" ht="4.5" customHeight="1" x14ac:dyDescent="0.2">
      <c r="P3084" s="75"/>
      <c r="Q3084" s="75"/>
      <c r="W3084" s="75"/>
      <c r="AD3084" s="77"/>
    </row>
    <row r="3085" spans="16:30" ht="4.5" customHeight="1" x14ac:dyDescent="0.2">
      <c r="P3085" s="75"/>
      <c r="Q3085" s="75"/>
      <c r="W3085" s="75"/>
      <c r="AD3085" s="77"/>
    </row>
    <row r="3086" spans="16:30" ht="4.5" customHeight="1" x14ac:dyDescent="0.2">
      <c r="P3086" s="75"/>
      <c r="Q3086" s="75"/>
      <c r="W3086" s="75"/>
      <c r="AD3086" s="77"/>
    </row>
    <row r="3087" spans="16:30" ht="4.5" customHeight="1" x14ac:dyDescent="0.2">
      <c r="P3087" s="75"/>
      <c r="Q3087" s="75"/>
      <c r="W3087" s="75"/>
      <c r="AD3087" s="77"/>
    </row>
    <row r="3088" spans="16:30" ht="4.5" customHeight="1" x14ac:dyDescent="0.2">
      <c r="P3088" s="75"/>
      <c r="Q3088" s="75"/>
      <c r="W3088" s="75"/>
      <c r="AD3088" s="77"/>
    </row>
    <row r="3089" spans="16:30" ht="4.5" customHeight="1" x14ac:dyDescent="0.2">
      <c r="P3089" s="75"/>
      <c r="Q3089" s="75"/>
      <c r="W3089" s="75"/>
      <c r="AD3089" s="77"/>
    </row>
    <row r="3090" spans="16:30" ht="4.5" customHeight="1" x14ac:dyDescent="0.2">
      <c r="P3090" s="75"/>
      <c r="Q3090" s="75"/>
      <c r="W3090" s="75"/>
      <c r="AD3090" s="77"/>
    </row>
    <row r="3091" spans="16:30" ht="4.5" customHeight="1" x14ac:dyDescent="0.2">
      <c r="P3091" s="75"/>
      <c r="Q3091" s="75"/>
      <c r="W3091" s="75"/>
      <c r="AD3091" s="77"/>
    </row>
    <row r="3092" spans="16:30" ht="4.5" customHeight="1" x14ac:dyDescent="0.2">
      <c r="P3092" s="75"/>
      <c r="Q3092" s="75"/>
      <c r="W3092" s="75"/>
      <c r="AD3092" s="77"/>
    </row>
    <row r="3093" spans="16:30" ht="4.5" customHeight="1" x14ac:dyDescent="0.2">
      <c r="P3093" s="75"/>
      <c r="Q3093" s="75"/>
      <c r="W3093" s="75"/>
      <c r="AD3093" s="77"/>
    </row>
    <row r="3094" spans="16:30" ht="4.5" customHeight="1" x14ac:dyDescent="0.2">
      <c r="P3094" s="75"/>
      <c r="Q3094" s="75"/>
      <c r="W3094" s="75"/>
      <c r="AD3094" s="77"/>
    </row>
    <row r="3095" spans="16:30" ht="4.5" customHeight="1" x14ac:dyDescent="0.2">
      <c r="P3095" s="75"/>
      <c r="Q3095" s="75"/>
      <c r="W3095" s="75"/>
      <c r="AD3095" s="77"/>
    </row>
    <row r="3096" spans="16:30" ht="4.5" customHeight="1" x14ac:dyDescent="0.2">
      <c r="P3096" s="75"/>
      <c r="Q3096" s="75"/>
      <c r="W3096" s="75"/>
      <c r="AD3096" s="77"/>
    </row>
    <row r="3097" spans="16:30" ht="4.5" customHeight="1" x14ac:dyDescent="0.2">
      <c r="P3097" s="75"/>
      <c r="Q3097" s="75"/>
      <c r="W3097" s="75"/>
      <c r="AD3097" s="77"/>
    </row>
    <row r="3098" spans="16:30" ht="4.5" customHeight="1" x14ac:dyDescent="0.2">
      <c r="P3098" s="75"/>
      <c r="Q3098" s="75"/>
      <c r="W3098" s="75"/>
      <c r="AD3098" s="77"/>
    </row>
    <row r="3099" spans="16:30" ht="4.5" customHeight="1" x14ac:dyDescent="0.2">
      <c r="P3099" s="75"/>
      <c r="Q3099" s="75"/>
      <c r="W3099" s="75"/>
      <c r="AD3099" s="77"/>
    </row>
    <row r="3100" spans="16:30" ht="4.5" customHeight="1" x14ac:dyDescent="0.2">
      <c r="P3100" s="75"/>
      <c r="Q3100" s="75"/>
      <c r="W3100" s="75"/>
      <c r="AD3100" s="77"/>
    </row>
    <row r="3101" spans="16:30" ht="4.5" customHeight="1" x14ac:dyDescent="0.2">
      <c r="P3101" s="75"/>
      <c r="Q3101" s="75"/>
      <c r="W3101" s="75"/>
      <c r="AD3101" s="77"/>
    </row>
    <row r="3102" spans="16:30" ht="4.5" customHeight="1" x14ac:dyDescent="0.2">
      <c r="P3102" s="75"/>
      <c r="Q3102" s="75"/>
      <c r="W3102" s="75"/>
      <c r="AD3102" s="77"/>
    </row>
    <row r="3103" spans="16:30" ht="4.5" customHeight="1" x14ac:dyDescent="0.2">
      <c r="P3103" s="75"/>
      <c r="Q3103" s="75"/>
      <c r="W3103" s="75"/>
      <c r="AD3103" s="77"/>
    </row>
    <row r="3104" spans="16:30" ht="4.5" customHeight="1" x14ac:dyDescent="0.2">
      <c r="P3104" s="75"/>
      <c r="Q3104" s="75"/>
      <c r="W3104" s="75"/>
      <c r="AD3104" s="77"/>
    </row>
    <row r="3105" spans="16:30" ht="4.5" customHeight="1" x14ac:dyDescent="0.2">
      <c r="P3105" s="75"/>
      <c r="Q3105" s="75"/>
      <c r="W3105" s="75"/>
      <c r="AD3105" s="77"/>
    </row>
    <row r="3106" spans="16:30" ht="4.5" customHeight="1" x14ac:dyDescent="0.2">
      <c r="P3106" s="75"/>
      <c r="Q3106" s="75"/>
      <c r="W3106" s="75"/>
      <c r="AD3106" s="77"/>
    </row>
    <row r="3107" spans="16:30" ht="4.5" customHeight="1" x14ac:dyDescent="0.2">
      <c r="P3107" s="75"/>
      <c r="Q3107" s="75"/>
      <c r="W3107" s="75"/>
      <c r="AD3107" s="77"/>
    </row>
    <row r="3108" spans="16:30" ht="4.5" customHeight="1" x14ac:dyDescent="0.2">
      <c r="P3108" s="75"/>
      <c r="Q3108" s="75"/>
      <c r="W3108" s="75"/>
      <c r="AD3108" s="77"/>
    </row>
    <row r="3109" spans="16:30" ht="4.5" customHeight="1" x14ac:dyDescent="0.2">
      <c r="P3109" s="75"/>
      <c r="Q3109" s="75"/>
      <c r="W3109" s="75"/>
      <c r="AD3109" s="77"/>
    </row>
    <row r="3110" spans="16:30" ht="4.5" customHeight="1" x14ac:dyDescent="0.2">
      <c r="P3110" s="75"/>
      <c r="Q3110" s="75"/>
      <c r="W3110" s="75"/>
      <c r="AD3110" s="77"/>
    </row>
    <row r="3111" spans="16:30" ht="4.5" customHeight="1" x14ac:dyDescent="0.2">
      <c r="P3111" s="75"/>
      <c r="Q3111" s="75"/>
      <c r="W3111" s="75"/>
      <c r="AD3111" s="77"/>
    </row>
    <row r="3112" spans="16:30" ht="4.5" customHeight="1" x14ac:dyDescent="0.2">
      <c r="P3112" s="75"/>
      <c r="Q3112" s="75"/>
      <c r="W3112" s="75"/>
      <c r="AD3112" s="77"/>
    </row>
    <row r="3113" spans="16:30" ht="4.5" customHeight="1" x14ac:dyDescent="0.2">
      <c r="P3113" s="75"/>
      <c r="Q3113" s="75"/>
      <c r="W3113" s="75"/>
      <c r="AD3113" s="77"/>
    </row>
    <row r="3114" spans="16:30" ht="4.5" customHeight="1" x14ac:dyDescent="0.2">
      <c r="P3114" s="75"/>
      <c r="Q3114" s="75"/>
      <c r="W3114" s="75"/>
      <c r="AD3114" s="77"/>
    </row>
    <row r="3115" spans="16:30" ht="4.5" customHeight="1" x14ac:dyDescent="0.2">
      <c r="P3115" s="75"/>
      <c r="Q3115" s="75"/>
      <c r="W3115" s="75"/>
      <c r="AD3115" s="77"/>
    </row>
    <row r="3116" spans="16:30" ht="4.5" customHeight="1" x14ac:dyDescent="0.2">
      <c r="P3116" s="75"/>
      <c r="Q3116" s="75"/>
      <c r="W3116" s="75"/>
      <c r="AD3116" s="77"/>
    </row>
    <row r="3117" spans="16:30" ht="4.5" customHeight="1" x14ac:dyDescent="0.2">
      <c r="P3117" s="75"/>
      <c r="Q3117" s="75"/>
      <c r="W3117" s="75"/>
      <c r="AD3117" s="77"/>
    </row>
    <row r="3118" spans="16:30" ht="4.5" customHeight="1" x14ac:dyDescent="0.2">
      <c r="P3118" s="75"/>
      <c r="Q3118" s="75"/>
      <c r="W3118" s="75"/>
      <c r="AD3118" s="77"/>
    </row>
    <row r="3119" spans="16:30" ht="4.5" customHeight="1" x14ac:dyDescent="0.2">
      <c r="P3119" s="75"/>
      <c r="Q3119" s="75"/>
      <c r="W3119" s="75"/>
      <c r="AD3119" s="77"/>
    </row>
    <row r="3120" spans="16:30" ht="4.5" customHeight="1" x14ac:dyDescent="0.2">
      <c r="P3120" s="75"/>
      <c r="Q3120" s="75"/>
      <c r="W3120" s="75"/>
      <c r="AD3120" s="77"/>
    </row>
    <row r="3121" spans="16:30" ht="4.5" customHeight="1" x14ac:dyDescent="0.2">
      <c r="P3121" s="75"/>
      <c r="Q3121" s="75"/>
      <c r="W3121" s="75"/>
      <c r="AD3121" s="77"/>
    </row>
    <row r="3122" spans="16:30" ht="4.5" customHeight="1" x14ac:dyDescent="0.2">
      <c r="P3122" s="75"/>
      <c r="Q3122" s="75"/>
      <c r="W3122" s="75"/>
      <c r="AD3122" s="77"/>
    </row>
    <row r="3123" spans="16:30" ht="4.5" customHeight="1" x14ac:dyDescent="0.2">
      <c r="P3123" s="75"/>
      <c r="Q3123" s="75"/>
      <c r="W3123" s="75"/>
      <c r="AD3123" s="77"/>
    </row>
    <row r="3124" spans="16:30" ht="4.5" customHeight="1" x14ac:dyDescent="0.2">
      <c r="P3124" s="75"/>
      <c r="Q3124" s="75"/>
      <c r="W3124" s="75"/>
      <c r="AD3124" s="77"/>
    </row>
    <row r="3125" spans="16:30" ht="4.5" customHeight="1" x14ac:dyDescent="0.2">
      <c r="P3125" s="75"/>
      <c r="Q3125" s="75"/>
      <c r="W3125" s="75"/>
      <c r="AD3125" s="77"/>
    </row>
    <row r="3126" spans="16:30" ht="4.5" customHeight="1" x14ac:dyDescent="0.2">
      <c r="P3126" s="75"/>
      <c r="Q3126" s="75"/>
      <c r="W3126" s="75"/>
      <c r="AD3126" s="77"/>
    </row>
    <row r="3127" spans="16:30" ht="4.5" customHeight="1" x14ac:dyDescent="0.2">
      <c r="P3127" s="75"/>
      <c r="Q3127" s="75"/>
      <c r="W3127" s="75"/>
      <c r="AD3127" s="77"/>
    </row>
    <row r="3128" spans="16:30" ht="4.5" customHeight="1" x14ac:dyDescent="0.2">
      <c r="P3128" s="75"/>
      <c r="Q3128" s="75"/>
      <c r="W3128" s="75"/>
      <c r="AD3128" s="77"/>
    </row>
    <row r="3129" spans="16:30" ht="4.5" customHeight="1" x14ac:dyDescent="0.2">
      <c r="P3129" s="75"/>
      <c r="Q3129" s="75"/>
      <c r="W3129" s="75"/>
      <c r="AD3129" s="77"/>
    </row>
    <row r="3130" spans="16:30" ht="4.5" customHeight="1" x14ac:dyDescent="0.2">
      <c r="P3130" s="75"/>
      <c r="Q3130" s="75"/>
      <c r="W3130" s="75"/>
      <c r="AD3130" s="77"/>
    </row>
    <row r="3131" spans="16:30" ht="4.5" customHeight="1" x14ac:dyDescent="0.2">
      <c r="P3131" s="75"/>
      <c r="Q3131" s="75"/>
      <c r="W3131" s="75"/>
      <c r="AD3131" s="77"/>
    </row>
    <row r="3132" spans="16:30" ht="4.5" customHeight="1" x14ac:dyDescent="0.2">
      <c r="P3132" s="75"/>
      <c r="Q3132" s="75"/>
      <c r="W3132" s="75"/>
      <c r="AD3132" s="77"/>
    </row>
    <row r="3133" spans="16:30" ht="4.5" customHeight="1" x14ac:dyDescent="0.2">
      <c r="P3133" s="75"/>
      <c r="Q3133" s="75"/>
      <c r="W3133" s="75"/>
      <c r="AD3133" s="77"/>
    </row>
    <row r="3134" spans="16:30" ht="4.5" customHeight="1" x14ac:dyDescent="0.2">
      <c r="P3134" s="75"/>
      <c r="Q3134" s="75"/>
      <c r="W3134" s="75"/>
      <c r="AD3134" s="77"/>
    </row>
    <row r="3135" spans="16:30" ht="4.5" customHeight="1" x14ac:dyDescent="0.2">
      <c r="P3135" s="75"/>
      <c r="Q3135" s="75"/>
      <c r="W3135" s="75"/>
      <c r="AD3135" s="77"/>
    </row>
    <row r="3136" spans="16:30" ht="4.5" customHeight="1" x14ac:dyDescent="0.2">
      <c r="P3136" s="75"/>
      <c r="Q3136" s="75"/>
      <c r="W3136" s="75"/>
      <c r="AD3136" s="77"/>
    </row>
    <row r="3137" spans="16:30" ht="4.5" customHeight="1" x14ac:dyDescent="0.2">
      <c r="P3137" s="75"/>
      <c r="Q3137" s="75"/>
      <c r="W3137" s="75"/>
      <c r="AD3137" s="77"/>
    </row>
    <row r="3138" spans="16:30" ht="4.5" customHeight="1" x14ac:dyDescent="0.2">
      <c r="P3138" s="75"/>
      <c r="Q3138" s="75"/>
      <c r="W3138" s="75"/>
      <c r="AD3138" s="77"/>
    </row>
    <row r="3139" spans="16:30" ht="4.5" customHeight="1" x14ac:dyDescent="0.2">
      <c r="P3139" s="75"/>
      <c r="Q3139" s="75"/>
      <c r="W3139" s="75"/>
      <c r="AD3139" s="77"/>
    </row>
    <row r="3140" spans="16:30" ht="4.5" customHeight="1" x14ac:dyDescent="0.2">
      <c r="P3140" s="75"/>
      <c r="Q3140" s="75"/>
      <c r="W3140" s="75"/>
      <c r="AD3140" s="77"/>
    </row>
    <row r="3141" spans="16:30" ht="4.5" customHeight="1" x14ac:dyDescent="0.2">
      <c r="P3141" s="75"/>
      <c r="Q3141" s="75"/>
      <c r="W3141" s="75"/>
      <c r="AD3141" s="77"/>
    </row>
    <row r="3142" spans="16:30" ht="4.5" customHeight="1" x14ac:dyDescent="0.2">
      <c r="P3142" s="75"/>
      <c r="Q3142" s="75"/>
      <c r="W3142" s="75"/>
      <c r="AD3142" s="77"/>
    </row>
    <row r="3143" spans="16:30" ht="4.5" customHeight="1" x14ac:dyDescent="0.2">
      <c r="P3143" s="75"/>
      <c r="Q3143" s="75"/>
      <c r="W3143" s="75"/>
      <c r="AD3143" s="77"/>
    </row>
    <row r="3144" spans="16:30" ht="4.5" customHeight="1" x14ac:dyDescent="0.2">
      <c r="P3144" s="75"/>
      <c r="Q3144" s="75"/>
      <c r="W3144" s="75"/>
      <c r="AD3144" s="77"/>
    </row>
    <row r="3145" spans="16:30" ht="4.5" customHeight="1" x14ac:dyDescent="0.2">
      <c r="P3145" s="75"/>
      <c r="Q3145" s="75"/>
      <c r="W3145" s="75"/>
      <c r="AD3145" s="77"/>
    </row>
    <row r="3146" spans="16:30" ht="4.5" customHeight="1" x14ac:dyDescent="0.2">
      <c r="P3146" s="75"/>
      <c r="Q3146" s="75"/>
      <c r="W3146" s="75"/>
      <c r="AD3146" s="77"/>
    </row>
    <row r="3147" spans="16:30" ht="4.5" customHeight="1" x14ac:dyDescent="0.2">
      <c r="P3147" s="75"/>
      <c r="Q3147" s="75"/>
      <c r="W3147" s="75"/>
      <c r="AD3147" s="77"/>
    </row>
    <row r="3148" spans="16:30" ht="4.5" customHeight="1" x14ac:dyDescent="0.2">
      <c r="P3148" s="75"/>
      <c r="Q3148" s="75"/>
      <c r="W3148" s="75"/>
      <c r="AD3148" s="77"/>
    </row>
    <row r="3149" spans="16:30" ht="4.5" customHeight="1" x14ac:dyDescent="0.2">
      <c r="P3149" s="75"/>
      <c r="Q3149" s="75"/>
      <c r="W3149" s="75"/>
      <c r="AD3149" s="77"/>
    </row>
    <row r="3150" spans="16:30" ht="4.5" customHeight="1" x14ac:dyDescent="0.2">
      <c r="P3150" s="75"/>
      <c r="Q3150" s="75"/>
      <c r="W3150" s="75"/>
      <c r="AD3150" s="77"/>
    </row>
    <row r="3151" spans="16:30" ht="4.5" customHeight="1" x14ac:dyDescent="0.2">
      <c r="P3151" s="75"/>
      <c r="Q3151" s="75"/>
      <c r="W3151" s="75"/>
      <c r="AD3151" s="77"/>
    </row>
    <row r="3152" spans="16:30" ht="4.5" customHeight="1" x14ac:dyDescent="0.2">
      <c r="P3152" s="75"/>
      <c r="Q3152" s="75"/>
      <c r="W3152" s="75"/>
      <c r="AD3152" s="77"/>
    </row>
    <row r="3153" spans="16:30" ht="4.5" customHeight="1" x14ac:dyDescent="0.2">
      <c r="P3153" s="75"/>
      <c r="Q3153" s="75"/>
      <c r="W3153" s="75"/>
      <c r="AD3153" s="77"/>
    </row>
    <row r="3154" spans="16:30" ht="4.5" customHeight="1" x14ac:dyDescent="0.2">
      <c r="P3154" s="75"/>
      <c r="Q3154" s="75"/>
      <c r="W3154" s="75"/>
      <c r="AD3154" s="77"/>
    </row>
    <row r="3155" spans="16:30" ht="4.5" customHeight="1" x14ac:dyDescent="0.2">
      <c r="P3155" s="75"/>
      <c r="Q3155" s="75"/>
      <c r="W3155" s="75"/>
      <c r="AD3155" s="77"/>
    </row>
    <row r="3156" spans="16:30" ht="4.5" customHeight="1" x14ac:dyDescent="0.2">
      <c r="P3156" s="75"/>
      <c r="Q3156" s="75"/>
      <c r="W3156" s="75"/>
      <c r="AD3156" s="77"/>
    </row>
    <row r="3157" spans="16:30" ht="4.5" customHeight="1" x14ac:dyDescent="0.2">
      <c r="P3157" s="75"/>
      <c r="Q3157" s="75"/>
      <c r="W3157" s="75"/>
      <c r="AD3157" s="77"/>
    </row>
    <row r="3158" spans="16:30" ht="4.5" customHeight="1" x14ac:dyDescent="0.2">
      <c r="P3158" s="75"/>
      <c r="Q3158" s="75"/>
      <c r="W3158" s="75"/>
      <c r="AD3158" s="77"/>
    </row>
    <row r="3159" spans="16:30" ht="4.5" customHeight="1" x14ac:dyDescent="0.2">
      <c r="P3159" s="75"/>
      <c r="Q3159" s="75"/>
      <c r="W3159" s="75"/>
      <c r="AD3159" s="77"/>
    </row>
    <row r="3160" spans="16:30" ht="4.5" customHeight="1" x14ac:dyDescent="0.2">
      <c r="P3160" s="75"/>
      <c r="Q3160" s="75"/>
      <c r="W3160" s="75"/>
      <c r="AD3160" s="77"/>
    </row>
    <row r="3161" spans="16:30" ht="4.5" customHeight="1" x14ac:dyDescent="0.2">
      <c r="P3161" s="75"/>
      <c r="Q3161" s="75"/>
      <c r="W3161" s="75"/>
      <c r="AD3161" s="77"/>
    </row>
    <row r="3162" spans="16:30" ht="4.5" customHeight="1" x14ac:dyDescent="0.2">
      <c r="P3162" s="75"/>
      <c r="Q3162" s="75"/>
      <c r="W3162" s="75"/>
      <c r="AD3162" s="77"/>
    </row>
    <row r="3163" spans="16:30" ht="4.5" customHeight="1" x14ac:dyDescent="0.2">
      <c r="P3163" s="75"/>
      <c r="Q3163" s="75"/>
      <c r="W3163" s="75"/>
      <c r="AD3163" s="77"/>
    </row>
    <row r="3164" spans="16:30" ht="4.5" customHeight="1" x14ac:dyDescent="0.2">
      <c r="P3164" s="75"/>
      <c r="Q3164" s="75"/>
      <c r="W3164" s="75"/>
      <c r="AD3164" s="77"/>
    </row>
    <row r="3165" spans="16:30" ht="4.5" customHeight="1" x14ac:dyDescent="0.2">
      <c r="P3165" s="75"/>
      <c r="Q3165" s="75"/>
      <c r="W3165" s="75"/>
      <c r="AD3165" s="77"/>
    </row>
    <row r="3166" spans="16:30" ht="4.5" customHeight="1" x14ac:dyDescent="0.2">
      <c r="P3166" s="75"/>
      <c r="Q3166" s="75"/>
      <c r="W3166" s="75"/>
      <c r="AD3166" s="77"/>
    </row>
    <row r="3167" spans="16:30" ht="4.5" customHeight="1" x14ac:dyDescent="0.2">
      <c r="P3167" s="75"/>
      <c r="Q3167" s="75"/>
      <c r="W3167" s="75"/>
      <c r="AD3167" s="77"/>
    </row>
    <row r="3168" spans="16:30" ht="4.5" customHeight="1" x14ac:dyDescent="0.2">
      <c r="P3168" s="75"/>
      <c r="Q3168" s="75"/>
      <c r="W3168" s="75"/>
      <c r="AD3168" s="77"/>
    </row>
    <row r="3169" spans="16:30" ht="4.5" customHeight="1" x14ac:dyDescent="0.2">
      <c r="P3169" s="75"/>
      <c r="Q3169" s="75"/>
      <c r="W3169" s="75"/>
      <c r="AD3169" s="77"/>
    </row>
    <row r="3170" spans="16:30" ht="4.5" customHeight="1" x14ac:dyDescent="0.2">
      <c r="P3170" s="75"/>
      <c r="Q3170" s="75"/>
      <c r="W3170" s="75"/>
      <c r="AD3170" s="77"/>
    </row>
    <row r="3171" spans="16:30" ht="4.5" customHeight="1" x14ac:dyDescent="0.2">
      <c r="P3171" s="75"/>
      <c r="Q3171" s="75"/>
      <c r="W3171" s="75"/>
      <c r="AD3171" s="77"/>
    </row>
    <row r="3172" spans="16:30" ht="4.5" customHeight="1" x14ac:dyDescent="0.2">
      <c r="P3172" s="75"/>
      <c r="Q3172" s="75"/>
      <c r="W3172" s="75"/>
      <c r="AD3172" s="77"/>
    </row>
    <row r="3173" spans="16:30" ht="4.5" customHeight="1" x14ac:dyDescent="0.2">
      <c r="P3173" s="75"/>
      <c r="Q3173" s="75"/>
      <c r="W3173" s="75"/>
      <c r="AD3173" s="77"/>
    </row>
    <row r="3174" spans="16:30" ht="4.5" customHeight="1" x14ac:dyDescent="0.2">
      <c r="P3174" s="75"/>
      <c r="Q3174" s="75"/>
      <c r="W3174" s="75"/>
      <c r="AD3174" s="77"/>
    </row>
    <row r="3175" spans="16:30" ht="4.5" customHeight="1" x14ac:dyDescent="0.2">
      <c r="P3175" s="75"/>
      <c r="Q3175" s="75"/>
      <c r="W3175" s="75"/>
      <c r="AD3175" s="77"/>
    </row>
    <row r="3176" spans="16:30" ht="4.5" customHeight="1" x14ac:dyDescent="0.2">
      <c r="P3176" s="75"/>
      <c r="Q3176" s="75"/>
      <c r="W3176" s="75"/>
      <c r="AD3176" s="77"/>
    </row>
    <row r="3177" spans="16:30" ht="4.5" customHeight="1" x14ac:dyDescent="0.2">
      <c r="P3177" s="75"/>
      <c r="Q3177" s="75"/>
      <c r="W3177" s="75"/>
      <c r="AD3177" s="77"/>
    </row>
    <row r="3178" spans="16:30" ht="4.5" customHeight="1" x14ac:dyDescent="0.2">
      <c r="P3178" s="75"/>
      <c r="Q3178" s="75"/>
      <c r="W3178" s="75"/>
      <c r="AD3178" s="77"/>
    </row>
    <row r="3179" spans="16:30" ht="4.5" customHeight="1" x14ac:dyDescent="0.2">
      <c r="P3179" s="75"/>
      <c r="Q3179" s="75"/>
      <c r="W3179" s="75"/>
      <c r="AD3179" s="77"/>
    </row>
    <row r="3180" spans="16:30" ht="4.5" customHeight="1" x14ac:dyDescent="0.2">
      <c r="P3180" s="75"/>
      <c r="Q3180" s="75"/>
      <c r="W3180" s="75"/>
      <c r="AD3180" s="77"/>
    </row>
    <row r="3181" spans="16:30" ht="4.5" customHeight="1" x14ac:dyDescent="0.2">
      <c r="P3181" s="75"/>
      <c r="Q3181" s="75"/>
      <c r="W3181" s="75"/>
      <c r="AD3181" s="77"/>
    </row>
    <row r="3182" spans="16:30" ht="4.5" customHeight="1" x14ac:dyDescent="0.2">
      <c r="P3182" s="75"/>
      <c r="Q3182" s="75"/>
      <c r="W3182" s="75"/>
      <c r="AD3182" s="77"/>
    </row>
    <row r="3183" spans="16:30" ht="4.5" customHeight="1" x14ac:dyDescent="0.2">
      <c r="P3183" s="75"/>
      <c r="Q3183" s="75"/>
      <c r="W3183" s="75"/>
      <c r="AD3183" s="77"/>
    </row>
    <row r="3184" spans="16:30" ht="4.5" customHeight="1" x14ac:dyDescent="0.2">
      <c r="P3184" s="75"/>
      <c r="Q3184" s="75"/>
      <c r="W3184" s="75"/>
      <c r="AD3184" s="77"/>
    </row>
    <row r="3185" spans="16:30" ht="4.5" customHeight="1" x14ac:dyDescent="0.2">
      <c r="P3185" s="75"/>
      <c r="Q3185" s="75"/>
      <c r="W3185" s="75"/>
      <c r="AD3185" s="77"/>
    </row>
    <row r="3186" spans="16:30" ht="4.5" customHeight="1" x14ac:dyDescent="0.2">
      <c r="P3186" s="75"/>
      <c r="Q3186" s="75"/>
      <c r="W3186" s="75"/>
      <c r="AD3186" s="77"/>
    </row>
    <row r="3187" spans="16:30" ht="4.5" customHeight="1" x14ac:dyDescent="0.2">
      <c r="P3187" s="75"/>
      <c r="Q3187" s="75"/>
      <c r="W3187" s="75"/>
      <c r="AD3187" s="77"/>
    </row>
    <row r="3188" spans="16:30" ht="4.5" customHeight="1" x14ac:dyDescent="0.2">
      <c r="P3188" s="75"/>
      <c r="Q3188" s="75"/>
      <c r="W3188" s="75"/>
      <c r="AD3188" s="77"/>
    </row>
    <row r="3189" spans="16:30" ht="4.5" customHeight="1" x14ac:dyDescent="0.2">
      <c r="P3189" s="75"/>
      <c r="Q3189" s="75"/>
      <c r="W3189" s="75"/>
      <c r="AD3189" s="77"/>
    </row>
    <row r="3190" spans="16:30" ht="4.5" customHeight="1" x14ac:dyDescent="0.2">
      <c r="P3190" s="75"/>
      <c r="Q3190" s="75"/>
      <c r="W3190" s="75"/>
      <c r="AD3190" s="77"/>
    </row>
    <row r="3191" spans="16:30" ht="4.5" customHeight="1" x14ac:dyDescent="0.2">
      <c r="P3191" s="75"/>
      <c r="Q3191" s="75"/>
      <c r="W3191" s="75"/>
      <c r="AD3191" s="77"/>
    </row>
    <row r="3192" spans="16:30" ht="4.5" customHeight="1" x14ac:dyDescent="0.2">
      <c r="P3192" s="75"/>
      <c r="Q3192" s="75"/>
      <c r="W3192" s="75"/>
      <c r="AD3192" s="77"/>
    </row>
    <row r="3193" spans="16:30" ht="4.5" customHeight="1" x14ac:dyDescent="0.2">
      <c r="P3193" s="75"/>
      <c r="Q3193" s="75"/>
      <c r="W3193" s="75"/>
      <c r="AD3193" s="77"/>
    </row>
    <row r="3194" spans="16:30" ht="4.5" customHeight="1" x14ac:dyDescent="0.2">
      <c r="P3194" s="75"/>
      <c r="Q3194" s="75"/>
      <c r="W3194" s="75"/>
      <c r="AD3194" s="77"/>
    </row>
    <row r="3195" spans="16:30" ht="4.5" customHeight="1" x14ac:dyDescent="0.2">
      <c r="P3195" s="75"/>
      <c r="Q3195" s="75"/>
      <c r="W3195" s="75"/>
      <c r="AD3195" s="77"/>
    </row>
    <row r="3196" spans="16:30" ht="4.5" customHeight="1" x14ac:dyDescent="0.2">
      <c r="P3196" s="75"/>
      <c r="Q3196" s="75"/>
      <c r="W3196" s="75"/>
      <c r="AD3196" s="77"/>
    </row>
    <row r="3197" spans="16:30" ht="4.5" customHeight="1" x14ac:dyDescent="0.2">
      <c r="P3197" s="75"/>
      <c r="Q3197" s="75"/>
      <c r="W3197" s="75"/>
      <c r="AD3197" s="77"/>
    </row>
    <row r="3198" spans="16:30" ht="4.5" customHeight="1" x14ac:dyDescent="0.2">
      <c r="P3198" s="75"/>
      <c r="Q3198" s="75"/>
      <c r="W3198" s="75"/>
      <c r="AD3198" s="77"/>
    </row>
    <row r="3199" spans="16:30" ht="4.5" customHeight="1" x14ac:dyDescent="0.2">
      <c r="P3199" s="75"/>
      <c r="Q3199" s="75"/>
      <c r="W3199" s="75"/>
      <c r="AD3199" s="77"/>
    </row>
    <row r="3200" spans="16:30" ht="4.5" customHeight="1" x14ac:dyDescent="0.2">
      <c r="P3200" s="75"/>
      <c r="Q3200" s="75"/>
      <c r="W3200" s="75"/>
      <c r="AD3200" s="77"/>
    </row>
    <row r="3201" spans="16:30" ht="4.5" customHeight="1" x14ac:dyDescent="0.2">
      <c r="P3201" s="75"/>
      <c r="Q3201" s="75"/>
      <c r="W3201" s="75"/>
      <c r="AD3201" s="77"/>
    </row>
    <row r="3202" spans="16:30" ht="4.5" customHeight="1" x14ac:dyDescent="0.2">
      <c r="P3202" s="75"/>
      <c r="Q3202" s="75"/>
      <c r="W3202" s="75"/>
      <c r="AD3202" s="77"/>
    </row>
    <row r="3203" spans="16:30" ht="4.5" customHeight="1" x14ac:dyDescent="0.2">
      <c r="P3203" s="75"/>
      <c r="Q3203" s="75"/>
      <c r="W3203" s="75"/>
      <c r="AD3203" s="77"/>
    </row>
    <row r="3204" spans="16:30" ht="4.5" customHeight="1" x14ac:dyDescent="0.2">
      <c r="P3204" s="75"/>
      <c r="Q3204" s="75"/>
      <c r="W3204" s="75"/>
      <c r="AD3204" s="77"/>
    </row>
    <row r="3205" spans="16:30" ht="4.5" customHeight="1" x14ac:dyDescent="0.2">
      <c r="P3205" s="75"/>
      <c r="Q3205" s="75"/>
      <c r="W3205" s="75"/>
      <c r="AD3205" s="77"/>
    </row>
    <row r="3206" spans="16:30" ht="4.5" customHeight="1" x14ac:dyDescent="0.2">
      <c r="P3206" s="75"/>
      <c r="Q3206" s="75"/>
      <c r="W3206" s="75"/>
      <c r="AD3206" s="77"/>
    </row>
    <row r="3207" spans="16:30" ht="4.5" customHeight="1" x14ac:dyDescent="0.2">
      <c r="P3207" s="75"/>
      <c r="Q3207" s="75"/>
      <c r="W3207" s="75"/>
      <c r="AD3207" s="77"/>
    </row>
    <row r="3208" spans="16:30" ht="4.5" customHeight="1" x14ac:dyDescent="0.2">
      <c r="P3208" s="75"/>
      <c r="Q3208" s="75"/>
      <c r="W3208" s="75"/>
      <c r="AD3208" s="77"/>
    </row>
    <row r="3209" spans="16:30" ht="4.5" customHeight="1" x14ac:dyDescent="0.2">
      <c r="P3209" s="75"/>
      <c r="Q3209" s="75"/>
      <c r="W3209" s="75"/>
      <c r="AD3209" s="77"/>
    </row>
    <row r="3210" spans="16:30" ht="4.5" customHeight="1" x14ac:dyDescent="0.2">
      <c r="P3210" s="75"/>
      <c r="Q3210" s="75"/>
      <c r="W3210" s="75"/>
      <c r="AD3210" s="77"/>
    </row>
    <row r="3211" spans="16:30" ht="4.5" customHeight="1" x14ac:dyDescent="0.2">
      <c r="P3211" s="75"/>
      <c r="Q3211" s="75"/>
      <c r="W3211" s="75"/>
      <c r="AD3211" s="77"/>
    </row>
    <row r="3212" spans="16:30" ht="4.5" customHeight="1" x14ac:dyDescent="0.2">
      <c r="P3212" s="75"/>
      <c r="Q3212" s="75"/>
      <c r="W3212" s="75"/>
      <c r="AD3212" s="77"/>
    </row>
    <row r="3213" spans="16:30" ht="4.5" customHeight="1" x14ac:dyDescent="0.2">
      <c r="P3213" s="75"/>
      <c r="Q3213" s="75"/>
      <c r="W3213" s="75"/>
      <c r="AD3213" s="77"/>
    </row>
    <row r="3214" spans="16:30" ht="4.5" customHeight="1" x14ac:dyDescent="0.2">
      <c r="P3214" s="75"/>
      <c r="Q3214" s="75"/>
      <c r="W3214" s="75"/>
      <c r="AD3214" s="77"/>
    </row>
    <row r="3215" spans="16:30" ht="4.5" customHeight="1" x14ac:dyDescent="0.2">
      <c r="P3215" s="75"/>
      <c r="Q3215" s="75"/>
      <c r="W3215" s="75"/>
      <c r="AD3215" s="77"/>
    </row>
    <row r="3216" spans="16:30" ht="4.5" customHeight="1" x14ac:dyDescent="0.2">
      <c r="P3216" s="75"/>
      <c r="Q3216" s="75"/>
      <c r="W3216" s="75"/>
      <c r="AD3216" s="77"/>
    </row>
    <row r="3217" spans="16:30" ht="4.5" customHeight="1" x14ac:dyDescent="0.2">
      <c r="P3217" s="75"/>
      <c r="Q3217" s="75"/>
      <c r="W3217" s="75"/>
      <c r="AD3217" s="77"/>
    </row>
    <row r="3218" spans="16:30" ht="4.5" customHeight="1" x14ac:dyDescent="0.2">
      <c r="P3218" s="75"/>
      <c r="Q3218" s="75"/>
      <c r="W3218" s="75"/>
      <c r="AD3218" s="77"/>
    </row>
    <row r="3219" spans="16:30" ht="4.5" customHeight="1" x14ac:dyDescent="0.2">
      <c r="P3219" s="75"/>
      <c r="Q3219" s="75"/>
      <c r="W3219" s="75"/>
      <c r="AD3219" s="77"/>
    </row>
    <row r="3220" spans="16:30" ht="4.5" customHeight="1" x14ac:dyDescent="0.2">
      <c r="P3220" s="75"/>
      <c r="Q3220" s="75"/>
      <c r="W3220" s="75"/>
      <c r="AD3220" s="77"/>
    </row>
    <row r="3221" spans="16:30" ht="4.5" customHeight="1" x14ac:dyDescent="0.2">
      <c r="P3221" s="75"/>
      <c r="Q3221" s="75"/>
      <c r="W3221" s="75"/>
      <c r="AD3221" s="77"/>
    </row>
    <row r="3222" spans="16:30" ht="4.5" customHeight="1" x14ac:dyDescent="0.2">
      <c r="P3222" s="75"/>
      <c r="Q3222" s="75"/>
      <c r="W3222" s="75"/>
      <c r="AD3222" s="77"/>
    </row>
    <row r="3223" spans="16:30" ht="4.5" customHeight="1" x14ac:dyDescent="0.2">
      <c r="P3223" s="75"/>
      <c r="Q3223" s="75"/>
      <c r="W3223" s="75"/>
      <c r="AD3223" s="77"/>
    </row>
    <row r="3224" spans="16:30" ht="4.5" customHeight="1" x14ac:dyDescent="0.2">
      <c r="P3224" s="75"/>
      <c r="Q3224" s="75"/>
      <c r="W3224" s="75"/>
      <c r="AD3224" s="77"/>
    </row>
    <row r="3225" spans="16:30" ht="4.5" customHeight="1" x14ac:dyDescent="0.2">
      <c r="P3225" s="75"/>
      <c r="Q3225" s="75"/>
      <c r="W3225" s="75"/>
      <c r="AD3225" s="77"/>
    </row>
    <row r="3226" spans="16:30" ht="4.5" customHeight="1" x14ac:dyDescent="0.2">
      <c r="P3226" s="75"/>
      <c r="Q3226" s="75"/>
      <c r="W3226" s="75"/>
      <c r="AD3226" s="77"/>
    </row>
    <row r="3227" spans="16:30" ht="4.5" customHeight="1" x14ac:dyDescent="0.2">
      <c r="P3227" s="75"/>
      <c r="Q3227" s="75"/>
      <c r="W3227" s="75"/>
      <c r="AD3227" s="77"/>
    </row>
    <row r="3228" spans="16:30" ht="4.5" customHeight="1" x14ac:dyDescent="0.2">
      <c r="P3228" s="75"/>
      <c r="Q3228" s="75"/>
      <c r="W3228" s="75"/>
      <c r="AD3228" s="77"/>
    </row>
    <row r="3229" spans="16:30" ht="4.5" customHeight="1" x14ac:dyDescent="0.2">
      <c r="P3229" s="75"/>
      <c r="Q3229" s="75"/>
      <c r="W3229" s="75"/>
      <c r="AD3229" s="77"/>
    </row>
    <row r="3230" spans="16:30" ht="4.5" customHeight="1" x14ac:dyDescent="0.2">
      <c r="P3230" s="75"/>
      <c r="Q3230" s="75"/>
      <c r="W3230" s="75"/>
      <c r="AD3230" s="77"/>
    </row>
    <row r="3231" spans="16:30" ht="4.5" customHeight="1" x14ac:dyDescent="0.2">
      <c r="P3231" s="75"/>
      <c r="Q3231" s="75"/>
      <c r="W3231" s="75"/>
      <c r="AD3231" s="77"/>
    </row>
    <row r="3232" spans="16:30" ht="4.5" customHeight="1" x14ac:dyDescent="0.2">
      <c r="P3232" s="75"/>
      <c r="Q3232" s="75"/>
      <c r="W3232" s="75"/>
      <c r="AD3232" s="77"/>
    </row>
    <row r="3233" spans="16:30" ht="4.5" customHeight="1" x14ac:dyDescent="0.2">
      <c r="P3233" s="75"/>
      <c r="Q3233" s="75"/>
      <c r="W3233" s="75"/>
      <c r="AD3233" s="77"/>
    </row>
    <row r="3234" spans="16:30" ht="4.5" customHeight="1" x14ac:dyDescent="0.2">
      <c r="P3234" s="75"/>
      <c r="Q3234" s="75"/>
      <c r="W3234" s="75"/>
      <c r="AD3234" s="77"/>
    </row>
    <row r="3235" spans="16:30" ht="4.5" customHeight="1" x14ac:dyDescent="0.2">
      <c r="P3235" s="75"/>
      <c r="Q3235" s="75"/>
      <c r="W3235" s="75"/>
      <c r="AD3235" s="77"/>
    </row>
    <row r="3236" spans="16:30" ht="4.5" customHeight="1" x14ac:dyDescent="0.2">
      <c r="P3236" s="75"/>
      <c r="Q3236" s="75"/>
      <c r="W3236" s="75"/>
      <c r="AD3236" s="77"/>
    </row>
    <row r="3237" spans="16:30" ht="4.5" customHeight="1" x14ac:dyDescent="0.2">
      <c r="P3237" s="75"/>
      <c r="Q3237" s="75"/>
      <c r="W3237" s="75"/>
      <c r="AD3237" s="77"/>
    </row>
    <row r="3238" spans="16:30" ht="4.5" customHeight="1" x14ac:dyDescent="0.2">
      <c r="P3238" s="75"/>
      <c r="Q3238" s="75"/>
      <c r="W3238" s="75"/>
      <c r="AD3238" s="77"/>
    </row>
    <row r="3239" spans="16:30" ht="4.5" customHeight="1" x14ac:dyDescent="0.2">
      <c r="P3239" s="75"/>
      <c r="Q3239" s="75"/>
      <c r="W3239" s="75"/>
      <c r="AD3239" s="77"/>
    </row>
    <row r="3240" spans="16:30" ht="4.5" customHeight="1" x14ac:dyDescent="0.2">
      <c r="P3240" s="75"/>
      <c r="Q3240" s="75"/>
      <c r="W3240" s="75"/>
      <c r="AD3240" s="77"/>
    </row>
    <row r="3241" spans="16:30" ht="4.5" customHeight="1" x14ac:dyDescent="0.2">
      <c r="P3241" s="75"/>
      <c r="Q3241" s="75"/>
      <c r="W3241" s="75"/>
      <c r="AD3241" s="77"/>
    </row>
    <row r="3242" spans="16:30" ht="4.5" customHeight="1" x14ac:dyDescent="0.2">
      <c r="P3242" s="75"/>
      <c r="Q3242" s="75"/>
      <c r="W3242" s="75"/>
      <c r="AD3242" s="77"/>
    </row>
    <row r="3243" spans="16:30" ht="4.5" customHeight="1" x14ac:dyDescent="0.2">
      <c r="P3243" s="75"/>
      <c r="Q3243" s="75"/>
      <c r="W3243" s="75"/>
      <c r="AD3243" s="77"/>
    </row>
    <row r="3244" spans="16:30" ht="4.5" customHeight="1" x14ac:dyDescent="0.2">
      <c r="P3244" s="75"/>
      <c r="Q3244" s="75"/>
      <c r="W3244" s="75"/>
      <c r="AD3244" s="77"/>
    </row>
    <row r="3245" spans="16:30" ht="4.5" customHeight="1" x14ac:dyDescent="0.2">
      <c r="P3245" s="75"/>
      <c r="Q3245" s="75"/>
      <c r="W3245" s="75"/>
      <c r="AD3245" s="77"/>
    </row>
    <row r="3246" spans="16:30" ht="4.5" customHeight="1" x14ac:dyDescent="0.2">
      <c r="P3246" s="75"/>
      <c r="Q3246" s="75"/>
      <c r="W3246" s="75"/>
      <c r="AD3246" s="77"/>
    </row>
    <row r="3247" spans="16:30" ht="4.5" customHeight="1" x14ac:dyDescent="0.2">
      <c r="P3247" s="75"/>
      <c r="Q3247" s="75"/>
      <c r="W3247" s="75"/>
      <c r="AD3247" s="77"/>
    </row>
    <row r="3248" spans="16:30" ht="4.5" customHeight="1" x14ac:dyDescent="0.2">
      <c r="P3248" s="75"/>
      <c r="Q3248" s="75"/>
      <c r="W3248" s="75"/>
      <c r="AD3248" s="77"/>
    </row>
    <row r="3249" spans="16:30" ht="4.5" customHeight="1" x14ac:dyDescent="0.2">
      <c r="P3249" s="75"/>
      <c r="Q3249" s="75"/>
      <c r="W3249" s="75"/>
      <c r="AD3249" s="77"/>
    </row>
    <row r="3250" spans="16:30" ht="4.5" customHeight="1" x14ac:dyDescent="0.2">
      <c r="P3250" s="75"/>
      <c r="Q3250" s="75"/>
      <c r="W3250" s="75"/>
      <c r="AD3250" s="77"/>
    </row>
    <row r="3251" spans="16:30" ht="4.5" customHeight="1" x14ac:dyDescent="0.2">
      <c r="P3251" s="75"/>
      <c r="Q3251" s="75"/>
      <c r="W3251" s="75"/>
      <c r="AD3251" s="77"/>
    </row>
    <row r="3252" spans="16:30" ht="4.5" customHeight="1" x14ac:dyDescent="0.2">
      <c r="P3252" s="75"/>
      <c r="Q3252" s="75"/>
      <c r="W3252" s="75"/>
      <c r="AD3252" s="77"/>
    </row>
    <row r="3253" spans="16:30" ht="4.5" customHeight="1" x14ac:dyDescent="0.2">
      <c r="P3253" s="75"/>
      <c r="Q3253" s="75"/>
      <c r="W3253" s="75"/>
      <c r="AD3253" s="77"/>
    </row>
    <row r="3254" spans="16:30" ht="4.5" customHeight="1" x14ac:dyDescent="0.2">
      <c r="P3254" s="75"/>
      <c r="Q3254" s="75"/>
      <c r="W3254" s="75"/>
      <c r="AD3254" s="77"/>
    </row>
    <row r="3255" spans="16:30" ht="4.5" customHeight="1" x14ac:dyDescent="0.2">
      <c r="P3255" s="75"/>
      <c r="Q3255" s="75"/>
      <c r="W3255" s="75"/>
      <c r="AD3255" s="77"/>
    </row>
    <row r="3256" spans="16:30" ht="4.5" customHeight="1" x14ac:dyDescent="0.2">
      <c r="P3256" s="75"/>
      <c r="Q3256" s="75"/>
      <c r="W3256" s="75"/>
      <c r="AD3256" s="77"/>
    </row>
    <row r="3257" spans="16:30" ht="4.5" customHeight="1" x14ac:dyDescent="0.2">
      <c r="P3257" s="75"/>
      <c r="Q3257" s="75"/>
      <c r="W3257" s="75"/>
      <c r="AD3257" s="77"/>
    </row>
    <row r="3258" spans="16:30" ht="4.5" customHeight="1" x14ac:dyDescent="0.2">
      <c r="P3258" s="75"/>
      <c r="Q3258" s="75"/>
      <c r="W3258" s="75"/>
      <c r="AD3258" s="77"/>
    </row>
    <row r="3259" spans="16:30" ht="4.5" customHeight="1" x14ac:dyDescent="0.2">
      <c r="P3259" s="75"/>
      <c r="Q3259" s="75"/>
      <c r="W3259" s="75"/>
      <c r="AD3259" s="77"/>
    </row>
    <row r="3260" spans="16:30" ht="4.5" customHeight="1" x14ac:dyDescent="0.2">
      <c r="P3260" s="75"/>
      <c r="Q3260" s="75"/>
      <c r="W3260" s="75"/>
      <c r="AD3260" s="77"/>
    </row>
    <row r="3261" spans="16:30" ht="4.5" customHeight="1" x14ac:dyDescent="0.2">
      <c r="P3261" s="75"/>
      <c r="Q3261" s="75"/>
      <c r="W3261" s="75"/>
      <c r="AD3261" s="77"/>
    </row>
    <row r="3262" spans="16:30" ht="4.5" customHeight="1" x14ac:dyDescent="0.2">
      <c r="P3262" s="75"/>
      <c r="Q3262" s="75"/>
      <c r="W3262" s="75"/>
      <c r="AD3262" s="77"/>
    </row>
    <row r="3263" spans="16:30" ht="4.5" customHeight="1" x14ac:dyDescent="0.2">
      <c r="P3263" s="75"/>
      <c r="Q3263" s="75"/>
      <c r="W3263" s="75"/>
      <c r="AD3263" s="77"/>
    </row>
    <row r="3264" spans="16:30" ht="4.5" customHeight="1" x14ac:dyDescent="0.2">
      <c r="P3264" s="75"/>
      <c r="Q3264" s="75"/>
      <c r="W3264" s="75"/>
      <c r="AD3264" s="77"/>
    </row>
    <row r="3265" spans="16:30" ht="4.5" customHeight="1" x14ac:dyDescent="0.2">
      <c r="P3265" s="75"/>
      <c r="Q3265" s="75"/>
      <c r="W3265" s="75"/>
      <c r="AD3265" s="77"/>
    </row>
    <row r="3266" spans="16:30" ht="4.5" customHeight="1" x14ac:dyDescent="0.2">
      <c r="P3266" s="75"/>
      <c r="Q3266" s="75"/>
      <c r="W3266" s="75"/>
      <c r="AD3266" s="77"/>
    </row>
    <row r="3267" spans="16:30" ht="4.5" customHeight="1" x14ac:dyDescent="0.2">
      <c r="P3267" s="75"/>
      <c r="Q3267" s="75"/>
      <c r="W3267" s="75"/>
      <c r="AD3267" s="77"/>
    </row>
    <row r="3268" spans="16:30" ht="4.5" customHeight="1" x14ac:dyDescent="0.2">
      <c r="P3268" s="75"/>
      <c r="Q3268" s="75"/>
      <c r="W3268" s="75"/>
      <c r="AD3268" s="77"/>
    </row>
    <row r="3269" spans="16:30" ht="4.5" customHeight="1" x14ac:dyDescent="0.2">
      <c r="P3269" s="75"/>
      <c r="Q3269" s="75"/>
      <c r="W3269" s="75"/>
      <c r="AD3269" s="77"/>
    </row>
    <row r="3270" spans="16:30" ht="4.5" customHeight="1" x14ac:dyDescent="0.2">
      <c r="P3270" s="75"/>
      <c r="Q3270" s="75"/>
      <c r="W3270" s="75"/>
      <c r="AD3270" s="77"/>
    </row>
    <row r="3271" spans="16:30" ht="4.5" customHeight="1" x14ac:dyDescent="0.2">
      <c r="P3271" s="75"/>
      <c r="Q3271" s="75"/>
      <c r="W3271" s="75"/>
      <c r="AD3271" s="77"/>
    </row>
    <row r="3272" spans="16:30" ht="4.5" customHeight="1" x14ac:dyDescent="0.2">
      <c r="P3272" s="75"/>
      <c r="Q3272" s="75"/>
      <c r="W3272" s="75"/>
      <c r="AD3272" s="77"/>
    </row>
    <row r="3273" spans="16:30" ht="4.5" customHeight="1" x14ac:dyDescent="0.2">
      <c r="P3273" s="75"/>
      <c r="Q3273" s="75"/>
      <c r="W3273" s="75"/>
      <c r="AD3273" s="77"/>
    </row>
    <row r="3274" spans="16:30" ht="4.5" customHeight="1" x14ac:dyDescent="0.2">
      <c r="P3274" s="75"/>
      <c r="Q3274" s="75"/>
      <c r="W3274" s="75"/>
      <c r="AD3274" s="77"/>
    </row>
    <row r="3275" spans="16:30" ht="4.5" customHeight="1" x14ac:dyDescent="0.2">
      <c r="P3275" s="75"/>
      <c r="Q3275" s="75"/>
      <c r="W3275" s="75"/>
      <c r="AD3275" s="77"/>
    </row>
    <row r="3276" spans="16:30" ht="4.5" customHeight="1" x14ac:dyDescent="0.2">
      <c r="P3276" s="75"/>
      <c r="Q3276" s="75"/>
      <c r="W3276" s="75"/>
      <c r="AD3276" s="77"/>
    </row>
    <row r="3277" spans="16:30" ht="4.5" customHeight="1" x14ac:dyDescent="0.2">
      <c r="P3277" s="75"/>
      <c r="Q3277" s="75"/>
      <c r="W3277" s="75"/>
      <c r="AD3277" s="77"/>
    </row>
    <row r="3278" spans="16:30" ht="4.5" customHeight="1" x14ac:dyDescent="0.2">
      <c r="P3278" s="75"/>
      <c r="Q3278" s="75"/>
      <c r="W3278" s="75"/>
      <c r="AD3278" s="77"/>
    </row>
    <row r="3279" spans="16:30" ht="4.5" customHeight="1" x14ac:dyDescent="0.2">
      <c r="P3279" s="75"/>
      <c r="Q3279" s="75"/>
      <c r="W3279" s="75"/>
      <c r="AD3279" s="77"/>
    </row>
    <row r="3280" spans="16:30" ht="4.5" customHeight="1" x14ac:dyDescent="0.2">
      <c r="P3280" s="75"/>
      <c r="Q3280" s="75"/>
      <c r="W3280" s="75"/>
      <c r="AD3280" s="77"/>
    </row>
    <row r="3281" spans="16:30" ht="4.5" customHeight="1" x14ac:dyDescent="0.2">
      <c r="P3281" s="75"/>
      <c r="Q3281" s="75"/>
      <c r="W3281" s="75"/>
      <c r="AD3281" s="77"/>
    </row>
    <row r="3282" spans="16:30" ht="4.5" customHeight="1" x14ac:dyDescent="0.2">
      <c r="P3282" s="75"/>
      <c r="Q3282" s="75"/>
      <c r="W3282" s="75"/>
      <c r="AD3282" s="77"/>
    </row>
    <row r="3283" spans="16:30" ht="4.5" customHeight="1" x14ac:dyDescent="0.2">
      <c r="P3283" s="75"/>
      <c r="Q3283" s="75"/>
      <c r="W3283" s="75"/>
      <c r="AD3283" s="77"/>
    </row>
    <row r="3284" spans="16:30" ht="4.5" customHeight="1" x14ac:dyDescent="0.2">
      <c r="P3284" s="75"/>
      <c r="Q3284" s="75"/>
      <c r="W3284" s="75"/>
      <c r="AD3284" s="77"/>
    </row>
    <row r="3285" spans="16:30" ht="4.5" customHeight="1" x14ac:dyDescent="0.2">
      <c r="P3285" s="75"/>
      <c r="Q3285" s="75"/>
      <c r="W3285" s="75"/>
      <c r="AD3285" s="77"/>
    </row>
    <row r="3286" spans="16:30" ht="4.5" customHeight="1" x14ac:dyDescent="0.2">
      <c r="P3286" s="75"/>
      <c r="Q3286" s="75"/>
      <c r="W3286" s="75"/>
      <c r="AD3286" s="77"/>
    </row>
    <row r="3287" spans="16:30" ht="4.5" customHeight="1" x14ac:dyDescent="0.2">
      <c r="P3287" s="75"/>
      <c r="Q3287" s="75"/>
      <c r="W3287" s="75"/>
      <c r="AD3287" s="77"/>
    </row>
    <row r="3288" spans="16:30" ht="4.5" customHeight="1" x14ac:dyDescent="0.2">
      <c r="P3288" s="75"/>
      <c r="Q3288" s="75"/>
      <c r="W3288" s="75"/>
      <c r="AD3288" s="77"/>
    </row>
    <row r="3289" spans="16:30" ht="4.5" customHeight="1" x14ac:dyDescent="0.2">
      <c r="P3289" s="75"/>
      <c r="Q3289" s="75"/>
      <c r="W3289" s="75"/>
      <c r="AD3289" s="77"/>
    </row>
    <row r="3290" spans="16:30" ht="4.5" customHeight="1" x14ac:dyDescent="0.2">
      <c r="P3290" s="75"/>
      <c r="Q3290" s="75"/>
      <c r="W3290" s="75"/>
      <c r="AD3290" s="77"/>
    </row>
    <row r="3291" spans="16:30" ht="4.5" customHeight="1" x14ac:dyDescent="0.2">
      <c r="P3291" s="75"/>
      <c r="Q3291" s="75"/>
      <c r="W3291" s="75"/>
      <c r="AD3291" s="77"/>
    </row>
    <row r="3292" spans="16:30" ht="4.5" customHeight="1" x14ac:dyDescent="0.2">
      <c r="P3292" s="75"/>
      <c r="Q3292" s="75"/>
      <c r="W3292" s="75"/>
      <c r="AD3292" s="77"/>
    </row>
    <row r="3293" spans="16:30" ht="4.5" customHeight="1" x14ac:dyDescent="0.2">
      <c r="P3293" s="75"/>
      <c r="Q3293" s="75"/>
      <c r="W3293" s="75"/>
      <c r="AD3293" s="77"/>
    </row>
    <row r="3294" spans="16:30" ht="4.5" customHeight="1" x14ac:dyDescent="0.2">
      <c r="P3294" s="75"/>
      <c r="Q3294" s="75"/>
      <c r="W3294" s="75"/>
      <c r="AD3294" s="77"/>
    </row>
    <row r="3295" spans="16:30" ht="4.5" customHeight="1" x14ac:dyDescent="0.2">
      <c r="P3295" s="75"/>
      <c r="Q3295" s="75"/>
      <c r="W3295" s="75"/>
      <c r="AD3295" s="77"/>
    </row>
    <row r="3296" spans="16:30" ht="4.5" customHeight="1" x14ac:dyDescent="0.2">
      <c r="P3296" s="75"/>
      <c r="Q3296" s="75"/>
      <c r="W3296" s="75"/>
      <c r="AD3296" s="77"/>
    </row>
    <row r="3297" spans="16:30" ht="4.5" customHeight="1" x14ac:dyDescent="0.2">
      <c r="P3297" s="75"/>
      <c r="Q3297" s="75"/>
      <c r="W3297" s="75"/>
      <c r="AD3297" s="77"/>
    </row>
    <row r="3298" spans="16:30" ht="4.5" customHeight="1" x14ac:dyDescent="0.2">
      <c r="P3298" s="75"/>
      <c r="Q3298" s="75"/>
      <c r="W3298" s="75"/>
      <c r="AD3298" s="77"/>
    </row>
    <row r="3299" spans="16:30" ht="4.5" customHeight="1" x14ac:dyDescent="0.2">
      <c r="P3299" s="75"/>
      <c r="Q3299" s="75"/>
      <c r="W3299" s="75"/>
      <c r="AD3299" s="77"/>
    </row>
    <row r="3300" spans="16:30" ht="4.5" customHeight="1" x14ac:dyDescent="0.2">
      <c r="P3300" s="75"/>
      <c r="Q3300" s="75"/>
      <c r="W3300" s="75"/>
      <c r="AD3300" s="77"/>
    </row>
    <row r="3301" spans="16:30" ht="4.5" customHeight="1" x14ac:dyDescent="0.2">
      <c r="P3301" s="75"/>
      <c r="Q3301" s="75"/>
      <c r="W3301" s="75"/>
      <c r="AD3301" s="77"/>
    </row>
    <row r="3302" spans="16:30" ht="4.5" customHeight="1" x14ac:dyDescent="0.2">
      <c r="P3302" s="75"/>
      <c r="Q3302" s="75"/>
      <c r="W3302" s="75"/>
      <c r="AD3302" s="77"/>
    </row>
    <row r="3303" spans="16:30" ht="4.5" customHeight="1" x14ac:dyDescent="0.2">
      <c r="P3303" s="75"/>
      <c r="Q3303" s="75"/>
      <c r="W3303" s="75"/>
      <c r="AD3303" s="77"/>
    </row>
    <row r="3304" spans="16:30" ht="4.5" customHeight="1" x14ac:dyDescent="0.2">
      <c r="P3304" s="75"/>
      <c r="Q3304" s="75"/>
      <c r="W3304" s="75"/>
      <c r="AD3304" s="77"/>
    </row>
    <row r="3305" spans="16:30" ht="4.5" customHeight="1" x14ac:dyDescent="0.2">
      <c r="P3305" s="75"/>
      <c r="Q3305" s="75"/>
      <c r="W3305" s="75"/>
      <c r="AD3305" s="77"/>
    </row>
    <row r="3306" spans="16:30" ht="4.5" customHeight="1" x14ac:dyDescent="0.2">
      <c r="P3306" s="75"/>
      <c r="Q3306" s="75"/>
      <c r="W3306" s="75"/>
      <c r="AD3306" s="77"/>
    </row>
    <row r="3307" spans="16:30" ht="4.5" customHeight="1" x14ac:dyDescent="0.2">
      <c r="P3307" s="75"/>
      <c r="Q3307" s="75"/>
      <c r="W3307" s="75"/>
      <c r="AD3307" s="77"/>
    </row>
    <row r="3308" spans="16:30" ht="4.5" customHeight="1" x14ac:dyDescent="0.2">
      <c r="P3308" s="75"/>
      <c r="Q3308" s="75"/>
      <c r="W3308" s="75"/>
      <c r="AD3308" s="77"/>
    </row>
    <row r="3309" spans="16:30" ht="4.5" customHeight="1" x14ac:dyDescent="0.2">
      <c r="P3309" s="75"/>
      <c r="Q3309" s="75"/>
      <c r="W3309" s="75"/>
      <c r="AD3309" s="77"/>
    </row>
    <row r="3310" spans="16:30" ht="4.5" customHeight="1" x14ac:dyDescent="0.2">
      <c r="P3310" s="75"/>
      <c r="Q3310" s="75"/>
      <c r="W3310" s="75"/>
      <c r="AD3310" s="77"/>
    </row>
    <row r="3311" spans="16:30" ht="4.5" customHeight="1" x14ac:dyDescent="0.2">
      <c r="P3311" s="75"/>
      <c r="Q3311" s="75"/>
      <c r="W3311" s="75"/>
      <c r="AD3311" s="77"/>
    </row>
    <row r="3312" spans="16:30" ht="4.5" customHeight="1" x14ac:dyDescent="0.2">
      <c r="P3312" s="75"/>
      <c r="Q3312" s="75"/>
      <c r="W3312" s="75"/>
      <c r="AD3312" s="77"/>
    </row>
    <row r="3313" spans="16:30" ht="4.5" customHeight="1" x14ac:dyDescent="0.2">
      <c r="P3313" s="75"/>
      <c r="Q3313" s="75"/>
      <c r="W3313" s="75"/>
      <c r="AD3313" s="77"/>
    </row>
    <row r="3314" spans="16:30" ht="4.5" customHeight="1" x14ac:dyDescent="0.2">
      <c r="P3314" s="75"/>
      <c r="Q3314" s="75"/>
      <c r="W3314" s="75"/>
      <c r="AD3314" s="77"/>
    </row>
    <row r="3315" spans="16:30" ht="4.5" customHeight="1" x14ac:dyDescent="0.2">
      <c r="P3315" s="75"/>
      <c r="Q3315" s="75"/>
      <c r="W3315" s="75"/>
      <c r="AD3315" s="77"/>
    </row>
    <row r="3316" spans="16:30" ht="4.5" customHeight="1" x14ac:dyDescent="0.2">
      <c r="P3316" s="75"/>
      <c r="Q3316" s="75"/>
      <c r="W3316" s="75"/>
      <c r="AD3316" s="77"/>
    </row>
    <row r="3317" spans="16:30" ht="4.5" customHeight="1" x14ac:dyDescent="0.2">
      <c r="P3317" s="75"/>
      <c r="Q3317" s="75"/>
      <c r="W3317" s="75"/>
      <c r="AD3317" s="77"/>
    </row>
    <row r="3318" spans="16:30" ht="4.5" customHeight="1" x14ac:dyDescent="0.2">
      <c r="P3318" s="75"/>
      <c r="Q3318" s="75"/>
      <c r="W3318" s="75"/>
      <c r="AD3318" s="77"/>
    </row>
    <row r="3319" spans="16:30" ht="4.5" customHeight="1" x14ac:dyDescent="0.2">
      <c r="P3319" s="75"/>
      <c r="Q3319" s="75"/>
      <c r="W3319" s="75"/>
      <c r="AD3319" s="77"/>
    </row>
    <row r="3320" spans="16:30" ht="4.5" customHeight="1" x14ac:dyDescent="0.2">
      <c r="P3320" s="75"/>
      <c r="Q3320" s="75"/>
      <c r="W3320" s="75"/>
      <c r="AD3320" s="77"/>
    </row>
    <row r="3321" spans="16:30" ht="4.5" customHeight="1" x14ac:dyDescent="0.2">
      <c r="P3321" s="75"/>
      <c r="Q3321" s="75"/>
      <c r="W3321" s="75"/>
      <c r="AD3321" s="77"/>
    </row>
    <row r="3322" spans="16:30" ht="4.5" customHeight="1" x14ac:dyDescent="0.2">
      <c r="P3322" s="75"/>
      <c r="Q3322" s="75"/>
      <c r="W3322" s="75"/>
      <c r="AD3322" s="77"/>
    </row>
    <row r="3323" spans="16:30" ht="4.5" customHeight="1" x14ac:dyDescent="0.2">
      <c r="P3323" s="75"/>
      <c r="Q3323" s="75"/>
      <c r="W3323" s="75"/>
      <c r="AD3323" s="77"/>
    </row>
    <row r="3324" spans="16:30" ht="4.5" customHeight="1" x14ac:dyDescent="0.2">
      <c r="P3324" s="75"/>
      <c r="Q3324" s="75"/>
      <c r="W3324" s="75"/>
      <c r="AD3324" s="77"/>
    </row>
    <row r="3325" spans="16:30" ht="4.5" customHeight="1" x14ac:dyDescent="0.2">
      <c r="P3325" s="75"/>
      <c r="Q3325" s="75"/>
      <c r="W3325" s="75"/>
      <c r="AD3325" s="77"/>
    </row>
    <row r="3326" spans="16:30" ht="4.5" customHeight="1" x14ac:dyDescent="0.2">
      <c r="P3326" s="75"/>
      <c r="Q3326" s="75"/>
      <c r="W3326" s="75"/>
      <c r="AD3326" s="77"/>
    </row>
    <row r="3327" spans="16:30" ht="4.5" customHeight="1" x14ac:dyDescent="0.2">
      <c r="P3327" s="75"/>
      <c r="Q3327" s="75"/>
      <c r="W3327" s="75"/>
      <c r="AD3327" s="77"/>
    </row>
    <row r="3328" spans="16:30" ht="4.5" customHeight="1" x14ac:dyDescent="0.2">
      <c r="P3328" s="75"/>
      <c r="Q3328" s="75"/>
      <c r="W3328" s="75"/>
      <c r="AD3328" s="77"/>
    </row>
    <row r="3329" spans="16:30" ht="4.5" customHeight="1" x14ac:dyDescent="0.2">
      <c r="P3329" s="75"/>
      <c r="Q3329" s="75"/>
      <c r="W3329" s="75"/>
      <c r="AD3329" s="77"/>
    </row>
    <row r="3330" spans="16:30" ht="4.5" customHeight="1" x14ac:dyDescent="0.2">
      <c r="P3330" s="75"/>
      <c r="Q3330" s="75"/>
      <c r="W3330" s="75"/>
      <c r="AD3330" s="77"/>
    </row>
    <row r="3331" spans="16:30" ht="4.5" customHeight="1" x14ac:dyDescent="0.2">
      <c r="P3331" s="75"/>
      <c r="Q3331" s="75"/>
      <c r="W3331" s="75"/>
      <c r="AD3331" s="77"/>
    </row>
    <row r="3332" spans="16:30" ht="4.5" customHeight="1" x14ac:dyDescent="0.2">
      <c r="P3332" s="75"/>
      <c r="Q3332" s="75"/>
      <c r="W3332" s="75"/>
      <c r="AD3332" s="77"/>
    </row>
    <row r="3333" spans="16:30" ht="4.5" customHeight="1" x14ac:dyDescent="0.2">
      <c r="P3333" s="75"/>
      <c r="Q3333" s="75"/>
      <c r="W3333" s="75"/>
      <c r="AD3333" s="77"/>
    </row>
    <row r="3334" spans="16:30" ht="4.5" customHeight="1" x14ac:dyDescent="0.2">
      <c r="P3334" s="75"/>
      <c r="Q3334" s="75"/>
      <c r="W3334" s="75"/>
      <c r="AD3334" s="77"/>
    </row>
    <row r="3335" spans="16:30" ht="4.5" customHeight="1" x14ac:dyDescent="0.2">
      <c r="P3335" s="75"/>
      <c r="Q3335" s="75"/>
      <c r="W3335" s="75"/>
      <c r="AD3335" s="77"/>
    </row>
    <row r="3336" spans="16:30" ht="4.5" customHeight="1" x14ac:dyDescent="0.2">
      <c r="P3336" s="75"/>
      <c r="Q3336" s="75"/>
      <c r="W3336" s="75"/>
      <c r="AD3336" s="77"/>
    </row>
    <row r="3337" spans="16:30" ht="4.5" customHeight="1" x14ac:dyDescent="0.2">
      <c r="P3337" s="75"/>
      <c r="Q3337" s="75"/>
      <c r="W3337" s="75"/>
      <c r="AD3337" s="77"/>
    </row>
    <row r="3338" spans="16:30" ht="4.5" customHeight="1" x14ac:dyDescent="0.2">
      <c r="P3338" s="75"/>
      <c r="Q3338" s="75"/>
      <c r="W3338" s="75"/>
      <c r="AD3338" s="77"/>
    </row>
    <row r="3339" spans="16:30" ht="4.5" customHeight="1" x14ac:dyDescent="0.2">
      <c r="P3339" s="75"/>
      <c r="Q3339" s="75"/>
      <c r="W3339" s="75"/>
      <c r="AD3339" s="77"/>
    </row>
    <row r="3340" spans="16:30" ht="4.5" customHeight="1" x14ac:dyDescent="0.2">
      <c r="P3340" s="75"/>
      <c r="Q3340" s="75"/>
      <c r="W3340" s="75"/>
      <c r="AD3340" s="77"/>
    </row>
    <row r="3341" spans="16:30" ht="4.5" customHeight="1" x14ac:dyDescent="0.2">
      <c r="P3341" s="75"/>
      <c r="Q3341" s="75"/>
      <c r="W3341" s="75"/>
      <c r="AD3341" s="77"/>
    </row>
    <row r="3342" spans="16:30" ht="4.5" customHeight="1" x14ac:dyDescent="0.2">
      <c r="P3342" s="75"/>
      <c r="Q3342" s="75"/>
      <c r="W3342" s="75"/>
      <c r="AD3342" s="77"/>
    </row>
    <row r="3343" spans="16:30" ht="4.5" customHeight="1" x14ac:dyDescent="0.2">
      <c r="P3343" s="75"/>
      <c r="Q3343" s="75"/>
      <c r="W3343" s="75"/>
      <c r="AD3343" s="77"/>
    </row>
    <row r="3344" spans="16:30" ht="4.5" customHeight="1" x14ac:dyDescent="0.2">
      <c r="P3344" s="75"/>
      <c r="Q3344" s="75"/>
      <c r="W3344" s="75"/>
      <c r="AD3344" s="77"/>
    </row>
    <row r="3345" spans="16:30" ht="4.5" customHeight="1" x14ac:dyDescent="0.2">
      <c r="P3345" s="75"/>
      <c r="Q3345" s="75"/>
      <c r="W3345" s="75"/>
      <c r="AD3345" s="77"/>
    </row>
    <row r="3346" spans="16:30" ht="4.5" customHeight="1" x14ac:dyDescent="0.2">
      <c r="P3346" s="75"/>
      <c r="Q3346" s="75"/>
      <c r="W3346" s="75"/>
      <c r="AD3346" s="77"/>
    </row>
    <row r="3347" spans="16:30" ht="4.5" customHeight="1" x14ac:dyDescent="0.2">
      <c r="P3347" s="75"/>
      <c r="Q3347" s="75"/>
      <c r="W3347" s="75"/>
      <c r="AD3347" s="77"/>
    </row>
    <row r="3348" spans="16:30" ht="4.5" customHeight="1" x14ac:dyDescent="0.2">
      <c r="P3348" s="75"/>
      <c r="Q3348" s="75"/>
      <c r="W3348" s="75"/>
      <c r="AD3348" s="77"/>
    </row>
    <row r="3349" spans="16:30" ht="4.5" customHeight="1" x14ac:dyDescent="0.2">
      <c r="P3349" s="75"/>
      <c r="Q3349" s="75"/>
      <c r="W3349" s="75"/>
      <c r="AD3349" s="77"/>
    </row>
    <row r="3350" spans="16:30" ht="4.5" customHeight="1" x14ac:dyDescent="0.2">
      <c r="P3350" s="75"/>
      <c r="Q3350" s="75"/>
      <c r="W3350" s="75"/>
      <c r="AD3350" s="77"/>
    </row>
    <row r="3351" spans="16:30" ht="4.5" customHeight="1" x14ac:dyDescent="0.2">
      <c r="P3351" s="75"/>
      <c r="Q3351" s="75"/>
      <c r="W3351" s="75"/>
      <c r="AD3351" s="77"/>
    </row>
    <row r="3352" spans="16:30" ht="4.5" customHeight="1" x14ac:dyDescent="0.2">
      <c r="P3352" s="75"/>
      <c r="Q3352" s="75"/>
      <c r="W3352" s="75"/>
      <c r="AD3352" s="77"/>
    </row>
    <row r="3353" spans="16:30" ht="4.5" customHeight="1" x14ac:dyDescent="0.2">
      <c r="P3353" s="75"/>
      <c r="Q3353" s="75"/>
      <c r="W3353" s="75"/>
      <c r="AD3353" s="77"/>
    </row>
    <row r="3354" spans="16:30" ht="4.5" customHeight="1" x14ac:dyDescent="0.2">
      <c r="P3354" s="75"/>
      <c r="Q3354" s="75"/>
      <c r="W3354" s="75"/>
      <c r="AD3354" s="77"/>
    </row>
    <row r="3355" spans="16:30" ht="4.5" customHeight="1" x14ac:dyDescent="0.2">
      <c r="P3355" s="75"/>
      <c r="Q3355" s="75"/>
      <c r="W3355" s="75"/>
      <c r="AD3355" s="77"/>
    </row>
    <row r="3356" spans="16:30" ht="4.5" customHeight="1" x14ac:dyDescent="0.2">
      <c r="P3356" s="75"/>
      <c r="Q3356" s="75"/>
      <c r="W3356" s="75"/>
      <c r="AD3356" s="77"/>
    </row>
    <row r="3357" spans="16:30" ht="4.5" customHeight="1" x14ac:dyDescent="0.2">
      <c r="P3357" s="75"/>
      <c r="Q3357" s="75"/>
      <c r="W3357" s="75"/>
      <c r="AD3357" s="77"/>
    </row>
    <row r="3358" spans="16:30" ht="4.5" customHeight="1" x14ac:dyDescent="0.2">
      <c r="P3358" s="75"/>
      <c r="Q3358" s="75"/>
      <c r="W3358" s="75"/>
      <c r="AD3358" s="77"/>
    </row>
    <row r="3359" spans="16:30" ht="4.5" customHeight="1" x14ac:dyDescent="0.2">
      <c r="P3359" s="75"/>
      <c r="Q3359" s="75"/>
      <c r="W3359" s="75"/>
      <c r="AD3359" s="77"/>
    </row>
    <row r="3360" spans="16:30" ht="4.5" customHeight="1" x14ac:dyDescent="0.2">
      <c r="P3360" s="75"/>
      <c r="Q3360" s="75"/>
      <c r="W3360" s="75"/>
      <c r="AD3360" s="77"/>
    </row>
    <row r="3361" spans="16:30" ht="4.5" customHeight="1" x14ac:dyDescent="0.2">
      <c r="P3361" s="75"/>
      <c r="Q3361" s="75"/>
      <c r="W3361" s="75"/>
      <c r="AD3361" s="77"/>
    </row>
    <row r="3362" spans="16:30" ht="4.5" customHeight="1" x14ac:dyDescent="0.2">
      <c r="P3362" s="75"/>
      <c r="Q3362" s="75"/>
      <c r="W3362" s="75"/>
      <c r="AD3362" s="77"/>
    </row>
    <row r="3363" spans="16:30" ht="4.5" customHeight="1" x14ac:dyDescent="0.2">
      <c r="P3363" s="75"/>
      <c r="Q3363" s="75"/>
      <c r="W3363" s="75"/>
      <c r="AD3363" s="77"/>
    </row>
    <row r="3364" spans="16:30" ht="4.5" customHeight="1" x14ac:dyDescent="0.2">
      <c r="P3364" s="75"/>
      <c r="Q3364" s="75"/>
      <c r="W3364" s="75"/>
      <c r="AD3364" s="77"/>
    </row>
    <row r="3365" spans="16:30" ht="4.5" customHeight="1" x14ac:dyDescent="0.2">
      <c r="P3365" s="75"/>
      <c r="Q3365" s="75"/>
      <c r="W3365" s="75"/>
      <c r="AD3365" s="77"/>
    </row>
    <row r="3366" spans="16:30" ht="4.5" customHeight="1" x14ac:dyDescent="0.2">
      <c r="P3366" s="75"/>
      <c r="Q3366" s="75"/>
      <c r="W3366" s="75"/>
      <c r="AD3366" s="77"/>
    </row>
    <row r="3367" spans="16:30" ht="4.5" customHeight="1" x14ac:dyDescent="0.2">
      <c r="P3367" s="75"/>
      <c r="Q3367" s="75"/>
      <c r="W3367" s="75"/>
      <c r="AD3367" s="77"/>
    </row>
    <row r="3368" spans="16:30" ht="4.5" customHeight="1" x14ac:dyDescent="0.2">
      <c r="P3368" s="75"/>
      <c r="Q3368" s="75"/>
      <c r="W3368" s="75"/>
      <c r="AD3368" s="77"/>
    </row>
    <row r="3369" spans="16:30" ht="4.5" customHeight="1" x14ac:dyDescent="0.2">
      <c r="P3369" s="75"/>
      <c r="Q3369" s="75"/>
      <c r="W3369" s="75"/>
      <c r="AD3369" s="77"/>
    </row>
    <row r="3370" spans="16:30" ht="4.5" customHeight="1" x14ac:dyDescent="0.2">
      <c r="P3370" s="75"/>
      <c r="Q3370" s="75"/>
      <c r="W3370" s="75"/>
      <c r="AD3370" s="77"/>
    </row>
    <row r="3371" spans="16:30" ht="4.5" customHeight="1" x14ac:dyDescent="0.2">
      <c r="P3371" s="75"/>
      <c r="Q3371" s="75"/>
      <c r="W3371" s="75"/>
      <c r="AD3371" s="77"/>
    </row>
    <row r="3372" spans="16:30" ht="4.5" customHeight="1" x14ac:dyDescent="0.2">
      <c r="P3372" s="75"/>
      <c r="Q3372" s="75"/>
      <c r="W3372" s="75"/>
      <c r="AD3372" s="77"/>
    </row>
    <row r="3373" spans="16:30" ht="4.5" customHeight="1" x14ac:dyDescent="0.2">
      <c r="P3373" s="75"/>
      <c r="Q3373" s="75"/>
      <c r="W3373" s="75"/>
      <c r="AD3373" s="77"/>
    </row>
    <row r="3374" spans="16:30" ht="4.5" customHeight="1" x14ac:dyDescent="0.2">
      <c r="P3374" s="75"/>
      <c r="Q3374" s="75"/>
      <c r="W3374" s="75"/>
      <c r="AD3374" s="77"/>
    </row>
    <row r="3375" spans="16:30" ht="4.5" customHeight="1" x14ac:dyDescent="0.2">
      <c r="P3375" s="75"/>
      <c r="Q3375" s="75"/>
      <c r="W3375" s="75"/>
      <c r="AD3375" s="77"/>
    </row>
    <row r="3376" spans="16:30" ht="4.5" customHeight="1" x14ac:dyDescent="0.2">
      <c r="P3376" s="75"/>
      <c r="Q3376" s="75"/>
      <c r="W3376" s="75"/>
      <c r="AD3376" s="77"/>
    </row>
    <row r="3377" spans="16:30" ht="4.5" customHeight="1" x14ac:dyDescent="0.2">
      <c r="P3377" s="75"/>
      <c r="Q3377" s="75"/>
      <c r="W3377" s="75"/>
      <c r="AD3377" s="77"/>
    </row>
    <row r="3378" spans="16:30" ht="4.5" customHeight="1" x14ac:dyDescent="0.2">
      <c r="P3378" s="75"/>
      <c r="Q3378" s="75"/>
      <c r="W3378" s="75"/>
      <c r="AD3378" s="77"/>
    </row>
    <row r="3379" spans="16:30" ht="4.5" customHeight="1" x14ac:dyDescent="0.2">
      <c r="P3379" s="75"/>
      <c r="Q3379" s="75"/>
      <c r="W3379" s="75"/>
      <c r="AD3379" s="77"/>
    </row>
    <row r="3380" spans="16:30" ht="4.5" customHeight="1" x14ac:dyDescent="0.2">
      <c r="P3380" s="75"/>
      <c r="Q3380" s="75"/>
      <c r="W3380" s="75"/>
      <c r="AD3380" s="77"/>
    </row>
    <row r="3381" spans="16:30" ht="4.5" customHeight="1" x14ac:dyDescent="0.2">
      <c r="P3381" s="75"/>
      <c r="Q3381" s="75"/>
      <c r="W3381" s="75"/>
      <c r="AD3381" s="77"/>
    </row>
    <row r="3382" spans="16:30" ht="4.5" customHeight="1" x14ac:dyDescent="0.2">
      <c r="P3382" s="75"/>
      <c r="Q3382" s="75"/>
      <c r="W3382" s="75"/>
      <c r="AD3382" s="77"/>
    </row>
    <row r="3383" spans="16:30" ht="4.5" customHeight="1" x14ac:dyDescent="0.2">
      <c r="P3383" s="75"/>
      <c r="Q3383" s="75"/>
      <c r="W3383" s="75"/>
      <c r="AD3383" s="77"/>
    </row>
    <row r="3384" spans="16:30" ht="4.5" customHeight="1" x14ac:dyDescent="0.2">
      <c r="P3384" s="75"/>
      <c r="Q3384" s="75"/>
      <c r="W3384" s="75"/>
      <c r="AD3384" s="77"/>
    </row>
    <row r="3385" spans="16:30" ht="4.5" customHeight="1" x14ac:dyDescent="0.2">
      <c r="P3385" s="75"/>
      <c r="Q3385" s="75"/>
      <c r="W3385" s="75"/>
      <c r="AD3385" s="77"/>
    </row>
    <row r="3386" spans="16:30" ht="4.5" customHeight="1" x14ac:dyDescent="0.2">
      <c r="P3386" s="75"/>
      <c r="Q3386" s="75"/>
      <c r="W3386" s="75"/>
      <c r="AD3386" s="77"/>
    </row>
    <row r="3387" spans="16:30" ht="4.5" customHeight="1" x14ac:dyDescent="0.2">
      <c r="P3387" s="75"/>
      <c r="Q3387" s="75"/>
      <c r="W3387" s="75"/>
      <c r="AD3387" s="77"/>
    </row>
    <row r="3388" spans="16:30" ht="4.5" customHeight="1" x14ac:dyDescent="0.2">
      <c r="P3388" s="75"/>
      <c r="Q3388" s="75"/>
      <c r="W3388" s="75"/>
      <c r="AD3388" s="77"/>
    </row>
    <row r="3389" spans="16:30" ht="4.5" customHeight="1" x14ac:dyDescent="0.2">
      <c r="P3389" s="75"/>
      <c r="Q3389" s="75"/>
      <c r="W3389" s="75"/>
      <c r="AD3389" s="77"/>
    </row>
    <row r="3390" spans="16:30" ht="4.5" customHeight="1" x14ac:dyDescent="0.2">
      <c r="P3390" s="75"/>
      <c r="Q3390" s="75"/>
      <c r="W3390" s="75"/>
      <c r="AD3390" s="77"/>
    </row>
    <row r="3391" spans="16:30" ht="4.5" customHeight="1" x14ac:dyDescent="0.2">
      <c r="P3391" s="75"/>
      <c r="Q3391" s="75"/>
      <c r="W3391" s="75"/>
      <c r="AD3391" s="77"/>
    </row>
    <row r="3392" spans="16:30" ht="4.5" customHeight="1" x14ac:dyDescent="0.2">
      <c r="P3392" s="75"/>
      <c r="Q3392" s="75"/>
      <c r="W3392" s="75"/>
      <c r="AD3392" s="77"/>
    </row>
    <row r="3393" spans="16:30" ht="4.5" customHeight="1" x14ac:dyDescent="0.2">
      <c r="P3393" s="75"/>
      <c r="Q3393" s="75"/>
      <c r="W3393" s="75"/>
      <c r="AD3393" s="77"/>
    </row>
    <row r="3394" spans="16:30" ht="4.5" customHeight="1" x14ac:dyDescent="0.2">
      <c r="P3394" s="75"/>
      <c r="Q3394" s="75"/>
      <c r="W3394" s="75"/>
      <c r="AD3394" s="77"/>
    </row>
    <row r="3395" spans="16:30" ht="4.5" customHeight="1" x14ac:dyDescent="0.2">
      <c r="P3395" s="75"/>
      <c r="Q3395" s="75"/>
      <c r="W3395" s="75"/>
      <c r="AD3395" s="77"/>
    </row>
    <row r="3396" spans="16:30" ht="4.5" customHeight="1" x14ac:dyDescent="0.2">
      <c r="P3396" s="75"/>
      <c r="Q3396" s="75"/>
      <c r="W3396" s="75"/>
      <c r="AD3396" s="77"/>
    </row>
    <row r="3397" spans="16:30" ht="4.5" customHeight="1" x14ac:dyDescent="0.2">
      <c r="P3397" s="75"/>
      <c r="Q3397" s="75"/>
      <c r="W3397" s="75"/>
      <c r="AD3397" s="77"/>
    </row>
    <row r="3398" spans="16:30" ht="4.5" customHeight="1" x14ac:dyDescent="0.2">
      <c r="P3398" s="75"/>
      <c r="Q3398" s="75"/>
      <c r="W3398" s="75"/>
      <c r="AD3398" s="77"/>
    </row>
    <row r="3399" spans="16:30" ht="4.5" customHeight="1" x14ac:dyDescent="0.2">
      <c r="P3399" s="75"/>
      <c r="Q3399" s="75"/>
      <c r="W3399" s="75"/>
      <c r="AD3399" s="77"/>
    </row>
    <row r="3400" spans="16:30" ht="4.5" customHeight="1" x14ac:dyDescent="0.2">
      <c r="P3400" s="75"/>
      <c r="Q3400" s="75"/>
      <c r="W3400" s="75"/>
      <c r="AD3400" s="77"/>
    </row>
    <row r="3401" spans="16:30" ht="4.5" customHeight="1" x14ac:dyDescent="0.2">
      <c r="P3401" s="75"/>
      <c r="Q3401" s="75"/>
      <c r="W3401" s="75"/>
      <c r="AD3401" s="77"/>
    </row>
    <row r="3402" spans="16:30" ht="4.5" customHeight="1" x14ac:dyDescent="0.2">
      <c r="P3402" s="75"/>
      <c r="Q3402" s="75"/>
      <c r="W3402" s="75"/>
      <c r="AD3402" s="77"/>
    </row>
    <row r="3403" spans="16:30" ht="4.5" customHeight="1" x14ac:dyDescent="0.2">
      <c r="P3403" s="75"/>
      <c r="Q3403" s="75"/>
      <c r="W3403" s="75"/>
      <c r="AD3403" s="77"/>
    </row>
    <row r="3404" spans="16:30" ht="4.5" customHeight="1" x14ac:dyDescent="0.2">
      <c r="P3404" s="75"/>
      <c r="Q3404" s="75"/>
      <c r="W3404" s="75"/>
      <c r="AD3404" s="77"/>
    </row>
    <row r="3405" spans="16:30" ht="4.5" customHeight="1" x14ac:dyDescent="0.2">
      <c r="P3405" s="75"/>
      <c r="Q3405" s="75"/>
      <c r="W3405" s="75"/>
      <c r="AD3405" s="77"/>
    </row>
    <row r="3406" spans="16:30" ht="4.5" customHeight="1" x14ac:dyDescent="0.2">
      <c r="P3406" s="75"/>
      <c r="Q3406" s="75"/>
      <c r="W3406" s="75"/>
      <c r="AD3406" s="77"/>
    </row>
    <row r="3407" spans="16:30" ht="4.5" customHeight="1" x14ac:dyDescent="0.2">
      <c r="P3407" s="75"/>
      <c r="Q3407" s="75"/>
      <c r="W3407" s="75"/>
      <c r="AD3407" s="77"/>
    </row>
    <row r="3408" spans="16:30" ht="4.5" customHeight="1" x14ac:dyDescent="0.2">
      <c r="P3408" s="75"/>
      <c r="Q3408" s="75"/>
      <c r="W3408" s="75"/>
      <c r="AD3408" s="77"/>
    </row>
    <row r="3409" spans="16:30" ht="4.5" customHeight="1" x14ac:dyDescent="0.2">
      <c r="P3409" s="75"/>
      <c r="Q3409" s="75"/>
      <c r="W3409" s="75"/>
      <c r="AD3409" s="77"/>
    </row>
    <row r="3410" spans="16:30" ht="4.5" customHeight="1" x14ac:dyDescent="0.2">
      <c r="P3410" s="75"/>
      <c r="Q3410" s="75"/>
      <c r="W3410" s="75"/>
      <c r="AD3410" s="77"/>
    </row>
    <row r="3411" spans="16:30" ht="4.5" customHeight="1" x14ac:dyDescent="0.2">
      <c r="P3411" s="75"/>
      <c r="Q3411" s="75"/>
      <c r="W3411" s="75"/>
      <c r="AD3411" s="77"/>
    </row>
    <row r="3412" spans="16:30" ht="4.5" customHeight="1" x14ac:dyDescent="0.2">
      <c r="P3412" s="75"/>
      <c r="Q3412" s="75"/>
      <c r="W3412" s="75"/>
      <c r="AD3412" s="77"/>
    </row>
    <row r="3413" spans="16:30" ht="4.5" customHeight="1" x14ac:dyDescent="0.2">
      <c r="P3413" s="75"/>
      <c r="Q3413" s="75"/>
      <c r="W3413" s="75"/>
      <c r="AD3413" s="77"/>
    </row>
    <row r="3414" spans="16:30" ht="4.5" customHeight="1" x14ac:dyDescent="0.2">
      <c r="P3414" s="75"/>
      <c r="Q3414" s="75"/>
      <c r="W3414" s="75"/>
      <c r="AD3414" s="77"/>
    </row>
    <row r="3415" spans="16:30" ht="4.5" customHeight="1" x14ac:dyDescent="0.2">
      <c r="P3415" s="75"/>
      <c r="Q3415" s="75"/>
      <c r="W3415" s="75"/>
      <c r="AD3415" s="77"/>
    </row>
    <row r="3416" spans="16:30" ht="4.5" customHeight="1" x14ac:dyDescent="0.2">
      <c r="P3416" s="75"/>
      <c r="Q3416" s="75"/>
      <c r="W3416" s="75"/>
      <c r="AD3416" s="77"/>
    </row>
    <row r="3417" spans="16:30" ht="4.5" customHeight="1" x14ac:dyDescent="0.2">
      <c r="P3417" s="75"/>
      <c r="Q3417" s="75"/>
      <c r="W3417" s="75"/>
      <c r="AD3417" s="77"/>
    </row>
    <row r="3418" spans="16:30" ht="4.5" customHeight="1" x14ac:dyDescent="0.2">
      <c r="P3418" s="75"/>
      <c r="Q3418" s="75"/>
      <c r="W3418" s="75"/>
      <c r="AD3418" s="77"/>
    </row>
    <row r="3419" spans="16:30" ht="4.5" customHeight="1" x14ac:dyDescent="0.2">
      <c r="P3419" s="75"/>
      <c r="Q3419" s="75"/>
      <c r="W3419" s="75"/>
      <c r="AD3419" s="77"/>
    </row>
    <row r="3420" spans="16:30" ht="4.5" customHeight="1" x14ac:dyDescent="0.2">
      <c r="P3420" s="75"/>
      <c r="Q3420" s="75"/>
      <c r="W3420" s="75"/>
      <c r="AD3420" s="77"/>
    </row>
    <row r="3421" spans="16:30" ht="4.5" customHeight="1" x14ac:dyDescent="0.2">
      <c r="P3421" s="75"/>
      <c r="Q3421" s="75"/>
      <c r="W3421" s="75"/>
      <c r="AD3421" s="77"/>
    </row>
    <row r="3422" spans="16:30" ht="4.5" customHeight="1" x14ac:dyDescent="0.2">
      <c r="P3422" s="75"/>
      <c r="Q3422" s="75"/>
      <c r="W3422" s="75"/>
      <c r="AD3422" s="77"/>
    </row>
    <row r="3423" spans="16:30" ht="4.5" customHeight="1" x14ac:dyDescent="0.2">
      <c r="P3423" s="75"/>
      <c r="Q3423" s="75"/>
      <c r="W3423" s="75"/>
      <c r="AD3423" s="77"/>
    </row>
    <row r="3424" spans="16:30" ht="4.5" customHeight="1" x14ac:dyDescent="0.2">
      <c r="P3424" s="75"/>
      <c r="Q3424" s="75"/>
      <c r="W3424" s="75"/>
      <c r="AD3424" s="77"/>
    </row>
    <row r="3425" spans="16:30" ht="4.5" customHeight="1" x14ac:dyDescent="0.2">
      <c r="P3425" s="75"/>
      <c r="Q3425" s="75"/>
      <c r="W3425" s="75"/>
      <c r="AD3425" s="77"/>
    </row>
    <row r="3426" spans="16:30" ht="4.5" customHeight="1" x14ac:dyDescent="0.2">
      <c r="P3426" s="75"/>
      <c r="Q3426" s="75"/>
      <c r="W3426" s="75"/>
      <c r="AD3426" s="77"/>
    </row>
    <row r="3427" spans="16:30" ht="4.5" customHeight="1" x14ac:dyDescent="0.2">
      <c r="P3427" s="75"/>
      <c r="Q3427" s="75"/>
      <c r="W3427" s="75"/>
      <c r="AD3427" s="77"/>
    </row>
    <row r="3428" spans="16:30" ht="4.5" customHeight="1" x14ac:dyDescent="0.2">
      <c r="P3428" s="75"/>
      <c r="Q3428" s="75"/>
      <c r="W3428" s="75"/>
      <c r="AD3428" s="77"/>
    </row>
    <row r="3429" spans="16:30" ht="4.5" customHeight="1" x14ac:dyDescent="0.2">
      <c r="P3429" s="75"/>
      <c r="Q3429" s="75"/>
      <c r="W3429" s="75"/>
      <c r="AD3429" s="77"/>
    </row>
    <row r="3430" spans="16:30" ht="4.5" customHeight="1" x14ac:dyDescent="0.2">
      <c r="P3430" s="75"/>
      <c r="Q3430" s="75"/>
      <c r="W3430" s="75"/>
      <c r="AD3430" s="77"/>
    </row>
    <row r="3431" spans="16:30" ht="4.5" customHeight="1" x14ac:dyDescent="0.2">
      <c r="P3431" s="75"/>
      <c r="Q3431" s="75"/>
      <c r="W3431" s="75"/>
      <c r="AD3431" s="77"/>
    </row>
    <row r="3432" spans="16:30" ht="4.5" customHeight="1" x14ac:dyDescent="0.2">
      <c r="P3432" s="75"/>
      <c r="Q3432" s="75"/>
      <c r="W3432" s="75"/>
      <c r="AD3432" s="77"/>
    </row>
    <row r="3433" spans="16:30" ht="4.5" customHeight="1" x14ac:dyDescent="0.2">
      <c r="P3433" s="75"/>
      <c r="Q3433" s="75"/>
      <c r="W3433" s="75"/>
      <c r="AD3433" s="77"/>
    </row>
    <row r="3434" spans="16:30" ht="4.5" customHeight="1" x14ac:dyDescent="0.2">
      <c r="P3434" s="75"/>
      <c r="Q3434" s="75"/>
      <c r="W3434" s="75"/>
      <c r="AD3434" s="77"/>
    </row>
    <row r="3435" spans="16:30" ht="4.5" customHeight="1" x14ac:dyDescent="0.2">
      <c r="P3435" s="75"/>
      <c r="Q3435" s="75"/>
      <c r="W3435" s="75"/>
      <c r="AD3435" s="77"/>
    </row>
    <row r="3436" spans="16:30" ht="4.5" customHeight="1" x14ac:dyDescent="0.2">
      <c r="P3436" s="75"/>
      <c r="Q3436" s="75"/>
      <c r="W3436" s="75"/>
      <c r="AD3436" s="77"/>
    </row>
    <row r="3437" spans="16:30" ht="4.5" customHeight="1" x14ac:dyDescent="0.2">
      <c r="P3437" s="75"/>
      <c r="Q3437" s="75"/>
      <c r="W3437" s="75"/>
      <c r="AD3437" s="77"/>
    </row>
    <row r="3438" spans="16:30" ht="4.5" customHeight="1" x14ac:dyDescent="0.2">
      <c r="P3438" s="75"/>
      <c r="Q3438" s="75"/>
      <c r="W3438" s="75"/>
      <c r="AD3438" s="77"/>
    </row>
    <row r="3439" spans="16:30" ht="4.5" customHeight="1" x14ac:dyDescent="0.2">
      <c r="P3439" s="75"/>
      <c r="Q3439" s="75"/>
      <c r="W3439" s="75"/>
      <c r="AD3439" s="77"/>
    </row>
    <row r="3440" spans="16:30" ht="4.5" customHeight="1" x14ac:dyDescent="0.2">
      <c r="P3440" s="75"/>
      <c r="Q3440" s="75"/>
      <c r="W3440" s="75"/>
      <c r="AD3440" s="77"/>
    </row>
    <row r="3441" spans="16:30" ht="4.5" customHeight="1" x14ac:dyDescent="0.2">
      <c r="P3441" s="75"/>
      <c r="Q3441" s="75"/>
      <c r="W3441" s="75"/>
      <c r="AD3441" s="77"/>
    </row>
    <row r="3442" spans="16:30" ht="4.5" customHeight="1" x14ac:dyDescent="0.2">
      <c r="P3442" s="75"/>
      <c r="Q3442" s="75"/>
      <c r="W3442" s="75"/>
      <c r="AD3442" s="77"/>
    </row>
    <row r="3443" spans="16:30" ht="4.5" customHeight="1" x14ac:dyDescent="0.2">
      <c r="P3443" s="75"/>
      <c r="Q3443" s="75"/>
      <c r="W3443" s="75"/>
      <c r="AD3443" s="77"/>
    </row>
    <row r="3444" spans="16:30" ht="4.5" customHeight="1" x14ac:dyDescent="0.2">
      <c r="P3444" s="75"/>
      <c r="Q3444" s="75"/>
      <c r="W3444" s="75"/>
      <c r="AD3444" s="77"/>
    </row>
    <row r="3445" spans="16:30" ht="4.5" customHeight="1" x14ac:dyDescent="0.2">
      <c r="P3445" s="75"/>
      <c r="Q3445" s="75"/>
      <c r="W3445" s="75"/>
      <c r="AD3445" s="77"/>
    </row>
    <row r="3446" spans="16:30" ht="4.5" customHeight="1" x14ac:dyDescent="0.2">
      <c r="P3446" s="75"/>
      <c r="Q3446" s="75"/>
      <c r="W3446" s="75"/>
      <c r="AD3446" s="77"/>
    </row>
    <row r="3447" spans="16:30" ht="4.5" customHeight="1" x14ac:dyDescent="0.2">
      <c r="P3447" s="75"/>
      <c r="Q3447" s="75"/>
      <c r="W3447" s="75"/>
      <c r="AD3447" s="77"/>
    </row>
    <row r="3448" spans="16:30" ht="4.5" customHeight="1" x14ac:dyDescent="0.2">
      <c r="P3448" s="75"/>
      <c r="Q3448" s="75"/>
      <c r="W3448" s="75"/>
      <c r="AD3448" s="77"/>
    </row>
    <row r="3449" spans="16:30" ht="4.5" customHeight="1" x14ac:dyDescent="0.2">
      <c r="P3449" s="75"/>
      <c r="Q3449" s="75"/>
      <c r="W3449" s="75"/>
      <c r="AD3449" s="77"/>
    </row>
    <row r="3450" spans="16:30" ht="4.5" customHeight="1" x14ac:dyDescent="0.2">
      <c r="P3450" s="75"/>
      <c r="Q3450" s="75"/>
      <c r="W3450" s="75"/>
      <c r="AD3450" s="77"/>
    </row>
    <row r="3451" spans="16:30" ht="4.5" customHeight="1" x14ac:dyDescent="0.2">
      <c r="P3451" s="75"/>
      <c r="Q3451" s="75"/>
      <c r="W3451" s="75"/>
      <c r="AD3451" s="77"/>
    </row>
    <row r="3452" spans="16:30" ht="4.5" customHeight="1" x14ac:dyDescent="0.2">
      <c r="P3452" s="75"/>
      <c r="Q3452" s="75"/>
      <c r="W3452" s="75"/>
      <c r="AD3452" s="77"/>
    </row>
    <row r="3453" spans="16:30" ht="4.5" customHeight="1" x14ac:dyDescent="0.2">
      <c r="P3453" s="75"/>
      <c r="Q3453" s="75"/>
      <c r="W3453" s="75"/>
      <c r="AD3453" s="77"/>
    </row>
    <row r="3454" spans="16:30" ht="4.5" customHeight="1" x14ac:dyDescent="0.2">
      <c r="P3454" s="75"/>
      <c r="Q3454" s="75"/>
      <c r="W3454" s="75"/>
      <c r="AD3454" s="77"/>
    </row>
    <row r="3455" spans="16:30" ht="4.5" customHeight="1" x14ac:dyDescent="0.2">
      <c r="P3455" s="75"/>
      <c r="Q3455" s="75"/>
      <c r="W3455" s="75"/>
      <c r="AD3455" s="77"/>
    </row>
    <row r="3456" spans="16:30" ht="4.5" customHeight="1" x14ac:dyDescent="0.2">
      <c r="P3456" s="75"/>
      <c r="Q3456" s="75"/>
      <c r="W3456" s="75"/>
      <c r="AD3456" s="77"/>
    </row>
    <row r="3457" spans="16:30" ht="4.5" customHeight="1" x14ac:dyDescent="0.2">
      <c r="P3457" s="75"/>
      <c r="Q3457" s="75"/>
      <c r="W3457" s="75"/>
      <c r="AD3457" s="77"/>
    </row>
    <row r="3458" spans="16:30" ht="4.5" customHeight="1" x14ac:dyDescent="0.2">
      <c r="P3458" s="75"/>
      <c r="Q3458" s="75"/>
      <c r="W3458" s="75"/>
      <c r="AD3458" s="77"/>
    </row>
    <row r="3459" spans="16:30" ht="4.5" customHeight="1" x14ac:dyDescent="0.2">
      <c r="P3459" s="75"/>
      <c r="Q3459" s="75"/>
      <c r="W3459" s="75"/>
      <c r="AD3459" s="77"/>
    </row>
    <row r="3460" spans="16:30" ht="4.5" customHeight="1" x14ac:dyDescent="0.2">
      <c r="P3460" s="75"/>
      <c r="Q3460" s="75"/>
      <c r="W3460" s="75"/>
      <c r="AD3460" s="77"/>
    </row>
    <row r="3461" spans="16:30" ht="4.5" customHeight="1" x14ac:dyDescent="0.2">
      <c r="P3461" s="75"/>
      <c r="Q3461" s="75"/>
      <c r="W3461" s="75"/>
      <c r="AD3461" s="77"/>
    </row>
    <row r="3462" spans="16:30" ht="4.5" customHeight="1" x14ac:dyDescent="0.2">
      <c r="P3462" s="75"/>
      <c r="Q3462" s="75"/>
      <c r="W3462" s="75"/>
      <c r="AD3462" s="77"/>
    </row>
    <row r="3463" spans="16:30" ht="4.5" customHeight="1" x14ac:dyDescent="0.2">
      <c r="P3463" s="75"/>
      <c r="Q3463" s="75"/>
      <c r="W3463" s="75"/>
      <c r="AD3463" s="77"/>
    </row>
    <row r="3464" spans="16:30" ht="4.5" customHeight="1" x14ac:dyDescent="0.2">
      <c r="P3464" s="75"/>
      <c r="Q3464" s="75"/>
      <c r="W3464" s="75"/>
      <c r="AD3464" s="77"/>
    </row>
    <row r="3465" spans="16:30" ht="4.5" customHeight="1" x14ac:dyDescent="0.2">
      <c r="P3465" s="75"/>
      <c r="Q3465" s="75"/>
      <c r="W3465" s="75"/>
      <c r="AD3465" s="77"/>
    </row>
    <row r="3466" spans="16:30" ht="4.5" customHeight="1" x14ac:dyDescent="0.2">
      <c r="P3466" s="75"/>
      <c r="Q3466" s="75"/>
      <c r="W3466" s="75"/>
      <c r="AD3466" s="77"/>
    </row>
    <row r="3467" spans="16:30" ht="4.5" customHeight="1" x14ac:dyDescent="0.2">
      <c r="P3467" s="75"/>
      <c r="Q3467" s="75"/>
      <c r="W3467" s="75"/>
      <c r="AD3467" s="77"/>
    </row>
    <row r="3468" spans="16:30" ht="4.5" customHeight="1" x14ac:dyDescent="0.2">
      <c r="P3468" s="75"/>
      <c r="Q3468" s="75"/>
      <c r="W3468" s="75"/>
      <c r="AD3468" s="77"/>
    </row>
    <row r="3469" spans="16:30" ht="4.5" customHeight="1" x14ac:dyDescent="0.2">
      <c r="P3469" s="75"/>
      <c r="Q3469" s="75"/>
      <c r="W3469" s="75"/>
      <c r="AD3469" s="77"/>
    </row>
    <row r="3470" spans="16:30" ht="4.5" customHeight="1" x14ac:dyDescent="0.2">
      <c r="P3470" s="75"/>
      <c r="Q3470" s="75"/>
      <c r="W3470" s="75"/>
      <c r="AD3470" s="77"/>
    </row>
    <row r="3471" spans="16:30" ht="4.5" customHeight="1" x14ac:dyDescent="0.2">
      <c r="P3471" s="75"/>
      <c r="Q3471" s="75"/>
      <c r="W3471" s="75"/>
      <c r="AD3471" s="77"/>
    </row>
    <row r="3472" spans="16:30" ht="4.5" customHeight="1" x14ac:dyDescent="0.2">
      <c r="P3472" s="75"/>
      <c r="Q3472" s="75"/>
      <c r="W3472" s="75"/>
      <c r="AD3472" s="77"/>
    </row>
    <row r="3473" spans="16:30" ht="4.5" customHeight="1" x14ac:dyDescent="0.2">
      <c r="P3473" s="75"/>
      <c r="Q3473" s="75"/>
      <c r="W3473" s="75"/>
      <c r="AD3473" s="77"/>
    </row>
    <row r="3474" spans="16:30" ht="4.5" customHeight="1" x14ac:dyDescent="0.2">
      <c r="P3474" s="75"/>
      <c r="Q3474" s="75"/>
      <c r="W3474" s="75"/>
      <c r="AD3474" s="77"/>
    </row>
    <row r="3475" spans="16:30" ht="4.5" customHeight="1" x14ac:dyDescent="0.2">
      <c r="P3475" s="75"/>
      <c r="Q3475" s="75"/>
      <c r="W3475" s="75"/>
      <c r="AD3475" s="77"/>
    </row>
    <row r="3476" spans="16:30" ht="4.5" customHeight="1" x14ac:dyDescent="0.2">
      <c r="P3476" s="75"/>
      <c r="Q3476" s="75"/>
      <c r="W3476" s="75"/>
      <c r="AD3476" s="77"/>
    </row>
    <row r="3477" spans="16:30" ht="4.5" customHeight="1" x14ac:dyDescent="0.2">
      <c r="P3477" s="75"/>
      <c r="Q3477" s="75"/>
      <c r="W3477" s="75"/>
      <c r="AD3477" s="77"/>
    </row>
    <row r="3478" spans="16:30" ht="4.5" customHeight="1" x14ac:dyDescent="0.2">
      <c r="P3478" s="75"/>
      <c r="Q3478" s="75"/>
      <c r="W3478" s="75"/>
      <c r="AD3478" s="77"/>
    </row>
    <row r="3479" spans="16:30" ht="4.5" customHeight="1" x14ac:dyDescent="0.2">
      <c r="P3479" s="75"/>
      <c r="Q3479" s="75"/>
      <c r="W3479" s="75"/>
      <c r="AD3479" s="77"/>
    </row>
    <row r="3480" spans="16:30" ht="4.5" customHeight="1" x14ac:dyDescent="0.2">
      <c r="P3480" s="75"/>
      <c r="Q3480" s="75"/>
      <c r="W3480" s="75"/>
      <c r="AD3480" s="77"/>
    </row>
    <row r="3481" spans="16:30" ht="4.5" customHeight="1" x14ac:dyDescent="0.2">
      <c r="P3481" s="75"/>
      <c r="Q3481" s="75"/>
      <c r="W3481" s="75"/>
      <c r="AD3481" s="77"/>
    </row>
    <row r="3482" spans="16:30" ht="4.5" customHeight="1" x14ac:dyDescent="0.2">
      <c r="P3482" s="75"/>
      <c r="Q3482" s="75"/>
      <c r="W3482" s="75"/>
      <c r="AD3482" s="77"/>
    </row>
    <row r="3483" spans="16:30" ht="4.5" customHeight="1" x14ac:dyDescent="0.2">
      <c r="P3483" s="75"/>
      <c r="Q3483" s="75"/>
      <c r="W3483" s="75"/>
      <c r="AD3483" s="77"/>
    </row>
    <row r="3484" spans="16:30" ht="4.5" customHeight="1" x14ac:dyDescent="0.2">
      <c r="P3484" s="75"/>
      <c r="Q3484" s="75"/>
      <c r="W3484" s="75"/>
      <c r="AD3484" s="77"/>
    </row>
    <row r="3485" spans="16:30" ht="4.5" customHeight="1" x14ac:dyDescent="0.2">
      <c r="P3485" s="75"/>
      <c r="Q3485" s="75"/>
      <c r="W3485" s="75"/>
      <c r="AD3485" s="77"/>
    </row>
    <row r="3486" spans="16:30" ht="4.5" customHeight="1" x14ac:dyDescent="0.2">
      <c r="P3486" s="75"/>
      <c r="Q3486" s="75"/>
      <c r="W3486" s="75"/>
      <c r="AD3486" s="77"/>
    </row>
    <row r="3487" spans="16:30" ht="4.5" customHeight="1" x14ac:dyDescent="0.2">
      <c r="P3487" s="75"/>
      <c r="Q3487" s="75"/>
      <c r="W3487" s="75"/>
      <c r="AD3487" s="77"/>
    </row>
    <row r="3488" spans="16:30" ht="4.5" customHeight="1" x14ac:dyDescent="0.2">
      <c r="P3488" s="75"/>
      <c r="Q3488" s="75"/>
      <c r="W3488" s="75"/>
      <c r="AD3488" s="77"/>
    </row>
    <row r="3489" spans="16:30" ht="4.5" customHeight="1" x14ac:dyDescent="0.2">
      <c r="P3489" s="75"/>
      <c r="Q3489" s="75"/>
      <c r="W3489" s="75"/>
      <c r="AD3489" s="77"/>
    </row>
    <row r="3490" spans="16:30" ht="4.5" customHeight="1" x14ac:dyDescent="0.2">
      <c r="P3490" s="75"/>
      <c r="Q3490" s="75"/>
      <c r="W3490" s="75"/>
      <c r="AD3490" s="77"/>
    </row>
    <row r="3491" spans="16:30" ht="4.5" customHeight="1" x14ac:dyDescent="0.2">
      <c r="P3491" s="75"/>
      <c r="Q3491" s="75"/>
      <c r="W3491" s="75"/>
      <c r="AD3491" s="77"/>
    </row>
    <row r="3492" spans="16:30" ht="4.5" customHeight="1" x14ac:dyDescent="0.2">
      <c r="P3492" s="75"/>
      <c r="Q3492" s="75"/>
      <c r="W3492" s="75"/>
      <c r="AD3492" s="77"/>
    </row>
    <row r="3493" spans="16:30" ht="4.5" customHeight="1" x14ac:dyDescent="0.2">
      <c r="P3493" s="75"/>
      <c r="Q3493" s="75"/>
      <c r="W3493" s="75"/>
      <c r="AD3493" s="77"/>
    </row>
    <row r="3494" spans="16:30" ht="4.5" customHeight="1" x14ac:dyDescent="0.2">
      <c r="P3494" s="75"/>
      <c r="Q3494" s="75"/>
      <c r="W3494" s="75"/>
      <c r="AD3494" s="77"/>
    </row>
    <row r="3495" spans="16:30" ht="4.5" customHeight="1" x14ac:dyDescent="0.2">
      <c r="P3495" s="75"/>
      <c r="Q3495" s="75"/>
      <c r="W3495" s="75"/>
      <c r="AD3495" s="77"/>
    </row>
    <row r="3496" spans="16:30" ht="4.5" customHeight="1" x14ac:dyDescent="0.2">
      <c r="P3496" s="75"/>
      <c r="Q3496" s="75"/>
      <c r="W3496" s="75"/>
      <c r="AD3496" s="77"/>
    </row>
    <row r="3497" spans="16:30" ht="4.5" customHeight="1" x14ac:dyDescent="0.2">
      <c r="P3497" s="75"/>
      <c r="Q3497" s="75"/>
      <c r="W3497" s="75"/>
      <c r="AD3497" s="77"/>
    </row>
    <row r="3498" spans="16:30" ht="4.5" customHeight="1" x14ac:dyDescent="0.2">
      <c r="P3498" s="75"/>
      <c r="Q3498" s="75"/>
      <c r="W3498" s="75"/>
      <c r="AD3498" s="77"/>
    </row>
    <row r="3499" spans="16:30" ht="4.5" customHeight="1" x14ac:dyDescent="0.2">
      <c r="P3499" s="75"/>
      <c r="Q3499" s="75"/>
      <c r="W3499" s="75"/>
      <c r="AD3499" s="77"/>
    </row>
    <row r="3500" spans="16:30" ht="4.5" customHeight="1" x14ac:dyDescent="0.2">
      <c r="P3500" s="75"/>
      <c r="Q3500" s="75"/>
      <c r="W3500" s="75"/>
      <c r="AD3500" s="77"/>
    </row>
    <row r="3501" spans="16:30" ht="4.5" customHeight="1" x14ac:dyDescent="0.2">
      <c r="P3501" s="75"/>
      <c r="Q3501" s="75"/>
      <c r="W3501" s="75"/>
      <c r="AD3501" s="77"/>
    </row>
    <row r="3502" spans="16:30" ht="4.5" customHeight="1" x14ac:dyDescent="0.2">
      <c r="P3502" s="75"/>
      <c r="Q3502" s="75"/>
      <c r="W3502" s="75"/>
      <c r="AD3502" s="77"/>
    </row>
    <row r="3503" spans="16:30" ht="4.5" customHeight="1" x14ac:dyDescent="0.2">
      <c r="P3503" s="75"/>
      <c r="Q3503" s="75"/>
      <c r="W3503" s="75"/>
      <c r="AD3503" s="77"/>
    </row>
    <row r="3504" spans="16:30" ht="4.5" customHeight="1" x14ac:dyDescent="0.2">
      <c r="P3504" s="75"/>
      <c r="Q3504" s="75"/>
      <c r="W3504" s="75"/>
      <c r="AD3504" s="77"/>
    </row>
    <row r="3505" spans="16:30" ht="4.5" customHeight="1" x14ac:dyDescent="0.2">
      <c r="P3505" s="75"/>
      <c r="Q3505" s="75"/>
      <c r="W3505" s="75"/>
      <c r="AD3505" s="77"/>
    </row>
    <row r="3506" spans="16:30" ht="4.5" customHeight="1" x14ac:dyDescent="0.2">
      <c r="P3506" s="75"/>
      <c r="Q3506" s="75"/>
      <c r="W3506" s="75"/>
      <c r="AD3506" s="77"/>
    </row>
    <row r="3507" spans="16:30" ht="4.5" customHeight="1" x14ac:dyDescent="0.2">
      <c r="P3507" s="75"/>
      <c r="Q3507" s="75"/>
      <c r="W3507" s="75"/>
      <c r="AD3507" s="77"/>
    </row>
    <row r="3508" spans="16:30" ht="4.5" customHeight="1" x14ac:dyDescent="0.2">
      <c r="P3508" s="75"/>
      <c r="Q3508" s="75"/>
      <c r="W3508" s="75"/>
      <c r="AD3508" s="77"/>
    </row>
    <row r="3509" spans="16:30" ht="4.5" customHeight="1" x14ac:dyDescent="0.2">
      <c r="P3509" s="75"/>
      <c r="Q3509" s="75"/>
      <c r="W3509" s="75"/>
      <c r="AD3509" s="77"/>
    </row>
    <row r="3510" spans="16:30" ht="4.5" customHeight="1" x14ac:dyDescent="0.2">
      <c r="P3510" s="75"/>
      <c r="Q3510" s="75"/>
      <c r="W3510" s="75"/>
      <c r="AD3510" s="77"/>
    </row>
    <row r="3511" spans="16:30" ht="4.5" customHeight="1" x14ac:dyDescent="0.2">
      <c r="P3511" s="75"/>
      <c r="Q3511" s="75"/>
      <c r="W3511" s="75"/>
      <c r="AD3511" s="77"/>
    </row>
    <row r="3512" spans="16:30" ht="4.5" customHeight="1" x14ac:dyDescent="0.2">
      <c r="P3512" s="75"/>
      <c r="Q3512" s="75"/>
      <c r="W3512" s="75"/>
      <c r="AD3512" s="77"/>
    </row>
    <row r="3513" spans="16:30" ht="4.5" customHeight="1" x14ac:dyDescent="0.2">
      <c r="P3513" s="75"/>
      <c r="Q3513" s="75"/>
      <c r="W3513" s="75"/>
      <c r="AD3513" s="77"/>
    </row>
    <row r="3514" spans="16:30" ht="4.5" customHeight="1" x14ac:dyDescent="0.2">
      <c r="P3514" s="75"/>
      <c r="Q3514" s="75"/>
      <c r="W3514" s="75"/>
      <c r="AD3514" s="77"/>
    </row>
    <row r="3515" spans="16:30" ht="4.5" customHeight="1" x14ac:dyDescent="0.2">
      <c r="P3515" s="75"/>
      <c r="Q3515" s="75"/>
      <c r="W3515" s="75"/>
      <c r="AD3515" s="77"/>
    </row>
    <row r="3516" spans="16:30" ht="4.5" customHeight="1" x14ac:dyDescent="0.2">
      <c r="P3516" s="75"/>
      <c r="Q3516" s="75"/>
      <c r="W3516" s="75"/>
      <c r="AD3516" s="77"/>
    </row>
    <row r="3517" spans="16:30" ht="4.5" customHeight="1" x14ac:dyDescent="0.2">
      <c r="P3517" s="75"/>
      <c r="Q3517" s="75"/>
      <c r="W3517" s="75"/>
      <c r="AD3517" s="77"/>
    </row>
    <row r="3518" spans="16:30" ht="4.5" customHeight="1" x14ac:dyDescent="0.2">
      <c r="P3518" s="75"/>
      <c r="Q3518" s="75"/>
      <c r="W3518" s="75"/>
      <c r="AD3518" s="77"/>
    </row>
    <row r="3519" spans="16:30" ht="4.5" customHeight="1" x14ac:dyDescent="0.2">
      <c r="P3519" s="75"/>
      <c r="Q3519" s="75"/>
      <c r="W3519" s="75"/>
      <c r="AD3519" s="77"/>
    </row>
    <row r="3520" spans="16:30" ht="4.5" customHeight="1" x14ac:dyDescent="0.2">
      <c r="P3520" s="75"/>
      <c r="Q3520" s="75"/>
      <c r="W3520" s="75"/>
      <c r="AD3520" s="77"/>
    </row>
    <row r="3521" spans="16:30" ht="4.5" customHeight="1" x14ac:dyDescent="0.2">
      <c r="P3521" s="75"/>
      <c r="Q3521" s="75"/>
      <c r="W3521" s="75"/>
      <c r="AD3521" s="77"/>
    </row>
    <row r="3522" spans="16:30" ht="4.5" customHeight="1" x14ac:dyDescent="0.2">
      <c r="P3522" s="75"/>
      <c r="Q3522" s="75"/>
      <c r="W3522" s="75"/>
      <c r="AD3522" s="77"/>
    </row>
    <row r="3523" spans="16:30" ht="4.5" customHeight="1" x14ac:dyDescent="0.2">
      <c r="P3523" s="75"/>
      <c r="Q3523" s="75"/>
      <c r="W3523" s="75"/>
      <c r="AD3523" s="77"/>
    </row>
    <row r="3524" spans="16:30" ht="4.5" customHeight="1" x14ac:dyDescent="0.2">
      <c r="P3524" s="75"/>
      <c r="Q3524" s="75"/>
      <c r="W3524" s="75"/>
      <c r="AD3524" s="77"/>
    </row>
    <row r="3525" spans="16:30" ht="4.5" customHeight="1" x14ac:dyDescent="0.2">
      <c r="P3525" s="75"/>
      <c r="Q3525" s="75"/>
      <c r="W3525" s="75"/>
      <c r="AD3525" s="77"/>
    </row>
    <row r="3526" spans="16:30" ht="4.5" customHeight="1" x14ac:dyDescent="0.2">
      <c r="P3526" s="75"/>
      <c r="Q3526" s="75"/>
      <c r="W3526" s="75"/>
      <c r="AD3526" s="77"/>
    </row>
    <row r="3527" spans="16:30" ht="4.5" customHeight="1" x14ac:dyDescent="0.2">
      <c r="P3527" s="75"/>
      <c r="Q3527" s="75"/>
      <c r="W3527" s="75"/>
      <c r="AD3527" s="77"/>
    </row>
    <row r="3528" spans="16:30" ht="4.5" customHeight="1" x14ac:dyDescent="0.2">
      <c r="P3528" s="75"/>
      <c r="Q3528" s="75"/>
      <c r="W3528" s="75"/>
      <c r="AD3528" s="77"/>
    </row>
    <row r="3529" spans="16:30" ht="4.5" customHeight="1" x14ac:dyDescent="0.2">
      <c r="P3529" s="75"/>
      <c r="Q3529" s="75"/>
      <c r="W3529" s="75"/>
      <c r="AD3529" s="77"/>
    </row>
    <row r="3530" spans="16:30" ht="4.5" customHeight="1" x14ac:dyDescent="0.2">
      <c r="P3530" s="75"/>
      <c r="Q3530" s="75"/>
      <c r="W3530" s="75"/>
      <c r="AD3530" s="77"/>
    </row>
    <row r="3531" spans="16:30" ht="4.5" customHeight="1" x14ac:dyDescent="0.2">
      <c r="P3531" s="75"/>
      <c r="Q3531" s="75"/>
      <c r="W3531" s="75"/>
      <c r="AD3531" s="77"/>
    </row>
    <row r="3532" spans="16:30" ht="4.5" customHeight="1" x14ac:dyDescent="0.2">
      <c r="P3532" s="75"/>
      <c r="Q3532" s="75"/>
      <c r="W3532" s="75"/>
      <c r="AD3532" s="77"/>
    </row>
    <row r="3533" spans="16:30" ht="4.5" customHeight="1" x14ac:dyDescent="0.2">
      <c r="P3533" s="75"/>
      <c r="Q3533" s="75"/>
      <c r="W3533" s="75"/>
      <c r="AD3533" s="77"/>
    </row>
    <row r="3534" spans="16:30" ht="4.5" customHeight="1" x14ac:dyDescent="0.2">
      <c r="P3534" s="75"/>
      <c r="Q3534" s="75"/>
      <c r="W3534" s="75"/>
      <c r="AD3534" s="77"/>
    </row>
    <row r="3535" spans="16:30" ht="4.5" customHeight="1" x14ac:dyDescent="0.2">
      <c r="P3535" s="75"/>
      <c r="Q3535" s="75"/>
      <c r="W3535" s="75"/>
      <c r="AD3535" s="77"/>
    </row>
    <row r="3536" spans="16:30" ht="4.5" customHeight="1" x14ac:dyDescent="0.2">
      <c r="P3536" s="75"/>
      <c r="Q3536" s="75"/>
      <c r="W3536" s="75"/>
      <c r="AD3536" s="77"/>
    </row>
    <row r="3537" spans="16:30" ht="4.5" customHeight="1" x14ac:dyDescent="0.2">
      <c r="P3537" s="75"/>
      <c r="Q3537" s="75"/>
      <c r="W3537" s="75"/>
      <c r="AD3537" s="77"/>
    </row>
    <row r="3538" spans="16:30" ht="4.5" customHeight="1" x14ac:dyDescent="0.2">
      <c r="P3538" s="75"/>
      <c r="Q3538" s="75"/>
      <c r="W3538" s="75"/>
      <c r="AD3538" s="77"/>
    </row>
    <row r="3539" spans="16:30" ht="4.5" customHeight="1" x14ac:dyDescent="0.2">
      <c r="P3539" s="75"/>
      <c r="Q3539" s="75"/>
      <c r="W3539" s="75"/>
      <c r="AD3539" s="77"/>
    </row>
    <row r="3540" spans="16:30" ht="4.5" customHeight="1" x14ac:dyDescent="0.2">
      <c r="P3540" s="75"/>
      <c r="Q3540" s="75"/>
      <c r="W3540" s="75"/>
      <c r="AD3540" s="77"/>
    </row>
    <row r="3541" spans="16:30" ht="4.5" customHeight="1" x14ac:dyDescent="0.2">
      <c r="P3541" s="75"/>
      <c r="Q3541" s="75"/>
      <c r="W3541" s="75"/>
      <c r="AD3541" s="77"/>
    </row>
    <row r="3542" spans="16:30" ht="4.5" customHeight="1" x14ac:dyDescent="0.2">
      <c r="P3542" s="75"/>
      <c r="Q3542" s="75"/>
      <c r="W3542" s="75"/>
      <c r="AD3542" s="77"/>
    </row>
    <row r="3543" spans="16:30" ht="4.5" customHeight="1" x14ac:dyDescent="0.2">
      <c r="P3543" s="75"/>
      <c r="Q3543" s="75"/>
      <c r="W3543" s="75"/>
      <c r="AD3543" s="77"/>
    </row>
    <row r="3544" spans="16:30" ht="4.5" customHeight="1" x14ac:dyDescent="0.2">
      <c r="P3544" s="75"/>
      <c r="Q3544" s="75"/>
      <c r="W3544" s="75"/>
      <c r="AD3544" s="77"/>
    </row>
    <row r="3545" spans="16:30" ht="4.5" customHeight="1" x14ac:dyDescent="0.2">
      <c r="P3545" s="75"/>
      <c r="Q3545" s="75"/>
      <c r="W3545" s="75"/>
      <c r="AD3545" s="77"/>
    </row>
    <row r="3546" spans="16:30" ht="4.5" customHeight="1" x14ac:dyDescent="0.2">
      <c r="P3546" s="75"/>
      <c r="Q3546" s="75"/>
      <c r="W3546" s="75"/>
      <c r="AD3546" s="77"/>
    </row>
    <row r="3547" spans="16:30" ht="4.5" customHeight="1" x14ac:dyDescent="0.2">
      <c r="P3547" s="75"/>
      <c r="Q3547" s="75"/>
      <c r="W3547" s="75"/>
      <c r="AD3547" s="77"/>
    </row>
    <row r="3548" spans="16:30" ht="4.5" customHeight="1" x14ac:dyDescent="0.2">
      <c r="P3548" s="75"/>
      <c r="Q3548" s="75"/>
      <c r="W3548" s="75"/>
      <c r="AD3548" s="77"/>
    </row>
    <row r="3549" spans="16:30" ht="4.5" customHeight="1" x14ac:dyDescent="0.2">
      <c r="P3549" s="75"/>
      <c r="Q3549" s="75"/>
      <c r="W3549" s="75"/>
      <c r="AD3549" s="77"/>
    </row>
    <row r="3550" spans="16:30" ht="4.5" customHeight="1" x14ac:dyDescent="0.2">
      <c r="P3550" s="75"/>
      <c r="Q3550" s="75"/>
      <c r="W3550" s="75"/>
      <c r="AD3550" s="77"/>
    </row>
    <row r="3551" spans="16:30" ht="4.5" customHeight="1" x14ac:dyDescent="0.2">
      <c r="P3551" s="75"/>
      <c r="Q3551" s="75"/>
      <c r="W3551" s="75"/>
      <c r="AD3551" s="77"/>
    </row>
    <row r="3552" spans="16:30" ht="4.5" customHeight="1" x14ac:dyDescent="0.2">
      <c r="P3552" s="75"/>
      <c r="Q3552" s="75"/>
      <c r="W3552" s="75"/>
      <c r="AD3552" s="77"/>
    </row>
    <row r="3553" spans="16:30" ht="4.5" customHeight="1" x14ac:dyDescent="0.2">
      <c r="P3553" s="75"/>
      <c r="Q3553" s="75"/>
      <c r="W3553" s="75"/>
      <c r="AD3553" s="77"/>
    </row>
    <row r="3554" spans="16:30" ht="4.5" customHeight="1" x14ac:dyDescent="0.2">
      <c r="P3554" s="75"/>
      <c r="Q3554" s="75"/>
      <c r="W3554" s="75"/>
      <c r="AD3554" s="77"/>
    </row>
    <row r="3555" spans="16:30" ht="4.5" customHeight="1" x14ac:dyDescent="0.2">
      <c r="P3555" s="75"/>
      <c r="Q3555" s="75"/>
      <c r="W3555" s="75"/>
      <c r="AD3555" s="77"/>
    </row>
    <row r="3556" spans="16:30" ht="4.5" customHeight="1" x14ac:dyDescent="0.2">
      <c r="P3556" s="75"/>
      <c r="Q3556" s="75"/>
      <c r="W3556" s="75"/>
      <c r="AD3556" s="77"/>
    </row>
    <row r="3557" spans="16:30" ht="4.5" customHeight="1" x14ac:dyDescent="0.2">
      <c r="P3557" s="75"/>
      <c r="Q3557" s="75"/>
      <c r="W3557" s="75"/>
      <c r="AD3557" s="77"/>
    </row>
    <row r="3558" spans="16:30" ht="4.5" customHeight="1" x14ac:dyDescent="0.2">
      <c r="P3558" s="75"/>
      <c r="Q3558" s="75"/>
      <c r="W3558" s="75"/>
      <c r="AD3558" s="77"/>
    </row>
    <row r="3559" spans="16:30" ht="4.5" customHeight="1" x14ac:dyDescent="0.2">
      <c r="P3559" s="75"/>
      <c r="Q3559" s="75"/>
      <c r="W3559" s="75"/>
      <c r="AD3559" s="77"/>
    </row>
    <row r="3560" spans="16:30" ht="4.5" customHeight="1" x14ac:dyDescent="0.2">
      <c r="P3560" s="75"/>
      <c r="Q3560" s="75"/>
      <c r="W3560" s="75"/>
      <c r="AD3560" s="77"/>
    </row>
    <row r="3561" spans="16:30" ht="4.5" customHeight="1" x14ac:dyDescent="0.2">
      <c r="P3561" s="75"/>
      <c r="Q3561" s="75"/>
      <c r="W3561" s="75"/>
      <c r="AD3561" s="77"/>
    </row>
    <row r="3562" spans="16:30" ht="4.5" customHeight="1" x14ac:dyDescent="0.2">
      <c r="P3562" s="75"/>
      <c r="Q3562" s="75"/>
      <c r="W3562" s="75"/>
      <c r="AD3562" s="77"/>
    </row>
    <row r="3563" spans="16:30" ht="4.5" customHeight="1" x14ac:dyDescent="0.2">
      <c r="P3563" s="75"/>
      <c r="Q3563" s="75"/>
      <c r="W3563" s="75"/>
      <c r="AD3563" s="77"/>
    </row>
    <row r="3564" spans="16:30" ht="4.5" customHeight="1" x14ac:dyDescent="0.2">
      <c r="P3564" s="75"/>
      <c r="Q3564" s="75"/>
      <c r="W3564" s="75"/>
      <c r="AD3564" s="77"/>
    </row>
    <row r="3565" spans="16:30" ht="4.5" customHeight="1" x14ac:dyDescent="0.2">
      <c r="P3565" s="75"/>
      <c r="Q3565" s="75"/>
      <c r="W3565" s="75"/>
      <c r="AD3565" s="77"/>
    </row>
    <row r="3566" spans="16:30" ht="4.5" customHeight="1" x14ac:dyDescent="0.2">
      <c r="P3566" s="75"/>
      <c r="Q3566" s="75"/>
      <c r="W3566" s="75"/>
      <c r="AD3566" s="77"/>
    </row>
    <row r="3567" spans="16:30" ht="4.5" customHeight="1" x14ac:dyDescent="0.2">
      <c r="P3567" s="75"/>
      <c r="Q3567" s="75"/>
      <c r="W3567" s="75"/>
      <c r="AD3567" s="77"/>
    </row>
    <row r="3568" spans="16:30" ht="4.5" customHeight="1" x14ac:dyDescent="0.2">
      <c r="P3568" s="75"/>
      <c r="Q3568" s="75"/>
      <c r="W3568" s="75"/>
      <c r="AD3568" s="77"/>
    </row>
    <row r="3569" spans="16:30" ht="4.5" customHeight="1" x14ac:dyDescent="0.2">
      <c r="P3569" s="75"/>
      <c r="Q3569" s="75"/>
      <c r="W3569" s="75"/>
      <c r="AD3569" s="77"/>
    </row>
    <row r="3570" spans="16:30" ht="4.5" customHeight="1" x14ac:dyDescent="0.2">
      <c r="P3570" s="75"/>
      <c r="Q3570" s="75"/>
      <c r="W3570" s="75"/>
      <c r="AD3570" s="77"/>
    </row>
    <row r="3571" spans="16:30" ht="4.5" customHeight="1" x14ac:dyDescent="0.2">
      <c r="P3571" s="75"/>
      <c r="Q3571" s="75"/>
      <c r="W3571" s="75"/>
      <c r="AD3571" s="77"/>
    </row>
    <row r="3572" spans="16:30" ht="4.5" customHeight="1" x14ac:dyDescent="0.2">
      <c r="P3572" s="75"/>
      <c r="Q3572" s="75"/>
      <c r="W3572" s="75"/>
      <c r="AD3572" s="77"/>
    </row>
    <row r="3573" spans="16:30" ht="4.5" customHeight="1" x14ac:dyDescent="0.2">
      <c r="P3573" s="75"/>
      <c r="Q3573" s="75"/>
      <c r="W3573" s="75"/>
      <c r="AD3573" s="77"/>
    </row>
    <row r="3574" spans="16:30" ht="4.5" customHeight="1" x14ac:dyDescent="0.2">
      <c r="P3574" s="75"/>
      <c r="Q3574" s="75"/>
      <c r="W3574" s="75"/>
      <c r="AD3574" s="77"/>
    </row>
    <row r="3575" spans="16:30" ht="4.5" customHeight="1" x14ac:dyDescent="0.2">
      <c r="P3575" s="75"/>
      <c r="Q3575" s="75"/>
      <c r="W3575" s="75"/>
      <c r="AD3575" s="77"/>
    </row>
    <row r="3576" spans="16:30" ht="4.5" customHeight="1" x14ac:dyDescent="0.2">
      <c r="P3576" s="75"/>
      <c r="Q3576" s="75"/>
      <c r="W3576" s="75"/>
      <c r="AD3576" s="77"/>
    </row>
    <row r="3577" spans="16:30" ht="4.5" customHeight="1" x14ac:dyDescent="0.2">
      <c r="P3577" s="75"/>
      <c r="Q3577" s="75"/>
      <c r="W3577" s="75"/>
      <c r="AD3577" s="77"/>
    </row>
    <row r="3578" spans="16:30" ht="4.5" customHeight="1" x14ac:dyDescent="0.2">
      <c r="P3578" s="75"/>
      <c r="Q3578" s="75"/>
      <c r="W3578" s="75"/>
      <c r="AD3578" s="77"/>
    </row>
    <row r="3579" spans="16:30" ht="4.5" customHeight="1" x14ac:dyDescent="0.2">
      <c r="P3579" s="75"/>
      <c r="Q3579" s="75"/>
      <c r="W3579" s="75"/>
      <c r="AD3579" s="77"/>
    </row>
    <row r="3580" spans="16:30" ht="4.5" customHeight="1" x14ac:dyDescent="0.2">
      <c r="P3580" s="75"/>
      <c r="Q3580" s="75"/>
      <c r="W3580" s="75"/>
      <c r="AD3580" s="77"/>
    </row>
    <row r="3581" spans="16:30" ht="4.5" customHeight="1" x14ac:dyDescent="0.2">
      <c r="P3581" s="75"/>
      <c r="Q3581" s="75"/>
      <c r="W3581" s="75"/>
      <c r="AD3581" s="77"/>
    </row>
    <row r="3582" spans="16:30" ht="4.5" customHeight="1" x14ac:dyDescent="0.2">
      <c r="P3582" s="75"/>
      <c r="Q3582" s="75"/>
      <c r="W3582" s="75"/>
      <c r="AD3582" s="77"/>
    </row>
    <row r="3583" spans="16:30" ht="4.5" customHeight="1" x14ac:dyDescent="0.2">
      <c r="P3583" s="75"/>
      <c r="Q3583" s="75"/>
      <c r="W3583" s="75"/>
      <c r="AD3583" s="77"/>
    </row>
    <row r="3584" spans="16:30" ht="4.5" customHeight="1" x14ac:dyDescent="0.2">
      <c r="P3584" s="75"/>
      <c r="Q3584" s="75"/>
      <c r="W3584" s="75"/>
      <c r="AD3584" s="77"/>
    </row>
    <row r="3585" spans="16:30" ht="4.5" customHeight="1" x14ac:dyDescent="0.2">
      <c r="P3585" s="75"/>
      <c r="Q3585" s="75"/>
      <c r="W3585" s="75"/>
      <c r="AD3585" s="77"/>
    </row>
    <row r="3586" spans="16:30" ht="4.5" customHeight="1" x14ac:dyDescent="0.2">
      <c r="P3586" s="75"/>
      <c r="Q3586" s="75"/>
      <c r="W3586" s="75"/>
      <c r="AD3586" s="77"/>
    </row>
    <row r="3587" spans="16:30" ht="4.5" customHeight="1" x14ac:dyDescent="0.2">
      <c r="P3587" s="75"/>
      <c r="Q3587" s="75"/>
      <c r="W3587" s="75"/>
      <c r="AD3587" s="77"/>
    </row>
    <row r="3588" spans="16:30" ht="4.5" customHeight="1" x14ac:dyDescent="0.2">
      <c r="P3588" s="75"/>
      <c r="Q3588" s="75"/>
      <c r="W3588" s="75"/>
      <c r="AD3588" s="77"/>
    </row>
    <row r="3589" spans="16:30" ht="4.5" customHeight="1" x14ac:dyDescent="0.2">
      <c r="P3589" s="75"/>
      <c r="Q3589" s="75"/>
      <c r="W3589" s="75"/>
      <c r="AD3589" s="77"/>
    </row>
    <row r="3590" spans="16:30" ht="4.5" customHeight="1" x14ac:dyDescent="0.2">
      <c r="P3590" s="75"/>
      <c r="Q3590" s="75"/>
      <c r="W3590" s="75"/>
      <c r="AD3590" s="77"/>
    </row>
    <row r="3591" spans="16:30" ht="4.5" customHeight="1" x14ac:dyDescent="0.2">
      <c r="P3591" s="75"/>
      <c r="Q3591" s="75"/>
      <c r="W3591" s="75"/>
      <c r="AD3591" s="77"/>
    </row>
    <row r="3592" spans="16:30" ht="4.5" customHeight="1" x14ac:dyDescent="0.2">
      <c r="P3592" s="75"/>
      <c r="Q3592" s="75"/>
      <c r="W3592" s="75"/>
      <c r="AD3592" s="77"/>
    </row>
    <row r="3593" spans="16:30" ht="4.5" customHeight="1" x14ac:dyDescent="0.2">
      <c r="P3593" s="75"/>
      <c r="Q3593" s="75"/>
      <c r="W3593" s="75"/>
      <c r="AD3593" s="77"/>
    </row>
    <row r="3594" spans="16:30" ht="4.5" customHeight="1" x14ac:dyDescent="0.2">
      <c r="P3594" s="75"/>
      <c r="Q3594" s="75"/>
      <c r="W3594" s="75"/>
      <c r="AD3594" s="77"/>
    </row>
    <row r="3595" spans="16:30" ht="4.5" customHeight="1" x14ac:dyDescent="0.2">
      <c r="P3595" s="75"/>
      <c r="Q3595" s="75"/>
      <c r="W3595" s="75"/>
      <c r="AD3595" s="77"/>
    </row>
    <row r="3596" spans="16:30" ht="4.5" customHeight="1" x14ac:dyDescent="0.2">
      <c r="P3596" s="75"/>
      <c r="Q3596" s="75"/>
      <c r="W3596" s="75"/>
      <c r="AD3596" s="77"/>
    </row>
    <row r="3597" spans="16:30" ht="4.5" customHeight="1" x14ac:dyDescent="0.2">
      <c r="P3597" s="75"/>
      <c r="Q3597" s="75"/>
      <c r="W3597" s="75"/>
      <c r="AD3597" s="77"/>
    </row>
    <row r="3598" spans="16:30" ht="4.5" customHeight="1" x14ac:dyDescent="0.2">
      <c r="P3598" s="75"/>
      <c r="Q3598" s="75"/>
      <c r="W3598" s="75"/>
      <c r="AD3598" s="77"/>
    </row>
    <row r="3599" spans="16:30" ht="4.5" customHeight="1" x14ac:dyDescent="0.2">
      <c r="P3599" s="75"/>
      <c r="Q3599" s="75"/>
      <c r="W3599" s="75"/>
      <c r="AD3599" s="77"/>
    </row>
    <row r="3600" spans="16:30" ht="4.5" customHeight="1" x14ac:dyDescent="0.2">
      <c r="P3600" s="75"/>
      <c r="Q3600" s="75"/>
      <c r="W3600" s="75"/>
      <c r="AD3600" s="77"/>
    </row>
    <row r="3601" spans="16:30" ht="4.5" customHeight="1" x14ac:dyDescent="0.2">
      <c r="P3601" s="75"/>
      <c r="Q3601" s="75"/>
      <c r="W3601" s="75"/>
      <c r="AD3601" s="77"/>
    </row>
    <row r="3602" spans="16:30" ht="4.5" customHeight="1" x14ac:dyDescent="0.2">
      <c r="P3602" s="75"/>
      <c r="Q3602" s="75"/>
      <c r="W3602" s="75"/>
      <c r="AD3602" s="77"/>
    </row>
    <row r="3603" spans="16:30" ht="4.5" customHeight="1" x14ac:dyDescent="0.2">
      <c r="P3603" s="75"/>
      <c r="Q3603" s="75"/>
      <c r="W3603" s="75"/>
      <c r="AD3603" s="77"/>
    </row>
    <row r="3604" spans="16:30" ht="4.5" customHeight="1" x14ac:dyDescent="0.2">
      <c r="P3604" s="75"/>
      <c r="Q3604" s="75"/>
      <c r="W3604" s="75"/>
      <c r="AD3604" s="77"/>
    </row>
    <row r="3605" spans="16:30" ht="4.5" customHeight="1" x14ac:dyDescent="0.2">
      <c r="P3605" s="75"/>
      <c r="Q3605" s="75"/>
      <c r="W3605" s="75"/>
      <c r="AD3605" s="77"/>
    </row>
    <row r="3606" spans="16:30" ht="4.5" customHeight="1" x14ac:dyDescent="0.2">
      <c r="P3606" s="75"/>
      <c r="Q3606" s="75"/>
      <c r="W3606" s="75"/>
      <c r="AD3606" s="77"/>
    </row>
    <row r="3607" spans="16:30" ht="4.5" customHeight="1" x14ac:dyDescent="0.2">
      <c r="P3607" s="75"/>
      <c r="Q3607" s="75"/>
      <c r="W3607" s="75"/>
      <c r="AD3607" s="77"/>
    </row>
    <row r="3608" spans="16:30" ht="4.5" customHeight="1" x14ac:dyDescent="0.2">
      <c r="P3608" s="75"/>
      <c r="Q3608" s="75"/>
      <c r="W3608" s="75"/>
      <c r="AD3608" s="77"/>
    </row>
    <row r="3609" spans="16:30" ht="4.5" customHeight="1" x14ac:dyDescent="0.2">
      <c r="P3609" s="75"/>
      <c r="Q3609" s="75"/>
      <c r="W3609" s="75"/>
      <c r="AD3609" s="77"/>
    </row>
    <row r="3610" spans="16:30" ht="4.5" customHeight="1" x14ac:dyDescent="0.2">
      <c r="P3610" s="75"/>
      <c r="Q3610" s="75"/>
      <c r="W3610" s="75"/>
      <c r="AD3610" s="77"/>
    </row>
    <row r="3611" spans="16:30" ht="4.5" customHeight="1" x14ac:dyDescent="0.2">
      <c r="P3611" s="75"/>
      <c r="Q3611" s="75"/>
      <c r="W3611" s="75"/>
      <c r="AD3611" s="77"/>
    </row>
    <row r="3612" spans="16:30" ht="4.5" customHeight="1" x14ac:dyDescent="0.2">
      <c r="P3612" s="75"/>
      <c r="Q3612" s="75"/>
      <c r="W3612" s="75"/>
      <c r="AD3612" s="77"/>
    </row>
    <row r="3613" spans="16:30" ht="4.5" customHeight="1" x14ac:dyDescent="0.2">
      <c r="P3613" s="75"/>
      <c r="Q3613" s="75"/>
      <c r="W3613" s="75"/>
      <c r="AD3613" s="77"/>
    </row>
    <row r="3614" spans="16:30" ht="4.5" customHeight="1" x14ac:dyDescent="0.2">
      <c r="P3614" s="75"/>
      <c r="Q3614" s="75"/>
      <c r="W3614" s="75"/>
      <c r="AD3614" s="77"/>
    </row>
    <row r="3615" spans="16:30" ht="4.5" customHeight="1" x14ac:dyDescent="0.2">
      <c r="P3615" s="75"/>
      <c r="Q3615" s="75"/>
      <c r="W3615" s="75"/>
      <c r="AD3615" s="77"/>
    </row>
    <row r="3616" spans="16:30" ht="4.5" customHeight="1" x14ac:dyDescent="0.2">
      <c r="P3616" s="75"/>
      <c r="Q3616" s="75"/>
      <c r="W3616" s="75"/>
      <c r="AD3616" s="77"/>
    </row>
    <row r="3617" spans="16:30" ht="4.5" customHeight="1" x14ac:dyDescent="0.2">
      <c r="P3617" s="75"/>
      <c r="Q3617" s="75"/>
      <c r="W3617" s="75"/>
      <c r="AD3617" s="77"/>
    </row>
    <row r="3618" spans="16:30" ht="4.5" customHeight="1" x14ac:dyDescent="0.2">
      <c r="P3618" s="75"/>
      <c r="Q3618" s="75"/>
      <c r="W3618" s="75"/>
      <c r="AD3618" s="77"/>
    </row>
    <row r="3619" spans="16:30" ht="4.5" customHeight="1" x14ac:dyDescent="0.2">
      <c r="P3619" s="75"/>
      <c r="Q3619" s="75"/>
      <c r="W3619" s="75"/>
      <c r="AD3619" s="77"/>
    </row>
    <row r="3620" spans="16:30" ht="4.5" customHeight="1" x14ac:dyDescent="0.2">
      <c r="P3620" s="75"/>
      <c r="Q3620" s="75"/>
      <c r="W3620" s="75"/>
      <c r="AD3620" s="77"/>
    </row>
    <row r="3621" spans="16:30" ht="4.5" customHeight="1" x14ac:dyDescent="0.2">
      <c r="P3621" s="75"/>
      <c r="Q3621" s="75"/>
      <c r="W3621" s="75"/>
      <c r="AD3621" s="77"/>
    </row>
    <row r="3622" spans="16:30" ht="4.5" customHeight="1" x14ac:dyDescent="0.2">
      <c r="P3622" s="75"/>
      <c r="Q3622" s="75"/>
      <c r="W3622" s="75"/>
      <c r="AD3622" s="77"/>
    </row>
    <row r="3623" spans="16:30" ht="4.5" customHeight="1" x14ac:dyDescent="0.2">
      <c r="P3623" s="75"/>
      <c r="Q3623" s="75"/>
      <c r="W3623" s="75"/>
      <c r="AD3623" s="77"/>
    </row>
    <row r="3624" spans="16:30" ht="4.5" customHeight="1" x14ac:dyDescent="0.2">
      <c r="P3624" s="75"/>
      <c r="Q3624" s="75"/>
      <c r="W3624" s="75"/>
      <c r="AD3624" s="77"/>
    </row>
    <row r="3625" spans="16:30" ht="4.5" customHeight="1" x14ac:dyDescent="0.2">
      <c r="P3625" s="75"/>
      <c r="Q3625" s="75"/>
      <c r="W3625" s="75"/>
      <c r="AD3625" s="77"/>
    </row>
    <row r="3626" spans="16:30" ht="4.5" customHeight="1" x14ac:dyDescent="0.2">
      <c r="P3626" s="75"/>
      <c r="Q3626" s="75"/>
      <c r="W3626" s="75"/>
      <c r="AD3626" s="77"/>
    </row>
    <row r="3627" spans="16:30" ht="4.5" customHeight="1" x14ac:dyDescent="0.2">
      <c r="P3627" s="75"/>
      <c r="Q3627" s="75"/>
      <c r="W3627" s="75"/>
      <c r="AD3627" s="77"/>
    </row>
    <row r="3628" spans="16:30" ht="4.5" customHeight="1" x14ac:dyDescent="0.2">
      <c r="P3628" s="75"/>
      <c r="Q3628" s="75"/>
      <c r="W3628" s="75"/>
      <c r="AD3628" s="77"/>
    </row>
    <row r="3629" spans="16:30" ht="4.5" customHeight="1" x14ac:dyDescent="0.2">
      <c r="P3629" s="75"/>
      <c r="Q3629" s="75"/>
      <c r="W3629" s="75"/>
      <c r="AD3629" s="77"/>
    </row>
    <row r="3630" spans="16:30" ht="4.5" customHeight="1" x14ac:dyDescent="0.2">
      <c r="P3630" s="75"/>
      <c r="Q3630" s="75"/>
      <c r="W3630" s="75"/>
      <c r="AD3630" s="77"/>
    </row>
    <row r="3631" spans="16:30" ht="4.5" customHeight="1" x14ac:dyDescent="0.2">
      <c r="P3631" s="75"/>
      <c r="Q3631" s="75"/>
      <c r="W3631" s="75"/>
      <c r="AD3631" s="77"/>
    </row>
    <row r="3632" spans="16:30" ht="4.5" customHeight="1" x14ac:dyDescent="0.2">
      <c r="P3632" s="75"/>
      <c r="Q3632" s="75"/>
      <c r="W3632" s="75"/>
      <c r="AD3632" s="77"/>
    </row>
    <row r="3633" spans="16:30" ht="4.5" customHeight="1" x14ac:dyDescent="0.2">
      <c r="P3633" s="75"/>
      <c r="Q3633" s="75"/>
      <c r="W3633" s="75"/>
      <c r="AD3633" s="77"/>
    </row>
    <row r="3634" spans="16:30" ht="4.5" customHeight="1" x14ac:dyDescent="0.2">
      <c r="P3634" s="75"/>
      <c r="Q3634" s="75"/>
      <c r="W3634" s="75"/>
      <c r="AD3634" s="77"/>
    </row>
    <row r="3635" spans="16:30" ht="4.5" customHeight="1" x14ac:dyDescent="0.2">
      <c r="P3635" s="75"/>
      <c r="Q3635" s="75"/>
      <c r="W3635" s="75"/>
      <c r="AD3635" s="77"/>
    </row>
    <row r="3636" spans="16:30" ht="4.5" customHeight="1" x14ac:dyDescent="0.2">
      <c r="P3636" s="75"/>
      <c r="Q3636" s="75"/>
      <c r="W3636" s="75"/>
      <c r="AD3636" s="77"/>
    </row>
    <row r="3637" spans="16:30" ht="4.5" customHeight="1" x14ac:dyDescent="0.2">
      <c r="P3637" s="75"/>
      <c r="Q3637" s="75"/>
      <c r="W3637" s="75"/>
      <c r="AD3637" s="77"/>
    </row>
    <row r="3638" spans="16:30" ht="4.5" customHeight="1" x14ac:dyDescent="0.2">
      <c r="P3638" s="75"/>
      <c r="Q3638" s="75"/>
      <c r="W3638" s="75"/>
      <c r="AD3638" s="77"/>
    </row>
    <row r="3639" spans="16:30" ht="4.5" customHeight="1" x14ac:dyDescent="0.2">
      <c r="P3639" s="75"/>
      <c r="Q3639" s="75"/>
      <c r="W3639" s="75"/>
      <c r="AD3639" s="77"/>
    </row>
    <row r="3640" spans="16:30" ht="4.5" customHeight="1" x14ac:dyDescent="0.2">
      <c r="P3640" s="75"/>
      <c r="Q3640" s="75"/>
      <c r="W3640" s="75"/>
      <c r="AD3640" s="77"/>
    </row>
    <row r="3641" spans="16:30" ht="4.5" customHeight="1" x14ac:dyDescent="0.2">
      <c r="P3641" s="75"/>
      <c r="Q3641" s="75"/>
      <c r="W3641" s="75"/>
      <c r="AD3641" s="77"/>
    </row>
    <row r="3642" spans="16:30" ht="4.5" customHeight="1" x14ac:dyDescent="0.2">
      <c r="P3642" s="75"/>
      <c r="Q3642" s="75"/>
      <c r="W3642" s="75"/>
      <c r="AD3642" s="77"/>
    </row>
    <row r="3643" spans="16:30" ht="4.5" customHeight="1" x14ac:dyDescent="0.2">
      <c r="P3643" s="75"/>
      <c r="Q3643" s="75"/>
      <c r="W3643" s="75"/>
      <c r="AD3643" s="77"/>
    </row>
    <row r="3644" spans="16:30" ht="4.5" customHeight="1" x14ac:dyDescent="0.2">
      <c r="P3644" s="75"/>
      <c r="Q3644" s="75"/>
      <c r="W3644" s="75"/>
      <c r="AD3644" s="77"/>
    </row>
    <row r="3645" spans="16:30" ht="4.5" customHeight="1" x14ac:dyDescent="0.2">
      <c r="P3645" s="75"/>
      <c r="Q3645" s="75"/>
      <c r="W3645" s="75"/>
      <c r="AD3645" s="77"/>
    </row>
    <row r="3646" spans="16:30" ht="4.5" customHeight="1" x14ac:dyDescent="0.2">
      <c r="P3646" s="75"/>
      <c r="Q3646" s="75"/>
      <c r="W3646" s="75"/>
      <c r="AD3646" s="77"/>
    </row>
    <row r="3647" spans="16:30" ht="4.5" customHeight="1" x14ac:dyDescent="0.2">
      <c r="P3647" s="75"/>
      <c r="Q3647" s="75"/>
      <c r="W3647" s="75"/>
      <c r="AD3647" s="77"/>
    </row>
    <row r="3648" spans="16:30" ht="4.5" customHeight="1" x14ac:dyDescent="0.2">
      <c r="P3648" s="75"/>
      <c r="Q3648" s="75"/>
      <c r="W3648" s="75"/>
      <c r="AD3648" s="77"/>
    </row>
    <row r="3649" spans="16:30" ht="4.5" customHeight="1" x14ac:dyDescent="0.2">
      <c r="P3649" s="75"/>
      <c r="Q3649" s="75"/>
      <c r="W3649" s="75"/>
      <c r="AD3649" s="77"/>
    </row>
    <row r="3650" spans="16:30" ht="4.5" customHeight="1" x14ac:dyDescent="0.2">
      <c r="P3650" s="75"/>
      <c r="Q3650" s="75"/>
      <c r="W3650" s="75"/>
      <c r="AD3650" s="77"/>
    </row>
    <row r="3651" spans="16:30" ht="4.5" customHeight="1" x14ac:dyDescent="0.2">
      <c r="P3651" s="75"/>
      <c r="Q3651" s="75"/>
      <c r="W3651" s="75"/>
      <c r="AD3651" s="77"/>
    </row>
    <row r="3652" spans="16:30" ht="4.5" customHeight="1" x14ac:dyDescent="0.2">
      <c r="P3652" s="75"/>
      <c r="Q3652" s="75"/>
      <c r="W3652" s="75"/>
      <c r="AD3652" s="77"/>
    </row>
    <row r="3653" spans="16:30" ht="4.5" customHeight="1" x14ac:dyDescent="0.2">
      <c r="P3653" s="75"/>
      <c r="Q3653" s="75"/>
      <c r="W3653" s="75"/>
      <c r="AD3653" s="77"/>
    </row>
    <row r="3654" spans="16:30" ht="4.5" customHeight="1" x14ac:dyDescent="0.2">
      <c r="P3654" s="75"/>
      <c r="Q3654" s="75"/>
      <c r="W3654" s="75"/>
      <c r="AD3654" s="77"/>
    </row>
    <row r="3655" spans="16:30" ht="4.5" customHeight="1" x14ac:dyDescent="0.2">
      <c r="P3655" s="75"/>
      <c r="Q3655" s="75"/>
      <c r="W3655" s="75"/>
      <c r="AD3655" s="77"/>
    </row>
    <row r="3656" spans="16:30" ht="4.5" customHeight="1" x14ac:dyDescent="0.2">
      <c r="P3656" s="75"/>
      <c r="Q3656" s="75"/>
      <c r="W3656" s="75"/>
      <c r="AD3656" s="77"/>
    </row>
    <row r="3657" spans="16:30" ht="4.5" customHeight="1" x14ac:dyDescent="0.2">
      <c r="P3657" s="75"/>
      <c r="Q3657" s="75"/>
      <c r="W3657" s="75"/>
      <c r="AD3657" s="77"/>
    </row>
    <row r="3658" spans="16:30" ht="4.5" customHeight="1" x14ac:dyDescent="0.2">
      <c r="P3658" s="75"/>
      <c r="Q3658" s="75"/>
      <c r="W3658" s="75"/>
      <c r="AD3658" s="77"/>
    </row>
    <row r="3659" spans="16:30" ht="4.5" customHeight="1" x14ac:dyDescent="0.2">
      <c r="P3659" s="75"/>
      <c r="Q3659" s="75"/>
      <c r="W3659" s="75"/>
      <c r="AD3659" s="77"/>
    </row>
    <row r="3660" spans="16:30" ht="4.5" customHeight="1" x14ac:dyDescent="0.2">
      <c r="P3660" s="75"/>
      <c r="Q3660" s="75"/>
      <c r="W3660" s="75"/>
      <c r="AD3660" s="77"/>
    </row>
    <row r="3661" spans="16:30" ht="4.5" customHeight="1" x14ac:dyDescent="0.2">
      <c r="P3661" s="75"/>
      <c r="Q3661" s="75"/>
      <c r="W3661" s="75"/>
      <c r="AD3661" s="77"/>
    </row>
    <row r="3662" spans="16:30" ht="4.5" customHeight="1" x14ac:dyDescent="0.2">
      <c r="P3662" s="75"/>
      <c r="Q3662" s="75"/>
      <c r="W3662" s="75"/>
      <c r="AD3662" s="77"/>
    </row>
    <row r="3663" spans="16:30" ht="4.5" customHeight="1" x14ac:dyDescent="0.2">
      <c r="P3663" s="75"/>
      <c r="Q3663" s="75"/>
      <c r="W3663" s="75"/>
      <c r="AD3663" s="77"/>
    </row>
    <row r="3664" spans="16:30" ht="4.5" customHeight="1" x14ac:dyDescent="0.2">
      <c r="P3664" s="75"/>
      <c r="Q3664" s="75"/>
      <c r="W3664" s="75"/>
      <c r="AD3664" s="77"/>
    </row>
    <row r="3665" spans="16:30" ht="4.5" customHeight="1" x14ac:dyDescent="0.2">
      <c r="P3665" s="75"/>
      <c r="Q3665" s="75"/>
      <c r="W3665" s="75"/>
      <c r="AD3665" s="77"/>
    </row>
    <row r="3666" spans="16:30" ht="4.5" customHeight="1" x14ac:dyDescent="0.2">
      <c r="P3666" s="75"/>
      <c r="Q3666" s="75"/>
      <c r="W3666" s="75"/>
      <c r="AD3666" s="77"/>
    </row>
    <row r="3667" spans="16:30" ht="4.5" customHeight="1" x14ac:dyDescent="0.2">
      <c r="P3667" s="75"/>
      <c r="Q3667" s="75"/>
      <c r="W3667" s="75"/>
      <c r="AD3667" s="77"/>
    </row>
    <row r="3668" spans="16:30" ht="4.5" customHeight="1" x14ac:dyDescent="0.2">
      <c r="P3668" s="75"/>
      <c r="Q3668" s="75"/>
      <c r="W3668" s="75"/>
      <c r="AD3668" s="77"/>
    </row>
    <row r="3669" spans="16:30" ht="4.5" customHeight="1" x14ac:dyDescent="0.2">
      <c r="P3669" s="75"/>
      <c r="Q3669" s="75"/>
      <c r="W3669" s="75"/>
      <c r="AD3669" s="77"/>
    </row>
    <row r="3670" spans="16:30" ht="4.5" customHeight="1" x14ac:dyDescent="0.2">
      <c r="P3670" s="75"/>
      <c r="Q3670" s="75"/>
      <c r="W3670" s="75"/>
      <c r="AD3670" s="77"/>
    </row>
    <row r="3671" spans="16:30" ht="4.5" customHeight="1" x14ac:dyDescent="0.2">
      <c r="P3671" s="75"/>
      <c r="Q3671" s="75"/>
      <c r="W3671" s="75"/>
      <c r="AD3671" s="77"/>
    </row>
    <row r="3672" spans="16:30" ht="4.5" customHeight="1" x14ac:dyDescent="0.2">
      <c r="P3672" s="75"/>
      <c r="Q3672" s="75"/>
      <c r="W3672" s="75"/>
      <c r="AD3672" s="77"/>
    </row>
    <row r="3673" spans="16:30" ht="4.5" customHeight="1" x14ac:dyDescent="0.2">
      <c r="P3673" s="75"/>
      <c r="Q3673" s="75"/>
      <c r="W3673" s="75"/>
      <c r="AD3673" s="77"/>
    </row>
    <row r="3674" spans="16:30" ht="4.5" customHeight="1" x14ac:dyDescent="0.2">
      <c r="P3674" s="75"/>
      <c r="Q3674" s="75"/>
      <c r="W3674" s="75"/>
      <c r="AD3674" s="77"/>
    </row>
    <row r="3675" spans="16:30" ht="4.5" customHeight="1" x14ac:dyDescent="0.2">
      <c r="P3675" s="75"/>
      <c r="Q3675" s="75"/>
      <c r="W3675" s="75"/>
      <c r="AD3675" s="77"/>
    </row>
    <row r="3676" spans="16:30" ht="4.5" customHeight="1" x14ac:dyDescent="0.2">
      <c r="P3676" s="75"/>
      <c r="Q3676" s="75"/>
      <c r="W3676" s="75"/>
      <c r="AD3676" s="77"/>
    </row>
    <row r="3677" spans="16:30" ht="4.5" customHeight="1" x14ac:dyDescent="0.2">
      <c r="P3677" s="75"/>
      <c r="Q3677" s="75"/>
      <c r="W3677" s="75"/>
      <c r="AD3677" s="77"/>
    </row>
    <row r="3678" spans="16:30" ht="4.5" customHeight="1" x14ac:dyDescent="0.2">
      <c r="P3678" s="75"/>
      <c r="Q3678" s="75"/>
      <c r="W3678" s="75"/>
      <c r="AD3678" s="77"/>
    </row>
    <row r="3679" spans="16:30" ht="4.5" customHeight="1" x14ac:dyDescent="0.2">
      <c r="P3679" s="75"/>
      <c r="Q3679" s="75"/>
      <c r="W3679" s="75"/>
      <c r="AD3679" s="77"/>
    </row>
    <row r="3680" spans="16:30" ht="4.5" customHeight="1" x14ac:dyDescent="0.2">
      <c r="P3680" s="75"/>
      <c r="Q3680" s="75"/>
      <c r="W3680" s="75"/>
      <c r="AD3680" s="77"/>
    </row>
    <row r="3681" spans="16:30" ht="4.5" customHeight="1" x14ac:dyDescent="0.2">
      <c r="P3681" s="75"/>
      <c r="Q3681" s="75"/>
      <c r="W3681" s="75"/>
      <c r="AD3681" s="77"/>
    </row>
    <row r="3682" spans="16:30" ht="4.5" customHeight="1" x14ac:dyDescent="0.2">
      <c r="P3682" s="75"/>
      <c r="Q3682" s="75"/>
      <c r="W3682" s="75"/>
      <c r="AD3682" s="77"/>
    </row>
    <row r="3683" spans="16:30" ht="4.5" customHeight="1" x14ac:dyDescent="0.2">
      <c r="P3683" s="75"/>
      <c r="Q3683" s="75"/>
      <c r="W3683" s="75"/>
      <c r="AD3683" s="77"/>
    </row>
    <row r="3684" spans="16:30" ht="4.5" customHeight="1" x14ac:dyDescent="0.2">
      <c r="P3684" s="75"/>
      <c r="Q3684" s="75"/>
      <c r="W3684" s="75"/>
      <c r="AD3684" s="77"/>
    </row>
    <row r="3685" spans="16:30" ht="4.5" customHeight="1" x14ac:dyDescent="0.2">
      <c r="P3685" s="75"/>
      <c r="Q3685" s="75"/>
      <c r="W3685" s="75"/>
      <c r="AD3685" s="77"/>
    </row>
    <row r="3686" spans="16:30" ht="4.5" customHeight="1" x14ac:dyDescent="0.2">
      <c r="P3686" s="75"/>
      <c r="Q3686" s="75"/>
      <c r="W3686" s="75"/>
      <c r="AD3686" s="77"/>
    </row>
    <row r="3687" spans="16:30" ht="4.5" customHeight="1" x14ac:dyDescent="0.2">
      <c r="P3687" s="75"/>
      <c r="Q3687" s="75"/>
      <c r="W3687" s="75"/>
      <c r="AD3687" s="77"/>
    </row>
    <row r="3688" spans="16:30" ht="4.5" customHeight="1" x14ac:dyDescent="0.2">
      <c r="P3688" s="75"/>
      <c r="Q3688" s="75"/>
      <c r="W3688" s="75"/>
      <c r="AD3688" s="77"/>
    </row>
    <row r="3689" spans="16:30" ht="4.5" customHeight="1" x14ac:dyDescent="0.2">
      <c r="P3689" s="75"/>
      <c r="Q3689" s="75"/>
      <c r="W3689" s="75"/>
      <c r="AD3689" s="77"/>
    </row>
    <row r="3690" spans="16:30" ht="4.5" customHeight="1" x14ac:dyDescent="0.2">
      <c r="P3690" s="75"/>
      <c r="Q3690" s="75"/>
      <c r="W3690" s="75"/>
      <c r="AD3690" s="77"/>
    </row>
    <row r="3691" spans="16:30" ht="4.5" customHeight="1" x14ac:dyDescent="0.2">
      <c r="P3691" s="75"/>
      <c r="Q3691" s="75"/>
      <c r="W3691" s="75"/>
      <c r="AD3691" s="77"/>
    </row>
    <row r="3692" spans="16:30" ht="4.5" customHeight="1" x14ac:dyDescent="0.2">
      <c r="P3692" s="75"/>
      <c r="Q3692" s="75"/>
      <c r="W3692" s="75"/>
      <c r="AD3692" s="77"/>
    </row>
    <row r="3693" spans="16:30" ht="4.5" customHeight="1" x14ac:dyDescent="0.2">
      <c r="P3693" s="75"/>
      <c r="Q3693" s="75"/>
      <c r="W3693" s="75"/>
      <c r="AD3693" s="77"/>
    </row>
    <row r="3694" spans="16:30" ht="4.5" customHeight="1" x14ac:dyDescent="0.2">
      <c r="P3694" s="75"/>
      <c r="Q3694" s="75"/>
      <c r="W3694" s="75"/>
      <c r="AD3694" s="77"/>
    </row>
    <row r="3695" spans="16:30" ht="4.5" customHeight="1" x14ac:dyDescent="0.2">
      <c r="P3695" s="75"/>
      <c r="Q3695" s="75"/>
      <c r="W3695" s="75"/>
      <c r="AD3695" s="77"/>
    </row>
    <row r="3696" spans="16:30" ht="4.5" customHeight="1" x14ac:dyDescent="0.2">
      <c r="P3696" s="75"/>
      <c r="Q3696" s="75"/>
      <c r="W3696" s="75"/>
      <c r="AD3696" s="77"/>
    </row>
    <row r="3697" spans="16:30" ht="4.5" customHeight="1" x14ac:dyDescent="0.2">
      <c r="P3697" s="75"/>
      <c r="Q3697" s="75"/>
      <c r="W3697" s="75"/>
      <c r="AD3697" s="77"/>
    </row>
    <row r="3698" spans="16:30" ht="4.5" customHeight="1" x14ac:dyDescent="0.2">
      <c r="P3698" s="75"/>
      <c r="Q3698" s="75"/>
      <c r="W3698" s="75"/>
      <c r="AD3698" s="77"/>
    </row>
    <row r="3699" spans="16:30" ht="4.5" customHeight="1" x14ac:dyDescent="0.2">
      <c r="P3699" s="75"/>
      <c r="Q3699" s="75"/>
      <c r="W3699" s="75"/>
      <c r="AD3699" s="77"/>
    </row>
    <row r="3700" spans="16:30" ht="4.5" customHeight="1" x14ac:dyDescent="0.2">
      <c r="P3700" s="75"/>
      <c r="Q3700" s="75"/>
      <c r="W3700" s="75"/>
      <c r="AD3700" s="77"/>
    </row>
    <row r="3701" spans="16:30" ht="4.5" customHeight="1" x14ac:dyDescent="0.2">
      <c r="P3701" s="75"/>
      <c r="Q3701" s="75"/>
      <c r="W3701" s="75"/>
      <c r="AD3701" s="77"/>
    </row>
    <row r="3702" spans="16:30" ht="4.5" customHeight="1" x14ac:dyDescent="0.2">
      <c r="P3702" s="75"/>
      <c r="Q3702" s="75"/>
      <c r="W3702" s="75"/>
      <c r="AD3702" s="77"/>
    </row>
    <row r="3703" spans="16:30" ht="4.5" customHeight="1" x14ac:dyDescent="0.2">
      <c r="P3703" s="75"/>
      <c r="Q3703" s="75"/>
      <c r="W3703" s="75"/>
      <c r="AD3703" s="77"/>
    </row>
    <row r="3704" spans="16:30" ht="4.5" customHeight="1" x14ac:dyDescent="0.2">
      <c r="P3704" s="75"/>
      <c r="Q3704" s="75"/>
      <c r="W3704" s="75"/>
      <c r="AD3704" s="77"/>
    </row>
    <row r="3705" spans="16:30" ht="4.5" customHeight="1" x14ac:dyDescent="0.2">
      <c r="P3705" s="75"/>
      <c r="Q3705" s="75"/>
      <c r="W3705" s="75"/>
      <c r="AD3705" s="77"/>
    </row>
    <row r="3706" spans="16:30" ht="4.5" customHeight="1" x14ac:dyDescent="0.2">
      <c r="P3706" s="75"/>
      <c r="Q3706" s="75"/>
      <c r="W3706" s="75"/>
      <c r="AD3706" s="77"/>
    </row>
    <row r="3707" spans="16:30" ht="4.5" customHeight="1" x14ac:dyDescent="0.2">
      <c r="P3707" s="75"/>
      <c r="Q3707" s="75"/>
      <c r="W3707" s="75"/>
      <c r="AD3707" s="77"/>
    </row>
    <row r="3708" spans="16:30" ht="4.5" customHeight="1" x14ac:dyDescent="0.2">
      <c r="P3708" s="75"/>
      <c r="Q3708" s="75"/>
      <c r="W3708" s="75"/>
      <c r="AD3708" s="77"/>
    </row>
    <row r="3709" spans="16:30" ht="4.5" customHeight="1" x14ac:dyDescent="0.2">
      <c r="P3709" s="75"/>
      <c r="Q3709" s="75"/>
      <c r="W3709" s="75"/>
      <c r="AD3709" s="77"/>
    </row>
    <row r="3710" spans="16:30" ht="4.5" customHeight="1" x14ac:dyDescent="0.2">
      <c r="P3710" s="75"/>
      <c r="Q3710" s="75"/>
      <c r="W3710" s="75"/>
      <c r="AD3710" s="77"/>
    </row>
    <row r="3711" spans="16:30" ht="4.5" customHeight="1" x14ac:dyDescent="0.2">
      <c r="P3711" s="75"/>
      <c r="Q3711" s="75"/>
      <c r="W3711" s="75"/>
      <c r="AD3711" s="77"/>
    </row>
    <row r="3712" spans="16:30" ht="4.5" customHeight="1" x14ac:dyDescent="0.2">
      <c r="P3712" s="75"/>
      <c r="Q3712" s="75"/>
      <c r="W3712" s="75"/>
      <c r="AD3712" s="77"/>
    </row>
    <row r="3713" spans="16:30" ht="4.5" customHeight="1" x14ac:dyDescent="0.2">
      <c r="P3713" s="75"/>
      <c r="Q3713" s="75"/>
      <c r="W3713" s="75"/>
      <c r="AD3713" s="77"/>
    </row>
    <row r="3714" spans="16:30" ht="4.5" customHeight="1" x14ac:dyDescent="0.2">
      <c r="P3714" s="75"/>
      <c r="Q3714" s="75"/>
      <c r="W3714" s="75"/>
      <c r="AD3714" s="77"/>
    </row>
    <row r="3715" spans="16:30" ht="4.5" customHeight="1" x14ac:dyDescent="0.2">
      <c r="P3715" s="75"/>
      <c r="Q3715" s="75"/>
      <c r="W3715" s="75"/>
      <c r="AD3715" s="77"/>
    </row>
    <row r="3716" spans="16:30" ht="4.5" customHeight="1" x14ac:dyDescent="0.2">
      <c r="P3716" s="75"/>
      <c r="Q3716" s="75"/>
      <c r="W3716" s="75"/>
      <c r="AD3716" s="77"/>
    </row>
    <row r="3717" spans="16:30" ht="4.5" customHeight="1" x14ac:dyDescent="0.2">
      <c r="P3717" s="75"/>
      <c r="Q3717" s="75"/>
      <c r="W3717" s="75"/>
      <c r="AD3717" s="77"/>
    </row>
    <row r="3718" spans="16:30" ht="4.5" customHeight="1" x14ac:dyDescent="0.2">
      <c r="P3718" s="75"/>
      <c r="Q3718" s="75"/>
      <c r="W3718" s="75"/>
      <c r="AD3718" s="77"/>
    </row>
    <row r="3719" spans="16:30" ht="4.5" customHeight="1" x14ac:dyDescent="0.2">
      <c r="P3719" s="75"/>
      <c r="Q3719" s="75"/>
      <c r="W3719" s="75"/>
      <c r="AD3719" s="77"/>
    </row>
    <row r="3720" spans="16:30" ht="4.5" customHeight="1" x14ac:dyDescent="0.2">
      <c r="P3720" s="75"/>
      <c r="Q3720" s="75"/>
      <c r="W3720" s="75"/>
      <c r="AD3720" s="77"/>
    </row>
    <row r="3721" spans="16:30" ht="4.5" customHeight="1" x14ac:dyDescent="0.2">
      <c r="P3721" s="75"/>
      <c r="Q3721" s="75"/>
      <c r="W3721" s="75"/>
      <c r="AD3721" s="77"/>
    </row>
    <row r="3722" spans="16:30" ht="4.5" customHeight="1" x14ac:dyDescent="0.2">
      <c r="P3722" s="75"/>
      <c r="Q3722" s="75"/>
      <c r="W3722" s="75"/>
      <c r="AD3722" s="77"/>
    </row>
    <row r="3723" spans="16:30" ht="4.5" customHeight="1" x14ac:dyDescent="0.2">
      <c r="P3723" s="75"/>
      <c r="Q3723" s="75"/>
      <c r="W3723" s="75"/>
      <c r="AD3723" s="77"/>
    </row>
    <row r="3724" spans="16:30" ht="4.5" customHeight="1" x14ac:dyDescent="0.2">
      <c r="P3724" s="75"/>
      <c r="Q3724" s="75"/>
      <c r="W3724" s="75"/>
      <c r="AD3724" s="77"/>
    </row>
    <row r="3725" spans="16:30" ht="4.5" customHeight="1" x14ac:dyDescent="0.2">
      <c r="P3725" s="75"/>
      <c r="Q3725" s="75"/>
      <c r="W3725" s="75"/>
      <c r="AD3725" s="77"/>
    </row>
    <row r="3726" spans="16:30" ht="4.5" customHeight="1" x14ac:dyDescent="0.2">
      <c r="P3726" s="75"/>
      <c r="Q3726" s="75"/>
      <c r="W3726" s="75"/>
      <c r="AD3726" s="77"/>
    </row>
    <row r="3727" spans="16:30" ht="4.5" customHeight="1" x14ac:dyDescent="0.2">
      <c r="P3727" s="75"/>
      <c r="Q3727" s="75"/>
      <c r="W3727" s="75"/>
      <c r="AD3727" s="77"/>
    </row>
    <row r="3728" spans="16:30" ht="4.5" customHeight="1" x14ac:dyDescent="0.2">
      <c r="P3728" s="75"/>
      <c r="Q3728" s="75"/>
      <c r="W3728" s="75"/>
      <c r="AD3728" s="77"/>
    </row>
    <row r="3729" spans="16:30" ht="4.5" customHeight="1" x14ac:dyDescent="0.2">
      <c r="P3729" s="75"/>
      <c r="Q3729" s="75"/>
      <c r="W3729" s="75"/>
      <c r="AD3729" s="77"/>
    </row>
    <row r="3730" spans="16:30" ht="4.5" customHeight="1" x14ac:dyDescent="0.2">
      <c r="P3730" s="75"/>
      <c r="Q3730" s="75"/>
      <c r="W3730" s="75"/>
      <c r="AD3730" s="77"/>
    </row>
    <row r="3731" spans="16:30" ht="4.5" customHeight="1" x14ac:dyDescent="0.2">
      <c r="P3731" s="75"/>
      <c r="Q3731" s="75"/>
      <c r="W3731" s="75"/>
      <c r="AD3731" s="77"/>
    </row>
    <row r="3732" spans="16:30" ht="4.5" customHeight="1" x14ac:dyDescent="0.2">
      <c r="P3732" s="75"/>
      <c r="Q3732" s="75"/>
      <c r="W3732" s="75"/>
      <c r="AD3732" s="77"/>
    </row>
    <row r="3733" spans="16:30" ht="4.5" customHeight="1" x14ac:dyDescent="0.2">
      <c r="P3733" s="75"/>
      <c r="Q3733" s="75"/>
      <c r="W3733" s="75"/>
      <c r="AD3733" s="77"/>
    </row>
    <row r="3734" spans="16:30" ht="4.5" customHeight="1" x14ac:dyDescent="0.2">
      <c r="P3734" s="75"/>
      <c r="Q3734" s="75"/>
      <c r="W3734" s="75"/>
      <c r="AD3734" s="77"/>
    </row>
    <row r="3735" spans="16:30" ht="4.5" customHeight="1" x14ac:dyDescent="0.2">
      <c r="P3735" s="75"/>
      <c r="Q3735" s="75"/>
      <c r="W3735" s="75"/>
      <c r="AD3735" s="77"/>
    </row>
    <row r="3736" spans="16:30" ht="4.5" customHeight="1" x14ac:dyDescent="0.2">
      <c r="P3736" s="75"/>
      <c r="Q3736" s="75"/>
      <c r="W3736" s="75"/>
      <c r="AD3736" s="77"/>
    </row>
    <row r="3737" spans="16:30" ht="4.5" customHeight="1" x14ac:dyDescent="0.2">
      <c r="P3737" s="75"/>
      <c r="Q3737" s="75"/>
      <c r="W3737" s="75"/>
      <c r="AD3737" s="77"/>
    </row>
    <row r="3738" spans="16:30" ht="4.5" customHeight="1" x14ac:dyDescent="0.2">
      <c r="P3738" s="75"/>
      <c r="Q3738" s="75"/>
      <c r="W3738" s="75"/>
      <c r="AD3738" s="77"/>
    </row>
    <row r="3739" spans="16:30" ht="4.5" customHeight="1" x14ac:dyDescent="0.2">
      <c r="P3739" s="75"/>
      <c r="Q3739" s="75"/>
      <c r="W3739" s="75"/>
      <c r="AD3739" s="77"/>
    </row>
    <row r="3740" spans="16:30" ht="4.5" customHeight="1" x14ac:dyDescent="0.2">
      <c r="P3740" s="75"/>
      <c r="Q3740" s="75"/>
      <c r="W3740" s="75"/>
      <c r="AD3740" s="77"/>
    </row>
    <row r="3741" spans="16:30" ht="4.5" customHeight="1" x14ac:dyDescent="0.2">
      <c r="P3741" s="75"/>
      <c r="Q3741" s="75"/>
      <c r="W3741" s="75"/>
      <c r="AD3741" s="77"/>
    </row>
    <row r="3742" spans="16:30" ht="4.5" customHeight="1" x14ac:dyDescent="0.2">
      <c r="P3742" s="75"/>
      <c r="Q3742" s="75"/>
      <c r="W3742" s="75"/>
      <c r="AD3742" s="77"/>
    </row>
    <row r="3743" spans="16:30" ht="4.5" customHeight="1" x14ac:dyDescent="0.2">
      <c r="P3743" s="75"/>
      <c r="Q3743" s="75"/>
      <c r="W3743" s="75"/>
      <c r="AD3743" s="77"/>
    </row>
    <row r="3744" spans="16:30" ht="4.5" customHeight="1" x14ac:dyDescent="0.2">
      <c r="P3744" s="75"/>
      <c r="Q3744" s="75"/>
      <c r="W3744" s="75"/>
      <c r="AD3744" s="77"/>
    </row>
    <row r="3745" spans="16:30" ht="4.5" customHeight="1" x14ac:dyDescent="0.2">
      <c r="P3745" s="75"/>
      <c r="Q3745" s="75"/>
      <c r="W3745" s="75"/>
      <c r="AD3745" s="77"/>
    </row>
    <row r="3746" spans="16:30" ht="4.5" customHeight="1" x14ac:dyDescent="0.2">
      <c r="P3746" s="75"/>
      <c r="Q3746" s="75"/>
      <c r="W3746" s="75"/>
      <c r="AD3746" s="77"/>
    </row>
    <row r="3747" spans="16:30" ht="4.5" customHeight="1" x14ac:dyDescent="0.2">
      <c r="P3747" s="75"/>
      <c r="Q3747" s="75"/>
      <c r="W3747" s="75"/>
      <c r="AD3747" s="77"/>
    </row>
    <row r="3748" spans="16:30" ht="4.5" customHeight="1" x14ac:dyDescent="0.2">
      <c r="P3748" s="75"/>
      <c r="Q3748" s="75"/>
      <c r="W3748" s="75"/>
      <c r="AD3748" s="77"/>
    </row>
    <row r="3749" spans="16:30" ht="4.5" customHeight="1" x14ac:dyDescent="0.2">
      <c r="P3749" s="75"/>
      <c r="Q3749" s="75"/>
      <c r="W3749" s="75"/>
      <c r="AD3749" s="77"/>
    </row>
    <row r="3750" spans="16:30" ht="4.5" customHeight="1" x14ac:dyDescent="0.2">
      <c r="P3750" s="75"/>
      <c r="Q3750" s="75"/>
      <c r="W3750" s="75"/>
      <c r="AD3750" s="77"/>
    </row>
    <row r="3751" spans="16:30" ht="4.5" customHeight="1" x14ac:dyDescent="0.2">
      <c r="P3751" s="75"/>
      <c r="Q3751" s="75"/>
      <c r="W3751" s="75"/>
      <c r="AD3751" s="77"/>
    </row>
    <row r="3752" spans="16:30" ht="4.5" customHeight="1" x14ac:dyDescent="0.2">
      <c r="P3752" s="75"/>
      <c r="Q3752" s="75"/>
      <c r="W3752" s="75"/>
      <c r="AD3752" s="77"/>
    </row>
    <row r="3753" spans="16:30" ht="4.5" customHeight="1" x14ac:dyDescent="0.2">
      <c r="P3753" s="75"/>
      <c r="Q3753" s="75"/>
      <c r="W3753" s="75"/>
      <c r="AD3753" s="77"/>
    </row>
    <row r="3754" spans="16:30" ht="4.5" customHeight="1" x14ac:dyDescent="0.2">
      <c r="P3754" s="75"/>
      <c r="Q3754" s="75"/>
      <c r="W3754" s="75"/>
      <c r="AD3754" s="77"/>
    </row>
    <row r="3755" spans="16:30" ht="4.5" customHeight="1" x14ac:dyDescent="0.2">
      <c r="P3755" s="75"/>
      <c r="Q3755" s="75"/>
      <c r="W3755" s="75"/>
      <c r="AD3755" s="77"/>
    </row>
    <row r="3756" spans="16:30" ht="4.5" customHeight="1" x14ac:dyDescent="0.2">
      <c r="P3756" s="75"/>
      <c r="Q3756" s="75"/>
      <c r="W3756" s="75"/>
      <c r="AD3756" s="77"/>
    </row>
    <row r="3757" spans="16:30" ht="4.5" customHeight="1" x14ac:dyDescent="0.2">
      <c r="P3757" s="75"/>
      <c r="Q3757" s="75"/>
      <c r="W3757" s="75"/>
      <c r="AD3757" s="77"/>
    </row>
    <row r="3758" spans="16:30" ht="4.5" customHeight="1" x14ac:dyDescent="0.2">
      <c r="P3758" s="75"/>
      <c r="Q3758" s="75"/>
      <c r="W3758" s="75"/>
      <c r="AD3758" s="77"/>
    </row>
    <row r="3759" spans="16:30" ht="4.5" customHeight="1" x14ac:dyDescent="0.2">
      <c r="P3759" s="75"/>
      <c r="Q3759" s="75"/>
      <c r="W3759" s="75"/>
      <c r="AD3759" s="77"/>
    </row>
    <row r="3760" spans="16:30" ht="4.5" customHeight="1" x14ac:dyDescent="0.2">
      <c r="P3760" s="75"/>
      <c r="Q3760" s="75"/>
      <c r="W3760" s="75"/>
      <c r="AD3760" s="77"/>
    </row>
    <row r="3761" spans="16:30" ht="4.5" customHeight="1" x14ac:dyDescent="0.2">
      <c r="P3761" s="75"/>
      <c r="Q3761" s="75"/>
      <c r="W3761" s="75"/>
      <c r="AD3761" s="77"/>
    </row>
    <row r="3762" spans="16:30" ht="4.5" customHeight="1" x14ac:dyDescent="0.2">
      <c r="P3762" s="75"/>
      <c r="Q3762" s="75"/>
      <c r="W3762" s="75"/>
      <c r="AD3762" s="77"/>
    </row>
    <row r="3763" spans="16:30" ht="4.5" customHeight="1" x14ac:dyDescent="0.2">
      <c r="P3763" s="75"/>
      <c r="Q3763" s="75"/>
      <c r="W3763" s="75"/>
      <c r="AD3763" s="77"/>
    </row>
    <row r="3764" spans="16:30" ht="4.5" customHeight="1" x14ac:dyDescent="0.2">
      <c r="P3764" s="75"/>
      <c r="Q3764" s="75"/>
      <c r="W3764" s="75"/>
      <c r="AD3764" s="77"/>
    </row>
    <row r="3765" spans="16:30" ht="4.5" customHeight="1" x14ac:dyDescent="0.2">
      <c r="P3765" s="75"/>
      <c r="Q3765" s="75"/>
      <c r="W3765" s="75"/>
      <c r="AD3765" s="77"/>
    </row>
    <row r="3766" spans="16:30" ht="4.5" customHeight="1" x14ac:dyDescent="0.2">
      <c r="P3766" s="75"/>
      <c r="Q3766" s="75"/>
      <c r="W3766" s="75"/>
      <c r="AD3766" s="77"/>
    </row>
    <row r="3767" spans="16:30" ht="4.5" customHeight="1" x14ac:dyDescent="0.2">
      <c r="P3767" s="75"/>
      <c r="Q3767" s="75"/>
      <c r="W3767" s="75"/>
      <c r="AD3767" s="77"/>
    </row>
    <row r="3768" spans="16:30" ht="4.5" customHeight="1" x14ac:dyDescent="0.2">
      <c r="P3768" s="75"/>
      <c r="Q3768" s="75"/>
      <c r="W3768" s="75"/>
      <c r="AD3768" s="77"/>
    </row>
    <row r="3769" spans="16:30" ht="4.5" customHeight="1" x14ac:dyDescent="0.2">
      <c r="P3769" s="75"/>
      <c r="Q3769" s="75"/>
      <c r="W3769" s="75"/>
      <c r="AD3769" s="77"/>
    </row>
    <row r="3770" spans="16:30" ht="4.5" customHeight="1" x14ac:dyDescent="0.2">
      <c r="P3770" s="75"/>
      <c r="Q3770" s="75"/>
      <c r="W3770" s="75"/>
      <c r="AD3770" s="77"/>
    </row>
    <row r="3771" spans="16:30" ht="4.5" customHeight="1" x14ac:dyDescent="0.2">
      <c r="P3771" s="75"/>
      <c r="Q3771" s="75"/>
      <c r="W3771" s="75"/>
      <c r="AD3771" s="77"/>
    </row>
    <row r="3772" spans="16:30" ht="4.5" customHeight="1" x14ac:dyDescent="0.2">
      <c r="P3772" s="75"/>
      <c r="Q3772" s="75"/>
      <c r="W3772" s="75"/>
      <c r="AD3772" s="77"/>
    </row>
    <row r="3773" spans="16:30" ht="4.5" customHeight="1" x14ac:dyDescent="0.2">
      <c r="P3773" s="75"/>
      <c r="Q3773" s="75"/>
      <c r="W3773" s="75"/>
      <c r="AD3773" s="77"/>
    </row>
    <row r="3774" spans="16:30" ht="4.5" customHeight="1" x14ac:dyDescent="0.2">
      <c r="P3774" s="75"/>
      <c r="Q3774" s="75"/>
      <c r="W3774" s="75"/>
      <c r="AD3774" s="77"/>
    </row>
    <row r="3775" spans="16:30" ht="4.5" customHeight="1" x14ac:dyDescent="0.2">
      <c r="P3775" s="75"/>
      <c r="Q3775" s="75"/>
      <c r="W3775" s="75"/>
      <c r="AD3775" s="77"/>
    </row>
    <row r="3776" spans="16:30" ht="4.5" customHeight="1" x14ac:dyDescent="0.2">
      <c r="P3776" s="75"/>
      <c r="Q3776" s="75"/>
      <c r="W3776" s="75"/>
      <c r="AD3776" s="77"/>
    </row>
    <row r="3777" spans="16:30" ht="4.5" customHeight="1" x14ac:dyDescent="0.2">
      <c r="P3777" s="75"/>
      <c r="Q3777" s="75"/>
      <c r="W3777" s="75"/>
      <c r="AD3777" s="77"/>
    </row>
    <row r="3778" spans="16:30" ht="4.5" customHeight="1" x14ac:dyDescent="0.2">
      <c r="P3778" s="75"/>
      <c r="Q3778" s="75"/>
      <c r="W3778" s="75"/>
      <c r="AD3778" s="77"/>
    </row>
    <row r="3779" spans="16:30" ht="4.5" customHeight="1" x14ac:dyDescent="0.2">
      <c r="P3779" s="75"/>
      <c r="Q3779" s="75"/>
      <c r="W3779" s="75"/>
      <c r="AD3779" s="77"/>
    </row>
    <row r="3780" spans="16:30" ht="4.5" customHeight="1" x14ac:dyDescent="0.2">
      <c r="P3780" s="75"/>
      <c r="Q3780" s="75"/>
      <c r="W3780" s="75"/>
      <c r="AD3780" s="77"/>
    </row>
    <row r="3781" spans="16:30" ht="4.5" customHeight="1" x14ac:dyDescent="0.2">
      <c r="P3781" s="75"/>
      <c r="Q3781" s="75"/>
      <c r="W3781" s="75"/>
      <c r="AD3781" s="77"/>
    </row>
    <row r="3782" spans="16:30" ht="4.5" customHeight="1" x14ac:dyDescent="0.2">
      <c r="P3782" s="75"/>
      <c r="Q3782" s="75"/>
      <c r="W3782" s="75"/>
      <c r="AD3782" s="77"/>
    </row>
    <row r="3783" spans="16:30" ht="4.5" customHeight="1" x14ac:dyDescent="0.2">
      <c r="P3783" s="75"/>
      <c r="Q3783" s="75"/>
      <c r="W3783" s="75"/>
      <c r="AD3783" s="77"/>
    </row>
    <row r="3784" spans="16:30" ht="4.5" customHeight="1" x14ac:dyDescent="0.2">
      <c r="P3784" s="75"/>
      <c r="Q3784" s="75"/>
      <c r="W3784" s="75"/>
      <c r="AD3784" s="77"/>
    </row>
    <row r="3785" spans="16:30" ht="4.5" customHeight="1" x14ac:dyDescent="0.2">
      <c r="P3785" s="75"/>
      <c r="Q3785" s="75"/>
      <c r="W3785" s="75"/>
      <c r="AD3785" s="77"/>
    </row>
    <row r="3786" spans="16:30" ht="4.5" customHeight="1" x14ac:dyDescent="0.2">
      <c r="P3786" s="75"/>
      <c r="Q3786" s="75"/>
      <c r="W3786" s="75"/>
      <c r="AD3786" s="77"/>
    </row>
    <row r="3787" spans="16:30" ht="4.5" customHeight="1" x14ac:dyDescent="0.2">
      <c r="P3787" s="75"/>
      <c r="Q3787" s="75"/>
      <c r="W3787" s="75"/>
      <c r="AD3787" s="77"/>
    </row>
    <row r="3788" spans="16:30" ht="4.5" customHeight="1" x14ac:dyDescent="0.2">
      <c r="P3788" s="75"/>
      <c r="Q3788" s="75"/>
      <c r="W3788" s="75"/>
      <c r="AD3788" s="77"/>
    </row>
    <row r="3789" spans="16:30" ht="4.5" customHeight="1" x14ac:dyDescent="0.2">
      <c r="P3789" s="75"/>
      <c r="Q3789" s="75"/>
      <c r="W3789" s="75"/>
      <c r="AD3789" s="77"/>
    </row>
    <row r="3790" spans="16:30" ht="4.5" customHeight="1" x14ac:dyDescent="0.2">
      <c r="P3790" s="75"/>
      <c r="Q3790" s="75"/>
      <c r="W3790" s="75"/>
      <c r="AD3790" s="77"/>
    </row>
    <row r="3791" spans="16:30" ht="4.5" customHeight="1" x14ac:dyDescent="0.2">
      <c r="P3791" s="75"/>
      <c r="Q3791" s="75"/>
      <c r="W3791" s="75"/>
      <c r="AD3791" s="77"/>
    </row>
    <row r="3792" spans="16:30" ht="4.5" customHeight="1" x14ac:dyDescent="0.2">
      <c r="P3792" s="75"/>
      <c r="Q3792" s="75"/>
      <c r="W3792" s="75"/>
      <c r="AD3792" s="77"/>
    </row>
    <row r="3793" spans="16:30" ht="4.5" customHeight="1" x14ac:dyDescent="0.2">
      <c r="P3793" s="75"/>
      <c r="Q3793" s="75"/>
      <c r="W3793" s="75"/>
      <c r="AD3793" s="77"/>
    </row>
    <row r="3794" spans="16:30" ht="4.5" customHeight="1" x14ac:dyDescent="0.2">
      <c r="P3794" s="75"/>
      <c r="Q3794" s="75"/>
      <c r="W3794" s="75"/>
      <c r="AD3794" s="77"/>
    </row>
    <row r="3795" spans="16:30" ht="4.5" customHeight="1" x14ac:dyDescent="0.2">
      <c r="P3795" s="75"/>
      <c r="Q3795" s="75"/>
      <c r="W3795" s="75"/>
      <c r="AD3795" s="77"/>
    </row>
    <row r="3796" spans="16:30" ht="4.5" customHeight="1" x14ac:dyDescent="0.2">
      <c r="P3796" s="75"/>
      <c r="Q3796" s="75"/>
      <c r="W3796" s="75"/>
      <c r="AD3796" s="77"/>
    </row>
    <row r="3797" spans="16:30" ht="4.5" customHeight="1" x14ac:dyDescent="0.2">
      <c r="P3797" s="75"/>
      <c r="Q3797" s="75"/>
      <c r="W3797" s="75"/>
      <c r="AD3797" s="77"/>
    </row>
    <row r="3798" spans="16:30" ht="4.5" customHeight="1" x14ac:dyDescent="0.2">
      <c r="P3798" s="75"/>
      <c r="Q3798" s="75"/>
      <c r="W3798" s="75"/>
      <c r="AD3798" s="77"/>
    </row>
    <row r="3799" spans="16:30" ht="4.5" customHeight="1" x14ac:dyDescent="0.2">
      <c r="P3799" s="75"/>
      <c r="Q3799" s="75"/>
      <c r="W3799" s="75"/>
      <c r="AD3799" s="77"/>
    </row>
    <row r="3800" spans="16:30" ht="4.5" customHeight="1" x14ac:dyDescent="0.2">
      <c r="P3800" s="75"/>
      <c r="Q3800" s="75"/>
      <c r="W3800" s="75"/>
      <c r="AD3800" s="77"/>
    </row>
    <row r="3801" spans="16:30" ht="4.5" customHeight="1" x14ac:dyDescent="0.2">
      <c r="P3801" s="75"/>
      <c r="Q3801" s="75"/>
      <c r="W3801" s="75"/>
      <c r="AD3801" s="77"/>
    </row>
    <row r="3802" spans="16:30" ht="4.5" customHeight="1" x14ac:dyDescent="0.2">
      <c r="P3802" s="75"/>
      <c r="Q3802" s="75"/>
      <c r="W3802" s="75"/>
      <c r="AD3802" s="77"/>
    </row>
    <row r="3803" spans="16:30" ht="4.5" customHeight="1" x14ac:dyDescent="0.2">
      <c r="P3803" s="75"/>
      <c r="Q3803" s="75"/>
      <c r="W3803" s="75"/>
      <c r="AD3803" s="77"/>
    </row>
    <row r="3804" spans="16:30" ht="4.5" customHeight="1" x14ac:dyDescent="0.2">
      <c r="P3804" s="75"/>
      <c r="Q3804" s="75"/>
      <c r="W3804" s="75"/>
      <c r="AD3804" s="77"/>
    </row>
    <row r="3805" spans="16:30" ht="4.5" customHeight="1" x14ac:dyDescent="0.2">
      <c r="P3805" s="75"/>
      <c r="Q3805" s="75"/>
      <c r="W3805" s="75"/>
      <c r="AD3805" s="77"/>
    </row>
    <row r="3806" spans="16:30" ht="4.5" customHeight="1" x14ac:dyDescent="0.2">
      <c r="P3806" s="75"/>
      <c r="Q3806" s="75"/>
      <c r="W3806" s="75"/>
      <c r="AD3806" s="77"/>
    </row>
    <row r="3807" spans="16:30" ht="4.5" customHeight="1" x14ac:dyDescent="0.2">
      <c r="P3807" s="75"/>
      <c r="Q3807" s="75"/>
      <c r="W3807" s="75"/>
      <c r="AD3807" s="77"/>
    </row>
    <row r="3808" spans="16:30" ht="4.5" customHeight="1" x14ac:dyDescent="0.2">
      <c r="P3808" s="75"/>
      <c r="Q3808" s="75"/>
      <c r="W3808" s="75"/>
      <c r="AD3808" s="77"/>
    </row>
    <row r="3809" spans="16:30" ht="4.5" customHeight="1" x14ac:dyDescent="0.2">
      <c r="P3809" s="75"/>
      <c r="Q3809" s="75"/>
      <c r="W3809" s="75"/>
      <c r="AD3809" s="77"/>
    </row>
    <row r="3810" spans="16:30" ht="4.5" customHeight="1" x14ac:dyDescent="0.2">
      <c r="P3810" s="75"/>
      <c r="Q3810" s="75"/>
      <c r="W3810" s="75"/>
      <c r="AD3810" s="77"/>
    </row>
    <row r="3811" spans="16:30" ht="4.5" customHeight="1" x14ac:dyDescent="0.2">
      <c r="P3811" s="75"/>
      <c r="Q3811" s="75"/>
      <c r="W3811" s="75"/>
      <c r="AD3811" s="77"/>
    </row>
    <row r="3812" spans="16:30" ht="4.5" customHeight="1" x14ac:dyDescent="0.2">
      <c r="P3812" s="75"/>
      <c r="Q3812" s="75"/>
      <c r="W3812" s="75"/>
      <c r="AD3812" s="77"/>
    </row>
    <row r="3813" spans="16:30" ht="4.5" customHeight="1" x14ac:dyDescent="0.2">
      <c r="P3813" s="75"/>
      <c r="Q3813" s="75"/>
      <c r="W3813" s="75"/>
      <c r="AD3813" s="77"/>
    </row>
    <row r="3814" spans="16:30" ht="4.5" customHeight="1" x14ac:dyDescent="0.2">
      <c r="P3814" s="75"/>
      <c r="Q3814" s="75"/>
      <c r="W3814" s="75"/>
      <c r="AD3814" s="77"/>
    </row>
    <row r="3815" spans="16:30" ht="4.5" customHeight="1" x14ac:dyDescent="0.2">
      <c r="P3815" s="75"/>
      <c r="Q3815" s="75"/>
      <c r="W3815" s="75"/>
      <c r="AD3815" s="77"/>
    </row>
    <row r="3816" spans="16:30" ht="4.5" customHeight="1" x14ac:dyDescent="0.2">
      <c r="P3816" s="75"/>
      <c r="Q3816" s="75"/>
      <c r="W3816" s="75"/>
      <c r="AD3816" s="77"/>
    </row>
    <row r="3817" spans="16:30" ht="4.5" customHeight="1" x14ac:dyDescent="0.2">
      <c r="P3817" s="75"/>
      <c r="Q3817" s="75"/>
      <c r="W3817" s="75"/>
      <c r="AD3817" s="77"/>
    </row>
    <row r="3818" spans="16:30" ht="4.5" customHeight="1" x14ac:dyDescent="0.2">
      <c r="P3818" s="75"/>
      <c r="Q3818" s="75"/>
      <c r="W3818" s="75"/>
      <c r="AD3818" s="77"/>
    </row>
    <row r="3819" spans="16:30" ht="4.5" customHeight="1" x14ac:dyDescent="0.2">
      <c r="P3819" s="75"/>
      <c r="Q3819" s="75"/>
      <c r="W3819" s="75"/>
      <c r="AD3819" s="77"/>
    </row>
    <row r="3820" spans="16:30" ht="4.5" customHeight="1" x14ac:dyDescent="0.2">
      <c r="P3820" s="75"/>
      <c r="Q3820" s="75"/>
      <c r="W3820" s="75"/>
      <c r="AD3820" s="77"/>
    </row>
    <row r="3821" spans="16:30" ht="4.5" customHeight="1" x14ac:dyDescent="0.2">
      <c r="P3821" s="75"/>
      <c r="Q3821" s="75"/>
      <c r="W3821" s="75"/>
      <c r="AD3821" s="77"/>
    </row>
    <row r="3822" spans="16:30" ht="4.5" customHeight="1" x14ac:dyDescent="0.2">
      <c r="P3822" s="75"/>
      <c r="Q3822" s="75"/>
      <c r="W3822" s="75"/>
      <c r="AD3822" s="77"/>
    </row>
    <row r="3823" spans="16:30" ht="4.5" customHeight="1" x14ac:dyDescent="0.2">
      <c r="P3823" s="75"/>
      <c r="Q3823" s="75"/>
      <c r="W3823" s="75"/>
      <c r="AD3823" s="77"/>
    </row>
    <row r="3824" spans="16:30" ht="4.5" customHeight="1" x14ac:dyDescent="0.2">
      <c r="P3824" s="75"/>
      <c r="Q3824" s="75"/>
      <c r="W3824" s="75"/>
      <c r="AD3824" s="77"/>
    </row>
    <row r="3825" spans="16:30" ht="4.5" customHeight="1" x14ac:dyDescent="0.2">
      <c r="P3825" s="75"/>
      <c r="Q3825" s="75"/>
      <c r="W3825" s="75"/>
      <c r="AD3825" s="77"/>
    </row>
    <row r="3826" spans="16:30" ht="4.5" customHeight="1" x14ac:dyDescent="0.2">
      <c r="P3826" s="75"/>
      <c r="Q3826" s="75"/>
      <c r="W3826" s="75"/>
      <c r="AD3826" s="77"/>
    </row>
    <row r="3827" spans="16:30" ht="4.5" customHeight="1" x14ac:dyDescent="0.2">
      <c r="P3827" s="75"/>
      <c r="Q3827" s="75"/>
      <c r="W3827" s="75"/>
      <c r="AD3827" s="77"/>
    </row>
    <row r="3828" spans="16:30" ht="4.5" customHeight="1" x14ac:dyDescent="0.2">
      <c r="P3828" s="75"/>
      <c r="Q3828" s="75"/>
      <c r="W3828" s="75"/>
      <c r="AD3828" s="77"/>
    </row>
    <row r="3829" spans="16:30" ht="4.5" customHeight="1" x14ac:dyDescent="0.2">
      <c r="P3829" s="75"/>
      <c r="Q3829" s="75"/>
      <c r="W3829" s="75"/>
      <c r="AD3829" s="77"/>
    </row>
    <row r="3830" spans="16:30" ht="4.5" customHeight="1" x14ac:dyDescent="0.2">
      <c r="P3830" s="75"/>
      <c r="Q3830" s="75"/>
      <c r="W3830" s="75"/>
      <c r="AD3830" s="77"/>
    </row>
    <row r="3831" spans="16:30" ht="4.5" customHeight="1" x14ac:dyDescent="0.2">
      <c r="P3831" s="75"/>
      <c r="Q3831" s="75"/>
      <c r="W3831" s="75"/>
      <c r="AD3831" s="77"/>
    </row>
    <row r="3832" spans="16:30" ht="4.5" customHeight="1" x14ac:dyDescent="0.2">
      <c r="P3832" s="75"/>
      <c r="Q3832" s="75"/>
      <c r="W3832" s="75"/>
      <c r="AD3832" s="77"/>
    </row>
    <row r="3833" spans="16:30" ht="4.5" customHeight="1" x14ac:dyDescent="0.2">
      <c r="P3833" s="75"/>
      <c r="Q3833" s="75"/>
      <c r="W3833" s="75"/>
      <c r="AD3833" s="77"/>
    </row>
    <row r="3834" spans="16:30" ht="4.5" customHeight="1" x14ac:dyDescent="0.2">
      <c r="P3834" s="75"/>
      <c r="Q3834" s="75"/>
      <c r="W3834" s="75"/>
      <c r="AD3834" s="77"/>
    </row>
    <row r="3835" spans="16:30" ht="4.5" customHeight="1" x14ac:dyDescent="0.2">
      <c r="P3835" s="75"/>
      <c r="Q3835" s="75"/>
      <c r="W3835" s="75"/>
      <c r="AD3835" s="77"/>
    </row>
    <row r="3836" spans="16:30" ht="4.5" customHeight="1" x14ac:dyDescent="0.2">
      <c r="P3836" s="75"/>
      <c r="Q3836" s="75"/>
      <c r="W3836" s="75"/>
      <c r="AD3836" s="77"/>
    </row>
    <row r="3837" spans="16:30" ht="4.5" customHeight="1" x14ac:dyDescent="0.2">
      <c r="P3837" s="75"/>
      <c r="Q3837" s="75"/>
      <c r="W3837" s="75"/>
      <c r="AD3837" s="77"/>
    </row>
    <row r="3838" spans="16:30" ht="4.5" customHeight="1" x14ac:dyDescent="0.2">
      <c r="P3838" s="75"/>
      <c r="Q3838" s="75"/>
      <c r="W3838" s="75"/>
      <c r="AD3838" s="77"/>
    </row>
    <row r="3839" spans="16:30" ht="4.5" customHeight="1" x14ac:dyDescent="0.2">
      <c r="P3839" s="75"/>
      <c r="Q3839" s="75"/>
      <c r="W3839" s="75"/>
      <c r="AD3839" s="77"/>
    </row>
    <row r="3840" spans="16:30" ht="4.5" customHeight="1" x14ac:dyDescent="0.2">
      <c r="P3840" s="75"/>
      <c r="Q3840" s="75"/>
      <c r="W3840" s="75"/>
      <c r="AD3840" s="77"/>
    </row>
    <row r="3841" spans="16:30" ht="4.5" customHeight="1" x14ac:dyDescent="0.2">
      <c r="P3841" s="75"/>
      <c r="Q3841" s="75"/>
      <c r="W3841" s="75"/>
      <c r="AD3841" s="77"/>
    </row>
    <row r="3842" spans="16:30" ht="4.5" customHeight="1" x14ac:dyDescent="0.2">
      <c r="P3842" s="75"/>
      <c r="Q3842" s="75"/>
      <c r="W3842" s="75"/>
      <c r="AD3842" s="77"/>
    </row>
    <row r="3843" spans="16:30" ht="4.5" customHeight="1" x14ac:dyDescent="0.2">
      <c r="P3843" s="75"/>
      <c r="Q3843" s="75"/>
      <c r="W3843" s="75"/>
      <c r="AD3843" s="77"/>
    </row>
    <row r="3844" spans="16:30" ht="4.5" customHeight="1" x14ac:dyDescent="0.2">
      <c r="P3844" s="75"/>
      <c r="Q3844" s="75"/>
      <c r="W3844" s="75"/>
      <c r="AD3844" s="77"/>
    </row>
    <row r="3845" spans="16:30" ht="4.5" customHeight="1" x14ac:dyDescent="0.2">
      <c r="P3845" s="75"/>
      <c r="Q3845" s="75"/>
      <c r="W3845" s="75"/>
      <c r="AD3845" s="77"/>
    </row>
    <row r="3846" spans="16:30" ht="4.5" customHeight="1" x14ac:dyDescent="0.2">
      <c r="P3846" s="75"/>
      <c r="Q3846" s="75"/>
      <c r="W3846" s="75"/>
      <c r="AD3846" s="77"/>
    </row>
    <row r="3847" spans="16:30" ht="4.5" customHeight="1" x14ac:dyDescent="0.2">
      <c r="P3847" s="75"/>
      <c r="Q3847" s="75"/>
      <c r="W3847" s="75"/>
      <c r="AD3847" s="77"/>
    </row>
    <row r="3848" spans="16:30" ht="4.5" customHeight="1" x14ac:dyDescent="0.2">
      <c r="P3848" s="75"/>
      <c r="Q3848" s="75"/>
      <c r="W3848" s="75"/>
      <c r="AD3848" s="77"/>
    </row>
    <row r="3849" spans="16:30" ht="4.5" customHeight="1" x14ac:dyDescent="0.2">
      <c r="P3849" s="75"/>
      <c r="Q3849" s="75"/>
      <c r="W3849" s="75"/>
      <c r="AD3849" s="77"/>
    </row>
    <row r="3850" spans="16:30" ht="4.5" customHeight="1" x14ac:dyDescent="0.2">
      <c r="P3850" s="75"/>
      <c r="Q3850" s="75"/>
      <c r="W3850" s="75"/>
      <c r="AD3850" s="77"/>
    </row>
    <row r="3851" spans="16:30" ht="4.5" customHeight="1" x14ac:dyDescent="0.2">
      <c r="P3851" s="75"/>
      <c r="Q3851" s="75"/>
      <c r="W3851" s="75"/>
      <c r="AD3851" s="77"/>
    </row>
    <row r="3852" spans="16:30" ht="4.5" customHeight="1" x14ac:dyDescent="0.2">
      <c r="P3852" s="75"/>
      <c r="Q3852" s="75"/>
      <c r="W3852" s="75"/>
      <c r="AD3852" s="77"/>
    </row>
    <row r="3853" spans="16:30" ht="4.5" customHeight="1" x14ac:dyDescent="0.2">
      <c r="P3853" s="75"/>
      <c r="Q3853" s="75"/>
      <c r="W3853" s="75"/>
      <c r="AD3853" s="77"/>
    </row>
    <row r="3854" spans="16:30" ht="4.5" customHeight="1" x14ac:dyDescent="0.2">
      <c r="P3854" s="75"/>
      <c r="Q3854" s="75"/>
      <c r="W3854" s="75"/>
      <c r="AD3854" s="77"/>
    </row>
    <row r="3855" spans="16:30" ht="4.5" customHeight="1" x14ac:dyDescent="0.2">
      <c r="P3855" s="75"/>
      <c r="Q3855" s="75"/>
      <c r="W3855" s="75"/>
      <c r="AD3855" s="77"/>
    </row>
    <row r="3856" spans="16:30" ht="4.5" customHeight="1" x14ac:dyDescent="0.2">
      <c r="P3856" s="75"/>
      <c r="Q3856" s="75"/>
      <c r="W3856" s="75"/>
      <c r="AD3856" s="77"/>
    </row>
    <row r="3857" spans="16:30" ht="4.5" customHeight="1" x14ac:dyDescent="0.2">
      <c r="P3857" s="75"/>
      <c r="Q3857" s="75"/>
      <c r="W3857" s="75"/>
      <c r="AD3857" s="77"/>
    </row>
    <row r="3858" spans="16:30" ht="4.5" customHeight="1" x14ac:dyDescent="0.2">
      <c r="P3858" s="75"/>
      <c r="Q3858" s="75"/>
      <c r="W3858" s="75"/>
      <c r="AD3858" s="77"/>
    </row>
    <row r="3859" spans="16:30" ht="4.5" customHeight="1" x14ac:dyDescent="0.2">
      <c r="P3859" s="75"/>
      <c r="Q3859" s="75"/>
      <c r="W3859" s="75"/>
      <c r="AD3859" s="77"/>
    </row>
    <row r="3860" spans="16:30" ht="4.5" customHeight="1" x14ac:dyDescent="0.2">
      <c r="P3860" s="75"/>
      <c r="Q3860" s="75"/>
      <c r="W3860" s="75"/>
      <c r="AD3860" s="77"/>
    </row>
    <row r="3861" spans="16:30" ht="4.5" customHeight="1" x14ac:dyDescent="0.2">
      <c r="P3861" s="75"/>
      <c r="Q3861" s="75"/>
      <c r="W3861" s="75"/>
      <c r="AD3861" s="77"/>
    </row>
    <row r="3862" spans="16:30" ht="4.5" customHeight="1" x14ac:dyDescent="0.2">
      <c r="P3862" s="75"/>
      <c r="Q3862" s="75"/>
      <c r="W3862" s="75"/>
      <c r="AD3862" s="77"/>
    </row>
    <row r="3863" spans="16:30" ht="4.5" customHeight="1" x14ac:dyDescent="0.2">
      <c r="P3863" s="75"/>
      <c r="Q3863" s="75"/>
      <c r="W3863" s="75"/>
      <c r="AD3863" s="77"/>
    </row>
    <row r="3864" spans="16:30" ht="4.5" customHeight="1" x14ac:dyDescent="0.2">
      <c r="P3864" s="75"/>
      <c r="Q3864" s="75"/>
      <c r="W3864" s="75"/>
      <c r="AD3864" s="77"/>
    </row>
    <row r="3865" spans="16:30" ht="4.5" customHeight="1" x14ac:dyDescent="0.2">
      <c r="P3865" s="75"/>
      <c r="Q3865" s="75"/>
      <c r="W3865" s="75"/>
      <c r="AD3865" s="77"/>
    </row>
    <row r="3866" spans="16:30" ht="4.5" customHeight="1" x14ac:dyDescent="0.2">
      <c r="P3866" s="75"/>
      <c r="Q3866" s="75"/>
      <c r="W3866" s="75"/>
      <c r="AD3866" s="77"/>
    </row>
    <row r="3867" spans="16:30" ht="4.5" customHeight="1" x14ac:dyDescent="0.2">
      <c r="P3867" s="75"/>
      <c r="Q3867" s="75"/>
      <c r="W3867" s="75"/>
      <c r="AD3867" s="77"/>
    </row>
    <row r="3868" spans="16:30" ht="4.5" customHeight="1" x14ac:dyDescent="0.2">
      <c r="P3868" s="75"/>
      <c r="Q3868" s="75"/>
      <c r="W3868" s="75"/>
      <c r="AD3868" s="77"/>
    </row>
    <row r="3869" spans="16:30" ht="4.5" customHeight="1" x14ac:dyDescent="0.2">
      <c r="P3869" s="75"/>
      <c r="Q3869" s="75"/>
      <c r="W3869" s="75"/>
      <c r="AD3869" s="77"/>
    </row>
    <row r="3870" spans="16:30" ht="4.5" customHeight="1" x14ac:dyDescent="0.2">
      <c r="P3870" s="75"/>
      <c r="Q3870" s="75"/>
      <c r="W3870" s="75"/>
      <c r="AD3870" s="77"/>
    </row>
    <row r="3871" spans="16:30" ht="4.5" customHeight="1" x14ac:dyDescent="0.2">
      <c r="P3871" s="75"/>
      <c r="Q3871" s="75"/>
      <c r="W3871" s="75"/>
      <c r="AD3871" s="77"/>
    </row>
    <row r="3872" spans="16:30" ht="4.5" customHeight="1" x14ac:dyDescent="0.2">
      <c r="P3872" s="75"/>
      <c r="Q3872" s="75"/>
      <c r="W3872" s="75"/>
      <c r="AD3872" s="77"/>
    </row>
    <row r="3873" spans="16:30" ht="4.5" customHeight="1" x14ac:dyDescent="0.2">
      <c r="P3873" s="75"/>
      <c r="Q3873" s="75"/>
      <c r="W3873" s="75"/>
      <c r="AD3873" s="77"/>
    </row>
    <row r="3874" spans="16:30" ht="4.5" customHeight="1" x14ac:dyDescent="0.2">
      <c r="P3874" s="75"/>
      <c r="Q3874" s="75"/>
      <c r="W3874" s="75"/>
      <c r="AD3874" s="77"/>
    </row>
    <row r="3875" spans="16:30" ht="4.5" customHeight="1" x14ac:dyDescent="0.2">
      <c r="P3875" s="75"/>
      <c r="Q3875" s="75"/>
      <c r="W3875" s="75"/>
      <c r="AD3875" s="77"/>
    </row>
    <row r="3876" spans="16:30" ht="4.5" customHeight="1" x14ac:dyDescent="0.2">
      <c r="P3876" s="75"/>
      <c r="Q3876" s="75"/>
      <c r="W3876" s="75"/>
      <c r="AD3876" s="77"/>
    </row>
    <row r="3877" spans="16:30" ht="4.5" customHeight="1" x14ac:dyDescent="0.2">
      <c r="P3877" s="75"/>
      <c r="Q3877" s="75"/>
      <c r="W3877" s="75"/>
      <c r="AD3877" s="77"/>
    </row>
    <row r="3878" spans="16:30" ht="4.5" customHeight="1" x14ac:dyDescent="0.2">
      <c r="P3878" s="75"/>
      <c r="Q3878" s="75"/>
      <c r="W3878" s="75"/>
      <c r="AD3878" s="77"/>
    </row>
    <row r="3879" spans="16:30" ht="4.5" customHeight="1" x14ac:dyDescent="0.2">
      <c r="P3879" s="75"/>
      <c r="Q3879" s="75"/>
      <c r="W3879" s="75"/>
      <c r="AD3879" s="77"/>
    </row>
    <row r="3880" spans="16:30" ht="4.5" customHeight="1" x14ac:dyDescent="0.2">
      <c r="P3880" s="75"/>
      <c r="Q3880" s="75"/>
      <c r="W3880" s="75"/>
      <c r="AD3880" s="77"/>
    </row>
    <row r="3881" spans="16:30" ht="4.5" customHeight="1" x14ac:dyDescent="0.2">
      <c r="P3881" s="75"/>
      <c r="Q3881" s="75"/>
      <c r="W3881" s="75"/>
      <c r="AD3881" s="77"/>
    </row>
    <row r="3882" spans="16:30" ht="4.5" customHeight="1" x14ac:dyDescent="0.2">
      <c r="P3882" s="75"/>
      <c r="Q3882" s="75"/>
      <c r="W3882" s="75"/>
      <c r="AD3882" s="77"/>
    </row>
    <row r="3883" spans="16:30" ht="4.5" customHeight="1" x14ac:dyDescent="0.2">
      <c r="P3883" s="75"/>
      <c r="Q3883" s="75"/>
      <c r="W3883" s="75"/>
      <c r="AD3883" s="77"/>
    </row>
    <row r="3884" spans="16:30" ht="4.5" customHeight="1" x14ac:dyDescent="0.2">
      <c r="P3884" s="75"/>
      <c r="Q3884" s="75"/>
      <c r="W3884" s="75"/>
      <c r="AD3884" s="77"/>
    </row>
    <row r="3885" spans="16:30" ht="4.5" customHeight="1" x14ac:dyDescent="0.2">
      <c r="P3885" s="75"/>
      <c r="Q3885" s="75"/>
      <c r="W3885" s="75"/>
      <c r="AD3885" s="77"/>
    </row>
    <row r="3886" spans="16:30" ht="4.5" customHeight="1" x14ac:dyDescent="0.2">
      <c r="P3886" s="75"/>
      <c r="Q3886" s="75"/>
      <c r="W3886" s="75"/>
      <c r="AD3886" s="77"/>
    </row>
    <row r="3887" spans="16:30" ht="4.5" customHeight="1" x14ac:dyDescent="0.2">
      <c r="P3887" s="75"/>
      <c r="Q3887" s="75"/>
      <c r="W3887" s="75"/>
      <c r="AD3887" s="77"/>
    </row>
    <row r="3888" spans="16:30" ht="4.5" customHeight="1" x14ac:dyDescent="0.2">
      <c r="P3888" s="75"/>
      <c r="Q3888" s="75"/>
      <c r="W3888" s="75"/>
      <c r="AD3888" s="77"/>
    </row>
    <row r="3889" spans="16:30" ht="4.5" customHeight="1" x14ac:dyDescent="0.2">
      <c r="P3889" s="75"/>
      <c r="Q3889" s="75"/>
      <c r="W3889" s="75"/>
      <c r="AD3889" s="77"/>
    </row>
    <row r="3890" spans="16:30" ht="4.5" customHeight="1" x14ac:dyDescent="0.2">
      <c r="P3890" s="75"/>
      <c r="Q3890" s="75"/>
      <c r="W3890" s="75"/>
      <c r="AD3890" s="77"/>
    </row>
    <row r="3891" spans="16:30" ht="4.5" customHeight="1" x14ac:dyDescent="0.2">
      <c r="P3891" s="75"/>
      <c r="Q3891" s="75"/>
      <c r="W3891" s="75"/>
      <c r="AD3891" s="77"/>
    </row>
    <row r="3892" spans="16:30" ht="4.5" customHeight="1" x14ac:dyDescent="0.2">
      <c r="P3892" s="75"/>
      <c r="Q3892" s="75"/>
      <c r="W3892" s="75"/>
      <c r="AD3892" s="77"/>
    </row>
    <row r="3893" spans="16:30" ht="4.5" customHeight="1" x14ac:dyDescent="0.2">
      <c r="P3893" s="75"/>
      <c r="Q3893" s="75"/>
      <c r="W3893" s="75"/>
      <c r="AD3893" s="77"/>
    </row>
    <row r="3894" spans="16:30" ht="4.5" customHeight="1" x14ac:dyDescent="0.2">
      <c r="P3894" s="75"/>
      <c r="Q3894" s="75"/>
      <c r="W3894" s="75"/>
      <c r="AD3894" s="77"/>
    </row>
    <row r="3895" spans="16:30" ht="4.5" customHeight="1" x14ac:dyDescent="0.2">
      <c r="P3895" s="75"/>
      <c r="Q3895" s="75"/>
      <c r="W3895" s="75"/>
      <c r="AD3895" s="77"/>
    </row>
    <row r="3896" spans="16:30" ht="4.5" customHeight="1" x14ac:dyDescent="0.2">
      <c r="P3896" s="75"/>
      <c r="Q3896" s="75"/>
      <c r="W3896" s="75"/>
      <c r="AD3896" s="77"/>
    </row>
    <row r="3897" spans="16:30" ht="4.5" customHeight="1" x14ac:dyDescent="0.2">
      <c r="P3897" s="75"/>
      <c r="Q3897" s="75"/>
      <c r="W3897" s="75"/>
      <c r="AD3897" s="77"/>
    </row>
    <row r="3898" spans="16:30" ht="4.5" customHeight="1" x14ac:dyDescent="0.2">
      <c r="P3898" s="75"/>
      <c r="Q3898" s="75"/>
      <c r="W3898" s="75"/>
      <c r="AD3898" s="77"/>
    </row>
    <row r="3899" spans="16:30" ht="4.5" customHeight="1" x14ac:dyDescent="0.2">
      <c r="P3899" s="75"/>
      <c r="Q3899" s="75"/>
      <c r="W3899" s="75"/>
      <c r="AD3899" s="77"/>
    </row>
    <row r="3900" spans="16:30" ht="4.5" customHeight="1" x14ac:dyDescent="0.2">
      <c r="P3900" s="75"/>
      <c r="Q3900" s="75"/>
      <c r="W3900" s="75"/>
      <c r="AD3900" s="77"/>
    </row>
    <row r="3901" spans="16:30" ht="4.5" customHeight="1" x14ac:dyDescent="0.2">
      <c r="P3901" s="75"/>
      <c r="Q3901" s="75"/>
      <c r="W3901" s="75"/>
      <c r="AD3901" s="77"/>
    </row>
    <row r="3902" spans="16:30" ht="4.5" customHeight="1" x14ac:dyDescent="0.2">
      <c r="P3902" s="75"/>
      <c r="Q3902" s="75"/>
      <c r="W3902" s="75"/>
      <c r="AD3902" s="77"/>
    </row>
    <row r="3903" spans="16:30" ht="4.5" customHeight="1" x14ac:dyDescent="0.2">
      <c r="P3903" s="75"/>
      <c r="Q3903" s="75"/>
      <c r="W3903" s="75"/>
      <c r="AD3903" s="77"/>
    </row>
    <row r="3904" spans="16:30" ht="4.5" customHeight="1" x14ac:dyDescent="0.2">
      <c r="P3904" s="75"/>
      <c r="Q3904" s="75"/>
      <c r="W3904" s="75"/>
      <c r="AD3904" s="77"/>
    </row>
    <row r="3905" spans="16:30" ht="4.5" customHeight="1" x14ac:dyDescent="0.2">
      <c r="P3905" s="75"/>
      <c r="Q3905" s="75"/>
      <c r="W3905" s="75"/>
      <c r="AD3905" s="77"/>
    </row>
    <row r="3906" spans="16:30" ht="4.5" customHeight="1" x14ac:dyDescent="0.2">
      <c r="P3906" s="75"/>
      <c r="Q3906" s="75"/>
      <c r="W3906" s="75"/>
      <c r="AD3906" s="77"/>
    </row>
    <row r="3907" spans="16:30" ht="4.5" customHeight="1" x14ac:dyDescent="0.2">
      <c r="P3907" s="75"/>
      <c r="Q3907" s="75"/>
      <c r="W3907" s="75"/>
      <c r="AD3907" s="77"/>
    </row>
    <row r="3908" spans="16:30" ht="4.5" customHeight="1" x14ac:dyDescent="0.2">
      <c r="P3908" s="75"/>
      <c r="Q3908" s="75"/>
      <c r="W3908" s="75"/>
      <c r="AD3908" s="77"/>
    </row>
    <row r="3909" spans="16:30" ht="4.5" customHeight="1" x14ac:dyDescent="0.2">
      <c r="P3909" s="75"/>
      <c r="Q3909" s="75"/>
      <c r="W3909" s="75"/>
      <c r="AD3909" s="77"/>
    </row>
    <row r="3910" spans="16:30" ht="4.5" customHeight="1" x14ac:dyDescent="0.2">
      <c r="P3910" s="75"/>
      <c r="Q3910" s="75"/>
      <c r="W3910" s="75"/>
      <c r="AD3910" s="77"/>
    </row>
    <row r="3911" spans="16:30" ht="4.5" customHeight="1" x14ac:dyDescent="0.2">
      <c r="P3911" s="75"/>
      <c r="Q3911" s="75"/>
      <c r="W3911" s="75"/>
      <c r="AD3911" s="77"/>
    </row>
    <row r="3912" spans="16:30" ht="4.5" customHeight="1" x14ac:dyDescent="0.2">
      <c r="P3912" s="75"/>
      <c r="Q3912" s="75"/>
      <c r="W3912" s="75"/>
      <c r="AD3912" s="77"/>
    </row>
    <row r="3913" spans="16:30" ht="4.5" customHeight="1" x14ac:dyDescent="0.2">
      <c r="P3913" s="75"/>
      <c r="Q3913" s="75"/>
      <c r="W3913" s="75"/>
      <c r="AD3913" s="77"/>
    </row>
    <row r="3914" spans="16:30" ht="4.5" customHeight="1" x14ac:dyDescent="0.2">
      <c r="P3914" s="75"/>
      <c r="Q3914" s="75"/>
      <c r="W3914" s="75"/>
      <c r="AD3914" s="77"/>
    </row>
    <row r="3915" spans="16:30" ht="4.5" customHeight="1" x14ac:dyDescent="0.2">
      <c r="P3915" s="75"/>
      <c r="Q3915" s="75"/>
      <c r="W3915" s="75"/>
      <c r="AD3915" s="77"/>
    </row>
    <row r="3916" spans="16:30" ht="4.5" customHeight="1" x14ac:dyDescent="0.2">
      <c r="P3916" s="75"/>
      <c r="Q3916" s="75"/>
      <c r="W3916" s="75"/>
      <c r="AD3916" s="77"/>
    </row>
    <row r="3917" spans="16:30" ht="4.5" customHeight="1" x14ac:dyDescent="0.2">
      <c r="P3917" s="75"/>
      <c r="Q3917" s="75"/>
      <c r="W3917" s="75"/>
      <c r="AD3917" s="77"/>
    </row>
    <row r="3918" spans="16:30" ht="4.5" customHeight="1" x14ac:dyDescent="0.2">
      <c r="P3918" s="75"/>
      <c r="Q3918" s="75"/>
      <c r="W3918" s="75"/>
      <c r="AD3918" s="77"/>
    </row>
    <row r="3919" spans="16:30" ht="4.5" customHeight="1" x14ac:dyDescent="0.2">
      <c r="P3919" s="75"/>
      <c r="Q3919" s="75"/>
      <c r="W3919" s="75"/>
      <c r="AD3919" s="77"/>
    </row>
    <row r="3920" spans="16:30" ht="4.5" customHeight="1" x14ac:dyDescent="0.2">
      <c r="P3920" s="75"/>
      <c r="Q3920" s="75"/>
      <c r="W3920" s="75"/>
      <c r="AD3920" s="77"/>
    </row>
    <row r="3921" spans="16:30" ht="4.5" customHeight="1" x14ac:dyDescent="0.2">
      <c r="P3921" s="75"/>
      <c r="Q3921" s="75"/>
      <c r="W3921" s="75"/>
      <c r="AD3921" s="77"/>
    </row>
    <row r="3922" spans="16:30" ht="4.5" customHeight="1" x14ac:dyDescent="0.2">
      <c r="P3922" s="75"/>
      <c r="Q3922" s="75"/>
      <c r="W3922" s="75"/>
      <c r="AD3922" s="77"/>
    </row>
    <row r="3923" spans="16:30" ht="4.5" customHeight="1" x14ac:dyDescent="0.2">
      <c r="P3923" s="75"/>
      <c r="Q3923" s="75"/>
      <c r="W3923" s="75"/>
      <c r="AD3923" s="77"/>
    </row>
    <row r="3924" spans="16:30" ht="4.5" customHeight="1" x14ac:dyDescent="0.2">
      <c r="P3924" s="75"/>
      <c r="Q3924" s="75"/>
      <c r="W3924" s="75"/>
      <c r="AD3924" s="77"/>
    </row>
    <row r="3925" spans="16:30" ht="4.5" customHeight="1" x14ac:dyDescent="0.2">
      <c r="P3925" s="75"/>
      <c r="Q3925" s="75"/>
      <c r="W3925" s="75"/>
      <c r="AD3925" s="77"/>
    </row>
    <row r="3926" spans="16:30" ht="4.5" customHeight="1" x14ac:dyDescent="0.2">
      <c r="P3926" s="75"/>
      <c r="Q3926" s="75"/>
      <c r="W3926" s="75"/>
      <c r="AD3926" s="77"/>
    </row>
    <row r="3927" spans="16:30" ht="4.5" customHeight="1" x14ac:dyDescent="0.2">
      <c r="P3927" s="75"/>
      <c r="Q3927" s="75"/>
      <c r="W3927" s="75"/>
      <c r="AD3927" s="77"/>
    </row>
    <row r="3928" spans="16:30" ht="4.5" customHeight="1" x14ac:dyDescent="0.2">
      <c r="P3928" s="75"/>
      <c r="Q3928" s="75"/>
      <c r="W3928" s="75"/>
      <c r="AD3928" s="77"/>
    </row>
    <row r="3929" spans="16:30" ht="4.5" customHeight="1" x14ac:dyDescent="0.2">
      <c r="P3929" s="75"/>
      <c r="Q3929" s="75"/>
      <c r="W3929" s="75"/>
      <c r="AD3929" s="77"/>
    </row>
    <row r="3930" spans="16:30" ht="4.5" customHeight="1" x14ac:dyDescent="0.2">
      <c r="P3930" s="75"/>
      <c r="Q3930" s="75"/>
      <c r="W3930" s="75"/>
      <c r="AD3930" s="77"/>
    </row>
    <row r="3931" spans="16:30" ht="4.5" customHeight="1" x14ac:dyDescent="0.2">
      <c r="P3931" s="75"/>
      <c r="Q3931" s="75"/>
      <c r="W3931" s="75"/>
      <c r="AD3931" s="77"/>
    </row>
    <row r="3932" spans="16:30" ht="4.5" customHeight="1" x14ac:dyDescent="0.2">
      <c r="P3932" s="75"/>
      <c r="Q3932" s="75"/>
      <c r="W3932" s="75"/>
      <c r="AD3932" s="77"/>
    </row>
    <row r="3933" spans="16:30" ht="4.5" customHeight="1" x14ac:dyDescent="0.2">
      <c r="P3933" s="75"/>
      <c r="Q3933" s="75"/>
      <c r="W3933" s="75"/>
      <c r="AD3933" s="77"/>
    </row>
    <row r="3934" spans="16:30" ht="4.5" customHeight="1" x14ac:dyDescent="0.2">
      <c r="P3934" s="75"/>
      <c r="Q3934" s="75"/>
      <c r="W3934" s="75"/>
      <c r="AD3934" s="77"/>
    </row>
    <row r="3935" spans="16:30" ht="4.5" customHeight="1" x14ac:dyDescent="0.2">
      <c r="P3935" s="75"/>
      <c r="Q3935" s="75"/>
      <c r="W3935" s="75"/>
      <c r="AD3935" s="77"/>
    </row>
    <row r="3936" spans="16:30" ht="4.5" customHeight="1" x14ac:dyDescent="0.2">
      <c r="P3936" s="75"/>
      <c r="Q3936" s="75"/>
      <c r="W3936" s="75"/>
      <c r="AD3936" s="77"/>
    </row>
    <row r="3937" spans="16:30" ht="4.5" customHeight="1" x14ac:dyDescent="0.2">
      <c r="P3937" s="75"/>
      <c r="Q3937" s="75"/>
      <c r="W3937" s="75"/>
      <c r="AD3937" s="77"/>
    </row>
    <row r="3938" spans="16:30" ht="4.5" customHeight="1" x14ac:dyDescent="0.2">
      <c r="P3938" s="75"/>
      <c r="Q3938" s="75"/>
      <c r="W3938" s="75"/>
      <c r="AD3938" s="77"/>
    </row>
    <row r="3939" spans="16:30" ht="4.5" customHeight="1" x14ac:dyDescent="0.2">
      <c r="P3939" s="75"/>
      <c r="Q3939" s="75"/>
      <c r="W3939" s="75"/>
      <c r="AD3939" s="77"/>
    </row>
    <row r="3940" spans="16:30" ht="4.5" customHeight="1" x14ac:dyDescent="0.2">
      <c r="P3940" s="75"/>
      <c r="Q3940" s="75"/>
      <c r="W3940" s="75"/>
      <c r="AD3940" s="77"/>
    </row>
    <row r="3941" spans="16:30" ht="4.5" customHeight="1" x14ac:dyDescent="0.2">
      <c r="P3941" s="75"/>
      <c r="Q3941" s="75"/>
      <c r="W3941" s="75"/>
      <c r="AD3941" s="77"/>
    </row>
    <row r="3942" spans="16:30" ht="4.5" customHeight="1" x14ac:dyDescent="0.2">
      <c r="P3942" s="75"/>
      <c r="Q3942" s="75"/>
      <c r="W3942" s="75"/>
      <c r="AD3942" s="77"/>
    </row>
    <row r="3943" spans="16:30" ht="4.5" customHeight="1" x14ac:dyDescent="0.2">
      <c r="P3943" s="75"/>
      <c r="Q3943" s="75"/>
      <c r="W3943" s="75"/>
      <c r="AD3943" s="77"/>
    </row>
    <row r="3944" spans="16:30" ht="4.5" customHeight="1" x14ac:dyDescent="0.2">
      <c r="P3944" s="75"/>
      <c r="Q3944" s="75"/>
      <c r="W3944" s="75"/>
      <c r="AD3944" s="77"/>
    </row>
    <row r="3945" spans="16:30" ht="4.5" customHeight="1" x14ac:dyDescent="0.2">
      <c r="P3945" s="75"/>
      <c r="Q3945" s="75"/>
      <c r="W3945" s="75"/>
      <c r="AD3945" s="77"/>
    </row>
    <row r="3946" spans="16:30" ht="4.5" customHeight="1" x14ac:dyDescent="0.2">
      <c r="P3946" s="75"/>
      <c r="Q3946" s="75"/>
      <c r="W3946" s="75"/>
      <c r="AD3946" s="77"/>
    </row>
    <row r="3947" spans="16:30" ht="4.5" customHeight="1" x14ac:dyDescent="0.2">
      <c r="P3947" s="75"/>
      <c r="Q3947" s="75"/>
      <c r="W3947" s="75"/>
      <c r="AD3947" s="77"/>
    </row>
    <row r="3948" spans="16:30" ht="4.5" customHeight="1" x14ac:dyDescent="0.2">
      <c r="P3948" s="75"/>
      <c r="Q3948" s="75"/>
      <c r="W3948" s="75"/>
      <c r="AD3948" s="77"/>
    </row>
    <row r="3949" spans="16:30" ht="4.5" customHeight="1" x14ac:dyDescent="0.2">
      <c r="P3949" s="75"/>
      <c r="Q3949" s="75"/>
      <c r="W3949" s="75"/>
      <c r="AD3949" s="77"/>
    </row>
    <row r="3950" spans="16:30" ht="4.5" customHeight="1" x14ac:dyDescent="0.2">
      <c r="P3950" s="75"/>
      <c r="Q3950" s="75"/>
      <c r="W3950" s="75"/>
      <c r="AD3950" s="77"/>
    </row>
    <row r="3951" spans="16:30" ht="4.5" customHeight="1" x14ac:dyDescent="0.2">
      <c r="P3951" s="75"/>
      <c r="Q3951" s="75"/>
      <c r="W3951" s="75"/>
      <c r="AD3951" s="77"/>
    </row>
    <row r="3952" spans="16:30" ht="4.5" customHeight="1" x14ac:dyDescent="0.2">
      <c r="P3952" s="75"/>
      <c r="Q3952" s="75"/>
      <c r="W3952" s="75"/>
      <c r="AD3952" s="77"/>
    </row>
    <row r="3953" spans="16:30" ht="4.5" customHeight="1" x14ac:dyDescent="0.2">
      <c r="P3953" s="75"/>
      <c r="Q3953" s="75"/>
      <c r="W3953" s="75"/>
      <c r="AD3953" s="77"/>
    </row>
    <row r="3954" spans="16:30" ht="4.5" customHeight="1" x14ac:dyDescent="0.2">
      <c r="P3954" s="75"/>
      <c r="Q3954" s="75"/>
      <c r="W3954" s="75"/>
      <c r="AD3954" s="77"/>
    </row>
    <row r="3955" spans="16:30" ht="4.5" customHeight="1" x14ac:dyDescent="0.2">
      <c r="P3955" s="75"/>
      <c r="Q3955" s="75"/>
      <c r="W3955" s="75"/>
      <c r="AD3955" s="77"/>
    </row>
    <row r="3956" spans="16:30" ht="4.5" customHeight="1" x14ac:dyDescent="0.2">
      <c r="P3956" s="75"/>
      <c r="Q3956" s="75"/>
      <c r="W3956" s="75"/>
      <c r="AD3956" s="77"/>
    </row>
    <row r="3957" spans="16:30" ht="4.5" customHeight="1" x14ac:dyDescent="0.2">
      <c r="P3957" s="75"/>
      <c r="Q3957" s="75"/>
      <c r="W3957" s="75"/>
      <c r="AD3957" s="77"/>
    </row>
    <row r="3958" spans="16:30" ht="4.5" customHeight="1" x14ac:dyDescent="0.2">
      <c r="P3958" s="75"/>
      <c r="Q3958" s="75"/>
      <c r="W3958" s="75"/>
      <c r="AD3958" s="77"/>
    </row>
    <row r="3959" spans="16:30" ht="4.5" customHeight="1" x14ac:dyDescent="0.2">
      <c r="P3959" s="75"/>
      <c r="Q3959" s="75"/>
      <c r="W3959" s="75"/>
      <c r="AD3959" s="77"/>
    </row>
    <row r="3960" spans="16:30" ht="4.5" customHeight="1" x14ac:dyDescent="0.2">
      <c r="P3960" s="75"/>
      <c r="Q3960" s="75"/>
      <c r="W3960" s="75"/>
      <c r="AD3960" s="77"/>
    </row>
    <row r="3961" spans="16:30" ht="4.5" customHeight="1" x14ac:dyDescent="0.2">
      <c r="P3961" s="75"/>
      <c r="Q3961" s="75"/>
      <c r="W3961" s="75"/>
      <c r="AD3961" s="77"/>
    </row>
    <row r="3962" spans="16:30" ht="4.5" customHeight="1" x14ac:dyDescent="0.2">
      <c r="P3962" s="75"/>
      <c r="Q3962" s="75"/>
      <c r="W3962" s="75"/>
      <c r="AD3962" s="77"/>
    </row>
    <row r="3963" spans="16:30" ht="4.5" customHeight="1" x14ac:dyDescent="0.2">
      <c r="P3963" s="75"/>
      <c r="Q3963" s="75"/>
      <c r="W3963" s="75"/>
      <c r="AD3963" s="77"/>
    </row>
    <row r="3964" spans="16:30" ht="4.5" customHeight="1" x14ac:dyDescent="0.2">
      <c r="P3964" s="75"/>
      <c r="Q3964" s="75"/>
      <c r="W3964" s="75"/>
      <c r="AD3964" s="77"/>
    </row>
    <row r="3965" spans="16:30" ht="4.5" customHeight="1" x14ac:dyDescent="0.2">
      <c r="P3965" s="75"/>
      <c r="Q3965" s="75"/>
      <c r="W3965" s="75"/>
      <c r="AD3965" s="77"/>
    </row>
    <row r="3966" spans="16:30" ht="4.5" customHeight="1" x14ac:dyDescent="0.2">
      <c r="P3966" s="75"/>
      <c r="Q3966" s="75"/>
      <c r="W3966" s="75"/>
      <c r="AD3966" s="77"/>
    </row>
    <row r="3967" spans="16:30" ht="4.5" customHeight="1" x14ac:dyDescent="0.2">
      <c r="P3967" s="75"/>
      <c r="Q3967" s="75"/>
      <c r="W3967" s="75"/>
      <c r="AD3967" s="77"/>
    </row>
    <row r="3968" spans="16:30" ht="4.5" customHeight="1" x14ac:dyDescent="0.2">
      <c r="P3968" s="75"/>
      <c r="Q3968" s="75"/>
      <c r="W3968" s="75"/>
      <c r="AD3968" s="77"/>
    </row>
    <row r="3969" spans="16:30" ht="4.5" customHeight="1" x14ac:dyDescent="0.2">
      <c r="P3969" s="75"/>
      <c r="Q3969" s="75"/>
      <c r="W3969" s="75"/>
      <c r="AD3969" s="77"/>
    </row>
    <row r="3970" spans="16:30" ht="4.5" customHeight="1" x14ac:dyDescent="0.2">
      <c r="P3970" s="75"/>
      <c r="Q3970" s="75"/>
      <c r="W3970" s="75"/>
      <c r="AD3970" s="77"/>
    </row>
    <row r="3971" spans="16:30" ht="4.5" customHeight="1" x14ac:dyDescent="0.2">
      <c r="P3971" s="75"/>
      <c r="Q3971" s="75"/>
      <c r="W3971" s="75"/>
      <c r="AD3971" s="77"/>
    </row>
    <row r="3972" spans="16:30" ht="4.5" customHeight="1" x14ac:dyDescent="0.2">
      <c r="P3972" s="75"/>
      <c r="Q3972" s="75"/>
      <c r="W3972" s="75"/>
      <c r="AD3972" s="77"/>
    </row>
    <row r="3973" spans="16:30" ht="4.5" customHeight="1" x14ac:dyDescent="0.2">
      <c r="P3973" s="75"/>
      <c r="Q3973" s="75"/>
      <c r="W3973" s="75"/>
      <c r="AD3973" s="77"/>
    </row>
    <row r="3974" spans="16:30" ht="4.5" customHeight="1" x14ac:dyDescent="0.2">
      <c r="P3974" s="75"/>
      <c r="Q3974" s="75"/>
      <c r="W3974" s="75"/>
      <c r="AD3974" s="77"/>
    </row>
    <row r="3975" spans="16:30" ht="4.5" customHeight="1" x14ac:dyDescent="0.2">
      <c r="P3975" s="75"/>
      <c r="Q3975" s="75"/>
      <c r="W3975" s="75"/>
      <c r="AD3975" s="77"/>
    </row>
    <row r="3976" spans="16:30" ht="4.5" customHeight="1" x14ac:dyDescent="0.2">
      <c r="P3976" s="75"/>
      <c r="Q3976" s="75"/>
      <c r="W3976" s="75"/>
      <c r="AD3976" s="77"/>
    </row>
    <row r="3977" spans="16:30" ht="4.5" customHeight="1" x14ac:dyDescent="0.2">
      <c r="P3977" s="75"/>
      <c r="Q3977" s="75"/>
      <c r="W3977" s="75"/>
      <c r="AD3977" s="77"/>
    </row>
    <row r="3978" spans="16:30" ht="4.5" customHeight="1" x14ac:dyDescent="0.2">
      <c r="P3978" s="75"/>
      <c r="Q3978" s="75"/>
      <c r="W3978" s="75"/>
      <c r="AD3978" s="77"/>
    </row>
    <row r="3979" spans="16:30" ht="4.5" customHeight="1" x14ac:dyDescent="0.2">
      <c r="P3979" s="75"/>
      <c r="Q3979" s="75"/>
      <c r="W3979" s="75"/>
      <c r="AD3979" s="77"/>
    </row>
    <row r="3980" spans="16:30" ht="4.5" customHeight="1" x14ac:dyDescent="0.2">
      <c r="P3980" s="75"/>
      <c r="Q3980" s="75"/>
      <c r="W3980" s="75"/>
      <c r="AD3980" s="77"/>
    </row>
    <row r="3981" spans="16:30" ht="4.5" customHeight="1" x14ac:dyDescent="0.2">
      <c r="P3981" s="75"/>
      <c r="Q3981" s="75"/>
      <c r="W3981" s="75"/>
      <c r="AD3981" s="77"/>
    </row>
    <row r="3982" spans="16:30" ht="4.5" customHeight="1" x14ac:dyDescent="0.2">
      <c r="P3982" s="75"/>
      <c r="Q3982" s="75"/>
      <c r="W3982" s="75"/>
      <c r="AD3982" s="77"/>
    </row>
    <row r="3983" spans="16:30" ht="4.5" customHeight="1" x14ac:dyDescent="0.2">
      <c r="P3983" s="75"/>
      <c r="Q3983" s="75"/>
      <c r="W3983" s="75"/>
      <c r="AD3983" s="77"/>
    </row>
    <row r="3984" spans="16:30" ht="4.5" customHeight="1" x14ac:dyDescent="0.2">
      <c r="P3984" s="75"/>
      <c r="Q3984" s="75"/>
      <c r="W3984" s="75"/>
      <c r="AD3984" s="77"/>
    </row>
    <row r="3985" spans="16:30" ht="4.5" customHeight="1" x14ac:dyDescent="0.2">
      <c r="P3985" s="75"/>
      <c r="Q3985" s="75"/>
      <c r="W3985" s="75"/>
      <c r="AD3985" s="77"/>
    </row>
    <row r="3986" spans="16:30" ht="4.5" customHeight="1" x14ac:dyDescent="0.2">
      <c r="P3986" s="75"/>
      <c r="Q3986" s="75"/>
      <c r="W3986" s="75"/>
      <c r="AD3986" s="77"/>
    </row>
    <row r="3987" spans="16:30" ht="4.5" customHeight="1" x14ac:dyDescent="0.2">
      <c r="P3987" s="75"/>
      <c r="Q3987" s="75"/>
      <c r="W3987" s="75"/>
      <c r="AD3987" s="77"/>
    </row>
    <row r="3988" spans="16:30" ht="4.5" customHeight="1" x14ac:dyDescent="0.2">
      <c r="P3988" s="75"/>
      <c r="Q3988" s="75"/>
      <c r="W3988" s="75"/>
      <c r="AD3988" s="77"/>
    </row>
    <row r="3989" spans="16:30" ht="4.5" customHeight="1" x14ac:dyDescent="0.2">
      <c r="P3989" s="75"/>
      <c r="Q3989" s="75"/>
      <c r="W3989" s="75"/>
      <c r="AD3989" s="77"/>
    </row>
    <row r="3990" spans="16:30" ht="4.5" customHeight="1" x14ac:dyDescent="0.2">
      <c r="P3990" s="75"/>
      <c r="Q3990" s="75"/>
      <c r="W3990" s="75"/>
      <c r="AD3990" s="77"/>
    </row>
    <row r="3991" spans="16:30" ht="4.5" customHeight="1" x14ac:dyDescent="0.2">
      <c r="P3991" s="75"/>
      <c r="Q3991" s="75"/>
      <c r="W3991" s="75"/>
      <c r="AD3991" s="77"/>
    </row>
    <row r="3992" spans="16:30" ht="4.5" customHeight="1" x14ac:dyDescent="0.2">
      <c r="P3992" s="75"/>
      <c r="Q3992" s="75"/>
      <c r="W3992" s="75"/>
      <c r="AD3992" s="77"/>
    </row>
    <row r="3993" spans="16:30" ht="4.5" customHeight="1" x14ac:dyDescent="0.2">
      <c r="P3993" s="75"/>
      <c r="Q3993" s="75"/>
      <c r="W3993" s="75"/>
      <c r="AD3993" s="77"/>
    </row>
    <row r="3994" spans="16:30" ht="4.5" customHeight="1" x14ac:dyDescent="0.2">
      <c r="P3994" s="75"/>
      <c r="Q3994" s="75"/>
      <c r="W3994" s="75"/>
      <c r="AD3994" s="77"/>
    </row>
    <row r="3995" spans="16:30" ht="4.5" customHeight="1" x14ac:dyDescent="0.2">
      <c r="P3995" s="75"/>
      <c r="Q3995" s="75"/>
      <c r="W3995" s="75"/>
      <c r="AD3995" s="77"/>
    </row>
    <row r="3996" spans="16:30" ht="4.5" customHeight="1" x14ac:dyDescent="0.2">
      <c r="P3996" s="75"/>
      <c r="Q3996" s="75"/>
      <c r="W3996" s="75"/>
      <c r="AD3996" s="77"/>
    </row>
    <row r="3997" spans="16:30" ht="4.5" customHeight="1" x14ac:dyDescent="0.2">
      <c r="P3997" s="75"/>
      <c r="Q3997" s="75"/>
      <c r="W3997" s="75"/>
      <c r="AD3997" s="77"/>
    </row>
    <row r="3998" spans="16:30" ht="4.5" customHeight="1" x14ac:dyDescent="0.2">
      <c r="P3998" s="75"/>
      <c r="Q3998" s="75"/>
      <c r="W3998" s="75"/>
      <c r="AD3998" s="77"/>
    </row>
    <row r="3999" spans="16:30" ht="4.5" customHeight="1" x14ac:dyDescent="0.2">
      <c r="P3999" s="75"/>
      <c r="Q3999" s="75"/>
      <c r="W3999" s="75"/>
      <c r="AD3999" s="77"/>
    </row>
    <row r="4000" spans="16:30" ht="4.5" customHeight="1" x14ac:dyDescent="0.2">
      <c r="P4000" s="75"/>
      <c r="Q4000" s="75"/>
      <c r="W4000" s="75"/>
      <c r="AD4000" s="77"/>
    </row>
    <row r="4001" spans="16:30" ht="4.5" customHeight="1" x14ac:dyDescent="0.2">
      <c r="P4001" s="75"/>
      <c r="Q4001" s="75"/>
      <c r="W4001" s="75"/>
      <c r="AD4001" s="77"/>
    </row>
    <row r="4002" spans="16:30" ht="4.5" customHeight="1" x14ac:dyDescent="0.2">
      <c r="P4002" s="75"/>
      <c r="Q4002" s="75"/>
      <c r="W4002" s="75"/>
      <c r="AD4002" s="77"/>
    </row>
    <row r="4003" spans="16:30" ht="4.5" customHeight="1" x14ac:dyDescent="0.2">
      <c r="P4003" s="75"/>
      <c r="Q4003" s="75"/>
      <c r="W4003" s="75"/>
      <c r="AD4003" s="77"/>
    </row>
    <row r="4004" spans="16:30" ht="4.5" customHeight="1" x14ac:dyDescent="0.2">
      <c r="P4004" s="75"/>
      <c r="Q4004" s="75"/>
      <c r="W4004" s="75"/>
      <c r="AD4004" s="77"/>
    </row>
    <row r="4005" spans="16:30" ht="4.5" customHeight="1" x14ac:dyDescent="0.2">
      <c r="P4005" s="75"/>
      <c r="Q4005" s="75"/>
      <c r="W4005" s="75"/>
      <c r="AD4005" s="77"/>
    </row>
    <row r="4006" spans="16:30" ht="4.5" customHeight="1" x14ac:dyDescent="0.2">
      <c r="P4006" s="75"/>
      <c r="Q4006" s="75"/>
      <c r="W4006" s="75"/>
      <c r="AD4006" s="77"/>
    </row>
    <row r="4007" spans="16:30" ht="4.5" customHeight="1" x14ac:dyDescent="0.2">
      <c r="P4007" s="75"/>
      <c r="Q4007" s="75"/>
      <c r="W4007" s="75"/>
      <c r="AD4007" s="77"/>
    </row>
    <row r="4008" spans="16:30" ht="4.5" customHeight="1" x14ac:dyDescent="0.2">
      <c r="P4008" s="75"/>
      <c r="Q4008" s="75"/>
      <c r="W4008" s="75"/>
      <c r="AD4008" s="77"/>
    </row>
    <row r="4009" spans="16:30" ht="4.5" customHeight="1" x14ac:dyDescent="0.2">
      <c r="P4009" s="75"/>
      <c r="Q4009" s="75"/>
      <c r="W4009" s="75"/>
      <c r="AD4009" s="77"/>
    </row>
    <row r="4010" spans="16:30" ht="4.5" customHeight="1" x14ac:dyDescent="0.2">
      <c r="P4010" s="75"/>
      <c r="Q4010" s="75"/>
      <c r="W4010" s="75"/>
      <c r="AD4010" s="77"/>
    </row>
    <row r="4011" spans="16:30" ht="4.5" customHeight="1" x14ac:dyDescent="0.2">
      <c r="P4011" s="75"/>
      <c r="Q4011" s="75"/>
      <c r="W4011" s="75"/>
      <c r="AD4011" s="77"/>
    </row>
    <row r="4012" spans="16:30" ht="4.5" customHeight="1" x14ac:dyDescent="0.2">
      <c r="P4012" s="75"/>
      <c r="Q4012" s="75"/>
      <c r="W4012" s="75"/>
      <c r="AD4012" s="77"/>
    </row>
    <row r="4013" spans="16:30" ht="4.5" customHeight="1" x14ac:dyDescent="0.2">
      <c r="P4013" s="75"/>
      <c r="Q4013" s="75"/>
      <c r="W4013" s="75"/>
      <c r="AD4013" s="77"/>
    </row>
    <row r="4014" spans="16:30" ht="4.5" customHeight="1" x14ac:dyDescent="0.2">
      <c r="P4014" s="75"/>
      <c r="Q4014" s="75"/>
      <c r="W4014" s="75"/>
      <c r="AD4014" s="77"/>
    </row>
    <row r="4015" spans="16:30" ht="4.5" customHeight="1" x14ac:dyDescent="0.2">
      <c r="P4015" s="75"/>
      <c r="Q4015" s="75"/>
      <c r="W4015" s="75"/>
      <c r="AD4015" s="77"/>
    </row>
    <row r="4016" spans="16:30" ht="4.5" customHeight="1" x14ac:dyDescent="0.2">
      <c r="P4016" s="75"/>
      <c r="Q4016" s="75"/>
      <c r="W4016" s="75"/>
      <c r="AD4016" s="77"/>
    </row>
    <row r="4017" spans="16:30" ht="4.5" customHeight="1" x14ac:dyDescent="0.2">
      <c r="P4017" s="75"/>
      <c r="Q4017" s="75"/>
      <c r="W4017" s="75"/>
      <c r="AD4017" s="77"/>
    </row>
    <row r="4018" spans="16:30" ht="4.5" customHeight="1" x14ac:dyDescent="0.2">
      <c r="P4018" s="75"/>
      <c r="Q4018" s="75"/>
      <c r="W4018" s="75"/>
      <c r="AD4018" s="77"/>
    </row>
    <row r="4019" spans="16:30" ht="4.5" customHeight="1" x14ac:dyDescent="0.2">
      <c r="P4019" s="75"/>
      <c r="Q4019" s="75"/>
      <c r="W4019" s="75"/>
      <c r="AD4019" s="77"/>
    </row>
    <row r="4020" spans="16:30" ht="4.5" customHeight="1" x14ac:dyDescent="0.2">
      <c r="P4020" s="75"/>
      <c r="Q4020" s="75"/>
      <c r="W4020" s="75"/>
      <c r="AD4020" s="77"/>
    </row>
    <row r="4021" spans="16:30" ht="4.5" customHeight="1" x14ac:dyDescent="0.2">
      <c r="P4021" s="75"/>
      <c r="Q4021" s="75"/>
      <c r="W4021" s="75"/>
      <c r="AD4021" s="77"/>
    </row>
    <row r="4022" spans="16:30" ht="4.5" customHeight="1" x14ac:dyDescent="0.2">
      <c r="P4022" s="75"/>
      <c r="Q4022" s="75"/>
      <c r="W4022" s="75"/>
      <c r="AD4022" s="77"/>
    </row>
    <row r="4023" spans="16:30" ht="4.5" customHeight="1" x14ac:dyDescent="0.2">
      <c r="P4023" s="75"/>
      <c r="Q4023" s="75"/>
      <c r="W4023" s="75"/>
      <c r="AD4023" s="77"/>
    </row>
    <row r="4024" spans="16:30" ht="4.5" customHeight="1" x14ac:dyDescent="0.2">
      <c r="P4024" s="75"/>
      <c r="Q4024" s="75"/>
      <c r="W4024" s="75"/>
      <c r="AD4024" s="77"/>
    </row>
    <row r="4025" spans="16:30" ht="4.5" customHeight="1" x14ac:dyDescent="0.2">
      <c r="P4025" s="75"/>
      <c r="Q4025" s="75"/>
      <c r="W4025" s="75"/>
      <c r="AD4025" s="77"/>
    </row>
    <row r="4026" spans="16:30" ht="4.5" customHeight="1" x14ac:dyDescent="0.2">
      <c r="P4026" s="75"/>
      <c r="Q4026" s="75"/>
      <c r="W4026" s="75"/>
      <c r="AD4026" s="77"/>
    </row>
    <row r="4027" spans="16:30" ht="4.5" customHeight="1" x14ac:dyDescent="0.2">
      <c r="P4027" s="75"/>
      <c r="Q4027" s="75"/>
      <c r="W4027" s="75"/>
      <c r="AD4027" s="77"/>
    </row>
    <row r="4028" spans="16:30" ht="4.5" customHeight="1" x14ac:dyDescent="0.2">
      <c r="P4028" s="75"/>
      <c r="Q4028" s="75"/>
      <c r="W4028" s="75"/>
      <c r="AD4028" s="77"/>
    </row>
    <row r="4029" spans="16:30" ht="4.5" customHeight="1" x14ac:dyDescent="0.2">
      <c r="P4029" s="75"/>
      <c r="Q4029" s="75"/>
      <c r="W4029" s="75"/>
      <c r="AD4029" s="77"/>
    </row>
    <row r="4030" spans="16:30" ht="4.5" customHeight="1" x14ac:dyDescent="0.2">
      <c r="P4030" s="75"/>
      <c r="Q4030" s="75"/>
      <c r="W4030" s="75"/>
      <c r="AD4030" s="77"/>
    </row>
    <row r="4031" spans="16:30" ht="4.5" customHeight="1" x14ac:dyDescent="0.2">
      <c r="P4031" s="75"/>
      <c r="Q4031" s="75"/>
      <c r="W4031" s="75"/>
      <c r="AD4031" s="77"/>
    </row>
    <row r="4032" spans="16:30" ht="4.5" customHeight="1" x14ac:dyDescent="0.2">
      <c r="P4032" s="75"/>
      <c r="Q4032" s="75"/>
      <c r="W4032" s="75"/>
      <c r="AD4032" s="77"/>
    </row>
    <row r="4033" spans="16:30" ht="4.5" customHeight="1" x14ac:dyDescent="0.2">
      <c r="P4033" s="75"/>
      <c r="Q4033" s="75"/>
      <c r="W4033" s="75"/>
      <c r="AD4033" s="77"/>
    </row>
    <row r="4034" spans="16:30" ht="4.5" customHeight="1" x14ac:dyDescent="0.2">
      <c r="P4034" s="75"/>
      <c r="Q4034" s="75"/>
      <c r="W4034" s="75"/>
      <c r="AD4034" s="77"/>
    </row>
    <row r="4035" spans="16:30" ht="4.5" customHeight="1" x14ac:dyDescent="0.2">
      <c r="P4035" s="75"/>
      <c r="Q4035" s="75"/>
      <c r="W4035" s="75"/>
      <c r="AD4035" s="77"/>
    </row>
    <row r="4036" spans="16:30" ht="4.5" customHeight="1" x14ac:dyDescent="0.2">
      <c r="P4036" s="75"/>
      <c r="Q4036" s="75"/>
      <c r="W4036" s="75"/>
      <c r="AD4036" s="77"/>
    </row>
    <row r="4037" spans="16:30" ht="4.5" customHeight="1" x14ac:dyDescent="0.2">
      <c r="P4037" s="75"/>
      <c r="Q4037" s="75"/>
      <c r="W4037" s="75"/>
      <c r="AD4037" s="77"/>
    </row>
    <row r="4038" spans="16:30" ht="4.5" customHeight="1" x14ac:dyDescent="0.2">
      <c r="P4038" s="75"/>
      <c r="Q4038" s="75"/>
      <c r="W4038" s="75"/>
      <c r="AD4038" s="77"/>
    </row>
    <row r="4039" spans="16:30" ht="4.5" customHeight="1" x14ac:dyDescent="0.2">
      <c r="P4039" s="75"/>
      <c r="Q4039" s="75"/>
      <c r="W4039" s="75"/>
      <c r="AD4039" s="77"/>
    </row>
    <row r="4040" spans="16:30" ht="4.5" customHeight="1" x14ac:dyDescent="0.2">
      <c r="P4040" s="75"/>
      <c r="Q4040" s="75"/>
      <c r="W4040" s="75"/>
      <c r="AD4040" s="77"/>
    </row>
    <row r="4041" spans="16:30" ht="4.5" customHeight="1" x14ac:dyDescent="0.2">
      <c r="P4041" s="75"/>
      <c r="Q4041" s="75"/>
      <c r="W4041" s="75"/>
      <c r="AD4041" s="77"/>
    </row>
    <row r="4042" spans="16:30" ht="4.5" customHeight="1" x14ac:dyDescent="0.2">
      <c r="P4042" s="75"/>
      <c r="Q4042" s="75"/>
      <c r="W4042" s="75"/>
      <c r="AD4042" s="77"/>
    </row>
    <row r="4043" spans="16:30" ht="4.5" customHeight="1" x14ac:dyDescent="0.2">
      <c r="P4043" s="75"/>
      <c r="Q4043" s="75"/>
      <c r="W4043" s="75"/>
      <c r="AD4043" s="77"/>
    </row>
    <row r="4044" spans="16:30" ht="4.5" customHeight="1" x14ac:dyDescent="0.2">
      <c r="P4044" s="75"/>
      <c r="Q4044" s="75"/>
      <c r="W4044" s="75"/>
      <c r="AD4044" s="77"/>
    </row>
    <row r="4045" spans="16:30" ht="4.5" customHeight="1" x14ac:dyDescent="0.2">
      <c r="P4045" s="75"/>
      <c r="Q4045" s="75"/>
      <c r="W4045" s="75"/>
      <c r="AD4045" s="77"/>
    </row>
    <row r="4046" spans="16:30" ht="4.5" customHeight="1" x14ac:dyDescent="0.2">
      <c r="P4046" s="75"/>
      <c r="Q4046" s="75"/>
      <c r="W4046" s="75"/>
      <c r="AD4046" s="77"/>
    </row>
    <row r="4047" spans="16:30" ht="4.5" customHeight="1" x14ac:dyDescent="0.2">
      <c r="P4047" s="75"/>
      <c r="Q4047" s="75"/>
      <c r="W4047" s="75"/>
      <c r="AD4047" s="77"/>
    </row>
    <row r="4048" spans="16:30" ht="4.5" customHeight="1" x14ac:dyDescent="0.2">
      <c r="P4048" s="75"/>
      <c r="Q4048" s="75"/>
      <c r="W4048" s="75"/>
      <c r="AD4048" s="77"/>
    </row>
    <row r="4049" spans="16:30" ht="4.5" customHeight="1" x14ac:dyDescent="0.2">
      <c r="P4049" s="75"/>
      <c r="Q4049" s="75"/>
      <c r="W4049" s="75"/>
      <c r="AD4049" s="77"/>
    </row>
    <row r="4050" spans="16:30" ht="4.5" customHeight="1" x14ac:dyDescent="0.2">
      <c r="P4050" s="75"/>
      <c r="Q4050" s="75"/>
      <c r="W4050" s="75"/>
      <c r="AD4050" s="77"/>
    </row>
    <row r="4051" spans="16:30" ht="4.5" customHeight="1" x14ac:dyDescent="0.2">
      <c r="P4051" s="75"/>
      <c r="Q4051" s="75"/>
      <c r="W4051" s="75"/>
      <c r="AD4051" s="77"/>
    </row>
    <row r="4052" spans="16:30" ht="4.5" customHeight="1" x14ac:dyDescent="0.2">
      <c r="P4052" s="75"/>
      <c r="Q4052" s="75"/>
      <c r="W4052" s="75"/>
      <c r="AD4052" s="77"/>
    </row>
    <row r="4053" spans="16:30" ht="4.5" customHeight="1" x14ac:dyDescent="0.2">
      <c r="P4053" s="75"/>
      <c r="Q4053" s="75"/>
      <c r="W4053" s="75"/>
      <c r="AD4053" s="77"/>
    </row>
    <row r="4054" spans="16:30" ht="4.5" customHeight="1" x14ac:dyDescent="0.2">
      <c r="P4054" s="75"/>
      <c r="Q4054" s="75"/>
      <c r="W4054" s="75"/>
      <c r="AD4054" s="77"/>
    </row>
    <row r="4055" spans="16:30" ht="4.5" customHeight="1" x14ac:dyDescent="0.2">
      <c r="P4055" s="75"/>
      <c r="Q4055" s="75"/>
      <c r="W4055" s="75"/>
      <c r="AD4055" s="77"/>
    </row>
    <row r="4056" spans="16:30" ht="4.5" customHeight="1" x14ac:dyDescent="0.2">
      <c r="P4056" s="75"/>
      <c r="Q4056" s="75"/>
      <c r="W4056" s="75"/>
      <c r="AD4056" s="77"/>
    </row>
    <row r="4057" spans="16:30" ht="4.5" customHeight="1" x14ac:dyDescent="0.2">
      <c r="P4057" s="75"/>
      <c r="Q4057" s="75"/>
      <c r="W4057" s="75"/>
      <c r="AD4057" s="77"/>
    </row>
    <row r="4058" spans="16:30" ht="4.5" customHeight="1" x14ac:dyDescent="0.2">
      <c r="P4058" s="75"/>
      <c r="Q4058" s="75"/>
      <c r="W4058" s="75"/>
      <c r="AD4058" s="77"/>
    </row>
    <row r="4059" spans="16:30" ht="4.5" customHeight="1" x14ac:dyDescent="0.2">
      <c r="P4059" s="75"/>
      <c r="Q4059" s="75"/>
      <c r="W4059" s="75"/>
      <c r="AD4059" s="77"/>
    </row>
    <row r="4060" spans="16:30" ht="4.5" customHeight="1" x14ac:dyDescent="0.2">
      <c r="P4060" s="75"/>
      <c r="Q4060" s="75"/>
      <c r="W4060" s="75"/>
      <c r="AD4060" s="77"/>
    </row>
    <row r="4061" spans="16:30" ht="4.5" customHeight="1" x14ac:dyDescent="0.2">
      <c r="P4061" s="75"/>
      <c r="Q4061" s="75"/>
      <c r="W4061" s="75"/>
      <c r="AD4061" s="77"/>
    </row>
    <row r="4062" spans="16:30" ht="4.5" customHeight="1" x14ac:dyDescent="0.2">
      <c r="P4062" s="75"/>
      <c r="Q4062" s="75"/>
      <c r="W4062" s="75"/>
      <c r="AD4062" s="77"/>
    </row>
    <row r="4063" spans="16:30" ht="4.5" customHeight="1" x14ac:dyDescent="0.2">
      <c r="P4063" s="75"/>
      <c r="Q4063" s="75"/>
      <c r="W4063" s="75"/>
      <c r="AD4063" s="77"/>
    </row>
    <row r="4064" spans="16:30" ht="4.5" customHeight="1" x14ac:dyDescent="0.2">
      <c r="P4064" s="75"/>
      <c r="Q4064" s="75"/>
      <c r="W4064" s="75"/>
      <c r="AD4064" s="77"/>
    </row>
    <row r="4065" spans="16:30" ht="4.5" customHeight="1" x14ac:dyDescent="0.2">
      <c r="P4065" s="75"/>
      <c r="Q4065" s="75"/>
      <c r="W4065" s="75"/>
      <c r="AD4065" s="77"/>
    </row>
    <row r="4066" spans="16:30" ht="4.5" customHeight="1" x14ac:dyDescent="0.2">
      <c r="P4066" s="75"/>
      <c r="Q4066" s="75"/>
      <c r="W4066" s="75"/>
      <c r="AD4066" s="77"/>
    </row>
    <row r="4067" spans="16:30" ht="4.5" customHeight="1" x14ac:dyDescent="0.2">
      <c r="P4067" s="75"/>
      <c r="Q4067" s="75"/>
      <c r="W4067" s="75"/>
      <c r="AD4067" s="77"/>
    </row>
    <row r="4068" spans="16:30" ht="4.5" customHeight="1" x14ac:dyDescent="0.2">
      <c r="P4068" s="75"/>
      <c r="Q4068" s="75"/>
      <c r="W4068" s="75"/>
      <c r="AD4068" s="77"/>
    </row>
    <row r="4069" spans="16:30" ht="4.5" customHeight="1" x14ac:dyDescent="0.2">
      <c r="P4069" s="75"/>
      <c r="Q4069" s="75"/>
      <c r="W4069" s="75"/>
      <c r="AD4069" s="77"/>
    </row>
    <row r="4070" spans="16:30" ht="4.5" customHeight="1" x14ac:dyDescent="0.2">
      <c r="P4070" s="75"/>
      <c r="Q4070" s="75"/>
      <c r="W4070" s="75"/>
      <c r="AD4070" s="77"/>
    </row>
    <row r="4071" spans="16:30" ht="4.5" customHeight="1" x14ac:dyDescent="0.2">
      <c r="P4071" s="75"/>
      <c r="Q4071" s="75"/>
      <c r="W4071" s="75"/>
      <c r="AD4071" s="77"/>
    </row>
    <row r="4072" spans="16:30" ht="4.5" customHeight="1" x14ac:dyDescent="0.2">
      <c r="P4072" s="75"/>
      <c r="Q4072" s="75"/>
      <c r="W4072" s="75"/>
      <c r="AD4072" s="77"/>
    </row>
    <row r="4073" spans="16:30" ht="4.5" customHeight="1" x14ac:dyDescent="0.2">
      <c r="P4073" s="75"/>
      <c r="Q4073" s="75"/>
      <c r="W4073" s="75"/>
      <c r="AD4073" s="77"/>
    </row>
    <row r="4074" spans="16:30" ht="4.5" customHeight="1" x14ac:dyDescent="0.2">
      <c r="P4074" s="75"/>
      <c r="Q4074" s="75"/>
      <c r="W4074" s="75"/>
      <c r="AD4074" s="77"/>
    </row>
    <row r="4075" spans="16:30" ht="4.5" customHeight="1" x14ac:dyDescent="0.2">
      <c r="P4075" s="75"/>
      <c r="Q4075" s="75"/>
      <c r="W4075" s="75"/>
      <c r="AD4075" s="77"/>
    </row>
    <row r="4076" spans="16:30" ht="4.5" customHeight="1" x14ac:dyDescent="0.2">
      <c r="P4076" s="75"/>
      <c r="Q4076" s="75"/>
      <c r="W4076" s="75"/>
      <c r="AD4076" s="77"/>
    </row>
    <row r="4077" spans="16:30" ht="4.5" customHeight="1" x14ac:dyDescent="0.2">
      <c r="P4077" s="75"/>
      <c r="Q4077" s="75"/>
      <c r="W4077" s="75"/>
      <c r="AD4077" s="77"/>
    </row>
    <row r="4078" spans="16:30" ht="4.5" customHeight="1" x14ac:dyDescent="0.2">
      <c r="P4078" s="75"/>
      <c r="Q4078" s="75"/>
      <c r="W4078" s="75"/>
      <c r="AD4078" s="77"/>
    </row>
    <row r="4079" spans="16:30" ht="4.5" customHeight="1" x14ac:dyDescent="0.2">
      <c r="P4079" s="75"/>
      <c r="Q4079" s="75"/>
      <c r="W4079" s="75"/>
      <c r="AD4079" s="77"/>
    </row>
    <row r="4080" spans="16:30" ht="4.5" customHeight="1" x14ac:dyDescent="0.2">
      <c r="P4080" s="75"/>
      <c r="Q4080" s="75"/>
      <c r="W4080" s="75"/>
      <c r="AD4080" s="77"/>
    </row>
    <row r="4081" spans="16:30" ht="4.5" customHeight="1" x14ac:dyDescent="0.2">
      <c r="P4081" s="75"/>
      <c r="Q4081" s="75"/>
      <c r="W4081" s="75"/>
      <c r="AD4081" s="77"/>
    </row>
    <row r="4082" spans="16:30" ht="4.5" customHeight="1" x14ac:dyDescent="0.2">
      <c r="P4082" s="75"/>
      <c r="Q4082" s="75"/>
      <c r="W4082" s="75"/>
      <c r="AD4082" s="77"/>
    </row>
    <row r="4083" spans="16:30" ht="4.5" customHeight="1" x14ac:dyDescent="0.2">
      <c r="P4083" s="75"/>
      <c r="Q4083" s="75"/>
      <c r="W4083" s="75"/>
      <c r="AD4083" s="77"/>
    </row>
    <row r="4084" spans="16:30" ht="4.5" customHeight="1" x14ac:dyDescent="0.2">
      <c r="P4084" s="75"/>
      <c r="Q4084" s="75"/>
      <c r="W4084" s="75"/>
      <c r="AD4084" s="77"/>
    </row>
    <row r="4085" spans="16:30" ht="4.5" customHeight="1" x14ac:dyDescent="0.2">
      <c r="P4085" s="75"/>
      <c r="Q4085" s="75"/>
      <c r="W4085" s="75"/>
      <c r="AD4085" s="77"/>
    </row>
    <row r="4086" spans="16:30" ht="4.5" customHeight="1" x14ac:dyDescent="0.2">
      <c r="P4086" s="75"/>
      <c r="Q4086" s="75"/>
      <c r="W4086" s="75"/>
      <c r="AD4086" s="77"/>
    </row>
    <row r="4087" spans="16:30" ht="4.5" customHeight="1" x14ac:dyDescent="0.2">
      <c r="P4087" s="75"/>
      <c r="Q4087" s="75"/>
      <c r="W4087" s="75"/>
      <c r="AD4087" s="77"/>
    </row>
    <row r="4088" spans="16:30" ht="4.5" customHeight="1" x14ac:dyDescent="0.2">
      <c r="P4088" s="75"/>
      <c r="Q4088" s="75"/>
      <c r="W4088" s="75"/>
      <c r="AD4088" s="77"/>
    </row>
    <row r="4089" spans="16:30" ht="4.5" customHeight="1" x14ac:dyDescent="0.2">
      <c r="P4089" s="75"/>
      <c r="Q4089" s="75"/>
      <c r="W4089" s="75"/>
      <c r="AD4089" s="77"/>
    </row>
    <row r="4090" spans="16:30" ht="4.5" customHeight="1" x14ac:dyDescent="0.2">
      <c r="P4090" s="75"/>
      <c r="Q4090" s="75"/>
      <c r="W4090" s="75"/>
      <c r="AD4090" s="77"/>
    </row>
    <row r="4091" spans="16:30" ht="4.5" customHeight="1" x14ac:dyDescent="0.2">
      <c r="P4091" s="75"/>
      <c r="Q4091" s="75"/>
      <c r="W4091" s="75"/>
      <c r="AD4091" s="77"/>
    </row>
    <row r="4092" spans="16:30" ht="4.5" customHeight="1" x14ac:dyDescent="0.2">
      <c r="P4092" s="75"/>
      <c r="Q4092" s="75"/>
      <c r="W4092" s="75"/>
      <c r="AD4092" s="77"/>
    </row>
    <row r="4093" spans="16:30" ht="4.5" customHeight="1" x14ac:dyDescent="0.2">
      <c r="P4093" s="75"/>
      <c r="Q4093" s="75"/>
      <c r="W4093" s="75"/>
      <c r="AD4093" s="77"/>
    </row>
    <row r="4094" spans="16:30" ht="4.5" customHeight="1" x14ac:dyDescent="0.2">
      <c r="P4094" s="75"/>
      <c r="Q4094" s="75"/>
      <c r="W4094" s="75"/>
      <c r="AD4094" s="77"/>
    </row>
    <row r="4095" spans="16:30" ht="4.5" customHeight="1" x14ac:dyDescent="0.2">
      <c r="P4095" s="75"/>
      <c r="Q4095" s="75"/>
      <c r="W4095" s="75"/>
      <c r="AD4095" s="77"/>
    </row>
    <row r="4096" spans="16:30" ht="4.5" customHeight="1" x14ac:dyDescent="0.2">
      <c r="P4096" s="75"/>
      <c r="Q4096" s="75"/>
      <c r="W4096" s="75"/>
      <c r="AD4096" s="77"/>
    </row>
    <row r="4097" spans="16:30" ht="4.5" customHeight="1" x14ac:dyDescent="0.2">
      <c r="P4097" s="75"/>
      <c r="Q4097" s="75"/>
      <c r="W4097" s="75"/>
      <c r="AD4097" s="77"/>
    </row>
    <row r="4098" spans="16:30" ht="4.5" customHeight="1" x14ac:dyDescent="0.2">
      <c r="P4098" s="75"/>
      <c r="Q4098" s="75"/>
      <c r="W4098" s="75"/>
      <c r="AD4098" s="77"/>
    </row>
    <row r="4099" spans="16:30" ht="4.5" customHeight="1" x14ac:dyDescent="0.2">
      <c r="P4099" s="75"/>
      <c r="Q4099" s="75"/>
      <c r="W4099" s="75"/>
      <c r="AD4099" s="77"/>
    </row>
    <row r="4100" spans="16:30" ht="4.5" customHeight="1" x14ac:dyDescent="0.2">
      <c r="P4100" s="75"/>
      <c r="Q4100" s="75"/>
      <c r="W4100" s="75"/>
      <c r="AD4100" s="77"/>
    </row>
    <row r="4101" spans="16:30" ht="4.5" customHeight="1" x14ac:dyDescent="0.2">
      <c r="P4101" s="75"/>
      <c r="Q4101" s="75"/>
      <c r="W4101" s="75"/>
      <c r="AD4101" s="77"/>
    </row>
    <row r="4102" spans="16:30" ht="4.5" customHeight="1" x14ac:dyDescent="0.2">
      <c r="P4102" s="75"/>
      <c r="Q4102" s="75"/>
      <c r="W4102" s="75"/>
      <c r="AD4102" s="77"/>
    </row>
    <row r="4103" spans="16:30" ht="4.5" customHeight="1" x14ac:dyDescent="0.2">
      <c r="P4103" s="75"/>
      <c r="Q4103" s="75"/>
      <c r="W4103" s="75"/>
      <c r="AD4103" s="77"/>
    </row>
    <row r="4104" spans="16:30" ht="4.5" customHeight="1" x14ac:dyDescent="0.2">
      <c r="P4104" s="75"/>
      <c r="Q4104" s="75"/>
      <c r="W4104" s="75"/>
      <c r="AD4104" s="77"/>
    </row>
    <row r="4105" spans="16:30" ht="4.5" customHeight="1" x14ac:dyDescent="0.2">
      <c r="P4105" s="75"/>
      <c r="Q4105" s="75"/>
      <c r="W4105" s="75"/>
      <c r="AD4105" s="77"/>
    </row>
    <row r="4106" spans="16:30" ht="4.5" customHeight="1" x14ac:dyDescent="0.2">
      <c r="P4106" s="75"/>
      <c r="Q4106" s="75"/>
      <c r="W4106" s="75"/>
      <c r="AD4106" s="77"/>
    </row>
    <row r="4107" spans="16:30" ht="4.5" customHeight="1" x14ac:dyDescent="0.2">
      <c r="P4107" s="75"/>
      <c r="Q4107" s="75"/>
      <c r="W4107" s="75"/>
      <c r="AD4107" s="77"/>
    </row>
    <row r="4108" spans="16:30" ht="4.5" customHeight="1" x14ac:dyDescent="0.2">
      <c r="P4108" s="75"/>
      <c r="Q4108" s="75"/>
      <c r="W4108" s="75"/>
      <c r="AD4108" s="77"/>
    </row>
    <row r="4109" spans="16:30" ht="4.5" customHeight="1" x14ac:dyDescent="0.2">
      <c r="P4109" s="75"/>
      <c r="Q4109" s="75"/>
      <c r="W4109" s="75"/>
      <c r="AD4109" s="77"/>
    </row>
    <row r="4110" spans="16:30" ht="4.5" customHeight="1" x14ac:dyDescent="0.2">
      <c r="P4110" s="75"/>
      <c r="Q4110" s="75"/>
      <c r="W4110" s="75"/>
      <c r="AD4110" s="77"/>
    </row>
    <row r="4111" spans="16:30" ht="4.5" customHeight="1" x14ac:dyDescent="0.2">
      <c r="P4111" s="75"/>
      <c r="Q4111" s="75"/>
      <c r="W4111" s="75"/>
      <c r="AD4111" s="77"/>
    </row>
    <row r="4112" spans="16:30" ht="4.5" customHeight="1" x14ac:dyDescent="0.2">
      <c r="P4112" s="75"/>
      <c r="Q4112" s="75"/>
      <c r="W4112" s="75"/>
      <c r="AD4112" s="77"/>
    </row>
    <row r="4113" spans="16:30" ht="4.5" customHeight="1" x14ac:dyDescent="0.2">
      <c r="P4113" s="75"/>
      <c r="Q4113" s="75"/>
      <c r="W4113" s="75"/>
      <c r="AD4113" s="77"/>
    </row>
    <row r="4114" spans="16:30" ht="4.5" customHeight="1" x14ac:dyDescent="0.2">
      <c r="P4114" s="75"/>
      <c r="Q4114" s="75"/>
      <c r="W4114" s="75"/>
      <c r="AD4114" s="77"/>
    </row>
    <row r="4115" spans="16:30" ht="4.5" customHeight="1" x14ac:dyDescent="0.2">
      <c r="P4115" s="75"/>
      <c r="Q4115" s="75"/>
      <c r="W4115" s="75"/>
      <c r="AD4115" s="77"/>
    </row>
    <row r="4116" spans="16:30" ht="4.5" customHeight="1" x14ac:dyDescent="0.2">
      <c r="P4116" s="75"/>
      <c r="Q4116" s="75"/>
      <c r="W4116" s="75"/>
      <c r="AD4116" s="77"/>
    </row>
    <row r="4117" spans="16:30" ht="4.5" customHeight="1" x14ac:dyDescent="0.2">
      <c r="P4117" s="75"/>
      <c r="Q4117" s="75"/>
      <c r="W4117" s="75"/>
      <c r="AD4117" s="77"/>
    </row>
    <row r="4118" spans="16:30" ht="4.5" customHeight="1" x14ac:dyDescent="0.2">
      <c r="P4118" s="75"/>
      <c r="Q4118" s="75"/>
      <c r="W4118" s="75"/>
      <c r="AD4118" s="77"/>
    </row>
    <row r="4119" spans="16:30" ht="4.5" customHeight="1" x14ac:dyDescent="0.2">
      <c r="P4119" s="75"/>
      <c r="Q4119" s="75"/>
      <c r="W4119" s="75"/>
      <c r="AD4119" s="77"/>
    </row>
    <row r="4120" spans="16:30" ht="4.5" customHeight="1" x14ac:dyDescent="0.2">
      <c r="P4120" s="75"/>
      <c r="Q4120" s="75"/>
      <c r="W4120" s="75"/>
      <c r="AD4120" s="77"/>
    </row>
    <row r="4121" spans="16:30" ht="4.5" customHeight="1" x14ac:dyDescent="0.2">
      <c r="P4121" s="75"/>
      <c r="Q4121" s="75"/>
      <c r="W4121" s="75"/>
      <c r="AD4121" s="77"/>
    </row>
    <row r="4122" spans="16:30" ht="4.5" customHeight="1" x14ac:dyDescent="0.2">
      <c r="P4122" s="75"/>
      <c r="Q4122" s="75"/>
      <c r="W4122" s="75"/>
      <c r="AD4122" s="77"/>
    </row>
    <row r="4123" spans="16:30" ht="4.5" customHeight="1" x14ac:dyDescent="0.2">
      <c r="P4123" s="75"/>
      <c r="Q4123" s="75"/>
      <c r="W4123" s="75"/>
      <c r="AD4123" s="77"/>
    </row>
    <row r="4124" spans="16:30" ht="4.5" customHeight="1" x14ac:dyDescent="0.2">
      <c r="P4124" s="75"/>
      <c r="Q4124" s="75"/>
      <c r="W4124" s="75"/>
      <c r="AD4124" s="77"/>
    </row>
    <row r="4125" spans="16:30" ht="4.5" customHeight="1" x14ac:dyDescent="0.2">
      <c r="P4125" s="75"/>
      <c r="Q4125" s="75"/>
      <c r="W4125" s="75"/>
      <c r="AD4125" s="77"/>
    </row>
    <row r="4126" spans="16:30" ht="4.5" customHeight="1" x14ac:dyDescent="0.2">
      <c r="P4126" s="75"/>
      <c r="Q4126" s="75"/>
      <c r="W4126" s="75"/>
      <c r="AD4126" s="77"/>
    </row>
    <row r="4127" spans="16:30" ht="4.5" customHeight="1" x14ac:dyDescent="0.2">
      <c r="P4127" s="75"/>
      <c r="Q4127" s="75"/>
      <c r="W4127" s="75"/>
      <c r="AD4127" s="77"/>
    </row>
    <row r="4128" spans="16:30" ht="4.5" customHeight="1" x14ac:dyDescent="0.2">
      <c r="P4128" s="75"/>
      <c r="Q4128" s="75"/>
      <c r="W4128" s="75"/>
      <c r="AD4128" s="77"/>
    </row>
    <row r="4129" spans="16:30" ht="4.5" customHeight="1" x14ac:dyDescent="0.2">
      <c r="P4129" s="75"/>
      <c r="Q4129" s="75"/>
      <c r="W4129" s="75"/>
      <c r="AD4129" s="77"/>
    </row>
    <row r="4130" spans="16:30" ht="4.5" customHeight="1" x14ac:dyDescent="0.2">
      <c r="P4130" s="75"/>
      <c r="Q4130" s="75"/>
      <c r="W4130" s="75"/>
      <c r="AD4130" s="77"/>
    </row>
    <row r="4131" spans="16:30" ht="4.5" customHeight="1" x14ac:dyDescent="0.2">
      <c r="P4131" s="75"/>
      <c r="Q4131" s="75"/>
      <c r="W4131" s="75"/>
      <c r="AD4131" s="77"/>
    </row>
    <row r="4132" spans="16:30" ht="4.5" customHeight="1" x14ac:dyDescent="0.2">
      <c r="P4132" s="75"/>
      <c r="Q4132" s="75"/>
      <c r="W4132" s="75"/>
      <c r="AD4132" s="77"/>
    </row>
    <row r="4133" spans="16:30" ht="4.5" customHeight="1" x14ac:dyDescent="0.2">
      <c r="P4133" s="75"/>
      <c r="Q4133" s="75"/>
      <c r="W4133" s="75"/>
      <c r="AD4133" s="77"/>
    </row>
    <row r="4134" spans="16:30" ht="4.5" customHeight="1" x14ac:dyDescent="0.2">
      <c r="P4134" s="75"/>
      <c r="Q4134" s="75"/>
      <c r="W4134" s="75"/>
      <c r="AD4134" s="77"/>
    </row>
    <row r="4135" spans="16:30" ht="4.5" customHeight="1" x14ac:dyDescent="0.2">
      <c r="P4135" s="75"/>
      <c r="Q4135" s="75"/>
      <c r="W4135" s="75"/>
      <c r="AD4135" s="77"/>
    </row>
    <row r="4136" spans="16:30" ht="4.5" customHeight="1" x14ac:dyDescent="0.2">
      <c r="P4136" s="75"/>
      <c r="Q4136" s="75"/>
      <c r="W4136" s="75"/>
      <c r="AD4136" s="77"/>
    </row>
    <row r="4137" spans="16:30" ht="4.5" customHeight="1" x14ac:dyDescent="0.2">
      <c r="P4137" s="75"/>
      <c r="Q4137" s="75"/>
      <c r="W4137" s="75"/>
      <c r="AD4137" s="77"/>
    </row>
    <row r="4138" spans="16:30" ht="4.5" customHeight="1" x14ac:dyDescent="0.2">
      <c r="P4138" s="75"/>
      <c r="Q4138" s="75"/>
      <c r="W4138" s="75"/>
      <c r="AD4138" s="77"/>
    </row>
    <row r="4139" spans="16:30" ht="4.5" customHeight="1" x14ac:dyDescent="0.2">
      <c r="P4139" s="75"/>
      <c r="Q4139" s="75"/>
      <c r="W4139" s="75"/>
      <c r="AD4139" s="77"/>
    </row>
    <row r="4140" spans="16:30" ht="4.5" customHeight="1" x14ac:dyDescent="0.2">
      <c r="P4140" s="75"/>
      <c r="Q4140" s="75"/>
      <c r="W4140" s="75"/>
      <c r="AD4140" s="77"/>
    </row>
    <row r="4141" spans="16:30" ht="4.5" customHeight="1" x14ac:dyDescent="0.2">
      <c r="P4141" s="75"/>
      <c r="Q4141" s="75"/>
      <c r="W4141" s="75"/>
      <c r="AD4141" s="77"/>
    </row>
    <row r="4142" spans="16:30" ht="4.5" customHeight="1" x14ac:dyDescent="0.2">
      <c r="P4142" s="75"/>
      <c r="Q4142" s="75"/>
      <c r="W4142" s="75"/>
      <c r="AD4142" s="77"/>
    </row>
    <row r="4143" spans="16:30" ht="4.5" customHeight="1" x14ac:dyDescent="0.2">
      <c r="P4143" s="75"/>
      <c r="Q4143" s="75"/>
      <c r="W4143" s="75"/>
      <c r="AD4143" s="77"/>
    </row>
    <row r="4144" spans="16:30" ht="4.5" customHeight="1" x14ac:dyDescent="0.2">
      <c r="P4144" s="75"/>
      <c r="Q4144" s="75"/>
      <c r="W4144" s="75"/>
      <c r="AD4144" s="77"/>
    </row>
    <row r="4145" spans="16:30" ht="4.5" customHeight="1" x14ac:dyDescent="0.2">
      <c r="P4145" s="75"/>
      <c r="Q4145" s="75"/>
      <c r="W4145" s="75"/>
      <c r="AD4145" s="77"/>
    </row>
    <row r="4146" spans="16:30" ht="4.5" customHeight="1" x14ac:dyDescent="0.2">
      <c r="P4146" s="75"/>
      <c r="Q4146" s="75"/>
      <c r="W4146" s="75"/>
      <c r="AD4146" s="77"/>
    </row>
    <row r="4147" spans="16:30" ht="4.5" customHeight="1" x14ac:dyDescent="0.2">
      <c r="P4147" s="75"/>
      <c r="Q4147" s="75"/>
      <c r="W4147" s="75"/>
      <c r="AD4147" s="77"/>
    </row>
    <row r="4148" spans="16:30" ht="4.5" customHeight="1" x14ac:dyDescent="0.2">
      <c r="P4148" s="75"/>
      <c r="Q4148" s="75"/>
      <c r="W4148" s="75"/>
      <c r="AD4148" s="77"/>
    </row>
    <row r="4149" spans="16:30" ht="4.5" customHeight="1" x14ac:dyDescent="0.2">
      <c r="P4149" s="75"/>
      <c r="Q4149" s="75"/>
      <c r="W4149" s="75"/>
      <c r="AD4149" s="77"/>
    </row>
    <row r="4150" spans="16:30" ht="4.5" customHeight="1" x14ac:dyDescent="0.2">
      <c r="P4150" s="75"/>
      <c r="Q4150" s="75"/>
      <c r="W4150" s="75"/>
      <c r="AD4150" s="77"/>
    </row>
    <row r="4151" spans="16:30" ht="4.5" customHeight="1" x14ac:dyDescent="0.2">
      <c r="P4151" s="75"/>
      <c r="Q4151" s="75"/>
      <c r="W4151" s="75"/>
      <c r="AD4151" s="77"/>
    </row>
    <row r="4152" spans="16:30" ht="4.5" customHeight="1" x14ac:dyDescent="0.2">
      <c r="P4152" s="75"/>
      <c r="Q4152" s="75"/>
      <c r="W4152" s="75"/>
      <c r="AD4152" s="77"/>
    </row>
    <row r="4153" spans="16:30" ht="4.5" customHeight="1" x14ac:dyDescent="0.2">
      <c r="P4153" s="75"/>
      <c r="Q4153" s="75"/>
      <c r="W4153" s="75"/>
      <c r="AD4153" s="77"/>
    </row>
    <row r="4154" spans="16:30" ht="4.5" customHeight="1" x14ac:dyDescent="0.2">
      <c r="P4154" s="75"/>
      <c r="Q4154" s="75"/>
      <c r="W4154" s="75"/>
      <c r="AD4154" s="77"/>
    </row>
    <row r="4155" spans="16:30" ht="4.5" customHeight="1" x14ac:dyDescent="0.2">
      <c r="P4155" s="75"/>
      <c r="Q4155" s="75"/>
      <c r="W4155" s="75"/>
      <c r="AD4155" s="77"/>
    </row>
    <row r="4156" spans="16:30" ht="4.5" customHeight="1" x14ac:dyDescent="0.2">
      <c r="P4156" s="75"/>
      <c r="Q4156" s="75"/>
      <c r="W4156" s="75"/>
      <c r="AD4156" s="77"/>
    </row>
    <row r="4157" spans="16:30" ht="4.5" customHeight="1" x14ac:dyDescent="0.2">
      <c r="P4157" s="75"/>
      <c r="Q4157" s="75"/>
      <c r="W4157" s="75"/>
      <c r="AD4157" s="77"/>
    </row>
    <row r="4158" spans="16:30" ht="4.5" customHeight="1" x14ac:dyDescent="0.2">
      <c r="P4158" s="75"/>
      <c r="Q4158" s="75"/>
      <c r="W4158" s="75"/>
      <c r="AD4158" s="77"/>
    </row>
    <row r="4159" spans="16:30" ht="4.5" customHeight="1" x14ac:dyDescent="0.2">
      <c r="P4159" s="75"/>
      <c r="Q4159" s="75"/>
      <c r="W4159" s="75"/>
      <c r="AD4159" s="77"/>
    </row>
    <row r="4160" spans="16:30" ht="4.5" customHeight="1" x14ac:dyDescent="0.2">
      <c r="P4160" s="75"/>
      <c r="Q4160" s="75"/>
      <c r="W4160" s="75"/>
      <c r="AD4160" s="77"/>
    </row>
    <row r="4161" spans="16:30" ht="4.5" customHeight="1" x14ac:dyDescent="0.2">
      <c r="P4161" s="75"/>
      <c r="Q4161" s="75"/>
      <c r="W4161" s="75"/>
      <c r="AD4161" s="77"/>
    </row>
    <row r="4162" spans="16:30" ht="4.5" customHeight="1" x14ac:dyDescent="0.2">
      <c r="P4162" s="75"/>
      <c r="Q4162" s="75"/>
      <c r="W4162" s="75"/>
      <c r="AD4162" s="77"/>
    </row>
    <row r="4163" spans="16:30" ht="4.5" customHeight="1" x14ac:dyDescent="0.2">
      <c r="P4163" s="75"/>
      <c r="Q4163" s="75"/>
      <c r="W4163" s="75"/>
      <c r="AD4163" s="77"/>
    </row>
    <row r="4164" spans="16:30" ht="4.5" customHeight="1" x14ac:dyDescent="0.2">
      <c r="P4164" s="75"/>
      <c r="Q4164" s="75"/>
      <c r="W4164" s="75"/>
      <c r="AD4164" s="77"/>
    </row>
    <row r="4165" spans="16:30" ht="4.5" customHeight="1" x14ac:dyDescent="0.2">
      <c r="P4165" s="75"/>
      <c r="Q4165" s="75"/>
      <c r="W4165" s="75"/>
      <c r="AD4165" s="77"/>
    </row>
    <row r="4166" spans="16:30" ht="4.5" customHeight="1" x14ac:dyDescent="0.2">
      <c r="P4166" s="75"/>
      <c r="Q4166" s="75"/>
      <c r="W4166" s="75"/>
      <c r="AD4166" s="77"/>
    </row>
    <row r="4167" spans="16:30" ht="4.5" customHeight="1" x14ac:dyDescent="0.2">
      <c r="P4167" s="75"/>
      <c r="Q4167" s="75"/>
      <c r="W4167" s="75"/>
      <c r="AD4167" s="77"/>
    </row>
    <row r="4168" spans="16:30" ht="4.5" customHeight="1" x14ac:dyDescent="0.2">
      <c r="P4168" s="75"/>
      <c r="Q4168" s="75"/>
      <c r="W4168" s="75"/>
      <c r="AD4168" s="77"/>
    </row>
    <row r="4169" spans="16:30" ht="4.5" customHeight="1" x14ac:dyDescent="0.2">
      <c r="P4169" s="75"/>
      <c r="Q4169" s="75"/>
      <c r="W4169" s="75"/>
      <c r="AD4169" s="77"/>
    </row>
    <row r="4170" spans="16:30" ht="4.5" customHeight="1" x14ac:dyDescent="0.2">
      <c r="P4170" s="75"/>
      <c r="Q4170" s="75"/>
      <c r="W4170" s="75"/>
      <c r="AD4170" s="77"/>
    </row>
    <row r="4171" spans="16:30" ht="4.5" customHeight="1" x14ac:dyDescent="0.2">
      <c r="P4171" s="75"/>
      <c r="Q4171" s="75"/>
      <c r="W4171" s="75"/>
      <c r="AD4171" s="77"/>
    </row>
    <row r="4172" spans="16:30" ht="4.5" customHeight="1" x14ac:dyDescent="0.2">
      <c r="P4172" s="75"/>
      <c r="Q4172" s="75"/>
      <c r="W4172" s="75"/>
      <c r="AD4172" s="77"/>
    </row>
    <row r="4173" spans="16:30" ht="4.5" customHeight="1" x14ac:dyDescent="0.2">
      <c r="P4173" s="75"/>
      <c r="Q4173" s="75"/>
      <c r="W4173" s="75"/>
      <c r="AD4173" s="77"/>
    </row>
    <row r="4174" spans="16:30" ht="4.5" customHeight="1" x14ac:dyDescent="0.2">
      <c r="P4174" s="75"/>
      <c r="Q4174" s="75"/>
      <c r="W4174" s="75"/>
      <c r="AD4174" s="77"/>
    </row>
    <row r="4175" spans="16:30" ht="4.5" customHeight="1" x14ac:dyDescent="0.2">
      <c r="P4175" s="75"/>
      <c r="Q4175" s="75"/>
      <c r="W4175" s="75"/>
      <c r="AD4175" s="77"/>
    </row>
    <row r="4176" spans="16:30" ht="4.5" customHeight="1" x14ac:dyDescent="0.2">
      <c r="P4176" s="75"/>
      <c r="Q4176" s="75"/>
      <c r="W4176" s="75"/>
      <c r="AD4176" s="77"/>
    </row>
    <row r="4177" spans="16:30" ht="4.5" customHeight="1" x14ac:dyDescent="0.2">
      <c r="P4177" s="75"/>
      <c r="Q4177" s="75"/>
      <c r="W4177" s="75"/>
      <c r="AD4177" s="77"/>
    </row>
    <row r="4178" spans="16:30" ht="4.5" customHeight="1" x14ac:dyDescent="0.2">
      <c r="P4178" s="75"/>
      <c r="Q4178" s="75"/>
      <c r="W4178" s="75"/>
      <c r="AD4178" s="77"/>
    </row>
    <row r="4179" spans="16:30" ht="4.5" customHeight="1" x14ac:dyDescent="0.2">
      <c r="P4179" s="75"/>
      <c r="Q4179" s="75"/>
      <c r="W4179" s="75"/>
      <c r="AD4179" s="77"/>
    </row>
    <row r="4180" spans="16:30" ht="4.5" customHeight="1" x14ac:dyDescent="0.2">
      <c r="P4180" s="75"/>
      <c r="Q4180" s="75"/>
      <c r="W4180" s="75"/>
      <c r="AD4180" s="77"/>
    </row>
    <row r="4181" spans="16:30" ht="4.5" customHeight="1" x14ac:dyDescent="0.2">
      <c r="P4181" s="75"/>
      <c r="Q4181" s="75"/>
      <c r="W4181" s="75"/>
      <c r="AD4181" s="77"/>
    </row>
    <row r="4182" spans="16:30" ht="4.5" customHeight="1" x14ac:dyDescent="0.2">
      <c r="P4182" s="75"/>
      <c r="Q4182" s="75"/>
      <c r="W4182" s="75"/>
      <c r="AD4182" s="77"/>
    </row>
    <row r="4183" spans="16:30" ht="4.5" customHeight="1" x14ac:dyDescent="0.2">
      <c r="P4183" s="75"/>
      <c r="Q4183" s="75"/>
      <c r="W4183" s="75"/>
      <c r="AD4183" s="77"/>
    </row>
    <row r="4184" spans="16:30" ht="4.5" customHeight="1" x14ac:dyDescent="0.2">
      <c r="P4184" s="75"/>
      <c r="Q4184" s="75"/>
      <c r="W4184" s="75"/>
      <c r="AD4184" s="77"/>
    </row>
    <row r="4185" spans="16:30" ht="4.5" customHeight="1" x14ac:dyDescent="0.2">
      <c r="P4185" s="75"/>
      <c r="Q4185" s="75"/>
      <c r="W4185" s="75"/>
      <c r="AD4185" s="77"/>
    </row>
    <row r="4186" spans="16:30" ht="4.5" customHeight="1" x14ac:dyDescent="0.2">
      <c r="P4186" s="75"/>
      <c r="Q4186" s="75"/>
      <c r="W4186" s="75"/>
      <c r="AD4186" s="77"/>
    </row>
    <row r="4187" spans="16:30" ht="4.5" customHeight="1" x14ac:dyDescent="0.2">
      <c r="P4187" s="75"/>
      <c r="Q4187" s="75"/>
      <c r="W4187" s="75"/>
      <c r="AD4187" s="77"/>
    </row>
    <row r="4188" spans="16:30" ht="4.5" customHeight="1" x14ac:dyDescent="0.2">
      <c r="P4188" s="75"/>
      <c r="Q4188" s="75"/>
      <c r="W4188" s="75"/>
      <c r="AD4188" s="77"/>
    </row>
    <row r="4189" spans="16:30" ht="4.5" customHeight="1" x14ac:dyDescent="0.2">
      <c r="P4189" s="75"/>
      <c r="Q4189" s="75"/>
      <c r="W4189" s="75"/>
      <c r="AD4189" s="77"/>
    </row>
    <row r="4190" spans="16:30" ht="4.5" customHeight="1" x14ac:dyDescent="0.2">
      <c r="P4190" s="75"/>
      <c r="Q4190" s="75"/>
      <c r="W4190" s="75"/>
      <c r="AD4190" s="77"/>
    </row>
    <row r="4191" spans="16:30" ht="4.5" customHeight="1" x14ac:dyDescent="0.2">
      <c r="P4191" s="75"/>
      <c r="Q4191" s="75"/>
      <c r="W4191" s="75"/>
      <c r="AD4191" s="77"/>
    </row>
    <row r="4192" spans="16:30" ht="4.5" customHeight="1" x14ac:dyDescent="0.2">
      <c r="P4192" s="75"/>
      <c r="Q4192" s="75"/>
      <c r="W4192" s="75"/>
      <c r="AD4192" s="77"/>
    </row>
    <row r="4193" spans="16:30" ht="4.5" customHeight="1" x14ac:dyDescent="0.2">
      <c r="P4193" s="75"/>
      <c r="Q4193" s="75"/>
      <c r="W4193" s="75"/>
      <c r="AD4193" s="77"/>
    </row>
    <row r="4194" spans="16:30" ht="4.5" customHeight="1" x14ac:dyDescent="0.2">
      <c r="P4194" s="75"/>
      <c r="Q4194" s="75"/>
      <c r="W4194" s="75"/>
      <c r="AD4194" s="77"/>
    </row>
    <row r="4195" spans="16:30" ht="4.5" customHeight="1" x14ac:dyDescent="0.2">
      <c r="P4195" s="75"/>
      <c r="Q4195" s="75"/>
      <c r="W4195" s="75"/>
      <c r="AD4195" s="77"/>
    </row>
    <row r="4196" spans="16:30" ht="4.5" customHeight="1" x14ac:dyDescent="0.2">
      <c r="P4196" s="75"/>
      <c r="Q4196" s="75"/>
      <c r="W4196" s="75"/>
      <c r="AD4196" s="77"/>
    </row>
    <row r="4197" spans="16:30" ht="4.5" customHeight="1" x14ac:dyDescent="0.2">
      <c r="P4197" s="75"/>
      <c r="Q4197" s="75"/>
      <c r="W4197" s="75"/>
      <c r="AD4197" s="77"/>
    </row>
    <row r="4198" spans="16:30" ht="4.5" customHeight="1" x14ac:dyDescent="0.2">
      <c r="P4198" s="75"/>
      <c r="Q4198" s="75"/>
      <c r="W4198" s="75"/>
      <c r="AD4198" s="77"/>
    </row>
    <row r="4199" spans="16:30" ht="4.5" customHeight="1" x14ac:dyDescent="0.2">
      <c r="P4199" s="75"/>
      <c r="Q4199" s="75"/>
      <c r="W4199" s="75"/>
      <c r="AD4199" s="77"/>
    </row>
    <row r="4200" spans="16:30" ht="4.5" customHeight="1" x14ac:dyDescent="0.2">
      <c r="P4200" s="75"/>
      <c r="Q4200" s="75"/>
      <c r="W4200" s="75"/>
      <c r="AD4200" s="77"/>
    </row>
    <row r="4201" spans="16:30" ht="4.5" customHeight="1" x14ac:dyDescent="0.2">
      <c r="P4201" s="75"/>
      <c r="Q4201" s="75"/>
      <c r="W4201" s="75"/>
      <c r="AD4201" s="77"/>
    </row>
    <row r="4202" spans="16:30" ht="4.5" customHeight="1" x14ac:dyDescent="0.2">
      <c r="P4202" s="75"/>
      <c r="Q4202" s="75"/>
      <c r="W4202" s="75"/>
      <c r="AD4202" s="77"/>
    </row>
    <row r="4203" spans="16:30" ht="4.5" customHeight="1" x14ac:dyDescent="0.2">
      <c r="P4203" s="75"/>
      <c r="Q4203" s="75"/>
      <c r="W4203" s="75"/>
      <c r="AD4203" s="77"/>
    </row>
    <row r="4204" spans="16:30" ht="4.5" customHeight="1" x14ac:dyDescent="0.2">
      <c r="P4204" s="75"/>
      <c r="Q4204" s="75"/>
      <c r="W4204" s="75"/>
      <c r="AD4204" s="77"/>
    </row>
    <row r="4205" spans="16:30" ht="4.5" customHeight="1" x14ac:dyDescent="0.2">
      <c r="P4205" s="75"/>
      <c r="Q4205" s="75"/>
      <c r="W4205" s="75"/>
      <c r="AD4205" s="77"/>
    </row>
    <row r="4206" spans="16:30" ht="4.5" customHeight="1" x14ac:dyDescent="0.2">
      <c r="P4206" s="75"/>
      <c r="Q4206" s="75"/>
      <c r="W4206" s="75"/>
      <c r="AD4206" s="77"/>
    </row>
    <row r="4207" spans="16:30" ht="4.5" customHeight="1" x14ac:dyDescent="0.2">
      <c r="P4207" s="75"/>
      <c r="Q4207" s="75"/>
      <c r="W4207" s="75"/>
      <c r="AD4207" s="77"/>
    </row>
    <row r="4208" spans="16:30" ht="4.5" customHeight="1" x14ac:dyDescent="0.2">
      <c r="P4208" s="75"/>
      <c r="Q4208" s="75"/>
      <c r="W4208" s="75"/>
      <c r="AD4208" s="77"/>
    </row>
    <row r="4209" spans="16:30" ht="4.5" customHeight="1" x14ac:dyDescent="0.2">
      <c r="P4209" s="75"/>
      <c r="Q4209" s="75"/>
      <c r="W4209" s="75"/>
      <c r="AD4209" s="77"/>
    </row>
    <row r="4210" spans="16:30" ht="4.5" customHeight="1" x14ac:dyDescent="0.2">
      <c r="P4210" s="75"/>
      <c r="Q4210" s="75"/>
      <c r="W4210" s="75"/>
      <c r="AD4210" s="77"/>
    </row>
    <row r="4211" spans="16:30" ht="4.5" customHeight="1" x14ac:dyDescent="0.2">
      <c r="P4211" s="75"/>
      <c r="Q4211" s="75"/>
      <c r="W4211" s="75"/>
      <c r="AD4211" s="77"/>
    </row>
    <row r="4212" spans="16:30" ht="4.5" customHeight="1" x14ac:dyDescent="0.2">
      <c r="P4212" s="75"/>
      <c r="Q4212" s="75"/>
      <c r="W4212" s="75"/>
      <c r="AD4212" s="77"/>
    </row>
    <row r="4213" spans="16:30" ht="4.5" customHeight="1" x14ac:dyDescent="0.2">
      <c r="P4213" s="75"/>
      <c r="Q4213" s="75"/>
      <c r="W4213" s="75"/>
      <c r="AD4213" s="77"/>
    </row>
    <row r="4214" spans="16:30" ht="4.5" customHeight="1" x14ac:dyDescent="0.2">
      <c r="P4214" s="75"/>
      <c r="Q4214" s="75"/>
      <c r="W4214" s="75"/>
      <c r="AD4214" s="77"/>
    </row>
    <row r="4215" spans="16:30" ht="4.5" customHeight="1" x14ac:dyDescent="0.2">
      <c r="P4215" s="75"/>
      <c r="Q4215" s="75"/>
      <c r="W4215" s="75"/>
      <c r="AD4215" s="77"/>
    </row>
    <row r="4216" spans="16:30" ht="4.5" customHeight="1" x14ac:dyDescent="0.2">
      <c r="P4216" s="75"/>
      <c r="Q4216" s="75"/>
      <c r="W4216" s="75"/>
      <c r="AD4216" s="77"/>
    </row>
    <row r="4217" spans="16:30" ht="4.5" customHeight="1" x14ac:dyDescent="0.2">
      <c r="P4217" s="75"/>
      <c r="Q4217" s="75"/>
      <c r="W4217" s="75"/>
      <c r="AD4217" s="77"/>
    </row>
    <row r="4218" spans="16:30" ht="4.5" customHeight="1" x14ac:dyDescent="0.2">
      <c r="P4218" s="75"/>
      <c r="Q4218" s="75"/>
      <c r="W4218" s="75"/>
      <c r="AD4218" s="77"/>
    </row>
    <row r="4219" spans="16:30" ht="4.5" customHeight="1" x14ac:dyDescent="0.2">
      <c r="P4219" s="75"/>
      <c r="Q4219" s="75"/>
      <c r="W4219" s="75"/>
      <c r="AD4219" s="77"/>
    </row>
    <row r="4220" spans="16:30" ht="4.5" customHeight="1" x14ac:dyDescent="0.2">
      <c r="P4220" s="75"/>
      <c r="Q4220" s="75"/>
      <c r="W4220" s="75"/>
      <c r="AD4220" s="77"/>
    </row>
    <row r="4221" spans="16:30" ht="4.5" customHeight="1" x14ac:dyDescent="0.2">
      <c r="P4221" s="75"/>
      <c r="Q4221" s="75"/>
      <c r="W4221" s="75"/>
      <c r="AD4221" s="77"/>
    </row>
    <row r="4222" spans="16:30" ht="4.5" customHeight="1" x14ac:dyDescent="0.2">
      <c r="P4222" s="75"/>
      <c r="Q4222" s="75"/>
      <c r="W4222" s="75"/>
      <c r="AD4222" s="77"/>
    </row>
    <row r="4223" spans="16:30" ht="4.5" customHeight="1" x14ac:dyDescent="0.2">
      <c r="P4223" s="75"/>
      <c r="Q4223" s="75"/>
      <c r="W4223" s="75"/>
      <c r="AD4223" s="77"/>
    </row>
    <row r="4224" spans="16:30" ht="4.5" customHeight="1" x14ac:dyDescent="0.2">
      <c r="P4224" s="75"/>
      <c r="Q4224" s="75"/>
      <c r="W4224" s="75"/>
      <c r="AD4224" s="77"/>
    </row>
    <row r="4225" spans="16:30" ht="4.5" customHeight="1" x14ac:dyDescent="0.2">
      <c r="P4225" s="75"/>
      <c r="Q4225" s="75"/>
      <c r="W4225" s="75"/>
      <c r="AD4225" s="77"/>
    </row>
    <row r="4226" spans="16:30" ht="4.5" customHeight="1" x14ac:dyDescent="0.2">
      <c r="P4226" s="75"/>
      <c r="Q4226" s="75"/>
      <c r="W4226" s="75"/>
      <c r="AD4226" s="77"/>
    </row>
    <row r="4227" spans="16:30" ht="4.5" customHeight="1" x14ac:dyDescent="0.2">
      <c r="P4227" s="75"/>
      <c r="Q4227" s="75"/>
      <c r="W4227" s="75"/>
      <c r="AD4227" s="77"/>
    </row>
    <row r="4228" spans="16:30" ht="4.5" customHeight="1" x14ac:dyDescent="0.2">
      <c r="P4228" s="75"/>
      <c r="Q4228" s="75"/>
      <c r="W4228" s="75"/>
      <c r="AD4228" s="77"/>
    </row>
    <row r="4229" spans="16:30" ht="4.5" customHeight="1" x14ac:dyDescent="0.2">
      <c r="P4229" s="75"/>
      <c r="Q4229" s="75"/>
      <c r="W4229" s="75"/>
      <c r="AD4229" s="77"/>
    </row>
    <row r="4230" spans="16:30" ht="4.5" customHeight="1" x14ac:dyDescent="0.2">
      <c r="P4230" s="75"/>
      <c r="Q4230" s="75"/>
      <c r="W4230" s="75"/>
      <c r="AD4230" s="77"/>
    </row>
    <row r="4231" spans="16:30" ht="4.5" customHeight="1" x14ac:dyDescent="0.2">
      <c r="P4231" s="75"/>
      <c r="Q4231" s="75"/>
      <c r="W4231" s="75"/>
      <c r="AD4231" s="77"/>
    </row>
    <row r="4232" spans="16:30" ht="4.5" customHeight="1" x14ac:dyDescent="0.2">
      <c r="P4232" s="75"/>
      <c r="Q4232" s="75"/>
      <c r="W4232" s="75"/>
      <c r="AD4232" s="77"/>
    </row>
    <row r="4233" spans="16:30" ht="4.5" customHeight="1" x14ac:dyDescent="0.2">
      <c r="P4233" s="75"/>
      <c r="Q4233" s="75"/>
      <c r="W4233" s="75"/>
      <c r="AD4233" s="77"/>
    </row>
    <row r="4234" spans="16:30" ht="4.5" customHeight="1" x14ac:dyDescent="0.2">
      <c r="P4234" s="75"/>
      <c r="Q4234" s="75"/>
      <c r="W4234" s="75"/>
      <c r="AD4234" s="77"/>
    </row>
    <row r="4235" spans="16:30" ht="4.5" customHeight="1" x14ac:dyDescent="0.2">
      <c r="P4235" s="75"/>
      <c r="Q4235" s="75"/>
      <c r="W4235" s="75"/>
      <c r="AD4235" s="77"/>
    </row>
    <row r="4236" spans="16:30" ht="4.5" customHeight="1" x14ac:dyDescent="0.2">
      <c r="P4236" s="75"/>
      <c r="Q4236" s="75"/>
      <c r="W4236" s="75"/>
      <c r="AD4236" s="77"/>
    </row>
    <row r="4237" spans="16:30" ht="4.5" customHeight="1" x14ac:dyDescent="0.2">
      <c r="P4237" s="75"/>
      <c r="Q4237" s="75"/>
      <c r="W4237" s="75"/>
      <c r="AD4237" s="77"/>
    </row>
    <row r="4238" spans="16:30" ht="4.5" customHeight="1" x14ac:dyDescent="0.2">
      <c r="P4238" s="75"/>
      <c r="Q4238" s="75"/>
      <c r="W4238" s="75"/>
      <c r="AD4238" s="77"/>
    </row>
    <row r="4239" spans="16:30" ht="4.5" customHeight="1" x14ac:dyDescent="0.2">
      <c r="P4239" s="75"/>
      <c r="Q4239" s="75"/>
      <c r="W4239" s="75"/>
      <c r="AD4239" s="77"/>
    </row>
    <row r="4240" spans="16:30" ht="4.5" customHeight="1" x14ac:dyDescent="0.2">
      <c r="P4240" s="75"/>
      <c r="Q4240" s="75"/>
      <c r="W4240" s="75"/>
      <c r="AD4240" s="77"/>
    </row>
    <row r="4241" spans="16:30" ht="4.5" customHeight="1" x14ac:dyDescent="0.2">
      <c r="P4241" s="75"/>
      <c r="Q4241" s="75"/>
      <c r="W4241" s="75"/>
      <c r="AD4241" s="77"/>
    </row>
    <row r="4242" spans="16:30" ht="4.5" customHeight="1" x14ac:dyDescent="0.2">
      <c r="P4242" s="75"/>
      <c r="Q4242" s="75"/>
      <c r="W4242" s="75"/>
      <c r="AD4242" s="77"/>
    </row>
    <row r="4243" spans="16:30" ht="4.5" customHeight="1" x14ac:dyDescent="0.2">
      <c r="P4243" s="75"/>
      <c r="Q4243" s="75"/>
      <c r="W4243" s="75"/>
      <c r="AD4243" s="77"/>
    </row>
    <row r="4244" spans="16:30" ht="4.5" customHeight="1" x14ac:dyDescent="0.2">
      <c r="P4244" s="75"/>
      <c r="Q4244" s="75"/>
      <c r="W4244" s="75"/>
      <c r="AD4244" s="77"/>
    </row>
    <row r="4245" spans="16:30" ht="4.5" customHeight="1" x14ac:dyDescent="0.2">
      <c r="P4245" s="75"/>
      <c r="Q4245" s="75"/>
      <c r="W4245" s="75"/>
      <c r="AD4245" s="77"/>
    </row>
    <row r="4246" spans="16:30" ht="4.5" customHeight="1" x14ac:dyDescent="0.2">
      <c r="P4246" s="75"/>
      <c r="Q4246" s="75"/>
      <c r="W4246" s="75"/>
      <c r="AD4246" s="77"/>
    </row>
    <row r="4247" spans="16:30" ht="4.5" customHeight="1" x14ac:dyDescent="0.2">
      <c r="P4247" s="75"/>
      <c r="Q4247" s="75"/>
      <c r="W4247" s="75"/>
      <c r="AD4247" s="77"/>
    </row>
    <row r="4248" spans="16:30" ht="4.5" customHeight="1" x14ac:dyDescent="0.2">
      <c r="P4248" s="75"/>
      <c r="Q4248" s="75"/>
      <c r="W4248" s="75"/>
      <c r="AD4248" s="77"/>
    </row>
    <row r="4249" spans="16:30" ht="4.5" customHeight="1" x14ac:dyDescent="0.2">
      <c r="P4249" s="75"/>
      <c r="Q4249" s="75"/>
      <c r="W4249" s="75"/>
      <c r="AD4249" s="77"/>
    </row>
    <row r="4250" spans="16:30" ht="4.5" customHeight="1" x14ac:dyDescent="0.2">
      <c r="P4250" s="75"/>
      <c r="Q4250" s="75"/>
      <c r="W4250" s="75"/>
      <c r="AD4250" s="77"/>
    </row>
    <row r="4251" spans="16:30" ht="4.5" customHeight="1" x14ac:dyDescent="0.2">
      <c r="P4251" s="75"/>
      <c r="Q4251" s="75"/>
      <c r="W4251" s="75"/>
      <c r="AD4251" s="77"/>
    </row>
    <row r="4252" spans="16:30" ht="4.5" customHeight="1" x14ac:dyDescent="0.2">
      <c r="P4252" s="75"/>
      <c r="Q4252" s="75"/>
      <c r="W4252" s="75"/>
      <c r="AD4252" s="77"/>
    </row>
    <row r="4253" spans="16:30" ht="4.5" customHeight="1" x14ac:dyDescent="0.2">
      <c r="P4253" s="75"/>
      <c r="Q4253" s="75"/>
      <c r="W4253" s="75"/>
      <c r="AD4253" s="77"/>
    </row>
    <row r="4254" spans="16:30" ht="4.5" customHeight="1" x14ac:dyDescent="0.2">
      <c r="P4254" s="75"/>
      <c r="Q4254" s="75"/>
      <c r="W4254" s="75"/>
      <c r="AD4254" s="77"/>
    </row>
    <row r="4255" spans="16:30" ht="4.5" customHeight="1" x14ac:dyDescent="0.2">
      <c r="P4255" s="75"/>
      <c r="Q4255" s="75"/>
      <c r="W4255" s="75"/>
      <c r="AD4255" s="77"/>
    </row>
    <row r="4256" spans="16:30" ht="4.5" customHeight="1" x14ac:dyDescent="0.2">
      <c r="P4256" s="75"/>
      <c r="Q4256" s="75"/>
      <c r="W4256" s="75"/>
      <c r="AD4256" s="77"/>
    </row>
    <row r="4257" spans="16:30" ht="4.5" customHeight="1" x14ac:dyDescent="0.2">
      <c r="P4257" s="75"/>
      <c r="Q4257" s="75"/>
      <c r="W4257" s="75"/>
      <c r="AD4257" s="77"/>
    </row>
    <row r="4258" spans="16:30" ht="4.5" customHeight="1" x14ac:dyDescent="0.2">
      <c r="P4258" s="75"/>
      <c r="Q4258" s="75"/>
      <c r="W4258" s="75"/>
      <c r="AD4258" s="77"/>
    </row>
    <row r="4259" spans="16:30" ht="4.5" customHeight="1" x14ac:dyDescent="0.2">
      <c r="P4259" s="75"/>
      <c r="Q4259" s="75"/>
      <c r="W4259" s="75"/>
      <c r="AD4259" s="77"/>
    </row>
    <row r="4260" spans="16:30" ht="4.5" customHeight="1" x14ac:dyDescent="0.2">
      <c r="P4260" s="75"/>
      <c r="Q4260" s="75"/>
      <c r="W4260" s="75"/>
      <c r="AD4260" s="77"/>
    </row>
    <row r="4261" spans="16:30" ht="4.5" customHeight="1" x14ac:dyDescent="0.2">
      <c r="P4261" s="75"/>
      <c r="Q4261" s="75"/>
      <c r="W4261" s="75"/>
      <c r="AD4261" s="77"/>
    </row>
    <row r="4262" spans="16:30" ht="4.5" customHeight="1" x14ac:dyDescent="0.2">
      <c r="P4262" s="75"/>
      <c r="Q4262" s="75"/>
      <c r="W4262" s="75"/>
      <c r="AD4262" s="77"/>
    </row>
    <row r="4263" spans="16:30" ht="4.5" customHeight="1" x14ac:dyDescent="0.2">
      <c r="P4263" s="75"/>
      <c r="Q4263" s="75"/>
      <c r="W4263" s="75"/>
      <c r="AD4263" s="77"/>
    </row>
    <row r="4264" spans="16:30" ht="4.5" customHeight="1" x14ac:dyDescent="0.2">
      <c r="P4264" s="75"/>
      <c r="Q4264" s="75"/>
      <c r="W4264" s="75"/>
      <c r="AD4264" s="77"/>
    </row>
    <row r="4265" spans="16:30" ht="4.5" customHeight="1" x14ac:dyDescent="0.2">
      <c r="P4265" s="75"/>
      <c r="Q4265" s="75"/>
      <c r="W4265" s="75"/>
      <c r="AD4265" s="77"/>
    </row>
    <row r="4266" spans="16:30" ht="4.5" customHeight="1" x14ac:dyDescent="0.2">
      <c r="P4266" s="75"/>
      <c r="Q4266" s="75"/>
      <c r="W4266" s="75"/>
      <c r="AD4266" s="77"/>
    </row>
    <row r="4267" spans="16:30" ht="4.5" customHeight="1" x14ac:dyDescent="0.2">
      <c r="P4267" s="75"/>
      <c r="Q4267" s="75"/>
      <c r="W4267" s="75"/>
      <c r="AD4267" s="77"/>
    </row>
    <row r="4268" spans="16:30" ht="4.5" customHeight="1" x14ac:dyDescent="0.2">
      <c r="P4268" s="75"/>
      <c r="Q4268" s="75"/>
      <c r="W4268" s="75"/>
      <c r="AD4268" s="77"/>
    </row>
    <row r="4269" spans="16:30" ht="4.5" customHeight="1" x14ac:dyDescent="0.2">
      <c r="P4269" s="75"/>
      <c r="Q4269" s="75"/>
      <c r="W4269" s="75"/>
      <c r="AD4269" s="77"/>
    </row>
    <row r="4270" spans="16:30" ht="4.5" customHeight="1" x14ac:dyDescent="0.2">
      <c r="P4270" s="75"/>
      <c r="Q4270" s="75"/>
      <c r="W4270" s="75"/>
      <c r="AD4270" s="77"/>
    </row>
    <row r="4271" spans="16:30" ht="4.5" customHeight="1" x14ac:dyDescent="0.2">
      <c r="P4271" s="75"/>
      <c r="Q4271" s="75"/>
      <c r="W4271" s="75"/>
      <c r="AD4271" s="77"/>
    </row>
    <row r="4272" spans="16:30" ht="4.5" customHeight="1" x14ac:dyDescent="0.2">
      <c r="P4272" s="75"/>
      <c r="Q4272" s="75"/>
      <c r="W4272" s="75"/>
      <c r="AD4272" s="77"/>
    </row>
    <row r="4273" spans="16:30" ht="4.5" customHeight="1" x14ac:dyDescent="0.2">
      <c r="P4273" s="75"/>
      <c r="Q4273" s="75"/>
      <c r="W4273" s="75"/>
      <c r="AD4273" s="77"/>
    </row>
    <row r="4274" spans="16:30" ht="4.5" customHeight="1" x14ac:dyDescent="0.2">
      <c r="P4274" s="75"/>
      <c r="Q4274" s="75"/>
      <c r="W4274" s="75"/>
      <c r="AD4274" s="77"/>
    </row>
    <row r="4275" spans="16:30" ht="4.5" customHeight="1" x14ac:dyDescent="0.2">
      <c r="P4275" s="75"/>
      <c r="Q4275" s="75"/>
      <c r="W4275" s="75"/>
      <c r="AD4275" s="77"/>
    </row>
    <row r="4276" spans="16:30" ht="4.5" customHeight="1" x14ac:dyDescent="0.2">
      <c r="P4276" s="75"/>
      <c r="Q4276" s="75"/>
      <c r="W4276" s="75"/>
      <c r="AD4276" s="77"/>
    </row>
    <row r="4277" spans="16:30" ht="4.5" customHeight="1" x14ac:dyDescent="0.2">
      <c r="P4277" s="75"/>
      <c r="Q4277" s="75"/>
      <c r="W4277" s="75"/>
      <c r="AD4277" s="77"/>
    </row>
    <row r="4278" spans="16:30" ht="4.5" customHeight="1" x14ac:dyDescent="0.2">
      <c r="P4278" s="75"/>
      <c r="Q4278" s="75"/>
      <c r="W4278" s="75"/>
      <c r="AD4278" s="77"/>
    </row>
    <row r="4279" spans="16:30" ht="4.5" customHeight="1" x14ac:dyDescent="0.2">
      <c r="P4279" s="75"/>
      <c r="Q4279" s="75"/>
      <c r="W4279" s="75"/>
      <c r="AD4279" s="77"/>
    </row>
    <row r="4280" spans="16:30" ht="4.5" customHeight="1" x14ac:dyDescent="0.2">
      <c r="P4280" s="75"/>
      <c r="Q4280" s="75"/>
      <c r="W4280" s="75"/>
      <c r="AD4280" s="77"/>
    </row>
    <row r="4281" spans="16:30" ht="4.5" customHeight="1" x14ac:dyDescent="0.2">
      <c r="P4281" s="75"/>
      <c r="Q4281" s="75"/>
      <c r="W4281" s="75"/>
      <c r="AD4281" s="77"/>
    </row>
    <row r="4282" spans="16:30" ht="4.5" customHeight="1" x14ac:dyDescent="0.2">
      <c r="P4282" s="75"/>
      <c r="Q4282" s="75"/>
      <c r="W4282" s="75"/>
      <c r="AD4282" s="77"/>
    </row>
    <row r="4283" spans="16:30" ht="4.5" customHeight="1" x14ac:dyDescent="0.2">
      <c r="P4283" s="75"/>
      <c r="Q4283" s="75"/>
      <c r="W4283" s="75"/>
      <c r="AD4283" s="77"/>
    </row>
    <row r="4284" spans="16:30" ht="4.5" customHeight="1" x14ac:dyDescent="0.2">
      <c r="P4284" s="75"/>
      <c r="Q4284" s="75"/>
      <c r="W4284" s="75"/>
      <c r="AD4284" s="77"/>
    </row>
    <row r="4285" spans="16:30" ht="4.5" customHeight="1" x14ac:dyDescent="0.2">
      <c r="P4285" s="75"/>
      <c r="Q4285" s="75"/>
      <c r="W4285" s="75"/>
      <c r="AD4285" s="77"/>
    </row>
    <row r="4286" spans="16:30" ht="4.5" customHeight="1" x14ac:dyDescent="0.2">
      <c r="P4286" s="75"/>
      <c r="Q4286" s="75"/>
      <c r="W4286" s="75"/>
      <c r="AD4286" s="77"/>
    </row>
    <row r="4287" spans="16:30" ht="4.5" customHeight="1" x14ac:dyDescent="0.2">
      <c r="P4287" s="75"/>
      <c r="Q4287" s="75"/>
      <c r="W4287" s="75"/>
      <c r="AD4287" s="77"/>
    </row>
    <row r="4288" spans="16:30" ht="4.5" customHeight="1" x14ac:dyDescent="0.2">
      <c r="P4288" s="75"/>
      <c r="Q4288" s="75"/>
      <c r="W4288" s="75"/>
      <c r="AD4288" s="77"/>
    </row>
    <row r="4289" spans="16:30" ht="4.5" customHeight="1" x14ac:dyDescent="0.2">
      <c r="P4289" s="75"/>
      <c r="Q4289" s="75"/>
      <c r="W4289" s="75"/>
      <c r="AD4289" s="77"/>
    </row>
    <row r="4290" spans="16:30" ht="4.5" customHeight="1" x14ac:dyDescent="0.2">
      <c r="P4290" s="75"/>
      <c r="Q4290" s="75"/>
      <c r="W4290" s="75"/>
      <c r="AD4290" s="77"/>
    </row>
    <row r="4291" spans="16:30" ht="4.5" customHeight="1" x14ac:dyDescent="0.2">
      <c r="P4291" s="75"/>
      <c r="Q4291" s="75"/>
      <c r="W4291" s="75"/>
      <c r="AD4291" s="77"/>
    </row>
    <row r="4292" spans="16:30" ht="4.5" customHeight="1" x14ac:dyDescent="0.2">
      <c r="P4292" s="75"/>
      <c r="Q4292" s="75"/>
      <c r="W4292" s="75"/>
      <c r="AD4292" s="77"/>
    </row>
    <row r="4293" spans="16:30" ht="4.5" customHeight="1" x14ac:dyDescent="0.2">
      <c r="P4293" s="75"/>
      <c r="Q4293" s="75"/>
      <c r="W4293" s="75"/>
      <c r="AD4293" s="77"/>
    </row>
    <row r="4294" spans="16:30" ht="4.5" customHeight="1" x14ac:dyDescent="0.2">
      <c r="P4294" s="75"/>
      <c r="Q4294" s="75"/>
      <c r="W4294" s="75"/>
      <c r="AD4294" s="77"/>
    </row>
    <row r="4295" spans="16:30" ht="4.5" customHeight="1" x14ac:dyDescent="0.2">
      <c r="P4295" s="75"/>
      <c r="Q4295" s="75"/>
      <c r="W4295" s="75"/>
      <c r="AD4295" s="77"/>
    </row>
    <row r="4296" spans="16:30" ht="4.5" customHeight="1" x14ac:dyDescent="0.2">
      <c r="P4296" s="75"/>
      <c r="Q4296" s="75"/>
      <c r="W4296" s="75"/>
      <c r="AD4296" s="77"/>
    </row>
    <row r="4297" spans="16:30" ht="4.5" customHeight="1" x14ac:dyDescent="0.2">
      <c r="P4297" s="75"/>
      <c r="Q4297" s="75"/>
      <c r="W4297" s="75"/>
      <c r="AD4297" s="77"/>
    </row>
    <row r="4298" spans="16:30" ht="4.5" customHeight="1" x14ac:dyDescent="0.2">
      <c r="P4298" s="75"/>
      <c r="Q4298" s="75"/>
      <c r="W4298" s="75"/>
      <c r="AD4298" s="77"/>
    </row>
    <row r="4299" spans="16:30" ht="4.5" customHeight="1" x14ac:dyDescent="0.2">
      <c r="P4299" s="75"/>
      <c r="Q4299" s="75"/>
      <c r="W4299" s="75"/>
      <c r="AD4299" s="77"/>
    </row>
    <row r="4300" spans="16:30" ht="4.5" customHeight="1" x14ac:dyDescent="0.2">
      <c r="P4300" s="75"/>
      <c r="Q4300" s="75"/>
      <c r="W4300" s="75"/>
      <c r="AD4300" s="77"/>
    </row>
    <row r="4301" spans="16:30" ht="4.5" customHeight="1" x14ac:dyDescent="0.2">
      <c r="P4301" s="75"/>
      <c r="Q4301" s="75"/>
      <c r="W4301" s="75"/>
      <c r="AD4301" s="77"/>
    </row>
    <row r="4302" spans="16:30" ht="4.5" customHeight="1" x14ac:dyDescent="0.2">
      <c r="P4302" s="75"/>
      <c r="Q4302" s="75"/>
      <c r="W4302" s="75"/>
      <c r="AD4302" s="77"/>
    </row>
    <row r="4303" spans="16:30" ht="4.5" customHeight="1" x14ac:dyDescent="0.2">
      <c r="P4303" s="75"/>
      <c r="Q4303" s="75"/>
      <c r="W4303" s="75"/>
      <c r="AD4303" s="77"/>
    </row>
    <row r="4304" spans="16:30" ht="4.5" customHeight="1" x14ac:dyDescent="0.2">
      <c r="P4304" s="75"/>
      <c r="Q4304" s="75"/>
      <c r="W4304" s="75"/>
      <c r="AD4304" s="77"/>
    </row>
    <row r="4305" spans="16:30" ht="4.5" customHeight="1" x14ac:dyDescent="0.2">
      <c r="P4305" s="75"/>
      <c r="Q4305" s="75"/>
      <c r="W4305" s="75"/>
      <c r="AD4305" s="77"/>
    </row>
    <row r="4306" spans="16:30" ht="4.5" customHeight="1" x14ac:dyDescent="0.2">
      <c r="P4306" s="75"/>
      <c r="Q4306" s="75"/>
      <c r="W4306" s="75"/>
      <c r="AD4306" s="77"/>
    </row>
    <row r="4307" spans="16:30" ht="4.5" customHeight="1" x14ac:dyDescent="0.2">
      <c r="P4307" s="75"/>
      <c r="Q4307" s="75"/>
      <c r="W4307" s="75"/>
      <c r="AD4307" s="77"/>
    </row>
    <row r="4308" spans="16:30" ht="4.5" customHeight="1" x14ac:dyDescent="0.2">
      <c r="P4308" s="75"/>
      <c r="Q4308" s="75"/>
      <c r="W4308" s="75"/>
      <c r="AD4308" s="77"/>
    </row>
    <row r="4309" spans="16:30" ht="4.5" customHeight="1" x14ac:dyDescent="0.2">
      <c r="P4309" s="75"/>
      <c r="Q4309" s="75"/>
      <c r="W4309" s="75"/>
      <c r="AD4309" s="77"/>
    </row>
    <row r="4310" spans="16:30" ht="4.5" customHeight="1" x14ac:dyDescent="0.2">
      <c r="P4310" s="75"/>
      <c r="Q4310" s="75"/>
      <c r="W4310" s="75"/>
      <c r="AD4310" s="77"/>
    </row>
    <row r="4311" spans="16:30" ht="4.5" customHeight="1" x14ac:dyDescent="0.2">
      <c r="P4311" s="75"/>
      <c r="Q4311" s="75"/>
      <c r="W4311" s="75"/>
      <c r="AD4311" s="77"/>
    </row>
    <row r="4312" spans="16:30" ht="4.5" customHeight="1" x14ac:dyDescent="0.2">
      <c r="P4312" s="75"/>
      <c r="Q4312" s="75"/>
      <c r="W4312" s="75"/>
      <c r="AD4312" s="77"/>
    </row>
    <row r="4313" spans="16:30" ht="4.5" customHeight="1" x14ac:dyDescent="0.2">
      <c r="P4313" s="75"/>
      <c r="Q4313" s="75"/>
      <c r="W4313" s="75"/>
      <c r="AD4313" s="77"/>
    </row>
    <row r="4314" spans="16:30" ht="4.5" customHeight="1" x14ac:dyDescent="0.2">
      <c r="P4314" s="75"/>
      <c r="Q4314" s="75"/>
      <c r="W4314" s="75"/>
      <c r="AD4314" s="77"/>
    </row>
    <row r="4315" spans="16:30" ht="4.5" customHeight="1" x14ac:dyDescent="0.2">
      <c r="P4315" s="75"/>
      <c r="Q4315" s="75"/>
      <c r="W4315" s="75"/>
      <c r="AD4315" s="77"/>
    </row>
    <row r="4316" spans="16:30" ht="4.5" customHeight="1" x14ac:dyDescent="0.2">
      <c r="P4316" s="75"/>
      <c r="Q4316" s="75"/>
      <c r="W4316" s="75"/>
      <c r="AD4316" s="77"/>
    </row>
    <row r="4317" spans="16:30" ht="4.5" customHeight="1" x14ac:dyDescent="0.2">
      <c r="P4317" s="75"/>
      <c r="Q4317" s="75"/>
      <c r="W4317" s="75"/>
      <c r="AD4317" s="77"/>
    </row>
    <row r="4318" spans="16:30" ht="4.5" customHeight="1" x14ac:dyDescent="0.2">
      <c r="P4318" s="75"/>
      <c r="Q4318" s="75"/>
      <c r="W4318" s="75"/>
      <c r="AD4318" s="77"/>
    </row>
    <row r="4319" spans="16:30" ht="4.5" customHeight="1" x14ac:dyDescent="0.2">
      <c r="P4319" s="75"/>
      <c r="Q4319" s="75"/>
      <c r="W4319" s="75"/>
      <c r="AD4319" s="77"/>
    </row>
    <row r="4320" spans="16:30" ht="4.5" customHeight="1" x14ac:dyDescent="0.2">
      <c r="P4320" s="75"/>
      <c r="Q4320" s="75"/>
      <c r="W4320" s="75"/>
      <c r="AD4320" s="77"/>
    </row>
    <row r="4321" spans="16:30" ht="4.5" customHeight="1" x14ac:dyDescent="0.2">
      <c r="P4321" s="75"/>
      <c r="Q4321" s="75"/>
      <c r="W4321" s="75"/>
      <c r="AD4321" s="77"/>
    </row>
    <row r="4322" spans="16:30" ht="4.5" customHeight="1" x14ac:dyDescent="0.2">
      <c r="P4322" s="75"/>
      <c r="Q4322" s="75"/>
      <c r="W4322" s="75"/>
      <c r="AD4322" s="77"/>
    </row>
    <row r="4323" spans="16:30" ht="4.5" customHeight="1" x14ac:dyDescent="0.2">
      <c r="P4323" s="75"/>
      <c r="Q4323" s="75"/>
      <c r="W4323" s="75"/>
      <c r="AD4323" s="77"/>
    </row>
    <row r="4324" spans="16:30" ht="4.5" customHeight="1" x14ac:dyDescent="0.2">
      <c r="P4324" s="75"/>
      <c r="Q4324" s="75"/>
      <c r="W4324" s="75"/>
      <c r="AD4324" s="77"/>
    </row>
    <row r="4325" spans="16:30" ht="4.5" customHeight="1" x14ac:dyDescent="0.2">
      <c r="P4325" s="75"/>
      <c r="Q4325" s="75"/>
      <c r="W4325" s="75"/>
      <c r="AD4325" s="77"/>
    </row>
    <row r="4326" spans="16:30" ht="4.5" customHeight="1" x14ac:dyDescent="0.2">
      <c r="P4326" s="75"/>
      <c r="Q4326" s="75"/>
      <c r="W4326" s="75"/>
      <c r="AD4326" s="77"/>
    </row>
    <row r="4327" spans="16:30" ht="4.5" customHeight="1" x14ac:dyDescent="0.2">
      <c r="P4327" s="75"/>
      <c r="Q4327" s="75"/>
      <c r="W4327" s="75"/>
      <c r="AD4327" s="77"/>
    </row>
    <row r="4328" spans="16:30" ht="4.5" customHeight="1" x14ac:dyDescent="0.2">
      <c r="P4328" s="75"/>
      <c r="Q4328" s="75"/>
      <c r="W4328" s="75"/>
      <c r="AD4328" s="77"/>
    </row>
    <row r="4329" spans="16:30" ht="4.5" customHeight="1" x14ac:dyDescent="0.2">
      <c r="P4329" s="75"/>
      <c r="Q4329" s="75"/>
      <c r="W4329" s="75"/>
      <c r="AD4329" s="77"/>
    </row>
    <row r="4330" spans="16:30" ht="4.5" customHeight="1" x14ac:dyDescent="0.2">
      <c r="P4330" s="75"/>
      <c r="Q4330" s="75"/>
      <c r="W4330" s="75"/>
      <c r="AD4330" s="77"/>
    </row>
    <row r="4331" spans="16:30" ht="4.5" customHeight="1" x14ac:dyDescent="0.2">
      <c r="P4331" s="75"/>
      <c r="Q4331" s="75"/>
      <c r="W4331" s="75"/>
      <c r="AD4331" s="77"/>
    </row>
    <row r="4332" spans="16:30" ht="4.5" customHeight="1" x14ac:dyDescent="0.2">
      <c r="P4332" s="75"/>
      <c r="Q4332" s="75"/>
      <c r="W4332" s="75"/>
      <c r="AD4332" s="77"/>
    </row>
    <row r="4333" spans="16:30" ht="4.5" customHeight="1" x14ac:dyDescent="0.2">
      <c r="P4333" s="75"/>
      <c r="Q4333" s="75"/>
      <c r="W4333" s="75"/>
      <c r="AD4333" s="77"/>
    </row>
    <row r="4334" spans="16:30" ht="4.5" customHeight="1" x14ac:dyDescent="0.2">
      <c r="P4334" s="75"/>
      <c r="Q4334" s="75"/>
      <c r="W4334" s="75"/>
      <c r="AD4334" s="77"/>
    </row>
    <row r="4335" spans="16:30" ht="4.5" customHeight="1" x14ac:dyDescent="0.2">
      <c r="P4335" s="75"/>
      <c r="Q4335" s="75"/>
      <c r="W4335" s="75"/>
      <c r="AD4335" s="77"/>
    </row>
    <row r="4336" spans="16:30" ht="4.5" customHeight="1" x14ac:dyDescent="0.2">
      <c r="P4336" s="75"/>
      <c r="Q4336" s="75"/>
      <c r="W4336" s="75"/>
      <c r="AD4336" s="77"/>
    </row>
    <row r="4337" spans="16:30" ht="4.5" customHeight="1" x14ac:dyDescent="0.2">
      <c r="P4337" s="75"/>
      <c r="Q4337" s="75"/>
      <c r="W4337" s="75"/>
      <c r="AD4337" s="77"/>
    </row>
    <row r="4338" spans="16:30" ht="4.5" customHeight="1" x14ac:dyDescent="0.2">
      <c r="P4338" s="75"/>
      <c r="Q4338" s="75"/>
      <c r="W4338" s="75"/>
      <c r="AD4338" s="77"/>
    </row>
    <row r="4339" spans="16:30" ht="4.5" customHeight="1" x14ac:dyDescent="0.2">
      <c r="P4339" s="75"/>
      <c r="Q4339" s="75"/>
      <c r="W4339" s="75"/>
      <c r="AD4339" s="77"/>
    </row>
    <row r="4340" spans="16:30" ht="4.5" customHeight="1" x14ac:dyDescent="0.2">
      <c r="P4340" s="75"/>
      <c r="Q4340" s="75"/>
      <c r="W4340" s="75"/>
      <c r="AD4340" s="77"/>
    </row>
    <row r="4341" spans="16:30" ht="4.5" customHeight="1" x14ac:dyDescent="0.2">
      <c r="P4341" s="75"/>
      <c r="Q4341" s="75"/>
      <c r="W4341" s="75"/>
      <c r="AD4341" s="77"/>
    </row>
    <row r="4342" spans="16:30" ht="4.5" customHeight="1" x14ac:dyDescent="0.2">
      <c r="P4342" s="75"/>
      <c r="Q4342" s="75"/>
      <c r="W4342" s="75"/>
      <c r="AD4342" s="77"/>
    </row>
    <row r="4343" spans="16:30" ht="4.5" customHeight="1" x14ac:dyDescent="0.2">
      <c r="P4343" s="75"/>
      <c r="Q4343" s="75"/>
      <c r="W4343" s="75"/>
      <c r="AD4343" s="77"/>
    </row>
    <row r="4344" spans="16:30" ht="4.5" customHeight="1" x14ac:dyDescent="0.2">
      <c r="P4344" s="75"/>
      <c r="Q4344" s="75"/>
      <c r="W4344" s="75"/>
      <c r="AD4344" s="77"/>
    </row>
    <row r="4345" spans="16:30" ht="4.5" customHeight="1" x14ac:dyDescent="0.2">
      <c r="P4345" s="75"/>
      <c r="Q4345" s="75"/>
      <c r="W4345" s="75"/>
      <c r="AD4345" s="77"/>
    </row>
    <row r="4346" spans="16:30" ht="4.5" customHeight="1" x14ac:dyDescent="0.2">
      <c r="P4346" s="75"/>
      <c r="Q4346" s="75"/>
      <c r="W4346" s="75"/>
      <c r="AD4346" s="77"/>
    </row>
    <row r="4347" spans="16:30" ht="4.5" customHeight="1" x14ac:dyDescent="0.2">
      <c r="P4347" s="75"/>
      <c r="Q4347" s="75"/>
      <c r="W4347" s="75"/>
      <c r="AD4347" s="77"/>
    </row>
    <row r="4348" spans="16:30" ht="4.5" customHeight="1" x14ac:dyDescent="0.2">
      <c r="P4348" s="75"/>
      <c r="Q4348" s="75"/>
      <c r="W4348" s="75"/>
      <c r="AD4348" s="77"/>
    </row>
    <row r="4349" spans="16:30" ht="4.5" customHeight="1" x14ac:dyDescent="0.2">
      <c r="P4349" s="75"/>
      <c r="Q4349" s="75"/>
      <c r="W4349" s="75"/>
      <c r="AD4349" s="77"/>
    </row>
    <row r="4350" spans="16:30" ht="4.5" customHeight="1" x14ac:dyDescent="0.2">
      <c r="P4350" s="75"/>
      <c r="Q4350" s="75"/>
      <c r="W4350" s="75"/>
      <c r="AD4350" s="77"/>
    </row>
    <row r="4351" spans="16:30" ht="4.5" customHeight="1" x14ac:dyDescent="0.2">
      <c r="P4351" s="75"/>
      <c r="Q4351" s="75"/>
      <c r="W4351" s="75"/>
      <c r="AD4351" s="77"/>
    </row>
    <row r="4352" spans="16:30" ht="4.5" customHeight="1" x14ac:dyDescent="0.2">
      <c r="P4352" s="75"/>
      <c r="Q4352" s="75"/>
      <c r="W4352" s="75"/>
      <c r="AD4352" s="77"/>
    </row>
    <row r="4353" spans="16:30" ht="4.5" customHeight="1" x14ac:dyDescent="0.2">
      <c r="P4353" s="75"/>
      <c r="Q4353" s="75"/>
      <c r="W4353" s="75"/>
      <c r="AD4353" s="77"/>
    </row>
    <row r="4354" spans="16:30" ht="4.5" customHeight="1" x14ac:dyDescent="0.2">
      <c r="P4354" s="75"/>
      <c r="Q4354" s="75"/>
      <c r="W4354" s="75"/>
      <c r="AD4354" s="77"/>
    </row>
    <row r="4355" spans="16:30" ht="4.5" customHeight="1" x14ac:dyDescent="0.2">
      <c r="P4355" s="75"/>
      <c r="Q4355" s="75"/>
      <c r="W4355" s="75"/>
      <c r="AD4355" s="77"/>
    </row>
    <row r="4356" spans="16:30" ht="4.5" customHeight="1" x14ac:dyDescent="0.2">
      <c r="P4356" s="75"/>
      <c r="Q4356" s="75"/>
      <c r="W4356" s="75"/>
      <c r="AD4356" s="77"/>
    </row>
    <row r="4357" spans="16:30" ht="4.5" customHeight="1" x14ac:dyDescent="0.2">
      <c r="P4357" s="75"/>
      <c r="Q4357" s="75"/>
      <c r="W4357" s="75"/>
      <c r="AD4357" s="77"/>
    </row>
    <row r="4358" spans="16:30" ht="4.5" customHeight="1" x14ac:dyDescent="0.2">
      <c r="P4358" s="75"/>
      <c r="Q4358" s="75"/>
      <c r="W4358" s="75"/>
      <c r="AD4358" s="77"/>
    </row>
    <row r="4359" spans="16:30" ht="4.5" customHeight="1" x14ac:dyDescent="0.2">
      <c r="P4359" s="75"/>
      <c r="Q4359" s="75"/>
      <c r="W4359" s="75"/>
      <c r="AD4359" s="77"/>
    </row>
    <row r="4360" spans="16:30" ht="4.5" customHeight="1" x14ac:dyDescent="0.2">
      <c r="P4360" s="75"/>
      <c r="Q4360" s="75"/>
      <c r="W4360" s="75"/>
      <c r="AD4360" s="77"/>
    </row>
    <row r="4361" spans="16:30" ht="4.5" customHeight="1" x14ac:dyDescent="0.2">
      <c r="P4361" s="75"/>
      <c r="Q4361" s="75"/>
      <c r="W4361" s="75"/>
      <c r="AD4361" s="77"/>
    </row>
    <row r="4362" spans="16:30" ht="4.5" customHeight="1" x14ac:dyDescent="0.2">
      <c r="P4362" s="75"/>
      <c r="Q4362" s="75"/>
      <c r="W4362" s="75"/>
      <c r="AD4362" s="77"/>
    </row>
    <row r="4363" spans="16:30" ht="4.5" customHeight="1" x14ac:dyDescent="0.2">
      <c r="P4363" s="75"/>
      <c r="Q4363" s="75"/>
      <c r="W4363" s="75"/>
      <c r="AD4363" s="77"/>
    </row>
    <row r="4364" spans="16:30" ht="4.5" customHeight="1" x14ac:dyDescent="0.2">
      <c r="P4364" s="75"/>
      <c r="Q4364" s="75"/>
      <c r="W4364" s="75"/>
      <c r="AD4364" s="77"/>
    </row>
    <row r="4365" spans="16:30" ht="4.5" customHeight="1" x14ac:dyDescent="0.2">
      <c r="P4365" s="75"/>
      <c r="Q4365" s="75"/>
      <c r="W4365" s="75"/>
      <c r="AD4365" s="77"/>
    </row>
    <row r="4366" spans="16:30" ht="4.5" customHeight="1" x14ac:dyDescent="0.2">
      <c r="P4366" s="75"/>
      <c r="Q4366" s="75"/>
      <c r="W4366" s="75"/>
      <c r="AD4366" s="77"/>
    </row>
    <row r="4367" spans="16:30" ht="4.5" customHeight="1" x14ac:dyDescent="0.2">
      <c r="P4367" s="75"/>
      <c r="Q4367" s="75"/>
      <c r="W4367" s="75"/>
      <c r="AD4367" s="77"/>
    </row>
    <row r="4368" spans="16:30" ht="4.5" customHeight="1" x14ac:dyDescent="0.2">
      <c r="P4368" s="75"/>
      <c r="Q4368" s="75"/>
      <c r="W4368" s="75"/>
      <c r="AD4368" s="77"/>
    </row>
    <row r="4369" spans="16:30" ht="4.5" customHeight="1" x14ac:dyDescent="0.2">
      <c r="P4369" s="75"/>
      <c r="Q4369" s="75"/>
      <c r="W4369" s="75"/>
      <c r="AD4369" s="77"/>
    </row>
    <row r="4370" spans="16:30" ht="4.5" customHeight="1" x14ac:dyDescent="0.2">
      <c r="P4370" s="75"/>
      <c r="Q4370" s="75"/>
      <c r="W4370" s="75"/>
      <c r="AD4370" s="77"/>
    </row>
    <row r="4371" spans="16:30" ht="4.5" customHeight="1" x14ac:dyDescent="0.2">
      <c r="P4371" s="75"/>
      <c r="Q4371" s="75"/>
      <c r="W4371" s="75"/>
      <c r="AD4371" s="77"/>
    </row>
    <row r="4372" spans="16:30" ht="4.5" customHeight="1" x14ac:dyDescent="0.2">
      <c r="P4372" s="75"/>
      <c r="Q4372" s="75"/>
      <c r="W4372" s="75"/>
      <c r="AD4372" s="77"/>
    </row>
    <row r="4373" spans="16:30" ht="4.5" customHeight="1" x14ac:dyDescent="0.2">
      <c r="P4373" s="75"/>
      <c r="Q4373" s="75"/>
      <c r="W4373" s="75"/>
      <c r="AD4373" s="77"/>
    </row>
    <row r="4374" spans="16:30" ht="4.5" customHeight="1" x14ac:dyDescent="0.2">
      <c r="P4374" s="75"/>
      <c r="Q4374" s="75"/>
      <c r="W4374" s="75"/>
      <c r="AD4374" s="77"/>
    </row>
    <row r="4375" spans="16:30" ht="4.5" customHeight="1" x14ac:dyDescent="0.2">
      <c r="P4375" s="75"/>
      <c r="Q4375" s="75"/>
      <c r="W4375" s="75"/>
      <c r="AD4375" s="77"/>
    </row>
    <row r="4376" spans="16:30" ht="4.5" customHeight="1" x14ac:dyDescent="0.2">
      <c r="P4376" s="75"/>
      <c r="Q4376" s="75"/>
      <c r="W4376" s="75"/>
      <c r="AD4376" s="77"/>
    </row>
    <row r="4377" spans="16:30" ht="4.5" customHeight="1" x14ac:dyDescent="0.2">
      <c r="P4377" s="75"/>
      <c r="Q4377" s="75"/>
      <c r="W4377" s="75"/>
      <c r="AD4377" s="77"/>
    </row>
    <row r="4378" spans="16:30" ht="4.5" customHeight="1" x14ac:dyDescent="0.2">
      <c r="P4378" s="75"/>
      <c r="Q4378" s="75"/>
      <c r="W4378" s="75"/>
      <c r="AD4378" s="77"/>
    </row>
    <row r="4379" spans="16:30" ht="4.5" customHeight="1" x14ac:dyDescent="0.2">
      <c r="P4379" s="75"/>
      <c r="Q4379" s="75"/>
      <c r="W4379" s="75"/>
      <c r="AD4379" s="77"/>
    </row>
    <row r="4380" spans="16:30" ht="4.5" customHeight="1" x14ac:dyDescent="0.2">
      <c r="P4380" s="75"/>
      <c r="Q4380" s="75"/>
      <c r="W4380" s="75"/>
      <c r="AD4380" s="77"/>
    </row>
    <row r="4381" spans="16:30" ht="4.5" customHeight="1" x14ac:dyDescent="0.2">
      <c r="P4381" s="75"/>
      <c r="Q4381" s="75"/>
      <c r="W4381" s="75"/>
      <c r="AD4381" s="77"/>
    </row>
    <row r="4382" spans="16:30" ht="4.5" customHeight="1" x14ac:dyDescent="0.2">
      <c r="P4382" s="75"/>
      <c r="Q4382" s="75"/>
      <c r="W4382" s="75"/>
      <c r="AD4382" s="77"/>
    </row>
    <row r="4383" spans="16:30" ht="4.5" customHeight="1" x14ac:dyDescent="0.2">
      <c r="P4383" s="75"/>
      <c r="Q4383" s="75"/>
      <c r="W4383" s="75"/>
      <c r="AD4383" s="77"/>
    </row>
    <row r="4384" spans="16:30" ht="4.5" customHeight="1" x14ac:dyDescent="0.2">
      <c r="P4384" s="75"/>
      <c r="Q4384" s="75"/>
      <c r="W4384" s="75"/>
      <c r="AD4384" s="77"/>
    </row>
    <row r="4385" spans="16:30" ht="4.5" customHeight="1" x14ac:dyDescent="0.2">
      <c r="P4385" s="75"/>
      <c r="Q4385" s="75"/>
      <c r="W4385" s="75"/>
      <c r="AD4385" s="77"/>
    </row>
    <row r="4386" spans="16:30" ht="4.5" customHeight="1" x14ac:dyDescent="0.2">
      <c r="P4386" s="75"/>
      <c r="Q4386" s="75"/>
      <c r="W4386" s="75"/>
      <c r="AD4386" s="77"/>
    </row>
    <row r="4387" spans="16:30" ht="4.5" customHeight="1" x14ac:dyDescent="0.2">
      <c r="P4387" s="75"/>
      <c r="Q4387" s="75"/>
      <c r="W4387" s="75"/>
      <c r="AD4387" s="77"/>
    </row>
    <row r="4388" spans="16:30" ht="4.5" customHeight="1" x14ac:dyDescent="0.2">
      <c r="P4388" s="75"/>
      <c r="Q4388" s="75"/>
      <c r="W4388" s="75"/>
      <c r="AD4388" s="77"/>
    </row>
    <row r="4389" spans="16:30" ht="4.5" customHeight="1" x14ac:dyDescent="0.2">
      <c r="P4389" s="75"/>
      <c r="Q4389" s="75"/>
      <c r="W4389" s="75"/>
      <c r="AD4389" s="77"/>
    </row>
    <row r="4390" spans="16:30" ht="4.5" customHeight="1" x14ac:dyDescent="0.2">
      <c r="P4390" s="75"/>
      <c r="Q4390" s="75"/>
      <c r="W4390" s="75"/>
      <c r="AD4390" s="77"/>
    </row>
    <row r="4391" spans="16:30" ht="4.5" customHeight="1" x14ac:dyDescent="0.2">
      <c r="P4391" s="75"/>
      <c r="Q4391" s="75"/>
      <c r="W4391" s="75"/>
      <c r="AD4391" s="77"/>
    </row>
    <row r="4392" spans="16:30" ht="4.5" customHeight="1" x14ac:dyDescent="0.2">
      <c r="P4392" s="75"/>
      <c r="Q4392" s="75"/>
      <c r="W4392" s="75"/>
      <c r="AD4392" s="77"/>
    </row>
    <row r="4393" spans="16:30" ht="4.5" customHeight="1" x14ac:dyDescent="0.2">
      <c r="P4393" s="75"/>
      <c r="Q4393" s="75"/>
      <c r="W4393" s="75"/>
      <c r="AD4393" s="77"/>
    </row>
    <row r="4394" spans="16:30" ht="4.5" customHeight="1" x14ac:dyDescent="0.2">
      <c r="P4394" s="75"/>
      <c r="Q4394" s="75"/>
      <c r="W4394" s="75"/>
      <c r="AD4394" s="77"/>
    </row>
    <row r="4395" spans="16:30" ht="4.5" customHeight="1" x14ac:dyDescent="0.2">
      <c r="P4395" s="75"/>
      <c r="Q4395" s="75"/>
      <c r="W4395" s="75"/>
      <c r="AD4395" s="77"/>
    </row>
    <row r="4396" spans="16:30" ht="4.5" customHeight="1" x14ac:dyDescent="0.2">
      <c r="P4396" s="75"/>
      <c r="Q4396" s="75"/>
      <c r="W4396" s="75"/>
      <c r="AD4396" s="77"/>
    </row>
    <row r="4397" spans="16:30" ht="4.5" customHeight="1" x14ac:dyDescent="0.2">
      <c r="P4397" s="75"/>
      <c r="Q4397" s="75"/>
      <c r="W4397" s="75"/>
      <c r="AD4397" s="77"/>
    </row>
    <row r="4398" spans="16:30" ht="4.5" customHeight="1" x14ac:dyDescent="0.2">
      <c r="P4398" s="75"/>
      <c r="Q4398" s="75"/>
      <c r="W4398" s="75"/>
      <c r="AD4398" s="77"/>
    </row>
    <row r="4399" spans="16:30" ht="4.5" customHeight="1" x14ac:dyDescent="0.2">
      <c r="P4399" s="75"/>
      <c r="Q4399" s="75"/>
      <c r="W4399" s="75"/>
      <c r="AD4399" s="77"/>
    </row>
    <row r="4400" spans="16:30" ht="4.5" customHeight="1" x14ac:dyDescent="0.2">
      <c r="P4400" s="75"/>
      <c r="Q4400" s="75"/>
      <c r="W4400" s="75"/>
      <c r="AD4400" s="77"/>
    </row>
    <row r="4401" spans="16:30" ht="4.5" customHeight="1" x14ac:dyDescent="0.2">
      <c r="P4401" s="75"/>
      <c r="Q4401" s="75"/>
      <c r="W4401" s="75"/>
      <c r="AD4401" s="77"/>
    </row>
    <row r="4402" spans="16:30" ht="4.5" customHeight="1" x14ac:dyDescent="0.2">
      <c r="P4402" s="75"/>
      <c r="Q4402" s="75"/>
      <c r="W4402" s="75"/>
      <c r="AD4402" s="77"/>
    </row>
    <row r="4403" spans="16:30" ht="4.5" customHeight="1" x14ac:dyDescent="0.2">
      <c r="P4403" s="75"/>
      <c r="Q4403" s="75"/>
      <c r="W4403" s="75"/>
      <c r="AD4403" s="77"/>
    </row>
    <row r="4404" spans="16:30" ht="4.5" customHeight="1" x14ac:dyDescent="0.2">
      <c r="P4404" s="75"/>
      <c r="Q4404" s="75"/>
      <c r="W4404" s="75"/>
      <c r="AD4404" s="77"/>
    </row>
    <row r="4405" spans="16:30" ht="4.5" customHeight="1" x14ac:dyDescent="0.2">
      <c r="P4405" s="75"/>
      <c r="Q4405" s="75"/>
      <c r="W4405" s="75"/>
      <c r="AD4405" s="77"/>
    </row>
    <row r="4406" spans="16:30" ht="4.5" customHeight="1" x14ac:dyDescent="0.2">
      <c r="P4406" s="75"/>
      <c r="Q4406" s="75"/>
      <c r="W4406" s="75"/>
      <c r="AD4406" s="77"/>
    </row>
    <row r="4407" spans="16:30" ht="4.5" customHeight="1" x14ac:dyDescent="0.2">
      <c r="P4407" s="75"/>
      <c r="Q4407" s="75"/>
      <c r="W4407" s="75"/>
      <c r="AD4407" s="77"/>
    </row>
    <row r="4408" spans="16:30" ht="4.5" customHeight="1" x14ac:dyDescent="0.2">
      <c r="P4408" s="75"/>
      <c r="Q4408" s="75"/>
      <c r="W4408" s="75"/>
      <c r="AD4408" s="77"/>
    </row>
    <row r="4409" spans="16:30" ht="4.5" customHeight="1" x14ac:dyDescent="0.2">
      <c r="P4409" s="75"/>
      <c r="Q4409" s="75"/>
      <c r="W4409" s="75"/>
      <c r="AD4409" s="77"/>
    </row>
    <row r="4410" spans="16:30" ht="4.5" customHeight="1" x14ac:dyDescent="0.2">
      <c r="P4410" s="75"/>
      <c r="Q4410" s="75"/>
      <c r="W4410" s="75"/>
      <c r="AD4410" s="77"/>
    </row>
    <row r="4411" spans="16:30" ht="4.5" customHeight="1" x14ac:dyDescent="0.2">
      <c r="P4411" s="75"/>
      <c r="Q4411" s="75"/>
      <c r="W4411" s="75"/>
      <c r="AD4411" s="77"/>
    </row>
    <row r="4412" spans="16:30" ht="4.5" customHeight="1" x14ac:dyDescent="0.2">
      <c r="P4412" s="75"/>
      <c r="Q4412" s="75"/>
      <c r="W4412" s="75"/>
      <c r="AD4412" s="77"/>
    </row>
    <row r="4413" spans="16:30" ht="4.5" customHeight="1" x14ac:dyDescent="0.2">
      <c r="P4413" s="75"/>
      <c r="Q4413" s="75"/>
      <c r="W4413" s="75"/>
      <c r="AD4413" s="77"/>
    </row>
    <row r="4414" spans="16:30" ht="4.5" customHeight="1" x14ac:dyDescent="0.2">
      <c r="P4414" s="75"/>
      <c r="Q4414" s="75"/>
      <c r="W4414" s="75"/>
      <c r="AD4414" s="77"/>
    </row>
    <row r="4415" spans="16:30" ht="4.5" customHeight="1" x14ac:dyDescent="0.2">
      <c r="P4415" s="75"/>
      <c r="Q4415" s="75"/>
      <c r="W4415" s="75"/>
      <c r="AD4415" s="77"/>
    </row>
    <row r="4416" spans="16:30" ht="4.5" customHeight="1" x14ac:dyDescent="0.2">
      <c r="P4416" s="75"/>
      <c r="Q4416" s="75"/>
      <c r="W4416" s="75"/>
      <c r="AD4416" s="77"/>
    </row>
    <row r="4417" spans="16:30" ht="4.5" customHeight="1" x14ac:dyDescent="0.2">
      <c r="P4417" s="75"/>
      <c r="Q4417" s="75"/>
      <c r="W4417" s="75"/>
      <c r="AD4417" s="77"/>
    </row>
    <row r="4418" spans="16:30" ht="4.5" customHeight="1" x14ac:dyDescent="0.2">
      <c r="P4418" s="75"/>
      <c r="Q4418" s="75"/>
      <c r="W4418" s="75"/>
      <c r="AD4418" s="77"/>
    </row>
    <row r="4419" spans="16:30" ht="4.5" customHeight="1" x14ac:dyDescent="0.2">
      <c r="P4419" s="75"/>
      <c r="Q4419" s="75"/>
      <c r="W4419" s="75"/>
      <c r="AD4419" s="77"/>
    </row>
    <row r="4420" spans="16:30" ht="4.5" customHeight="1" x14ac:dyDescent="0.2">
      <c r="P4420" s="75"/>
      <c r="Q4420" s="75"/>
      <c r="W4420" s="75"/>
      <c r="AD4420" s="77"/>
    </row>
    <row r="4421" spans="16:30" ht="4.5" customHeight="1" x14ac:dyDescent="0.2">
      <c r="P4421" s="75"/>
      <c r="Q4421" s="75"/>
      <c r="W4421" s="75"/>
      <c r="AD4421" s="77"/>
    </row>
    <row r="4422" spans="16:30" ht="4.5" customHeight="1" x14ac:dyDescent="0.2">
      <c r="P4422" s="75"/>
      <c r="Q4422" s="75"/>
      <c r="W4422" s="75"/>
      <c r="AD4422" s="77"/>
    </row>
    <row r="4423" spans="16:30" ht="4.5" customHeight="1" x14ac:dyDescent="0.2">
      <c r="P4423" s="75"/>
      <c r="Q4423" s="75"/>
      <c r="W4423" s="75"/>
      <c r="AD4423" s="77"/>
    </row>
    <row r="4424" spans="16:30" ht="4.5" customHeight="1" x14ac:dyDescent="0.2">
      <c r="P4424" s="75"/>
      <c r="Q4424" s="75"/>
      <c r="W4424" s="75"/>
      <c r="AD4424" s="77"/>
    </row>
    <row r="4425" spans="16:30" ht="4.5" customHeight="1" x14ac:dyDescent="0.2">
      <c r="P4425" s="75"/>
      <c r="Q4425" s="75"/>
      <c r="W4425" s="75"/>
      <c r="AD4425" s="77"/>
    </row>
    <row r="4426" spans="16:30" ht="4.5" customHeight="1" x14ac:dyDescent="0.2">
      <c r="P4426" s="75"/>
      <c r="Q4426" s="75"/>
      <c r="W4426" s="75"/>
      <c r="AD4426" s="77"/>
    </row>
    <row r="4427" spans="16:30" ht="4.5" customHeight="1" x14ac:dyDescent="0.2">
      <c r="P4427" s="75"/>
      <c r="Q4427" s="75"/>
      <c r="W4427" s="75"/>
      <c r="AD4427" s="77"/>
    </row>
    <row r="4428" spans="16:30" ht="4.5" customHeight="1" x14ac:dyDescent="0.2">
      <c r="P4428" s="75"/>
      <c r="Q4428" s="75"/>
      <c r="W4428" s="75"/>
      <c r="AD4428" s="77"/>
    </row>
    <row r="4429" spans="16:30" ht="4.5" customHeight="1" x14ac:dyDescent="0.2">
      <c r="P4429" s="75"/>
      <c r="Q4429" s="75"/>
      <c r="W4429" s="75"/>
      <c r="AD4429" s="77"/>
    </row>
    <row r="4430" spans="16:30" ht="4.5" customHeight="1" x14ac:dyDescent="0.2">
      <c r="P4430" s="75"/>
      <c r="Q4430" s="75"/>
      <c r="W4430" s="75"/>
      <c r="AD4430" s="77"/>
    </row>
    <row r="4431" spans="16:30" ht="4.5" customHeight="1" x14ac:dyDescent="0.2">
      <c r="P4431" s="75"/>
      <c r="Q4431" s="75"/>
      <c r="W4431" s="75"/>
      <c r="AD4431" s="77"/>
    </row>
    <row r="4432" spans="16:30" ht="4.5" customHeight="1" x14ac:dyDescent="0.2">
      <c r="P4432" s="75"/>
      <c r="Q4432" s="75"/>
      <c r="W4432" s="75"/>
      <c r="AD4432" s="77"/>
    </row>
    <row r="4433" spans="16:30" ht="4.5" customHeight="1" x14ac:dyDescent="0.2">
      <c r="P4433" s="75"/>
      <c r="Q4433" s="75"/>
      <c r="W4433" s="75"/>
      <c r="AD4433" s="77"/>
    </row>
    <row r="4434" spans="16:30" ht="4.5" customHeight="1" x14ac:dyDescent="0.2">
      <c r="P4434" s="75"/>
      <c r="Q4434" s="75"/>
      <c r="W4434" s="75"/>
      <c r="AD4434" s="77"/>
    </row>
    <row r="4435" spans="16:30" ht="4.5" customHeight="1" x14ac:dyDescent="0.2">
      <c r="P4435" s="75"/>
      <c r="Q4435" s="75"/>
      <c r="W4435" s="75"/>
      <c r="AD4435" s="77"/>
    </row>
    <row r="4436" spans="16:30" ht="4.5" customHeight="1" x14ac:dyDescent="0.2">
      <c r="P4436" s="75"/>
      <c r="Q4436" s="75"/>
      <c r="W4436" s="75"/>
      <c r="AD4436" s="77"/>
    </row>
    <row r="4437" spans="16:30" ht="4.5" customHeight="1" x14ac:dyDescent="0.2">
      <c r="P4437" s="75"/>
      <c r="Q4437" s="75"/>
      <c r="W4437" s="75"/>
      <c r="AD4437" s="77"/>
    </row>
    <row r="4438" spans="16:30" ht="4.5" customHeight="1" x14ac:dyDescent="0.2">
      <c r="P4438" s="75"/>
      <c r="Q4438" s="75"/>
      <c r="W4438" s="75"/>
      <c r="AD4438" s="77"/>
    </row>
    <row r="4439" spans="16:30" ht="4.5" customHeight="1" x14ac:dyDescent="0.2">
      <c r="P4439" s="75"/>
      <c r="Q4439" s="75"/>
      <c r="W4439" s="75"/>
      <c r="AD4439" s="77"/>
    </row>
    <row r="4440" spans="16:30" ht="4.5" customHeight="1" x14ac:dyDescent="0.2">
      <c r="P4440" s="75"/>
      <c r="Q4440" s="75"/>
      <c r="W4440" s="75"/>
      <c r="AD4440" s="77"/>
    </row>
    <row r="4441" spans="16:30" ht="4.5" customHeight="1" x14ac:dyDescent="0.2">
      <c r="P4441" s="75"/>
      <c r="Q4441" s="75"/>
      <c r="W4441" s="75"/>
      <c r="AD4441" s="77"/>
    </row>
    <row r="4442" spans="16:30" ht="4.5" customHeight="1" x14ac:dyDescent="0.2">
      <c r="P4442" s="75"/>
      <c r="Q4442" s="75"/>
      <c r="W4442" s="75"/>
      <c r="AD4442" s="77"/>
    </row>
    <row r="4443" spans="16:30" ht="4.5" customHeight="1" x14ac:dyDescent="0.2">
      <c r="P4443" s="75"/>
      <c r="Q4443" s="75"/>
      <c r="W4443" s="75"/>
      <c r="AD4443" s="77"/>
    </row>
    <row r="4444" spans="16:30" ht="4.5" customHeight="1" x14ac:dyDescent="0.2">
      <c r="P4444" s="75"/>
      <c r="Q4444" s="75"/>
      <c r="W4444" s="75"/>
      <c r="AD4444" s="77"/>
    </row>
    <row r="4445" spans="16:30" ht="4.5" customHeight="1" x14ac:dyDescent="0.2">
      <c r="P4445" s="75"/>
      <c r="Q4445" s="75"/>
      <c r="W4445" s="75"/>
      <c r="AD4445" s="77"/>
    </row>
    <row r="4446" spans="16:30" ht="4.5" customHeight="1" x14ac:dyDescent="0.2">
      <c r="P4446" s="75"/>
      <c r="Q4446" s="75"/>
      <c r="W4446" s="75"/>
      <c r="AD4446" s="77"/>
    </row>
    <row r="4447" spans="16:30" ht="4.5" customHeight="1" x14ac:dyDescent="0.2">
      <c r="P4447" s="75"/>
      <c r="Q4447" s="75"/>
      <c r="W4447" s="75"/>
      <c r="AD4447" s="77"/>
    </row>
    <row r="4448" spans="16:30" ht="4.5" customHeight="1" x14ac:dyDescent="0.2">
      <c r="P4448" s="75"/>
      <c r="Q4448" s="75"/>
      <c r="W4448" s="75"/>
      <c r="AD4448" s="77"/>
    </row>
    <row r="4449" spans="16:30" ht="4.5" customHeight="1" x14ac:dyDescent="0.2">
      <c r="P4449" s="75"/>
      <c r="Q4449" s="75"/>
      <c r="W4449" s="75"/>
      <c r="AD4449" s="77"/>
    </row>
    <row r="4450" spans="16:30" ht="4.5" customHeight="1" x14ac:dyDescent="0.2">
      <c r="P4450" s="75"/>
      <c r="Q4450" s="75"/>
      <c r="W4450" s="75"/>
      <c r="AD4450" s="77"/>
    </row>
    <row r="4451" spans="16:30" ht="4.5" customHeight="1" x14ac:dyDescent="0.2">
      <c r="P4451" s="75"/>
      <c r="Q4451" s="75"/>
      <c r="W4451" s="75"/>
      <c r="AD4451" s="77"/>
    </row>
    <row r="4452" spans="16:30" ht="4.5" customHeight="1" x14ac:dyDescent="0.2">
      <c r="P4452" s="75"/>
      <c r="Q4452" s="75"/>
      <c r="W4452" s="75"/>
      <c r="AD4452" s="77"/>
    </row>
    <row r="4453" spans="16:30" ht="4.5" customHeight="1" x14ac:dyDescent="0.2">
      <c r="P4453" s="75"/>
      <c r="Q4453" s="75"/>
      <c r="W4453" s="75"/>
      <c r="AD4453" s="77"/>
    </row>
    <row r="4454" spans="16:30" ht="4.5" customHeight="1" x14ac:dyDescent="0.2">
      <c r="P4454" s="75"/>
      <c r="Q4454" s="75"/>
      <c r="W4454" s="75"/>
      <c r="AD4454" s="77"/>
    </row>
    <row r="4455" spans="16:30" ht="4.5" customHeight="1" x14ac:dyDescent="0.2">
      <c r="P4455" s="75"/>
      <c r="Q4455" s="75"/>
      <c r="W4455" s="75"/>
      <c r="AD4455" s="77"/>
    </row>
    <row r="4456" spans="16:30" ht="4.5" customHeight="1" x14ac:dyDescent="0.2">
      <c r="P4456" s="75"/>
      <c r="Q4456" s="75"/>
      <c r="W4456" s="75"/>
      <c r="AD4456" s="77"/>
    </row>
    <row r="4457" spans="16:30" ht="4.5" customHeight="1" x14ac:dyDescent="0.2">
      <c r="P4457" s="75"/>
      <c r="Q4457" s="75"/>
      <c r="W4457" s="75"/>
      <c r="AD4457" s="77"/>
    </row>
    <row r="4458" spans="16:30" ht="4.5" customHeight="1" x14ac:dyDescent="0.2">
      <c r="P4458" s="75"/>
      <c r="Q4458" s="75"/>
      <c r="W4458" s="75"/>
      <c r="AD4458" s="77"/>
    </row>
    <row r="4459" spans="16:30" ht="4.5" customHeight="1" x14ac:dyDescent="0.2">
      <c r="P4459" s="75"/>
      <c r="Q4459" s="75"/>
      <c r="W4459" s="75"/>
      <c r="AD4459" s="77"/>
    </row>
    <row r="4460" spans="16:30" ht="4.5" customHeight="1" x14ac:dyDescent="0.2">
      <c r="P4460" s="75"/>
      <c r="Q4460" s="75"/>
      <c r="W4460" s="75"/>
      <c r="AD4460" s="77"/>
    </row>
    <row r="4461" spans="16:30" ht="4.5" customHeight="1" x14ac:dyDescent="0.2">
      <c r="P4461" s="75"/>
      <c r="Q4461" s="75"/>
      <c r="W4461" s="75"/>
      <c r="AD4461" s="77"/>
    </row>
    <row r="4462" spans="16:30" ht="4.5" customHeight="1" x14ac:dyDescent="0.2">
      <c r="P4462" s="75"/>
      <c r="Q4462" s="75"/>
      <c r="W4462" s="75"/>
      <c r="AD4462" s="77"/>
    </row>
    <row r="4463" spans="16:30" ht="4.5" customHeight="1" x14ac:dyDescent="0.2">
      <c r="P4463" s="75"/>
      <c r="Q4463" s="75"/>
      <c r="W4463" s="75"/>
      <c r="AD4463" s="77"/>
    </row>
    <row r="4464" spans="16:30" ht="4.5" customHeight="1" x14ac:dyDescent="0.2">
      <c r="P4464" s="75"/>
      <c r="Q4464" s="75"/>
      <c r="W4464" s="75"/>
      <c r="AD4464" s="77"/>
    </row>
    <row r="4465" spans="16:30" ht="4.5" customHeight="1" x14ac:dyDescent="0.2">
      <c r="P4465" s="75"/>
      <c r="Q4465" s="75"/>
      <c r="W4465" s="75"/>
      <c r="AD4465" s="77"/>
    </row>
    <row r="4466" spans="16:30" ht="4.5" customHeight="1" x14ac:dyDescent="0.2">
      <c r="P4466" s="75"/>
      <c r="Q4466" s="75"/>
      <c r="W4466" s="75"/>
      <c r="AD4466" s="77"/>
    </row>
    <row r="4467" spans="16:30" ht="4.5" customHeight="1" x14ac:dyDescent="0.2">
      <c r="P4467" s="75"/>
      <c r="Q4467" s="75"/>
      <c r="W4467" s="75"/>
      <c r="AD4467" s="77"/>
    </row>
    <row r="4468" spans="16:30" ht="4.5" customHeight="1" x14ac:dyDescent="0.2">
      <c r="P4468" s="75"/>
      <c r="Q4468" s="75"/>
      <c r="W4468" s="75"/>
      <c r="AD4468" s="77"/>
    </row>
    <row r="4469" spans="16:30" ht="4.5" customHeight="1" x14ac:dyDescent="0.2">
      <c r="P4469" s="75"/>
      <c r="Q4469" s="75"/>
      <c r="W4469" s="75"/>
      <c r="AD4469" s="77"/>
    </row>
    <row r="4470" spans="16:30" ht="4.5" customHeight="1" x14ac:dyDescent="0.2">
      <c r="P4470" s="75"/>
      <c r="Q4470" s="75"/>
      <c r="W4470" s="75"/>
      <c r="AD4470" s="77"/>
    </row>
    <row r="4471" spans="16:30" ht="4.5" customHeight="1" x14ac:dyDescent="0.2">
      <c r="P4471" s="75"/>
      <c r="Q4471" s="75"/>
      <c r="W4471" s="75"/>
      <c r="AD4471" s="77"/>
    </row>
    <row r="4472" spans="16:30" ht="4.5" customHeight="1" x14ac:dyDescent="0.2">
      <c r="P4472" s="75"/>
      <c r="Q4472" s="75"/>
      <c r="W4472" s="75"/>
      <c r="AD4472" s="77"/>
    </row>
    <row r="4473" spans="16:30" ht="4.5" customHeight="1" x14ac:dyDescent="0.2">
      <c r="P4473" s="75"/>
      <c r="Q4473" s="75"/>
      <c r="W4473" s="75"/>
      <c r="AD4473" s="77"/>
    </row>
    <row r="4474" spans="16:30" ht="4.5" customHeight="1" x14ac:dyDescent="0.2">
      <c r="P4474" s="75"/>
      <c r="Q4474" s="75"/>
      <c r="W4474" s="75"/>
      <c r="AD4474" s="77"/>
    </row>
    <row r="4475" spans="16:30" ht="4.5" customHeight="1" x14ac:dyDescent="0.2">
      <c r="P4475" s="75"/>
      <c r="Q4475" s="75"/>
      <c r="W4475" s="75"/>
      <c r="AD4475" s="77"/>
    </row>
    <row r="4476" spans="16:30" ht="4.5" customHeight="1" x14ac:dyDescent="0.2">
      <c r="P4476" s="75"/>
      <c r="Q4476" s="75"/>
      <c r="W4476" s="75"/>
      <c r="AD4476" s="77"/>
    </row>
    <row r="4477" spans="16:30" ht="4.5" customHeight="1" x14ac:dyDescent="0.2">
      <c r="P4477" s="75"/>
      <c r="Q4477" s="75"/>
      <c r="W4477" s="75"/>
      <c r="AD4477" s="77"/>
    </row>
    <row r="4478" spans="16:30" ht="4.5" customHeight="1" x14ac:dyDescent="0.2">
      <c r="P4478" s="75"/>
      <c r="Q4478" s="75"/>
      <c r="W4478" s="75"/>
      <c r="AD4478" s="77"/>
    </row>
    <row r="4479" spans="16:30" ht="4.5" customHeight="1" x14ac:dyDescent="0.2">
      <c r="P4479" s="75"/>
      <c r="Q4479" s="75"/>
      <c r="W4479" s="75"/>
      <c r="AD4479" s="77"/>
    </row>
    <row r="4480" spans="16:30" ht="4.5" customHeight="1" x14ac:dyDescent="0.2">
      <c r="P4480" s="75"/>
      <c r="Q4480" s="75"/>
      <c r="W4480" s="75"/>
      <c r="AD4480" s="77"/>
    </row>
    <row r="4481" spans="16:30" ht="4.5" customHeight="1" x14ac:dyDescent="0.2">
      <c r="P4481" s="75"/>
      <c r="Q4481" s="75"/>
      <c r="W4481" s="75"/>
      <c r="AD4481" s="77"/>
    </row>
    <row r="4482" spans="16:30" ht="4.5" customHeight="1" x14ac:dyDescent="0.2">
      <c r="P4482" s="75"/>
      <c r="Q4482" s="75"/>
      <c r="W4482" s="75"/>
      <c r="AD4482" s="77"/>
    </row>
    <row r="4483" spans="16:30" ht="4.5" customHeight="1" x14ac:dyDescent="0.2">
      <c r="P4483" s="75"/>
      <c r="Q4483" s="75"/>
      <c r="W4483" s="75"/>
      <c r="AD4483" s="77"/>
    </row>
    <row r="4484" spans="16:30" ht="4.5" customHeight="1" x14ac:dyDescent="0.2">
      <c r="P4484" s="75"/>
      <c r="Q4484" s="75"/>
      <c r="W4484" s="75"/>
      <c r="AD4484" s="77"/>
    </row>
    <row r="4485" spans="16:30" ht="4.5" customHeight="1" x14ac:dyDescent="0.2">
      <c r="P4485" s="75"/>
      <c r="Q4485" s="75"/>
      <c r="W4485" s="75"/>
      <c r="AD4485" s="77"/>
    </row>
    <row r="4486" spans="16:30" ht="4.5" customHeight="1" x14ac:dyDescent="0.2">
      <c r="P4486" s="75"/>
      <c r="Q4486" s="75"/>
      <c r="W4486" s="75"/>
      <c r="AD4486" s="77"/>
    </row>
    <row r="4487" spans="16:30" ht="4.5" customHeight="1" x14ac:dyDescent="0.2">
      <c r="P4487" s="75"/>
      <c r="Q4487" s="75"/>
      <c r="W4487" s="75"/>
      <c r="AD4487" s="77"/>
    </row>
    <row r="4488" spans="16:30" ht="4.5" customHeight="1" x14ac:dyDescent="0.2">
      <c r="P4488" s="75"/>
      <c r="Q4488" s="75"/>
      <c r="W4488" s="75"/>
      <c r="AD4488" s="77"/>
    </row>
    <row r="4489" spans="16:30" ht="4.5" customHeight="1" x14ac:dyDescent="0.2">
      <c r="P4489" s="75"/>
      <c r="Q4489" s="75"/>
      <c r="W4489" s="75"/>
      <c r="AD4489" s="77"/>
    </row>
    <row r="4490" spans="16:30" ht="4.5" customHeight="1" x14ac:dyDescent="0.2">
      <c r="P4490" s="75"/>
      <c r="Q4490" s="75"/>
      <c r="W4490" s="75"/>
      <c r="AD4490" s="77"/>
    </row>
    <row r="4491" spans="16:30" ht="4.5" customHeight="1" x14ac:dyDescent="0.2">
      <c r="P4491" s="75"/>
      <c r="Q4491" s="75"/>
      <c r="W4491" s="75"/>
      <c r="AD4491" s="77"/>
    </row>
    <row r="4492" spans="16:30" ht="4.5" customHeight="1" x14ac:dyDescent="0.2">
      <c r="P4492" s="75"/>
      <c r="Q4492" s="75"/>
      <c r="W4492" s="75"/>
      <c r="AD4492" s="77"/>
    </row>
    <row r="4493" spans="16:30" ht="4.5" customHeight="1" x14ac:dyDescent="0.2">
      <c r="P4493" s="75"/>
      <c r="Q4493" s="75"/>
      <c r="W4493" s="75"/>
      <c r="AD4493" s="77"/>
    </row>
    <row r="4494" spans="16:30" ht="4.5" customHeight="1" x14ac:dyDescent="0.2">
      <c r="P4494" s="75"/>
      <c r="Q4494" s="75"/>
      <c r="W4494" s="75"/>
      <c r="AD4494" s="77"/>
    </row>
    <row r="4495" spans="16:30" ht="4.5" customHeight="1" x14ac:dyDescent="0.2">
      <c r="P4495" s="75"/>
      <c r="Q4495" s="75"/>
      <c r="W4495" s="75"/>
      <c r="AD4495" s="77"/>
    </row>
    <row r="4496" spans="16:30" ht="4.5" customHeight="1" x14ac:dyDescent="0.2">
      <c r="P4496" s="75"/>
      <c r="Q4496" s="75"/>
      <c r="W4496" s="75"/>
      <c r="AD4496" s="77"/>
    </row>
    <row r="4497" spans="16:30" ht="4.5" customHeight="1" x14ac:dyDescent="0.2">
      <c r="P4497" s="75"/>
      <c r="Q4497" s="75"/>
      <c r="W4497" s="75"/>
      <c r="AD4497" s="77"/>
    </row>
    <row r="4498" spans="16:30" ht="4.5" customHeight="1" x14ac:dyDescent="0.2">
      <c r="P4498" s="75"/>
      <c r="Q4498" s="75"/>
      <c r="W4498" s="75"/>
      <c r="AD4498" s="77"/>
    </row>
    <row r="4499" spans="16:30" ht="4.5" customHeight="1" x14ac:dyDescent="0.2">
      <c r="P4499" s="75"/>
      <c r="Q4499" s="75"/>
      <c r="W4499" s="75"/>
      <c r="AD4499" s="77"/>
    </row>
    <row r="4500" spans="16:30" ht="4.5" customHeight="1" x14ac:dyDescent="0.2">
      <c r="P4500" s="75"/>
      <c r="Q4500" s="75"/>
      <c r="W4500" s="75"/>
      <c r="AD4500" s="77"/>
    </row>
    <row r="4501" spans="16:30" ht="4.5" customHeight="1" x14ac:dyDescent="0.2">
      <c r="P4501" s="75"/>
      <c r="Q4501" s="75"/>
      <c r="W4501" s="75"/>
      <c r="AD4501" s="77"/>
    </row>
    <row r="4502" spans="16:30" ht="4.5" customHeight="1" x14ac:dyDescent="0.2">
      <c r="P4502" s="75"/>
      <c r="Q4502" s="75"/>
      <c r="W4502" s="75"/>
      <c r="AD4502" s="77"/>
    </row>
    <row r="4503" spans="16:30" ht="4.5" customHeight="1" x14ac:dyDescent="0.2">
      <c r="P4503" s="75"/>
      <c r="Q4503" s="75"/>
      <c r="W4503" s="75"/>
      <c r="AD4503" s="77"/>
    </row>
    <row r="4504" spans="16:30" ht="4.5" customHeight="1" x14ac:dyDescent="0.2">
      <c r="P4504" s="75"/>
      <c r="Q4504" s="75"/>
      <c r="W4504" s="75"/>
      <c r="AD4504" s="77"/>
    </row>
    <row r="4505" spans="16:30" ht="4.5" customHeight="1" x14ac:dyDescent="0.2">
      <c r="P4505" s="75"/>
      <c r="Q4505" s="75"/>
      <c r="W4505" s="75"/>
      <c r="AD4505" s="77"/>
    </row>
    <row r="4506" spans="16:30" ht="4.5" customHeight="1" x14ac:dyDescent="0.2">
      <c r="P4506" s="75"/>
      <c r="Q4506" s="75"/>
      <c r="W4506" s="75"/>
      <c r="AD4506" s="77"/>
    </row>
    <row r="4507" spans="16:30" ht="4.5" customHeight="1" x14ac:dyDescent="0.2">
      <c r="P4507" s="75"/>
      <c r="Q4507" s="75"/>
      <c r="W4507" s="75"/>
      <c r="AD4507" s="77"/>
    </row>
    <row r="4508" spans="16:30" ht="4.5" customHeight="1" x14ac:dyDescent="0.2">
      <c r="P4508" s="75"/>
      <c r="Q4508" s="75"/>
      <c r="W4508" s="75"/>
      <c r="AD4508" s="77"/>
    </row>
    <row r="4509" spans="16:30" ht="4.5" customHeight="1" x14ac:dyDescent="0.2">
      <c r="P4509" s="75"/>
      <c r="Q4509" s="75"/>
      <c r="W4509" s="75"/>
      <c r="AD4509" s="77"/>
    </row>
    <row r="4510" spans="16:30" ht="4.5" customHeight="1" x14ac:dyDescent="0.2">
      <c r="P4510" s="75"/>
      <c r="Q4510" s="75"/>
      <c r="W4510" s="75"/>
      <c r="AD4510" s="77"/>
    </row>
    <row r="4511" spans="16:30" ht="4.5" customHeight="1" x14ac:dyDescent="0.2">
      <c r="P4511" s="75"/>
      <c r="Q4511" s="75"/>
      <c r="W4511" s="75"/>
      <c r="AD4511" s="77"/>
    </row>
    <row r="4512" spans="16:30" ht="4.5" customHeight="1" x14ac:dyDescent="0.2">
      <c r="P4512" s="75"/>
      <c r="Q4512" s="75"/>
      <c r="W4512" s="75"/>
      <c r="AD4512" s="77"/>
    </row>
    <row r="4513" spans="16:30" ht="4.5" customHeight="1" x14ac:dyDescent="0.2">
      <c r="P4513" s="75"/>
      <c r="Q4513" s="75"/>
      <c r="W4513" s="75"/>
      <c r="AD4513" s="77"/>
    </row>
    <row r="4514" spans="16:30" ht="4.5" customHeight="1" x14ac:dyDescent="0.2">
      <c r="P4514" s="75"/>
      <c r="Q4514" s="75"/>
      <c r="W4514" s="75"/>
      <c r="AD4514" s="77"/>
    </row>
    <row r="4515" spans="16:30" ht="4.5" customHeight="1" x14ac:dyDescent="0.2">
      <c r="P4515" s="75"/>
      <c r="Q4515" s="75"/>
      <c r="W4515" s="75"/>
      <c r="AD4515" s="77"/>
    </row>
    <row r="4516" spans="16:30" ht="4.5" customHeight="1" x14ac:dyDescent="0.2">
      <c r="P4516" s="75"/>
      <c r="Q4516" s="75"/>
      <c r="W4516" s="75"/>
      <c r="AD4516" s="77"/>
    </row>
    <row r="4517" spans="16:30" ht="4.5" customHeight="1" x14ac:dyDescent="0.2">
      <c r="P4517" s="75"/>
      <c r="Q4517" s="75"/>
      <c r="W4517" s="75"/>
      <c r="AD4517" s="77"/>
    </row>
    <row r="4518" spans="16:30" ht="4.5" customHeight="1" x14ac:dyDescent="0.2">
      <c r="P4518" s="75"/>
      <c r="Q4518" s="75"/>
      <c r="W4518" s="75"/>
      <c r="AD4518" s="77"/>
    </row>
    <row r="4519" spans="16:30" ht="4.5" customHeight="1" x14ac:dyDescent="0.2">
      <c r="P4519" s="75"/>
      <c r="Q4519" s="75"/>
      <c r="W4519" s="75"/>
      <c r="AD4519" s="77"/>
    </row>
    <row r="4520" spans="16:30" ht="4.5" customHeight="1" x14ac:dyDescent="0.2">
      <c r="P4520" s="75"/>
      <c r="Q4520" s="75"/>
      <c r="W4520" s="75"/>
      <c r="AD4520" s="77"/>
    </row>
    <row r="4521" spans="16:30" ht="4.5" customHeight="1" x14ac:dyDescent="0.2">
      <c r="P4521" s="75"/>
      <c r="Q4521" s="75"/>
      <c r="W4521" s="75"/>
      <c r="AD4521" s="77"/>
    </row>
    <row r="4522" spans="16:30" ht="4.5" customHeight="1" x14ac:dyDescent="0.2">
      <c r="P4522" s="75"/>
      <c r="Q4522" s="75"/>
      <c r="W4522" s="75"/>
      <c r="AD4522" s="77"/>
    </row>
    <row r="4523" spans="16:30" ht="4.5" customHeight="1" x14ac:dyDescent="0.2">
      <c r="P4523" s="75"/>
      <c r="Q4523" s="75"/>
      <c r="W4523" s="75"/>
      <c r="AD4523" s="77"/>
    </row>
    <row r="4524" spans="16:30" ht="4.5" customHeight="1" x14ac:dyDescent="0.2">
      <c r="P4524" s="75"/>
      <c r="Q4524" s="75"/>
      <c r="W4524" s="75"/>
      <c r="AD4524" s="77"/>
    </row>
    <row r="4525" spans="16:30" ht="4.5" customHeight="1" x14ac:dyDescent="0.2">
      <c r="P4525" s="75"/>
      <c r="Q4525" s="75"/>
      <c r="W4525" s="75"/>
      <c r="AD4525" s="77"/>
    </row>
    <row r="4526" spans="16:30" ht="4.5" customHeight="1" x14ac:dyDescent="0.2">
      <c r="P4526" s="75"/>
      <c r="Q4526" s="75"/>
      <c r="W4526" s="75"/>
      <c r="AD4526" s="77"/>
    </row>
    <row r="4527" spans="16:30" ht="4.5" customHeight="1" x14ac:dyDescent="0.2">
      <c r="P4527" s="75"/>
      <c r="Q4527" s="75"/>
      <c r="W4527" s="75"/>
      <c r="AD4527" s="77"/>
    </row>
    <row r="4528" spans="16:30" ht="4.5" customHeight="1" x14ac:dyDescent="0.2">
      <c r="P4528" s="75"/>
      <c r="Q4528" s="75"/>
      <c r="W4528" s="75"/>
      <c r="AD4528" s="77"/>
    </row>
    <row r="4529" spans="16:30" ht="4.5" customHeight="1" x14ac:dyDescent="0.2">
      <c r="P4529" s="75"/>
      <c r="Q4529" s="75"/>
      <c r="W4529" s="75"/>
      <c r="AD4529" s="77"/>
    </row>
    <row r="4530" spans="16:30" ht="4.5" customHeight="1" x14ac:dyDescent="0.2">
      <c r="P4530" s="75"/>
      <c r="Q4530" s="75"/>
      <c r="W4530" s="75"/>
      <c r="AD4530" s="77"/>
    </row>
    <row r="4531" spans="16:30" ht="4.5" customHeight="1" x14ac:dyDescent="0.2">
      <c r="P4531" s="75"/>
      <c r="Q4531" s="75"/>
      <c r="W4531" s="75"/>
      <c r="AD4531" s="77"/>
    </row>
    <row r="4532" spans="16:30" ht="4.5" customHeight="1" x14ac:dyDescent="0.2">
      <c r="P4532" s="75"/>
      <c r="Q4532" s="75"/>
      <c r="W4532" s="75"/>
      <c r="AD4532" s="77"/>
    </row>
    <row r="4533" spans="16:30" ht="4.5" customHeight="1" x14ac:dyDescent="0.2">
      <c r="P4533" s="75"/>
      <c r="Q4533" s="75"/>
      <c r="W4533" s="75"/>
      <c r="AD4533" s="77"/>
    </row>
    <row r="4534" spans="16:30" ht="4.5" customHeight="1" x14ac:dyDescent="0.2">
      <c r="P4534" s="75"/>
      <c r="Q4534" s="75"/>
      <c r="W4534" s="75"/>
      <c r="AD4534" s="77"/>
    </row>
    <row r="4535" spans="16:30" ht="4.5" customHeight="1" x14ac:dyDescent="0.2">
      <c r="P4535" s="75"/>
      <c r="Q4535" s="75"/>
      <c r="W4535" s="75"/>
      <c r="AD4535" s="77"/>
    </row>
    <row r="4536" spans="16:30" ht="4.5" customHeight="1" x14ac:dyDescent="0.2">
      <c r="P4536" s="75"/>
      <c r="Q4536" s="75"/>
      <c r="W4536" s="75"/>
      <c r="AD4536" s="77"/>
    </row>
    <row r="4537" spans="16:30" ht="4.5" customHeight="1" x14ac:dyDescent="0.2">
      <c r="P4537" s="75"/>
      <c r="Q4537" s="75"/>
      <c r="W4537" s="75"/>
      <c r="AD4537" s="77"/>
    </row>
    <row r="4538" spans="16:30" ht="4.5" customHeight="1" x14ac:dyDescent="0.2">
      <c r="P4538" s="75"/>
      <c r="Q4538" s="75"/>
      <c r="W4538" s="75"/>
      <c r="AD4538" s="77"/>
    </row>
    <row r="4539" spans="16:30" ht="4.5" customHeight="1" x14ac:dyDescent="0.2">
      <c r="P4539" s="75"/>
      <c r="Q4539" s="75"/>
      <c r="W4539" s="75"/>
      <c r="AD4539" s="77"/>
    </row>
    <row r="4540" spans="16:30" ht="4.5" customHeight="1" x14ac:dyDescent="0.2">
      <c r="P4540" s="75"/>
      <c r="Q4540" s="75"/>
      <c r="W4540" s="75"/>
      <c r="AD4540" s="77"/>
    </row>
    <row r="4541" spans="16:30" ht="4.5" customHeight="1" x14ac:dyDescent="0.2">
      <c r="P4541" s="75"/>
      <c r="Q4541" s="75"/>
      <c r="W4541" s="75"/>
      <c r="AD4541" s="77"/>
    </row>
    <row r="4542" spans="16:30" ht="4.5" customHeight="1" x14ac:dyDescent="0.2">
      <c r="P4542" s="75"/>
      <c r="Q4542" s="75"/>
      <c r="W4542" s="75"/>
      <c r="AD4542" s="77"/>
    </row>
    <row r="4543" spans="16:30" ht="4.5" customHeight="1" x14ac:dyDescent="0.2">
      <c r="P4543" s="75"/>
      <c r="Q4543" s="75"/>
      <c r="W4543" s="75"/>
      <c r="AD4543" s="77"/>
    </row>
    <row r="4544" spans="16:30" ht="4.5" customHeight="1" x14ac:dyDescent="0.2">
      <c r="P4544" s="75"/>
      <c r="Q4544" s="75"/>
      <c r="W4544" s="75"/>
      <c r="AD4544" s="77"/>
    </row>
    <row r="4545" spans="16:30" ht="4.5" customHeight="1" x14ac:dyDescent="0.2">
      <c r="P4545" s="75"/>
      <c r="Q4545" s="75"/>
      <c r="W4545" s="75"/>
      <c r="AD4545" s="77"/>
    </row>
    <row r="4546" spans="16:30" ht="4.5" customHeight="1" x14ac:dyDescent="0.2">
      <c r="P4546" s="75"/>
      <c r="Q4546" s="75"/>
      <c r="W4546" s="75"/>
      <c r="AD4546" s="77"/>
    </row>
    <row r="4547" spans="16:30" ht="4.5" customHeight="1" x14ac:dyDescent="0.2">
      <c r="P4547" s="75"/>
      <c r="Q4547" s="75"/>
      <c r="W4547" s="75"/>
      <c r="AD4547" s="77"/>
    </row>
    <row r="4548" spans="16:30" ht="4.5" customHeight="1" x14ac:dyDescent="0.2">
      <c r="P4548" s="75"/>
      <c r="Q4548" s="75"/>
      <c r="W4548" s="75"/>
      <c r="AD4548" s="77"/>
    </row>
    <row r="4549" spans="16:30" ht="4.5" customHeight="1" x14ac:dyDescent="0.2">
      <c r="P4549" s="75"/>
      <c r="Q4549" s="75"/>
      <c r="W4549" s="75"/>
      <c r="AD4549" s="77"/>
    </row>
    <row r="4550" spans="16:30" ht="4.5" customHeight="1" x14ac:dyDescent="0.2">
      <c r="P4550" s="75"/>
      <c r="Q4550" s="75"/>
      <c r="W4550" s="75"/>
      <c r="AD4550" s="77"/>
    </row>
    <row r="4551" spans="16:30" ht="4.5" customHeight="1" x14ac:dyDescent="0.2">
      <c r="P4551" s="75"/>
      <c r="Q4551" s="75"/>
      <c r="W4551" s="75"/>
      <c r="AD4551" s="77"/>
    </row>
    <row r="4552" spans="16:30" ht="4.5" customHeight="1" x14ac:dyDescent="0.2">
      <c r="P4552" s="75"/>
      <c r="Q4552" s="75"/>
      <c r="W4552" s="75"/>
      <c r="AD4552" s="77"/>
    </row>
    <row r="4553" spans="16:30" ht="4.5" customHeight="1" x14ac:dyDescent="0.2">
      <c r="P4553" s="75"/>
      <c r="Q4553" s="75"/>
      <c r="W4553" s="75"/>
      <c r="AD4553" s="77"/>
    </row>
    <row r="4554" spans="16:30" ht="4.5" customHeight="1" x14ac:dyDescent="0.2">
      <c r="P4554" s="75"/>
      <c r="Q4554" s="75"/>
      <c r="W4554" s="75"/>
      <c r="AD4554" s="77"/>
    </row>
    <row r="4555" spans="16:30" ht="4.5" customHeight="1" x14ac:dyDescent="0.2">
      <c r="P4555" s="75"/>
      <c r="Q4555" s="75"/>
      <c r="W4555" s="75"/>
      <c r="AD4555" s="77"/>
    </row>
    <row r="4556" spans="16:30" ht="4.5" customHeight="1" x14ac:dyDescent="0.2">
      <c r="P4556" s="75"/>
      <c r="Q4556" s="75"/>
      <c r="W4556" s="75"/>
      <c r="AD4556" s="77"/>
    </row>
    <row r="4557" spans="16:30" ht="4.5" customHeight="1" x14ac:dyDescent="0.2">
      <c r="P4557" s="75"/>
      <c r="Q4557" s="75"/>
      <c r="W4557" s="75"/>
      <c r="AD4557" s="77"/>
    </row>
    <row r="4558" spans="16:30" ht="4.5" customHeight="1" x14ac:dyDescent="0.2">
      <c r="P4558" s="75"/>
      <c r="Q4558" s="75"/>
      <c r="W4558" s="75"/>
      <c r="AD4558" s="77"/>
    </row>
    <row r="4559" spans="16:30" ht="4.5" customHeight="1" x14ac:dyDescent="0.2">
      <c r="P4559" s="75"/>
      <c r="Q4559" s="75"/>
      <c r="W4559" s="75"/>
      <c r="AD4559" s="77"/>
    </row>
    <row r="4560" spans="16:30" ht="4.5" customHeight="1" x14ac:dyDescent="0.2">
      <c r="P4560" s="75"/>
      <c r="Q4560" s="75"/>
      <c r="W4560" s="75"/>
      <c r="AD4560" s="77"/>
    </row>
    <row r="4561" spans="16:30" ht="4.5" customHeight="1" x14ac:dyDescent="0.2">
      <c r="P4561" s="75"/>
      <c r="Q4561" s="75"/>
      <c r="W4561" s="75"/>
      <c r="AD4561" s="77"/>
    </row>
    <row r="4562" spans="16:30" ht="4.5" customHeight="1" x14ac:dyDescent="0.2">
      <c r="P4562" s="75"/>
      <c r="Q4562" s="75"/>
      <c r="W4562" s="75"/>
      <c r="AD4562" s="77"/>
    </row>
    <row r="4563" spans="16:30" ht="4.5" customHeight="1" x14ac:dyDescent="0.2">
      <c r="P4563" s="75"/>
      <c r="Q4563" s="75"/>
      <c r="W4563" s="75"/>
      <c r="AD4563" s="77"/>
    </row>
    <row r="4564" spans="16:30" ht="4.5" customHeight="1" x14ac:dyDescent="0.2">
      <c r="P4564" s="75"/>
      <c r="Q4564" s="75"/>
      <c r="W4564" s="75"/>
      <c r="AD4564" s="77"/>
    </row>
    <row r="4565" spans="16:30" ht="4.5" customHeight="1" x14ac:dyDescent="0.2">
      <c r="P4565" s="75"/>
      <c r="Q4565" s="75"/>
      <c r="W4565" s="75"/>
      <c r="AD4565" s="77"/>
    </row>
    <row r="4566" spans="16:30" ht="4.5" customHeight="1" x14ac:dyDescent="0.2">
      <c r="P4566" s="75"/>
      <c r="Q4566" s="75"/>
      <c r="W4566" s="75"/>
      <c r="AD4566" s="77"/>
    </row>
    <row r="4567" spans="16:30" ht="4.5" customHeight="1" x14ac:dyDescent="0.2">
      <c r="P4567" s="75"/>
      <c r="Q4567" s="75"/>
      <c r="W4567" s="75"/>
      <c r="AD4567" s="77"/>
    </row>
    <row r="4568" spans="16:30" ht="4.5" customHeight="1" x14ac:dyDescent="0.2">
      <c r="P4568" s="75"/>
      <c r="Q4568" s="75"/>
      <c r="W4568" s="75"/>
      <c r="AD4568" s="77"/>
    </row>
    <row r="4569" spans="16:30" ht="4.5" customHeight="1" x14ac:dyDescent="0.2">
      <c r="P4569" s="75"/>
      <c r="Q4569" s="75"/>
      <c r="W4569" s="75"/>
      <c r="AD4569" s="77"/>
    </row>
    <row r="4570" spans="16:30" ht="4.5" customHeight="1" x14ac:dyDescent="0.2">
      <c r="P4570" s="75"/>
      <c r="Q4570" s="75"/>
      <c r="W4570" s="75"/>
      <c r="AD4570" s="77"/>
    </row>
    <row r="4571" spans="16:30" ht="4.5" customHeight="1" x14ac:dyDescent="0.2">
      <c r="P4571" s="75"/>
      <c r="Q4571" s="75"/>
      <c r="W4571" s="75"/>
      <c r="AD4571" s="77"/>
    </row>
    <row r="4572" spans="16:30" ht="4.5" customHeight="1" x14ac:dyDescent="0.2">
      <c r="P4572" s="75"/>
      <c r="Q4572" s="75"/>
      <c r="W4572" s="75"/>
      <c r="AD4572" s="77"/>
    </row>
    <row r="4573" spans="16:30" ht="4.5" customHeight="1" x14ac:dyDescent="0.2">
      <c r="P4573" s="75"/>
      <c r="Q4573" s="75"/>
      <c r="W4573" s="75"/>
      <c r="AD4573" s="77"/>
    </row>
    <row r="4574" spans="16:30" ht="4.5" customHeight="1" x14ac:dyDescent="0.2">
      <c r="P4574" s="75"/>
      <c r="Q4574" s="75"/>
      <c r="W4574" s="75"/>
      <c r="AD4574" s="77"/>
    </row>
    <row r="4575" spans="16:30" ht="4.5" customHeight="1" x14ac:dyDescent="0.2">
      <c r="P4575" s="75"/>
      <c r="Q4575" s="75"/>
      <c r="W4575" s="75"/>
      <c r="AD4575" s="77"/>
    </row>
    <row r="4576" spans="16:30" ht="4.5" customHeight="1" x14ac:dyDescent="0.2">
      <c r="P4576" s="75"/>
      <c r="Q4576" s="75"/>
      <c r="W4576" s="75"/>
      <c r="AD4576" s="77"/>
    </row>
    <row r="4577" spans="16:30" ht="4.5" customHeight="1" x14ac:dyDescent="0.2">
      <c r="P4577" s="75"/>
      <c r="Q4577" s="75"/>
      <c r="W4577" s="75"/>
      <c r="AD4577" s="77"/>
    </row>
    <row r="4578" spans="16:30" ht="4.5" customHeight="1" x14ac:dyDescent="0.2">
      <c r="P4578" s="75"/>
      <c r="Q4578" s="75"/>
      <c r="W4578" s="75"/>
      <c r="AD4578" s="77"/>
    </row>
    <row r="4579" spans="16:30" ht="4.5" customHeight="1" x14ac:dyDescent="0.2">
      <c r="P4579" s="75"/>
      <c r="Q4579" s="75"/>
      <c r="W4579" s="75"/>
      <c r="AD4579" s="77"/>
    </row>
    <row r="4580" spans="16:30" ht="4.5" customHeight="1" x14ac:dyDescent="0.2">
      <c r="P4580" s="75"/>
      <c r="Q4580" s="75"/>
      <c r="W4580" s="75"/>
      <c r="AD4580" s="77"/>
    </row>
    <row r="4581" spans="16:30" ht="4.5" customHeight="1" x14ac:dyDescent="0.2">
      <c r="P4581" s="75"/>
      <c r="Q4581" s="75"/>
      <c r="W4581" s="75"/>
      <c r="AD4581" s="77"/>
    </row>
    <row r="4582" spans="16:30" ht="4.5" customHeight="1" x14ac:dyDescent="0.2">
      <c r="P4582" s="75"/>
      <c r="Q4582" s="75"/>
      <c r="W4582" s="75"/>
      <c r="AD4582" s="77"/>
    </row>
    <row r="4583" spans="16:30" ht="4.5" customHeight="1" x14ac:dyDescent="0.2">
      <c r="P4583" s="75"/>
      <c r="Q4583" s="75"/>
      <c r="W4583" s="75"/>
      <c r="AD4583" s="77"/>
    </row>
    <row r="4584" spans="16:30" ht="4.5" customHeight="1" x14ac:dyDescent="0.2">
      <c r="P4584" s="75"/>
      <c r="Q4584" s="75"/>
      <c r="W4584" s="75"/>
      <c r="AD4584" s="77"/>
    </row>
    <row r="4585" spans="16:30" ht="4.5" customHeight="1" x14ac:dyDescent="0.2">
      <c r="P4585" s="75"/>
      <c r="Q4585" s="75"/>
      <c r="W4585" s="75"/>
      <c r="AD4585" s="77"/>
    </row>
    <row r="4586" spans="16:30" ht="4.5" customHeight="1" x14ac:dyDescent="0.2">
      <c r="P4586" s="75"/>
      <c r="Q4586" s="75"/>
      <c r="W4586" s="75"/>
      <c r="AD4586" s="77"/>
    </row>
    <row r="4587" spans="16:30" ht="4.5" customHeight="1" x14ac:dyDescent="0.2">
      <c r="P4587" s="75"/>
      <c r="Q4587" s="75"/>
      <c r="W4587" s="75"/>
      <c r="AD4587" s="77"/>
    </row>
    <row r="4588" spans="16:30" ht="4.5" customHeight="1" x14ac:dyDescent="0.2">
      <c r="P4588" s="75"/>
      <c r="Q4588" s="75"/>
      <c r="W4588" s="75"/>
      <c r="AD4588" s="77"/>
    </row>
    <row r="4589" spans="16:30" ht="4.5" customHeight="1" x14ac:dyDescent="0.2">
      <c r="P4589" s="75"/>
      <c r="Q4589" s="75"/>
      <c r="W4589" s="75"/>
      <c r="AD4589" s="77"/>
    </row>
    <row r="4590" spans="16:30" ht="4.5" customHeight="1" x14ac:dyDescent="0.2">
      <c r="P4590" s="75"/>
      <c r="Q4590" s="75"/>
      <c r="W4590" s="75"/>
      <c r="AD4590" s="77"/>
    </row>
    <row r="4591" spans="16:30" ht="4.5" customHeight="1" x14ac:dyDescent="0.2">
      <c r="P4591" s="75"/>
      <c r="Q4591" s="75"/>
      <c r="W4591" s="75"/>
      <c r="AD4591" s="77"/>
    </row>
    <row r="4592" spans="16:30" ht="4.5" customHeight="1" x14ac:dyDescent="0.2">
      <c r="P4592" s="75"/>
      <c r="Q4592" s="75"/>
      <c r="W4592" s="75"/>
      <c r="AD4592" s="77"/>
    </row>
    <row r="4593" spans="16:30" ht="4.5" customHeight="1" x14ac:dyDescent="0.2">
      <c r="P4593" s="75"/>
      <c r="Q4593" s="75"/>
      <c r="W4593" s="75"/>
      <c r="AD4593" s="77"/>
    </row>
    <row r="4594" spans="16:30" ht="4.5" customHeight="1" x14ac:dyDescent="0.2">
      <c r="P4594" s="75"/>
      <c r="Q4594" s="75"/>
      <c r="W4594" s="75"/>
      <c r="AD4594" s="77"/>
    </row>
    <row r="4595" spans="16:30" ht="4.5" customHeight="1" x14ac:dyDescent="0.2">
      <c r="P4595" s="75"/>
      <c r="Q4595" s="75"/>
      <c r="W4595" s="75"/>
      <c r="AD4595" s="77"/>
    </row>
    <row r="4596" spans="16:30" ht="4.5" customHeight="1" x14ac:dyDescent="0.2">
      <c r="P4596" s="75"/>
      <c r="Q4596" s="75"/>
      <c r="W4596" s="75"/>
      <c r="AD4596" s="77"/>
    </row>
    <row r="4597" spans="16:30" ht="4.5" customHeight="1" x14ac:dyDescent="0.2">
      <c r="P4597" s="75"/>
      <c r="Q4597" s="75"/>
      <c r="W4597" s="75"/>
      <c r="AD4597" s="77"/>
    </row>
    <row r="4598" spans="16:30" ht="4.5" customHeight="1" x14ac:dyDescent="0.2">
      <c r="P4598" s="75"/>
      <c r="Q4598" s="75"/>
      <c r="W4598" s="75"/>
      <c r="AD4598" s="77"/>
    </row>
    <row r="4599" spans="16:30" ht="4.5" customHeight="1" x14ac:dyDescent="0.2">
      <c r="P4599" s="75"/>
      <c r="Q4599" s="75"/>
      <c r="W4599" s="75"/>
      <c r="AD4599" s="77"/>
    </row>
    <row r="4600" spans="16:30" ht="4.5" customHeight="1" x14ac:dyDescent="0.2">
      <c r="P4600" s="75"/>
      <c r="Q4600" s="75"/>
      <c r="W4600" s="75"/>
      <c r="AD4600" s="77"/>
    </row>
    <row r="4601" spans="16:30" ht="4.5" customHeight="1" x14ac:dyDescent="0.2">
      <c r="P4601" s="75"/>
      <c r="Q4601" s="75"/>
      <c r="W4601" s="75"/>
      <c r="AD4601" s="77"/>
    </row>
    <row r="4602" spans="16:30" ht="4.5" customHeight="1" x14ac:dyDescent="0.2">
      <c r="P4602" s="75"/>
      <c r="Q4602" s="75"/>
      <c r="W4602" s="75"/>
      <c r="AD4602" s="77"/>
    </row>
    <row r="4603" spans="16:30" ht="4.5" customHeight="1" x14ac:dyDescent="0.2">
      <c r="P4603" s="75"/>
      <c r="Q4603" s="75"/>
      <c r="W4603" s="75"/>
      <c r="AD4603" s="77"/>
    </row>
    <row r="4604" spans="16:30" ht="4.5" customHeight="1" x14ac:dyDescent="0.2">
      <c r="P4604" s="75"/>
      <c r="Q4604" s="75"/>
      <c r="W4604" s="75"/>
      <c r="AD4604" s="77"/>
    </row>
    <row r="4605" spans="16:30" ht="4.5" customHeight="1" x14ac:dyDescent="0.2">
      <c r="P4605" s="75"/>
      <c r="Q4605" s="75"/>
      <c r="W4605" s="75"/>
      <c r="AD4605" s="77"/>
    </row>
    <row r="4606" spans="16:30" ht="4.5" customHeight="1" x14ac:dyDescent="0.2">
      <c r="P4606" s="75"/>
      <c r="Q4606" s="75"/>
      <c r="W4606" s="75"/>
      <c r="AD4606" s="77"/>
    </row>
    <row r="4607" spans="16:30" ht="4.5" customHeight="1" x14ac:dyDescent="0.2">
      <c r="P4607" s="75"/>
      <c r="Q4607" s="75"/>
      <c r="W4607" s="75"/>
      <c r="AD4607" s="77"/>
    </row>
    <row r="4608" spans="16:30" ht="4.5" customHeight="1" x14ac:dyDescent="0.2">
      <c r="P4608" s="75"/>
      <c r="Q4608" s="75"/>
      <c r="W4608" s="75"/>
      <c r="AD4608" s="77"/>
    </row>
    <row r="4609" spans="16:30" ht="4.5" customHeight="1" x14ac:dyDescent="0.2">
      <c r="P4609" s="75"/>
      <c r="Q4609" s="75"/>
      <c r="W4609" s="75"/>
      <c r="AD4609" s="77"/>
    </row>
    <row r="4610" spans="16:30" ht="4.5" customHeight="1" x14ac:dyDescent="0.2">
      <c r="P4610" s="75"/>
      <c r="Q4610" s="75"/>
      <c r="W4610" s="75"/>
      <c r="AD4610" s="77"/>
    </row>
    <row r="4611" spans="16:30" ht="4.5" customHeight="1" x14ac:dyDescent="0.2">
      <c r="P4611" s="75"/>
      <c r="Q4611" s="75"/>
      <c r="W4611" s="75"/>
      <c r="AD4611" s="77"/>
    </row>
    <row r="4612" spans="16:30" ht="4.5" customHeight="1" x14ac:dyDescent="0.2">
      <c r="P4612" s="75"/>
      <c r="Q4612" s="75"/>
      <c r="W4612" s="75"/>
      <c r="AD4612" s="77"/>
    </row>
    <row r="4613" spans="16:30" ht="4.5" customHeight="1" x14ac:dyDescent="0.2">
      <c r="P4613" s="75"/>
      <c r="Q4613" s="75"/>
      <c r="W4613" s="75"/>
      <c r="AD4613" s="77"/>
    </row>
    <row r="4614" spans="16:30" ht="4.5" customHeight="1" x14ac:dyDescent="0.2">
      <c r="P4614" s="75"/>
      <c r="Q4614" s="75"/>
      <c r="W4614" s="75"/>
      <c r="AD4614" s="77"/>
    </row>
    <row r="4615" spans="16:30" ht="4.5" customHeight="1" x14ac:dyDescent="0.2">
      <c r="P4615" s="75"/>
      <c r="Q4615" s="75"/>
      <c r="W4615" s="75"/>
      <c r="AD4615" s="77"/>
    </row>
    <row r="4616" spans="16:30" ht="4.5" customHeight="1" x14ac:dyDescent="0.2">
      <c r="P4616" s="75"/>
      <c r="Q4616" s="75"/>
      <c r="W4616" s="75"/>
      <c r="AD4616" s="77"/>
    </row>
    <row r="4617" spans="16:30" ht="4.5" customHeight="1" x14ac:dyDescent="0.2">
      <c r="P4617" s="75"/>
      <c r="Q4617" s="75"/>
      <c r="W4617" s="75"/>
      <c r="AD4617" s="77"/>
    </row>
    <row r="4618" spans="16:30" ht="4.5" customHeight="1" x14ac:dyDescent="0.2">
      <c r="P4618" s="75"/>
      <c r="Q4618" s="75"/>
      <c r="W4618" s="75"/>
      <c r="AD4618" s="77"/>
    </row>
    <row r="4619" spans="16:30" ht="4.5" customHeight="1" x14ac:dyDescent="0.2">
      <c r="P4619" s="75"/>
      <c r="Q4619" s="75"/>
      <c r="W4619" s="75"/>
      <c r="AD4619" s="77"/>
    </row>
    <row r="4620" spans="16:30" ht="4.5" customHeight="1" x14ac:dyDescent="0.2">
      <c r="P4620" s="75"/>
      <c r="Q4620" s="75"/>
      <c r="W4620" s="75"/>
      <c r="AD4620" s="77"/>
    </row>
    <row r="4621" spans="16:30" ht="4.5" customHeight="1" x14ac:dyDescent="0.2">
      <c r="P4621" s="75"/>
      <c r="Q4621" s="75"/>
      <c r="W4621" s="75"/>
      <c r="AD4621" s="77"/>
    </row>
    <row r="4622" spans="16:30" ht="4.5" customHeight="1" x14ac:dyDescent="0.2">
      <c r="P4622" s="75"/>
      <c r="Q4622" s="75"/>
      <c r="W4622" s="75"/>
      <c r="AD4622" s="77"/>
    </row>
    <row r="4623" spans="16:30" ht="4.5" customHeight="1" x14ac:dyDescent="0.2">
      <c r="P4623" s="75"/>
      <c r="Q4623" s="75"/>
      <c r="W4623" s="75"/>
      <c r="AD4623" s="77"/>
    </row>
    <row r="4624" spans="16:30" ht="4.5" customHeight="1" x14ac:dyDescent="0.2">
      <c r="P4624" s="75"/>
      <c r="Q4624" s="75"/>
      <c r="W4624" s="75"/>
      <c r="AD4624" s="77"/>
    </row>
    <row r="4625" spans="16:30" ht="4.5" customHeight="1" x14ac:dyDescent="0.2">
      <c r="P4625" s="75"/>
      <c r="Q4625" s="75"/>
      <c r="W4625" s="75"/>
      <c r="AD4625" s="77"/>
    </row>
    <row r="4626" spans="16:30" ht="4.5" customHeight="1" x14ac:dyDescent="0.2">
      <c r="P4626" s="75"/>
      <c r="Q4626" s="75"/>
      <c r="W4626" s="75"/>
      <c r="AD4626" s="77"/>
    </row>
    <row r="4627" spans="16:30" ht="4.5" customHeight="1" x14ac:dyDescent="0.2">
      <c r="P4627" s="75"/>
      <c r="Q4627" s="75"/>
      <c r="W4627" s="75"/>
      <c r="AD4627" s="77"/>
    </row>
    <row r="4628" spans="16:30" ht="4.5" customHeight="1" x14ac:dyDescent="0.2">
      <c r="P4628" s="75"/>
      <c r="Q4628" s="75"/>
      <c r="W4628" s="75"/>
      <c r="AD4628" s="77"/>
    </row>
    <row r="4629" spans="16:30" ht="4.5" customHeight="1" x14ac:dyDescent="0.2">
      <c r="P4629" s="75"/>
      <c r="Q4629" s="75"/>
      <c r="W4629" s="75"/>
      <c r="AD4629" s="77"/>
    </row>
    <row r="4630" spans="16:30" ht="4.5" customHeight="1" x14ac:dyDescent="0.2">
      <c r="P4630" s="75"/>
      <c r="Q4630" s="75"/>
      <c r="W4630" s="75"/>
      <c r="AD4630" s="77"/>
    </row>
    <row r="4631" spans="16:30" ht="4.5" customHeight="1" x14ac:dyDescent="0.2">
      <c r="P4631" s="75"/>
      <c r="Q4631" s="75"/>
      <c r="W4631" s="75"/>
      <c r="AD4631" s="77"/>
    </row>
    <row r="4632" spans="16:30" ht="4.5" customHeight="1" x14ac:dyDescent="0.2">
      <c r="P4632" s="75"/>
      <c r="Q4632" s="75"/>
      <c r="W4632" s="75"/>
      <c r="AD4632" s="77"/>
    </row>
    <row r="4633" spans="16:30" ht="4.5" customHeight="1" x14ac:dyDescent="0.2">
      <c r="P4633" s="75"/>
      <c r="Q4633" s="75"/>
      <c r="W4633" s="75"/>
      <c r="AD4633" s="77"/>
    </row>
    <row r="4634" spans="16:30" ht="4.5" customHeight="1" x14ac:dyDescent="0.2">
      <c r="P4634" s="75"/>
      <c r="Q4634" s="75"/>
      <c r="W4634" s="75"/>
      <c r="AD4634" s="77"/>
    </row>
    <row r="4635" spans="16:30" ht="4.5" customHeight="1" x14ac:dyDescent="0.2">
      <c r="P4635" s="75"/>
      <c r="Q4635" s="75"/>
      <c r="W4635" s="75"/>
      <c r="AD4635" s="77"/>
    </row>
    <row r="4636" spans="16:30" ht="4.5" customHeight="1" x14ac:dyDescent="0.2">
      <c r="P4636" s="75"/>
      <c r="Q4636" s="75"/>
      <c r="W4636" s="75"/>
      <c r="AD4636" s="77"/>
    </row>
    <row r="4637" spans="16:30" ht="4.5" customHeight="1" x14ac:dyDescent="0.2">
      <c r="P4637" s="75"/>
      <c r="Q4637" s="75"/>
      <c r="W4637" s="75"/>
      <c r="AD4637" s="77"/>
    </row>
    <row r="4638" spans="16:30" ht="4.5" customHeight="1" x14ac:dyDescent="0.2">
      <c r="P4638" s="75"/>
      <c r="Q4638" s="75"/>
      <c r="W4638" s="75"/>
      <c r="AD4638" s="77"/>
    </row>
    <row r="4639" spans="16:30" ht="4.5" customHeight="1" x14ac:dyDescent="0.2">
      <c r="P4639" s="75"/>
      <c r="Q4639" s="75"/>
      <c r="W4639" s="75"/>
      <c r="AD4639" s="77"/>
    </row>
    <row r="4640" spans="16:30" ht="4.5" customHeight="1" x14ac:dyDescent="0.2">
      <c r="P4640" s="75"/>
      <c r="Q4640" s="75"/>
      <c r="W4640" s="75"/>
      <c r="AD4640" s="77"/>
    </row>
    <row r="4641" spans="16:30" ht="4.5" customHeight="1" x14ac:dyDescent="0.2">
      <c r="P4641" s="75"/>
      <c r="Q4641" s="75"/>
      <c r="W4641" s="75"/>
      <c r="AD4641" s="77"/>
    </row>
    <row r="4642" spans="16:30" ht="4.5" customHeight="1" x14ac:dyDescent="0.2">
      <c r="P4642" s="75"/>
      <c r="Q4642" s="75"/>
      <c r="W4642" s="75"/>
      <c r="AD4642" s="77"/>
    </row>
    <row r="4643" spans="16:30" ht="4.5" customHeight="1" x14ac:dyDescent="0.2">
      <c r="P4643" s="75"/>
      <c r="Q4643" s="75"/>
      <c r="W4643" s="75"/>
      <c r="AD4643" s="77"/>
    </row>
    <row r="4644" spans="16:30" ht="4.5" customHeight="1" x14ac:dyDescent="0.2">
      <c r="P4644" s="75"/>
      <c r="Q4644" s="75"/>
      <c r="W4644" s="75"/>
      <c r="AD4644" s="77"/>
    </row>
    <row r="4645" spans="16:30" ht="4.5" customHeight="1" x14ac:dyDescent="0.2">
      <c r="P4645" s="75"/>
      <c r="Q4645" s="75"/>
      <c r="W4645" s="75"/>
      <c r="AD4645" s="77"/>
    </row>
    <row r="4646" spans="16:30" ht="4.5" customHeight="1" x14ac:dyDescent="0.2">
      <c r="P4646" s="75"/>
      <c r="Q4646" s="75"/>
      <c r="W4646" s="75"/>
      <c r="AD4646" s="77"/>
    </row>
    <row r="4647" spans="16:30" ht="4.5" customHeight="1" x14ac:dyDescent="0.2">
      <c r="P4647" s="75"/>
      <c r="Q4647" s="75"/>
      <c r="W4647" s="75"/>
      <c r="AD4647" s="77"/>
    </row>
    <row r="4648" spans="16:30" ht="4.5" customHeight="1" x14ac:dyDescent="0.2">
      <c r="P4648" s="75"/>
      <c r="Q4648" s="75"/>
      <c r="W4648" s="75"/>
      <c r="AD4648" s="77"/>
    </row>
    <row r="4649" spans="16:30" ht="4.5" customHeight="1" x14ac:dyDescent="0.2">
      <c r="P4649" s="75"/>
      <c r="Q4649" s="75"/>
      <c r="W4649" s="75"/>
      <c r="AD4649" s="77"/>
    </row>
    <row r="4650" spans="16:30" ht="4.5" customHeight="1" x14ac:dyDescent="0.2">
      <c r="P4650" s="75"/>
      <c r="Q4650" s="75"/>
      <c r="W4650" s="75"/>
      <c r="AD4650" s="77"/>
    </row>
    <row r="4651" spans="16:30" ht="4.5" customHeight="1" x14ac:dyDescent="0.2">
      <c r="P4651" s="75"/>
      <c r="Q4651" s="75"/>
      <c r="W4651" s="75"/>
      <c r="AD4651" s="77"/>
    </row>
    <row r="4652" spans="16:30" ht="4.5" customHeight="1" x14ac:dyDescent="0.2">
      <c r="P4652" s="75"/>
      <c r="Q4652" s="75"/>
      <c r="W4652" s="75"/>
      <c r="AD4652" s="77"/>
    </row>
    <row r="4653" spans="16:30" ht="4.5" customHeight="1" x14ac:dyDescent="0.2">
      <c r="P4653" s="75"/>
      <c r="Q4653" s="75"/>
      <c r="W4653" s="75"/>
      <c r="AD4653" s="77"/>
    </row>
    <row r="4654" spans="16:30" ht="4.5" customHeight="1" x14ac:dyDescent="0.2">
      <c r="P4654" s="75"/>
      <c r="Q4654" s="75"/>
      <c r="W4654" s="75"/>
      <c r="AD4654" s="77"/>
    </row>
    <row r="4655" spans="16:30" ht="4.5" customHeight="1" x14ac:dyDescent="0.2">
      <c r="P4655" s="75"/>
      <c r="Q4655" s="75"/>
      <c r="W4655" s="75"/>
      <c r="AD4655" s="77"/>
    </row>
    <row r="4656" spans="16:30" ht="4.5" customHeight="1" x14ac:dyDescent="0.2">
      <c r="P4656" s="75"/>
      <c r="Q4656" s="75"/>
      <c r="W4656" s="75"/>
      <c r="AD4656" s="77"/>
    </row>
    <row r="4657" spans="16:30" ht="4.5" customHeight="1" x14ac:dyDescent="0.2">
      <c r="P4657" s="75"/>
      <c r="Q4657" s="75"/>
      <c r="W4657" s="75"/>
      <c r="AD4657" s="77"/>
    </row>
    <row r="4658" spans="16:30" ht="4.5" customHeight="1" x14ac:dyDescent="0.2">
      <c r="P4658" s="75"/>
      <c r="Q4658" s="75"/>
      <c r="W4658" s="75"/>
      <c r="AD4658" s="77"/>
    </row>
    <row r="4659" spans="16:30" ht="4.5" customHeight="1" x14ac:dyDescent="0.2">
      <c r="P4659" s="75"/>
      <c r="Q4659" s="75"/>
      <c r="W4659" s="75"/>
      <c r="AD4659" s="77"/>
    </row>
    <row r="4660" spans="16:30" ht="4.5" customHeight="1" x14ac:dyDescent="0.2">
      <c r="P4660" s="75"/>
      <c r="Q4660" s="75"/>
      <c r="W4660" s="75"/>
      <c r="AD4660" s="77"/>
    </row>
    <row r="4661" spans="16:30" ht="4.5" customHeight="1" x14ac:dyDescent="0.2">
      <c r="P4661" s="75"/>
      <c r="Q4661" s="75"/>
      <c r="W4661" s="75"/>
      <c r="AD4661" s="77"/>
    </row>
    <row r="4662" spans="16:30" ht="4.5" customHeight="1" x14ac:dyDescent="0.2">
      <c r="P4662" s="75"/>
      <c r="Q4662" s="75"/>
      <c r="W4662" s="75"/>
      <c r="AD4662" s="77"/>
    </row>
    <row r="4663" spans="16:30" ht="4.5" customHeight="1" x14ac:dyDescent="0.2">
      <c r="P4663" s="75"/>
      <c r="Q4663" s="75"/>
      <c r="W4663" s="75"/>
      <c r="AD4663" s="77"/>
    </row>
    <row r="4664" spans="16:30" ht="4.5" customHeight="1" x14ac:dyDescent="0.2">
      <c r="P4664" s="75"/>
      <c r="Q4664" s="75"/>
      <c r="W4664" s="75"/>
      <c r="AD4664" s="77"/>
    </row>
    <row r="4665" spans="16:30" ht="4.5" customHeight="1" x14ac:dyDescent="0.2">
      <c r="P4665" s="75"/>
      <c r="Q4665" s="75"/>
      <c r="W4665" s="75"/>
      <c r="AD4665" s="77"/>
    </row>
    <row r="4666" spans="16:30" ht="4.5" customHeight="1" x14ac:dyDescent="0.2">
      <c r="P4666" s="75"/>
      <c r="Q4666" s="75"/>
      <c r="W4666" s="75"/>
      <c r="AD4666" s="77"/>
    </row>
    <row r="4667" spans="16:30" ht="4.5" customHeight="1" x14ac:dyDescent="0.2">
      <c r="P4667" s="75"/>
      <c r="Q4667" s="75"/>
      <c r="W4667" s="75"/>
      <c r="AD4667" s="77"/>
    </row>
    <row r="4668" spans="16:30" ht="4.5" customHeight="1" x14ac:dyDescent="0.2">
      <c r="P4668" s="75"/>
      <c r="Q4668" s="75"/>
      <c r="W4668" s="75"/>
      <c r="AD4668" s="77"/>
    </row>
    <row r="4669" spans="16:30" ht="4.5" customHeight="1" x14ac:dyDescent="0.2">
      <c r="P4669" s="75"/>
      <c r="Q4669" s="75"/>
      <c r="W4669" s="75"/>
      <c r="AD4669" s="77"/>
    </row>
    <row r="4670" spans="16:30" ht="4.5" customHeight="1" x14ac:dyDescent="0.2">
      <c r="P4670" s="75"/>
      <c r="Q4670" s="75"/>
      <c r="W4670" s="75"/>
      <c r="AD4670" s="77"/>
    </row>
    <row r="4671" spans="16:30" ht="4.5" customHeight="1" x14ac:dyDescent="0.2">
      <c r="P4671" s="75"/>
      <c r="Q4671" s="75"/>
      <c r="W4671" s="75"/>
      <c r="AD4671" s="77"/>
    </row>
    <row r="4672" spans="16:30" ht="4.5" customHeight="1" x14ac:dyDescent="0.2">
      <c r="P4672" s="75"/>
      <c r="Q4672" s="75"/>
      <c r="W4672" s="75"/>
      <c r="AD4672" s="77"/>
    </row>
    <row r="4673" spans="16:30" ht="4.5" customHeight="1" x14ac:dyDescent="0.2">
      <c r="P4673" s="75"/>
      <c r="Q4673" s="75"/>
      <c r="W4673" s="75"/>
      <c r="AD4673" s="77"/>
    </row>
    <row r="4674" spans="16:30" ht="4.5" customHeight="1" x14ac:dyDescent="0.2">
      <c r="P4674" s="75"/>
      <c r="Q4674" s="75"/>
      <c r="W4674" s="75"/>
      <c r="AD4674" s="77"/>
    </row>
    <row r="4675" spans="16:30" ht="4.5" customHeight="1" x14ac:dyDescent="0.2">
      <c r="P4675" s="75"/>
      <c r="Q4675" s="75"/>
      <c r="W4675" s="75"/>
      <c r="AD4675" s="77"/>
    </row>
    <row r="4676" spans="16:30" ht="4.5" customHeight="1" x14ac:dyDescent="0.2">
      <c r="P4676" s="75"/>
      <c r="Q4676" s="75"/>
      <c r="W4676" s="75"/>
      <c r="AD4676" s="77"/>
    </row>
    <row r="4677" spans="16:30" ht="4.5" customHeight="1" x14ac:dyDescent="0.2">
      <c r="P4677" s="75"/>
      <c r="Q4677" s="75"/>
      <c r="W4677" s="75"/>
      <c r="AD4677" s="77"/>
    </row>
    <row r="4678" spans="16:30" ht="4.5" customHeight="1" x14ac:dyDescent="0.2">
      <c r="P4678" s="75"/>
      <c r="Q4678" s="75"/>
      <c r="W4678" s="75"/>
      <c r="AD4678" s="77"/>
    </row>
    <row r="4679" spans="16:30" ht="4.5" customHeight="1" x14ac:dyDescent="0.2">
      <c r="P4679" s="75"/>
      <c r="Q4679" s="75"/>
      <c r="W4679" s="75"/>
      <c r="AD4679" s="77"/>
    </row>
    <row r="4680" spans="16:30" ht="4.5" customHeight="1" x14ac:dyDescent="0.2">
      <c r="P4680" s="75"/>
      <c r="Q4680" s="75"/>
      <c r="W4680" s="75"/>
      <c r="AD4680" s="77"/>
    </row>
    <row r="4681" spans="16:30" ht="4.5" customHeight="1" x14ac:dyDescent="0.2">
      <c r="P4681" s="75"/>
      <c r="Q4681" s="75"/>
      <c r="W4681" s="75"/>
      <c r="AD4681" s="77"/>
    </row>
    <row r="4682" spans="16:30" ht="4.5" customHeight="1" x14ac:dyDescent="0.2">
      <c r="P4682" s="75"/>
      <c r="Q4682" s="75"/>
      <c r="W4682" s="75"/>
      <c r="AD4682" s="77"/>
    </row>
    <row r="4683" spans="16:30" ht="4.5" customHeight="1" x14ac:dyDescent="0.2">
      <c r="P4683" s="75"/>
      <c r="Q4683" s="75"/>
      <c r="W4683" s="75"/>
      <c r="AD4683" s="77"/>
    </row>
    <row r="4684" spans="16:30" ht="4.5" customHeight="1" x14ac:dyDescent="0.2">
      <c r="P4684" s="75"/>
      <c r="Q4684" s="75"/>
      <c r="W4684" s="75"/>
      <c r="AD4684" s="77"/>
    </row>
    <row r="4685" spans="16:30" ht="4.5" customHeight="1" x14ac:dyDescent="0.2">
      <c r="P4685" s="75"/>
      <c r="Q4685" s="75"/>
      <c r="W4685" s="75"/>
      <c r="AD4685" s="77"/>
    </row>
    <row r="4686" spans="16:30" ht="4.5" customHeight="1" x14ac:dyDescent="0.2">
      <c r="P4686" s="75"/>
      <c r="Q4686" s="75"/>
      <c r="W4686" s="75"/>
      <c r="AD4686" s="77"/>
    </row>
    <row r="4687" spans="16:30" ht="4.5" customHeight="1" x14ac:dyDescent="0.2">
      <c r="P4687" s="75"/>
      <c r="Q4687" s="75"/>
      <c r="W4687" s="75"/>
      <c r="AD4687" s="77"/>
    </row>
    <row r="4688" spans="16:30" ht="4.5" customHeight="1" x14ac:dyDescent="0.2">
      <c r="P4688" s="75"/>
      <c r="Q4688" s="75"/>
      <c r="W4688" s="75"/>
      <c r="AD4688" s="77"/>
    </row>
    <row r="4689" spans="16:30" ht="4.5" customHeight="1" x14ac:dyDescent="0.2">
      <c r="P4689" s="75"/>
      <c r="Q4689" s="75"/>
      <c r="W4689" s="75"/>
      <c r="AD4689" s="77"/>
    </row>
    <row r="4690" spans="16:30" ht="4.5" customHeight="1" x14ac:dyDescent="0.2">
      <c r="P4690" s="75"/>
      <c r="Q4690" s="75"/>
      <c r="W4690" s="75"/>
      <c r="AD4690" s="77"/>
    </row>
    <row r="4691" spans="16:30" ht="4.5" customHeight="1" x14ac:dyDescent="0.2">
      <c r="P4691" s="75"/>
      <c r="Q4691" s="75"/>
      <c r="W4691" s="75"/>
      <c r="AD4691" s="77"/>
    </row>
    <row r="4692" spans="16:30" ht="4.5" customHeight="1" x14ac:dyDescent="0.2">
      <c r="P4692" s="75"/>
      <c r="Q4692" s="75"/>
      <c r="W4692" s="75"/>
      <c r="AD4692" s="77"/>
    </row>
    <row r="4693" spans="16:30" ht="4.5" customHeight="1" x14ac:dyDescent="0.2">
      <c r="P4693" s="75"/>
      <c r="Q4693" s="75"/>
      <c r="W4693" s="75"/>
      <c r="AD4693" s="77"/>
    </row>
    <row r="4694" spans="16:30" ht="4.5" customHeight="1" x14ac:dyDescent="0.2">
      <c r="P4694" s="75"/>
      <c r="Q4694" s="75"/>
      <c r="W4694" s="75"/>
      <c r="AD4694" s="77"/>
    </row>
    <row r="4695" spans="16:30" ht="4.5" customHeight="1" x14ac:dyDescent="0.2">
      <c r="P4695" s="75"/>
      <c r="Q4695" s="75"/>
      <c r="W4695" s="75"/>
      <c r="AD4695" s="77"/>
    </row>
    <row r="4696" spans="16:30" ht="4.5" customHeight="1" x14ac:dyDescent="0.2">
      <c r="P4696" s="75"/>
      <c r="Q4696" s="75"/>
      <c r="W4696" s="75"/>
      <c r="AD4696" s="77"/>
    </row>
    <row r="4697" spans="16:30" ht="4.5" customHeight="1" x14ac:dyDescent="0.2">
      <c r="P4697" s="75"/>
      <c r="Q4697" s="75"/>
      <c r="W4697" s="75"/>
      <c r="AD4697" s="77"/>
    </row>
    <row r="4698" spans="16:30" ht="4.5" customHeight="1" x14ac:dyDescent="0.2">
      <c r="P4698" s="75"/>
      <c r="Q4698" s="75"/>
      <c r="W4698" s="75"/>
      <c r="AD4698" s="77"/>
    </row>
    <row r="4699" spans="16:30" ht="4.5" customHeight="1" x14ac:dyDescent="0.2">
      <c r="P4699" s="75"/>
      <c r="Q4699" s="75"/>
      <c r="W4699" s="75"/>
      <c r="AD4699" s="77"/>
    </row>
    <row r="4700" spans="16:30" ht="4.5" customHeight="1" x14ac:dyDescent="0.2">
      <c r="P4700" s="75"/>
      <c r="Q4700" s="75"/>
      <c r="W4700" s="75"/>
      <c r="AD4700" s="77"/>
    </row>
    <row r="4701" spans="16:30" ht="4.5" customHeight="1" x14ac:dyDescent="0.2">
      <c r="P4701" s="75"/>
      <c r="Q4701" s="75"/>
      <c r="W4701" s="75"/>
      <c r="AD4701" s="77"/>
    </row>
    <row r="4702" spans="16:30" ht="4.5" customHeight="1" x14ac:dyDescent="0.2">
      <c r="P4702" s="75"/>
      <c r="Q4702" s="75"/>
      <c r="W4702" s="75"/>
      <c r="AD4702" s="77"/>
    </row>
    <row r="4703" spans="16:30" ht="4.5" customHeight="1" x14ac:dyDescent="0.2">
      <c r="P4703" s="75"/>
      <c r="Q4703" s="75"/>
      <c r="W4703" s="75"/>
      <c r="AD4703" s="77"/>
    </row>
    <row r="4704" spans="16:30" ht="4.5" customHeight="1" x14ac:dyDescent="0.2">
      <c r="P4704" s="75"/>
      <c r="Q4704" s="75"/>
      <c r="W4704" s="75"/>
      <c r="AD4704" s="77"/>
    </row>
    <row r="4705" spans="16:30" ht="4.5" customHeight="1" x14ac:dyDescent="0.2">
      <c r="P4705" s="75"/>
      <c r="Q4705" s="75"/>
      <c r="W4705" s="75"/>
      <c r="AD4705" s="77"/>
    </row>
    <row r="4706" spans="16:30" ht="4.5" customHeight="1" x14ac:dyDescent="0.2">
      <c r="P4706" s="75"/>
      <c r="Q4706" s="75"/>
      <c r="W4706" s="75"/>
      <c r="AD4706" s="77"/>
    </row>
    <row r="4707" spans="16:30" ht="4.5" customHeight="1" x14ac:dyDescent="0.2">
      <c r="P4707" s="75"/>
      <c r="Q4707" s="75"/>
      <c r="W4707" s="75"/>
      <c r="AD4707" s="77"/>
    </row>
    <row r="4708" spans="16:30" ht="4.5" customHeight="1" x14ac:dyDescent="0.2">
      <c r="P4708" s="75"/>
      <c r="Q4708" s="75"/>
      <c r="W4708" s="75"/>
      <c r="AD4708" s="77"/>
    </row>
    <row r="4709" spans="16:30" ht="4.5" customHeight="1" x14ac:dyDescent="0.2">
      <c r="P4709" s="75"/>
      <c r="Q4709" s="75"/>
      <c r="W4709" s="75"/>
      <c r="AD4709" s="77"/>
    </row>
    <row r="4710" spans="16:30" ht="4.5" customHeight="1" x14ac:dyDescent="0.2">
      <c r="P4710" s="75"/>
      <c r="Q4710" s="75"/>
      <c r="W4710" s="75"/>
      <c r="AD4710" s="77"/>
    </row>
    <row r="4711" spans="16:30" ht="4.5" customHeight="1" x14ac:dyDescent="0.2">
      <c r="P4711" s="75"/>
      <c r="Q4711" s="75"/>
      <c r="W4711" s="75"/>
      <c r="AD4711" s="77"/>
    </row>
    <row r="4712" spans="16:30" ht="4.5" customHeight="1" x14ac:dyDescent="0.2">
      <c r="P4712" s="75"/>
      <c r="Q4712" s="75"/>
      <c r="W4712" s="75"/>
      <c r="AD4712" s="77"/>
    </row>
    <row r="4713" spans="16:30" ht="4.5" customHeight="1" x14ac:dyDescent="0.2">
      <c r="P4713" s="75"/>
      <c r="Q4713" s="75"/>
      <c r="W4713" s="75"/>
      <c r="AD4713" s="77"/>
    </row>
    <row r="4714" spans="16:30" ht="4.5" customHeight="1" x14ac:dyDescent="0.2">
      <c r="P4714" s="75"/>
      <c r="Q4714" s="75"/>
      <c r="W4714" s="75"/>
      <c r="AD4714" s="77"/>
    </row>
    <row r="4715" spans="16:30" ht="4.5" customHeight="1" x14ac:dyDescent="0.2">
      <c r="P4715" s="75"/>
      <c r="Q4715" s="75"/>
      <c r="W4715" s="75"/>
      <c r="AD4715" s="77"/>
    </row>
    <row r="4716" spans="16:30" ht="4.5" customHeight="1" x14ac:dyDescent="0.2">
      <c r="P4716" s="75"/>
      <c r="Q4716" s="75"/>
      <c r="W4716" s="75"/>
      <c r="AD4716" s="77"/>
    </row>
    <row r="4717" spans="16:30" ht="4.5" customHeight="1" x14ac:dyDescent="0.2">
      <c r="P4717" s="75"/>
      <c r="Q4717" s="75"/>
      <c r="W4717" s="75"/>
      <c r="AD4717" s="77"/>
    </row>
    <row r="4718" spans="16:30" ht="4.5" customHeight="1" x14ac:dyDescent="0.2">
      <c r="P4718" s="75"/>
      <c r="Q4718" s="75"/>
      <c r="W4718" s="75"/>
      <c r="AD4718" s="77"/>
    </row>
    <row r="4719" spans="16:30" ht="4.5" customHeight="1" x14ac:dyDescent="0.2">
      <c r="P4719" s="75"/>
      <c r="Q4719" s="75"/>
      <c r="W4719" s="75"/>
      <c r="AD4719" s="77"/>
    </row>
    <row r="4720" spans="16:30" ht="4.5" customHeight="1" x14ac:dyDescent="0.2">
      <c r="P4720" s="75"/>
      <c r="Q4720" s="75"/>
      <c r="W4720" s="75"/>
      <c r="AD4720" s="77"/>
    </row>
    <row r="4721" spans="16:30" ht="4.5" customHeight="1" x14ac:dyDescent="0.2">
      <c r="P4721" s="75"/>
      <c r="Q4721" s="75"/>
      <c r="W4721" s="75"/>
      <c r="AD4721" s="77"/>
    </row>
    <row r="4722" spans="16:30" ht="4.5" customHeight="1" x14ac:dyDescent="0.2">
      <c r="P4722" s="75"/>
      <c r="Q4722" s="75"/>
      <c r="W4722" s="75"/>
      <c r="AD4722" s="77"/>
    </row>
    <row r="4723" spans="16:30" ht="4.5" customHeight="1" x14ac:dyDescent="0.2">
      <c r="P4723" s="75"/>
      <c r="Q4723" s="75"/>
      <c r="W4723" s="75"/>
      <c r="AD4723" s="77"/>
    </row>
    <row r="4724" spans="16:30" ht="4.5" customHeight="1" x14ac:dyDescent="0.2">
      <c r="P4724" s="75"/>
      <c r="Q4724" s="75"/>
      <c r="W4724" s="75"/>
      <c r="AD4724" s="77"/>
    </row>
    <row r="4725" spans="16:30" ht="4.5" customHeight="1" x14ac:dyDescent="0.2">
      <c r="P4725" s="75"/>
      <c r="Q4725" s="75"/>
      <c r="W4725" s="75"/>
      <c r="AD4725" s="77"/>
    </row>
    <row r="4726" spans="16:30" ht="4.5" customHeight="1" x14ac:dyDescent="0.2">
      <c r="P4726" s="75"/>
      <c r="Q4726" s="75"/>
      <c r="W4726" s="75"/>
      <c r="AD4726" s="77"/>
    </row>
    <row r="4727" spans="16:30" ht="4.5" customHeight="1" x14ac:dyDescent="0.2">
      <c r="P4727" s="75"/>
      <c r="Q4727" s="75"/>
      <c r="W4727" s="75"/>
      <c r="AD4727" s="77"/>
    </row>
    <row r="4728" spans="16:30" ht="4.5" customHeight="1" x14ac:dyDescent="0.2">
      <c r="P4728" s="75"/>
      <c r="Q4728" s="75"/>
      <c r="W4728" s="75"/>
      <c r="AD4728" s="77"/>
    </row>
    <row r="4729" spans="16:30" ht="4.5" customHeight="1" x14ac:dyDescent="0.2">
      <c r="P4729" s="75"/>
      <c r="Q4729" s="75"/>
      <c r="W4729" s="75"/>
      <c r="AD4729" s="77"/>
    </row>
    <row r="4730" spans="16:30" ht="4.5" customHeight="1" x14ac:dyDescent="0.2">
      <c r="P4730" s="75"/>
      <c r="Q4730" s="75"/>
      <c r="W4730" s="75"/>
      <c r="AD4730" s="77"/>
    </row>
    <row r="4731" spans="16:30" ht="4.5" customHeight="1" x14ac:dyDescent="0.2">
      <c r="P4731" s="75"/>
      <c r="Q4731" s="75"/>
      <c r="W4731" s="75"/>
      <c r="AD4731" s="77"/>
    </row>
    <row r="4732" spans="16:30" ht="4.5" customHeight="1" x14ac:dyDescent="0.2">
      <c r="P4732" s="75"/>
      <c r="Q4732" s="75"/>
      <c r="W4732" s="75"/>
      <c r="AD4732" s="77"/>
    </row>
    <row r="4733" spans="16:30" ht="4.5" customHeight="1" x14ac:dyDescent="0.2">
      <c r="P4733" s="75"/>
      <c r="Q4733" s="75"/>
      <c r="W4733" s="75"/>
      <c r="AD4733" s="77"/>
    </row>
    <row r="4734" spans="16:30" ht="4.5" customHeight="1" x14ac:dyDescent="0.2">
      <c r="P4734" s="75"/>
      <c r="Q4734" s="75"/>
      <c r="W4734" s="75"/>
      <c r="AD4734" s="77"/>
    </row>
    <row r="4735" spans="16:30" ht="4.5" customHeight="1" x14ac:dyDescent="0.2">
      <c r="P4735" s="75"/>
      <c r="Q4735" s="75"/>
      <c r="W4735" s="75"/>
      <c r="AD4735" s="77"/>
    </row>
    <row r="4736" spans="16:30" ht="4.5" customHeight="1" x14ac:dyDescent="0.2">
      <c r="P4736" s="75"/>
      <c r="Q4736" s="75"/>
      <c r="W4736" s="75"/>
      <c r="AD4736" s="77"/>
    </row>
    <row r="4737" spans="16:30" ht="4.5" customHeight="1" x14ac:dyDescent="0.2">
      <c r="P4737" s="75"/>
      <c r="Q4737" s="75"/>
      <c r="W4737" s="75"/>
      <c r="AD4737" s="77"/>
    </row>
    <row r="4738" spans="16:30" ht="4.5" customHeight="1" x14ac:dyDescent="0.2">
      <c r="P4738" s="75"/>
      <c r="Q4738" s="75"/>
      <c r="W4738" s="75"/>
      <c r="AD4738" s="77"/>
    </row>
    <row r="4739" spans="16:30" ht="4.5" customHeight="1" x14ac:dyDescent="0.2">
      <c r="P4739" s="75"/>
      <c r="Q4739" s="75"/>
      <c r="W4739" s="75"/>
      <c r="AD4739" s="77"/>
    </row>
    <row r="4740" spans="16:30" ht="4.5" customHeight="1" x14ac:dyDescent="0.2">
      <c r="P4740" s="75"/>
      <c r="Q4740" s="75"/>
      <c r="W4740" s="75"/>
      <c r="AD4740" s="77"/>
    </row>
    <row r="4741" spans="16:30" ht="4.5" customHeight="1" x14ac:dyDescent="0.2">
      <c r="P4741" s="75"/>
      <c r="Q4741" s="75"/>
      <c r="W4741" s="75"/>
      <c r="AD4741" s="77"/>
    </row>
    <row r="4742" spans="16:30" ht="4.5" customHeight="1" x14ac:dyDescent="0.2">
      <c r="P4742" s="75"/>
      <c r="Q4742" s="75"/>
      <c r="W4742" s="75"/>
      <c r="AD4742" s="77"/>
    </row>
    <row r="4743" spans="16:30" ht="4.5" customHeight="1" x14ac:dyDescent="0.2">
      <c r="P4743" s="75"/>
      <c r="Q4743" s="75"/>
      <c r="W4743" s="75"/>
      <c r="AD4743" s="77"/>
    </row>
    <row r="4744" spans="16:30" ht="4.5" customHeight="1" x14ac:dyDescent="0.2">
      <c r="P4744" s="75"/>
      <c r="Q4744" s="75"/>
      <c r="W4744" s="75"/>
      <c r="AD4744" s="77"/>
    </row>
    <row r="4745" spans="16:30" ht="4.5" customHeight="1" x14ac:dyDescent="0.2">
      <c r="P4745" s="75"/>
      <c r="Q4745" s="75"/>
      <c r="W4745" s="75"/>
      <c r="AD4745" s="77"/>
    </row>
    <row r="4746" spans="16:30" ht="4.5" customHeight="1" x14ac:dyDescent="0.2">
      <c r="P4746" s="75"/>
      <c r="Q4746" s="75"/>
      <c r="W4746" s="75"/>
      <c r="AD4746" s="77"/>
    </row>
    <row r="4747" spans="16:30" ht="4.5" customHeight="1" x14ac:dyDescent="0.2">
      <c r="P4747" s="75"/>
      <c r="Q4747" s="75"/>
      <c r="W4747" s="75"/>
      <c r="AD4747" s="77"/>
    </row>
    <row r="4748" spans="16:30" ht="4.5" customHeight="1" x14ac:dyDescent="0.2">
      <c r="P4748" s="75"/>
      <c r="Q4748" s="75"/>
      <c r="W4748" s="75"/>
      <c r="AD4748" s="77"/>
    </row>
    <row r="4749" spans="16:30" ht="4.5" customHeight="1" x14ac:dyDescent="0.2">
      <c r="P4749" s="75"/>
      <c r="Q4749" s="75"/>
      <c r="W4749" s="75"/>
      <c r="AD4749" s="77"/>
    </row>
    <row r="4750" spans="16:30" ht="4.5" customHeight="1" x14ac:dyDescent="0.2">
      <c r="P4750" s="75"/>
      <c r="Q4750" s="75"/>
      <c r="W4750" s="75"/>
      <c r="AD4750" s="77"/>
    </row>
    <row r="4751" spans="16:30" ht="4.5" customHeight="1" x14ac:dyDescent="0.2">
      <c r="P4751" s="75"/>
      <c r="Q4751" s="75"/>
      <c r="W4751" s="75"/>
      <c r="AD4751" s="77"/>
    </row>
    <row r="4752" spans="16:30" ht="4.5" customHeight="1" x14ac:dyDescent="0.2">
      <c r="P4752" s="75"/>
      <c r="Q4752" s="75"/>
      <c r="W4752" s="75"/>
      <c r="AD4752" s="77"/>
    </row>
    <row r="4753" spans="16:30" ht="4.5" customHeight="1" x14ac:dyDescent="0.2">
      <c r="P4753" s="75"/>
      <c r="Q4753" s="75"/>
      <c r="W4753" s="75"/>
      <c r="AD4753" s="77"/>
    </row>
    <row r="4754" spans="16:30" ht="4.5" customHeight="1" x14ac:dyDescent="0.2">
      <c r="P4754" s="75"/>
      <c r="Q4754" s="75"/>
      <c r="W4754" s="75"/>
      <c r="AD4754" s="77"/>
    </row>
    <row r="4755" spans="16:30" ht="4.5" customHeight="1" x14ac:dyDescent="0.2">
      <c r="P4755" s="75"/>
      <c r="Q4755" s="75"/>
      <c r="W4755" s="75"/>
      <c r="AD4755" s="77"/>
    </row>
    <row r="4756" spans="16:30" ht="4.5" customHeight="1" x14ac:dyDescent="0.2">
      <c r="P4756" s="75"/>
      <c r="Q4756" s="75"/>
      <c r="W4756" s="75"/>
      <c r="AD4756" s="77"/>
    </row>
    <row r="4757" spans="16:30" ht="4.5" customHeight="1" x14ac:dyDescent="0.2">
      <c r="P4757" s="75"/>
      <c r="Q4757" s="75"/>
      <c r="W4757" s="75"/>
      <c r="AD4757" s="77"/>
    </row>
    <row r="4758" spans="16:30" ht="4.5" customHeight="1" x14ac:dyDescent="0.2">
      <c r="P4758" s="75"/>
      <c r="Q4758" s="75"/>
      <c r="W4758" s="75"/>
      <c r="AD4758" s="77"/>
    </row>
    <row r="4759" spans="16:30" ht="4.5" customHeight="1" x14ac:dyDescent="0.2">
      <c r="P4759" s="75"/>
      <c r="Q4759" s="75"/>
      <c r="W4759" s="75"/>
      <c r="AD4759" s="77"/>
    </row>
    <row r="4760" spans="16:30" ht="4.5" customHeight="1" x14ac:dyDescent="0.2">
      <c r="P4760" s="75"/>
      <c r="Q4760" s="75"/>
      <c r="W4760" s="75"/>
      <c r="AD4760" s="77"/>
    </row>
    <row r="4761" spans="16:30" ht="4.5" customHeight="1" x14ac:dyDescent="0.2">
      <c r="P4761" s="75"/>
      <c r="Q4761" s="75"/>
      <c r="W4761" s="75"/>
      <c r="AD4761" s="77"/>
    </row>
    <row r="4762" spans="16:30" ht="4.5" customHeight="1" x14ac:dyDescent="0.2">
      <c r="P4762" s="75"/>
      <c r="Q4762" s="75"/>
      <c r="W4762" s="75"/>
      <c r="AD4762" s="77"/>
    </row>
    <row r="4763" spans="16:30" ht="4.5" customHeight="1" x14ac:dyDescent="0.2">
      <c r="P4763" s="75"/>
      <c r="Q4763" s="75"/>
      <c r="W4763" s="75"/>
      <c r="AD4763" s="77"/>
    </row>
    <row r="4764" spans="16:30" ht="4.5" customHeight="1" x14ac:dyDescent="0.2">
      <c r="P4764" s="75"/>
      <c r="Q4764" s="75"/>
      <c r="W4764" s="75"/>
      <c r="AD4764" s="77"/>
    </row>
    <row r="4765" spans="16:30" ht="4.5" customHeight="1" x14ac:dyDescent="0.2">
      <c r="P4765" s="75"/>
      <c r="Q4765" s="75"/>
      <c r="W4765" s="75"/>
      <c r="AD4765" s="77"/>
    </row>
    <row r="4766" spans="16:30" ht="4.5" customHeight="1" x14ac:dyDescent="0.2">
      <c r="P4766" s="75"/>
      <c r="Q4766" s="75"/>
      <c r="W4766" s="75"/>
      <c r="AD4766" s="77"/>
    </row>
    <row r="4767" spans="16:30" ht="4.5" customHeight="1" x14ac:dyDescent="0.2">
      <c r="P4767" s="75"/>
      <c r="Q4767" s="75"/>
      <c r="W4767" s="75"/>
      <c r="AD4767" s="77"/>
    </row>
    <row r="4768" spans="16:30" ht="4.5" customHeight="1" x14ac:dyDescent="0.2">
      <c r="P4768" s="75"/>
      <c r="Q4768" s="75"/>
      <c r="W4768" s="75"/>
      <c r="AD4768" s="77"/>
    </row>
    <row r="4769" spans="16:30" ht="4.5" customHeight="1" x14ac:dyDescent="0.2">
      <c r="P4769" s="75"/>
      <c r="Q4769" s="75"/>
      <c r="W4769" s="75"/>
      <c r="AD4769" s="77"/>
    </row>
    <row r="4770" spans="16:30" ht="4.5" customHeight="1" x14ac:dyDescent="0.2">
      <c r="P4770" s="75"/>
      <c r="Q4770" s="75"/>
      <c r="W4770" s="75"/>
      <c r="AD4770" s="77"/>
    </row>
    <row r="4771" spans="16:30" ht="4.5" customHeight="1" x14ac:dyDescent="0.2">
      <c r="P4771" s="75"/>
      <c r="Q4771" s="75"/>
      <c r="W4771" s="75"/>
      <c r="AD4771" s="77"/>
    </row>
    <row r="4772" spans="16:30" ht="4.5" customHeight="1" x14ac:dyDescent="0.2">
      <c r="P4772" s="75"/>
      <c r="Q4772" s="75"/>
      <c r="W4772" s="75"/>
      <c r="AD4772" s="77"/>
    </row>
    <row r="4773" spans="16:30" ht="4.5" customHeight="1" x14ac:dyDescent="0.2">
      <c r="P4773" s="75"/>
      <c r="Q4773" s="75"/>
      <c r="W4773" s="75"/>
      <c r="AD4773" s="77"/>
    </row>
    <row r="4774" spans="16:30" ht="4.5" customHeight="1" x14ac:dyDescent="0.2">
      <c r="P4774" s="75"/>
      <c r="Q4774" s="75"/>
      <c r="W4774" s="75"/>
      <c r="AD4774" s="77"/>
    </row>
    <row r="4775" spans="16:30" ht="4.5" customHeight="1" x14ac:dyDescent="0.2">
      <c r="P4775" s="75"/>
      <c r="Q4775" s="75"/>
      <c r="W4775" s="75"/>
      <c r="AD4775" s="77"/>
    </row>
    <row r="4776" spans="16:30" ht="4.5" customHeight="1" x14ac:dyDescent="0.2">
      <c r="P4776" s="75"/>
      <c r="Q4776" s="75"/>
      <c r="W4776" s="75"/>
      <c r="AD4776" s="77"/>
    </row>
    <row r="4777" spans="16:30" ht="4.5" customHeight="1" x14ac:dyDescent="0.2">
      <c r="P4777" s="75"/>
      <c r="Q4777" s="75"/>
      <c r="W4777" s="75"/>
      <c r="AD4777" s="77"/>
    </row>
    <row r="4778" spans="16:30" ht="4.5" customHeight="1" x14ac:dyDescent="0.2">
      <c r="P4778" s="75"/>
      <c r="Q4778" s="75"/>
      <c r="W4778" s="75"/>
      <c r="AD4778" s="77"/>
    </row>
    <row r="4779" spans="16:30" ht="4.5" customHeight="1" x14ac:dyDescent="0.2">
      <c r="P4779" s="75"/>
      <c r="Q4779" s="75"/>
      <c r="W4779" s="75"/>
      <c r="AD4779" s="77"/>
    </row>
    <row r="4780" spans="16:30" ht="4.5" customHeight="1" x14ac:dyDescent="0.2">
      <c r="P4780" s="75"/>
      <c r="Q4780" s="75"/>
      <c r="W4780" s="75"/>
      <c r="AD4780" s="77"/>
    </row>
    <row r="4781" spans="16:30" ht="4.5" customHeight="1" x14ac:dyDescent="0.2">
      <c r="P4781" s="75"/>
      <c r="Q4781" s="75"/>
      <c r="W4781" s="75"/>
      <c r="AD4781" s="77"/>
    </row>
    <row r="4782" spans="16:30" ht="4.5" customHeight="1" x14ac:dyDescent="0.2">
      <c r="P4782" s="75"/>
      <c r="Q4782" s="75"/>
      <c r="W4782" s="75"/>
      <c r="AD4782" s="77"/>
    </row>
    <row r="4783" spans="16:30" ht="4.5" customHeight="1" x14ac:dyDescent="0.2">
      <c r="P4783" s="75"/>
      <c r="Q4783" s="75"/>
      <c r="W4783" s="75"/>
      <c r="AD4783" s="77"/>
    </row>
    <row r="4784" spans="16:30" ht="4.5" customHeight="1" x14ac:dyDescent="0.2">
      <c r="P4784" s="75"/>
      <c r="Q4784" s="75"/>
      <c r="W4784" s="75"/>
      <c r="AD4784" s="77"/>
    </row>
    <row r="4785" spans="16:30" ht="4.5" customHeight="1" x14ac:dyDescent="0.2">
      <c r="P4785" s="75"/>
      <c r="Q4785" s="75"/>
      <c r="W4785" s="75"/>
      <c r="AD4785" s="77"/>
    </row>
    <row r="4786" spans="16:30" ht="4.5" customHeight="1" x14ac:dyDescent="0.2">
      <c r="P4786" s="75"/>
      <c r="Q4786" s="75"/>
      <c r="W4786" s="75"/>
      <c r="AD4786" s="77"/>
    </row>
    <row r="4787" spans="16:30" ht="4.5" customHeight="1" x14ac:dyDescent="0.2">
      <c r="P4787" s="75"/>
      <c r="Q4787" s="75"/>
      <c r="W4787" s="75"/>
      <c r="AD4787" s="77"/>
    </row>
    <row r="4788" spans="16:30" ht="4.5" customHeight="1" x14ac:dyDescent="0.2">
      <c r="P4788" s="75"/>
      <c r="Q4788" s="75"/>
      <c r="W4788" s="75"/>
      <c r="AD4788" s="77"/>
    </row>
    <row r="4789" spans="16:30" ht="4.5" customHeight="1" x14ac:dyDescent="0.2">
      <c r="P4789" s="75"/>
      <c r="Q4789" s="75"/>
      <c r="W4789" s="75"/>
      <c r="AD4789" s="77"/>
    </row>
    <row r="4790" spans="16:30" ht="4.5" customHeight="1" x14ac:dyDescent="0.2">
      <c r="P4790" s="75"/>
      <c r="Q4790" s="75"/>
      <c r="W4790" s="75"/>
      <c r="AD4790" s="77"/>
    </row>
    <row r="4791" spans="16:30" ht="4.5" customHeight="1" x14ac:dyDescent="0.2">
      <c r="P4791" s="75"/>
      <c r="Q4791" s="75"/>
      <c r="W4791" s="75"/>
      <c r="AD4791" s="77"/>
    </row>
    <row r="4792" spans="16:30" ht="4.5" customHeight="1" x14ac:dyDescent="0.2">
      <c r="P4792" s="75"/>
      <c r="Q4792" s="75"/>
      <c r="W4792" s="75"/>
      <c r="AD4792" s="77"/>
    </row>
    <row r="4793" spans="16:30" ht="4.5" customHeight="1" x14ac:dyDescent="0.2">
      <c r="P4793" s="75"/>
      <c r="Q4793" s="75"/>
      <c r="W4793" s="75"/>
      <c r="AD4793" s="77"/>
    </row>
    <row r="4794" spans="16:30" ht="4.5" customHeight="1" x14ac:dyDescent="0.2">
      <c r="P4794" s="75"/>
      <c r="Q4794" s="75"/>
      <c r="W4794" s="75"/>
      <c r="AD4794" s="77"/>
    </row>
    <row r="4795" spans="16:30" ht="4.5" customHeight="1" x14ac:dyDescent="0.2">
      <c r="P4795" s="75"/>
      <c r="Q4795" s="75"/>
      <c r="W4795" s="75"/>
      <c r="AD4795" s="77"/>
    </row>
    <row r="4796" spans="16:30" ht="4.5" customHeight="1" x14ac:dyDescent="0.2">
      <c r="P4796" s="75"/>
      <c r="Q4796" s="75"/>
      <c r="W4796" s="75"/>
      <c r="AD4796" s="77"/>
    </row>
    <row r="4797" spans="16:30" ht="4.5" customHeight="1" x14ac:dyDescent="0.2">
      <c r="P4797" s="75"/>
      <c r="Q4797" s="75"/>
      <c r="W4797" s="75"/>
      <c r="AD4797" s="77"/>
    </row>
    <row r="4798" spans="16:30" ht="4.5" customHeight="1" x14ac:dyDescent="0.2">
      <c r="P4798" s="75"/>
      <c r="Q4798" s="75"/>
      <c r="W4798" s="75"/>
      <c r="AD4798" s="77"/>
    </row>
    <row r="4799" spans="16:30" ht="4.5" customHeight="1" x14ac:dyDescent="0.2">
      <c r="P4799" s="75"/>
      <c r="Q4799" s="75"/>
      <c r="W4799" s="75"/>
      <c r="AD4799" s="77"/>
    </row>
    <row r="4800" spans="16:30" ht="4.5" customHeight="1" x14ac:dyDescent="0.2">
      <c r="P4800" s="75"/>
      <c r="Q4800" s="75"/>
      <c r="W4800" s="75"/>
      <c r="AD4800" s="77"/>
    </row>
    <row r="4801" spans="16:30" ht="4.5" customHeight="1" x14ac:dyDescent="0.2">
      <c r="P4801" s="75"/>
      <c r="Q4801" s="75"/>
      <c r="W4801" s="75"/>
      <c r="AD4801" s="77"/>
    </row>
    <row r="4802" spans="16:30" ht="4.5" customHeight="1" x14ac:dyDescent="0.2">
      <c r="P4802" s="75"/>
      <c r="Q4802" s="75"/>
      <c r="W4802" s="75"/>
      <c r="AD4802" s="77"/>
    </row>
    <row r="4803" spans="16:30" ht="4.5" customHeight="1" x14ac:dyDescent="0.2">
      <c r="P4803" s="75"/>
      <c r="Q4803" s="75"/>
      <c r="W4803" s="75"/>
      <c r="AD4803" s="77"/>
    </row>
    <row r="4804" spans="16:30" ht="4.5" customHeight="1" x14ac:dyDescent="0.2">
      <c r="P4804" s="75"/>
      <c r="Q4804" s="75"/>
      <c r="W4804" s="75"/>
      <c r="AD4804" s="77"/>
    </row>
    <row r="4805" spans="16:30" ht="4.5" customHeight="1" x14ac:dyDescent="0.2">
      <c r="P4805" s="75"/>
      <c r="Q4805" s="75"/>
      <c r="W4805" s="75"/>
      <c r="AD4805" s="77"/>
    </row>
    <row r="4806" spans="16:30" ht="4.5" customHeight="1" x14ac:dyDescent="0.2">
      <c r="P4806" s="75"/>
      <c r="Q4806" s="75"/>
      <c r="W4806" s="75"/>
      <c r="AD4806" s="77"/>
    </row>
    <row r="4807" spans="16:30" ht="4.5" customHeight="1" x14ac:dyDescent="0.2">
      <c r="P4807" s="75"/>
      <c r="Q4807" s="75"/>
      <c r="W4807" s="75"/>
      <c r="AD4807" s="77"/>
    </row>
    <row r="4808" spans="16:30" ht="4.5" customHeight="1" x14ac:dyDescent="0.2">
      <c r="P4808" s="75"/>
      <c r="Q4808" s="75"/>
      <c r="W4808" s="75"/>
      <c r="AD4808" s="77"/>
    </row>
    <row r="4809" spans="16:30" ht="4.5" customHeight="1" x14ac:dyDescent="0.2">
      <c r="P4809" s="75"/>
      <c r="Q4809" s="75"/>
      <c r="W4809" s="75"/>
      <c r="AD4809" s="77"/>
    </row>
    <row r="4810" spans="16:30" ht="4.5" customHeight="1" x14ac:dyDescent="0.2">
      <c r="P4810" s="75"/>
      <c r="Q4810" s="75"/>
      <c r="W4810" s="75"/>
      <c r="AD4810" s="77"/>
    </row>
    <row r="4811" spans="16:30" ht="4.5" customHeight="1" x14ac:dyDescent="0.2">
      <c r="P4811" s="75"/>
      <c r="Q4811" s="75"/>
      <c r="W4811" s="75"/>
      <c r="AD4811" s="77"/>
    </row>
    <row r="4812" spans="16:30" ht="4.5" customHeight="1" x14ac:dyDescent="0.2">
      <c r="P4812" s="75"/>
      <c r="Q4812" s="75"/>
      <c r="W4812" s="75"/>
      <c r="AD4812" s="77"/>
    </row>
    <row r="4813" spans="16:30" ht="4.5" customHeight="1" x14ac:dyDescent="0.2">
      <c r="P4813" s="75"/>
      <c r="Q4813" s="75"/>
      <c r="W4813" s="75"/>
      <c r="AD4813" s="77"/>
    </row>
    <row r="4814" spans="16:30" ht="4.5" customHeight="1" x14ac:dyDescent="0.2">
      <c r="P4814" s="75"/>
      <c r="Q4814" s="75"/>
      <c r="W4814" s="75"/>
      <c r="AD4814" s="77"/>
    </row>
    <row r="4815" spans="16:30" ht="4.5" customHeight="1" x14ac:dyDescent="0.2">
      <c r="P4815" s="75"/>
      <c r="Q4815" s="75"/>
      <c r="W4815" s="75"/>
      <c r="AD4815" s="77"/>
    </row>
    <row r="4816" spans="16:30" ht="4.5" customHeight="1" x14ac:dyDescent="0.2">
      <c r="P4816" s="75"/>
      <c r="Q4816" s="75"/>
      <c r="W4816" s="75"/>
      <c r="AD4816" s="77"/>
    </row>
    <row r="4817" spans="16:30" ht="4.5" customHeight="1" x14ac:dyDescent="0.2">
      <c r="P4817" s="75"/>
      <c r="Q4817" s="75"/>
      <c r="W4817" s="75"/>
      <c r="AD4817" s="77"/>
    </row>
    <row r="4818" spans="16:30" ht="4.5" customHeight="1" x14ac:dyDescent="0.2">
      <c r="P4818" s="75"/>
      <c r="Q4818" s="75"/>
      <c r="W4818" s="75"/>
      <c r="AD4818" s="77"/>
    </row>
    <row r="4819" spans="16:30" ht="4.5" customHeight="1" x14ac:dyDescent="0.2">
      <c r="P4819" s="75"/>
      <c r="Q4819" s="75"/>
      <c r="W4819" s="75"/>
      <c r="AD4819" s="77"/>
    </row>
    <row r="4820" spans="16:30" ht="4.5" customHeight="1" x14ac:dyDescent="0.2">
      <c r="P4820" s="75"/>
      <c r="Q4820" s="75"/>
      <c r="W4820" s="75"/>
      <c r="AD4820" s="77"/>
    </row>
    <row r="4821" spans="16:30" ht="4.5" customHeight="1" x14ac:dyDescent="0.2">
      <c r="P4821" s="75"/>
      <c r="Q4821" s="75"/>
      <c r="W4821" s="75"/>
      <c r="AD4821" s="77"/>
    </row>
    <row r="4822" spans="16:30" ht="4.5" customHeight="1" x14ac:dyDescent="0.2">
      <c r="P4822" s="75"/>
      <c r="Q4822" s="75"/>
      <c r="W4822" s="75"/>
      <c r="AD4822" s="77"/>
    </row>
    <row r="4823" spans="16:30" ht="4.5" customHeight="1" x14ac:dyDescent="0.2">
      <c r="P4823" s="75"/>
      <c r="Q4823" s="75"/>
      <c r="W4823" s="75"/>
      <c r="AD4823" s="77"/>
    </row>
    <row r="4824" spans="16:30" ht="4.5" customHeight="1" x14ac:dyDescent="0.2">
      <c r="P4824" s="75"/>
      <c r="Q4824" s="75"/>
      <c r="W4824" s="75"/>
      <c r="AD4824" s="77"/>
    </row>
    <row r="4825" spans="16:30" ht="4.5" customHeight="1" x14ac:dyDescent="0.2">
      <c r="P4825" s="75"/>
      <c r="Q4825" s="75"/>
      <c r="W4825" s="75"/>
      <c r="AD4825" s="77"/>
    </row>
    <row r="4826" spans="16:30" ht="4.5" customHeight="1" x14ac:dyDescent="0.2">
      <c r="P4826" s="75"/>
      <c r="Q4826" s="75"/>
      <c r="W4826" s="75"/>
      <c r="AD4826" s="77"/>
    </row>
    <row r="4827" spans="16:30" ht="4.5" customHeight="1" x14ac:dyDescent="0.2">
      <c r="P4827" s="75"/>
      <c r="Q4827" s="75"/>
      <c r="W4827" s="75"/>
      <c r="AD4827" s="77"/>
    </row>
    <row r="4828" spans="16:30" ht="4.5" customHeight="1" x14ac:dyDescent="0.2">
      <c r="P4828" s="75"/>
      <c r="Q4828" s="75"/>
      <c r="W4828" s="75"/>
      <c r="AD4828" s="77"/>
    </row>
    <row r="4829" spans="16:30" ht="4.5" customHeight="1" x14ac:dyDescent="0.2">
      <c r="P4829" s="75"/>
      <c r="Q4829" s="75"/>
      <c r="W4829" s="75"/>
      <c r="AD4829" s="77"/>
    </row>
    <row r="4830" spans="16:30" ht="4.5" customHeight="1" x14ac:dyDescent="0.2">
      <c r="P4830" s="75"/>
      <c r="Q4830" s="75"/>
      <c r="W4830" s="75"/>
      <c r="AD4830" s="77"/>
    </row>
    <row r="4831" spans="16:30" ht="4.5" customHeight="1" x14ac:dyDescent="0.2">
      <c r="P4831" s="75"/>
      <c r="Q4831" s="75"/>
      <c r="W4831" s="75"/>
      <c r="AD4831" s="77"/>
    </row>
    <row r="4832" spans="16:30" ht="4.5" customHeight="1" x14ac:dyDescent="0.2">
      <c r="P4832" s="75"/>
      <c r="Q4832" s="75"/>
      <c r="W4832" s="75"/>
      <c r="AD4832" s="77"/>
    </row>
    <row r="4833" spans="16:30" ht="4.5" customHeight="1" x14ac:dyDescent="0.2">
      <c r="P4833" s="75"/>
      <c r="Q4833" s="75"/>
      <c r="W4833" s="75"/>
      <c r="AD4833" s="77"/>
    </row>
    <row r="4834" spans="16:30" ht="4.5" customHeight="1" x14ac:dyDescent="0.2">
      <c r="P4834" s="75"/>
      <c r="Q4834" s="75"/>
      <c r="W4834" s="75"/>
      <c r="AD4834" s="77"/>
    </row>
    <row r="4835" spans="16:30" ht="4.5" customHeight="1" x14ac:dyDescent="0.2">
      <c r="P4835" s="75"/>
      <c r="Q4835" s="75"/>
      <c r="W4835" s="75"/>
      <c r="AD4835" s="77"/>
    </row>
    <row r="4836" spans="16:30" ht="4.5" customHeight="1" x14ac:dyDescent="0.2">
      <c r="P4836" s="75"/>
      <c r="Q4836" s="75"/>
      <c r="W4836" s="75"/>
      <c r="AD4836" s="77"/>
    </row>
    <row r="4837" spans="16:30" ht="4.5" customHeight="1" x14ac:dyDescent="0.2">
      <c r="P4837" s="75"/>
      <c r="Q4837" s="75"/>
      <c r="W4837" s="75"/>
      <c r="AD4837" s="77"/>
    </row>
    <row r="4838" spans="16:30" ht="4.5" customHeight="1" x14ac:dyDescent="0.2">
      <c r="P4838" s="75"/>
      <c r="Q4838" s="75"/>
      <c r="W4838" s="75"/>
      <c r="AD4838" s="77"/>
    </row>
    <row r="4839" spans="16:30" ht="4.5" customHeight="1" x14ac:dyDescent="0.2">
      <c r="P4839" s="75"/>
      <c r="Q4839" s="75"/>
      <c r="W4839" s="75"/>
      <c r="AD4839" s="77"/>
    </row>
    <row r="4840" spans="16:30" ht="4.5" customHeight="1" x14ac:dyDescent="0.2">
      <c r="P4840" s="75"/>
      <c r="Q4840" s="75"/>
      <c r="W4840" s="75"/>
      <c r="AD4840" s="77"/>
    </row>
    <row r="4841" spans="16:30" ht="4.5" customHeight="1" x14ac:dyDescent="0.2">
      <c r="P4841" s="75"/>
      <c r="Q4841" s="75"/>
      <c r="W4841" s="75"/>
      <c r="AD4841" s="77"/>
    </row>
    <row r="4842" spans="16:30" ht="4.5" customHeight="1" x14ac:dyDescent="0.2">
      <c r="P4842" s="75"/>
      <c r="Q4842" s="75"/>
      <c r="W4842" s="75"/>
      <c r="AD4842" s="77"/>
    </row>
    <row r="4843" spans="16:30" ht="4.5" customHeight="1" x14ac:dyDescent="0.2">
      <c r="P4843" s="75"/>
      <c r="Q4843" s="75"/>
      <c r="W4843" s="75"/>
      <c r="AD4843" s="77"/>
    </row>
    <row r="4844" spans="16:30" ht="4.5" customHeight="1" x14ac:dyDescent="0.2">
      <c r="P4844" s="75"/>
      <c r="Q4844" s="75"/>
      <c r="W4844" s="75"/>
      <c r="AD4844" s="77"/>
    </row>
    <row r="4845" spans="16:30" ht="4.5" customHeight="1" x14ac:dyDescent="0.2">
      <c r="P4845" s="75"/>
      <c r="Q4845" s="75"/>
      <c r="W4845" s="75"/>
      <c r="AD4845" s="77"/>
    </row>
    <row r="4846" spans="16:30" ht="4.5" customHeight="1" x14ac:dyDescent="0.2">
      <c r="P4846" s="75"/>
      <c r="Q4846" s="75"/>
      <c r="W4846" s="75"/>
      <c r="AD4846" s="77"/>
    </row>
    <row r="4847" spans="16:30" ht="4.5" customHeight="1" x14ac:dyDescent="0.2">
      <c r="P4847" s="75"/>
      <c r="Q4847" s="75"/>
      <c r="W4847" s="75"/>
      <c r="AD4847" s="77"/>
    </row>
    <row r="4848" spans="16:30" ht="4.5" customHeight="1" x14ac:dyDescent="0.2">
      <c r="P4848" s="75"/>
      <c r="Q4848" s="75"/>
      <c r="W4848" s="75"/>
      <c r="AD4848" s="77"/>
    </row>
    <row r="4849" spans="16:30" ht="4.5" customHeight="1" x14ac:dyDescent="0.2">
      <c r="P4849" s="75"/>
      <c r="Q4849" s="75"/>
      <c r="W4849" s="75"/>
      <c r="AD4849" s="77"/>
    </row>
    <row r="4850" spans="16:30" ht="4.5" customHeight="1" x14ac:dyDescent="0.2">
      <c r="P4850" s="75"/>
      <c r="Q4850" s="75"/>
      <c r="W4850" s="75"/>
      <c r="AD4850" s="77"/>
    </row>
    <row r="4851" spans="16:30" ht="4.5" customHeight="1" x14ac:dyDescent="0.2">
      <c r="P4851" s="75"/>
      <c r="Q4851" s="75"/>
      <c r="W4851" s="75"/>
      <c r="AD4851" s="77"/>
    </row>
    <row r="4852" spans="16:30" ht="4.5" customHeight="1" x14ac:dyDescent="0.2">
      <c r="P4852" s="75"/>
      <c r="Q4852" s="75"/>
      <c r="W4852" s="75"/>
      <c r="AD4852" s="77"/>
    </row>
    <row r="4853" spans="16:30" ht="4.5" customHeight="1" x14ac:dyDescent="0.2">
      <c r="P4853" s="75"/>
      <c r="Q4853" s="75"/>
      <c r="W4853" s="75"/>
      <c r="AD4853" s="77"/>
    </row>
    <row r="4854" spans="16:30" ht="4.5" customHeight="1" x14ac:dyDescent="0.2">
      <c r="P4854" s="75"/>
      <c r="Q4854" s="75"/>
      <c r="W4854" s="75"/>
      <c r="AD4854" s="77"/>
    </row>
    <row r="4855" spans="16:30" ht="4.5" customHeight="1" x14ac:dyDescent="0.2">
      <c r="P4855" s="75"/>
      <c r="Q4855" s="75"/>
      <c r="W4855" s="75"/>
      <c r="AD4855" s="77"/>
    </row>
    <row r="4856" spans="16:30" ht="4.5" customHeight="1" x14ac:dyDescent="0.2">
      <c r="P4856" s="75"/>
      <c r="Q4856" s="75"/>
      <c r="W4856" s="75"/>
      <c r="AD4856" s="77"/>
    </row>
    <row r="4857" spans="16:30" ht="4.5" customHeight="1" x14ac:dyDescent="0.2">
      <c r="P4857" s="75"/>
      <c r="Q4857" s="75"/>
      <c r="W4857" s="75"/>
      <c r="AD4857" s="77"/>
    </row>
    <row r="4858" spans="16:30" ht="4.5" customHeight="1" x14ac:dyDescent="0.2">
      <c r="P4858" s="75"/>
      <c r="Q4858" s="75"/>
      <c r="W4858" s="75"/>
      <c r="AD4858" s="77"/>
    </row>
    <row r="4859" spans="16:30" ht="4.5" customHeight="1" x14ac:dyDescent="0.2">
      <c r="P4859" s="75"/>
      <c r="Q4859" s="75"/>
      <c r="W4859" s="75"/>
      <c r="AD4859" s="77"/>
    </row>
    <row r="4860" spans="16:30" ht="4.5" customHeight="1" x14ac:dyDescent="0.2">
      <c r="P4860" s="75"/>
      <c r="Q4860" s="75"/>
      <c r="W4860" s="75"/>
      <c r="AD4860" s="77"/>
    </row>
    <row r="4861" spans="16:30" ht="4.5" customHeight="1" x14ac:dyDescent="0.2">
      <c r="P4861" s="75"/>
      <c r="Q4861" s="75"/>
      <c r="W4861" s="75"/>
      <c r="AD4861" s="77"/>
    </row>
    <row r="4862" spans="16:30" ht="4.5" customHeight="1" x14ac:dyDescent="0.2">
      <c r="P4862" s="75"/>
      <c r="Q4862" s="75"/>
      <c r="W4862" s="75"/>
      <c r="AD4862" s="77"/>
    </row>
    <row r="4863" spans="16:30" ht="4.5" customHeight="1" x14ac:dyDescent="0.2">
      <c r="P4863" s="75"/>
      <c r="Q4863" s="75"/>
      <c r="W4863" s="75"/>
      <c r="AD4863" s="77"/>
    </row>
    <row r="4864" spans="16:30" ht="4.5" customHeight="1" x14ac:dyDescent="0.2">
      <c r="P4864" s="75"/>
      <c r="Q4864" s="75"/>
      <c r="W4864" s="75"/>
      <c r="AD4864" s="77"/>
    </row>
    <row r="4865" spans="16:30" ht="4.5" customHeight="1" x14ac:dyDescent="0.2">
      <c r="P4865" s="75"/>
      <c r="Q4865" s="75"/>
      <c r="W4865" s="75"/>
      <c r="AD4865" s="77"/>
    </row>
    <row r="4866" spans="16:30" ht="4.5" customHeight="1" x14ac:dyDescent="0.2">
      <c r="P4866" s="75"/>
      <c r="Q4866" s="75"/>
      <c r="W4866" s="75"/>
      <c r="AD4866" s="77"/>
    </row>
    <row r="4867" spans="16:30" ht="4.5" customHeight="1" x14ac:dyDescent="0.2">
      <c r="P4867" s="75"/>
      <c r="Q4867" s="75"/>
      <c r="W4867" s="75"/>
      <c r="AD4867" s="77"/>
    </row>
    <row r="4868" spans="16:30" ht="4.5" customHeight="1" x14ac:dyDescent="0.2">
      <c r="P4868" s="75"/>
      <c r="Q4868" s="75"/>
      <c r="W4868" s="75"/>
      <c r="AD4868" s="77"/>
    </row>
    <row r="4869" spans="16:30" ht="4.5" customHeight="1" x14ac:dyDescent="0.2">
      <c r="P4869" s="75"/>
      <c r="Q4869" s="75"/>
      <c r="W4869" s="75"/>
      <c r="AD4869" s="77"/>
    </row>
    <row r="4870" spans="16:30" ht="4.5" customHeight="1" x14ac:dyDescent="0.2">
      <c r="P4870" s="75"/>
      <c r="Q4870" s="75"/>
      <c r="W4870" s="75"/>
      <c r="AD4870" s="77"/>
    </row>
    <row r="4871" spans="16:30" ht="4.5" customHeight="1" x14ac:dyDescent="0.2">
      <c r="P4871" s="75"/>
      <c r="Q4871" s="75"/>
      <c r="W4871" s="75"/>
      <c r="AD4871" s="77"/>
    </row>
    <row r="4872" spans="16:30" ht="4.5" customHeight="1" x14ac:dyDescent="0.2">
      <c r="P4872" s="75"/>
      <c r="Q4872" s="75"/>
      <c r="W4872" s="75"/>
      <c r="AD4872" s="77"/>
    </row>
    <row r="4873" spans="16:30" ht="4.5" customHeight="1" x14ac:dyDescent="0.2">
      <c r="P4873" s="75"/>
      <c r="Q4873" s="75"/>
      <c r="W4873" s="75"/>
      <c r="AD4873" s="77"/>
    </row>
    <row r="4874" spans="16:30" ht="4.5" customHeight="1" x14ac:dyDescent="0.2">
      <c r="P4874" s="75"/>
      <c r="Q4874" s="75"/>
      <c r="W4874" s="75"/>
      <c r="AD4874" s="77"/>
    </row>
    <row r="4875" spans="16:30" ht="4.5" customHeight="1" x14ac:dyDescent="0.2">
      <c r="P4875" s="75"/>
      <c r="Q4875" s="75"/>
      <c r="W4875" s="75"/>
      <c r="AD4875" s="77"/>
    </row>
    <row r="4876" spans="16:30" ht="4.5" customHeight="1" x14ac:dyDescent="0.2">
      <c r="P4876" s="75"/>
      <c r="Q4876" s="75"/>
      <c r="W4876" s="75"/>
      <c r="AD4876" s="77"/>
    </row>
    <row r="4877" spans="16:30" ht="4.5" customHeight="1" x14ac:dyDescent="0.2">
      <c r="P4877" s="75"/>
      <c r="Q4877" s="75"/>
      <c r="W4877" s="75"/>
      <c r="AD4877" s="77"/>
    </row>
    <row r="4878" spans="16:30" ht="4.5" customHeight="1" x14ac:dyDescent="0.2">
      <c r="P4878" s="75"/>
      <c r="Q4878" s="75"/>
      <c r="W4878" s="75"/>
      <c r="AD4878" s="77"/>
    </row>
    <row r="4879" spans="16:30" ht="4.5" customHeight="1" x14ac:dyDescent="0.2">
      <c r="P4879" s="75"/>
      <c r="Q4879" s="75"/>
      <c r="W4879" s="75"/>
      <c r="AD4879" s="77"/>
    </row>
    <row r="4880" spans="16:30" ht="4.5" customHeight="1" x14ac:dyDescent="0.2">
      <c r="P4880" s="75"/>
      <c r="Q4880" s="75"/>
      <c r="W4880" s="75"/>
      <c r="AD4880" s="77"/>
    </row>
    <row r="4881" spans="16:30" ht="4.5" customHeight="1" x14ac:dyDescent="0.2">
      <c r="P4881" s="75"/>
      <c r="Q4881" s="75"/>
      <c r="W4881" s="75"/>
      <c r="AD4881" s="77"/>
    </row>
    <row r="4882" spans="16:30" ht="4.5" customHeight="1" x14ac:dyDescent="0.2">
      <c r="P4882" s="75"/>
      <c r="Q4882" s="75"/>
      <c r="W4882" s="75"/>
      <c r="AD4882" s="77"/>
    </row>
    <row r="4883" spans="16:30" ht="4.5" customHeight="1" x14ac:dyDescent="0.2">
      <c r="P4883" s="75"/>
      <c r="Q4883" s="75"/>
      <c r="W4883" s="75"/>
      <c r="AD4883" s="77"/>
    </row>
    <row r="4884" spans="16:30" ht="4.5" customHeight="1" x14ac:dyDescent="0.2">
      <c r="P4884" s="75"/>
      <c r="Q4884" s="75"/>
      <c r="W4884" s="75"/>
      <c r="AD4884" s="77"/>
    </row>
    <row r="4885" spans="16:30" ht="4.5" customHeight="1" x14ac:dyDescent="0.2">
      <c r="P4885" s="75"/>
      <c r="Q4885" s="75"/>
      <c r="W4885" s="75"/>
      <c r="AD4885" s="77"/>
    </row>
    <row r="4886" spans="16:30" ht="4.5" customHeight="1" x14ac:dyDescent="0.2">
      <c r="P4886" s="75"/>
      <c r="Q4886" s="75"/>
      <c r="W4886" s="75"/>
      <c r="AD4886" s="77"/>
    </row>
    <row r="4887" spans="16:30" ht="4.5" customHeight="1" x14ac:dyDescent="0.2">
      <c r="P4887" s="75"/>
      <c r="Q4887" s="75"/>
      <c r="W4887" s="75"/>
      <c r="AD4887" s="77"/>
    </row>
    <row r="4888" spans="16:30" ht="4.5" customHeight="1" x14ac:dyDescent="0.2">
      <c r="P4888" s="75"/>
      <c r="Q4888" s="75"/>
      <c r="W4888" s="75"/>
      <c r="AD4888" s="77"/>
    </row>
    <row r="4889" spans="16:30" ht="4.5" customHeight="1" x14ac:dyDescent="0.2">
      <c r="P4889" s="75"/>
      <c r="Q4889" s="75"/>
      <c r="W4889" s="75"/>
      <c r="AD4889" s="77"/>
    </row>
    <row r="4890" spans="16:30" ht="4.5" customHeight="1" x14ac:dyDescent="0.2">
      <c r="P4890" s="75"/>
      <c r="Q4890" s="75"/>
      <c r="W4890" s="75"/>
      <c r="AD4890" s="77"/>
    </row>
    <row r="4891" spans="16:30" ht="4.5" customHeight="1" x14ac:dyDescent="0.2">
      <c r="P4891" s="75"/>
      <c r="Q4891" s="75"/>
      <c r="W4891" s="75"/>
      <c r="AD4891" s="77"/>
    </row>
    <row r="4892" spans="16:30" ht="4.5" customHeight="1" x14ac:dyDescent="0.2">
      <c r="P4892" s="75"/>
      <c r="Q4892" s="75"/>
      <c r="W4892" s="75"/>
      <c r="AD4892" s="77"/>
    </row>
    <row r="4893" spans="16:30" ht="4.5" customHeight="1" x14ac:dyDescent="0.2">
      <c r="P4893" s="75"/>
      <c r="Q4893" s="75"/>
      <c r="W4893" s="75"/>
      <c r="AD4893" s="77"/>
    </row>
    <row r="4894" spans="16:30" ht="4.5" customHeight="1" x14ac:dyDescent="0.2">
      <c r="P4894" s="75"/>
      <c r="Q4894" s="75"/>
      <c r="W4894" s="75"/>
      <c r="AD4894" s="77"/>
    </row>
    <row r="4895" spans="16:30" ht="4.5" customHeight="1" x14ac:dyDescent="0.2">
      <c r="P4895" s="75"/>
      <c r="Q4895" s="75"/>
      <c r="W4895" s="75"/>
      <c r="AD4895" s="77"/>
    </row>
    <row r="4896" spans="16:30" ht="4.5" customHeight="1" x14ac:dyDescent="0.2">
      <c r="P4896" s="75"/>
      <c r="Q4896" s="75"/>
      <c r="W4896" s="75"/>
      <c r="AD4896" s="77"/>
    </row>
    <row r="4897" spans="16:30" ht="4.5" customHeight="1" x14ac:dyDescent="0.2">
      <c r="P4897" s="75"/>
      <c r="Q4897" s="75"/>
      <c r="W4897" s="75"/>
      <c r="AD4897" s="77"/>
    </row>
    <row r="4898" spans="16:30" ht="4.5" customHeight="1" x14ac:dyDescent="0.2">
      <c r="P4898" s="75"/>
      <c r="Q4898" s="75"/>
      <c r="W4898" s="75"/>
      <c r="AD4898" s="77"/>
    </row>
    <row r="4899" spans="16:30" ht="4.5" customHeight="1" x14ac:dyDescent="0.2">
      <c r="P4899" s="75"/>
      <c r="Q4899" s="75"/>
      <c r="W4899" s="75"/>
      <c r="AD4899" s="77"/>
    </row>
    <row r="4900" spans="16:30" ht="4.5" customHeight="1" x14ac:dyDescent="0.2">
      <c r="P4900" s="75"/>
      <c r="Q4900" s="75"/>
      <c r="W4900" s="75"/>
      <c r="AD4900" s="77"/>
    </row>
    <row r="4901" spans="16:30" ht="4.5" customHeight="1" x14ac:dyDescent="0.2">
      <c r="P4901" s="75"/>
      <c r="Q4901" s="75"/>
      <c r="W4901" s="75"/>
      <c r="AD4901" s="77"/>
    </row>
    <row r="4902" spans="16:30" ht="4.5" customHeight="1" x14ac:dyDescent="0.2">
      <c r="P4902" s="75"/>
      <c r="Q4902" s="75"/>
      <c r="W4902" s="75"/>
      <c r="AD4902" s="77"/>
    </row>
    <row r="4903" spans="16:30" ht="4.5" customHeight="1" x14ac:dyDescent="0.2">
      <c r="P4903" s="75"/>
      <c r="Q4903" s="75"/>
      <c r="W4903" s="75"/>
      <c r="AD4903" s="77"/>
    </row>
    <row r="4904" spans="16:30" ht="4.5" customHeight="1" x14ac:dyDescent="0.2">
      <c r="P4904" s="75"/>
      <c r="Q4904" s="75"/>
      <c r="W4904" s="75"/>
      <c r="AD4904" s="77"/>
    </row>
    <row r="4905" spans="16:30" ht="4.5" customHeight="1" x14ac:dyDescent="0.2">
      <c r="P4905" s="75"/>
      <c r="Q4905" s="75"/>
      <c r="W4905" s="75"/>
      <c r="AD4905" s="77"/>
    </row>
    <row r="4906" spans="16:30" ht="4.5" customHeight="1" x14ac:dyDescent="0.2">
      <c r="P4906" s="75"/>
      <c r="Q4906" s="75"/>
      <c r="W4906" s="75"/>
      <c r="AD4906" s="77"/>
    </row>
    <row r="4907" spans="16:30" ht="4.5" customHeight="1" x14ac:dyDescent="0.2">
      <c r="P4907" s="75"/>
      <c r="Q4907" s="75"/>
      <c r="W4907" s="75"/>
      <c r="AD4907" s="77"/>
    </row>
    <row r="4908" spans="16:30" ht="4.5" customHeight="1" x14ac:dyDescent="0.2">
      <c r="P4908" s="75"/>
      <c r="Q4908" s="75"/>
      <c r="W4908" s="75"/>
      <c r="AD4908" s="77"/>
    </row>
    <row r="4909" spans="16:30" ht="4.5" customHeight="1" x14ac:dyDescent="0.2">
      <c r="P4909" s="75"/>
      <c r="Q4909" s="75"/>
      <c r="W4909" s="75"/>
      <c r="AD4909" s="77"/>
    </row>
    <row r="4910" spans="16:30" ht="4.5" customHeight="1" x14ac:dyDescent="0.2">
      <c r="P4910" s="75"/>
      <c r="Q4910" s="75"/>
      <c r="W4910" s="75"/>
      <c r="AD4910" s="77"/>
    </row>
    <row r="4911" spans="16:30" ht="4.5" customHeight="1" x14ac:dyDescent="0.2">
      <c r="P4911" s="75"/>
      <c r="Q4911" s="75"/>
      <c r="W4911" s="75"/>
      <c r="AD4911" s="77"/>
    </row>
    <row r="4912" spans="16:30" ht="4.5" customHeight="1" x14ac:dyDescent="0.2">
      <c r="P4912" s="75"/>
      <c r="Q4912" s="75"/>
      <c r="W4912" s="75"/>
      <c r="AD4912" s="77"/>
    </row>
    <row r="4913" spans="16:30" ht="4.5" customHeight="1" x14ac:dyDescent="0.2">
      <c r="P4913" s="75"/>
      <c r="Q4913" s="75"/>
      <c r="W4913" s="75"/>
      <c r="AD4913" s="77"/>
    </row>
    <row r="4914" spans="16:30" ht="4.5" customHeight="1" x14ac:dyDescent="0.2">
      <c r="P4914" s="75"/>
      <c r="Q4914" s="75"/>
      <c r="W4914" s="75"/>
      <c r="AD4914" s="77"/>
    </row>
    <row r="4915" spans="16:30" ht="4.5" customHeight="1" x14ac:dyDescent="0.2">
      <c r="P4915" s="75"/>
      <c r="Q4915" s="75"/>
      <c r="W4915" s="75"/>
      <c r="AD4915" s="77"/>
    </row>
    <row r="4916" spans="16:30" ht="4.5" customHeight="1" x14ac:dyDescent="0.2">
      <c r="P4916" s="75"/>
      <c r="Q4916" s="75"/>
      <c r="W4916" s="75"/>
      <c r="AD4916" s="77"/>
    </row>
    <row r="4917" spans="16:30" ht="4.5" customHeight="1" x14ac:dyDescent="0.2">
      <c r="P4917" s="75"/>
      <c r="Q4917" s="75"/>
      <c r="W4917" s="75"/>
      <c r="AD4917" s="77"/>
    </row>
    <row r="4918" spans="16:30" ht="4.5" customHeight="1" x14ac:dyDescent="0.2">
      <c r="P4918" s="75"/>
      <c r="Q4918" s="75"/>
      <c r="W4918" s="75"/>
      <c r="AD4918" s="77"/>
    </row>
    <row r="4919" spans="16:30" ht="4.5" customHeight="1" x14ac:dyDescent="0.2">
      <c r="P4919" s="75"/>
      <c r="Q4919" s="75"/>
      <c r="W4919" s="75"/>
      <c r="AD4919" s="77"/>
    </row>
    <row r="4920" spans="16:30" ht="4.5" customHeight="1" x14ac:dyDescent="0.2">
      <c r="P4920" s="75"/>
      <c r="Q4920" s="75"/>
      <c r="W4920" s="75"/>
      <c r="AD4920" s="77"/>
    </row>
    <row r="4921" spans="16:30" ht="4.5" customHeight="1" x14ac:dyDescent="0.2">
      <c r="P4921" s="75"/>
      <c r="Q4921" s="75"/>
      <c r="W4921" s="75"/>
      <c r="AD4921" s="77"/>
    </row>
    <row r="4922" spans="16:30" ht="4.5" customHeight="1" x14ac:dyDescent="0.2">
      <c r="P4922" s="75"/>
      <c r="Q4922" s="75"/>
      <c r="W4922" s="75"/>
      <c r="AD4922" s="77"/>
    </row>
    <row r="4923" spans="16:30" ht="4.5" customHeight="1" x14ac:dyDescent="0.2">
      <c r="P4923" s="75"/>
      <c r="Q4923" s="75"/>
      <c r="W4923" s="75"/>
      <c r="AD4923" s="77"/>
    </row>
    <row r="4924" spans="16:30" ht="4.5" customHeight="1" x14ac:dyDescent="0.2">
      <c r="P4924" s="75"/>
      <c r="Q4924" s="75"/>
      <c r="W4924" s="75"/>
      <c r="AD4924" s="77"/>
    </row>
    <row r="4925" spans="16:30" ht="4.5" customHeight="1" x14ac:dyDescent="0.2">
      <c r="P4925" s="75"/>
      <c r="Q4925" s="75"/>
      <c r="W4925" s="75"/>
      <c r="AD4925" s="77"/>
    </row>
    <row r="4926" spans="16:30" ht="4.5" customHeight="1" x14ac:dyDescent="0.2">
      <c r="P4926" s="75"/>
      <c r="Q4926" s="75"/>
      <c r="W4926" s="75"/>
      <c r="AD4926" s="77"/>
    </row>
    <row r="4927" spans="16:30" ht="4.5" customHeight="1" x14ac:dyDescent="0.2">
      <c r="P4927" s="75"/>
      <c r="Q4927" s="75"/>
      <c r="W4927" s="75"/>
      <c r="AD4927" s="77"/>
    </row>
    <row r="4928" spans="16:30" ht="4.5" customHeight="1" x14ac:dyDescent="0.2">
      <c r="P4928" s="75"/>
      <c r="Q4928" s="75"/>
      <c r="W4928" s="75"/>
      <c r="AD4928" s="77"/>
    </row>
    <row r="4929" spans="16:30" ht="4.5" customHeight="1" x14ac:dyDescent="0.2">
      <c r="P4929" s="75"/>
      <c r="Q4929" s="75"/>
      <c r="W4929" s="75"/>
      <c r="AD4929" s="77"/>
    </row>
    <row r="4930" spans="16:30" ht="4.5" customHeight="1" x14ac:dyDescent="0.2">
      <c r="P4930" s="75"/>
      <c r="Q4930" s="75"/>
      <c r="W4930" s="75"/>
      <c r="AD4930" s="77"/>
    </row>
    <row r="4931" spans="16:30" ht="4.5" customHeight="1" x14ac:dyDescent="0.2">
      <c r="P4931" s="75"/>
      <c r="Q4931" s="75"/>
      <c r="W4931" s="75"/>
      <c r="AD4931" s="77"/>
    </row>
    <row r="4932" spans="16:30" ht="4.5" customHeight="1" x14ac:dyDescent="0.2">
      <c r="P4932" s="75"/>
      <c r="Q4932" s="75"/>
      <c r="W4932" s="75"/>
      <c r="AD4932" s="77"/>
    </row>
    <row r="4933" spans="16:30" ht="4.5" customHeight="1" x14ac:dyDescent="0.2">
      <c r="P4933" s="75"/>
      <c r="Q4933" s="75"/>
      <c r="W4933" s="75"/>
      <c r="AD4933" s="77"/>
    </row>
    <row r="4934" spans="16:30" ht="4.5" customHeight="1" x14ac:dyDescent="0.2">
      <c r="P4934" s="75"/>
      <c r="Q4934" s="75"/>
      <c r="W4934" s="75"/>
      <c r="AD4934" s="77"/>
    </row>
    <row r="4935" spans="16:30" ht="4.5" customHeight="1" x14ac:dyDescent="0.2">
      <c r="P4935" s="75"/>
      <c r="Q4935" s="75"/>
      <c r="W4935" s="75"/>
      <c r="AD4935" s="77"/>
    </row>
    <row r="4936" spans="16:30" ht="4.5" customHeight="1" x14ac:dyDescent="0.2">
      <c r="P4936" s="75"/>
      <c r="Q4936" s="75"/>
      <c r="W4936" s="75"/>
      <c r="AD4936" s="77"/>
    </row>
    <row r="4937" spans="16:30" ht="4.5" customHeight="1" x14ac:dyDescent="0.2">
      <c r="P4937" s="75"/>
      <c r="Q4937" s="75"/>
      <c r="W4937" s="75"/>
      <c r="AD4937" s="77"/>
    </row>
    <row r="4938" spans="16:30" ht="4.5" customHeight="1" x14ac:dyDescent="0.2">
      <c r="P4938" s="75"/>
      <c r="Q4938" s="75"/>
      <c r="W4938" s="75"/>
      <c r="AD4938" s="77"/>
    </row>
    <row r="4939" spans="16:30" ht="4.5" customHeight="1" x14ac:dyDescent="0.2">
      <c r="P4939" s="75"/>
      <c r="Q4939" s="75"/>
      <c r="W4939" s="75"/>
      <c r="AD4939" s="77"/>
    </row>
    <row r="4940" spans="16:30" ht="4.5" customHeight="1" x14ac:dyDescent="0.2">
      <c r="P4940" s="75"/>
      <c r="Q4940" s="75"/>
      <c r="W4940" s="75"/>
      <c r="AD4940" s="77"/>
    </row>
    <row r="4941" spans="16:30" ht="4.5" customHeight="1" x14ac:dyDescent="0.2">
      <c r="P4941" s="75"/>
      <c r="Q4941" s="75"/>
      <c r="W4941" s="75"/>
      <c r="AD4941" s="77"/>
    </row>
    <row r="4942" spans="16:30" ht="4.5" customHeight="1" x14ac:dyDescent="0.2">
      <c r="P4942" s="75"/>
      <c r="Q4942" s="75"/>
      <c r="W4942" s="75"/>
      <c r="AD4942" s="77"/>
    </row>
    <row r="4943" spans="16:30" ht="4.5" customHeight="1" x14ac:dyDescent="0.2">
      <c r="P4943" s="75"/>
      <c r="Q4943" s="75"/>
      <c r="W4943" s="75"/>
      <c r="AD4943" s="77"/>
    </row>
    <row r="4944" spans="16:30" ht="4.5" customHeight="1" x14ac:dyDescent="0.2">
      <c r="P4944" s="75"/>
      <c r="Q4944" s="75"/>
      <c r="W4944" s="75"/>
      <c r="AD4944" s="77"/>
    </row>
    <row r="4945" spans="16:30" ht="4.5" customHeight="1" x14ac:dyDescent="0.2">
      <c r="P4945" s="75"/>
      <c r="Q4945" s="75"/>
      <c r="W4945" s="75"/>
      <c r="AD4945" s="77"/>
    </row>
    <row r="4946" spans="16:30" ht="4.5" customHeight="1" x14ac:dyDescent="0.2">
      <c r="P4946" s="75"/>
      <c r="Q4946" s="75"/>
      <c r="W4946" s="75"/>
      <c r="AD4946" s="77"/>
    </row>
    <row r="4947" spans="16:30" ht="4.5" customHeight="1" x14ac:dyDescent="0.2">
      <c r="P4947" s="75"/>
      <c r="Q4947" s="75"/>
      <c r="W4947" s="75"/>
      <c r="AD4947" s="77"/>
    </row>
    <row r="4948" spans="16:30" ht="4.5" customHeight="1" x14ac:dyDescent="0.2">
      <c r="P4948" s="75"/>
      <c r="Q4948" s="75"/>
      <c r="W4948" s="75"/>
      <c r="AD4948" s="77"/>
    </row>
    <row r="4949" spans="16:30" ht="4.5" customHeight="1" x14ac:dyDescent="0.2">
      <c r="P4949" s="75"/>
      <c r="Q4949" s="75"/>
      <c r="W4949" s="75"/>
      <c r="AD4949" s="77"/>
    </row>
    <row r="4950" spans="16:30" ht="4.5" customHeight="1" x14ac:dyDescent="0.2">
      <c r="P4950" s="75"/>
      <c r="Q4950" s="75"/>
      <c r="W4950" s="75"/>
      <c r="AD4950" s="77"/>
    </row>
    <row r="4951" spans="16:30" ht="4.5" customHeight="1" x14ac:dyDescent="0.2">
      <c r="P4951" s="75"/>
      <c r="Q4951" s="75"/>
      <c r="W4951" s="75"/>
      <c r="AD4951" s="77"/>
    </row>
    <row r="4952" spans="16:30" ht="4.5" customHeight="1" x14ac:dyDescent="0.2">
      <c r="P4952" s="75"/>
      <c r="Q4952" s="75"/>
      <c r="W4952" s="75"/>
      <c r="AD4952" s="77"/>
    </row>
    <row r="4953" spans="16:30" ht="4.5" customHeight="1" x14ac:dyDescent="0.2">
      <c r="P4953" s="75"/>
      <c r="Q4953" s="75"/>
      <c r="W4953" s="75"/>
      <c r="AD4953" s="77"/>
    </row>
    <row r="4954" spans="16:30" ht="4.5" customHeight="1" x14ac:dyDescent="0.2">
      <c r="P4954" s="75"/>
      <c r="Q4954" s="75"/>
      <c r="W4954" s="75"/>
      <c r="AD4954" s="77"/>
    </row>
    <row r="4955" spans="16:30" ht="4.5" customHeight="1" x14ac:dyDescent="0.2">
      <c r="P4955" s="75"/>
      <c r="Q4955" s="75"/>
      <c r="W4955" s="75"/>
      <c r="AD4955" s="77"/>
    </row>
    <row r="4956" spans="16:30" ht="4.5" customHeight="1" x14ac:dyDescent="0.2">
      <c r="P4956" s="75"/>
      <c r="Q4956" s="75"/>
      <c r="W4956" s="75"/>
      <c r="AD4956" s="77"/>
    </row>
    <row r="4957" spans="16:30" ht="4.5" customHeight="1" x14ac:dyDescent="0.2">
      <c r="P4957" s="75"/>
      <c r="Q4957" s="75"/>
      <c r="W4957" s="75"/>
      <c r="AD4957" s="77"/>
    </row>
    <row r="4958" spans="16:30" ht="4.5" customHeight="1" x14ac:dyDescent="0.2">
      <c r="P4958" s="75"/>
      <c r="Q4958" s="75"/>
      <c r="W4958" s="75"/>
      <c r="AD4958" s="77"/>
    </row>
    <row r="4959" spans="16:30" ht="4.5" customHeight="1" x14ac:dyDescent="0.2">
      <c r="P4959" s="75"/>
      <c r="Q4959" s="75"/>
      <c r="W4959" s="75"/>
      <c r="AD4959" s="77"/>
    </row>
    <row r="4960" spans="16:30" ht="4.5" customHeight="1" x14ac:dyDescent="0.2">
      <c r="P4960" s="75"/>
      <c r="Q4960" s="75"/>
      <c r="W4960" s="75"/>
      <c r="AD4960" s="77"/>
    </row>
    <row r="4961" spans="16:30" ht="4.5" customHeight="1" x14ac:dyDescent="0.2">
      <c r="P4961" s="75"/>
      <c r="Q4961" s="75"/>
      <c r="W4961" s="75"/>
      <c r="AD4961" s="77"/>
    </row>
    <row r="4962" spans="16:30" ht="4.5" customHeight="1" x14ac:dyDescent="0.2">
      <c r="P4962" s="75"/>
      <c r="Q4962" s="75"/>
      <c r="W4962" s="75"/>
      <c r="AD4962" s="77"/>
    </row>
    <row r="4963" spans="16:30" ht="4.5" customHeight="1" x14ac:dyDescent="0.2">
      <c r="P4963" s="75"/>
      <c r="Q4963" s="75"/>
      <c r="W4963" s="75"/>
      <c r="AD4963" s="77"/>
    </row>
    <row r="4964" spans="16:30" ht="4.5" customHeight="1" x14ac:dyDescent="0.2">
      <c r="P4964" s="75"/>
      <c r="Q4964" s="75"/>
      <c r="W4964" s="75"/>
      <c r="AD4964" s="77"/>
    </row>
    <row r="4965" spans="16:30" ht="4.5" customHeight="1" x14ac:dyDescent="0.2">
      <c r="P4965" s="75"/>
      <c r="Q4965" s="75"/>
      <c r="W4965" s="75"/>
      <c r="AD4965" s="77"/>
    </row>
    <row r="4966" spans="16:30" ht="4.5" customHeight="1" x14ac:dyDescent="0.2">
      <c r="P4966" s="75"/>
      <c r="Q4966" s="75"/>
      <c r="W4966" s="75"/>
      <c r="AD4966" s="77"/>
    </row>
    <row r="4967" spans="16:30" ht="4.5" customHeight="1" x14ac:dyDescent="0.2">
      <c r="P4967" s="75"/>
      <c r="Q4967" s="75"/>
      <c r="W4967" s="75"/>
      <c r="AD4967" s="77"/>
    </row>
    <row r="4968" spans="16:30" ht="4.5" customHeight="1" x14ac:dyDescent="0.2">
      <c r="P4968" s="75"/>
      <c r="Q4968" s="75"/>
      <c r="W4968" s="75"/>
      <c r="AD4968" s="77"/>
    </row>
    <row r="4969" spans="16:30" ht="4.5" customHeight="1" x14ac:dyDescent="0.2">
      <c r="P4969" s="75"/>
      <c r="Q4969" s="75"/>
      <c r="W4969" s="75"/>
      <c r="AD4969" s="77"/>
    </row>
    <row r="4970" spans="16:30" ht="4.5" customHeight="1" x14ac:dyDescent="0.2">
      <c r="P4970" s="75"/>
      <c r="Q4970" s="75"/>
      <c r="W4970" s="75"/>
      <c r="AD4970" s="77"/>
    </row>
    <row r="4971" spans="16:30" ht="4.5" customHeight="1" x14ac:dyDescent="0.2">
      <c r="P4971" s="75"/>
      <c r="Q4971" s="75"/>
      <c r="W4971" s="75"/>
      <c r="AD4971" s="77"/>
    </row>
    <row r="4972" spans="16:30" ht="4.5" customHeight="1" x14ac:dyDescent="0.2">
      <c r="P4972" s="75"/>
      <c r="Q4972" s="75"/>
      <c r="W4972" s="75"/>
      <c r="AD4972" s="77"/>
    </row>
    <row r="4973" spans="16:30" ht="4.5" customHeight="1" x14ac:dyDescent="0.2">
      <c r="P4973" s="75"/>
      <c r="Q4973" s="75"/>
      <c r="W4973" s="75"/>
      <c r="AD4973" s="77"/>
    </row>
    <row r="4974" spans="16:30" ht="4.5" customHeight="1" x14ac:dyDescent="0.2">
      <c r="P4974" s="75"/>
      <c r="Q4974" s="75"/>
      <c r="W4974" s="75"/>
      <c r="AD4974" s="77"/>
    </row>
    <row r="4975" spans="16:30" ht="4.5" customHeight="1" x14ac:dyDescent="0.2">
      <c r="P4975" s="75"/>
      <c r="Q4975" s="75"/>
      <c r="W4975" s="75"/>
      <c r="AD4975" s="77"/>
    </row>
    <row r="4976" spans="16:30" ht="4.5" customHeight="1" x14ac:dyDescent="0.2">
      <c r="P4976" s="75"/>
      <c r="Q4976" s="75"/>
      <c r="W4976" s="75"/>
      <c r="AD4976" s="77"/>
    </row>
    <row r="4977" spans="16:30" ht="4.5" customHeight="1" x14ac:dyDescent="0.2">
      <c r="P4977" s="75"/>
      <c r="Q4977" s="75"/>
      <c r="W4977" s="75"/>
      <c r="AD4977" s="77"/>
    </row>
    <row r="4978" spans="16:30" ht="4.5" customHeight="1" x14ac:dyDescent="0.2">
      <c r="P4978" s="75"/>
      <c r="Q4978" s="75"/>
      <c r="W4978" s="75"/>
      <c r="AD4978" s="77"/>
    </row>
    <row r="4979" spans="16:30" ht="4.5" customHeight="1" x14ac:dyDescent="0.2">
      <c r="P4979" s="75"/>
      <c r="Q4979" s="75"/>
      <c r="W4979" s="75"/>
      <c r="AD4979" s="77"/>
    </row>
    <row r="4980" spans="16:30" ht="4.5" customHeight="1" x14ac:dyDescent="0.2">
      <c r="P4980" s="75"/>
      <c r="Q4980" s="75"/>
      <c r="W4980" s="75"/>
      <c r="AD4980" s="77"/>
    </row>
    <row r="4981" spans="16:30" ht="4.5" customHeight="1" x14ac:dyDescent="0.2">
      <c r="P4981" s="75"/>
      <c r="Q4981" s="75"/>
      <c r="W4981" s="75"/>
      <c r="AD4981" s="77"/>
    </row>
    <row r="4982" spans="16:30" ht="4.5" customHeight="1" x14ac:dyDescent="0.2">
      <c r="P4982" s="75"/>
      <c r="Q4982" s="75"/>
      <c r="W4982" s="75"/>
      <c r="AD4982" s="77"/>
    </row>
    <row r="4983" spans="16:30" ht="4.5" customHeight="1" x14ac:dyDescent="0.2">
      <c r="P4983" s="75"/>
      <c r="Q4983" s="75"/>
      <c r="W4983" s="75"/>
      <c r="AD4983" s="77"/>
    </row>
    <row r="4984" spans="16:30" ht="4.5" customHeight="1" x14ac:dyDescent="0.2">
      <c r="P4984" s="75"/>
      <c r="Q4984" s="75"/>
      <c r="W4984" s="75"/>
      <c r="AD4984" s="77"/>
    </row>
    <row r="4985" spans="16:30" ht="4.5" customHeight="1" x14ac:dyDescent="0.2">
      <c r="P4985" s="75"/>
      <c r="Q4985" s="75"/>
      <c r="W4985" s="75"/>
      <c r="AD4985" s="77"/>
    </row>
    <row r="4986" spans="16:30" ht="4.5" customHeight="1" x14ac:dyDescent="0.2">
      <c r="P4986" s="75"/>
      <c r="Q4986" s="75"/>
      <c r="W4986" s="75"/>
      <c r="AD4986" s="77"/>
    </row>
    <row r="4987" spans="16:30" ht="4.5" customHeight="1" x14ac:dyDescent="0.2">
      <c r="P4987" s="75"/>
      <c r="Q4987" s="75"/>
      <c r="W4987" s="75"/>
      <c r="AD4987" s="77"/>
    </row>
    <row r="4988" spans="16:30" ht="4.5" customHeight="1" x14ac:dyDescent="0.2">
      <c r="P4988" s="75"/>
      <c r="Q4988" s="75"/>
      <c r="W4988" s="75"/>
      <c r="AD4988" s="77"/>
    </row>
    <row r="4989" spans="16:30" ht="4.5" customHeight="1" x14ac:dyDescent="0.2">
      <c r="P4989" s="75"/>
      <c r="Q4989" s="75"/>
      <c r="W4989" s="75"/>
      <c r="AD4989" s="77"/>
    </row>
    <row r="4990" spans="16:30" ht="4.5" customHeight="1" x14ac:dyDescent="0.2">
      <c r="P4990" s="75"/>
      <c r="Q4990" s="75"/>
      <c r="W4990" s="75"/>
      <c r="AD4990" s="77"/>
    </row>
    <row r="4991" spans="16:30" ht="4.5" customHeight="1" x14ac:dyDescent="0.2">
      <c r="P4991" s="75"/>
      <c r="Q4991" s="75"/>
      <c r="W4991" s="75"/>
      <c r="AD4991" s="77"/>
    </row>
    <row r="4992" spans="16:30" ht="4.5" customHeight="1" x14ac:dyDescent="0.2">
      <c r="P4992" s="75"/>
      <c r="Q4992" s="75"/>
      <c r="W4992" s="75"/>
      <c r="AD4992" s="77"/>
    </row>
    <row r="4993" spans="16:30" ht="4.5" customHeight="1" x14ac:dyDescent="0.2">
      <c r="P4993" s="75"/>
      <c r="Q4993" s="75"/>
      <c r="W4993" s="75"/>
      <c r="AD4993" s="77"/>
    </row>
    <row r="4994" spans="16:30" ht="4.5" customHeight="1" x14ac:dyDescent="0.2">
      <c r="P4994" s="75"/>
      <c r="Q4994" s="75"/>
      <c r="W4994" s="75"/>
      <c r="AD4994" s="77"/>
    </row>
    <row r="4995" spans="16:30" ht="4.5" customHeight="1" x14ac:dyDescent="0.2">
      <c r="P4995" s="75"/>
      <c r="Q4995" s="75"/>
      <c r="W4995" s="75"/>
      <c r="AD4995" s="77"/>
    </row>
    <row r="4996" spans="16:30" ht="4.5" customHeight="1" x14ac:dyDescent="0.2">
      <c r="P4996" s="75"/>
      <c r="Q4996" s="75"/>
      <c r="W4996" s="75"/>
      <c r="AD4996" s="77"/>
    </row>
    <row r="4997" spans="16:30" ht="4.5" customHeight="1" x14ac:dyDescent="0.2">
      <c r="P4997" s="75"/>
      <c r="Q4997" s="75"/>
      <c r="W4997" s="75"/>
      <c r="AD4997" s="77"/>
    </row>
    <row r="4998" spans="16:30" ht="4.5" customHeight="1" x14ac:dyDescent="0.2">
      <c r="P4998" s="75"/>
      <c r="Q4998" s="75"/>
      <c r="W4998" s="75"/>
      <c r="AD4998" s="77"/>
    </row>
    <row r="4999" spans="16:30" ht="4.5" customHeight="1" x14ac:dyDescent="0.2">
      <c r="P4999" s="75"/>
      <c r="Q4999" s="75"/>
      <c r="W4999" s="75"/>
      <c r="AD4999" s="77"/>
    </row>
    <row r="5000" spans="16:30" ht="4.5" customHeight="1" x14ac:dyDescent="0.2">
      <c r="P5000" s="75"/>
      <c r="Q5000" s="75"/>
      <c r="W5000" s="75"/>
      <c r="AD5000" s="77"/>
    </row>
    <row r="5001" spans="16:30" ht="4.5" customHeight="1" x14ac:dyDescent="0.2">
      <c r="P5001" s="75"/>
      <c r="Q5001" s="75"/>
      <c r="W5001" s="75"/>
      <c r="AD5001" s="77"/>
    </row>
    <row r="5002" spans="16:30" ht="4.5" customHeight="1" x14ac:dyDescent="0.2">
      <c r="P5002" s="75"/>
      <c r="Q5002" s="75"/>
      <c r="W5002" s="75"/>
      <c r="AD5002" s="77"/>
    </row>
    <row r="5003" spans="16:30" ht="4.5" customHeight="1" x14ac:dyDescent="0.2">
      <c r="P5003" s="75"/>
      <c r="Q5003" s="75"/>
      <c r="W5003" s="75"/>
      <c r="AD5003" s="77"/>
    </row>
    <row r="5004" spans="16:30" ht="4.5" customHeight="1" x14ac:dyDescent="0.2">
      <c r="P5004" s="75"/>
      <c r="Q5004" s="75"/>
      <c r="W5004" s="75"/>
      <c r="AD5004" s="77"/>
    </row>
    <row r="5005" spans="16:30" ht="4.5" customHeight="1" x14ac:dyDescent="0.2">
      <c r="P5005" s="75"/>
      <c r="Q5005" s="75"/>
      <c r="W5005" s="75"/>
      <c r="AD5005" s="77"/>
    </row>
    <row r="5006" spans="16:30" ht="4.5" customHeight="1" x14ac:dyDescent="0.2">
      <c r="P5006" s="75"/>
      <c r="Q5006" s="75"/>
      <c r="W5006" s="75"/>
      <c r="AD5006" s="77"/>
    </row>
    <row r="5007" spans="16:30" ht="4.5" customHeight="1" x14ac:dyDescent="0.2">
      <c r="P5007" s="75"/>
      <c r="Q5007" s="75"/>
      <c r="W5007" s="75"/>
      <c r="AD5007" s="77"/>
    </row>
    <row r="5008" spans="16:30" ht="4.5" customHeight="1" x14ac:dyDescent="0.2">
      <c r="P5008" s="75"/>
      <c r="Q5008" s="75"/>
      <c r="W5008" s="75"/>
      <c r="AD5008" s="77"/>
    </row>
    <row r="5009" spans="16:30" ht="4.5" customHeight="1" x14ac:dyDescent="0.2">
      <c r="P5009" s="75"/>
      <c r="Q5009" s="75"/>
      <c r="W5009" s="75"/>
      <c r="AD5009" s="77"/>
    </row>
    <row r="5010" spans="16:30" ht="4.5" customHeight="1" x14ac:dyDescent="0.2">
      <c r="P5010" s="75"/>
      <c r="Q5010" s="75"/>
      <c r="W5010" s="75"/>
      <c r="AD5010" s="77"/>
    </row>
    <row r="5011" spans="16:30" ht="4.5" customHeight="1" x14ac:dyDescent="0.2">
      <c r="P5011" s="75"/>
      <c r="Q5011" s="75"/>
      <c r="W5011" s="75"/>
      <c r="AD5011" s="77"/>
    </row>
    <row r="5012" spans="16:30" ht="4.5" customHeight="1" x14ac:dyDescent="0.2">
      <c r="P5012" s="75"/>
      <c r="Q5012" s="75"/>
      <c r="W5012" s="75"/>
      <c r="AD5012" s="77"/>
    </row>
    <row r="5013" spans="16:30" ht="4.5" customHeight="1" x14ac:dyDescent="0.2">
      <c r="P5013" s="75"/>
      <c r="Q5013" s="75"/>
      <c r="W5013" s="75"/>
      <c r="AD5013" s="77"/>
    </row>
    <row r="5014" spans="16:30" ht="4.5" customHeight="1" x14ac:dyDescent="0.2">
      <c r="P5014" s="75"/>
      <c r="Q5014" s="75"/>
      <c r="W5014" s="75"/>
      <c r="AD5014" s="77"/>
    </row>
    <row r="5015" spans="16:30" ht="4.5" customHeight="1" x14ac:dyDescent="0.2">
      <c r="P5015" s="75"/>
      <c r="Q5015" s="75"/>
      <c r="W5015" s="75"/>
      <c r="AD5015" s="77"/>
    </row>
    <row r="5016" spans="16:30" ht="4.5" customHeight="1" x14ac:dyDescent="0.2">
      <c r="P5016" s="75"/>
      <c r="Q5016" s="75"/>
      <c r="W5016" s="75"/>
      <c r="AD5016" s="77"/>
    </row>
    <row r="5017" spans="16:30" ht="4.5" customHeight="1" x14ac:dyDescent="0.2">
      <c r="P5017" s="75"/>
      <c r="Q5017" s="75"/>
      <c r="W5017" s="75"/>
      <c r="AD5017" s="77"/>
    </row>
    <row r="5018" spans="16:30" ht="4.5" customHeight="1" x14ac:dyDescent="0.2">
      <c r="P5018" s="75"/>
      <c r="Q5018" s="75"/>
      <c r="W5018" s="75"/>
      <c r="AD5018" s="77"/>
    </row>
    <row r="5019" spans="16:30" ht="4.5" customHeight="1" x14ac:dyDescent="0.2">
      <c r="P5019" s="75"/>
      <c r="Q5019" s="75"/>
      <c r="W5019" s="75"/>
      <c r="AD5019" s="77"/>
    </row>
    <row r="5020" spans="16:30" ht="4.5" customHeight="1" x14ac:dyDescent="0.2">
      <c r="P5020" s="75"/>
      <c r="Q5020" s="75"/>
      <c r="W5020" s="75"/>
      <c r="AD5020" s="77"/>
    </row>
    <row r="5021" spans="16:30" ht="4.5" customHeight="1" x14ac:dyDescent="0.2">
      <c r="P5021" s="75"/>
      <c r="Q5021" s="75"/>
      <c r="W5021" s="75"/>
      <c r="AD5021" s="77"/>
    </row>
    <row r="5022" spans="16:30" ht="4.5" customHeight="1" x14ac:dyDescent="0.2">
      <c r="P5022" s="75"/>
      <c r="Q5022" s="75"/>
      <c r="W5022" s="75"/>
      <c r="AD5022" s="77"/>
    </row>
    <row r="5023" spans="16:30" ht="4.5" customHeight="1" x14ac:dyDescent="0.2">
      <c r="P5023" s="75"/>
      <c r="Q5023" s="75"/>
      <c r="W5023" s="75"/>
      <c r="AD5023" s="77"/>
    </row>
    <row r="5024" spans="16:30" ht="4.5" customHeight="1" x14ac:dyDescent="0.2">
      <c r="P5024" s="75"/>
      <c r="Q5024" s="75"/>
      <c r="W5024" s="75"/>
      <c r="AD5024" s="77"/>
    </row>
    <row r="5025" spans="16:30" ht="4.5" customHeight="1" x14ac:dyDescent="0.2">
      <c r="P5025" s="75"/>
      <c r="Q5025" s="75"/>
      <c r="W5025" s="75"/>
      <c r="AD5025" s="77"/>
    </row>
    <row r="5026" spans="16:30" ht="4.5" customHeight="1" x14ac:dyDescent="0.2">
      <c r="P5026" s="75"/>
      <c r="Q5026" s="75"/>
      <c r="W5026" s="75"/>
      <c r="AD5026" s="77"/>
    </row>
    <row r="5027" spans="16:30" ht="4.5" customHeight="1" x14ac:dyDescent="0.2">
      <c r="P5027" s="75"/>
      <c r="Q5027" s="75"/>
      <c r="W5027" s="75"/>
      <c r="AD5027" s="77"/>
    </row>
    <row r="5028" spans="16:30" ht="4.5" customHeight="1" x14ac:dyDescent="0.2">
      <c r="P5028" s="75"/>
      <c r="Q5028" s="75"/>
      <c r="W5028" s="75"/>
      <c r="AD5028" s="77"/>
    </row>
    <row r="5029" spans="16:30" ht="4.5" customHeight="1" x14ac:dyDescent="0.2">
      <c r="P5029" s="75"/>
      <c r="Q5029" s="75"/>
      <c r="W5029" s="75"/>
      <c r="AD5029" s="77"/>
    </row>
    <row r="5030" spans="16:30" ht="4.5" customHeight="1" x14ac:dyDescent="0.2">
      <c r="P5030" s="75"/>
      <c r="Q5030" s="75"/>
      <c r="W5030" s="75"/>
      <c r="AD5030" s="77"/>
    </row>
    <row r="5031" spans="16:30" ht="4.5" customHeight="1" x14ac:dyDescent="0.2">
      <c r="P5031" s="75"/>
      <c r="Q5031" s="75"/>
      <c r="W5031" s="75"/>
      <c r="AD5031" s="77"/>
    </row>
    <row r="5032" spans="16:30" ht="4.5" customHeight="1" x14ac:dyDescent="0.2">
      <c r="P5032" s="75"/>
      <c r="Q5032" s="75"/>
      <c r="W5032" s="75"/>
      <c r="AD5032" s="77"/>
    </row>
    <row r="5033" spans="16:30" ht="4.5" customHeight="1" x14ac:dyDescent="0.2">
      <c r="P5033" s="75"/>
      <c r="Q5033" s="75"/>
      <c r="W5033" s="75"/>
      <c r="AD5033" s="77"/>
    </row>
    <row r="5034" spans="16:30" ht="4.5" customHeight="1" x14ac:dyDescent="0.2">
      <c r="P5034" s="75"/>
      <c r="Q5034" s="75"/>
      <c r="W5034" s="75"/>
      <c r="AD5034" s="77"/>
    </row>
    <row r="5035" spans="16:30" ht="4.5" customHeight="1" x14ac:dyDescent="0.2">
      <c r="P5035" s="75"/>
      <c r="Q5035" s="75"/>
      <c r="W5035" s="75"/>
      <c r="AD5035" s="77"/>
    </row>
    <row r="5036" spans="16:30" ht="4.5" customHeight="1" x14ac:dyDescent="0.2">
      <c r="P5036" s="75"/>
      <c r="Q5036" s="75"/>
      <c r="W5036" s="75"/>
      <c r="AD5036" s="77"/>
    </row>
    <row r="5037" spans="16:30" ht="4.5" customHeight="1" x14ac:dyDescent="0.2">
      <c r="P5037" s="75"/>
      <c r="Q5037" s="75"/>
      <c r="W5037" s="75"/>
      <c r="AD5037" s="77"/>
    </row>
    <row r="5038" spans="16:30" ht="4.5" customHeight="1" x14ac:dyDescent="0.2">
      <c r="P5038" s="75"/>
      <c r="Q5038" s="75"/>
      <c r="W5038" s="75"/>
      <c r="AD5038" s="77"/>
    </row>
    <row r="5039" spans="16:30" ht="4.5" customHeight="1" x14ac:dyDescent="0.2">
      <c r="P5039" s="75"/>
      <c r="Q5039" s="75"/>
      <c r="W5039" s="75"/>
      <c r="AD5039" s="77"/>
    </row>
    <row r="5040" spans="16:30" ht="4.5" customHeight="1" x14ac:dyDescent="0.2">
      <c r="P5040" s="75"/>
      <c r="Q5040" s="75"/>
      <c r="W5040" s="75"/>
      <c r="AD5040" s="77"/>
    </row>
    <row r="5041" spans="16:30" ht="4.5" customHeight="1" x14ac:dyDescent="0.2">
      <c r="P5041" s="75"/>
      <c r="Q5041" s="75"/>
      <c r="W5041" s="75"/>
      <c r="AD5041" s="77"/>
    </row>
    <row r="5042" spans="16:30" ht="4.5" customHeight="1" x14ac:dyDescent="0.2">
      <c r="P5042" s="75"/>
      <c r="Q5042" s="75"/>
      <c r="W5042" s="75"/>
      <c r="AD5042" s="77"/>
    </row>
    <row r="5043" spans="16:30" ht="4.5" customHeight="1" x14ac:dyDescent="0.2">
      <c r="P5043" s="75"/>
      <c r="Q5043" s="75"/>
      <c r="W5043" s="75"/>
      <c r="AD5043" s="77"/>
    </row>
    <row r="5044" spans="16:30" ht="4.5" customHeight="1" x14ac:dyDescent="0.2">
      <c r="P5044" s="75"/>
      <c r="Q5044" s="75"/>
      <c r="W5044" s="75"/>
      <c r="AD5044" s="77"/>
    </row>
    <row r="5045" spans="16:30" ht="4.5" customHeight="1" x14ac:dyDescent="0.2">
      <c r="P5045" s="75"/>
      <c r="Q5045" s="75"/>
      <c r="W5045" s="75"/>
      <c r="AD5045" s="77"/>
    </row>
    <row r="5046" spans="16:30" ht="4.5" customHeight="1" x14ac:dyDescent="0.2">
      <c r="P5046" s="75"/>
      <c r="Q5046" s="75"/>
      <c r="W5046" s="75"/>
      <c r="AD5046" s="77"/>
    </row>
    <row r="5047" spans="16:30" ht="4.5" customHeight="1" x14ac:dyDescent="0.2">
      <c r="P5047" s="75"/>
      <c r="Q5047" s="75"/>
      <c r="W5047" s="75"/>
      <c r="AD5047" s="77"/>
    </row>
    <row r="5048" spans="16:30" ht="4.5" customHeight="1" x14ac:dyDescent="0.2">
      <c r="P5048" s="75"/>
      <c r="Q5048" s="75"/>
      <c r="W5048" s="75"/>
      <c r="AD5048" s="77"/>
    </row>
    <row r="5049" spans="16:30" ht="4.5" customHeight="1" x14ac:dyDescent="0.2">
      <c r="P5049" s="75"/>
      <c r="Q5049" s="75"/>
      <c r="W5049" s="75"/>
      <c r="AD5049" s="77"/>
    </row>
    <row r="5050" spans="16:30" ht="4.5" customHeight="1" x14ac:dyDescent="0.2">
      <c r="P5050" s="75"/>
      <c r="Q5050" s="75"/>
      <c r="W5050" s="75"/>
      <c r="AD5050" s="77"/>
    </row>
    <row r="5051" spans="16:30" ht="4.5" customHeight="1" x14ac:dyDescent="0.2">
      <c r="P5051" s="75"/>
      <c r="Q5051" s="75"/>
      <c r="W5051" s="75"/>
      <c r="AD5051" s="77"/>
    </row>
    <row r="5052" spans="16:30" ht="4.5" customHeight="1" x14ac:dyDescent="0.2">
      <c r="P5052" s="75"/>
      <c r="Q5052" s="75"/>
      <c r="W5052" s="75"/>
      <c r="AD5052" s="77"/>
    </row>
    <row r="5053" spans="16:30" ht="4.5" customHeight="1" x14ac:dyDescent="0.2">
      <c r="P5053" s="75"/>
      <c r="Q5053" s="75"/>
      <c r="W5053" s="75"/>
      <c r="AD5053" s="77"/>
    </row>
    <row r="5054" spans="16:30" ht="4.5" customHeight="1" x14ac:dyDescent="0.2">
      <c r="P5054" s="75"/>
      <c r="Q5054" s="75"/>
      <c r="W5054" s="75"/>
      <c r="AD5054" s="77"/>
    </row>
    <row r="5055" spans="16:30" ht="4.5" customHeight="1" x14ac:dyDescent="0.2">
      <c r="P5055" s="75"/>
      <c r="Q5055" s="75"/>
      <c r="W5055" s="75"/>
      <c r="AD5055" s="77"/>
    </row>
    <row r="5056" spans="16:30" ht="4.5" customHeight="1" x14ac:dyDescent="0.2">
      <c r="P5056" s="75"/>
      <c r="Q5056" s="75"/>
      <c r="W5056" s="75"/>
      <c r="AD5056" s="77"/>
    </row>
    <row r="5057" spans="16:30" ht="4.5" customHeight="1" x14ac:dyDescent="0.2">
      <c r="P5057" s="75"/>
      <c r="Q5057" s="75"/>
      <c r="W5057" s="75"/>
      <c r="AD5057" s="77"/>
    </row>
    <row r="5058" spans="16:30" ht="4.5" customHeight="1" x14ac:dyDescent="0.2">
      <c r="P5058" s="75"/>
      <c r="Q5058" s="75"/>
      <c r="W5058" s="75"/>
      <c r="AD5058" s="77"/>
    </row>
    <row r="5059" spans="16:30" ht="4.5" customHeight="1" x14ac:dyDescent="0.2">
      <c r="P5059" s="75"/>
      <c r="Q5059" s="75"/>
      <c r="W5059" s="75"/>
      <c r="AD5059" s="77"/>
    </row>
    <row r="5060" spans="16:30" ht="4.5" customHeight="1" x14ac:dyDescent="0.2">
      <c r="P5060" s="75"/>
      <c r="Q5060" s="75"/>
      <c r="W5060" s="75"/>
      <c r="AD5060" s="77"/>
    </row>
    <row r="5061" spans="16:30" ht="4.5" customHeight="1" x14ac:dyDescent="0.2">
      <c r="P5061" s="75"/>
      <c r="Q5061" s="75"/>
      <c r="W5061" s="75"/>
      <c r="AD5061" s="77"/>
    </row>
    <row r="5062" spans="16:30" ht="4.5" customHeight="1" x14ac:dyDescent="0.2">
      <c r="P5062" s="75"/>
      <c r="Q5062" s="75"/>
      <c r="W5062" s="75"/>
      <c r="AD5062" s="77"/>
    </row>
    <row r="5063" spans="16:30" ht="4.5" customHeight="1" x14ac:dyDescent="0.2">
      <c r="P5063" s="75"/>
      <c r="Q5063" s="75"/>
      <c r="W5063" s="75"/>
      <c r="AD5063" s="77"/>
    </row>
    <row r="5064" spans="16:30" ht="4.5" customHeight="1" x14ac:dyDescent="0.2">
      <c r="P5064" s="75"/>
      <c r="Q5064" s="75"/>
      <c r="W5064" s="75"/>
      <c r="AD5064" s="77"/>
    </row>
    <row r="5065" spans="16:30" ht="4.5" customHeight="1" x14ac:dyDescent="0.2">
      <c r="P5065" s="75"/>
      <c r="Q5065" s="75"/>
      <c r="W5065" s="75"/>
      <c r="AD5065" s="77"/>
    </row>
    <row r="5066" spans="16:30" ht="4.5" customHeight="1" x14ac:dyDescent="0.2">
      <c r="P5066" s="75"/>
      <c r="Q5066" s="75"/>
      <c r="W5066" s="75"/>
      <c r="AD5066" s="77"/>
    </row>
    <row r="5067" spans="16:30" ht="4.5" customHeight="1" x14ac:dyDescent="0.2">
      <c r="P5067" s="75"/>
      <c r="Q5067" s="75"/>
      <c r="W5067" s="75"/>
      <c r="AD5067" s="77"/>
    </row>
    <row r="5068" spans="16:30" ht="4.5" customHeight="1" x14ac:dyDescent="0.2">
      <c r="P5068" s="75"/>
      <c r="Q5068" s="75"/>
      <c r="W5068" s="75"/>
      <c r="AD5068" s="77"/>
    </row>
    <row r="5069" spans="16:30" ht="4.5" customHeight="1" x14ac:dyDescent="0.2">
      <c r="P5069" s="75"/>
      <c r="Q5069" s="75"/>
      <c r="W5069" s="75"/>
      <c r="AD5069" s="77"/>
    </row>
    <row r="5070" spans="16:30" ht="4.5" customHeight="1" x14ac:dyDescent="0.2">
      <c r="P5070" s="75"/>
      <c r="Q5070" s="75"/>
      <c r="W5070" s="75"/>
      <c r="AD5070" s="77"/>
    </row>
    <row r="5071" spans="16:30" ht="4.5" customHeight="1" x14ac:dyDescent="0.2">
      <c r="P5071" s="75"/>
      <c r="Q5071" s="75"/>
      <c r="W5071" s="75"/>
      <c r="AD5071" s="77"/>
    </row>
    <row r="5072" spans="16:30" ht="4.5" customHeight="1" x14ac:dyDescent="0.2">
      <c r="P5072" s="75"/>
      <c r="Q5072" s="75"/>
      <c r="W5072" s="75"/>
      <c r="AD5072" s="77"/>
    </row>
    <row r="5073" spans="16:30" ht="4.5" customHeight="1" x14ac:dyDescent="0.2">
      <c r="P5073" s="75"/>
      <c r="Q5073" s="75"/>
      <c r="W5073" s="75"/>
      <c r="AD5073" s="77"/>
    </row>
    <row r="5074" spans="16:30" ht="4.5" customHeight="1" x14ac:dyDescent="0.2">
      <c r="P5074" s="75"/>
      <c r="Q5074" s="75"/>
      <c r="W5074" s="75"/>
      <c r="AD5074" s="77"/>
    </row>
    <row r="5075" spans="16:30" ht="4.5" customHeight="1" x14ac:dyDescent="0.2">
      <c r="P5075" s="75"/>
      <c r="Q5075" s="75"/>
      <c r="W5075" s="75"/>
      <c r="AD5075" s="77"/>
    </row>
    <row r="5076" spans="16:30" ht="4.5" customHeight="1" x14ac:dyDescent="0.2">
      <c r="P5076" s="75"/>
      <c r="Q5076" s="75"/>
      <c r="W5076" s="75"/>
      <c r="AD5076" s="77"/>
    </row>
    <row r="5077" spans="16:30" ht="4.5" customHeight="1" x14ac:dyDescent="0.2">
      <c r="P5077" s="75"/>
      <c r="Q5077" s="75"/>
      <c r="W5077" s="75"/>
      <c r="AD5077" s="77"/>
    </row>
    <row r="5078" spans="16:30" ht="4.5" customHeight="1" x14ac:dyDescent="0.2">
      <c r="P5078" s="75"/>
      <c r="Q5078" s="75"/>
      <c r="W5078" s="75"/>
      <c r="AD5078" s="77"/>
    </row>
    <row r="5079" spans="16:30" ht="4.5" customHeight="1" x14ac:dyDescent="0.2">
      <c r="P5079" s="75"/>
      <c r="Q5079" s="75"/>
      <c r="W5079" s="75"/>
      <c r="AD5079" s="77"/>
    </row>
    <row r="5080" spans="16:30" ht="4.5" customHeight="1" x14ac:dyDescent="0.2">
      <c r="P5080" s="75"/>
      <c r="Q5080" s="75"/>
      <c r="W5080" s="75"/>
      <c r="AD5080" s="77"/>
    </row>
    <row r="5081" spans="16:30" ht="4.5" customHeight="1" x14ac:dyDescent="0.2">
      <c r="P5081" s="75"/>
      <c r="Q5081" s="75"/>
      <c r="W5081" s="75"/>
      <c r="AD5081" s="77"/>
    </row>
    <row r="5082" spans="16:30" ht="4.5" customHeight="1" x14ac:dyDescent="0.2">
      <c r="P5082" s="75"/>
      <c r="Q5082" s="75"/>
      <c r="W5082" s="75"/>
      <c r="AD5082" s="77"/>
    </row>
    <row r="5083" spans="16:30" ht="4.5" customHeight="1" x14ac:dyDescent="0.2">
      <c r="P5083" s="75"/>
      <c r="Q5083" s="75"/>
      <c r="W5083" s="75"/>
      <c r="AD5083" s="77"/>
    </row>
    <row r="5084" spans="16:30" ht="4.5" customHeight="1" x14ac:dyDescent="0.2">
      <c r="P5084" s="75"/>
      <c r="Q5084" s="75"/>
      <c r="W5084" s="75"/>
      <c r="AD5084" s="77"/>
    </row>
    <row r="5085" spans="16:30" ht="4.5" customHeight="1" x14ac:dyDescent="0.2">
      <c r="P5085" s="75"/>
      <c r="Q5085" s="75"/>
      <c r="W5085" s="75"/>
      <c r="AD5085" s="77"/>
    </row>
    <row r="5086" spans="16:30" ht="4.5" customHeight="1" x14ac:dyDescent="0.2">
      <c r="P5086" s="75"/>
      <c r="Q5086" s="75"/>
      <c r="W5086" s="75"/>
      <c r="AD5086" s="77"/>
    </row>
    <row r="5087" spans="16:30" ht="4.5" customHeight="1" x14ac:dyDescent="0.2">
      <c r="P5087" s="75"/>
      <c r="Q5087" s="75"/>
      <c r="W5087" s="75"/>
      <c r="AD5087" s="77"/>
    </row>
    <row r="5088" spans="16:30" ht="4.5" customHeight="1" x14ac:dyDescent="0.2">
      <c r="P5088" s="75"/>
      <c r="Q5088" s="75"/>
      <c r="W5088" s="75"/>
      <c r="AD5088" s="77"/>
    </row>
    <row r="5089" spans="16:30" ht="4.5" customHeight="1" x14ac:dyDescent="0.2">
      <c r="P5089" s="75"/>
      <c r="Q5089" s="75"/>
      <c r="W5089" s="75"/>
      <c r="AD5089" s="77"/>
    </row>
    <row r="5090" spans="16:30" ht="4.5" customHeight="1" x14ac:dyDescent="0.2">
      <c r="P5090" s="75"/>
      <c r="Q5090" s="75"/>
      <c r="W5090" s="75"/>
      <c r="AD5090" s="77"/>
    </row>
    <row r="5091" spans="16:30" ht="4.5" customHeight="1" x14ac:dyDescent="0.2">
      <c r="P5091" s="75"/>
      <c r="Q5091" s="75"/>
      <c r="W5091" s="75"/>
      <c r="AD5091" s="77"/>
    </row>
    <row r="5092" spans="16:30" ht="4.5" customHeight="1" x14ac:dyDescent="0.2">
      <c r="P5092" s="75"/>
      <c r="Q5092" s="75"/>
      <c r="W5092" s="75"/>
      <c r="AD5092" s="77"/>
    </row>
    <row r="5093" spans="16:30" ht="4.5" customHeight="1" x14ac:dyDescent="0.2">
      <c r="P5093" s="75"/>
      <c r="Q5093" s="75"/>
      <c r="W5093" s="75"/>
      <c r="AD5093" s="77"/>
    </row>
    <row r="5094" spans="16:30" ht="4.5" customHeight="1" x14ac:dyDescent="0.2">
      <c r="P5094" s="75"/>
      <c r="Q5094" s="75"/>
      <c r="W5094" s="75"/>
      <c r="AD5094" s="77"/>
    </row>
    <row r="5095" spans="16:30" ht="4.5" customHeight="1" x14ac:dyDescent="0.2">
      <c r="P5095" s="75"/>
      <c r="Q5095" s="75"/>
      <c r="W5095" s="75"/>
      <c r="AD5095" s="77"/>
    </row>
    <row r="5096" spans="16:30" ht="4.5" customHeight="1" x14ac:dyDescent="0.2">
      <c r="P5096" s="75"/>
      <c r="Q5096" s="75"/>
      <c r="W5096" s="75"/>
      <c r="AD5096" s="77"/>
    </row>
    <row r="5097" spans="16:30" ht="4.5" customHeight="1" x14ac:dyDescent="0.2">
      <c r="P5097" s="75"/>
      <c r="Q5097" s="75"/>
      <c r="W5097" s="75"/>
      <c r="AD5097" s="77"/>
    </row>
    <row r="5098" spans="16:30" ht="4.5" customHeight="1" x14ac:dyDescent="0.2">
      <c r="P5098" s="75"/>
      <c r="Q5098" s="75"/>
      <c r="W5098" s="75"/>
      <c r="AD5098" s="77"/>
    </row>
    <row r="5099" spans="16:30" ht="4.5" customHeight="1" x14ac:dyDescent="0.2">
      <c r="P5099" s="75"/>
      <c r="Q5099" s="75"/>
      <c r="W5099" s="75"/>
      <c r="AD5099" s="77"/>
    </row>
    <row r="5100" spans="16:30" ht="4.5" customHeight="1" x14ac:dyDescent="0.2">
      <c r="P5100" s="75"/>
      <c r="Q5100" s="75"/>
      <c r="W5100" s="75"/>
      <c r="AD5100" s="77"/>
    </row>
    <row r="5101" spans="16:30" ht="4.5" customHeight="1" x14ac:dyDescent="0.2">
      <c r="P5101" s="75"/>
      <c r="Q5101" s="75"/>
      <c r="W5101" s="75"/>
      <c r="AD5101" s="77"/>
    </row>
    <row r="5102" spans="16:30" ht="4.5" customHeight="1" x14ac:dyDescent="0.2">
      <c r="P5102" s="75"/>
      <c r="Q5102" s="75"/>
      <c r="W5102" s="75"/>
      <c r="AD5102" s="77"/>
    </row>
    <row r="5103" spans="16:30" ht="4.5" customHeight="1" x14ac:dyDescent="0.2">
      <c r="P5103" s="75"/>
      <c r="Q5103" s="75"/>
      <c r="W5103" s="75"/>
      <c r="AD5103" s="77"/>
    </row>
    <row r="5104" spans="16:30" ht="4.5" customHeight="1" x14ac:dyDescent="0.2">
      <c r="P5104" s="75"/>
      <c r="Q5104" s="75"/>
      <c r="W5104" s="75"/>
      <c r="AD5104" s="77"/>
    </row>
    <row r="5105" spans="16:30" ht="4.5" customHeight="1" x14ac:dyDescent="0.2">
      <c r="P5105" s="75"/>
      <c r="Q5105" s="75"/>
      <c r="W5105" s="75"/>
      <c r="AD5105" s="77"/>
    </row>
    <row r="5106" spans="16:30" ht="4.5" customHeight="1" x14ac:dyDescent="0.2">
      <c r="P5106" s="75"/>
      <c r="Q5106" s="75"/>
      <c r="W5106" s="75"/>
      <c r="AD5106" s="77"/>
    </row>
    <row r="5107" spans="16:30" ht="4.5" customHeight="1" x14ac:dyDescent="0.2">
      <c r="P5107" s="75"/>
      <c r="Q5107" s="75"/>
      <c r="W5107" s="75"/>
      <c r="AD5107" s="77"/>
    </row>
    <row r="5108" spans="16:30" ht="4.5" customHeight="1" x14ac:dyDescent="0.2">
      <c r="P5108" s="75"/>
      <c r="Q5108" s="75"/>
      <c r="W5108" s="75"/>
      <c r="AD5108" s="77"/>
    </row>
    <row r="5109" spans="16:30" ht="4.5" customHeight="1" x14ac:dyDescent="0.2">
      <c r="P5109" s="75"/>
      <c r="Q5109" s="75"/>
      <c r="W5109" s="75"/>
      <c r="AD5109" s="77"/>
    </row>
    <row r="5110" spans="16:30" ht="4.5" customHeight="1" x14ac:dyDescent="0.2">
      <c r="P5110" s="75"/>
      <c r="Q5110" s="75"/>
      <c r="W5110" s="75"/>
      <c r="AD5110" s="77"/>
    </row>
    <row r="5111" spans="16:30" ht="4.5" customHeight="1" x14ac:dyDescent="0.2">
      <c r="P5111" s="75"/>
      <c r="Q5111" s="75"/>
      <c r="W5111" s="75"/>
      <c r="AD5111" s="77"/>
    </row>
    <row r="5112" spans="16:30" ht="4.5" customHeight="1" x14ac:dyDescent="0.2">
      <c r="P5112" s="75"/>
      <c r="Q5112" s="75"/>
      <c r="W5112" s="75"/>
      <c r="AD5112" s="77"/>
    </row>
    <row r="5113" spans="16:30" ht="4.5" customHeight="1" x14ac:dyDescent="0.2">
      <c r="P5113" s="75"/>
      <c r="Q5113" s="75"/>
      <c r="W5113" s="75"/>
      <c r="AD5113" s="77"/>
    </row>
    <row r="5114" spans="16:30" ht="4.5" customHeight="1" x14ac:dyDescent="0.2">
      <c r="P5114" s="75"/>
      <c r="Q5114" s="75"/>
      <c r="W5114" s="75"/>
      <c r="AD5114" s="77"/>
    </row>
    <row r="5115" spans="16:30" ht="4.5" customHeight="1" x14ac:dyDescent="0.2">
      <c r="P5115" s="75"/>
      <c r="Q5115" s="75"/>
      <c r="W5115" s="75"/>
      <c r="AD5115" s="77"/>
    </row>
    <row r="5116" spans="16:30" ht="4.5" customHeight="1" x14ac:dyDescent="0.2">
      <c r="P5116" s="75"/>
      <c r="Q5116" s="75"/>
      <c r="W5116" s="75"/>
      <c r="AD5116" s="77"/>
    </row>
    <row r="5117" spans="16:30" ht="4.5" customHeight="1" x14ac:dyDescent="0.2">
      <c r="P5117" s="75"/>
      <c r="Q5117" s="75"/>
      <c r="W5117" s="75"/>
      <c r="AD5117" s="77"/>
    </row>
    <row r="5118" spans="16:30" ht="4.5" customHeight="1" x14ac:dyDescent="0.2">
      <c r="P5118" s="75"/>
      <c r="Q5118" s="75"/>
      <c r="W5118" s="75"/>
      <c r="AD5118" s="77"/>
    </row>
    <row r="5119" spans="16:30" ht="4.5" customHeight="1" x14ac:dyDescent="0.2">
      <c r="P5119" s="75"/>
      <c r="Q5119" s="75"/>
      <c r="W5119" s="75"/>
      <c r="AD5119" s="77"/>
    </row>
    <row r="5120" spans="16:30" ht="4.5" customHeight="1" x14ac:dyDescent="0.2">
      <c r="P5120" s="75"/>
      <c r="Q5120" s="75"/>
      <c r="W5120" s="75"/>
      <c r="AD5120" s="77"/>
    </row>
    <row r="5121" spans="16:30" ht="4.5" customHeight="1" x14ac:dyDescent="0.2">
      <c r="P5121" s="75"/>
      <c r="Q5121" s="75"/>
      <c r="W5121" s="75"/>
      <c r="AD5121" s="77"/>
    </row>
    <row r="5122" spans="16:30" ht="4.5" customHeight="1" x14ac:dyDescent="0.2">
      <c r="P5122" s="75"/>
      <c r="Q5122" s="75"/>
      <c r="W5122" s="75"/>
      <c r="AD5122" s="77"/>
    </row>
    <row r="5123" spans="16:30" ht="4.5" customHeight="1" x14ac:dyDescent="0.2">
      <c r="P5123" s="75"/>
      <c r="Q5123" s="75"/>
      <c r="W5123" s="75"/>
      <c r="AD5123" s="77"/>
    </row>
    <row r="5124" spans="16:30" ht="4.5" customHeight="1" x14ac:dyDescent="0.2">
      <c r="P5124" s="75"/>
      <c r="Q5124" s="75"/>
      <c r="W5124" s="75"/>
      <c r="AD5124" s="77"/>
    </row>
    <row r="5125" spans="16:30" ht="4.5" customHeight="1" x14ac:dyDescent="0.2">
      <c r="P5125" s="75"/>
      <c r="Q5125" s="75"/>
      <c r="W5125" s="75"/>
      <c r="AD5125" s="77"/>
    </row>
    <row r="5126" spans="16:30" ht="4.5" customHeight="1" x14ac:dyDescent="0.2">
      <c r="P5126" s="75"/>
      <c r="Q5126" s="75"/>
      <c r="W5126" s="75"/>
      <c r="AD5126" s="77"/>
    </row>
    <row r="5127" spans="16:30" ht="4.5" customHeight="1" x14ac:dyDescent="0.2">
      <c r="P5127" s="75"/>
      <c r="Q5127" s="75"/>
      <c r="W5127" s="75"/>
      <c r="AD5127" s="77"/>
    </row>
    <row r="5128" spans="16:30" ht="4.5" customHeight="1" x14ac:dyDescent="0.2">
      <c r="P5128" s="75"/>
      <c r="Q5128" s="75"/>
      <c r="W5128" s="75"/>
      <c r="AD5128" s="77"/>
    </row>
    <row r="5129" spans="16:30" ht="4.5" customHeight="1" x14ac:dyDescent="0.2">
      <c r="P5129" s="75"/>
      <c r="Q5129" s="75"/>
      <c r="W5129" s="75"/>
      <c r="AD5129" s="77"/>
    </row>
    <row r="5130" spans="16:30" ht="4.5" customHeight="1" x14ac:dyDescent="0.2">
      <c r="P5130" s="75"/>
      <c r="Q5130" s="75"/>
      <c r="W5130" s="75"/>
      <c r="AD5130" s="77"/>
    </row>
    <row r="5131" spans="16:30" ht="4.5" customHeight="1" x14ac:dyDescent="0.2">
      <c r="P5131" s="75"/>
      <c r="Q5131" s="75"/>
      <c r="W5131" s="75"/>
      <c r="AD5131" s="77"/>
    </row>
    <row r="5132" spans="16:30" ht="4.5" customHeight="1" x14ac:dyDescent="0.2">
      <c r="P5132" s="75"/>
      <c r="Q5132" s="75"/>
      <c r="W5132" s="75"/>
      <c r="AD5132" s="77"/>
    </row>
    <row r="5133" spans="16:30" ht="4.5" customHeight="1" x14ac:dyDescent="0.2">
      <c r="P5133" s="75"/>
      <c r="Q5133" s="75"/>
      <c r="W5133" s="75"/>
      <c r="AD5133" s="77"/>
    </row>
    <row r="5134" spans="16:30" ht="4.5" customHeight="1" x14ac:dyDescent="0.2">
      <c r="P5134" s="75"/>
      <c r="Q5134" s="75"/>
      <c r="W5134" s="75"/>
      <c r="AD5134" s="77"/>
    </row>
    <row r="5135" spans="16:30" ht="4.5" customHeight="1" x14ac:dyDescent="0.2">
      <c r="P5135" s="75"/>
      <c r="Q5135" s="75"/>
      <c r="W5135" s="75"/>
      <c r="AD5135" s="77"/>
    </row>
    <row r="5136" spans="16:30" ht="4.5" customHeight="1" x14ac:dyDescent="0.2">
      <c r="P5136" s="75"/>
      <c r="Q5136" s="75"/>
      <c r="W5136" s="75"/>
      <c r="AD5136" s="77"/>
    </row>
    <row r="5137" spans="16:30" ht="4.5" customHeight="1" x14ac:dyDescent="0.2">
      <c r="P5137" s="75"/>
      <c r="Q5137" s="75"/>
      <c r="W5137" s="75"/>
      <c r="AD5137" s="77"/>
    </row>
    <row r="5138" spans="16:30" ht="4.5" customHeight="1" x14ac:dyDescent="0.2">
      <c r="P5138" s="75"/>
      <c r="Q5138" s="75"/>
      <c r="W5138" s="75"/>
      <c r="AD5138" s="77"/>
    </row>
    <row r="5139" spans="16:30" ht="4.5" customHeight="1" x14ac:dyDescent="0.2">
      <c r="P5139" s="75"/>
      <c r="Q5139" s="75"/>
      <c r="W5139" s="75"/>
      <c r="AD5139" s="77"/>
    </row>
    <row r="5140" spans="16:30" ht="4.5" customHeight="1" x14ac:dyDescent="0.2">
      <c r="P5140" s="75"/>
      <c r="Q5140" s="75"/>
      <c r="W5140" s="75"/>
      <c r="AD5140" s="77"/>
    </row>
    <row r="5141" spans="16:30" ht="4.5" customHeight="1" x14ac:dyDescent="0.2">
      <c r="P5141" s="75"/>
      <c r="Q5141" s="75"/>
      <c r="W5141" s="75"/>
      <c r="AD5141" s="77"/>
    </row>
    <row r="5142" spans="16:30" ht="4.5" customHeight="1" x14ac:dyDescent="0.2">
      <c r="P5142" s="75"/>
      <c r="Q5142" s="75"/>
      <c r="W5142" s="75"/>
      <c r="AD5142" s="77"/>
    </row>
    <row r="5143" spans="16:30" ht="4.5" customHeight="1" x14ac:dyDescent="0.2">
      <c r="P5143" s="75"/>
      <c r="Q5143" s="75"/>
      <c r="W5143" s="75"/>
      <c r="AD5143" s="77"/>
    </row>
    <row r="5144" spans="16:30" ht="4.5" customHeight="1" x14ac:dyDescent="0.2">
      <c r="P5144" s="75"/>
      <c r="Q5144" s="75"/>
      <c r="W5144" s="75"/>
      <c r="AD5144" s="77"/>
    </row>
    <row r="5145" spans="16:30" ht="4.5" customHeight="1" x14ac:dyDescent="0.2">
      <c r="P5145" s="75"/>
      <c r="Q5145" s="75"/>
      <c r="W5145" s="75"/>
      <c r="AD5145" s="77"/>
    </row>
    <row r="5146" spans="16:30" ht="4.5" customHeight="1" x14ac:dyDescent="0.2">
      <c r="P5146" s="75"/>
      <c r="Q5146" s="75"/>
      <c r="W5146" s="75"/>
      <c r="AD5146" s="77"/>
    </row>
    <row r="5147" spans="16:30" ht="4.5" customHeight="1" x14ac:dyDescent="0.2">
      <c r="P5147" s="75"/>
      <c r="Q5147" s="75"/>
      <c r="W5147" s="75"/>
      <c r="AD5147" s="77"/>
    </row>
    <row r="5148" spans="16:30" ht="4.5" customHeight="1" x14ac:dyDescent="0.2">
      <c r="P5148" s="75"/>
      <c r="Q5148" s="75"/>
      <c r="W5148" s="75"/>
      <c r="AD5148" s="77"/>
    </row>
    <row r="5149" spans="16:30" ht="4.5" customHeight="1" x14ac:dyDescent="0.2">
      <c r="P5149" s="75"/>
      <c r="Q5149" s="75"/>
      <c r="W5149" s="75"/>
      <c r="AD5149" s="77"/>
    </row>
    <row r="5150" spans="16:30" ht="4.5" customHeight="1" x14ac:dyDescent="0.2">
      <c r="P5150" s="75"/>
      <c r="Q5150" s="75"/>
      <c r="W5150" s="75"/>
      <c r="AD5150" s="77"/>
    </row>
    <row r="5151" spans="16:30" ht="4.5" customHeight="1" x14ac:dyDescent="0.2">
      <c r="P5151" s="75"/>
      <c r="Q5151" s="75"/>
      <c r="W5151" s="75"/>
      <c r="AD5151" s="77"/>
    </row>
    <row r="5152" spans="16:30" ht="4.5" customHeight="1" x14ac:dyDescent="0.2">
      <c r="P5152" s="75"/>
      <c r="Q5152" s="75"/>
      <c r="W5152" s="75"/>
      <c r="AD5152" s="77"/>
    </row>
    <row r="5153" spans="16:30" ht="4.5" customHeight="1" x14ac:dyDescent="0.2">
      <c r="P5153" s="75"/>
      <c r="Q5153" s="75"/>
      <c r="W5153" s="75"/>
      <c r="AD5153" s="77"/>
    </row>
    <row r="5154" spans="16:30" ht="4.5" customHeight="1" x14ac:dyDescent="0.2">
      <c r="P5154" s="75"/>
      <c r="Q5154" s="75"/>
      <c r="W5154" s="75"/>
      <c r="AD5154" s="77"/>
    </row>
    <row r="5155" spans="16:30" ht="4.5" customHeight="1" x14ac:dyDescent="0.2">
      <c r="P5155" s="75"/>
      <c r="Q5155" s="75"/>
      <c r="W5155" s="75"/>
      <c r="AD5155" s="77"/>
    </row>
    <row r="5156" spans="16:30" ht="4.5" customHeight="1" x14ac:dyDescent="0.2">
      <c r="P5156" s="75"/>
      <c r="Q5156" s="75"/>
      <c r="W5156" s="75"/>
      <c r="AD5156" s="77"/>
    </row>
    <row r="5157" spans="16:30" ht="4.5" customHeight="1" x14ac:dyDescent="0.2">
      <c r="P5157" s="75"/>
      <c r="Q5157" s="75"/>
      <c r="W5157" s="75"/>
      <c r="AD5157" s="77"/>
    </row>
    <row r="5158" spans="16:30" ht="4.5" customHeight="1" x14ac:dyDescent="0.2">
      <c r="P5158" s="75"/>
      <c r="Q5158" s="75"/>
      <c r="W5158" s="75"/>
      <c r="AD5158" s="77"/>
    </row>
    <row r="5159" spans="16:30" ht="4.5" customHeight="1" x14ac:dyDescent="0.2">
      <c r="P5159" s="75"/>
      <c r="Q5159" s="75"/>
      <c r="W5159" s="75"/>
      <c r="AD5159" s="77"/>
    </row>
    <row r="5160" spans="16:30" ht="4.5" customHeight="1" x14ac:dyDescent="0.2">
      <c r="P5160" s="75"/>
      <c r="Q5160" s="75"/>
      <c r="W5160" s="75"/>
      <c r="AD5160" s="77"/>
    </row>
    <row r="5161" spans="16:30" ht="4.5" customHeight="1" x14ac:dyDescent="0.2">
      <c r="P5161" s="75"/>
      <c r="Q5161" s="75"/>
      <c r="W5161" s="75"/>
      <c r="AD5161" s="77"/>
    </row>
    <row r="5162" spans="16:30" ht="4.5" customHeight="1" x14ac:dyDescent="0.2">
      <c r="P5162" s="75"/>
      <c r="Q5162" s="75"/>
      <c r="W5162" s="75"/>
      <c r="AD5162" s="77"/>
    </row>
    <row r="5163" spans="16:30" ht="4.5" customHeight="1" x14ac:dyDescent="0.2">
      <c r="P5163" s="75"/>
      <c r="Q5163" s="75"/>
      <c r="W5163" s="75"/>
      <c r="AD5163" s="77"/>
    </row>
    <row r="5164" spans="16:30" ht="4.5" customHeight="1" x14ac:dyDescent="0.2">
      <c r="P5164" s="75"/>
      <c r="Q5164" s="75"/>
      <c r="W5164" s="75"/>
      <c r="AD5164" s="77"/>
    </row>
    <row r="5165" spans="16:30" ht="4.5" customHeight="1" x14ac:dyDescent="0.2">
      <c r="P5165" s="75"/>
      <c r="Q5165" s="75"/>
      <c r="W5165" s="75"/>
      <c r="AD5165" s="77"/>
    </row>
    <row r="5166" spans="16:30" ht="4.5" customHeight="1" x14ac:dyDescent="0.2">
      <c r="P5166" s="75"/>
      <c r="Q5166" s="75"/>
      <c r="W5166" s="75"/>
      <c r="AD5166" s="77"/>
    </row>
    <row r="5167" spans="16:30" ht="4.5" customHeight="1" x14ac:dyDescent="0.2">
      <c r="P5167" s="75"/>
      <c r="Q5167" s="75"/>
      <c r="W5167" s="75"/>
      <c r="AD5167" s="77"/>
    </row>
    <row r="5168" spans="16:30" ht="4.5" customHeight="1" x14ac:dyDescent="0.2">
      <c r="P5168" s="75"/>
      <c r="Q5168" s="75"/>
      <c r="W5168" s="75"/>
      <c r="AD5168" s="77"/>
    </row>
    <row r="5169" spans="16:30" ht="4.5" customHeight="1" x14ac:dyDescent="0.2">
      <c r="P5169" s="75"/>
      <c r="Q5169" s="75"/>
      <c r="W5169" s="75"/>
      <c r="AD5169" s="77"/>
    </row>
    <row r="5170" spans="16:30" ht="4.5" customHeight="1" x14ac:dyDescent="0.2">
      <c r="P5170" s="75"/>
      <c r="Q5170" s="75"/>
      <c r="W5170" s="75"/>
      <c r="AD5170" s="77"/>
    </row>
    <row r="5171" spans="16:30" ht="4.5" customHeight="1" x14ac:dyDescent="0.2">
      <c r="P5171" s="75"/>
      <c r="Q5171" s="75"/>
      <c r="W5171" s="75"/>
      <c r="AD5171" s="77"/>
    </row>
    <row r="5172" spans="16:30" ht="4.5" customHeight="1" x14ac:dyDescent="0.2">
      <c r="P5172" s="75"/>
      <c r="Q5172" s="75"/>
      <c r="W5172" s="75"/>
      <c r="AD5172" s="77"/>
    </row>
    <row r="5173" spans="16:30" ht="4.5" customHeight="1" x14ac:dyDescent="0.2">
      <c r="P5173" s="75"/>
      <c r="Q5173" s="75"/>
      <c r="W5173" s="75"/>
      <c r="AD5173" s="77"/>
    </row>
    <row r="5174" spans="16:30" ht="4.5" customHeight="1" x14ac:dyDescent="0.2">
      <c r="P5174" s="75"/>
      <c r="Q5174" s="75"/>
      <c r="W5174" s="75"/>
      <c r="AD5174" s="77"/>
    </row>
    <row r="5175" spans="16:30" ht="4.5" customHeight="1" x14ac:dyDescent="0.2">
      <c r="P5175" s="75"/>
      <c r="Q5175" s="75"/>
      <c r="W5175" s="75"/>
      <c r="AD5175" s="77"/>
    </row>
    <row r="5176" spans="16:30" ht="4.5" customHeight="1" x14ac:dyDescent="0.2">
      <c r="P5176" s="75"/>
      <c r="Q5176" s="75"/>
      <c r="W5176" s="75"/>
      <c r="AD5176" s="77"/>
    </row>
    <row r="5177" spans="16:30" ht="4.5" customHeight="1" x14ac:dyDescent="0.2">
      <c r="P5177" s="75"/>
      <c r="Q5177" s="75"/>
      <c r="W5177" s="75"/>
      <c r="AD5177" s="77"/>
    </row>
    <row r="5178" spans="16:30" ht="4.5" customHeight="1" x14ac:dyDescent="0.2">
      <c r="P5178" s="75"/>
      <c r="Q5178" s="75"/>
      <c r="W5178" s="75"/>
      <c r="AD5178" s="77"/>
    </row>
    <row r="5179" spans="16:30" ht="4.5" customHeight="1" x14ac:dyDescent="0.2">
      <c r="P5179" s="75"/>
      <c r="Q5179" s="75"/>
      <c r="W5179" s="75"/>
      <c r="AD5179" s="77"/>
    </row>
    <row r="5180" spans="16:30" ht="4.5" customHeight="1" x14ac:dyDescent="0.2">
      <c r="P5180" s="75"/>
      <c r="Q5180" s="75"/>
      <c r="W5180" s="75"/>
      <c r="AD5180" s="77"/>
    </row>
    <row r="5181" spans="16:30" ht="4.5" customHeight="1" x14ac:dyDescent="0.2">
      <c r="P5181" s="75"/>
      <c r="Q5181" s="75"/>
      <c r="W5181" s="75"/>
      <c r="AD5181" s="77"/>
    </row>
    <row r="5182" spans="16:30" ht="4.5" customHeight="1" x14ac:dyDescent="0.2">
      <c r="P5182" s="75"/>
      <c r="Q5182" s="75"/>
      <c r="W5182" s="75"/>
      <c r="AD5182" s="77"/>
    </row>
    <row r="5183" spans="16:30" ht="4.5" customHeight="1" x14ac:dyDescent="0.2">
      <c r="P5183" s="75"/>
      <c r="Q5183" s="75"/>
      <c r="W5183" s="75"/>
      <c r="AD5183" s="77"/>
    </row>
    <row r="5184" spans="16:30" ht="4.5" customHeight="1" x14ac:dyDescent="0.2">
      <c r="P5184" s="75"/>
      <c r="Q5184" s="75"/>
      <c r="W5184" s="75"/>
      <c r="AD5184" s="77"/>
    </row>
    <row r="5185" spans="16:30" ht="4.5" customHeight="1" x14ac:dyDescent="0.2">
      <c r="P5185" s="75"/>
      <c r="Q5185" s="75"/>
      <c r="W5185" s="75"/>
      <c r="AD5185" s="77"/>
    </row>
    <row r="5186" spans="16:30" ht="4.5" customHeight="1" x14ac:dyDescent="0.2">
      <c r="P5186" s="75"/>
      <c r="Q5186" s="75"/>
      <c r="W5186" s="75"/>
      <c r="AD5186" s="77"/>
    </row>
    <row r="5187" spans="16:30" ht="4.5" customHeight="1" x14ac:dyDescent="0.2">
      <c r="P5187" s="75"/>
      <c r="Q5187" s="75"/>
      <c r="W5187" s="75"/>
      <c r="AD5187" s="77"/>
    </row>
    <row r="5188" spans="16:30" ht="4.5" customHeight="1" x14ac:dyDescent="0.2">
      <c r="P5188" s="75"/>
      <c r="Q5188" s="75"/>
      <c r="W5188" s="75"/>
      <c r="AD5188" s="77"/>
    </row>
    <row r="5189" spans="16:30" ht="4.5" customHeight="1" x14ac:dyDescent="0.2">
      <c r="P5189" s="75"/>
      <c r="Q5189" s="75"/>
      <c r="W5189" s="75"/>
      <c r="AD5189" s="77"/>
    </row>
    <row r="5190" spans="16:30" ht="4.5" customHeight="1" x14ac:dyDescent="0.2">
      <c r="P5190" s="75"/>
      <c r="Q5190" s="75"/>
      <c r="W5190" s="75"/>
      <c r="AD5190" s="77"/>
    </row>
    <row r="5191" spans="16:30" ht="4.5" customHeight="1" x14ac:dyDescent="0.2">
      <c r="P5191" s="75"/>
      <c r="Q5191" s="75"/>
      <c r="W5191" s="75"/>
      <c r="AD5191" s="77"/>
    </row>
    <row r="5192" spans="16:30" ht="4.5" customHeight="1" x14ac:dyDescent="0.2">
      <c r="P5192" s="75"/>
      <c r="Q5192" s="75"/>
      <c r="W5192" s="75"/>
      <c r="AD5192" s="77"/>
    </row>
    <row r="5193" spans="16:30" ht="4.5" customHeight="1" x14ac:dyDescent="0.2">
      <c r="P5193" s="75"/>
      <c r="Q5193" s="75"/>
      <c r="W5193" s="75"/>
      <c r="AD5193" s="77"/>
    </row>
    <row r="5194" spans="16:30" ht="4.5" customHeight="1" x14ac:dyDescent="0.2">
      <c r="P5194" s="75"/>
      <c r="Q5194" s="75"/>
      <c r="W5194" s="75"/>
      <c r="AD5194" s="77"/>
    </row>
    <row r="5195" spans="16:30" ht="4.5" customHeight="1" x14ac:dyDescent="0.2">
      <c r="P5195" s="75"/>
      <c r="Q5195" s="75"/>
      <c r="W5195" s="75"/>
      <c r="AD5195" s="77"/>
    </row>
    <row r="5196" spans="16:30" ht="4.5" customHeight="1" x14ac:dyDescent="0.2">
      <c r="P5196" s="75"/>
      <c r="Q5196" s="75"/>
      <c r="W5196" s="75"/>
      <c r="AD5196" s="77"/>
    </row>
    <row r="5197" spans="16:30" ht="4.5" customHeight="1" x14ac:dyDescent="0.2">
      <c r="P5197" s="75"/>
      <c r="Q5197" s="75"/>
      <c r="W5197" s="75"/>
      <c r="AD5197" s="77"/>
    </row>
    <row r="5198" spans="16:30" ht="4.5" customHeight="1" x14ac:dyDescent="0.2">
      <c r="P5198" s="75"/>
      <c r="Q5198" s="75"/>
      <c r="W5198" s="75"/>
      <c r="AD5198" s="77"/>
    </row>
    <row r="5199" spans="16:30" ht="4.5" customHeight="1" x14ac:dyDescent="0.2">
      <c r="P5199" s="75"/>
      <c r="Q5199" s="75"/>
      <c r="W5199" s="75"/>
      <c r="AD5199" s="77"/>
    </row>
    <row r="5200" spans="16:30" ht="4.5" customHeight="1" x14ac:dyDescent="0.2">
      <c r="P5200" s="75"/>
      <c r="Q5200" s="75"/>
      <c r="W5200" s="75"/>
      <c r="AD5200" s="77"/>
    </row>
    <row r="5201" spans="16:30" ht="4.5" customHeight="1" x14ac:dyDescent="0.2">
      <c r="P5201" s="75"/>
      <c r="Q5201" s="75"/>
      <c r="W5201" s="75"/>
      <c r="AD5201" s="77"/>
    </row>
    <row r="5202" spans="16:30" ht="4.5" customHeight="1" x14ac:dyDescent="0.2">
      <c r="P5202" s="75"/>
      <c r="Q5202" s="75"/>
      <c r="W5202" s="75"/>
      <c r="AD5202" s="77"/>
    </row>
    <row r="5203" spans="16:30" ht="4.5" customHeight="1" x14ac:dyDescent="0.2">
      <c r="P5203" s="75"/>
      <c r="Q5203" s="75"/>
      <c r="W5203" s="75"/>
      <c r="AD5203" s="77"/>
    </row>
    <row r="5204" spans="16:30" ht="4.5" customHeight="1" x14ac:dyDescent="0.2">
      <c r="P5204" s="75"/>
      <c r="Q5204" s="75"/>
      <c r="W5204" s="75"/>
      <c r="AD5204" s="77"/>
    </row>
    <row r="5205" spans="16:30" ht="4.5" customHeight="1" x14ac:dyDescent="0.2">
      <c r="P5205" s="75"/>
      <c r="Q5205" s="75"/>
      <c r="W5205" s="75"/>
      <c r="AD5205" s="77"/>
    </row>
    <row r="5206" spans="16:30" ht="4.5" customHeight="1" x14ac:dyDescent="0.2">
      <c r="P5206" s="75"/>
      <c r="Q5206" s="75"/>
      <c r="W5206" s="75"/>
      <c r="AD5206" s="77"/>
    </row>
    <row r="5207" spans="16:30" ht="4.5" customHeight="1" x14ac:dyDescent="0.2">
      <c r="P5207" s="75"/>
      <c r="Q5207" s="75"/>
      <c r="W5207" s="75"/>
      <c r="AD5207" s="77"/>
    </row>
    <row r="5208" spans="16:30" ht="4.5" customHeight="1" x14ac:dyDescent="0.2">
      <c r="P5208" s="75"/>
      <c r="Q5208" s="75"/>
      <c r="W5208" s="75"/>
      <c r="AD5208" s="77"/>
    </row>
    <row r="5209" spans="16:30" ht="4.5" customHeight="1" x14ac:dyDescent="0.2">
      <c r="P5209" s="75"/>
      <c r="Q5209" s="75"/>
      <c r="W5209" s="75"/>
      <c r="AD5209" s="77"/>
    </row>
    <row r="5210" spans="16:30" ht="4.5" customHeight="1" x14ac:dyDescent="0.2">
      <c r="P5210" s="75"/>
      <c r="Q5210" s="75"/>
      <c r="W5210" s="75"/>
      <c r="AD5210" s="77"/>
    </row>
    <row r="5211" spans="16:30" ht="4.5" customHeight="1" x14ac:dyDescent="0.2">
      <c r="P5211" s="75"/>
      <c r="Q5211" s="75"/>
      <c r="W5211" s="75"/>
      <c r="AD5211" s="77"/>
    </row>
    <row r="5212" spans="16:30" ht="4.5" customHeight="1" x14ac:dyDescent="0.2">
      <c r="P5212" s="75"/>
      <c r="Q5212" s="75"/>
      <c r="W5212" s="75"/>
      <c r="AD5212" s="77"/>
    </row>
    <row r="5213" spans="16:30" ht="4.5" customHeight="1" x14ac:dyDescent="0.2">
      <c r="P5213" s="75"/>
      <c r="Q5213" s="75"/>
      <c r="W5213" s="75"/>
      <c r="AD5213" s="77"/>
    </row>
    <row r="5214" spans="16:30" ht="4.5" customHeight="1" x14ac:dyDescent="0.2">
      <c r="P5214" s="75"/>
      <c r="Q5214" s="75"/>
      <c r="W5214" s="75"/>
      <c r="AD5214" s="77"/>
    </row>
    <row r="5215" spans="16:30" ht="4.5" customHeight="1" x14ac:dyDescent="0.2">
      <c r="P5215" s="75"/>
      <c r="Q5215" s="75"/>
      <c r="W5215" s="75"/>
      <c r="AD5215" s="77"/>
    </row>
    <row r="5216" spans="16:30" ht="4.5" customHeight="1" x14ac:dyDescent="0.2">
      <c r="P5216" s="75"/>
      <c r="Q5216" s="75"/>
      <c r="W5216" s="75"/>
      <c r="AD5216" s="77"/>
    </row>
    <row r="5217" spans="16:30" ht="4.5" customHeight="1" x14ac:dyDescent="0.2">
      <c r="P5217" s="75"/>
      <c r="Q5217" s="75"/>
      <c r="W5217" s="75"/>
      <c r="AD5217" s="77"/>
    </row>
    <row r="5218" spans="16:30" ht="4.5" customHeight="1" x14ac:dyDescent="0.2">
      <c r="P5218" s="75"/>
      <c r="Q5218" s="75"/>
      <c r="W5218" s="75"/>
      <c r="AD5218" s="77"/>
    </row>
    <row r="5219" spans="16:30" ht="4.5" customHeight="1" x14ac:dyDescent="0.2">
      <c r="P5219" s="75"/>
      <c r="Q5219" s="75"/>
      <c r="W5219" s="75"/>
      <c r="AD5219" s="77"/>
    </row>
    <row r="5220" spans="16:30" ht="4.5" customHeight="1" x14ac:dyDescent="0.2">
      <c r="P5220" s="75"/>
      <c r="Q5220" s="75"/>
      <c r="W5220" s="75"/>
      <c r="AD5220" s="77"/>
    </row>
    <row r="5221" spans="16:30" ht="4.5" customHeight="1" x14ac:dyDescent="0.2">
      <c r="P5221" s="75"/>
      <c r="Q5221" s="75"/>
      <c r="W5221" s="75"/>
      <c r="AD5221" s="77"/>
    </row>
    <row r="5222" spans="16:30" ht="4.5" customHeight="1" x14ac:dyDescent="0.2">
      <c r="P5222" s="75"/>
      <c r="Q5222" s="75"/>
      <c r="W5222" s="75"/>
      <c r="AD5222" s="77"/>
    </row>
    <row r="5223" spans="16:30" ht="4.5" customHeight="1" x14ac:dyDescent="0.2">
      <c r="P5223" s="75"/>
      <c r="Q5223" s="75"/>
      <c r="W5223" s="75"/>
      <c r="AD5223" s="77"/>
    </row>
    <row r="5224" spans="16:30" ht="4.5" customHeight="1" x14ac:dyDescent="0.2">
      <c r="P5224" s="75"/>
      <c r="Q5224" s="75"/>
      <c r="W5224" s="75"/>
      <c r="AD5224" s="77"/>
    </row>
    <row r="5225" spans="16:30" ht="4.5" customHeight="1" x14ac:dyDescent="0.2">
      <c r="P5225" s="75"/>
      <c r="Q5225" s="75"/>
      <c r="W5225" s="75"/>
      <c r="AD5225" s="77"/>
    </row>
    <row r="5226" spans="16:30" ht="4.5" customHeight="1" x14ac:dyDescent="0.2">
      <c r="P5226" s="75"/>
      <c r="Q5226" s="75"/>
      <c r="W5226" s="75"/>
      <c r="AD5226" s="77"/>
    </row>
    <row r="5227" spans="16:30" ht="4.5" customHeight="1" x14ac:dyDescent="0.2">
      <c r="P5227" s="75"/>
      <c r="Q5227" s="75"/>
      <c r="W5227" s="75"/>
      <c r="AD5227" s="77"/>
    </row>
    <row r="5228" spans="16:30" ht="4.5" customHeight="1" x14ac:dyDescent="0.2">
      <c r="P5228" s="75"/>
      <c r="Q5228" s="75"/>
      <c r="W5228" s="75"/>
      <c r="AD5228" s="77"/>
    </row>
    <row r="5229" spans="16:30" ht="4.5" customHeight="1" x14ac:dyDescent="0.2">
      <c r="P5229" s="75"/>
      <c r="Q5229" s="75"/>
      <c r="W5229" s="75"/>
      <c r="AD5229" s="77"/>
    </row>
    <row r="5230" spans="16:30" ht="4.5" customHeight="1" x14ac:dyDescent="0.2">
      <c r="P5230" s="75"/>
      <c r="Q5230" s="75"/>
      <c r="W5230" s="75"/>
      <c r="AD5230" s="77"/>
    </row>
    <row r="5231" spans="16:30" ht="4.5" customHeight="1" x14ac:dyDescent="0.2">
      <c r="P5231" s="75"/>
      <c r="Q5231" s="75"/>
      <c r="W5231" s="75"/>
      <c r="AD5231" s="77"/>
    </row>
    <row r="5232" spans="16:30" ht="4.5" customHeight="1" x14ac:dyDescent="0.2">
      <c r="P5232" s="75"/>
      <c r="Q5232" s="75"/>
      <c r="W5232" s="75"/>
      <c r="AD5232" s="77"/>
    </row>
    <row r="5233" spans="16:30" ht="4.5" customHeight="1" x14ac:dyDescent="0.2">
      <c r="P5233" s="75"/>
      <c r="Q5233" s="75"/>
      <c r="W5233" s="75"/>
      <c r="AD5233" s="77"/>
    </row>
    <row r="5234" spans="16:30" ht="4.5" customHeight="1" x14ac:dyDescent="0.2">
      <c r="P5234" s="75"/>
      <c r="Q5234" s="75"/>
      <c r="W5234" s="75"/>
      <c r="AD5234" s="77"/>
    </row>
    <row r="5235" spans="16:30" ht="4.5" customHeight="1" x14ac:dyDescent="0.2">
      <c r="P5235" s="75"/>
      <c r="Q5235" s="75"/>
      <c r="W5235" s="75"/>
      <c r="AD5235" s="77"/>
    </row>
    <row r="5236" spans="16:30" ht="4.5" customHeight="1" x14ac:dyDescent="0.2">
      <c r="P5236" s="75"/>
      <c r="Q5236" s="75"/>
      <c r="W5236" s="75"/>
      <c r="AD5236" s="77"/>
    </row>
    <row r="5237" spans="16:30" ht="4.5" customHeight="1" x14ac:dyDescent="0.2">
      <c r="P5237" s="75"/>
      <c r="Q5237" s="75"/>
      <c r="W5237" s="75"/>
      <c r="AD5237" s="77"/>
    </row>
    <row r="5238" spans="16:30" ht="4.5" customHeight="1" x14ac:dyDescent="0.2">
      <c r="P5238" s="75"/>
      <c r="Q5238" s="75"/>
      <c r="W5238" s="75"/>
      <c r="AD5238" s="77"/>
    </row>
    <row r="5239" spans="16:30" ht="4.5" customHeight="1" x14ac:dyDescent="0.2">
      <c r="P5239" s="75"/>
      <c r="Q5239" s="75"/>
      <c r="W5239" s="75"/>
      <c r="AD5239" s="77"/>
    </row>
    <row r="5240" spans="16:30" ht="4.5" customHeight="1" x14ac:dyDescent="0.2">
      <c r="P5240" s="75"/>
      <c r="Q5240" s="75"/>
      <c r="W5240" s="75"/>
      <c r="AD5240" s="77"/>
    </row>
    <row r="5241" spans="16:30" ht="4.5" customHeight="1" x14ac:dyDescent="0.2">
      <c r="P5241" s="75"/>
      <c r="Q5241" s="75"/>
      <c r="W5241" s="75"/>
      <c r="AD5241" s="77"/>
    </row>
    <row r="5242" spans="16:30" ht="4.5" customHeight="1" x14ac:dyDescent="0.2">
      <c r="P5242" s="75"/>
      <c r="Q5242" s="75"/>
      <c r="W5242" s="75"/>
      <c r="AD5242" s="77"/>
    </row>
    <row r="5243" spans="16:30" ht="4.5" customHeight="1" x14ac:dyDescent="0.2">
      <c r="P5243" s="75"/>
      <c r="Q5243" s="75"/>
      <c r="W5243" s="75"/>
      <c r="AD5243" s="77"/>
    </row>
    <row r="5244" spans="16:30" ht="4.5" customHeight="1" x14ac:dyDescent="0.2">
      <c r="P5244" s="75"/>
      <c r="Q5244" s="75"/>
      <c r="W5244" s="75"/>
      <c r="AD5244" s="77"/>
    </row>
    <row r="5245" spans="16:30" ht="4.5" customHeight="1" x14ac:dyDescent="0.2">
      <c r="P5245" s="75"/>
      <c r="Q5245" s="75"/>
      <c r="W5245" s="75"/>
      <c r="AD5245" s="77"/>
    </row>
    <row r="5246" spans="16:30" ht="4.5" customHeight="1" x14ac:dyDescent="0.2">
      <c r="P5246" s="75"/>
      <c r="Q5246" s="75"/>
      <c r="W5246" s="75"/>
      <c r="AD5246" s="77"/>
    </row>
    <row r="5247" spans="16:30" ht="4.5" customHeight="1" x14ac:dyDescent="0.2">
      <c r="P5247" s="75"/>
      <c r="Q5247" s="75"/>
      <c r="W5247" s="75"/>
      <c r="AD5247" s="77"/>
    </row>
    <row r="5248" spans="16:30" ht="4.5" customHeight="1" x14ac:dyDescent="0.2">
      <c r="P5248" s="75"/>
      <c r="Q5248" s="75"/>
      <c r="W5248" s="75"/>
      <c r="AD5248" s="77"/>
    </row>
    <row r="5249" spans="16:30" ht="4.5" customHeight="1" x14ac:dyDescent="0.2">
      <c r="P5249" s="75"/>
      <c r="Q5249" s="75"/>
      <c r="W5249" s="75"/>
      <c r="AD5249" s="77"/>
    </row>
    <row r="5250" spans="16:30" ht="4.5" customHeight="1" x14ac:dyDescent="0.2">
      <c r="P5250" s="75"/>
      <c r="Q5250" s="75"/>
      <c r="W5250" s="75"/>
      <c r="AD5250" s="77"/>
    </row>
    <row r="5251" spans="16:30" ht="4.5" customHeight="1" x14ac:dyDescent="0.2">
      <c r="P5251" s="75"/>
      <c r="Q5251" s="75"/>
      <c r="W5251" s="75"/>
      <c r="AD5251" s="77"/>
    </row>
    <row r="5252" spans="16:30" ht="4.5" customHeight="1" x14ac:dyDescent="0.2">
      <c r="P5252" s="75"/>
      <c r="Q5252" s="75"/>
      <c r="W5252" s="75"/>
      <c r="AD5252" s="77"/>
    </row>
    <row r="5253" spans="16:30" ht="4.5" customHeight="1" x14ac:dyDescent="0.2">
      <c r="P5253" s="75"/>
      <c r="Q5253" s="75"/>
      <c r="W5253" s="75"/>
      <c r="AD5253" s="77"/>
    </row>
    <row r="5254" spans="16:30" ht="4.5" customHeight="1" x14ac:dyDescent="0.2">
      <c r="P5254" s="75"/>
      <c r="Q5254" s="75"/>
      <c r="W5254" s="75"/>
      <c r="AD5254" s="77"/>
    </row>
    <row r="5255" spans="16:30" ht="4.5" customHeight="1" x14ac:dyDescent="0.2">
      <c r="P5255" s="75"/>
      <c r="Q5255" s="75"/>
      <c r="W5255" s="75"/>
      <c r="AD5255" s="77"/>
    </row>
    <row r="5256" spans="16:30" ht="4.5" customHeight="1" x14ac:dyDescent="0.2">
      <c r="P5256" s="75"/>
      <c r="Q5256" s="75"/>
      <c r="W5256" s="75"/>
      <c r="AD5256" s="77"/>
    </row>
    <row r="5257" spans="16:30" ht="4.5" customHeight="1" x14ac:dyDescent="0.2">
      <c r="P5257" s="75"/>
      <c r="Q5257" s="75"/>
      <c r="W5257" s="75"/>
      <c r="AD5257" s="77"/>
    </row>
    <row r="5258" spans="16:30" ht="4.5" customHeight="1" x14ac:dyDescent="0.2">
      <c r="P5258" s="75"/>
      <c r="Q5258" s="75"/>
      <c r="W5258" s="75"/>
      <c r="AD5258" s="77"/>
    </row>
    <row r="5259" spans="16:30" ht="4.5" customHeight="1" x14ac:dyDescent="0.2">
      <c r="P5259" s="75"/>
      <c r="Q5259" s="75"/>
      <c r="W5259" s="75"/>
      <c r="AD5259" s="77"/>
    </row>
    <row r="5260" spans="16:30" ht="4.5" customHeight="1" x14ac:dyDescent="0.2">
      <c r="P5260" s="75"/>
      <c r="Q5260" s="75"/>
      <c r="W5260" s="75"/>
      <c r="AD5260" s="77"/>
    </row>
    <row r="5261" spans="16:30" ht="4.5" customHeight="1" x14ac:dyDescent="0.2">
      <c r="P5261" s="75"/>
      <c r="Q5261" s="75"/>
      <c r="W5261" s="75"/>
      <c r="AD5261" s="77"/>
    </row>
    <row r="5262" spans="16:30" ht="4.5" customHeight="1" x14ac:dyDescent="0.2">
      <c r="P5262" s="75"/>
      <c r="Q5262" s="75"/>
      <c r="W5262" s="75"/>
      <c r="AD5262" s="77"/>
    </row>
    <row r="5263" spans="16:30" ht="4.5" customHeight="1" x14ac:dyDescent="0.2">
      <c r="P5263" s="75"/>
      <c r="Q5263" s="75"/>
      <c r="W5263" s="75"/>
      <c r="AD5263" s="77"/>
    </row>
    <row r="5264" spans="16:30" ht="4.5" customHeight="1" x14ac:dyDescent="0.2">
      <c r="P5264" s="75"/>
      <c r="Q5264" s="75"/>
      <c r="W5264" s="75"/>
      <c r="AD5264" s="77"/>
    </row>
    <row r="5265" spans="16:30" ht="4.5" customHeight="1" x14ac:dyDescent="0.2">
      <c r="P5265" s="75"/>
      <c r="Q5265" s="75"/>
      <c r="W5265" s="75"/>
      <c r="AD5265" s="77"/>
    </row>
    <row r="5266" spans="16:30" ht="4.5" customHeight="1" x14ac:dyDescent="0.2">
      <c r="P5266" s="75"/>
      <c r="Q5266" s="75"/>
      <c r="W5266" s="75"/>
      <c r="AD5266" s="77"/>
    </row>
    <row r="5267" spans="16:30" ht="4.5" customHeight="1" x14ac:dyDescent="0.2">
      <c r="P5267" s="75"/>
      <c r="Q5267" s="75"/>
      <c r="W5267" s="75"/>
      <c r="AD5267" s="77"/>
    </row>
    <row r="5268" spans="16:30" ht="4.5" customHeight="1" x14ac:dyDescent="0.2">
      <c r="P5268" s="75"/>
      <c r="Q5268" s="75"/>
      <c r="W5268" s="75"/>
      <c r="AD5268" s="77"/>
    </row>
    <row r="5269" spans="16:30" ht="4.5" customHeight="1" x14ac:dyDescent="0.2">
      <c r="P5269" s="75"/>
      <c r="Q5269" s="75"/>
      <c r="W5269" s="75"/>
      <c r="AD5269" s="77"/>
    </row>
    <row r="5270" spans="16:30" ht="4.5" customHeight="1" x14ac:dyDescent="0.2">
      <c r="P5270" s="75"/>
      <c r="Q5270" s="75"/>
      <c r="W5270" s="75"/>
      <c r="AD5270" s="77"/>
    </row>
    <row r="5271" spans="16:30" ht="4.5" customHeight="1" x14ac:dyDescent="0.2">
      <c r="P5271" s="75"/>
      <c r="Q5271" s="75"/>
      <c r="W5271" s="75"/>
      <c r="AD5271" s="77"/>
    </row>
    <row r="5272" spans="16:30" ht="4.5" customHeight="1" x14ac:dyDescent="0.2">
      <c r="P5272" s="75"/>
      <c r="Q5272" s="75"/>
      <c r="W5272" s="75"/>
      <c r="AD5272" s="77"/>
    </row>
    <row r="5273" spans="16:30" ht="4.5" customHeight="1" x14ac:dyDescent="0.2">
      <c r="P5273" s="75"/>
      <c r="Q5273" s="75"/>
      <c r="W5273" s="75"/>
      <c r="AD5273" s="77"/>
    </row>
    <row r="5274" spans="16:30" ht="4.5" customHeight="1" x14ac:dyDescent="0.2">
      <c r="P5274" s="75"/>
      <c r="Q5274" s="75"/>
      <c r="W5274" s="75"/>
      <c r="AD5274" s="77"/>
    </row>
    <row r="5275" spans="16:30" ht="4.5" customHeight="1" x14ac:dyDescent="0.2">
      <c r="P5275" s="75"/>
      <c r="Q5275" s="75"/>
      <c r="W5275" s="75"/>
      <c r="AD5275" s="77"/>
    </row>
    <row r="5276" spans="16:30" ht="4.5" customHeight="1" x14ac:dyDescent="0.2">
      <c r="P5276" s="75"/>
      <c r="Q5276" s="75"/>
      <c r="W5276" s="75"/>
      <c r="AD5276" s="77"/>
    </row>
    <row r="5277" spans="16:30" ht="4.5" customHeight="1" x14ac:dyDescent="0.2">
      <c r="P5277" s="75"/>
      <c r="Q5277" s="75"/>
      <c r="W5277" s="75"/>
      <c r="AD5277" s="77"/>
    </row>
    <row r="5278" spans="16:30" ht="4.5" customHeight="1" x14ac:dyDescent="0.2">
      <c r="P5278" s="75"/>
      <c r="Q5278" s="75"/>
      <c r="W5278" s="75"/>
      <c r="AD5278" s="77"/>
    </row>
    <row r="5279" spans="16:30" ht="4.5" customHeight="1" x14ac:dyDescent="0.2">
      <c r="P5279" s="75"/>
      <c r="Q5279" s="75"/>
      <c r="W5279" s="75"/>
      <c r="AD5279" s="77"/>
    </row>
    <row r="5280" spans="16:30" ht="4.5" customHeight="1" x14ac:dyDescent="0.2">
      <c r="P5280" s="75"/>
      <c r="Q5280" s="75"/>
      <c r="W5280" s="75"/>
      <c r="AD5280" s="77"/>
    </row>
    <row r="5281" spans="16:30" ht="4.5" customHeight="1" x14ac:dyDescent="0.2">
      <c r="P5281" s="75"/>
      <c r="Q5281" s="75"/>
      <c r="W5281" s="75"/>
      <c r="AD5281" s="77"/>
    </row>
    <row r="5282" spans="16:30" ht="4.5" customHeight="1" x14ac:dyDescent="0.2">
      <c r="P5282" s="75"/>
      <c r="Q5282" s="75"/>
      <c r="W5282" s="75"/>
      <c r="AD5282" s="77"/>
    </row>
    <row r="5283" spans="16:30" ht="4.5" customHeight="1" x14ac:dyDescent="0.2">
      <c r="P5283" s="75"/>
      <c r="Q5283" s="75"/>
      <c r="W5283" s="75"/>
      <c r="AD5283" s="77"/>
    </row>
    <row r="5284" spans="16:30" ht="4.5" customHeight="1" x14ac:dyDescent="0.2">
      <c r="P5284" s="75"/>
      <c r="Q5284" s="75"/>
      <c r="W5284" s="75"/>
      <c r="AD5284" s="77"/>
    </row>
    <row r="5285" spans="16:30" ht="4.5" customHeight="1" x14ac:dyDescent="0.2">
      <c r="P5285" s="75"/>
      <c r="Q5285" s="75"/>
      <c r="W5285" s="75"/>
      <c r="AD5285" s="77"/>
    </row>
    <row r="5286" spans="16:30" ht="4.5" customHeight="1" x14ac:dyDescent="0.2">
      <c r="P5286" s="75"/>
      <c r="Q5286" s="75"/>
      <c r="W5286" s="75"/>
      <c r="AD5286" s="77"/>
    </row>
    <row r="5287" spans="16:30" ht="4.5" customHeight="1" x14ac:dyDescent="0.2">
      <c r="P5287" s="75"/>
      <c r="Q5287" s="75"/>
      <c r="W5287" s="75"/>
      <c r="AD5287" s="77"/>
    </row>
    <row r="5288" spans="16:30" ht="4.5" customHeight="1" x14ac:dyDescent="0.2">
      <c r="P5288" s="75"/>
      <c r="Q5288" s="75"/>
      <c r="W5288" s="75"/>
      <c r="AD5288" s="77"/>
    </row>
    <row r="5289" spans="16:30" ht="4.5" customHeight="1" x14ac:dyDescent="0.2">
      <c r="P5289" s="75"/>
      <c r="Q5289" s="75"/>
      <c r="W5289" s="75"/>
      <c r="AD5289" s="77"/>
    </row>
    <row r="5290" spans="16:30" ht="4.5" customHeight="1" x14ac:dyDescent="0.2">
      <c r="P5290" s="75"/>
      <c r="Q5290" s="75"/>
      <c r="W5290" s="75"/>
      <c r="AD5290" s="77"/>
    </row>
    <row r="5291" spans="16:30" ht="4.5" customHeight="1" x14ac:dyDescent="0.2">
      <c r="P5291" s="75"/>
      <c r="Q5291" s="75"/>
      <c r="W5291" s="75"/>
      <c r="AD5291" s="77"/>
    </row>
    <row r="5292" spans="16:30" ht="4.5" customHeight="1" x14ac:dyDescent="0.2">
      <c r="P5292" s="75"/>
      <c r="Q5292" s="75"/>
      <c r="W5292" s="75"/>
      <c r="AD5292" s="77"/>
    </row>
    <row r="5293" spans="16:30" ht="4.5" customHeight="1" x14ac:dyDescent="0.2">
      <c r="P5293" s="75"/>
      <c r="Q5293" s="75"/>
      <c r="W5293" s="75"/>
      <c r="AD5293" s="77"/>
    </row>
    <row r="5294" spans="16:30" ht="4.5" customHeight="1" x14ac:dyDescent="0.2">
      <c r="P5294" s="75"/>
      <c r="Q5294" s="75"/>
      <c r="W5294" s="75"/>
      <c r="AD5294" s="77"/>
    </row>
    <row r="5295" spans="16:30" ht="4.5" customHeight="1" x14ac:dyDescent="0.2">
      <c r="P5295" s="75"/>
      <c r="Q5295" s="75"/>
      <c r="W5295" s="75"/>
      <c r="AD5295" s="77"/>
    </row>
    <row r="5296" spans="16:30" ht="4.5" customHeight="1" x14ac:dyDescent="0.2">
      <c r="P5296" s="75"/>
      <c r="Q5296" s="75"/>
      <c r="W5296" s="75"/>
      <c r="AD5296" s="77"/>
    </row>
    <row r="5297" spans="16:30" ht="4.5" customHeight="1" x14ac:dyDescent="0.2">
      <c r="P5297" s="75"/>
      <c r="Q5297" s="75"/>
      <c r="W5297" s="75"/>
      <c r="AD5297" s="77"/>
    </row>
    <row r="5298" spans="16:30" ht="4.5" customHeight="1" x14ac:dyDescent="0.2">
      <c r="P5298" s="75"/>
      <c r="Q5298" s="75"/>
      <c r="W5298" s="75"/>
      <c r="AD5298" s="77"/>
    </row>
    <row r="5299" spans="16:30" ht="4.5" customHeight="1" x14ac:dyDescent="0.2">
      <c r="P5299" s="75"/>
      <c r="Q5299" s="75"/>
      <c r="W5299" s="75"/>
      <c r="AD5299" s="77"/>
    </row>
    <row r="5300" spans="16:30" ht="4.5" customHeight="1" x14ac:dyDescent="0.2">
      <c r="P5300" s="75"/>
      <c r="Q5300" s="75"/>
      <c r="W5300" s="75"/>
      <c r="AD5300" s="77"/>
    </row>
    <row r="5301" spans="16:30" ht="4.5" customHeight="1" x14ac:dyDescent="0.2">
      <c r="P5301" s="75"/>
      <c r="Q5301" s="75"/>
      <c r="W5301" s="75"/>
      <c r="AD5301" s="77"/>
    </row>
    <row r="5302" spans="16:30" ht="4.5" customHeight="1" x14ac:dyDescent="0.2">
      <c r="P5302" s="75"/>
      <c r="Q5302" s="75"/>
      <c r="W5302" s="75"/>
      <c r="AD5302" s="77"/>
    </row>
    <row r="5303" spans="16:30" ht="4.5" customHeight="1" x14ac:dyDescent="0.2">
      <c r="P5303" s="75"/>
      <c r="Q5303" s="75"/>
      <c r="W5303" s="75"/>
      <c r="AD5303" s="77"/>
    </row>
    <row r="5304" spans="16:30" ht="4.5" customHeight="1" x14ac:dyDescent="0.2">
      <c r="P5304" s="75"/>
      <c r="Q5304" s="75"/>
      <c r="W5304" s="75"/>
      <c r="AD5304" s="77"/>
    </row>
    <row r="5305" spans="16:30" ht="4.5" customHeight="1" x14ac:dyDescent="0.2">
      <c r="P5305" s="75"/>
      <c r="Q5305" s="75"/>
      <c r="W5305" s="75"/>
      <c r="AD5305" s="77"/>
    </row>
    <row r="5306" spans="16:30" ht="4.5" customHeight="1" x14ac:dyDescent="0.2">
      <c r="P5306" s="75"/>
      <c r="Q5306" s="75"/>
      <c r="W5306" s="75"/>
      <c r="AD5306" s="77"/>
    </row>
    <row r="5307" spans="16:30" ht="4.5" customHeight="1" x14ac:dyDescent="0.2">
      <c r="P5307" s="75"/>
      <c r="Q5307" s="75"/>
      <c r="W5307" s="75"/>
      <c r="AD5307" s="77"/>
    </row>
    <row r="5308" spans="16:30" ht="4.5" customHeight="1" x14ac:dyDescent="0.2">
      <c r="P5308" s="75"/>
      <c r="Q5308" s="75"/>
      <c r="W5308" s="75"/>
      <c r="AD5308" s="77"/>
    </row>
    <row r="5309" spans="16:30" ht="4.5" customHeight="1" x14ac:dyDescent="0.2">
      <c r="P5309" s="75"/>
      <c r="Q5309" s="75"/>
      <c r="W5309" s="75"/>
      <c r="AD5309" s="77"/>
    </row>
    <row r="5310" spans="16:30" ht="4.5" customHeight="1" x14ac:dyDescent="0.2">
      <c r="P5310" s="75"/>
      <c r="Q5310" s="75"/>
      <c r="W5310" s="75"/>
      <c r="AD5310" s="77"/>
    </row>
    <row r="5311" spans="16:30" ht="4.5" customHeight="1" x14ac:dyDescent="0.2">
      <c r="P5311" s="75"/>
      <c r="Q5311" s="75"/>
      <c r="W5311" s="75"/>
      <c r="AD5311" s="77"/>
    </row>
    <row r="5312" spans="16:30" ht="4.5" customHeight="1" x14ac:dyDescent="0.2">
      <c r="P5312" s="75"/>
      <c r="Q5312" s="75"/>
      <c r="W5312" s="75"/>
      <c r="AD5312" s="77"/>
    </row>
    <row r="5313" spans="16:30" ht="4.5" customHeight="1" x14ac:dyDescent="0.2">
      <c r="P5313" s="75"/>
      <c r="Q5313" s="75"/>
      <c r="W5313" s="75"/>
      <c r="AD5313" s="77"/>
    </row>
    <row r="5314" spans="16:30" ht="4.5" customHeight="1" x14ac:dyDescent="0.2">
      <c r="P5314" s="75"/>
      <c r="Q5314" s="75"/>
      <c r="W5314" s="75"/>
      <c r="AD5314" s="77"/>
    </row>
    <row r="5315" spans="16:30" ht="4.5" customHeight="1" x14ac:dyDescent="0.2">
      <c r="P5315" s="75"/>
      <c r="Q5315" s="75"/>
      <c r="W5315" s="75"/>
      <c r="AD5315" s="77"/>
    </row>
    <row r="5316" spans="16:30" ht="4.5" customHeight="1" x14ac:dyDescent="0.2">
      <c r="P5316" s="75"/>
      <c r="Q5316" s="75"/>
      <c r="W5316" s="75"/>
      <c r="AD5316" s="77"/>
    </row>
    <row r="5317" spans="16:30" ht="4.5" customHeight="1" x14ac:dyDescent="0.2">
      <c r="P5317" s="75"/>
      <c r="Q5317" s="75"/>
      <c r="W5317" s="75"/>
      <c r="AD5317" s="77"/>
    </row>
    <row r="5318" spans="16:30" ht="4.5" customHeight="1" x14ac:dyDescent="0.2">
      <c r="P5318" s="75"/>
      <c r="Q5318" s="75"/>
      <c r="W5318" s="75"/>
      <c r="AD5318" s="77"/>
    </row>
    <row r="5319" spans="16:30" ht="4.5" customHeight="1" x14ac:dyDescent="0.2">
      <c r="P5319" s="75"/>
      <c r="Q5319" s="75"/>
      <c r="W5319" s="75"/>
      <c r="AD5319" s="77"/>
    </row>
    <row r="5320" spans="16:30" ht="4.5" customHeight="1" x14ac:dyDescent="0.2">
      <c r="P5320" s="75"/>
      <c r="Q5320" s="75"/>
      <c r="W5320" s="75"/>
      <c r="AD5320" s="77"/>
    </row>
    <row r="5321" spans="16:30" ht="4.5" customHeight="1" x14ac:dyDescent="0.2">
      <c r="P5321" s="75"/>
      <c r="Q5321" s="75"/>
      <c r="W5321" s="75"/>
      <c r="AD5321" s="77"/>
    </row>
    <row r="5322" spans="16:30" ht="4.5" customHeight="1" x14ac:dyDescent="0.2">
      <c r="P5322" s="75"/>
      <c r="Q5322" s="75"/>
      <c r="W5322" s="75"/>
      <c r="AD5322" s="77"/>
    </row>
    <row r="5323" spans="16:30" ht="4.5" customHeight="1" x14ac:dyDescent="0.2">
      <c r="P5323" s="75"/>
      <c r="Q5323" s="75"/>
      <c r="W5323" s="75"/>
      <c r="AD5323" s="77"/>
    </row>
    <row r="5324" spans="16:30" ht="4.5" customHeight="1" x14ac:dyDescent="0.2">
      <c r="P5324" s="75"/>
      <c r="Q5324" s="75"/>
      <c r="W5324" s="75"/>
      <c r="AD5324" s="77"/>
    </row>
    <row r="5325" spans="16:30" ht="4.5" customHeight="1" x14ac:dyDescent="0.2">
      <c r="P5325" s="75"/>
      <c r="Q5325" s="75"/>
      <c r="W5325" s="75"/>
      <c r="AD5325" s="77"/>
    </row>
    <row r="5326" spans="16:30" ht="4.5" customHeight="1" x14ac:dyDescent="0.2">
      <c r="P5326" s="75"/>
      <c r="Q5326" s="75"/>
      <c r="W5326" s="75"/>
      <c r="AD5326" s="77"/>
    </row>
    <row r="5327" spans="16:30" ht="4.5" customHeight="1" x14ac:dyDescent="0.2">
      <c r="P5327" s="75"/>
      <c r="Q5327" s="75"/>
      <c r="W5327" s="75"/>
      <c r="AD5327" s="77"/>
    </row>
    <row r="5328" spans="16:30" ht="4.5" customHeight="1" x14ac:dyDescent="0.2">
      <c r="P5328" s="75"/>
      <c r="Q5328" s="75"/>
      <c r="W5328" s="75"/>
      <c r="AD5328" s="77"/>
    </row>
    <row r="5329" spans="16:30" ht="4.5" customHeight="1" x14ac:dyDescent="0.2">
      <c r="P5329" s="75"/>
      <c r="Q5329" s="75"/>
      <c r="W5329" s="75"/>
      <c r="AD5329" s="77"/>
    </row>
    <row r="5330" spans="16:30" ht="4.5" customHeight="1" x14ac:dyDescent="0.2">
      <c r="P5330" s="75"/>
      <c r="Q5330" s="75"/>
      <c r="W5330" s="75"/>
      <c r="AD5330" s="77"/>
    </row>
    <row r="5331" spans="16:30" ht="4.5" customHeight="1" x14ac:dyDescent="0.2">
      <c r="P5331" s="75"/>
      <c r="Q5331" s="75"/>
      <c r="W5331" s="75"/>
      <c r="AD5331" s="77"/>
    </row>
    <row r="5332" spans="16:30" ht="4.5" customHeight="1" x14ac:dyDescent="0.2">
      <c r="P5332" s="75"/>
      <c r="Q5332" s="75"/>
      <c r="W5332" s="75"/>
      <c r="AD5332" s="77"/>
    </row>
    <row r="5333" spans="16:30" ht="4.5" customHeight="1" x14ac:dyDescent="0.2">
      <c r="P5333" s="75"/>
      <c r="Q5333" s="75"/>
      <c r="W5333" s="75"/>
      <c r="AD5333" s="77"/>
    </row>
    <row r="5334" spans="16:30" ht="4.5" customHeight="1" x14ac:dyDescent="0.2">
      <c r="P5334" s="75"/>
      <c r="Q5334" s="75"/>
      <c r="W5334" s="75"/>
      <c r="AD5334" s="77"/>
    </row>
    <row r="5335" spans="16:30" ht="4.5" customHeight="1" x14ac:dyDescent="0.2">
      <c r="P5335" s="75"/>
      <c r="Q5335" s="75"/>
      <c r="W5335" s="75"/>
      <c r="AD5335" s="77"/>
    </row>
    <row r="5336" spans="16:30" ht="4.5" customHeight="1" x14ac:dyDescent="0.2">
      <c r="P5336" s="75"/>
      <c r="Q5336" s="75"/>
      <c r="W5336" s="75"/>
      <c r="AD5336" s="77"/>
    </row>
    <row r="5337" spans="16:30" ht="4.5" customHeight="1" x14ac:dyDescent="0.2">
      <c r="P5337" s="75"/>
      <c r="Q5337" s="75"/>
      <c r="W5337" s="75"/>
      <c r="AD5337" s="77"/>
    </row>
    <row r="5338" spans="16:30" ht="4.5" customHeight="1" x14ac:dyDescent="0.2">
      <c r="P5338" s="75"/>
      <c r="Q5338" s="75"/>
      <c r="W5338" s="75"/>
      <c r="AD5338" s="77"/>
    </row>
    <row r="5339" spans="16:30" ht="4.5" customHeight="1" x14ac:dyDescent="0.2">
      <c r="P5339" s="75"/>
      <c r="Q5339" s="75"/>
      <c r="W5339" s="75"/>
      <c r="AD5339" s="77"/>
    </row>
    <row r="5340" spans="16:30" ht="4.5" customHeight="1" x14ac:dyDescent="0.2">
      <c r="P5340" s="75"/>
      <c r="Q5340" s="75"/>
      <c r="W5340" s="75"/>
      <c r="AD5340" s="77"/>
    </row>
    <row r="5341" spans="16:30" ht="4.5" customHeight="1" x14ac:dyDescent="0.2">
      <c r="P5341" s="75"/>
      <c r="Q5341" s="75"/>
      <c r="W5341" s="75"/>
      <c r="AD5341" s="77"/>
    </row>
    <row r="5342" spans="16:30" ht="4.5" customHeight="1" x14ac:dyDescent="0.2">
      <c r="P5342" s="75"/>
      <c r="Q5342" s="75"/>
      <c r="W5342" s="75"/>
      <c r="AD5342" s="77"/>
    </row>
    <row r="5343" spans="16:30" ht="4.5" customHeight="1" x14ac:dyDescent="0.2">
      <c r="P5343" s="75"/>
      <c r="Q5343" s="75"/>
      <c r="W5343" s="75"/>
      <c r="AD5343" s="77"/>
    </row>
    <row r="5344" spans="16:30" ht="4.5" customHeight="1" x14ac:dyDescent="0.2">
      <c r="P5344" s="75"/>
      <c r="Q5344" s="75"/>
      <c r="W5344" s="75"/>
      <c r="AD5344" s="77"/>
    </row>
    <row r="5345" spans="16:30" ht="4.5" customHeight="1" x14ac:dyDescent="0.2">
      <c r="P5345" s="75"/>
      <c r="Q5345" s="75"/>
      <c r="W5345" s="75"/>
      <c r="AD5345" s="77"/>
    </row>
    <row r="5346" spans="16:30" ht="4.5" customHeight="1" x14ac:dyDescent="0.2">
      <c r="P5346" s="75"/>
      <c r="Q5346" s="75"/>
      <c r="W5346" s="75"/>
      <c r="AD5346" s="77"/>
    </row>
    <row r="5347" spans="16:30" ht="4.5" customHeight="1" x14ac:dyDescent="0.2">
      <c r="P5347" s="75"/>
      <c r="Q5347" s="75"/>
      <c r="W5347" s="75"/>
      <c r="AD5347" s="77"/>
    </row>
    <row r="5348" spans="16:30" ht="4.5" customHeight="1" x14ac:dyDescent="0.2">
      <c r="P5348" s="75"/>
      <c r="Q5348" s="75"/>
      <c r="W5348" s="75"/>
      <c r="AD5348" s="77"/>
    </row>
    <row r="5349" spans="16:30" ht="4.5" customHeight="1" x14ac:dyDescent="0.2">
      <c r="P5349" s="75"/>
      <c r="Q5349" s="75"/>
      <c r="W5349" s="75"/>
      <c r="AD5349" s="77"/>
    </row>
    <row r="5350" spans="16:30" ht="4.5" customHeight="1" x14ac:dyDescent="0.2">
      <c r="P5350" s="75"/>
      <c r="Q5350" s="75"/>
      <c r="W5350" s="75"/>
      <c r="AD5350" s="77"/>
    </row>
    <row r="5351" spans="16:30" ht="4.5" customHeight="1" x14ac:dyDescent="0.2">
      <c r="P5351" s="75"/>
      <c r="Q5351" s="75"/>
      <c r="W5351" s="75"/>
      <c r="AD5351" s="77"/>
    </row>
    <row r="5352" spans="16:30" ht="4.5" customHeight="1" x14ac:dyDescent="0.2">
      <c r="P5352" s="75"/>
      <c r="Q5352" s="75"/>
      <c r="W5352" s="75"/>
      <c r="AD5352" s="77"/>
    </row>
    <row r="5353" spans="16:30" ht="4.5" customHeight="1" x14ac:dyDescent="0.2">
      <c r="P5353" s="75"/>
      <c r="Q5353" s="75"/>
      <c r="W5353" s="75"/>
      <c r="AD5353" s="77"/>
    </row>
    <row r="5354" spans="16:30" ht="4.5" customHeight="1" x14ac:dyDescent="0.2">
      <c r="P5354" s="75"/>
      <c r="Q5354" s="75"/>
      <c r="W5354" s="75"/>
      <c r="AD5354" s="77"/>
    </row>
    <row r="5355" spans="16:30" ht="4.5" customHeight="1" x14ac:dyDescent="0.2">
      <c r="P5355" s="75"/>
      <c r="Q5355" s="75"/>
      <c r="W5355" s="75"/>
      <c r="AD5355" s="77"/>
    </row>
    <row r="5356" spans="16:30" ht="4.5" customHeight="1" x14ac:dyDescent="0.2">
      <c r="P5356" s="75"/>
      <c r="Q5356" s="75"/>
      <c r="W5356" s="75"/>
      <c r="AD5356" s="77"/>
    </row>
    <row r="5357" spans="16:30" ht="4.5" customHeight="1" x14ac:dyDescent="0.2">
      <c r="P5357" s="75"/>
      <c r="Q5357" s="75"/>
      <c r="W5357" s="75"/>
      <c r="AD5357" s="77"/>
    </row>
    <row r="5358" spans="16:30" ht="4.5" customHeight="1" x14ac:dyDescent="0.2">
      <c r="P5358" s="75"/>
      <c r="Q5358" s="75"/>
      <c r="W5358" s="75"/>
      <c r="AD5358" s="77"/>
    </row>
    <row r="5359" spans="16:30" ht="4.5" customHeight="1" x14ac:dyDescent="0.2">
      <c r="P5359" s="75"/>
      <c r="Q5359" s="75"/>
      <c r="W5359" s="75"/>
      <c r="AD5359" s="77"/>
    </row>
    <row r="5360" spans="16:30" ht="4.5" customHeight="1" x14ac:dyDescent="0.2">
      <c r="P5360" s="75"/>
      <c r="Q5360" s="75"/>
      <c r="W5360" s="75"/>
      <c r="AD5360" s="77"/>
    </row>
    <row r="5361" spans="16:30" ht="4.5" customHeight="1" x14ac:dyDescent="0.2">
      <c r="P5361" s="75"/>
      <c r="Q5361" s="75"/>
      <c r="W5361" s="75"/>
      <c r="AD5361" s="77"/>
    </row>
    <row r="5362" spans="16:30" ht="4.5" customHeight="1" x14ac:dyDescent="0.2">
      <c r="P5362" s="75"/>
      <c r="Q5362" s="75"/>
      <c r="W5362" s="75"/>
      <c r="AD5362" s="77"/>
    </row>
    <row r="5363" spans="16:30" ht="4.5" customHeight="1" x14ac:dyDescent="0.2">
      <c r="P5363" s="75"/>
      <c r="Q5363" s="75"/>
      <c r="W5363" s="75"/>
      <c r="AD5363" s="77"/>
    </row>
    <row r="5364" spans="16:30" ht="4.5" customHeight="1" x14ac:dyDescent="0.2">
      <c r="P5364" s="75"/>
      <c r="Q5364" s="75"/>
      <c r="W5364" s="75"/>
      <c r="AD5364" s="77"/>
    </row>
    <row r="5365" spans="16:30" ht="4.5" customHeight="1" x14ac:dyDescent="0.2">
      <c r="P5365" s="75"/>
      <c r="Q5365" s="75"/>
      <c r="W5365" s="75"/>
      <c r="AD5365" s="77"/>
    </row>
    <row r="5366" spans="16:30" ht="4.5" customHeight="1" x14ac:dyDescent="0.2">
      <c r="P5366" s="75"/>
      <c r="Q5366" s="75"/>
      <c r="W5366" s="75"/>
      <c r="AD5366" s="77"/>
    </row>
    <row r="5367" spans="16:30" ht="4.5" customHeight="1" x14ac:dyDescent="0.2">
      <c r="P5367" s="75"/>
      <c r="Q5367" s="75"/>
      <c r="W5367" s="75"/>
      <c r="AD5367" s="77"/>
    </row>
    <row r="5368" spans="16:30" ht="4.5" customHeight="1" x14ac:dyDescent="0.2">
      <c r="P5368" s="75"/>
      <c r="Q5368" s="75"/>
      <c r="W5368" s="75"/>
      <c r="AD5368" s="77"/>
    </row>
    <row r="5369" spans="16:30" ht="4.5" customHeight="1" x14ac:dyDescent="0.2">
      <c r="P5369" s="75"/>
      <c r="Q5369" s="75"/>
      <c r="W5369" s="75"/>
      <c r="AD5369" s="77"/>
    </row>
    <row r="5370" spans="16:30" ht="4.5" customHeight="1" x14ac:dyDescent="0.2">
      <c r="P5370" s="75"/>
      <c r="Q5370" s="75"/>
      <c r="W5370" s="75"/>
      <c r="AD5370" s="77"/>
    </row>
    <row r="5371" spans="16:30" ht="4.5" customHeight="1" x14ac:dyDescent="0.2">
      <c r="P5371" s="75"/>
      <c r="Q5371" s="75"/>
      <c r="W5371" s="75"/>
      <c r="AD5371" s="77"/>
    </row>
    <row r="5372" spans="16:30" ht="4.5" customHeight="1" x14ac:dyDescent="0.2">
      <c r="P5372" s="75"/>
      <c r="Q5372" s="75"/>
      <c r="W5372" s="75"/>
      <c r="AD5372" s="77"/>
    </row>
    <row r="5373" spans="16:30" ht="4.5" customHeight="1" x14ac:dyDescent="0.2">
      <c r="P5373" s="75"/>
      <c r="Q5373" s="75"/>
      <c r="W5373" s="75"/>
      <c r="AD5373" s="77"/>
    </row>
    <row r="5374" spans="16:30" ht="4.5" customHeight="1" x14ac:dyDescent="0.2">
      <c r="P5374" s="75"/>
      <c r="Q5374" s="75"/>
      <c r="W5374" s="75"/>
      <c r="AD5374" s="77"/>
    </row>
    <row r="5375" spans="16:30" ht="4.5" customHeight="1" x14ac:dyDescent="0.2">
      <c r="P5375" s="75"/>
      <c r="Q5375" s="75"/>
      <c r="W5375" s="75"/>
      <c r="AD5375" s="77"/>
    </row>
    <row r="5376" spans="16:30" ht="4.5" customHeight="1" x14ac:dyDescent="0.2">
      <c r="P5376" s="75"/>
      <c r="Q5376" s="75"/>
      <c r="W5376" s="75"/>
      <c r="AD5376" s="77"/>
    </row>
    <row r="5377" spans="16:30" ht="4.5" customHeight="1" x14ac:dyDescent="0.2">
      <c r="P5377" s="75"/>
      <c r="Q5377" s="75"/>
      <c r="W5377" s="75"/>
      <c r="AD5377" s="77"/>
    </row>
    <row r="5378" spans="16:30" ht="4.5" customHeight="1" x14ac:dyDescent="0.2">
      <c r="P5378" s="75"/>
      <c r="Q5378" s="75"/>
      <c r="W5378" s="75"/>
      <c r="AD5378" s="77"/>
    </row>
    <row r="5379" spans="16:30" ht="4.5" customHeight="1" x14ac:dyDescent="0.2">
      <c r="P5379" s="75"/>
      <c r="Q5379" s="75"/>
      <c r="W5379" s="75"/>
      <c r="AD5379" s="77"/>
    </row>
    <row r="5380" spans="16:30" ht="4.5" customHeight="1" x14ac:dyDescent="0.2">
      <c r="P5380" s="75"/>
      <c r="Q5380" s="75"/>
      <c r="W5380" s="75"/>
      <c r="AD5380" s="77"/>
    </row>
    <row r="5381" spans="16:30" ht="4.5" customHeight="1" x14ac:dyDescent="0.2">
      <c r="P5381" s="75"/>
      <c r="Q5381" s="75"/>
      <c r="W5381" s="75"/>
      <c r="AD5381" s="77"/>
    </row>
    <row r="5382" spans="16:30" ht="4.5" customHeight="1" x14ac:dyDescent="0.2">
      <c r="P5382" s="75"/>
      <c r="Q5382" s="75"/>
      <c r="W5382" s="75"/>
      <c r="AD5382" s="77"/>
    </row>
    <row r="5383" spans="16:30" ht="4.5" customHeight="1" x14ac:dyDescent="0.2">
      <c r="P5383" s="75"/>
      <c r="Q5383" s="75"/>
      <c r="W5383" s="75"/>
      <c r="AD5383" s="77"/>
    </row>
    <row r="5384" spans="16:30" ht="4.5" customHeight="1" x14ac:dyDescent="0.2">
      <c r="P5384" s="75"/>
      <c r="Q5384" s="75"/>
      <c r="W5384" s="75"/>
      <c r="AD5384" s="77"/>
    </row>
    <row r="5385" spans="16:30" ht="4.5" customHeight="1" x14ac:dyDescent="0.2">
      <c r="P5385" s="75"/>
      <c r="Q5385" s="75"/>
      <c r="W5385" s="75"/>
      <c r="AD5385" s="77"/>
    </row>
    <row r="5386" spans="16:30" ht="4.5" customHeight="1" x14ac:dyDescent="0.2">
      <c r="P5386" s="75"/>
      <c r="Q5386" s="75"/>
      <c r="W5386" s="75"/>
      <c r="AD5386" s="77"/>
    </row>
    <row r="5387" spans="16:30" ht="4.5" customHeight="1" x14ac:dyDescent="0.2">
      <c r="P5387" s="75"/>
      <c r="Q5387" s="75"/>
      <c r="W5387" s="75"/>
      <c r="AD5387" s="77"/>
    </row>
    <row r="5388" spans="16:30" ht="4.5" customHeight="1" x14ac:dyDescent="0.2">
      <c r="P5388" s="75"/>
      <c r="Q5388" s="75"/>
      <c r="W5388" s="75"/>
      <c r="AD5388" s="77"/>
    </row>
    <row r="5389" spans="16:30" ht="4.5" customHeight="1" x14ac:dyDescent="0.2">
      <c r="P5389" s="75"/>
      <c r="Q5389" s="75"/>
      <c r="W5389" s="75"/>
      <c r="AD5389" s="77"/>
    </row>
    <row r="5390" spans="16:30" ht="4.5" customHeight="1" x14ac:dyDescent="0.2">
      <c r="P5390" s="75"/>
      <c r="Q5390" s="75"/>
      <c r="W5390" s="75"/>
      <c r="AD5390" s="77"/>
    </row>
    <row r="5391" spans="16:30" ht="4.5" customHeight="1" x14ac:dyDescent="0.2">
      <c r="P5391" s="75"/>
      <c r="Q5391" s="75"/>
      <c r="W5391" s="75"/>
      <c r="AD5391" s="77"/>
    </row>
    <row r="5392" spans="16:30" ht="4.5" customHeight="1" x14ac:dyDescent="0.2">
      <c r="P5392" s="75"/>
      <c r="Q5392" s="75"/>
      <c r="W5392" s="75"/>
      <c r="AD5392" s="77"/>
    </row>
    <row r="5393" spans="16:30" ht="4.5" customHeight="1" x14ac:dyDescent="0.2">
      <c r="P5393" s="75"/>
      <c r="Q5393" s="75"/>
      <c r="W5393" s="75"/>
      <c r="AD5393" s="77"/>
    </row>
    <row r="5394" spans="16:30" ht="4.5" customHeight="1" x14ac:dyDescent="0.2">
      <c r="P5394" s="75"/>
      <c r="Q5394" s="75"/>
      <c r="W5394" s="75"/>
      <c r="AD5394" s="77"/>
    </row>
    <row r="5395" spans="16:30" ht="4.5" customHeight="1" x14ac:dyDescent="0.2">
      <c r="P5395" s="75"/>
      <c r="Q5395" s="75"/>
      <c r="W5395" s="75"/>
      <c r="AD5395" s="77"/>
    </row>
    <row r="5396" spans="16:30" ht="4.5" customHeight="1" x14ac:dyDescent="0.2">
      <c r="P5396" s="75"/>
      <c r="Q5396" s="75"/>
      <c r="W5396" s="75"/>
      <c r="AD5396" s="77"/>
    </row>
    <row r="5397" spans="16:30" ht="4.5" customHeight="1" x14ac:dyDescent="0.2">
      <c r="P5397" s="75"/>
      <c r="Q5397" s="75"/>
      <c r="W5397" s="75"/>
      <c r="AD5397" s="77"/>
    </row>
    <row r="5398" spans="16:30" ht="4.5" customHeight="1" x14ac:dyDescent="0.2">
      <c r="P5398" s="75"/>
      <c r="Q5398" s="75"/>
      <c r="W5398" s="75"/>
      <c r="AD5398" s="77"/>
    </row>
    <row r="5399" spans="16:30" ht="4.5" customHeight="1" x14ac:dyDescent="0.2">
      <c r="P5399" s="75"/>
      <c r="Q5399" s="75"/>
      <c r="W5399" s="75"/>
      <c r="AD5399" s="77"/>
    </row>
    <row r="5400" spans="16:30" ht="4.5" customHeight="1" x14ac:dyDescent="0.2">
      <c r="P5400" s="75"/>
      <c r="Q5400" s="75"/>
      <c r="W5400" s="75"/>
      <c r="AD5400" s="77"/>
    </row>
    <row r="5401" spans="16:30" ht="4.5" customHeight="1" x14ac:dyDescent="0.2">
      <c r="P5401" s="75"/>
      <c r="Q5401" s="75"/>
      <c r="W5401" s="75"/>
      <c r="AD5401" s="77"/>
    </row>
    <row r="5402" spans="16:30" ht="4.5" customHeight="1" x14ac:dyDescent="0.2">
      <c r="P5402" s="75"/>
      <c r="Q5402" s="75"/>
      <c r="W5402" s="75"/>
      <c r="AD5402" s="77"/>
    </row>
    <row r="5403" spans="16:30" ht="4.5" customHeight="1" x14ac:dyDescent="0.2">
      <c r="P5403" s="75"/>
      <c r="Q5403" s="75"/>
      <c r="W5403" s="75"/>
      <c r="AD5403" s="77"/>
    </row>
    <row r="5404" spans="16:30" ht="4.5" customHeight="1" x14ac:dyDescent="0.2">
      <c r="P5404" s="75"/>
      <c r="Q5404" s="75"/>
      <c r="W5404" s="75"/>
      <c r="AD5404" s="77"/>
    </row>
    <row r="5405" spans="16:30" ht="4.5" customHeight="1" x14ac:dyDescent="0.2">
      <c r="P5405" s="75"/>
      <c r="Q5405" s="75"/>
      <c r="W5405" s="75"/>
      <c r="AD5405" s="77"/>
    </row>
    <row r="5406" spans="16:30" ht="4.5" customHeight="1" x14ac:dyDescent="0.2">
      <c r="P5406" s="75"/>
      <c r="Q5406" s="75"/>
      <c r="W5406" s="75"/>
      <c r="AD5406" s="77"/>
    </row>
    <row r="5407" spans="16:30" ht="4.5" customHeight="1" x14ac:dyDescent="0.2">
      <c r="P5407" s="75"/>
      <c r="Q5407" s="75"/>
      <c r="W5407" s="75"/>
      <c r="AD5407" s="77"/>
    </row>
    <row r="5408" spans="16:30" ht="4.5" customHeight="1" x14ac:dyDescent="0.2">
      <c r="P5408" s="75"/>
      <c r="Q5408" s="75"/>
      <c r="W5408" s="75"/>
      <c r="AD5408" s="77"/>
    </row>
    <row r="5409" spans="16:30" ht="4.5" customHeight="1" x14ac:dyDescent="0.2">
      <c r="P5409" s="75"/>
      <c r="Q5409" s="75"/>
      <c r="W5409" s="75"/>
      <c r="AD5409" s="77"/>
    </row>
    <row r="5410" spans="16:30" ht="4.5" customHeight="1" x14ac:dyDescent="0.2">
      <c r="P5410" s="75"/>
      <c r="Q5410" s="75"/>
      <c r="W5410" s="75"/>
      <c r="AD5410" s="77"/>
    </row>
    <row r="5411" spans="16:30" ht="4.5" customHeight="1" x14ac:dyDescent="0.2">
      <c r="P5411" s="75"/>
      <c r="Q5411" s="75"/>
      <c r="W5411" s="75"/>
      <c r="AD5411" s="77"/>
    </row>
    <row r="5412" spans="16:30" ht="4.5" customHeight="1" x14ac:dyDescent="0.2">
      <c r="P5412" s="75"/>
      <c r="Q5412" s="75"/>
      <c r="W5412" s="75"/>
      <c r="AD5412" s="77"/>
    </row>
    <row r="5413" spans="16:30" ht="4.5" customHeight="1" x14ac:dyDescent="0.2">
      <c r="P5413" s="75"/>
      <c r="Q5413" s="75"/>
      <c r="W5413" s="75"/>
      <c r="AD5413" s="77"/>
    </row>
    <row r="5414" spans="16:30" ht="4.5" customHeight="1" x14ac:dyDescent="0.2">
      <c r="P5414" s="75"/>
      <c r="Q5414" s="75"/>
      <c r="W5414" s="75"/>
      <c r="AD5414" s="77"/>
    </row>
    <row r="5415" spans="16:30" ht="4.5" customHeight="1" x14ac:dyDescent="0.2">
      <c r="P5415" s="75"/>
      <c r="Q5415" s="75"/>
      <c r="W5415" s="75"/>
      <c r="AD5415" s="77"/>
    </row>
    <row r="5416" spans="16:30" ht="4.5" customHeight="1" x14ac:dyDescent="0.2">
      <c r="P5416" s="75"/>
      <c r="Q5416" s="75"/>
      <c r="W5416" s="75"/>
      <c r="AD5416" s="77"/>
    </row>
    <row r="5417" spans="16:30" ht="4.5" customHeight="1" x14ac:dyDescent="0.2">
      <c r="P5417" s="75"/>
      <c r="Q5417" s="75"/>
      <c r="W5417" s="75"/>
      <c r="AD5417" s="77"/>
    </row>
    <row r="5418" spans="16:30" ht="4.5" customHeight="1" x14ac:dyDescent="0.2">
      <c r="P5418" s="75"/>
      <c r="Q5418" s="75"/>
      <c r="W5418" s="75"/>
      <c r="AD5418" s="77"/>
    </row>
    <row r="5419" spans="16:30" ht="4.5" customHeight="1" x14ac:dyDescent="0.2">
      <c r="P5419" s="75"/>
      <c r="Q5419" s="75"/>
      <c r="W5419" s="75"/>
      <c r="AD5419" s="77"/>
    </row>
    <row r="5420" spans="16:30" ht="4.5" customHeight="1" x14ac:dyDescent="0.2">
      <c r="P5420" s="75"/>
      <c r="Q5420" s="75"/>
      <c r="W5420" s="75"/>
      <c r="AD5420" s="77"/>
    </row>
    <row r="5421" spans="16:30" ht="4.5" customHeight="1" x14ac:dyDescent="0.2">
      <c r="P5421" s="75"/>
      <c r="Q5421" s="75"/>
      <c r="W5421" s="75"/>
      <c r="AD5421" s="77"/>
    </row>
    <row r="5422" spans="16:30" ht="4.5" customHeight="1" x14ac:dyDescent="0.2">
      <c r="P5422" s="75"/>
      <c r="Q5422" s="75"/>
      <c r="W5422" s="75"/>
      <c r="AD5422" s="77"/>
    </row>
    <row r="5423" spans="16:30" ht="4.5" customHeight="1" x14ac:dyDescent="0.2">
      <c r="P5423" s="75"/>
      <c r="Q5423" s="75"/>
      <c r="W5423" s="75"/>
      <c r="AD5423" s="77"/>
    </row>
    <row r="5424" spans="16:30" ht="4.5" customHeight="1" x14ac:dyDescent="0.2">
      <c r="P5424" s="75"/>
      <c r="Q5424" s="75"/>
      <c r="W5424" s="75"/>
      <c r="AD5424" s="77"/>
    </row>
    <row r="5425" spans="16:30" ht="4.5" customHeight="1" x14ac:dyDescent="0.2">
      <c r="P5425" s="75"/>
      <c r="Q5425" s="75"/>
      <c r="W5425" s="75"/>
      <c r="AD5425" s="77"/>
    </row>
    <row r="5426" spans="16:30" ht="4.5" customHeight="1" x14ac:dyDescent="0.2">
      <c r="P5426" s="75"/>
      <c r="Q5426" s="75"/>
      <c r="W5426" s="75"/>
      <c r="AD5426" s="77"/>
    </row>
    <row r="5427" spans="16:30" ht="4.5" customHeight="1" x14ac:dyDescent="0.2">
      <c r="P5427" s="75"/>
      <c r="Q5427" s="75"/>
      <c r="W5427" s="75"/>
      <c r="AD5427" s="77"/>
    </row>
    <row r="5428" spans="16:30" ht="4.5" customHeight="1" x14ac:dyDescent="0.2">
      <c r="P5428" s="75"/>
      <c r="Q5428" s="75"/>
      <c r="W5428" s="75"/>
      <c r="AD5428" s="77"/>
    </row>
    <row r="5429" spans="16:30" ht="4.5" customHeight="1" x14ac:dyDescent="0.2">
      <c r="P5429" s="75"/>
      <c r="Q5429" s="75"/>
      <c r="W5429" s="75"/>
      <c r="AD5429" s="77"/>
    </row>
    <row r="5430" spans="16:30" ht="4.5" customHeight="1" x14ac:dyDescent="0.2">
      <c r="P5430" s="75"/>
      <c r="Q5430" s="75"/>
      <c r="W5430" s="75"/>
      <c r="AD5430" s="77"/>
    </row>
    <row r="5431" spans="16:30" ht="4.5" customHeight="1" x14ac:dyDescent="0.2">
      <c r="P5431" s="75"/>
      <c r="Q5431" s="75"/>
      <c r="W5431" s="75"/>
      <c r="AD5431" s="77"/>
    </row>
    <row r="5432" spans="16:30" ht="4.5" customHeight="1" x14ac:dyDescent="0.2">
      <c r="P5432" s="75"/>
      <c r="Q5432" s="75"/>
      <c r="W5432" s="75"/>
      <c r="AD5432" s="77"/>
    </row>
    <row r="5433" spans="16:30" ht="4.5" customHeight="1" x14ac:dyDescent="0.2">
      <c r="P5433" s="75"/>
      <c r="Q5433" s="75"/>
      <c r="W5433" s="75"/>
      <c r="AD5433" s="77"/>
    </row>
    <row r="5434" spans="16:30" ht="4.5" customHeight="1" x14ac:dyDescent="0.2">
      <c r="P5434" s="75"/>
      <c r="Q5434" s="75"/>
      <c r="W5434" s="75"/>
      <c r="AD5434" s="77"/>
    </row>
    <row r="5435" spans="16:30" ht="4.5" customHeight="1" x14ac:dyDescent="0.2">
      <c r="P5435" s="75"/>
      <c r="Q5435" s="75"/>
      <c r="W5435" s="75"/>
      <c r="AD5435" s="77"/>
    </row>
    <row r="5436" spans="16:30" ht="4.5" customHeight="1" x14ac:dyDescent="0.2">
      <c r="P5436" s="75"/>
      <c r="Q5436" s="75"/>
      <c r="W5436" s="75"/>
      <c r="AD5436" s="77"/>
    </row>
    <row r="5437" spans="16:30" ht="4.5" customHeight="1" x14ac:dyDescent="0.2">
      <c r="P5437" s="75"/>
      <c r="Q5437" s="75"/>
      <c r="W5437" s="75"/>
      <c r="AD5437" s="77"/>
    </row>
    <row r="5438" spans="16:30" ht="4.5" customHeight="1" x14ac:dyDescent="0.2">
      <c r="P5438" s="75"/>
      <c r="Q5438" s="75"/>
      <c r="W5438" s="75"/>
      <c r="AD5438" s="77"/>
    </row>
    <row r="5439" spans="16:30" ht="4.5" customHeight="1" x14ac:dyDescent="0.2">
      <c r="P5439" s="75"/>
      <c r="Q5439" s="75"/>
      <c r="W5439" s="75"/>
      <c r="AD5439" s="77"/>
    </row>
    <row r="5440" spans="16:30" ht="4.5" customHeight="1" x14ac:dyDescent="0.2">
      <c r="P5440" s="75"/>
      <c r="Q5440" s="75"/>
      <c r="W5440" s="75"/>
      <c r="AD5440" s="77"/>
    </row>
    <row r="5441" spans="16:30" ht="4.5" customHeight="1" x14ac:dyDescent="0.2">
      <c r="P5441" s="75"/>
      <c r="Q5441" s="75"/>
      <c r="W5441" s="75"/>
      <c r="AD5441" s="77"/>
    </row>
    <row r="5442" spans="16:30" ht="4.5" customHeight="1" x14ac:dyDescent="0.2">
      <c r="P5442" s="75"/>
      <c r="Q5442" s="75"/>
      <c r="W5442" s="75"/>
      <c r="AD5442" s="77"/>
    </row>
    <row r="5443" spans="16:30" ht="4.5" customHeight="1" x14ac:dyDescent="0.2">
      <c r="P5443" s="75"/>
      <c r="Q5443" s="75"/>
      <c r="W5443" s="75"/>
      <c r="AD5443" s="77"/>
    </row>
    <row r="5444" spans="16:30" ht="4.5" customHeight="1" x14ac:dyDescent="0.2">
      <c r="P5444" s="75"/>
      <c r="Q5444" s="75"/>
      <c r="W5444" s="75"/>
      <c r="AD5444" s="77"/>
    </row>
    <row r="5445" spans="16:30" ht="4.5" customHeight="1" x14ac:dyDescent="0.2">
      <c r="P5445" s="75"/>
      <c r="Q5445" s="75"/>
      <c r="W5445" s="75"/>
      <c r="AD5445" s="77"/>
    </row>
    <row r="5446" spans="16:30" ht="4.5" customHeight="1" x14ac:dyDescent="0.2">
      <c r="P5446" s="75"/>
      <c r="Q5446" s="75"/>
      <c r="W5446" s="75"/>
      <c r="AD5446" s="77"/>
    </row>
    <row r="5447" spans="16:30" ht="4.5" customHeight="1" x14ac:dyDescent="0.2">
      <c r="P5447" s="75"/>
      <c r="Q5447" s="75"/>
      <c r="W5447" s="75"/>
      <c r="AD5447" s="77"/>
    </row>
    <row r="5448" spans="16:30" ht="4.5" customHeight="1" x14ac:dyDescent="0.2">
      <c r="P5448" s="75"/>
      <c r="Q5448" s="75"/>
      <c r="W5448" s="75"/>
      <c r="AD5448" s="77"/>
    </row>
    <row r="5449" spans="16:30" ht="4.5" customHeight="1" x14ac:dyDescent="0.2">
      <c r="P5449" s="75"/>
      <c r="Q5449" s="75"/>
      <c r="W5449" s="75"/>
      <c r="AD5449" s="77"/>
    </row>
    <row r="5450" spans="16:30" ht="4.5" customHeight="1" x14ac:dyDescent="0.2">
      <c r="P5450" s="75"/>
      <c r="Q5450" s="75"/>
      <c r="W5450" s="75"/>
      <c r="AD5450" s="77"/>
    </row>
    <row r="5451" spans="16:30" ht="4.5" customHeight="1" x14ac:dyDescent="0.2">
      <c r="P5451" s="75"/>
      <c r="Q5451" s="75"/>
      <c r="W5451" s="75"/>
      <c r="AD5451" s="77"/>
    </row>
    <row r="5452" spans="16:30" ht="4.5" customHeight="1" x14ac:dyDescent="0.2">
      <c r="P5452" s="75"/>
      <c r="Q5452" s="75"/>
      <c r="W5452" s="75"/>
      <c r="AD5452" s="77"/>
    </row>
    <row r="5453" spans="16:30" ht="4.5" customHeight="1" x14ac:dyDescent="0.2">
      <c r="P5453" s="75"/>
      <c r="Q5453" s="75"/>
      <c r="W5453" s="75"/>
      <c r="AD5453" s="77"/>
    </row>
    <row r="5454" spans="16:30" ht="4.5" customHeight="1" x14ac:dyDescent="0.2">
      <c r="P5454" s="75"/>
      <c r="Q5454" s="75"/>
      <c r="W5454" s="75"/>
      <c r="AD5454" s="77"/>
    </row>
    <row r="5455" spans="16:30" ht="4.5" customHeight="1" x14ac:dyDescent="0.2">
      <c r="P5455" s="75"/>
      <c r="Q5455" s="75"/>
      <c r="W5455" s="75"/>
      <c r="AD5455" s="77"/>
    </row>
    <row r="5456" spans="16:30" ht="4.5" customHeight="1" x14ac:dyDescent="0.2">
      <c r="P5456" s="75"/>
      <c r="Q5456" s="75"/>
      <c r="W5456" s="75"/>
      <c r="AD5456" s="77"/>
    </row>
    <row r="5457" spans="16:30" ht="4.5" customHeight="1" x14ac:dyDescent="0.2">
      <c r="P5457" s="75"/>
      <c r="Q5457" s="75"/>
      <c r="W5457" s="75"/>
      <c r="AD5457" s="77"/>
    </row>
    <row r="5458" spans="16:30" ht="4.5" customHeight="1" x14ac:dyDescent="0.2">
      <c r="P5458" s="75"/>
      <c r="Q5458" s="75"/>
      <c r="W5458" s="75"/>
      <c r="AD5458" s="77"/>
    </row>
    <row r="5459" spans="16:30" ht="4.5" customHeight="1" x14ac:dyDescent="0.2">
      <c r="P5459" s="75"/>
      <c r="Q5459" s="75"/>
      <c r="W5459" s="75"/>
      <c r="AD5459" s="77"/>
    </row>
    <row r="5460" spans="16:30" ht="4.5" customHeight="1" x14ac:dyDescent="0.2">
      <c r="P5460" s="75"/>
      <c r="Q5460" s="75"/>
      <c r="W5460" s="75"/>
      <c r="AD5460" s="77"/>
    </row>
    <row r="5461" spans="16:30" ht="4.5" customHeight="1" x14ac:dyDescent="0.2">
      <c r="P5461" s="75"/>
      <c r="Q5461" s="75"/>
      <c r="W5461" s="75"/>
      <c r="AD5461" s="77"/>
    </row>
    <row r="5462" spans="16:30" ht="4.5" customHeight="1" x14ac:dyDescent="0.2">
      <c r="P5462" s="75"/>
      <c r="Q5462" s="75"/>
      <c r="W5462" s="75"/>
      <c r="AD5462" s="77"/>
    </row>
    <row r="5463" spans="16:30" ht="4.5" customHeight="1" x14ac:dyDescent="0.2">
      <c r="P5463" s="75"/>
      <c r="Q5463" s="75"/>
      <c r="W5463" s="75"/>
      <c r="AD5463" s="77"/>
    </row>
    <row r="5464" spans="16:30" ht="4.5" customHeight="1" x14ac:dyDescent="0.2">
      <c r="P5464" s="75"/>
      <c r="Q5464" s="75"/>
      <c r="W5464" s="75"/>
      <c r="AD5464" s="77"/>
    </row>
    <row r="5465" spans="16:30" ht="4.5" customHeight="1" x14ac:dyDescent="0.2">
      <c r="P5465" s="75"/>
      <c r="Q5465" s="75"/>
      <c r="W5465" s="75"/>
      <c r="AD5465" s="77"/>
    </row>
    <row r="5466" spans="16:30" ht="4.5" customHeight="1" x14ac:dyDescent="0.2">
      <c r="P5466" s="75"/>
      <c r="Q5466" s="75"/>
      <c r="W5466" s="75"/>
      <c r="AD5466" s="77"/>
    </row>
    <row r="5467" spans="16:30" ht="4.5" customHeight="1" x14ac:dyDescent="0.2">
      <c r="P5467" s="75"/>
      <c r="Q5467" s="75"/>
      <c r="W5467" s="75"/>
      <c r="AD5467" s="77"/>
    </row>
    <row r="5468" spans="16:30" ht="4.5" customHeight="1" x14ac:dyDescent="0.2">
      <c r="P5468" s="75"/>
      <c r="Q5468" s="75"/>
      <c r="W5468" s="75"/>
      <c r="AD5468" s="77"/>
    </row>
    <row r="5469" spans="16:30" ht="4.5" customHeight="1" x14ac:dyDescent="0.2">
      <c r="P5469" s="75"/>
      <c r="Q5469" s="75"/>
      <c r="W5469" s="75"/>
      <c r="AD5469" s="77"/>
    </row>
    <row r="5470" spans="16:30" ht="4.5" customHeight="1" x14ac:dyDescent="0.2">
      <c r="P5470" s="75"/>
      <c r="Q5470" s="75"/>
      <c r="W5470" s="75"/>
      <c r="AD5470" s="77"/>
    </row>
    <row r="5471" spans="16:30" ht="4.5" customHeight="1" x14ac:dyDescent="0.2">
      <c r="P5471" s="75"/>
      <c r="Q5471" s="75"/>
      <c r="W5471" s="75"/>
      <c r="AD5471" s="77"/>
    </row>
    <row r="5472" spans="16:30" ht="4.5" customHeight="1" x14ac:dyDescent="0.2">
      <c r="P5472" s="75"/>
      <c r="Q5472" s="75"/>
      <c r="W5472" s="75"/>
      <c r="AD5472" s="77"/>
    </row>
    <row r="5473" spans="16:30" ht="4.5" customHeight="1" x14ac:dyDescent="0.2">
      <c r="P5473" s="75"/>
      <c r="Q5473" s="75"/>
      <c r="W5473" s="75"/>
      <c r="AD5473" s="77"/>
    </row>
    <row r="5474" spans="16:30" ht="4.5" customHeight="1" x14ac:dyDescent="0.2">
      <c r="P5474" s="75"/>
      <c r="Q5474" s="75"/>
      <c r="W5474" s="75"/>
      <c r="AD5474" s="77"/>
    </row>
    <row r="5475" spans="16:30" ht="4.5" customHeight="1" x14ac:dyDescent="0.2">
      <c r="P5475" s="75"/>
      <c r="Q5475" s="75"/>
      <c r="W5475" s="75"/>
      <c r="AD5475" s="77"/>
    </row>
    <row r="5476" spans="16:30" ht="4.5" customHeight="1" x14ac:dyDescent="0.2">
      <c r="P5476" s="75"/>
      <c r="Q5476" s="75"/>
      <c r="W5476" s="75"/>
      <c r="AD5476" s="77"/>
    </row>
    <row r="5477" spans="16:30" ht="4.5" customHeight="1" x14ac:dyDescent="0.2">
      <c r="P5477" s="75"/>
      <c r="Q5477" s="75"/>
      <c r="W5477" s="75"/>
      <c r="AD5477" s="77"/>
    </row>
    <row r="5478" spans="16:30" ht="4.5" customHeight="1" x14ac:dyDescent="0.2">
      <c r="P5478" s="75"/>
      <c r="Q5478" s="75"/>
      <c r="W5478" s="75"/>
      <c r="AD5478" s="77"/>
    </row>
    <row r="5479" spans="16:30" ht="4.5" customHeight="1" x14ac:dyDescent="0.2">
      <c r="P5479" s="75"/>
      <c r="Q5479" s="75"/>
      <c r="W5479" s="75"/>
      <c r="AD5479" s="77"/>
    </row>
    <row r="5480" spans="16:30" ht="4.5" customHeight="1" x14ac:dyDescent="0.2">
      <c r="P5480" s="75"/>
      <c r="Q5480" s="75"/>
      <c r="W5480" s="75"/>
      <c r="AD5480" s="77"/>
    </row>
    <row r="5481" spans="16:30" ht="4.5" customHeight="1" x14ac:dyDescent="0.2">
      <c r="P5481" s="75"/>
      <c r="Q5481" s="75"/>
      <c r="W5481" s="75"/>
      <c r="AD5481" s="77"/>
    </row>
    <row r="5482" spans="16:30" ht="4.5" customHeight="1" x14ac:dyDescent="0.2">
      <c r="P5482" s="75"/>
      <c r="Q5482" s="75"/>
      <c r="W5482" s="75"/>
      <c r="AD5482" s="77"/>
    </row>
    <row r="5483" spans="16:30" ht="4.5" customHeight="1" x14ac:dyDescent="0.2">
      <c r="P5483" s="75"/>
      <c r="Q5483" s="75"/>
      <c r="W5483" s="75"/>
      <c r="AD5483" s="77"/>
    </row>
    <row r="5484" spans="16:30" ht="4.5" customHeight="1" x14ac:dyDescent="0.2">
      <c r="P5484" s="75"/>
      <c r="Q5484" s="75"/>
      <c r="W5484" s="75"/>
      <c r="AD5484" s="77"/>
    </row>
    <row r="5485" spans="16:30" ht="4.5" customHeight="1" x14ac:dyDescent="0.2">
      <c r="P5485" s="75"/>
      <c r="Q5485" s="75"/>
      <c r="W5485" s="75"/>
      <c r="AD5485" s="77"/>
    </row>
    <row r="5486" spans="16:30" ht="4.5" customHeight="1" x14ac:dyDescent="0.2">
      <c r="P5486" s="75"/>
      <c r="Q5486" s="75"/>
      <c r="W5486" s="75"/>
      <c r="AD5486" s="77"/>
    </row>
    <row r="5487" spans="16:30" ht="4.5" customHeight="1" x14ac:dyDescent="0.2">
      <c r="P5487" s="75"/>
      <c r="Q5487" s="75"/>
      <c r="W5487" s="75"/>
      <c r="AD5487" s="77"/>
    </row>
    <row r="5488" spans="16:30" ht="4.5" customHeight="1" x14ac:dyDescent="0.2">
      <c r="P5488" s="75"/>
      <c r="Q5488" s="75"/>
      <c r="W5488" s="75"/>
      <c r="AD5488" s="77"/>
    </row>
    <row r="5489" spans="16:30" ht="4.5" customHeight="1" x14ac:dyDescent="0.2">
      <c r="P5489" s="75"/>
      <c r="Q5489" s="75"/>
      <c r="W5489" s="75"/>
      <c r="AD5489" s="77"/>
    </row>
    <row r="5490" spans="16:30" ht="4.5" customHeight="1" x14ac:dyDescent="0.2">
      <c r="P5490" s="75"/>
      <c r="Q5490" s="75"/>
      <c r="W5490" s="75"/>
      <c r="AD5490" s="77"/>
    </row>
    <row r="5491" spans="16:30" ht="4.5" customHeight="1" x14ac:dyDescent="0.2">
      <c r="P5491" s="75"/>
      <c r="Q5491" s="75"/>
      <c r="W5491" s="75"/>
      <c r="AD5491" s="77"/>
    </row>
    <row r="5492" spans="16:30" ht="4.5" customHeight="1" x14ac:dyDescent="0.2">
      <c r="P5492" s="75"/>
      <c r="Q5492" s="75"/>
      <c r="W5492" s="75"/>
      <c r="AD5492" s="77"/>
    </row>
    <row r="5493" spans="16:30" ht="4.5" customHeight="1" x14ac:dyDescent="0.2">
      <c r="P5493" s="75"/>
      <c r="Q5493" s="75"/>
      <c r="W5493" s="75"/>
      <c r="AD5493" s="77"/>
    </row>
    <row r="5494" spans="16:30" ht="4.5" customHeight="1" x14ac:dyDescent="0.2">
      <c r="P5494" s="75"/>
      <c r="Q5494" s="75"/>
      <c r="W5494" s="75"/>
      <c r="AD5494" s="77"/>
    </row>
    <row r="5495" spans="16:30" ht="4.5" customHeight="1" x14ac:dyDescent="0.2">
      <c r="P5495" s="75"/>
      <c r="Q5495" s="75"/>
      <c r="W5495" s="75"/>
      <c r="AD5495" s="77"/>
    </row>
    <row r="5496" spans="16:30" ht="4.5" customHeight="1" x14ac:dyDescent="0.2">
      <c r="P5496" s="75"/>
      <c r="Q5496" s="75"/>
      <c r="W5496" s="75"/>
      <c r="AD5496" s="77"/>
    </row>
    <row r="5497" spans="16:30" ht="4.5" customHeight="1" x14ac:dyDescent="0.2">
      <c r="P5497" s="75"/>
      <c r="Q5497" s="75"/>
      <c r="W5497" s="75"/>
      <c r="AD5497" s="77"/>
    </row>
    <row r="5498" spans="16:30" ht="4.5" customHeight="1" x14ac:dyDescent="0.2">
      <c r="P5498" s="75"/>
      <c r="Q5498" s="75"/>
      <c r="W5498" s="75"/>
      <c r="AD5498" s="77"/>
    </row>
    <row r="5499" spans="16:30" ht="4.5" customHeight="1" x14ac:dyDescent="0.2">
      <c r="P5499" s="75"/>
      <c r="Q5499" s="75"/>
      <c r="W5499" s="75"/>
      <c r="AD5499" s="77"/>
    </row>
    <row r="5500" spans="16:30" ht="4.5" customHeight="1" x14ac:dyDescent="0.2">
      <c r="P5500" s="75"/>
      <c r="Q5500" s="75"/>
      <c r="W5500" s="75"/>
      <c r="AD5500" s="77"/>
    </row>
    <row r="5501" spans="16:30" ht="4.5" customHeight="1" x14ac:dyDescent="0.2">
      <c r="P5501" s="75"/>
      <c r="Q5501" s="75"/>
      <c r="W5501" s="75"/>
      <c r="AD5501" s="77"/>
    </row>
    <row r="5502" spans="16:30" ht="4.5" customHeight="1" x14ac:dyDescent="0.2">
      <c r="P5502" s="75"/>
      <c r="Q5502" s="75"/>
      <c r="W5502" s="75"/>
      <c r="AD5502" s="77"/>
    </row>
    <row r="5503" spans="16:30" ht="4.5" customHeight="1" x14ac:dyDescent="0.2">
      <c r="P5503" s="75"/>
      <c r="Q5503" s="75"/>
      <c r="W5503" s="75"/>
      <c r="AD5503" s="77"/>
    </row>
    <row r="5504" spans="16:30" ht="4.5" customHeight="1" x14ac:dyDescent="0.2">
      <c r="P5504" s="75"/>
      <c r="Q5504" s="75"/>
      <c r="W5504" s="75"/>
      <c r="AD5504" s="77"/>
    </row>
    <row r="5505" spans="16:30" ht="4.5" customHeight="1" x14ac:dyDescent="0.2">
      <c r="P5505" s="75"/>
      <c r="Q5505" s="75"/>
      <c r="W5505" s="75"/>
      <c r="AD5505" s="77"/>
    </row>
    <row r="5506" spans="16:30" ht="4.5" customHeight="1" x14ac:dyDescent="0.2">
      <c r="P5506" s="75"/>
      <c r="Q5506" s="75"/>
      <c r="W5506" s="75"/>
      <c r="AD5506" s="77"/>
    </row>
    <row r="5507" spans="16:30" ht="4.5" customHeight="1" x14ac:dyDescent="0.2">
      <c r="P5507" s="75"/>
      <c r="Q5507" s="75"/>
      <c r="W5507" s="75"/>
      <c r="AD5507" s="77"/>
    </row>
    <row r="5508" spans="16:30" ht="4.5" customHeight="1" x14ac:dyDescent="0.2">
      <c r="P5508" s="75"/>
      <c r="Q5508" s="75"/>
      <c r="W5508" s="75"/>
      <c r="AD5508" s="77"/>
    </row>
    <row r="5509" spans="16:30" ht="4.5" customHeight="1" x14ac:dyDescent="0.2">
      <c r="P5509" s="75"/>
      <c r="Q5509" s="75"/>
      <c r="W5509" s="75"/>
      <c r="AD5509" s="77"/>
    </row>
    <row r="5510" spans="16:30" ht="4.5" customHeight="1" x14ac:dyDescent="0.2">
      <c r="P5510" s="75"/>
      <c r="Q5510" s="75"/>
      <c r="W5510" s="75"/>
      <c r="AD5510" s="77"/>
    </row>
    <row r="5511" spans="16:30" ht="4.5" customHeight="1" x14ac:dyDescent="0.2">
      <c r="P5511" s="75"/>
      <c r="Q5511" s="75"/>
      <c r="W5511" s="75"/>
      <c r="AD5511" s="77"/>
    </row>
    <row r="5512" spans="16:30" ht="4.5" customHeight="1" x14ac:dyDescent="0.2">
      <c r="P5512" s="75"/>
      <c r="Q5512" s="75"/>
      <c r="W5512" s="75"/>
      <c r="AD5512" s="77"/>
    </row>
    <row r="5513" spans="16:30" ht="4.5" customHeight="1" x14ac:dyDescent="0.2">
      <c r="P5513" s="75"/>
      <c r="Q5513" s="75"/>
      <c r="W5513" s="75"/>
      <c r="AD5513" s="77"/>
    </row>
    <row r="5514" spans="16:30" ht="4.5" customHeight="1" x14ac:dyDescent="0.2">
      <c r="P5514" s="75"/>
      <c r="Q5514" s="75"/>
      <c r="W5514" s="75"/>
      <c r="AD5514" s="77"/>
    </row>
    <row r="5515" spans="16:30" ht="4.5" customHeight="1" x14ac:dyDescent="0.2">
      <c r="P5515" s="75"/>
      <c r="Q5515" s="75"/>
      <c r="W5515" s="75"/>
      <c r="AD5515" s="77"/>
    </row>
    <row r="5516" spans="16:30" ht="4.5" customHeight="1" x14ac:dyDescent="0.2">
      <c r="P5516" s="75"/>
      <c r="Q5516" s="75"/>
      <c r="W5516" s="75"/>
      <c r="AD5516" s="77"/>
    </row>
    <row r="5517" spans="16:30" ht="4.5" customHeight="1" x14ac:dyDescent="0.2">
      <c r="P5517" s="75"/>
      <c r="Q5517" s="75"/>
      <c r="W5517" s="75"/>
      <c r="AD5517" s="77"/>
    </row>
    <row r="5518" spans="16:30" ht="4.5" customHeight="1" x14ac:dyDescent="0.2">
      <c r="P5518" s="75"/>
      <c r="Q5518" s="75"/>
      <c r="W5518" s="75"/>
      <c r="AD5518" s="77"/>
    </row>
    <row r="5519" spans="16:30" ht="4.5" customHeight="1" x14ac:dyDescent="0.2">
      <c r="P5519" s="75"/>
      <c r="Q5519" s="75"/>
      <c r="W5519" s="75"/>
      <c r="AD5519" s="77"/>
    </row>
    <row r="5520" spans="16:30" ht="4.5" customHeight="1" x14ac:dyDescent="0.2">
      <c r="P5520" s="75"/>
      <c r="Q5520" s="75"/>
      <c r="W5520" s="75"/>
      <c r="AD5520" s="77"/>
    </row>
    <row r="5521" spans="16:30" ht="4.5" customHeight="1" x14ac:dyDescent="0.2">
      <c r="P5521" s="75"/>
      <c r="Q5521" s="75"/>
      <c r="W5521" s="75"/>
      <c r="AD5521" s="77"/>
    </row>
    <row r="5522" spans="16:30" ht="4.5" customHeight="1" x14ac:dyDescent="0.2">
      <c r="P5522" s="75"/>
      <c r="Q5522" s="75"/>
      <c r="W5522" s="75"/>
      <c r="AD5522" s="77"/>
    </row>
    <row r="5523" spans="16:30" ht="4.5" customHeight="1" x14ac:dyDescent="0.2">
      <c r="P5523" s="75"/>
      <c r="Q5523" s="75"/>
      <c r="W5523" s="75"/>
      <c r="AD5523" s="77"/>
    </row>
    <row r="5524" spans="16:30" ht="4.5" customHeight="1" x14ac:dyDescent="0.2">
      <c r="P5524" s="75"/>
      <c r="Q5524" s="75"/>
      <c r="W5524" s="75"/>
      <c r="AD5524" s="77"/>
    </row>
    <row r="5525" spans="16:30" ht="4.5" customHeight="1" x14ac:dyDescent="0.2">
      <c r="P5525" s="75"/>
      <c r="Q5525" s="75"/>
      <c r="W5525" s="75"/>
      <c r="AD5525" s="77"/>
    </row>
    <row r="5526" spans="16:30" ht="4.5" customHeight="1" x14ac:dyDescent="0.2">
      <c r="P5526" s="75"/>
      <c r="Q5526" s="75"/>
      <c r="W5526" s="75"/>
      <c r="AD5526" s="77"/>
    </row>
    <row r="5527" spans="16:30" ht="4.5" customHeight="1" x14ac:dyDescent="0.2">
      <c r="P5527" s="75"/>
      <c r="Q5527" s="75"/>
      <c r="W5527" s="75"/>
      <c r="AD5527" s="77"/>
    </row>
    <row r="5528" spans="16:30" ht="4.5" customHeight="1" x14ac:dyDescent="0.2">
      <c r="P5528" s="75"/>
      <c r="Q5528" s="75"/>
      <c r="W5528" s="75"/>
      <c r="AD5528" s="77"/>
    </row>
    <row r="5529" spans="16:30" ht="4.5" customHeight="1" x14ac:dyDescent="0.2">
      <c r="P5529" s="75"/>
      <c r="Q5529" s="75"/>
      <c r="W5529" s="75"/>
      <c r="AD5529" s="77"/>
    </row>
    <row r="5530" spans="16:30" ht="4.5" customHeight="1" x14ac:dyDescent="0.2">
      <c r="P5530" s="75"/>
      <c r="Q5530" s="75"/>
      <c r="W5530" s="75"/>
      <c r="AD5530" s="77"/>
    </row>
    <row r="5531" spans="16:30" ht="4.5" customHeight="1" x14ac:dyDescent="0.2">
      <c r="P5531" s="75"/>
      <c r="Q5531" s="75"/>
      <c r="W5531" s="75"/>
      <c r="AD5531" s="77"/>
    </row>
    <row r="5532" spans="16:30" ht="4.5" customHeight="1" x14ac:dyDescent="0.2">
      <c r="P5532" s="75"/>
      <c r="Q5532" s="75"/>
      <c r="W5532" s="75"/>
      <c r="AD5532" s="77"/>
    </row>
    <row r="5533" spans="16:30" ht="4.5" customHeight="1" x14ac:dyDescent="0.2">
      <c r="P5533" s="75"/>
      <c r="Q5533" s="75"/>
      <c r="W5533" s="75"/>
      <c r="AD5533" s="77"/>
    </row>
    <row r="5534" spans="16:30" ht="4.5" customHeight="1" x14ac:dyDescent="0.2">
      <c r="P5534" s="75"/>
      <c r="Q5534" s="75"/>
      <c r="W5534" s="75"/>
      <c r="AD5534" s="77"/>
    </row>
    <row r="5535" spans="16:30" ht="4.5" customHeight="1" x14ac:dyDescent="0.2">
      <c r="P5535" s="75"/>
      <c r="Q5535" s="75"/>
      <c r="W5535" s="75"/>
      <c r="AD5535" s="77"/>
    </row>
    <row r="5536" spans="16:30" ht="4.5" customHeight="1" x14ac:dyDescent="0.2">
      <c r="P5536" s="75"/>
      <c r="Q5536" s="75"/>
      <c r="W5536" s="75"/>
      <c r="AD5536" s="77"/>
    </row>
    <row r="5537" spans="16:30" ht="4.5" customHeight="1" x14ac:dyDescent="0.2">
      <c r="P5537" s="75"/>
      <c r="Q5537" s="75"/>
      <c r="W5537" s="75"/>
      <c r="AD5537" s="77"/>
    </row>
    <row r="5538" spans="16:30" ht="4.5" customHeight="1" x14ac:dyDescent="0.2">
      <c r="P5538" s="75"/>
      <c r="Q5538" s="75"/>
      <c r="W5538" s="75"/>
      <c r="AD5538" s="77"/>
    </row>
    <row r="5539" spans="16:30" ht="4.5" customHeight="1" x14ac:dyDescent="0.2">
      <c r="P5539" s="75"/>
      <c r="Q5539" s="75"/>
      <c r="W5539" s="75"/>
      <c r="AD5539" s="77"/>
    </row>
    <row r="5540" spans="16:30" ht="4.5" customHeight="1" x14ac:dyDescent="0.2">
      <c r="P5540" s="75"/>
      <c r="Q5540" s="75"/>
      <c r="W5540" s="75"/>
      <c r="AD5540" s="77"/>
    </row>
    <row r="5541" spans="16:30" ht="4.5" customHeight="1" x14ac:dyDescent="0.2">
      <c r="P5541" s="75"/>
      <c r="Q5541" s="75"/>
      <c r="W5541" s="75"/>
      <c r="AD5541" s="77"/>
    </row>
    <row r="5542" spans="16:30" ht="4.5" customHeight="1" x14ac:dyDescent="0.2">
      <c r="P5542" s="75"/>
      <c r="Q5542" s="75"/>
      <c r="W5542" s="75"/>
      <c r="AD5542" s="77"/>
    </row>
    <row r="5543" spans="16:30" ht="4.5" customHeight="1" x14ac:dyDescent="0.2">
      <c r="P5543" s="75"/>
      <c r="Q5543" s="75"/>
      <c r="W5543" s="75"/>
      <c r="AD5543" s="77"/>
    </row>
    <row r="5544" spans="16:30" ht="4.5" customHeight="1" x14ac:dyDescent="0.2">
      <c r="P5544" s="75"/>
      <c r="Q5544" s="75"/>
      <c r="W5544" s="75"/>
      <c r="AD5544" s="77"/>
    </row>
    <row r="5545" spans="16:30" ht="4.5" customHeight="1" x14ac:dyDescent="0.2">
      <c r="P5545" s="75"/>
      <c r="Q5545" s="75"/>
      <c r="W5545" s="75"/>
      <c r="AD5545" s="77"/>
    </row>
    <row r="5546" spans="16:30" ht="4.5" customHeight="1" x14ac:dyDescent="0.2">
      <c r="P5546" s="75"/>
      <c r="Q5546" s="75"/>
      <c r="W5546" s="75"/>
      <c r="AD5546" s="77"/>
    </row>
    <row r="5547" spans="16:30" ht="4.5" customHeight="1" x14ac:dyDescent="0.2">
      <c r="P5547" s="75"/>
      <c r="Q5547" s="75"/>
      <c r="W5547" s="75"/>
      <c r="AD5547" s="77"/>
    </row>
    <row r="5548" spans="16:30" ht="4.5" customHeight="1" x14ac:dyDescent="0.2">
      <c r="P5548" s="75"/>
      <c r="Q5548" s="75"/>
      <c r="W5548" s="75"/>
      <c r="AD5548" s="77"/>
    </row>
    <row r="5549" spans="16:30" ht="4.5" customHeight="1" x14ac:dyDescent="0.2">
      <c r="P5549" s="75"/>
      <c r="Q5549" s="75"/>
      <c r="W5549" s="75"/>
      <c r="AD5549" s="77"/>
    </row>
    <row r="5550" spans="16:30" ht="4.5" customHeight="1" x14ac:dyDescent="0.2">
      <c r="P5550" s="75"/>
      <c r="Q5550" s="75"/>
      <c r="W5550" s="75"/>
      <c r="AD5550" s="77"/>
    </row>
    <row r="5551" spans="16:30" ht="4.5" customHeight="1" x14ac:dyDescent="0.2">
      <c r="P5551" s="75"/>
      <c r="Q5551" s="75"/>
      <c r="W5551" s="75"/>
      <c r="AD5551" s="77"/>
    </row>
    <row r="5552" spans="16:30" ht="4.5" customHeight="1" x14ac:dyDescent="0.2">
      <c r="P5552" s="75"/>
      <c r="Q5552" s="75"/>
      <c r="W5552" s="75"/>
      <c r="AD5552" s="77"/>
    </row>
    <row r="5553" spans="16:30" ht="4.5" customHeight="1" x14ac:dyDescent="0.2">
      <c r="P5553" s="75"/>
      <c r="Q5553" s="75"/>
      <c r="W5553" s="75"/>
      <c r="AD5553" s="77"/>
    </row>
    <row r="5554" spans="16:30" ht="4.5" customHeight="1" x14ac:dyDescent="0.2">
      <c r="P5554" s="75"/>
      <c r="Q5554" s="75"/>
      <c r="W5554" s="75"/>
      <c r="AD5554" s="77"/>
    </row>
    <row r="5555" spans="16:30" ht="4.5" customHeight="1" x14ac:dyDescent="0.2">
      <c r="P5555" s="75"/>
      <c r="Q5555" s="75"/>
      <c r="W5555" s="75"/>
      <c r="AD5555" s="77"/>
    </row>
    <row r="5556" spans="16:30" ht="4.5" customHeight="1" x14ac:dyDescent="0.2">
      <c r="P5556" s="75"/>
      <c r="Q5556" s="75"/>
      <c r="W5556" s="75"/>
      <c r="AD5556" s="77"/>
    </row>
    <row r="5557" spans="16:30" ht="4.5" customHeight="1" x14ac:dyDescent="0.2">
      <c r="P5557" s="75"/>
      <c r="Q5557" s="75"/>
      <c r="W5557" s="75"/>
      <c r="AD5557" s="77"/>
    </row>
    <row r="5558" spans="16:30" ht="4.5" customHeight="1" x14ac:dyDescent="0.2">
      <c r="P5558" s="75"/>
      <c r="Q5558" s="75"/>
      <c r="W5558" s="75"/>
      <c r="AD5558" s="77"/>
    </row>
    <row r="5559" spans="16:30" ht="4.5" customHeight="1" x14ac:dyDescent="0.2">
      <c r="P5559" s="75"/>
      <c r="Q5559" s="75"/>
      <c r="W5559" s="75"/>
      <c r="AD5559" s="77"/>
    </row>
    <row r="5560" spans="16:30" ht="4.5" customHeight="1" x14ac:dyDescent="0.2">
      <c r="P5560" s="75"/>
      <c r="Q5560" s="75"/>
      <c r="W5560" s="75"/>
      <c r="AD5560" s="77"/>
    </row>
    <row r="5561" spans="16:30" ht="4.5" customHeight="1" x14ac:dyDescent="0.2">
      <c r="P5561" s="75"/>
      <c r="Q5561" s="75"/>
      <c r="W5561" s="75"/>
      <c r="AD5561" s="77"/>
    </row>
    <row r="5562" spans="16:30" ht="4.5" customHeight="1" x14ac:dyDescent="0.2">
      <c r="P5562" s="75"/>
      <c r="Q5562" s="75"/>
      <c r="W5562" s="75"/>
      <c r="AD5562" s="77"/>
    </row>
    <row r="5563" spans="16:30" ht="4.5" customHeight="1" x14ac:dyDescent="0.2">
      <c r="P5563" s="75"/>
      <c r="Q5563" s="75"/>
      <c r="W5563" s="75"/>
      <c r="AD5563" s="77"/>
    </row>
    <row r="5564" spans="16:30" ht="4.5" customHeight="1" x14ac:dyDescent="0.2">
      <c r="P5564" s="75"/>
      <c r="Q5564" s="75"/>
      <c r="W5564" s="75"/>
      <c r="AD5564" s="77"/>
    </row>
    <row r="5565" spans="16:30" ht="4.5" customHeight="1" x14ac:dyDescent="0.2">
      <c r="P5565" s="75"/>
      <c r="Q5565" s="75"/>
      <c r="W5565" s="75"/>
      <c r="AD5565" s="77"/>
    </row>
    <row r="5566" spans="16:30" ht="4.5" customHeight="1" x14ac:dyDescent="0.2">
      <c r="P5566" s="75"/>
      <c r="Q5566" s="75"/>
      <c r="W5566" s="75"/>
      <c r="AD5566" s="77"/>
    </row>
    <row r="5567" spans="16:30" ht="4.5" customHeight="1" x14ac:dyDescent="0.2">
      <c r="P5567" s="75"/>
      <c r="Q5567" s="75"/>
      <c r="W5567" s="75"/>
      <c r="AD5567" s="77"/>
    </row>
    <row r="5568" spans="16:30" ht="4.5" customHeight="1" x14ac:dyDescent="0.2">
      <c r="P5568" s="75"/>
      <c r="Q5568" s="75"/>
      <c r="W5568" s="75"/>
      <c r="AD5568" s="77"/>
    </row>
    <row r="5569" spans="16:30" ht="4.5" customHeight="1" x14ac:dyDescent="0.2">
      <c r="P5569" s="75"/>
      <c r="Q5569" s="75"/>
      <c r="W5569" s="75"/>
      <c r="AD5569" s="77"/>
    </row>
    <row r="5570" spans="16:30" ht="4.5" customHeight="1" x14ac:dyDescent="0.2">
      <c r="P5570" s="75"/>
      <c r="Q5570" s="75"/>
      <c r="W5570" s="75"/>
      <c r="AD5570" s="77"/>
    </row>
    <row r="5571" spans="16:30" ht="4.5" customHeight="1" x14ac:dyDescent="0.2">
      <c r="P5571" s="75"/>
      <c r="Q5571" s="75"/>
      <c r="W5571" s="75"/>
      <c r="AD5571" s="77"/>
    </row>
    <row r="5572" spans="16:30" ht="4.5" customHeight="1" x14ac:dyDescent="0.2">
      <c r="P5572" s="75"/>
      <c r="Q5572" s="75"/>
      <c r="W5572" s="75"/>
      <c r="AD5572" s="77"/>
    </row>
    <row r="5573" spans="16:30" ht="4.5" customHeight="1" x14ac:dyDescent="0.2">
      <c r="P5573" s="75"/>
      <c r="Q5573" s="75"/>
      <c r="W5573" s="75"/>
      <c r="AD5573" s="77"/>
    </row>
    <row r="5574" spans="16:30" ht="4.5" customHeight="1" x14ac:dyDescent="0.2">
      <c r="P5574" s="75"/>
      <c r="Q5574" s="75"/>
      <c r="W5574" s="75"/>
      <c r="AD5574" s="77"/>
    </row>
    <row r="5575" spans="16:30" ht="4.5" customHeight="1" x14ac:dyDescent="0.2">
      <c r="P5575" s="75"/>
      <c r="Q5575" s="75"/>
      <c r="W5575" s="75"/>
      <c r="AD5575" s="77"/>
    </row>
    <row r="5576" spans="16:30" ht="4.5" customHeight="1" x14ac:dyDescent="0.2">
      <c r="P5576" s="75"/>
      <c r="Q5576" s="75"/>
      <c r="W5576" s="75"/>
      <c r="AD5576" s="77"/>
    </row>
    <row r="5577" spans="16:30" ht="4.5" customHeight="1" x14ac:dyDescent="0.2">
      <c r="P5577" s="75"/>
      <c r="Q5577" s="75"/>
      <c r="W5577" s="75"/>
      <c r="AD5577" s="77"/>
    </row>
    <row r="5578" spans="16:30" ht="4.5" customHeight="1" x14ac:dyDescent="0.2">
      <c r="P5578" s="75"/>
      <c r="Q5578" s="75"/>
      <c r="W5578" s="75"/>
      <c r="AD5578" s="77"/>
    </row>
    <row r="5579" spans="16:30" ht="4.5" customHeight="1" x14ac:dyDescent="0.2">
      <c r="P5579" s="75"/>
      <c r="Q5579" s="75"/>
      <c r="W5579" s="75"/>
      <c r="AD5579" s="77"/>
    </row>
    <row r="5580" spans="16:30" ht="4.5" customHeight="1" x14ac:dyDescent="0.2">
      <c r="P5580" s="75"/>
      <c r="Q5580" s="75"/>
      <c r="W5580" s="75"/>
      <c r="AD5580" s="77"/>
    </row>
    <row r="5581" spans="16:30" ht="4.5" customHeight="1" x14ac:dyDescent="0.2">
      <c r="P5581" s="75"/>
      <c r="Q5581" s="75"/>
      <c r="W5581" s="75"/>
      <c r="AD5581" s="77"/>
    </row>
    <row r="5582" spans="16:30" ht="4.5" customHeight="1" x14ac:dyDescent="0.2">
      <c r="P5582" s="75"/>
      <c r="Q5582" s="75"/>
      <c r="W5582" s="75"/>
      <c r="AD5582" s="77"/>
    </row>
    <row r="5583" spans="16:30" ht="4.5" customHeight="1" x14ac:dyDescent="0.2">
      <c r="P5583" s="75"/>
      <c r="Q5583" s="75"/>
      <c r="W5583" s="75"/>
      <c r="AD5583" s="77"/>
    </row>
    <row r="5584" spans="16:30" ht="4.5" customHeight="1" x14ac:dyDescent="0.2">
      <c r="P5584" s="75"/>
      <c r="Q5584" s="75"/>
      <c r="W5584" s="75"/>
      <c r="AD5584" s="77"/>
    </row>
    <row r="5585" spans="16:30" ht="4.5" customHeight="1" x14ac:dyDescent="0.2">
      <c r="P5585" s="75"/>
      <c r="Q5585" s="75"/>
      <c r="W5585" s="75"/>
      <c r="AD5585" s="77"/>
    </row>
    <row r="5586" spans="16:30" ht="4.5" customHeight="1" x14ac:dyDescent="0.2">
      <c r="P5586" s="75"/>
      <c r="Q5586" s="75"/>
      <c r="W5586" s="75"/>
      <c r="AD5586" s="77"/>
    </row>
    <row r="5587" spans="16:30" ht="4.5" customHeight="1" x14ac:dyDescent="0.2">
      <c r="P5587" s="75"/>
      <c r="Q5587" s="75"/>
      <c r="W5587" s="75"/>
      <c r="AD5587" s="77"/>
    </row>
    <row r="5588" spans="16:30" ht="4.5" customHeight="1" x14ac:dyDescent="0.2">
      <c r="P5588" s="75"/>
      <c r="Q5588" s="75"/>
      <c r="W5588" s="75"/>
      <c r="AD5588" s="77"/>
    </row>
    <row r="5589" spans="16:30" ht="4.5" customHeight="1" x14ac:dyDescent="0.2">
      <c r="P5589" s="75"/>
      <c r="Q5589" s="75"/>
      <c r="W5589" s="75"/>
      <c r="AD5589" s="77"/>
    </row>
    <row r="5590" spans="16:30" ht="4.5" customHeight="1" x14ac:dyDescent="0.2">
      <c r="P5590" s="75"/>
      <c r="Q5590" s="75"/>
      <c r="W5590" s="75"/>
      <c r="AD5590" s="77"/>
    </row>
    <row r="5591" spans="16:30" ht="4.5" customHeight="1" x14ac:dyDescent="0.2">
      <c r="P5591" s="75"/>
      <c r="Q5591" s="75"/>
      <c r="W5591" s="75"/>
      <c r="AD5591" s="77"/>
    </row>
    <row r="5592" spans="16:30" ht="4.5" customHeight="1" x14ac:dyDescent="0.2">
      <c r="P5592" s="75"/>
      <c r="Q5592" s="75"/>
      <c r="W5592" s="75"/>
      <c r="AD5592" s="77"/>
    </row>
    <row r="5593" spans="16:30" ht="4.5" customHeight="1" x14ac:dyDescent="0.2">
      <c r="P5593" s="75"/>
      <c r="Q5593" s="75"/>
      <c r="W5593" s="75"/>
      <c r="AD5593" s="77"/>
    </row>
    <row r="5594" spans="16:30" ht="4.5" customHeight="1" x14ac:dyDescent="0.2">
      <c r="P5594" s="75"/>
      <c r="Q5594" s="75"/>
      <c r="W5594" s="75"/>
      <c r="AD5594" s="77"/>
    </row>
    <row r="5595" spans="16:30" ht="4.5" customHeight="1" x14ac:dyDescent="0.2">
      <c r="P5595" s="75"/>
      <c r="Q5595" s="75"/>
      <c r="W5595" s="75"/>
      <c r="AD5595" s="77"/>
    </row>
    <row r="5596" spans="16:30" ht="4.5" customHeight="1" x14ac:dyDescent="0.2">
      <c r="P5596" s="75"/>
      <c r="Q5596" s="75"/>
      <c r="W5596" s="75"/>
      <c r="AD5596" s="77"/>
    </row>
    <row r="5597" spans="16:30" ht="4.5" customHeight="1" x14ac:dyDescent="0.2">
      <c r="P5597" s="75"/>
      <c r="Q5597" s="75"/>
      <c r="W5597" s="75"/>
      <c r="AD5597" s="77"/>
    </row>
    <row r="5598" spans="16:30" ht="4.5" customHeight="1" x14ac:dyDescent="0.2">
      <c r="P5598" s="75"/>
      <c r="Q5598" s="75"/>
      <c r="W5598" s="75"/>
      <c r="AD5598" s="77"/>
    </row>
    <row r="5599" spans="16:30" ht="4.5" customHeight="1" x14ac:dyDescent="0.2">
      <c r="P5599" s="75"/>
      <c r="Q5599" s="75"/>
      <c r="W5599" s="75"/>
      <c r="AD5599" s="77"/>
    </row>
    <row r="5600" spans="16:30" ht="4.5" customHeight="1" x14ac:dyDescent="0.2">
      <c r="P5600" s="75"/>
      <c r="Q5600" s="75"/>
      <c r="W5600" s="75"/>
      <c r="AD5600" s="77"/>
    </row>
    <row r="5601" spans="16:30" ht="4.5" customHeight="1" x14ac:dyDescent="0.2">
      <c r="P5601" s="75"/>
      <c r="Q5601" s="75"/>
      <c r="W5601" s="75"/>
      <c r="AD5601" s="77"/>
    </row>
    <row r="5602" spans="16:30" ht="4.5" customHeight="1" x14ac:dyDescent="0.2">
      <c r="P5602" s="75"/>
      <c r="Q5602" s="75"/>
      <c r="W5602" s="75"/>
      <c r="AD5602" s="77"/>
    </row>
    <row r="5603" spans="16:30" ht="4.5" customHeight="1" x14ac:dyDescent="0.2">
      <c r="P5603" s="75"/>
      <c r="Q5603" s="75"/>
      <c r="W5603" s="75"/>
      <c r="AD5603" s="77"/>
    </row>
    <row r="5604" spans="16:30" ht="4.5" customHeight="1" x14ac:dyDescent="0.2">
      <c r="P5604" s="75"/>
      <c r="Q5604" s="75"/>
      <c r="W5604" s="75"/>
      <c r="AD5604" s="77"/>
    </row>
    <row r="5605" spans="16:30" ht="4.5" customHeight="1" x14ac:dyDescent="0.2">
      <c r="P5605" s="75"/>
      <c r="Q5605" s="75"/>
      <c r="W5605" s="75"/>
      <c r="AD5605" s="77"/>
    </row>
    <row r="5606" spans="16:30" ht="4.5" customHeight="1" x14ac:dyDescent="0.2">
      <c r="P5606" s="75"/>
      <c r="Q5606" s="75"/>
      <c r="W5606" s="75"/>
      <c r="AD5606" s="77"/>
    </row>
    <row r="5607" spans="16:30" ht="4.5" customHeight="1" x14ac:dyDescent="0.2">
      <c r="P5607" s="75"/>
      <c r="Q5607" s="75"/>
      <c r="W5607" s="75"/>
      <c r="AD5607" s="77"/>
    </row>
    <row r="5608" spans="16:30" ht="4.5" customHeight="1" x14ac:dyDescent="0.2">
      <c r="P5608" s="75"/>
      <c r="Q5608" s="75"/>
      <c r="W5608" s="75"/>
      <c r="AD5608" s="77"/>
    </row>
    <row r="5609" spans="16:30" ht="4.5" customHeight="1" x14ac:dyDescent="0.2">
      <c r="P5609" s="75"/>
      <c r="Q5609" s="75"/>
      <c r="W5609" s="75"/>
      <c r="AD5609" s="77"/>
    </row>
    <row r="5610" spans="16:30" ht="4.5" customHeight="1" x14ac:dyDescent="0.2">
      <c r="P5610" s="75"/>
      <c r="Q5610" s="75"/>
      <c r="W5610" s="75"/>
      <c r="AD5610" s="77"/>
    </row>
    <row r="5611" spans="16:30" ht="4.5" customHeight="1" x14ac:dyDescent="0.2">
      <c r="P5611" s="75"/>
      <c r="Q5611" s="75"/>
      <c r="W5611" s="75"/>
      <c r="AD5611" s="77"/>
    </row>
    <row r="5612" spans="16:30" ht="4.5" customHeight="1" x14ac:dyDescent="0.2">
      <c r="P5612" s="75"/>
      <c r="Q5612" s="75"/>
      <c r="W5612" s="75"/>
      <c r="AD5612" s="77"/>
    </row>
    <row r="5613" spans="16:30" ht="4.5" customHeight="1" x14ac:dyDescent="0.2">
      <c r="P5613" s="75"/>
      <c r="Q5613" s="75"/>
      <c r="W5613" s="75"/>
      <c r="AD5613" s="77"/>
    </row>
    <row r="5614" spans="16:30" ht="4.5" customHeight="1" x14ac:dyDescent="0.2">
      <c r="P5614" s="75"/>
      <c r="Q5614" s="75"/>
      <c r="W5614" s="75"/>
      <c r="AD5614" s="77"/>
    </row>
    <row r="5615" spans="16:30" ht="4.5" customHeight="1" x14ac:dyDescent="0.2">
      <c r="P5615" s="75"/>
      <c r="Q5615" s="75"/>
      <c r="W5615" s="75"/>
      <c r="AD5615" s="77"/>
    </row>
    <row r="5616" spans="16:30" ht="4.5" customHeight="1" x14ac:dyDescent="0.2">
      <c r="P5616" s="75"/>
      <c r="Q5616" s="75"/>
      <c r="W5616" s="75"/>
      <c r="AD5616" s="77"/>
    </row>
    <row r="5617" spans="16:30" ht="4.5" customHeight="1" x14ac:dyDescent="0.2">
      <c r="P5617" s="75"/>
      <c r="Q5617" s="75"/>
      <c r="W5617" s="75"/>
      <c r="AD5617" s="77"/>
    </row>
    <row r="5618" spans="16:30" ht="4.5" customHeight="1" x14ac:dyDescent="0.2">
      <c r="P5618" s="75"/>
      <c r="Q5618" s="75"/>
      <c r="W5618" s="75"/>
      <c r="AD5618" s="77"/>
    </row>
    <row r="5619" spans="16:30" ht="4.5" customHeight="1" x14ac:dyDescent="0.2">
      <c r="P5619" s="75"/>
      <c r="Q5619" s="75"/>
      <c r="W5619" s="75"/>
      <c r="AD5619" s="77"/>
    </row>
    <row r="5620" spans="16:30" ht="4.5" customHeight="1" x14ac:dyDescent="0.2">
      <c r="P5620" s="75"/>
      <c r="Q5620" s="75"/>
      <c r="W5620" s="75"/>
      <c r="AD5620" s="77"/>
    </row>
    <row r="5621" spans="16:30" ht="4.5" customHeight="1" x14ac:dyDescent="0.2">
      <c r="P5621" s="75"/>
      <c r="Q5621" s="75"/>
      <c r="W5621" s="75"/>
      <c r="AD5621" s="77"/>
    </row>
    <row r="5622" spans="16:30" ht="4.5" customHeight="1" x14ac:dyDescent="0.2">
      <c r="P5622" s="75"/>
      <c r="Q5622" s="75"/>
      <c r="W5622" s="75"/>
      <c r="AD5622" s="77"/>
    </row>
    <row r="5623" spans="16:30" ht="4.5" customHeight="1" x14ac:dyDescent="0.2">
      <c r="P5623" s="75"/>
      <c r="Q5623" s="75"/>
      <c r="W5623" s="75"/>
      <c r="AD5623" s="77"/>
    </row>
    <row r="5624" spans="16:30" ht="4.5" customHeight="1" x14ac:dyDescent="0.2">
      <c r="P5624" s="75"/>
      <c r="Q5624" s="75"/>
      <c r="W5624" s="75"/>
      <c r="AD5624" s="77"/>
    </row>
    <row r="5625" spans="16:30" ht="4.5" customHeight="1" x14ac:dyDescent="0.2">
      <c r="P5625" s="75"/>
      <c r="Q5625" s="75"/>
      <c r="W5625" s="75"/>
      <c r="AD5625" s="77"/>
    </row>
    <row r="5626" spans="16:30" ht="4.5" customHeight="1" x14ac:dyDescent="0.2">
      <c r="P5626" s="75"/>
      <c r="Q5626" s="75"/>
      <c r="W5626" s="75"/>
      <c r="AD5626" s="77"/>
    </row>
    <row r="5627" spans="16:30" ht="4.5" customHeight="1" x14ac:dyDescent="0.2">
      <c r="P5627" s="75"/>
      <c r="Q5627" s="75"/>
      <c r="W5627" s="75"/>
      <c r="AD5627" s="77"/>
    </row>
    <row r="5628" spans="16:30" ht="4.5" customHeight="1" x14ac:dyDescent="0.2">
      <c r="P5628" s="75"/>
      <c r="Q5628" s="75"/>
      <c r="W5628" s="75"/>
      <c r="AD5628" s="77"/>
    </row>
    <row r="5629" spans="16:30" ht="4.5" customHeight="1" x14ac:dyDescent="0.2">
      <c r="P5629" s="75"/>
      <c r="Q5629" s="75"/>
      <c r="W5629" s="75"/>
      <c r="AD5629" s="77"/>
    </row>
    <row r="5630" spans="16:30" ht="4.5" customHeight="1" x14ac:dyDescent="0.2">
      <c r="P5630" s="75"/>
      <c r="Q5630" s="75"/>
      <c r="W5630" s="75"/>
      <c r="AD5630" s="77"/>
    </row>
    <row r="5631" spans="16:30" ht="4.5" customHeight="1" x14ac:dyDescent="0.2">
      <c r="P5631" s="75"/>
      <c r="Q5631" s="75"/>
      <c r="W5631" s="75"/>
      <c r="AD5631" s="77"/>
    </row>
    <row r="5632" spans="16:30" ht="4.5" customHeight="1" x14ac:dyDescent="0.2">
      <c r="P5632" s="75"/>
      <c r="Q5632" s="75"/>
      <c r="W5632" s="75"/>
      <c r="AD5632" s="77"/>
    </row>
    <row r="5633" spans="16:30" ht="4.5" customHeight="1" x14ac:dyDescent="0.2">
      <c r="P5633" s="75"/>
      <c r="Q5633" s="75"/>
      <c r="W5633" s="75"/>
      <c r="AD5633" s="77"/>
    </row>
    <row r="5634" spans="16:30" ht="4.5" customHeight="1" x14ac:dyDescent="0.2">
      <c r="P5634" s="75"/>
      <c r="Q5634" s="75"/>
      <c r="W5634" s="75"/>
      <c r="AD5634" s="77"/>
    </row>
    <row r="5635" spans="16:30" ht="4.5" customHeight="1" x14ac:dyDescent="0.2">
      <c r="P5635" s="75"/>
      <c r="Q5635" s="75"/>
      <c r="W5635" s="75"/>
      <c r="AD5635" s="77"/>
    </row>
    <row r="5636" spans="16:30" ht="4.5" customHeight="1" x14ac:dyDescent="0.2">
      <c r="P5636" s="75"/>
      <c r="Q5636" s="75"/>
      <c r="W5636" s="75"/>
      <c r="AD5636" s="77"/>
    </row>
    <row r="5637" spans="16:30" ht="4.5" customHeight="1" x14ac:dyDescent="0.2">
      <c r="P5637" s="75"/>
      <c r="Q5637" s="75"/>
      <c r="W5637" s="75"/>
      <c r="AD5637" s="77"/>
    </row>
    <row r="5638" spans="16:30" ht="4.5" customHeight="1" x14ac:dyDescent="0.2">
      <c r="P5638" s="75"/>
      <c r="Q5638" s="75"/>
      <c r="W5638" s="75"/>
      <c r="AD5638" s="77"/>
    </row>
    <row r="5639" spans="16:30" ht="4.5" customHeight="1" x14ac:dyDescent="0.2">
      <c r="P5639" s="75"/>
      <c r="Q5639" s="75"/>
      <c r="W5639" s="75"/>
      <c r="AD5639" s="77"/>
    </row>
    <row r="5640" spans="16:30" ht="4.5" customHeight="1" x14ac:dyDescent="0.2">
      <c r="P5640" s="75"/>
      <c r="Q5640" s="75"/>
      <c r="W5640" s="75"/>
      <c r="AD5640" s="77"/>
    </row>
    <row r="5641" spans="16:30" ht="4.5" customHeight="1" x14ac:dyDescent="0.2">
      <c r="P5641" s="75"/>
      <c r="Q5641" s="75"/>
      <c r="W5641" s="75"/>
      <c r="AD5641" s="77"/>
    </row>
    <row r="5642" spans="16:30" ht="4.5" customHeight="1" x14ac:dyDescent="0.2">
      <c r="P5642" s="75"/>
      <c r="Q5642" s="75"/>
      <c r="W5642" s="75"/>
      <c r="AD5642" s="77"/>
    </row>
    <row r="5643" spans="16:30" ht="4.5" customHeight="1" x14ac:dyDescent="0.2">
      <c r="P5643" s="75"/>
      <c r="Q5643" s="75"/>
      <c r="W5643" s="75"/>
      <c r="AD5643" s="77"/>
    </row>
    <row r="5644" spans="16:30" ht="4.5" customHeight="1" x14ac:dyDescent="0.2">
      <c r="P5644" s="75"/>
      <c r="Q5644" s="75"/>
      <c r="W5644" s="75"/>
      <c r="AD5644" s="77"/>
    </row>
    <row r="5645" spans="16:30" ht="4.5" customHeight="1" x14ac:dyDescent="0.2">
      <c r="P5645" s="75"/>
      <c r="Q5645" s="75"/>
      <c r="W5645" s="75"/>
      <c r="AD5645" s="77"/>
    </row>
    <row r="5646" spans="16:30" ht="4.5" customHeight="1" x14ac:dyDescent="0.2">
      <c r="P5646" s="75"/>
      <c r="Q5646" s="75"/>
      <c r="W5646" s="75"/>
      <c r="AD5646" s="77"/>
    </row>
    <row r="5647" spans="16:30" ht="4.5" customHeight="1" x14ac:dyDescent="0.2">
      <c r="P5647" s="75"/>
      <c r="Q5647" s="75"/>
      <c r="W5647" s="75"/>
      <c r="AD5647" s="77"/>
    </row>
    <row r="5648" spans="16:30" ht="4.5" customHeight="1" x14ac:dyDescent="0.2">
      <c r="P5648" s="75"/>
      <c r="Q5648" s="75"/>
      <c r="W5648" s="75"/>
      <c r="AD5648" s="77"/>
    </row>
    <row r="5649" spans="16:30" ht="4.5" customHeight="1" x14ac:dyDescent="0.2">
      <c r="P5649" s="75"/>
      <c r="Q5649" s="75"/>
      <c r="W5649" s="75"/>
      <c r="AD5649" s="77"/>
    </row>
    <row r="5650" spans="16:30" ht="4.5" customHeight="1" x14ac:dyDescent="0.2">
      <c r="P5650" s="75"/>
      <c r="Q5650" s="75"/>
      <c r="W5650" s="75"/>
      <c r="AD5650" s="77"/>
    </row>
    <row r="5651" spans="16:30" ht="4.5" customHeight="1" x14ac:dyDescent="0.2">
      <c r="P5651" s="75"/>
      <c r="Q5651" s="75"/>
      <c r="W5651" s="75"/>
      <c r="AD5651" s="77"/>
    </row>
    <row r="5652" spans="16:30" ht="4.5" customHeight="1" x14ac:dyDescent="0.2">
      <c r="P5652" s="75"/>
      <c r="Q5652" s="75"/>
      <c r="W5652" s="75"/>
      <c r="AD5652" s="77"/>
    </row>
    <row r="5653" spans="16:30" ht="4.5" customHeight="1" x14ac:dyDescent="0.2">
      <c r="P5653" s="75"/>
      <c r="Q5653" s="75"/>
      <c r="W5653" s="75"/>
      <c r="AD5653" s="77"/>
    </row>
    <row r="5654" spans="16:30" ht="4.5" customHeight="1" x14ac:dyDescent="0.2">
      <c r="P5654" s="75"/>
      <c r="Q5654" s="75"/>
      <c r="W5654" s="75"/>
      <c r="AD5654" s="77"/>
    </row>
    <row r="5655" spans="16:30" ht="4.5" customHeight="1" x14ac:dyDescent="0.2">
      <c r="P5655" s="75"/>
      <c r="Q5655" s="75"/>
      <c r="W5655" s="75"/>
      <c r="AD5655" s="77"/>
    </row>
    <row r="5656" spans="16:30" ht="4.5" customHeight="1" x14ac:dyDescent="0.2">
      <c r="P5656" s="75"/>
      <c r="Q5656" s="75"/>
      <c r="W5656" s="75"/>
      <c r="AD5656" s="77"/>
    </row>
    <row r="5657" spans="16:30" ht="4.5" customHeight="1" x14ac:dyDescent="0.2">
      <c r="P5657" s="75"/>
      <c r="Q5657" s="75"/>
      <c r="W5657" s="75"/>
      <c r="AD5657" s="77"/>
    </row>
    <row r="5658" spans="16:30" ht="4.5" customHeight="1" x14ac:dyDescent="0.2">
      <c r="P5658" s="75"/>
      <c r="Q5658" s="75"/>
      <c r="W5658" s="75"/>
      <c r="AD5658" s="77"/>
    </row>
    <row r="5659" spans="16:30" ht="4.5" customHeight="1" x14ac:dyDescent="0.2">
      <c r="P5659" s="75"/>
      <c r="Q5659" s="75"/>
      <c r="W5659" s="75"/>
      <c r="AD5659" s="77"/>
    </row>
    <row r="5660" spans="16:30" ht="4.5" customHeight="1" x14ac:dyDescent="0.2">
      <c r="P5660" s="75"/>
      <c r="Q5660" s="75"/>
      <c r="W5660" s="75"/>
      <c r="AD5660" s="77"/>
    </row>
    <row r="5661" spans="16:30" ht="4.5" customHeight="1" x14ac:dyDescent="0.2">
      <c r="P5661" s="75"/>
      <c r="Q5661" s="75"/>
      <c r="W5661" s="75"/>
      <c r="AD5661" s="77"/>
    </row>
    <row r="5662" spans="16:30" ht="4.5" customHeight="1" x14ac:dyDescent="0.2">
      <c r="P5662" s="75"/>
      <c r="Q5662" s="75"/>
      <c r="W5662" s="75"/>
      <c r="AD5662" s="77"/>
    </row>
    <row r="5663" spans="16:30" ht="4.5" customHeight="1" x14ac:dyDescent="0.2">
      <c r="P5663" s="75"/>
      <c r="Q5663" s="75"/>
      <c r="W5663" s="75"/>
      <c r="AD5663" s="77"/>
    </row>
    <row r="5664" spans="16:30" ht="4.5" customHeight="1" x14ac:dyDescent="0.2">
      <c r="P5664" s="75"/>
      <c r="Q5664" s="75"/>
      <c r="W5664" s="75"/>
      <c r="AD5664" s="77"/>
    </row>
    <row r="5665" spans="16:30" ht="4.5" customHeight="1" x14ac:dyDescent="0.2">
      <c r="P5665" s="75"/>
      <c r="Q5665" s="75"/>
      <c r="W5665" s="75"/>
      <c r="AD5665" s="77"/>
    </row>
    <row r="5666" spans="16:30" ht="4.5" customHeight="1" x14ac:dyDescent="0.2">
      <c r="P5666" s="75"/>
      <c r="Q5666" s="75"/>
      <c r="W5666" s="75"/>
      <c r="AD5666" s="77"/>
    </row>
    <row r="5667" spans="16:30" ht="4.5" customHeight="1" x14ac:dyDescent="0.2">
      <c r="P5667" s="75"/>
      <c r="Q5667" s="75"/>
      <c r="W5667" s="75"/>
      <c r="AD5667" s="77"/>
    </row>
    <row r="5668" spans="16:30" ht="4.5" customHeight="1" x14ac:dyDescent="0.2">
      <c r="P5668" s="75"/>
      <c r="Q5668" s="75"/>
      <c r="W5668" s="75"/>
      <c r="AD5668" s="77"/>
    </row>
    <row r="5669" spans="16:30" ht="4.5" customHeight="1" x14ac:dyDescent="0.2">
      <c r="P5669" s="75"/>
      <c r="Q5669" s="75"/>
      <c r="W5669" s="75"/>
      <c r="AD5669" s="77"/>
    </row>
    <row r="5670" spans="16:30" ht="4.5" customHeight="1" x14ac:dyDescent="0.2">
      <c r="P5670" s="75"/>
      <c r="Q5670" s="75"/>
      <c r="W5670" s="75"/>
      <c r="AD5670" s="77"/>
    </row>
    <row r="5671" spans="16:30" ht="4.5" customHeight="1" x14ac:dyDescent="0.2">
      <c r="P5671" s="75"/>
      <c r="Q5671" s="75"/>
      <c r="W5671" s="75"/>
      <c r="AD5671" s="77"/>
    </row>
    <row r="5672" spans="16:30" ht="4.5" customHeight="1" x14ac:dyDescent="0.2">
      <c r="P5672" s="75"/>
      <c r="Q5672" s="75"/>
      <c r="W5672" s="75"/>
      <c r="AD5672" s="77"/>
    </row>
    <row r="5673" spans="16:30" ht="4.5" customHeight="1" x14ac:dyDescent="0.2">
      <c r="P5673" s="75"/>
      <c r="Q5673" s="75"/>
      <c r="W5673" s="75"/>
      <c r="AD5673" s="77"/>
    </row>
    <row r="5674" spans="16:30" ht="4.5" customHeight="1" x14ac:dyDescent="0.2">
      <c r="P5674" s="75"/>
      <c r="Q5674" s="75"/>
      <c r="W5674" s="75"/>
      <c r="AD5674" s="77"/>
    </row>
    <row r="5675" spans="16:30" ht="4.5" customHeight="1" x14ac:dyDescent="0.2">
      <c r="P5675" s="75"/>
      <c r="Q5675" s="75"/>
      <c r="W5675" s="75"/>
      <c r="AD5675" s="77"/>
    </row>
    <row r="5676" spans="16:30" ht="4.5" customHeight="1" x14ac:dyDescent="0.2">
      <c r="P5676" s="75"/>
      <c r="Q5676" s="75"/>
      <c r="W5676" s="75"/>
      <c r="AD5676" s="77"/>
    </row>
    <row r="5677" spans="16:30" ht="4.5" customHeight="1" x14ac:dyDescent="0.2">
      <c r="P5677" s="75"/>
      <c r="Q5677" s="75"/>
      <c r="W5677" s="75"/>
      <c r="AD5677" s="77"/>
    </row>
    <row r="5678" spans="16:30" ht="4.5" customHeight="1" x14ac:dyDescent="0.2">
      <c r="P5678" s="75"/>
      <c r="Q5678" s="75"/>
      <c r="W5678" s="75"/>
      <c r="AD5678" s="77"/>
    </row>
    <row r="5679" spans="16:30" ht="4.5" customHeight="1" x14ac:dyDescent="0.2">
      <c r="P5679" s="75"/>
      <c r="Q5679" s="75"/>
      <c r="W5679" s="75"/>
      <c r="AD5679" s="77"/>
    </row>
    <row r="5680" spans="16:30" ht="4.5" customHeight="1" x14ac:dyDescent="0.2">
      <c r="P5680" s="75"/>
      <c r="Q5680" s="75"/>
      <c r="W5680" s="75"/>
      <c r="AD5680" s="77"/>
    </row>
    <row r="5681" spans="16:30" ht="4.5" customHeight="1" x14ac:dyDescent="0.2">
      <c r="P5681" s="75"/>
      <c r="Q5681" s="75"/>
      <c r="W5681" s="75"/>
      <c r="AD5681" s="77"/>
    </row>
    <row r="5682" spans="16:30" ht="4.5" customHeight="1" x14ac:dyDescent="0.2">
      <c r="P5682" s="75"/>
      <c r="Q5682" s="75"/>
      <c r="W5682" s="75"/>
      <c r="AD5682" s="77"/>
    </row>
    <row r="5683" spans="16:30" ht="4.5" customHeight="1" x14ac:dyDescent="0.2">
      <c r="P5683" s="75"/>
      <c r="Q5683" s="75"/>
      <c r="W5683" s="75"/>
      <c r="AD5683" s="77"/>
    </row>
    <row r="5684" spans="16:30" ht="4.5" customHeight="1" x14ac:dyDescent="0.2">
      <c r="P5684" s="75"/>
      <c r="Q5684" s="75"/>
      <c r="W5684" s="75"/>
      <c r="AD5684" s="77"/>
    </row>
    <row r="5685" spans="16:30" ht="4.5" customHeight="1" x14ac:dyDescent="0.2">
      <c r="P5685" s="75"/>
      <c r="Q5685" s="75"/>
      <c r="W5685" s="75"/>
      <c r="AD5685" s="77"/>
    </row>
    <row r="5686" spans="16:30" ht="4.5" customHeight="1" x14ac:dyDescent="0.2">
      <c r="P5686" s="75"/>
      <c r="Q5686" s="75"/>
      <c r="W5686" s="75"/>
      <c r="AD5686" s="77"/>
    </row>
    <row r="5687" spans="16:30" ht="4.5" customHeight="1" x14ac:dyDescent="0.2">
      <c r="P5687" s="75"/>
      <c r="Q5687" s="75"/>
      <c r="W5687" s="75"/>
      <c r="AD5687" s="77"/>
    </row>
    <row r="5688" spans="16:30" ht="4.5" customHeight="1" x14ac:dyDescent="0.2">
      <c r="P5688" s="75"/>
      <c r="Q5688" s="75"/>
      <c r="W5688" s="75"/>
      <c r="AD5688" s="77"/>
    </row>
    <row r="5689" spans="16:30" ht="4.5" customHeight="1" x14ac:dyDescent="0.2">
      <c r="P5689" s="75"/>
      <c r="Q5689" s="75"/>
      <c r="W5689" s="75"/>
      <c r="AD5689" s="77"/>
    </row>
    <row r="5690" spans="16:30" ht="4.5" customHeight="1" x14ac:dyDescent="0.2">
      <c r="P5690" s="75"/>
      <c r="Q5690" s="75"/>
      <c r="W5690" s="75"/>
      <c r="AD5690" s="77"/>
    </row>
    <row r="5691" spans="16:30" ht="4.5" customHeight="1" x14ac:dyDescent="0.2">
      <c r="P5691" s="75"/>
      <c r="Q5691" s="75"/>
      <c r="W5691" s="75"/>
      <c r="AD5691" s="77"/>
    </row>
    <row r="5692" spans="16:30" ht="4.5" customHeight="1" x14ac:dyDescent="0.2">
      <c r="P5692" s="75"/>
      <c r="Q5692" s="75"/>
      <c r="W5692" s="75"/>
      <c r="AD5692" s="77"/>
    </row>
    <row r="5693" spans="16:30" ht="4.5" customHeight="1" x14ac:dyDescent="0.2">
      <c r="P5693" s="75"/>
      <c r="Q5693" s="75"/>
      <c r="W5693" s="75"/>
      <c r="AD5693" s="77"/>
    </row>
    <row r="5694" spans="16:30" ht="4.5" customHeight="1" x14ac:dyDescent="0.2">
      <c r="P5694" s="75"/>
      <c r="Q5694" s="75"/>
      <c r="W5694" s="75"/>
      <c r="AD5694" s="77"/>
    </row>
    <row r="5695" spans="16:30" ht="4.5" customHeight="1" x14ac:dyDescent="0.2">
      <c r="P5695" s="75"/>
      <c r="Q5695" s="75"/>
      <c r="W5695" s="75"/>
      <c r="AD5695" s="77"/>
    </row>
    <row r="5696" spans="16:30" ht="4.5" customHeight="1" x14ac:dyDescent="0.2">
      <c r="P5696" s="75"/>
      <c r="Q5696" s="75"/>
      <c r="W5696" s="75"/>
      <c r="AD5696" s="77"/>
    </row>
    <row r="5697" spans="16:30" ht="4.5" customHeight="1" x14ac:dyDescent="0.2">
      <c r="P5697" s="75"/>
      <c r="Q5697" s="75"/>
      <c r="W5697" s="75"/>
      <c r="AD5697" s="77"/>
    </row>
    <row r="5698" spans="16:30" ht="4.5" customHeight="1" x14ac:dyDescent="0.2">
      <c r="P5698" s="75"/>
      <c r="Q5698" s="75"/>
      <c r="W5698" s="75"/>
      <c r="AD5698" s="77"/>
    </row>
    <row r="5699" spans="16:30" ht="4.5" customHeight="1" x14ac:dyDescent="0.2">
      <c r="P5699" s="75"/>
      <c r="Q5699" s="75"/>
      <c r="W5699" s="75"/>
      <c r="AD5699" s="77"/>
    </row>
    <row r="5700" spans="16:30" ht="4.5" customHeight="1" x14ac:dyDescent="0.2">
      <c r="P5700" s="75"/>
      <c r="Q5700" s="75"/>
      <c r="W5700" s="75"/>
      <c r="AD5700" s="77"/>
    </row>
    <row r="5701" spans="16:30" ht="4.5" customHeight="1" x14ac:dyDescent="0.2">
      <c r="P5701" s="75"/>
      <c r="Q5701" s="75"/>
      <c r="W5701" s="75"/>
      <c r="AD5701" s="77"/>
    </row>
    <row r="5702" spans="16:30" ht="4.5" customHeight="1" x14ac:dyDescent="0.2">
      <c r="P5702" s="75"/>
      <c r="Q5702" s="75"/>
      <c r="W5702" s="75"/>
      <c r="AD5702" s="77"/>
    </row>
    <row r="5703" spans="16:30" ht="4.5" customHeight="1" x14ac:dyDescent="0.2">
      <c r="P5703" s="75"/>
      <c r="Q5703" s="75"/>
      <c r="W5703" s="75"/>
      <c r="AD5703" s="77"/>
    </row>
    <row r="5704" spans="16:30" ht="4.5" customHeight="1" x14ac:dyDescent="0.2">
      <c r="P5704" s="75"/>
      <c r="Q5704" s="75"/>
      <c r="W5704" s="75"/>
      <c r="AD5704" s="77"/>
    </row>
    <row r="5705" spans="16:30" ht="4.5" customHeight="1" x14ac:dyDescent="0.2">
      <c r="P5705" s="75"/>
      <c r="Q5705" s="75"/>
      <c r="W5705" s="75"/>
      <c r="AD5705" s="77"/>
    </row>
    <row r="5706" spans="16:30" ht="4.5" customHeight="1" x14ac:dyDescent="0.2">
      <c r="P5706" s="75"/>
      <c r="Q5706" s="75"/>
      <c r="W5706" s="75"/>
      <c r="AD5706" s="77"/>
    </row>
    <row r="5707" spans="16:30" ht="4.5" customHeight="1" x14ac:dyDescent="0.2">
      <c r="P5707" s="75"/>
      <c r="Q5707" s="75"/>
      <c r="W5707" s="75"/>
      <c r="AD5707" s="77"/>
    </row>
    <row r="5708" spans="16:30" ht="4.5" customHeight="1" x14ac:dyDescent="0.2">
      <c r="P5708" s="75"/>
      <c r="Q5708" s="75"/>
      <c r="W5708" s="75"/>
      <c r="AD5708" s="77"/>
    </row>
    <row r="5709" spans="16:30" ht="4.5" customHeight="1" x14ac:dyDescent="0.2">
      <c r="P5709" s="75"/>
      <c r="Q5709" s="75"/>
      <c r="W5709" s="75"/>
      <c r="AD5709" s="77"/>
    </row>
    <row r="5710" spans="16:30" ht="4.5" customHeight="1" x14ac:dyDescent="0.2">
      <c r="P5710" s="75"/>
      <c r="Q5710" s="75"/>
      <c r="W5710" s="75"/>
      <c r="AD5710" s="77"/>
    </row>
    <row r="5711" spans="16:30" ht="4.5" customHeight="1" x14ac:dyDescent="0.2">
      <c r="P5711" s="75"/>
      <c r="Q5711" s="75"/>
      <c r="W5711" s="75"/>
      <c r="AD5711" s="77"/>
    </row>
    <row r="5712" spans="16:30" ht="4.5" customHeight="1" x14ac:dyDescent="0.2">
      <c r="P5712" s="75"/>
      <c r="Q5712" s="75"/>
      <c r="W5712" s="75"/>
      <c r="AD5712" s="77"/>
    </row>
    <row r="5713" spans="16:30" ht="4.5" customHeight="1" x14ac:dyDescent="0.2">
      <c r="P5713" s="75"/>
      <c r="Q5713" s="75"/>
      <c r="W5713" s="75"/>
      <c r="AD5713" s="77"/>
    </row>
    <row r="5714" spans="16:30" ht="4.5" customHeight="1" x14ac:dyDescent="0.2">
      <c r="P5714" s="75"/>
      <c r="Q5714" s="75"/>
      <c r="W5714" s="75"/>
      <c r="AD5714" s="77"/>
    </row>
    <row r="5715" spans="16:30" ht="4.5" customHeight="1" x14ac:dyDescent="0.2">
      <c r="P5715" s="75"/>
      <c r="Q5715" s="75"/>
      <c r="W5715" s="75"/>
      <c r="AD5715" s="77"/>
    </row>
    <row r="5716" spans="16:30" ht="4.5" customHeight="1" x14ac:dyDescent="0.2">
      <c r="P5716" s="75"/>
      <c r="Q5716" s="75"/>
      <c r="W5716" s="75"/>
      <c r="AD5716" s="77"/>
    </row>
    <row r="5717" spans="16:30" ht="4.5" customHeight="1" x14ac:dyDescent="0.2">
      <c r="P5717" s="75"/>
      <c r="Q5717" s="75"/>
      <c r="W5717" s="75"/>
      <c r="AD5717" s="77"/>
    </row>
    <row r="5718" spans="16:30" ht="4.5" customHeight="1" x14ac:dyDescent="0.2">
      <c r="P5718" s="75"/>
      <c r="Q5718" s="75"/>
      <c r="W5718" s="75"/>
      <c r="AD5718" s="77"/>
    </row>
    <row r="5719" spans="16:30" ht="4.5" customHeight="1" x14ac:dyDescent="0.2">
      <c r="P5719" s="75"/>
      <c r="Q5719" s="75"/>
      <c r="W5719" s="75"/>
      <c r="AD5719" s="77"/>
    </row>
    <row r="5720" spans="16:30" ht="4.5" customHeight="1" x14ac:dyDescent="0.2">
      <c r="P5720" s="75"/>
      <c r="Q5720" s="75"/>
      <c r="W5720" s="75"/>
      <c r="AD5720" s="77"/>
    </row>
    <row r="5721" spans="16:30" ht="4.5" customHeight="1" x14ac:dyDescent="0.2">
      <c r="P5721" s="75"/>
      <c r="Q5721" s="75"/>
      <c r="W5721" s="75"/>
      <c r="AD5721" s="77"/>
    </row>
    <row r="5722" spans="16:30" ht="4.5" customHeight="1" x14ac:dyDescent="0.2">
      <c r="P5722" s="75"/>
      <c r="Q5722" s="75"/>
      <c r="W5722" s="75"/>
      <c r="AD5722" s="77"/>
    </row>
    <row r="5723" spans="16:30" ht="4.5" customHeight="1" x14ac:dyDescent="0.2">
      <c r="P5723" s="75"/>
      <c r="Q5723" s="75"/>
      <c r="W5723" s="75"/>
      <c r="AD5723" s="77"/>
    </row>
    <row r="5724" spans="16:30" ht="4.5" customHeight="1" x14ac:dyDescent="0.2">
      <c r="P5724" s="75"/>
      <c r="Q5724" s="75"/>
      <c r="W5724" s="75"/>
      <c r="AD5724" s="77"/>
    </row>
    <row r="5725" spans="16:30" ht="4.5" customHeight="1" x14ac:dyDescent="0.2">
      <c r="P5725" s="75"/>
      <c r="Q5725" s="75"/>
      <c r="W5725" s="75"/>
      <c r="AD5725" s="77"/>
    </row>
    <row r="5726" spans="16:30" ht="4.5" customHeight="1" x14ac:dyDescent="0.2">
      <c r="P5726" s="75"/>
      <c r="Q5726" s="75"/>
      <c r="W5726" s="75"/>
      <c r="AD5726" s="77"/>
    </row>
    <row r="5727" spans="16:30" ht="4.5" customHeight="1" x14ac:dyDescent="0.2">
      <c r="P5727" s="75"/>
      <c r="Q5727" s="75"/>
      <c r="W5727" s="75"/>
      <c r="AD5727" s="77"/>
    </row>
    <row r="5728" spans="16:30" ht="4.5" customHeight="1" x14ac:dyDescent="0.2">
      <c r="P5728" s="75"/>
      <c r="Q5728" s="75"/>
      <c r="W5728" s="75"/>
      <c r="AD5728" s="77"/>
    </row>
    <row r="5729" spans="16:30" ht="4.5" customHeight="1" x14ac:dyDescent="0.2">
      <c r="P5729" s="75"/>
      <c r="Q5729" s="75"/>
      <c r="W5729" s="75"/>
      <c r="AD5729" s="77"/>
    </row>
    <row r="5730" spans="16:30" ht="4.5" customHeight="1" x14ac:dyDescent="0.2">
      <c r="P5730" s="75"/>
      <c r="Q5730" s="75"/>
      <c r="W5730" s="75"/>
      <c r="AD5730" s="77"/>
    </row>
    <row r="5731" spans="16:30" ht="4.5" customHeight="1" x14ac:dyDescent="0.2">
      <c r="P5731" s="75"/>
      <c r="Q5731" s="75"/>
      <c r="W5731" s="75"/>
      <c r="AD5731" s="77"/>
    </row>
    <row r="5732" spans="16:30" ht="4.5" customHeight="1" x14ac:dyDescent="0.2">
      <c r="P5732" s="75"/>
      <c r="Q5732" s="75"/>
      <c r="W5732" s="75"/>
      <c r="AD5732" s="77"/>
    </row>
    <row r="5733" spans="16:30" ht="4.5" customHeight="1" x14ac:dyDescent="0.2">
      <c r="P5733" s="75"/>
      <c r="Q5733" s="75"/>
      <c r="W5733" s="75"/>
      <c r="AD5733" s="77"/>
    </row>
    <row r="5734" spans="16:30" ht="4.5" customHeight="1" x14ac:dyDescent="0.2">
      <c r="P5734" s="75"/>
      <c r="Q5734" s="75"/>
      <c r="W5734" s="75"/>
      <c r="AD5734" s="77"/>
    </row>
    <row r="5735" spans="16:30" ht="4.5" customHeight="1" x14ac:dyDescent="0.2">
      <c r="P5735" s="75"/>
      <c r="Q5735" s="75"/>
      <c r="W5735" s="75"/>
      <c r="AD5735" s="77"/>
    </row>
    <row r="5736" spans="16:30" ht="4.5" customHeight="1" x14ac:dyDescent="0.2">
      <c r="P5736" s="75"/>
      <c r="Q5736" s="75"/>
      <c r="W5736" s="75"/>
      <c r="AD5736" s="77"/>
    </row>
    <row r="5737" spans="16:30" ht="4.5" customHeight="1" x14ac:dyDescent="0.2">
      <c r="P5737" s="75"/>
      <c r="Q5737" s="75"/>
      <c r="W5737" s="75"/>
      <c r="AD5737" s="77"/>
    </row>
    <row r="5738" spans="16:30" ht="4.5" customHeight="1" x14ac:dyDescent="0.2">
      <c r="P5738" s="75"/>
      <c r="Q5738" s="75"/>
      <c r="W5738" s="75"/>
      <c r="AD5738" s="77"/>
    </row>
    <row r="5739" spans="16:30" ht="4.5" customHeight="1" x14ac:dyDescent="0.2">
      <c r="P5739" s="75"/>
      <c r="Q5739" s="75"/>
      <c r="W5739" s="75"/>
      <c r="AD5739" s="77"/>
    </row>
    <row r="5740" spans="16:30" ht="4.5" customHeight="1" x14ac:dyDescent="0.2">
      <c r="P5740" s="75"/>
      <c r="Q5740" s="75"/>
      <c r="W5740" s="75"/>
      <c r="AD5740" s="77"/>
    </row>
    <row r="5741" spans="16:30" ht="4.5" customHeight="1" x14ac:dyDescent="0.2">
      <c r="P5741" s="75"/>
      <c r="Q5741" s="75"/>
      <c r="W5741" s="75"/>
      <c r="AD5741" s="77"/>
    </row>
    <row r="5742" spans="16:30" ht="4.5" customHeight="1" x14ac:dyDescent="0.2">
      <c r="P5742" s="75"/>
      <c r="Q5742" s="75"/>
      <c r="W5742" s="75"/>
      <c r="AD5742" s="77"/>
    </row>
    <row r="5743" spans="16:30" ht="4.5" customHeight="1" x14ac:dyDescent="0.2">
      <c r="P5743" s="75"/>
      <c r="Q5743" s="75"/>
      <c r="W5743" s="75"/>
      <c r="AD5743" s="77"/>
    </row>
    <row r="5744" spans="16:30" ht="4.5" customHeight="1" x14ac:dyDescent="0.2">
      <c r="P5744" s="75"/>
      <c r="Q5744" s="75"/>
      <c r="W5744" s="75"/>
      <c r="AD5744" s="77"/>
    </row>
    <row r="5745" spans="16:30" ht="4.5" customHeight="1" x14ac:dyDescent="0.2">
      <c r="P5745" s="75"/>
      <c r="Q5745" s="75"/>
      <c r="W5745" s="75"/>
      <c r="AD5745" s="77"/>
    </row>
    <row r="5746" spans="16:30" ht="4.5" customHeight="1" x14ac:dyDescent="0.2">
      <c r="P5746" s="75"/>
      <c r="Q5746" s="75"/>
      <c r="W5746" s="75"/>
      <c r="AD5746" s="77"/>
    </row>
    <row r="5747" spans="16:30" ht="4.5" customHeight="1" x14ac:dyDescent="0.2">
      <c r="P5747" s="75"/>
      <c r="Q5747" s="75"/>
      <c r="W5747" s="75"/>
      <c r="AD5747" s="77"/>
    </row>
    <row r="5748" spans="16:30" ht="4.5" customHeight="1" x14ac:dyDescent="0.2">
      <c r="P5748" s="75"/>
      <c r="Q5748" s="75"/>
      <c r="W5748" s="75"/>
      <c r="AD5748" s="77"/>
    </row>
    <row r="5749" spans="16:30" ht="4.5" customHeight="1" x14ac:dyDescent="0.2">
      <c r="P5749" s="75"/>
      <c r="Q5749" s="75"/>
      <c r="W5749" s="75"/>
      <c r="AD5749" s="77"/>
    </row>
    <row r="5750" spans="16:30" ht="4.5" customHeight="1" x14ac:dyDescent="0.2">
      <c r="P5750" s="75"/>
      <c r="Q5750" s="75"/>
      <c r="W5750" s="75"/>
      <c r="AD5750" s="77"/>
    </row>
    <row r="5751" spans="16:30" ht="4.5" customHeight="1" x14ac:dyDescent="0.2">
      <c r="P5751" s="75"/>
      <c r="Q5751" s="75"/>
      <c r="W5751" s="75"/>
      <c r="AD5751" s="77"/>
    </row>
    <row r="5752" spans="16:30" ht="4.5" customHeight="1" x14ac:dyDescent="0.2">
      <c r="P5752" s="75"/>
      <c r="Q5752" s="75"/>
      <c r="W5752" s="75"/>
      <c r="AD5752" s="77"/>
    </row>
    <row r="5753" spans="16:30" ht="4.5" customHeight="1" x14ac:dyDescent="0.2">
      <c r="P5753" s="75"/>
      <c r="Q5753" s="75"/>
      <c r="W5753" s="75"/>
      <c r="AD5753" s="77"/>
    </row>
    <row r="5754" spans="16:30" ht="4.5" customHeight="1" x14ac:dyDescent="0.2">
      <c r="P5754" s="75"/>
      <c r="Q5754" s="75"/>
      <c r="W5754" s="75"/>
      <c r="AD5754" s="77"/>
    </row>
    <row r="5755" spans="16:30" ht="4.5" customHeight="1" x14ac:dyDescent="0.2">
      <c r="P5755" s="75"/>
      <c r="Q5755" s="75"/>
      <c r="W5755" s="75"/>
      <c r="AD5755" s="77"/>
    </row>
    <row r="5756" spans="16:30" ht="4.5" customHeight="1" x14ac:dyDescent="0.2">
      <c r="P5756" s="75"/>
      <c r="Q5756" s="75"/>
      <c r="W5756" s="75"/>
      <c r="AD5756" s="77"/>
    </row>
    <row r="5757" spans="16:30" ht="4.5" customHeight="1" x14ac:dyDescent="0.2">
      <c r="P5757" s="75"/>
      <c r="Q5757" s="75"/>
      <c r="W5757" s="75"/>
      <c r="AD5757" s="77"/>
    </row>
    <row r="5758" spans="16:30" ht="4.5" customHeight="1" x14ac:dyDescent="0.2">
      <c r="P5758" s="75"/>
      <c r="Q5758" s="75"/>
      <c r="W5758" s="75"/>
      <c r="AD5758" s="77"/>
    </row>
    <row r="5759" spans="16:30" ht="4.5" customHeight="1" x14ac:dyDescent="0.2">
      <c r="P5759" s="75"/>
      <c r="Q5759" s="75"/>
      <c r="W5759" s="75"/>
      <c r="AD5759" s="77"/>
    </row>
    <row r="5760" spans="16:30" ht="4.5" customHeight="1" x14ac:dyDescent="0.2">
      <c r="P5760" s="75"/>
      <c r="Q5760" s="75"/>
      <c r="W5760" s="75"/>
      <c r="AD5760" s="77"/>
    </row>
    <row r="5761" spans="16:30" ht="4.5" customHeight="1" x14ac:dyDescent="0.2">
      <c r="P5761" s="75"/>
      <c r="Q5761" s="75"/>
      <c r="W5761" s="75"/>
      <c r="AD5761" s="77"/>
    </row>
    <row r="5762" spans="16:30" ht="4.5" customHeight="1" x14ac:dyDescent="0.2">
      <c r="P5762" s="75"/>
      <c r="Q5762" s="75"/>
      <c r="W5762" s="75"/>
      <c r="AD5762" s="77"/>
    </row>
    <row r="5763" spans="16:30" ht="4.5" customHeight="1" x14ac:dyDescent="0.2">
      <c r="P5763" s="75"/>
      <c r="Q5763" s="75"/>
      <c r="W5763" s="75"/>
      <c r="AD5763" s="77"/>
    </row>
    <row r="5764" spans="16:30" ht="4.5" customHeight="1" x14ac:dyDescent="0.2">
      <c r="P5764" s="75"/>
      <c r="Q5764" s="75"/>
      <c r="W5764" s="75"/>
      <c r="AD5764" s="77"/>
    </row>
    <row r="5765" spans="16:30" ht="4.5" customHeight="1" x14ac:dyDescent="0.2">
      <c r="P5765" s="75"/>
      <c r="Q5765" s="75"/>
      <c r="W5765" s="75"/>
      <c r="AD5765" s="77"/>
    </row>
    <row r="5766" spans="16:30" ht="4.5" customHeight="1" x14ac:dyDescent="0.2">
      <c r="P5766" s="75"/>
      <c r="Q5766" s="75"/>
      <c r="W5766" s="75"/>
      <c r="AD5766" s="77"/>
    </row>
    <row r="5767" spans="16:30" ht="4.5" customHeight="1" x14ac:dyDescent="0.2">
      <c r="P5767" s="75"/>
      <c r="Q5767" s="75"/>
      <c r="W5767" s="75"/>
      <c r="AD5767" s="77"/>
    </row>
    <row r="5768" spans="16:30" ht="4.5" customHeight="1" x14ac:dyDescent="0.2">
      <c r="P5768" s="75"/>
      <c r="Q5768" s="75"/>
      <c r="W5768" s="75"/>
      <c r="AD5768" s="77"/>
    </row>
    <row r="5769" spans="16:30" ht="4.5" customHeight="1" x14ac:dyDescent="0.2">
      <c r="P5769" s="75"/>
      <c r="Q5769" s="75"/>
      <c r="W5769" s="75"/>
      <c r="AD5769" s="77"/>
    </row>
    <row r="5770" spans="16:30" ht="4.5" customHeight="1" x14ac:dyDescent="0.2">
      <c r="P5770" s="75"/>
      <c r="Q5770" s="75"/>
      <c r="W5770" s="75"/>
      <c r="AD5770" s="77"/>
    </row>
    <row r="5771" spans="16:30" ht="4.5" customHeight="1" x14ac:dyDescent="0.2">
      <c r="P5771" s="75"/>
      <c r="Q5771" s="75"/>
      <c r="W5771" s="75"/>
      <c r="AD5771" s="77"/>
    </row>
    <row r="5772" spans="16:30" ht="4.5" customHeight="1" x14ac:dyDescent="0.2">
      <c r="P5772" s="75"/>
      <c r="Q5772" s="75"/>
      <c r="W5772" s="75"/>
      <c r="AD5772" s="77"/>
    </row>
    <row r="5773" spans="16:30" ht="4.5" customHeight="1" x14ac:dyDescent="0.2">
      <c r="P5773" s="75"/>
      <c r="Q5773" s="75"/>
      <c r="W5773" s="75"/>
      <c r="AD5773" s="77"/>
    </row>
    <row r="5774" spans="16:30" ht="4.5" customHeight="1" x14ac:dyDescent="0.2">
      <c r="P5774" s="75"/>
      <c r="Q5774" s="75"/>
      <c r="W5774" s="75"/>
      <c r="AD5774" s="77"/>
    </row>
    <row r="5775" spans="16:30" ht="4.5" customHeight="1" x14ac:dyDescent="0.2">
      <c r="P5775" s="75"/>
      <c r="Q5775" s="75"/>
      <c r="W5775" s="75"/>
      <c r="AD5775" s="77"/>
    </row>
    <row r="5776" spans="16:30" ht="4.5" customHeight="1" x14ac:dyDescent="0.2">
      <c r="P5776" s="75"/>
      <c r="Q5776" s="75"/>
      <c r="W5776" s="75"/>
      <c r="AD5776" s="77"/>
    </row>
    <row r="5777" spans="16:30" ht="4.5" customHeight="1" x14ac:dyDescent="0.2">
      <c r="P5777" s="75"/>
      <c r="Q5777" s="75"/>
      <c r="W5777" s="75"/>
      <c r="AD5777" s="77"/>
    </row>
    <row r="5778" spans="16:30" ht="4.5" customHeight="1" x14ac:dyDescent="0.2">
      <c r="P5778" s="75"/>
      <c r="Q5778" s="75"/>
      <c r="W5778" s="75"/>
      <c r="AD5778" s="77"/>
    </row>
    <row r="5779" spans="16:30" ht="4.5" customHeight="1" x14ac:dyDescent="0.2">
      <c r="P5779" s="75"/>
      <c r="Q5779" s="75"/>
      <c r="W5779" s="75"/>
      <c r="AD5779" s="77"/>
    </row>
    <row r="5780" spans="16:30" ht="4.5" customHeight="1" x14ac:dyDescent="0.2">
      <c r="P5780" s="75"/>
      <c r="Q5780" s="75"/>
      <c r="W5780" s="75"/>
      <c r="AD5780" s="77"/>
    </row>
    <row r="5781" spans="16:30" ht="4.5" customHeight="1" x14ac:dyDescent="0.2">
      <c r="P5781" s="75"/>
      <c r="Q5781" s="75"/>
      <c r="W5781" s="75"/>
      <c r="AD5781" s="77"/>
    </row>
    <row r="5782" spans="16:30" ht="4.5" customHeight="1" x14ac:dyDescent="0.2">
      <c r="P5782" s="75"/>
      <c r="Q5782" s="75"/>
      <c r="W5782" s="75"/>
      <c r="AD5782" s="77"/>
    </row>
    <row r="5783" spans="16:30" ht="4.5" customHeight="1" x14ac:dyDescent="0.2">
      <c r="P5783" s="75"/>
      <c r="Q5783" s="75"/>
      <c r="W5783" s="75"/>
      <c r="AD5783" s="77"/>
    </row>
    <row r="5784" spans="16:30" ht="4.5" customHeight="1" x14ac:dyDescent="0.2">
      <c r="P5784" s="75"/>
      <c r="Q5784" s="75"/>
      <c r="W5784" s="75"/>
      <c r="AD5784" s="77"/>
    </row>
    <row r="5785" spans="16:30" ht="4.5" customHeight="1" x14ac:dyDescent="0.2">
      <c r="P5785" s="75"/>
      <c r="Q5785" s="75"/>
      <c r="W5785" s="75"/>
      <c r="AD5785" s="77"/>
    </row>
    <row r="5786" spans="16:30" ht="4.5" customHeight="1" x14ac:dyDescent="0.2">
      <c r="P5786" s="75"/>
      <c r="Q5786" s="75"/>
      <c r="W5786" s="75"/>
      <c r="AD5786" s="77"/>
    </row>
    <row r="5787" spans="16:30" ht="4.5" customHeight="1" x14ac:dyDescent="0.2">
      <c r="P5787" s="75"/>
      <c r="Q5787" s="75"/>
      <c r="W5787" s="75"/>
      <c r="AD5787" s="77"/>
    </row>
    <row r="5788" spans="16:30" ht="4.5" customHeight="1" x14ac:dyDescent="0.2">
      <c r="P5788" s="75"/>
      <c r="Q5788" s="75"/>
      <c r="W5788" s="75"/>
      <c r="AD5788" s="77"/>
    </row>
    <row r="5789" spans="16:30" ht="4.5" customHeight="1" x14ac:dyDescent="0.2">
      <c r="P5789" s="75"/>
      <c r="Q5789" s="75"/>
      <c r="W5789" s="75"/>
      <c r="AD5789" s="77"/>
    </row>
    <row r="5790" spans="16:30" ht="4.5" customHeight="1" x14ac:dyDescent="0.2">
      <c r="P5790" s="75"/>
      <c r="Q5790" s="75"/>
      <c r="W5790" s="75"/>
      <c r="AD5790" s="77"/>
    </row>
    <row r="5791" spans="16:30" ht="4.5" customHeight="1" x14ac:dyDescent="0.2">
      <c r="P5791" s="75"/>
      <c r="Q5791" s="75"/>
      <c r="W5791" s="75"/>
      <c r="AD5791" s="77"/>
    </row>
    <row r="5792" spans="16:30" ht="4.5" customHeight="1" x14ac:dyDescent="0.2">
      <c r="P5792" s="75"/>
      <c r="Q5792" s="75"/>
      <c r="W5792" s="75"/>
      <c r="AD5792" s="77"/>
    </row>
    <row r="5793" spans="16:30" ht="4.5" customHeight="1" x14ac:dyDescent="0.2">
      <c r="P5793" s="75"/>
      <c r="Q5793" s="75"/>
      <c r="W5793" s="75"/>
      <c r="AD5793" s="77"/>
    </row>
    <row r="5794" spans="16:30" ht="4.5" customHeight="1" x14ac:dyDescent="0.2">
      <c r="P5794" s="75"/>
      <c r="Q5794" s="75"/>
      <c r="W5794" s="75"/>
      <c r="AD5794" s="77"/>
    </row>
    <row r="5795" spans="16:30" ht="4.5" customHeight="1" x14ac:dyDescent="0.2">
      <c r="P5795" s="75"/>
      <c r="Q5795" s="75"/>
      <c r="W5795" s="75"/>
      <c r="AD5795" s="77"/>
    </row>
    <row r="5796" spans="16:30" ht="4.5" customHeight="1" x14ac:dyDescent="0.2">
      <c r="P5796" s="75"/>
      <c r="Q5796" s="75"/>
      <c r="W5796" s="75"/>
      <c r="AD5796" s="77"/>
    </row>
    <row r="5797" spans="16:30" ht="4.5" customHeight="1" x14ac:dyDescent="0.2">
      <c r="P5797" s="75"/>
      <c r="Q5797" s="75"/>
      <c r="W5797" s="75"/>
      <c r="AD5797" s="77"/>
    </row>
    <row r="5798" spans="16:30" ht="4.5" customHeight="1" x14ac:dyDescent="0.2">
      <c r="P5798" s="75"/>
      <c r="Q5798" s="75"/>
      <c r="W5798" s="75"/>
      <c r="AD5798" s="77"/>
    </row>
    <row r="5799" spans="16:30" ht="4.5" customHeight="1" x14ac:dyDescent="0.2">
      <c r="P5799" s="75"/>
      <c r="Q5799" s="75"/>
      <c r="W5799" s="75"/>
      <c r="AD5799" s="77"/>
    </row>
    <row r="5800" spans="16:30" ht="4.5" customHeight="1" x14ac:dyDescent="0.2">
      <c r="P5800" s="75"/>
      <c r="Q5800" s="75"/>
      <c r="W5800" s="75"/>
      <c r="AD5800" s="77"/>
    </row>
    <row r="5801" spans="16:30" ht="4.5" customHeight="1" x14ac:dyDescent="0.2">
      <c r="P5801" s="75"/>
      <c r="Q5801" s="75"/>
      <c r="W5801" s="75"/>
      <c r="AD5801" s="77"/>
    </row>
    <row r="5802" spans="16:30" ht="4.5" customHeight="1" x14ac:dyDescent="0.2">
      <c r="P5802" s="75"/>
      <c r="Q5802" s="75"/>
      <c r="W5802" s="75"/>
      <c r="AD5802" s="77"/>
    </row>
    <row r="5803" spans="16:30" ht="4.5" customHeight="1" x14ac:dyDescent="0.2">
      <c r="P5803" s="75"/>
      <c r="Q5803" s="75"/>
      <c r="W5803" s="75"/>
      <c r="AD5803" s="77"/>
    </row>
    <row r="5804" spans="16:30" ht="4.5" customHeight="1" x14ac:dyDescent="0.2">
      <c r="P5804" s="75"/>
      <c r="Q5804" s="75"/>
      <c r="W5804" s="75"/>
      <c r="AD5804" s="77"/>
    </row>
    <row r="5805" spans="16:30" ht="4.5" customHeight="1" x14ac:dyDescent="0.2">
      <c r="P5805" s="75"/>
      <c r="Q5805" s="75"/>
      <c r="W5805" s="75"/>
      <c r="AD5805" s="77"/>
    </row>
    <row r="5806" spans="16:30" ht="4.5" customHeight="1" x14ac:dyDescent="0.2">
      <c r="P5806" s="75"/>
      <c r="Q5806" s="75"/>
      <c r="W5806" s="75"/>
      <c r="AD5806" s="77"/>
    </row>
    <row r="5807" spans="16:30" ht="4.5" customHeight="1" x14ac:dyDescent="0.2">
      <c r="P5807" s="75"/>
      <c r="Q5807" s="75"/>
      <c r="W5807" s="75"/>
      <c r="AD5807" s="77"/>
    </row>
    <row r="5808" spans="16:30" ht="4.5" customHeight="1" x14ac:dyDescent="0.2">
      <c r="P5808" s="75"/>
      <c r="Q5808" s="75"/>
      <c r="W5808" s="75"/>
      <c r="AD5808" s="77"/>
    </row>
    <row r="5809" spans="16:30" ht="4.5" customHeight="1" x14ac:dyDescent="0.2">
      <c r="P5809" s="75"/>
      <c r="Q5809" s="75"/>
      <c r="W5809" s="75"/>
      <c r="AD5809" s="77"/>
    </row>
    <row r="5810" spans="16:30" ht="4.5" customHeight="1" x14ac:dyDescent="0.2">
      <c r="P5810" s="75"/>
      <c r="Q5810" s="75"/>
      <c r="W5810" s="75"/>
      <c r="AD5810" s="77"/>
    </row>
    <row r="5811" spans="16:30" ht="4.5" customHeight="1" x14ac:dyDescent="0.2">
      <c r="P5811" s="75"/>
      <c r="Q5811" s="75"/>
      <c r="W5811" s="75"/>
      <c r="AD5811" s="77"/>
    </row>
    <row r="5812" spans="16:30" ht="4.5" customHeight="1" x14ac:dyDescent="0.2">
      <c r="P5812" s="75"/>
      <c r="Q5812" s="75"/>
      <c r="W5812" s="75"/>
      <c r="AD5812" s="77"/>
    </row>
    <row r="5813" spans="16:30" ht="4.5" customHeight="1" x14ac:dyDescent="0.2">
      <c r="P5813" s="75"/>
      <c r="Q5813" s="75"/>
      <c r="W5813" s="75"/>
      <c r="AD5813" s="77"/>
    </row>
    <row r="5814" spans="16:30" ht="4.5" customHeight="1" x14ac:dyDescent="0.2">
      <c r="P5814" s="75"/>
      <c r="Q5814" s="75"/>
      <c r="W5814" s="75"/>
      <c r="AD5814" s="77"/>
    </row>
    <row r="5815" spans="16:30" ht="4.5" customHeight="1" x14ac:dyDescent="0.2">
      <c r="P5815" s="75"/>
      <c r="Q5815" s="75"/>
      <c r="W5815" s="75"/>
      <c r="AD5815" s="77"/>
    </row>
    <row r="5816" spans="16:30" ht="4.5" customHeight="1" x14ac:dyDescent="0.2">
      <c r="P5816" s="75"/>
      <c r="Q5816" s="75"/>
      <c r="W5816" s="75"/>
      <c r="AD5816" s="77"/>
    </row>
    <row r="5817" spans="16:30" ht="4.5" customHeight="1" x14ac:dyDescent="0.2">
      <c r="P5817" s="75"/>
      <c r="Q5817" s="75"/>
      <c r="W5817" s="75"/>
      <c r="AD5817" s="77"/>
    </row>
    <row r="5818" spans="16:30" ht="4.5" customHeight="1" x14ac:dyDescent="0.2">
      <c r="P5818" s="75"/>
      <c r="Q5818" s="75"/>
      <c r="W5818" s="75"/>
      <c r="AD5818" s="77"/>
    </row>
    <row r="5819" spans="16:30" ht="4.5" customHeight="1" x14ac:dyDescent="0.2">
      <c r="P5819" s="75"/>
      <c r="Q5819" s="75"/>
      <c r="W5819" s="75"/>
      <c r="AD5819" s="77"/>
    </row>
    <row r="5820" spans="16:30" ht="4.5" customHeight="1" x14ac:dyDescent="0.2">
      <c r="P5820" s="75"/>
      <c r="Q5820" s="75"/>
      <c r="W5820" s="75"/>
      <c r="AD5820" s="77"/>
    </row>
    <row r="5821" spans="16:30" ht="4.5" customHeight="1" x14ac:dyDescent="0.2">
      <c r="P5821" s="75"/>
      <c r="Q5821" s="75"/>
      <c r="W5821" s="75"/>
      <c r="AD5821" s="77"/>
    </row>
    <row r="5822" spans="16:30" ht="4.5" customHeight="1" x14ac:dyDescent="0.2">
      <c r="P5822" s="75"/>
      <c r="Q5822" s="75"/>
      <c r="W5822" s="75"/>
      <c r="AD5822" s="77"/>
    </row>
    <row r="5823" spans="16:30" ht="4.5" customHeight="1" x14ac:dyDescent="0.2">
      <c r="P5823" s="75"/>
      <c r="Q5823" s="75"/>
      <c r="W5823" s="75"/>
      <c r="AD5823" s="77"/>
    </row>
    <row r="5824" spans="16:30" ht="4.5" customHeight="1" x14ac:dyDescent="0.2">
      <c r="P5824" s="75"/>
      <c r="Q5824" s="75"/>
      <c r="W5824" s="75"/>
      <c r="AD5824" s="77"/>
    </row>
    <row r="5825" spans="16:30" ht="4.5" customHeight="1" x14ac:dyDescent="0.2">
      <c r="P5825" s="75"/>
      <c r="Q5825" s="75"/>
      <c r="W5825" s="75"/>
      <c r="AD5825" s="77"/>
    </row>
    <row r="5826" spans="16:30" ht="4.5" customHeight="1" x14ac:dyDescent="0.2">
      <c r="P5826" s="75"/>
      <c r="Q5826" s="75"/>
      <c r="W5826" s="75"/>
      <c r="AD5826" s="77"/>
    </row>
    <row r="5827" spans="16:30" ht="4.5" customHeight="1" x14ac:dyDescent="0.2">
      <c r="P5827" s="75"/>
      <c r="Q5827" s="75"/>
      <c r="W5827" s="75"/>
      <c r="AD5827" s="77"/>
    </row>
    <row r="5828" spans="16:30" ht="4.5" customHeight="1" x14ac:dyDescent="0.2">
      <c r="P5828" s="75"/>
      <c r="Q5828" s="75"/>
      <c r="W5828" s="75"/>
      <c r="AD5828" s="77"/>
    </row>
    <row r="5829" spans="16:30" ht="4.5" customHeight="1" x14ac:dyDescent="0.2">
      <c r="P5829" s="75"/>
      <c r="Q5829" s="75"/>
      <c r="W5829" s="75"/>
      <c r="AD5829" s="77"/>
    </row>
    <row r="5830" spans="16:30" ht="4.5" customHeight="1" x14ac:dyDescent="0.2">
      <c r="P5830" s="75"/>
      <c r="Q5830" s="75"/>
      <c r="W5830" s="75"/>
      <c r="AD5830" s="77"/>
    </row>
    <row r="5831" spans="16:30" ht="4.5" customHeight="1" x14ac:dyDescent="0.2">
      <c r="P5831" s="75"/>
      <c r="Q5831" s="75"/>
      <c r="W5831" s="75"/>
      <c r="AD5831" s="77"/>
    </row>
    <row r="5832" spans="16:30" ht="4.5" customHeight="1" x14ac:dyDescent="0.2">
      <c r="P5832" s="75"/>
      <c r="Q5832" s="75"/>
      <c r="W5832" s="75"/>
      <c r="AD5832" s="77"/>
    </row>
    <row r="5833" spans="16:30" ht="4.5" customHeight="1" x14ac:dyDescent="0.2">
      <c r="P5833" s="75"/>
      <c r="Q5833" s="75"/>
      <c r="W5833" s="75"/>
      <c r="AD5833" s="77"/>
    </row>
    <row r="5834" spans="16:30" ht="4.5" customHeight="1" x14ac:dyDescent="0.2">
      <c r="P5834" s="75"/>
      <c r="Q5834" s="75"/>
      <c r="W5834" s="75"/>
      <c r="AD5834" s="77"/>
    </row>
    <row r="5835" spans="16:30" ht="4.5" customHeight="1" x14ac:dyDescent="0.2">
      <c r="P5835" s="75"/>
      <c r="Q5835" s="75"/>
      <c r="W5835" s="75"/>
      <c r="AD5835" s="77"/>
    </row>
    <row r="5836" spans="16:30" ht="4.5" customHeight="1" x14ac:dyDescent="0.2">
      <c r="P5836" s="75"/>
      <c r="Q5836" s="75"/>
      <c r="W5836" s="75"/>
      <c r="AD5836" s="77"/>
    </row>
    <row r="5837" spans="16:30" ht="4.5" customHeight="1" x14ac:dyDescent="0.2">
      <c r="P5837" s="75"/>
      <c r="Q5837" s="75"/>
      <c r="W5837" s="75"/>
      <c r="AD5837" s="77"/>
    </row>
    <row r="5838" spans="16:30" ht="4.5" customHeight="1" x14ac:dyDescent="0.2">
      <c r="P5838" s="75"/>
      <c r="Q5838" s="75"/>
      <c r="W5838" s="75"/>
      <c r="AD5838" s="77"/>
    </row>
    <row r="5839" spans="16:30" ht="4.5" customHeight="1" x14ac:dyDescent="0.2">
      <c r="P5839" s="75"/>
      <c r="Q5839" s="75"/>
      <c r="W5839" s="75"/>
      <c r="AD5839" s="77"/>
    </row>
    <row r="5840" spans="16:30" ht="4.5" customHeight="1" x14ac:dyDescent="0.2">
      <c r="P5840" s="75"/>
      <c r="Q5840" s="75"/>
      <c r="W5840" s="75"/>
      <c r="AD5840" s="77"/>
    </row>
    <row r="5841" spans="16:30" ht="4.5" customHeight="1" x14ac:dyDescent="0.2">
      <c r="P5841" s="75"/>
      <c r="Q5841" s="75"/>
      <c r="W5841" s="75"/>
      <c r="AD5841" s="77"/>
    </row>
    <row r="5842" spans="16:30" ht="4.5" customHeight="1" x14ac:dyDescent="0.2">
      <c r="P5842" s="75"/>
      <c r="Q5842" s="75"/>
      <c r="W5842" s="75"/>
      <c r="AD5842" s="77"/>
    </row>
    <row r="5843" spans="16:30" ht="4.5" customHeight="1" x14ac:dyDescent="0.2">
      <c r="P5843" s="75"/>
      <c r="Q5843" s="75"/>
      <c r="W5843" s="75"/>
      <c r="AD5843" s="77"/>
    </row>
    <row r="5844" spans="16:30" ht="4.5" customHeight="1" x14ac:dyDescent="0.2">
      <c r="P5844" s="75"/>
      <c r="Q5844" s="75"/>
      <c r="W5844" s="75"/>
      <c r="AD5844" s="77"/>
    </row>
    <row r="5845" spans="16:30" ht="4.5" customHeight="1" x14ac:dyDescent="0.2">
      <c r="P5845" s="75"/>
      <c r="Q5845" s="75"/>
      <c r="W5845" s="75"/>
      <c r="AD5845" s="77"/>
    </row>
    <row r="5846" spans="16:30" ht="4.5" customHeight="1" x14ac:dyDescent="0.2">
      <c r="P5846" s="75"/>
      <c r="Q5846" s="75"/>
      <c r="W5846" s="75"/>
      <c r="AD5846" s="77"/>
    </row>
    <row r="5847" spans="16:30" ht="4.5" customHeight="1" x14ac:dyDescent="0.2">
      <c r="P5847" s="75"/>
      <c r="Q5847" s="75"/>
      <c r="W5847" s="75"/>
      <c r="AD5847" s="77"/>
    </row>
    <row r="5848" spans="16:30" ht="4.5" customHeight="1" x14ac:dyDescent="0.2">
      <c r="P5848" s="75"/>
      <c r="Q5848" s="75"/>
      <c r="W5848" s="75"/>
      <c r="AD5848" s="77"/>
    </row>
    <row r="5849" spans="16:30" ht="4.5" customHeight="1" x14ac:dyDescent="0.2">
      <c r="P5849" s="75"/>
      <c r="Q5849" s="75"/>
      <c r="W5849" s="75"/>
      <c r="AD5849" s="77"/>
    </row>
    <row r="5850" spans="16:30" ht="4.5" customHeight="1" x14ac:dyDescent="0.2">
      <c r="P5850" s="75"/>
      <c r="Q5850" s="75"/>
      <c r="W5850" s="75"/>
      <c r="AD5850" s="77"/>
    </row>
    <row r="5851" spans="16:30" ht="4.5" customHeight="1" x14ac:dyDescent="0.2">
      <c r="P5851" s="75"/>
      <c r="Q5851" s="75"/>
      <c r="W5851" s="75"/>
      <c r="AD5851" s="77"/>
    </row>
    <row r="5852" spans="16:30" ht="4.5" customHeight="1" x14ac:dyDescent="0.2">
      <c r="P5852" s="75"/>
      <c r="Q5852" s="75"/>
      <c r="W5852" s="75"/>
      <c r="AD5852" s="77"/>
    </row>
    <row r="5853" spans="16:30" ht="4.5" customHeight="1" x14ac:dyDescent="0.2">
      <c r="P5853" s="75"/>
      <c r="Q5853" s="75"/>
      <c r="W5853" s="75"/>
      <c r="AD5853" s="77"/>
    </row>
    <row r="5854" spans="16:30" ht="4.5" customHeight="1" x14ac:dyDescent="0.2">
      <c r="P5854" s="75"/>
      <c r="Q5854" s="75"/>
      <c r="W5854" s="75"/>
      <c r="AD5854" s="77"/>
    </row>
    <row r="5855" spans="16:30" ht="4.5" customHeight="1" x14ac:dyDescent="0.2">
      <c r="P5855" s="75"/>
      <c r="Q5855" s="75"/>
      <c r="W5855" s="75"/>
      <c r="AD5855" s="77"/>
    </row>
    <row r="5856" spans="16:30" ht="4.5" customHeight="1" x14ac:dyDescent="0.2">
      <c r="P5856" s="75"/>
      <c r="Q5856" s="75"/>
      <c r="W5856" s="75"/>
      <c r="AD5856" s="77"/>
    </row>
    <row r="5857" spans="16:30" ht="4.5" customHeight="1" x14ac:dyDescent="0.2">
      <c r="P5857" s="75"/>
      <c r="Q5857" s="75"/>
      <c r="W5857" s="75"/>
      <c r="AD5857" s="77"/>
    </row>
    <row r="5858" spans="16:30" ht="4.5" customHeight="1" x14ac:dyDescent="0.2">
      <c r="P5858" s="75"/>
      <c r="Q5858" s="75"/>
      <c r="W5858" s="75"/>
      <c r="AD5858" s="77"/>
    </row>
    <row r="5859" spans="16:30" ht="4.5" customHeight="1" x14ac:dyDescent="0.2">
      <c r="P5859" s="75"/>
      <c r="Q5859" s="75"/>
      <c r="W5859" s="75"/>
      <c r="AD5859" s="77"/>
    </row>
    <row r="5860" spans="16:30" ht="4.5" customHeight="1" x14ac:dyDescent="0.2">
      <c r="P5860" s="75"/>
      <c r="Q5860" s="75"/>
      <c r="W5860" s="75"/>
      <c r="AD5860" s="77"/>
    </row>
    <row r="5861" spans="16:30" ht="4.5" customHeight="1" x14ac:dyDescent="0.2">
      <c r="P5861" s="75"/>
      <c r="Q5861" s="75"/>
      <c r="W5861" s="75"/>
      <c r="AD5861" s="77"/>
    </row>
    <row r="5862" spans="16:30" ht="4.5" customHeight="1" x14ac:dyDescent="0.2">
      <c r="P5862" s="75"/>
      <c r="Q5862" s="75"/>
      <c r="W5862" s="75"/>
      <c r="AD5862" s="77"/>
    </row>
    <row r="5863" spans="16:30" ht="4.5" customHeight="1" x14ac:dyDescent="0.2">
      <c r="P5863" s="75"/>
      <c r="Q5863" s="75"/>
      <c r="W5863" s="75"/>
      <c r="AD5863" s="77"/>
    </row>
    <row r="5864" spans="16:30" ht="4.5" customHeight="1" x14ac:dyDescent="0.2">
      <c r="P5864" s="75"/>
      <c r="Q5864" s="75"/>
      <c r="W5864" s="75"/>
      <c r="AD5864" s="77"/>
    </row>
    <row r="5865" spans="16:30" ht="4.5" customHeight="1" x14ac:dyDescent="0.2">
      <c r="P5865" s="75"/>
      <c r="Q5865" s="75"/>
      <c r="W5865" s="75"/>
      <c r="AD5865" s="77"/>
    </row>
    <row r="5866" spans="16:30" ht="4.5" customHeight="1" x14ac:dyDescent="0.2">
      <c r="P5866" s="75"/>
      <c r="Q5866" s="75"/>
      <c r="W5866" s="75"/>
      <c r="AD5866" s="77"/>
    </row>
    <row r="5867" spans="16:30" ht="4.5" customHeight="1" x14ac:dyDescent="0.2">
      <c r="P5867" s="75"/>
      <c r="Q5867" s="75"/>
      <c r="W5867" s="75"/>
      <c r="AD5867" s="77"/>
    </row>
    <row r="5868" spans="16:30" ht="4.5" customHeight="1" x14ac:dyDescent="0.2">
      <c r="P5868" s="75"/>
      <c r="Q5868" s="75"/>
      <c r="W5868" s="75"/>
      <c r="AD5868" s="77"/>
    </row>
    <row r="5869" spans="16:30" ht="4.5" customHeight="1" x14ac:dyDescent="0.2">
      <c r="P5869" s="75"/>
      <c r="Q5869" s="75"/>
      <c r="W5869" s="75"/>
      <c r="AD5869" s="77"/>
    </row>
    <row r="5870" spans="16:30" ht="4.5" customHeight="1" x14ac:dyDescent="0.2">
      <c r="P5870" s="75"/>
      <c r="Q5870" s="75"/>
      <c r="W5870" s="75"/>
      <c r="AD5870" s="77"/>
    </row>
    <row r="5871" spans="16:30" ht="4.5" customHeight="1" x14ac:dyDescent="0.2">
      <c r="P5871" s="75"/>
      <c r="Q5871" s="75"/>
      <c r="W5871" s="75"/>
      <c r="AD5871" s="77"/>
    </row>
    <row r="5872" spans="16:30" ht="4.5" customHeight="1" x14ac:dyDescent="0.2">
      <c r="P5872" s="75"/>
      <c r="Q5872" s="75"/>
      <c r="W5872" s="75"/>
      <c r="AD5872" s="77"/>
    </row>
    <row r="5873" spans="16:30" ht="4.5" customHeight="1" x14ac:dyDescent="0.2">
      <c r="P5873" s="75"/>
      <c r="Q5873" s="75"/>
      <c r="W5873" s="75"/>
      <c r="AD5873" s="77"/>
    </row>
    <row r="5874" spans="16:30" ht="4.5" customHeight="1" x14ac:dyDescent="0.2">
      <c r="P5874" s="75"/>
      <c r="Q5874" s="75"/>
      <c r="W5874" s="75"/>
      <c r="AD5874" s="77"/>
    </row>
    <row r="5875" spans="16:30" ht="4.5" customHeight="1" x14ac:dyDescent="0.2">
      <c r="P5875" s="75"/>
      <c r="Q5875" s="75"/>
      <c r="W5875" s="75"/>
      <c r="AD5875" s="77"/>
    </row>
    <row r="5876" spans="16:30" ht="4.5" customHeight="1" x14ac:dyDescent="0.2">
      <c r="P5876" s="75"/>
      <c r="Q5876" s="75"/>
      <c r="W5876" s="75"/>
      <c r="AD5876" s="77"/>
    </row>
    <row r="5877" spans="16:30" ht="4.5" customHeight="1" x14ac:dyDescent="0.2">
      <c r="P5877" s="75"/>
      <c r="Q5877" s="75"/>
      <c r="W5877" s="75"/>
      <c r="AD5877" s="77"/>
    </row>
    <row r="5878" spans="16:30" ht="4.5" customHeight="1" x14ac:dyDescent="0.2">
      <c r="P5878" s="75"/>
      <c r="Q5878" s="75"/>
      <c r="W5878" s="75"/>
      <c r="AD5878" s="77"/>
    </row>
    <row r="5879" spans="16:30" ht="4.5" customHeight="1" x14ac:dyDescent="0.2">
      <c r="P5879" s="75"/>
      <c r="Q5879" s="75"/>
      <c r="W5879" s="75"/>
      <c r="AD5879" s="77"/>
    </row>
    <row r="5880" spans="16:30" ht="4.5" customHeight="1" x14ac:dyDescent="0.2">
      <c r="P5880" s="75"/>
      <c r="Q5880" s="75"/>
      <c r="W5880" s="75"/>
      <c r="AD5880" s="77"/>
    </row>
    <row r="5881" spans="16:30" ht="4.5" customHeight="1" x14ac:dyDescent="0.2">
      <c r="P5881" s="75"/>
      <c r="Q5881" s="75"/>
      <c r="W5881" s="75"/>
      <c r="AD5881" s="77"/>
    </row>
    <row r="5882" spans="16:30" ht="4.5" customHeight="1" x14ac:dyDescent="0.2">
      <c r="P5882" s="75"/>
      <c r="Q5882" s="75"/>
      <c r="W5882" s="75"/>
      <c r="AD5882" s="77"/>
    </row>
    <row r="5883" spans="16:30" ht="4.5" customHeight="1" x14ac:dyDescent="0.2">
      <c r="P5883" s="75"/>
      <c r="Q5883" s="75"/>
      <c r="W5883" s="75"/>
      <c r="AD5883" s="77"/>
    </row>
    <row r="5884" spans="16:30" ht="4.5" customHeight="1" x14ac:dyDescent="0.2">
      <c r="P5884" s="75"/>
      <c r="Q5884" s="75"/>
      <c r="W5884" s="75"/>
      <c r="AD5884" s="77"/>
    </row>
    <row r="5885" spans="16:30" ht="4.5" customHeight="1" x14ac:dyDescent="0.2">
      <c r="P5885" s="75"/>
      <c r="Q5885" s="75"/>
      <c r="W5885" s="75"/>
      <c r="AD5885" s="77"/>
    </row>
    <row r="5886" spans="16:30" ht="4.5" customHeight="1" x14ac:dyDescent="0.2">
      <c r="P5886" s="75"/>
      <c r="Q5886" s="75"/>
      <c r="W5886" s="75"/>
      <c r="AD5886" s="77"/>
    </row>
    <row r="5887" spans="16:30" ht="4.5" customHeight="1" x14ac:dyDescent="0.2">
      <c r="P5887" s="75"/>
      <c r="Q5887" s="75"/>
      <c r="W5887" s="75"/>
      <c r="AD5887" s="77"/>
    </row>
    <row r="5888" spans="16:30" ht="4.5" customHeight="1" x14ac:dyDescent="0.2">
      <c r="P5888" s="75"/>
      <c r="Q5888" s="75"/>
      <c r="W5888" s="75"/>
      <c r="AD5888" s="77"/>
    </row>
    <row r="5889" spans="16:30" ht="4.5" customHeight="1" x14ac:dyDescent="0.2">
      <c r="P5889" s="75"/>
      <c r="Q5889" s="75"/>
      <c r="W5889" s="75"/>
      <c r="AD5889" s="77"/>
    </row>
    <row r="5890" spans="16:30" ht="4.5" customHeight="1" x14ac:dyDescent="0.2">
      <c r="P5890" s="75"/>
      <c r="Q5890" s="75"/>
      <c r="W5890" s="75"/>
      <c r="AD5890" s="77"/>
    </row>
    <row r="5891" spans="16:30" ht="4.5" customHeight="1" x14ac:dyDescent="0.2">
      <c r="P5891" s="75"/>
      <c r="Q5891" s="75"/>
      <c r="W5891" s="75"/>
      <c r="AD5891" s="77"/>
    </row>
    <row r="5892" spans="16:30" ht="4.5" customHeight="1" x14ac:dyDescent="0.2">
      <c r="P5892" s="75"/>
      <c r="Q5892" s="75"/>
      <c r="W5892" s="75"/>
      <c r="AD5892" s="77"/>
    </row>
    <row r="5893" spans="16:30" ht="4.5" customHeight="1" x14ac:dyDescent="0.2">
      <c r="P5893" s="75"/>
      <c r="Q5893" s="75"/>
      <c r="W5893" s="75"/>
      <c r="AD5893" s="77"/>
    </row>
    <row r="5894" spans="16:30" ht="4.5" customHeight="1" x14ac:dyDescent="0.2">
      <c r="P5894" s="75"/>
      <c r="Q5894" s="75"/>
      <c r="W5894" s="75"/>
      <c r="AD5894" s="77"/>
    </row>
    <row r="5895" spans="16:30" ht="4.5" customHeight="1" x14ac:dyDescent="0.2">
      <c r="P5895" s="75"/>
      <c r="Q5895" s="75"/>
      <c r="W5895" s="75"/>
      <c r="AD5895" s="77"/>
    </row>
    <row r="5896" spans="16:30" ht="4.5" customHeight="1" x14ac:dyDescent="0.2">
      <c r="P5896" s="75"/>
      <c r="Q5896" s="75"/>
      <c r="W5896" s="75"/>
      <c r="AD5896" s="77"/>
    </row>
    <row r="5897" spans="16:30" ht="4.5" customHeight="1" x14ac:dyDescent="0.2">
      <c r="P5897" s="75"/>
      <c r="Q5897" s="75"/>
      <c r="W5897" s="75"/>
      <c r="AD5897" s="77"/>
    </row>
    <row r="5898" spans="16:30" ht="4.5" customHeight="1" x14ac:dyDescent="0.2">
      <c r="P5898" s="75"/>
      <c r="Q5898" s="75"/>
      <c r="W5898" s="75"/>
      <c r="AD5898" s="77"/>
    </row>
    <row r="5899" spans="16:30" ht="4.5" customHeight="1" x14ac:dyDescent="0.2">
      <c r="P5899" s="75"/>
      <c r="Q5899" s="75"/>
      <c r="W5899" s="75"/>
      <c r="AD5899" s="77"/>
    </row>
    <row r="5900" spans="16:30" ht="4.5" customHeight="1" x14ac:dyDescent="0.2">
      <c r="P5900" s="75"/>
      <c r="Q5900" s="75"/>
      <c r="W5900" s="75"/>
      <c r="AD5900" s="77"/>
    </row>
    <row r="5901" spans="16:30" ht="4.5" customHeight="1" x14ac:dyDescent="0.2">
      <c r="P5901" s="75"/>
      <c r="Q5901" s="75"/>
      <c r="W5901" s="75"/>
      <c r="AD5901" s="77"/>
    </row>
    <row r="5902" spans="16:30" ht="4.5" customHeight="1" x14ac:dyDescent="0.2">
      <c r="P5902" s="75"/>
      <c r="Q5902" s="75"/>
      <c r="W5902" s="75"/>
      <c r="AD5902" s="77"/>
    </row>
    <row r="5903" spans="16:30" ht="4.5" customHeight="1" x14ac:dyDescent="0.2">
      <c r="P5903" s="75"/>
      <c r="Q5903" s="75"/>
      <c r="W5903" s="75"/>
      <c r="AD5903" s="77"/>
    </row>
    <row r="5904" spans="16:30" ht="4.5" customHeight="1" x14ac:dyDescent="0.2">
      <c r="P5904" s="75"/>
      <c r="Q5904" s="75"/>
      <c r="W5904" s="75"/>
      <c r="AD5904" s="77"/>
    </row>
    <row r="5905" spans="16:30" ht="4.5" customHeight="1" x14ac:dyDescent="0.2">
      <c r="P5905" s="75"/>
      <c r="Q5905" s="75"/>
      <c r="W5905" s="75"/>
      <c r="AD5905" s="77"/>
    </row>
    <row r="5906" spans="16:30" ht="4.5" customHeight="1" x14ac:dyDescent="0.2">
      <c r="P5906" s="75"/>
      <c r="Q5906" s="75"/>
      <c r="W5906" s="75"/>
      <c r="AD5906" s="77"/>
    </row>
    <row r="5907" spans="16:30" ht="4.5" customHeight="1" x14ac:dyDescent="0.2">
      <c r="P5907" s="75"/>
      <c r="Q5907" s="75"/>
      <c r="W5907" s="75"/>
      <c r="AD5907" s="77"/>
    </row>
    <row r="5908" spans="16:30" ht="4.5" customHeight="1" x14ac:dyDescent="0.2">
      <c r="P5908" s="75"/>
      <c r="Q5908" s="75"/>
      <c r="W5908" s="75"/>
      <c r="AD5908" s="77"/>
    </row>
    <row r="5909" spans="16:30" ht="4.5" customHeight="1" x14ac:dyDescent="0.2">
      <c r="P5909" s="75"/>
      <c r="Q5909" s="75"/>
      <c r="W5909" s="75"/>
      <c r="AD5909" s="77"/>
    </row>
    <row r="5910" spans="16:30" ht="4.5" customHeight="1" x14ac:dyDescent="0.2">
      <c r="P5910" s="75"/>
      <c r="Q5910" s="75"/>
      <c r="W5910" s="75"/>
      <c r="AD5910" s="77"/>
    </row>
    <row r="5911" spans="16:30" ht="4.5" customHeight="1" x14ac:dyDescent="0.2">
      <c r="P5911" s="75"/>
      <c r="Q5911" s="75"/>
      <c r="W5911" s="75"/>
      <c r="AD5911" s="77"/>
    </row>
    <row r="5912" spans="16:30" ht="4.5" customHeight="1" x14ac:dyDescent="0.2">
      <c r="P5912" s="75"/>
      <c r="Q5912" s="75"/>
      <c r="W5912" s="75"/>
      <c r="AD5912" s="77"/>
    </row>
    <row r="5913" spans="16:30" ht="4.5" customHeight="1" x14ac:dyDescent="0.2">
      <c r="P5913" s="75"/>
      <c r="Q5913" s="75"/>
      <c r="W5913" s="75"/>
      <c r="AD5913" s="77"/>
    </row>
    <row r="5914" spans="16:30" ht="4.5" customHeight="1" x14ac:dyDescent="0.2">
      <c r="P5914" s="75"/>
      <c r="Q5914" s="75"/>
      <c r="W5914" s="75"/>
      <c r="AD5914" s="77"/>
    </row>
    <row r="5915" spans="16:30" ht="4.5" customHeight="1" x14ac:dyDescent="0.2">
      <c r="P5915" s="75"/>
      <c r="Q5915" s="75"/>
      <c r="W5915" s="75"/>
      <c r="AD5915" s="77"/>
    </row>
    <row r="5916" spans="16:30" ht="4.5" customHeight="1" x14ac:dyDescent="0.2">
      <c r="P5916" s="75"/>
      <c r="Q5916" s="75"/>
      <c r="W5916" s="75"/>
      <c r="AD5916" s="77"/>
    </row>
    <row r="5917" spans="16:30" ht="4.5" customHeight="1" x14ac:dyDescent="0.2">
      <c r="P5917" s="75"/>
      <c r="Q5917" s="75"/>
      <c r="W5917" s="75"/>
      <c r="AD5917" s="77"/>
    </row>
    <row r="5918" spans="16:30" ht="4.5" customHeight="1" x14ac:dyDescent="0.2">
      <c r="P5918" s="75"/>
      <c r="Q5918" s="75"/>
      <c r="W5918" s="75"/>
      <c r="AD5918" s="77"/>
    </row>
    <row r="5919" spans="16:30" ht="4.5" customHeight="1" x14ac:dyDescent="0.2">
      <c r="P5919" s="75"/>
      <c r="Q5919" s="75"/>
      <c r="W5919" s="75"/>
      <c r="AD5919" s="77"/>
    </row>
    <row r="5920" spans="16:30" ht="4.5" customHeight="1" x14ac:dyDescent="0.2">
      <c r="P5920" s="75"/>
      <c r="Q5920" s="75"/>
      <c r="W5920" s="75"/>
      <c r="AD5920" s="77"/>
    </row>
    <row r="5921" spans="16:30" ht="4.5" customHeight="1" x14ac:dyDescent="0.2">
      <c r="P5921" s="75"/>
      <c r="Q5921" s="75"/>
      <c r="W5921" s="75"/>
      <c r="AD5921" s="77"/>
    </row>
    <row r="5922" spans="16:30" ht="4.5" customHeight="1" x14ac:dyDescent="0.2">
      <c r="P5922" s="75"/>
      <c r="Q5922" s="75"/>
      <c r="W5922" s="75"/>
      <c r="AD5922" s="77"/>
    </row>
    <row r="5923" spans="16:30" ht="4.5" customHeight="1" x14ac:dyDescent="0.2">
      <c r="P5923" s="75"/>
      <c r="Q5923" s="75"/>
      <c r="W5923" s="75"/>
      <c r="AD5923" s="77"/>
    </row>
    <row r="5924" spans="16:30" ht="4.5" customHeight="1" x14ac:dyDescent="0.2">
      <c r="P5924" s="75"/>
      <c r="Q5924" s="75"/>
      <c r="W5924" s="75"/>
      <c r="AD5924" s="77"/>
    </row>
    <row r="5925" spans="16:30" ht="4.5" customHeight="1" x14ac:dyDescent="0.2">
      <c r="P5925" s="75"/>
      <c r="Q5925" s="75"/>
      <c r="W5925" s="75"/>
      <c r="AD5925" s="77"/>
    </row>
    <row r="5926" spans="16:30" ht="4.5" customHeight="1" x14ac:dyDescent="0.2">
      <c r="P5926" s="75"/>
      <c r="Q5926" s="75"/>
      <c r="W5926" s="75"/>
      <c r="AD5926" s="77"/>
    </row>
    <row r="5927" spans="16:30" ht="4.5" customHeight="1" x14ac:dyDescent="0.2">
      <c r="P5927" s="75"/>
      <c r="Q5927" s="75"/>
      <c r="W5927" s="75"/>
      <c r="AD5927" s="77"/>
    </row>
    <row r="5928" spans="16:30" ht="4.5" customHeight="1" x14ac:dyDescent="0.2">
      <c r="P5928" s="75"/>
      <c r="Q5928" s="75"/>
      <c r="W5928" s="75"/>
      <c r="AD5928" s="77"/>
    </row>
    <row r="5929" spans="16:30" ht="4.5" customHeight="1" x14ac:dyDescent="0.2">
      <c r="P5929" s="75"/>
      <c r="Q5929" s="75"/>
      <c r="W5929" s="75"/>
      <c r="AD5929" s="77"/>
    </row>
    <row r="5930" spans="16:30" ht="4.5" customHeight="1" x14ac:dyDescent="0.2">
      <c r="P5930" s="75"/>
      <c r="Q5930" s="75"/>
      <c r="W5930" s="75"/>
      <c r="AD5930" s="77"/>
    </row>
    <row r="5931" spans="16:30" ht="4.5" customHeight="1" x14ac:dyDescent="0.2">
      <c r="P5931" s="75"/>
      <c r="Q5931" s="75"/>
      <c r="W5931" s="75"/>
      <c r="AD5931" s="77"/>
    </row>
    <row r="5932" spans="16:30" ht="4.5" customHeight="1" x14ac:dyDescent="0.2">
      <c r="P5932" s="75"/>
      <c r="Q5932" s="75"/>
      <c r="W5932" s="75"/>
      <c r="AD5932" s="77"/>
    </row>
    <row r="5933" spans="16:30" ht="4.5" customHeight="1" x14ac:dyDescent="0.2">
      <c r="P5933" s="75"/>
      <c r="Q5933" s="75"/>
      <c r="W5933" s="75"/>
      <c r="AD5933" s="77"/>
    </row>
    <row r="5934" spans="16:30" ht="4.5" customHeight="1" x14ac:dyDescent="0.2">
      <c r="P5934" s="75"/>
      <c r="Q5934" s="75"/>
      <c r="W5934" s="75"/>
      <c r="AD5934" s="77"/>
    </row>
    <row r="5935" spans="16:30" ht="4.5" customHeight="1" x14ac:dyDescent="0.2">
      <c r="P5935" s="75"/>
      <c r="Q5935" s="75"/>
      <c r="W5935" s="75"/>
      <c r="AD5935" s="77"/>
    </row>
    <row r="5936" spans="16:30" ht="4.5" customHeight="1" x14ac:dyDescent="0.2">
      <c r="P5936" s="75"/>
      <c r="Q5936" s="75"/>
      <c r="W5936" s="75"/>
      <c r="AD5936" s="77"/>
    </row>
    <row r="5937" spans="16:30" ht="4.5" customHeight="1" x14ac:dyDescent="0.2">
      <c r="P5937" s="75"/>
      <c r="Q5937" s="75"/>
      <c r="W5937" s="75"/>
      <c r="AD5937" s="77"/>
    </row>
    <row r="5938" spans="16:30" ht="4.5" customHeight="1" x14ac:dyDescent="0.2">
      <c r="P5938" s="75"/>
      <c r="Q5938" s="75"/>
      <c r="W5938" s="75"/>
      <c r="AD5938" s="77"/>
    </row>
    <row r="5939" spans="16:30" ht="4.5" customHeight="1" x14ac:dyDescent="0.2">
      <c r="P5939" s="75"/>
      <c r="Q5939" s="75"/>
      <c r="W5939" s="75"/>
      <c r="AD5939" s="77"/>
    </row>
    <row r="5940" spans="16:30" ht="4.5" customHeight="1" x14ac:dyDescent="0.2">
      <c r="P5940" s="75"/>
      <c r="Q5940" s="75"/>
      <c r="W5940" s="75"/>
      <c r="AD5940" s="77"/>
    </row>
    <row r="5941" spans="16:30" ht="4.5" customHeight="1" x14ac:dyDescent="0.2">
      <c r="P5941" s="75"/>
      <c r="Q5941" s="75"/>
      <c r="W5941" s="75"/>
      <c r="AD5941" s="77"/>
    </row>
    <row r="5942" spans="16:30" ht="4.5" customHeight="1" x14ac:dyDescent="0.2">
      <c r="P5942" s="75"/>
      <c r="Q5942" s="75"/>
      <c r="W5942" s="75"/>
      <c r="AD5942" s="77"/>
    </row>
    <row r="5943" spans="16:30" ht="4.5" customHeight="1" x14ac:dyDescent="0.2">
      <c r="P5943" s="75"/>
      <c r="Q5943" s="75"/>
      <c r="W5943" s="75"/>
      <c r="AD5943" s="77"/>
    </row>
    <row r="5944" spans="16:30" ht="4.5" customHeight="1" x14ac:dyDescent="0.2">
      <c r="P5944" s="75"/>
      <c r="Q5944" s="75"/>
      <c r="W5944" s="75"/>
      <c r="AD5944" s="77"/>
    </row>
    <row r="5945" spans="16:30" ht="4.5" customHeight="1" x14ac:dyDescent="0.2">
      <c r="P5945" s="75"/>
      <c r="Q5945" s="75"/>
      <c r="W5945" s="75"/>
      <c r="AD5945" s="77"/>
    </row>
    <row r="5946" spans="16:30" ht="4.5" customHeight="1" x14ac:dyDescent="0.2">
      <c r="P5946" s="75"/>
      <c r="Q5946" s="75"/>
      <c r="W5946" s="75"/>
      <c r="AD5946" s="77"/>
    </row>
    <row r="5947" spans="16:30" ht="4.5" customHeight="1" x14ac:dyDescent="0.2">
      <c r="P5947" s="75"/>
      <c r="Q5947" s="75"/>
      <c r="W5947" s="75"/>
      <c r="AD5947" s="77"/>
    </row>
    <row r="5948" spans="16:30" ht="4.5" customHeight="1" x14ac:dyDescent="0.2">
      <c r="P5948" s="75"/>
      <c r="Q5948" s="75"/>
      <c r="W5948" s="75"/>
      <c r="AD5948" s="77"/>
    </row>
    <row r="5949" spans="16:30" ht="4.5" customHeight="1" x14ac:dyDescent="0.2">
      <c r="P5949" s="75"/>
      <c r="Q5949" s="75"/>
      <c r="W5949" s="75"/>
      <c r="AD5949" s="77"/>
    </row>
    <row r="5950" spans="16:30" ht="4.5" customHeight="1" x14ac:dyDescent="0.2">
      <c r="P5950" s="75"/>
      <c r="Q5950" s="75"/>
      <c r="W5950" s="75"/>
      <c r="AD5950" s="77"/>
    </row>
    <row r="5951" spans="16:30" ht="4.5" customHeight="1" x14ac:dyDescent="0.2">
      <c r="P5951" s="75"/>
      <c r="Q5951" s="75"/>
      <c r="W5951" s="75"/>
      <c r="AD5951" s="77"/>
    </row>
    <row r="5952" spans="16:30" ht="4.5" customHeight="1" x14ac:dyDescent="0.2">
      <c r="P5952" s="75"/>
      <c r="Q5952" s="75"/>
      <c r="W5952" s="75"/>
      <c r="AD5952" s="77"/>
    </row>
    <row r="5953" spans="16:30" ht="4.5" customHeight="1" x14ac:dyDescent="0.2">
      <c r="P5953" s="75"/>
      <c r="Q5953" s="75"/>
      <c r="W5953" s="75"/>
      <c r="AD5953" s="77"/>
    </row>
    <row r="5954" spans="16:30" ht="4.5" customHeight="1" x14ac:dyDescent="0.2">
      <c r="P5954" s="75"/>
      <c r="Q5954" s="75"/>
      <c r="W5954" s="75"/>
      <c r="AD5954" s="77"/>
    </row>
    <row r="5955" spans="16:30" ht="4.5" customHeight="1" x14ac:dyDescent="0.2">
      <c r="P5955" s="75"/>
      <c r="Q5955" s="75"/>
      <c r="W5955" s="75"/>
      <c r="AD5955" s="77"/>
    </row>
    <row r="5956" spans="16:30" ht="4.5" customHeight="1" x14ac:dyDescent="0.2">
      <c r="P5956" s="75"/>
      <c r="Q5956" s="75"/>
      <c r="W5956" s="75"/>
      <c r="AD5956" s="77"/>
    </row>
    <row r="5957" spans="16:30" ht="4.5" customHeight="1" x14ac:dyDescent="0.2">
      <c r="P5957" s="75"/>
      <c r="Q5957" s="75"/>
      <c r="W5957" s="75"/>
      <c r="AD5957" s="77"/>
    </row>
    <row r="5958" spans="16:30" ht="4.5" customHeight="1" x14ac:dyDescent="0.2">
      <c r="P5958" s="75"/>
      <c r="Q5958" s="75"/>
      <c r="W5958" s="75"/>
      <c r="AD5958" s="77"/>
    </row>
    <row r="5959" spans="16:30" ht="4.5" customHeight="1" x14ac:dyDescent="0.2">
      <c r="P5959" s="75"/>
      <c r="Q5959" s="75"/>
      <c r="W5959" s="75"/>
      <c r="AD5959" s="77"/>
    </row>
    <row r="5960" spans="16:30" ht="4.5" customHeight="1" x14ac:dyDescent="0.2">
      <c r="P5960" s="75"/>
      <c r="Q5960" s="75"/>
      <c r="W5960" s="75"/>
      <c r="AD5960" s="77"/>
    </row>
    <row r="5961" spans="16:30" ht="4.5" customHeight="1" x14ac:dyDescent="0.2">
      <c r="P5961" s="75"/>
      <c r="Q5961" s="75"/>
      <c r="W5961" s="75"/>
      <c r="AD5961" s="77"/>
    </row>
    <row r="5962" spans="16:30" ht="4.5" customHeight="1" x14ac:dyDescent="0.2">
      <c r="P5962" s="75"/>
      <c r="Q5962" s="75"/>
      <c r="W5962" s="75"/>
      <c r="AD5962" s="77"/>
    </row>
    <row r="5963" spans="16:30" ht="4.5" customHeight="1" x14ac:dyDescent="0.2">
      <c r="P5963" s="75"/>
      <c r="Q5963" s="75"/>
      <c r="W5963" s="75"/>
      <c r="AD5963" s="77"/>
    </row>
    <row r="5964" spans="16:30" ht="4.5" customHeight="1" x14ac:dyDescent="0.2">
      <c r="P5964" s="75"/>
      <c r="Q5964" s="75"/>
      <c r="W5964" s="75"/>
      <c r="AD5964" s="77"/>
    </row>
    <row r="5965" spans="16:30" ht="4.5" customHeight="1" x14ac:dyDescent="0.2">
      <c r="P5965" s="75"/>
      <c r="Q5965" s="75"/>
      <c r="W5965" s="75"/>
      <c r="AD5965" s="77"/>
    </row>
    <row r="5966" spans="16:30" ht="4.5" customHeight="1" x14ac:dyDescent="0.2">
      <c r="P5966" s="75"/>
      <c r="Q5966" s="75"/>
      <c r="W5966" s="75"/>
      <c r="AD5966" s="77"/>
    </row>
    <row r="5967" spans="16:30" ht="4.5" customHeight="1" x14ac:dyDescent="0.2">
      <c r="P5967" s="75"/>
      <c r="Q5967" s="75"/>
      <c r="W5967" s="75"/>
      <c r="AD5967" s="77"/>
    </row>
    <row r="5968" spans="16:30" ht="4.5" customHeight="1" x14ac:dyDescent="0.2">
      <c r="P5968" s="75"/>
      <c r="Q5968" s="75"/>
      <c r="W5968" s="75"/>
      <c r="AD5968" s="77"/>
    </row>
    <row r="5969" spans="16:30" ht="4.5" customHeight="1" x14ac:dyDescent="0.2">
      <c r="P5969" s="75"/>
      <c r="Q5969" s="75"/>
      <c r="W5969" s="75"/>
      <c r="AD5969" s="77"/>
    </row>
    <row r="5970" spans="16:30" ht="4.5" customHeight="1" x14ac:dyDescent="0.2">
      <c r="P5970" s="75"/>
      <c r="Q5970" s="75"/>
      <c r="W5970" s="75"/>
      <c r="AD5970" s="77"/>
    </row>
    <row r="5971" spans="16:30" ht="4.5" customHeight="1" x14ac:dyDescent="0.2">
      <c r="P5971" s="75"/>
      <c r="Q5971" s="75"/>
      <c r="W5971" s="75"/>
      <c r="AD5971" s="77"/>
    </row>
    <row r="5972" spans="16:30" ht="4.5" customHeight="1" x14ac:dyDescent="0.2">
      <c r="P5972" s="75"/>
      <c r="Q5972" s="75"/>
      <c r="W5972" s="75"/>
      <c r="AD5972" s="77"/>
    </row>
    <row r="5973" spans="16:30" ht="4.5" customHeight="1" x14ac:dyDescent="0.2">
      <c r="P5973" s="75"/>
      <c r="Q5973" s="75"/>
      <c r="W5973" s="75"/>
      <c r="AD5973" s="77"/>
    </row>
    <row r="5974" spans="16:30" ht="4.5" customHeight="1" x14ac:dyDescent="0.2">
      <c r="P5974" s="75"/>
      <c r="Q5974" s="75"/>
      <c r="W5974" s="75"/>
      <c r="AD5974" s="77"/>
    </row>
    <row r="5975" spans="16:30" ht="4.5" customHeight="1" x14ac:dyDescent="0.2">
      <c r="P5975" s="75"/>
      <c r="Q5975" s="75"/>
      <c r="W5975" s="75"/>
      <c r="AD5975" s="77"/>
    </row>
    <row r="5976" spans="16:30" ht="4.5" customHeight="1" x14ac:dyDescent="0.2">
      <c r="P5976" s="75"/>
      <c r="Q5976" s="75"/>
      <c r="W5976" s="75"/>
      <c r="AD5976" s="77"/>
    </row>
    <row r="5977" spans="16:30" ht="4.5" customHeight="1" x14ac:dyDescent="0.2">
      <c r="P5977" s="75"/>
      <c r="Q5977" s="75"/>
      <c r="W5977" s="75"/>
      <c r="AD5977" s="77"/>
    </row>
    <row r="5978" spans="16:30" ht="4.5" customHeight="1" x14ac:dyDescent="0.2">
      <c r="P5978" s="75"/>
      <c r="Q5978" s="75"/>
      <c r="W5978" s="75"/>
      <c r="AD5978" s="77"/>
    </row>
    <row r="5979" spans="16:30" ht="4.5" customHeight="1" x14ac:dyDescent="0.2">
      <c r="P5979" s="75"/>
      <c r="Q5979" s="75"/>
      <c r="W5979" s="75"/>
      <c r="AD5979" s="77"/>
    </row>
    <row r="5980" spans="16:30" ht="4.5" customHeight="1" x14ac:dyDescent="0.2">
      <c r="P5980" s="75"/>
      <c r="Q5980" s="75"/>
      <c r="W5980" s="75"/>
      <c r="AD5980" s="77"/>
    </row>
    <row r="5981" spans="16:30" ht="4.5" customHeight="1" x14ac:dyDescent="0.2">
      <c r="P5981" s="75"/>
      <c r="Q5981" s="75"/>
      <c r="W5981" s="75"/>
      <c r="AD5981" s="77"/>
    </row>
    <row r="5982" spans="16:30" ht="4.5" customHeight="1" x14ac:dyDescent="0.2">
      <c r="P5982" s="75"/>
      <c r="Q5982" s="75"/>
      <c r="W5982" s="75"/>
      <c r="AD5982" s="77"/>
    </row>
    <row r="5983" spans="16:30" ht="4.5" customHeight="1" x14ac:dyDescent="0.2">
      <c r="P5983" s="75"/>
      <c r="Q5983" s="75"/>
      <c r="W5983" s="75"/>
      <c r="AD5983" s="77"/>
    </row>
    <row r="5984" spans="16:30" ht="4.5" customHeight="1" x14ac:dyDescent="0.2">
      <c r="P5984" s="75"/>
      <c r="Q5984" s="75"/>
      <c r="W5984" s="75"/>
      <c r="AD5984" s="77"/>
    </row>
    <row r="5985" spans="16:30" ht="4.5" customHeight="1" x14ac:dyDescent="0.2">
      <c r="P5985" s="75"/>
      <c r="Q5985" s="75"/>
      <c r="W5985" s="75"/>
      <c r="AD5985" s="77"/>
    </row>
    <row r="5986" spans="16:30" ht="4.5" customHeight="1" x14ac:dyDescent="0.2">
      <c r="P5986" s="75"/>
      <c r="Q5986" s="75"/>
      <c r="W5986" s="75"/>
      <c r="AD5986" s="77"/>
    </row>
    <row r="5987" spans="16:30" ht="4.5" customHeight="1" x14ac:dyDescent="0.2">
      <c r="P5987" s="75"/>
      <c r="Q5987" s="75"/>
      <c r="W5987" s="75"/>
      <c r="AD5987" s="77"/>
    </row>
    <row r="5988" spans="16:30" ht="4.5" customHeight="1" x14ac:dyDescent="0.2">
      <c r="P5988" s="75"/>
      <c r="Q5988" s="75"/>
      <c r="W5988" s="75"/>
      <c r="AD5988" s="77"/>
    </row>
    <row r="5989" spans="16:30" ht="4.5" customHeight="1" x14ac:dyDescent="0.2">
      <c r="P5989" s="75"/>
      <c r="Q5989" s="75"/>
      <c r="W5989" s="75"/>
      <c r="AD5989" s="77"/>
    </row>
    <row r="5990" spans="16:30" ht="4.5" customHeight="1" x14ac:dyDescent="0.2">
      <c r="P5990" s="75"/>
      <c r="Q5990" s="75"/>
      <c r="W5990" s="75"/>
      <c r="AD5990" s="77"/>
    </row>
    <row r="5991" spans="16:30" ht="4.5" customHeight="1" x14ac:dyDescent="0.2">
      <c r="P5991" s="75"/>
      <c r="Q5991" s="75"/>
      <c r="W5991" s="75"/>
      <c r="AD5991" s="77"/>
    </row>
    <row r="5992" spans="16:30" ht="4.5" customHeight="1" x14ac:dyDescent="0.2">
      <c r="P5992" s="75"/>
      <c r="Q5992" s="75"/>
      <c r="W5992" s="75"/>
      <c r="AD5992" s="77"/>
    </row>
    <row r="5993" spans="16:30" ht="4.5" customHeight="1" x14ac:dyDescent="0.2">
      <c r="P5993" s="75"/>
      <c r="Q5993" s="75"/>
      <c r="W5993" s="75"/>
      <c r="AD5993" s="77"/>
    </row>
    <row r="5994" spans="16:30" ht="4.5" customHeight="1" x14ac:dyDescent="0.2">
      <c r="P5994" s="75"/>
      <c r="Q5994" s="75"/>
      <c r="W5994" s="75"/>
      <c r="AD5994" s="77"/>
    </row>
    <row r="5995" spans="16:30" ht="4.5" customHeight="1" x14ac:dyDescent="0.2">
      <c r="P5995" s="75"/>
      <c r="Q5995" s="75"/>
      <c r="W5995" s="75"/>
      <c r="AD5995" s="77"/>
    </row>
    <row r="5996" spans="16:30" ht="4.5" customHeight="1" x14ac:dyDescent="0.2">
      <c r="P5996" s="75"/>
      <c r="Q5996" s="75"/>
      <c r="W5996" s="75"/>
      <c r="AD5996" s="77"/>
    </row>
    <row r="5997" spans="16:30" ht="4.5" customHeight="1" x14ac:dyDescent="0.2">
      <c r="P5997" s="75"/>
      <c r="Q5997" s="75"/>
      <c r="W5997" s="75"/>
      <c r="AD5997" s="77"/>
    </row>
    <row r="5998" spans="16:30" ht="4.5" customHeight="1" x14ac:dyDescent="0.2">
      <c r="P5998" s="75"/>
      <c r="Q5998" s="75"/>
      <c r="W5998" s="75"/>
      <c r="AD5998" s="77"/>
    </row>
    <row r="5999" spans="16:30" ht="4.5" customHeight="1" x14ac:dyDescent="0.2">
      <c r="P5999" s="75"/>
      <c r="Q5999" s="75"/>
      <c r="W5999" s="75"/>
      <c r="AD5999" s="77"/>
    </row>
    <row r="6000" spans="16:30" ht="4.5" customHeight="1" x14ac:dyDescent="0.2">
      <c r="P6000" s="75"/>
      <c r="Q6000" s="75"/>
      <c r="W6000" s="75"/>
      <c r="AD6000" s="77"/>
    </row>
    <row r="6001" spans="16:30" ht="4.5" customHeight="1" x14ac:dyDescent="0.2">
      <c r="P6001" s="75"/>
      <c r="Q6001" s="75"/>
      <c r="W6001" s="75"/>
      <c r="AD6001" s="77"/>
    </row>
    <row r="6002" spans="16:30" ht="4.5" customHeight="1" x14ac:dyDescent="0.2">
      <c r="P6002" s="75"/>
      <c r="Q6002" s="75"/>
      <c r="W6002" s="75"/>
      <c r="AD6002" s="77"/>
    </row>
    <row r="6003" spans="16:30" ht="4.5" customHeight="1" x14ac:dyDescent="0.2">
      <c r="P6003" s="75"/>
      <c r="Q6003" s="75"/>
      <c r="W6003" s="75"/>
      <c r="AD6003" s="77"/>
    </row>
    <row r="6004" spans="16:30" ht="4.5" customHeight="1" x14ac:dyDescent="0.2">
      <c r="P6004" s="75"/>
      <c r="Q6004" s="75"/>
      <c r="W6004" s="75"/>
      <c r="AD6004" s="77"/>
    </row>
    <row r="6005" spans="16:30" ht="4.5" customHeight="1" x14ac:dyDescent="0.2">
      <c r="P6005" s="75"/>
      <c r="Q6005" s="75"/>
      <c r="W6005" s="75"/>
      <c r="AD6005" s="77"/>
    </row>
    <row r="6006" spans="16:30" ht="4.5" customHeight="1" x14ac:dyDescent="0.2">
      <c r="P6006" s="75"/>
      <c r="Q6006" s="75"/>
      <c r="W6006" s="75"/>
      <c r="AD6006" s="77"/>
    </row>
    <row r="6007" spans="16:30" ht="4.5" customHeight="1" x14ac:dyDescent="0.2">
      <c r="P6007" s="75"/>
      <c r="Q6007" s="75"/>
      <c r="W6007" s="75"/>
      <c r="AD6007" s="77"/>
    </row>
    <row r="6008" spans="16:30" ht="4.5" customHeight="1" x14ac:dyDescent="0.2">
      <c r="P6008" s="75"/>
      <c r="Q6008" s="75"/>
      <c r="W6008" s="75"/>
      <c r="AD6008" s="77"/>
    </row>
    <row r="6009" spans="16:30" ht="4.5" customHeight="1" x14ac:dyDescent="0.2">
      <c r="P6009" s="75"/>
      <c r="Q6009" s="75"/>
      <c r="W6009" s="75"/>
      <c r="AD6009" s="77"/>
    </row>
    <row r="6010" spans="16:30" ht="4.5" customHeight="1" x14ac:dyDescent="0.2">
      <c r="P6010" s="75"/>
      <c r="Q6010" s="75"/>
      <c r="W6010" s="75"/>
      <c r="AD6010" s="77"/>
    </row>
    <row r="6011" spans="16:30" ht="4.5" customHeight="1" x14ac:dyDescent="0.2">
      <c r="P6011" s="75"/>
      <c r="Q6011" s="75"/>
      <c r="W6011" s="75"/>
      <c r="AD6011" s="77"/>
    </row>
    <row r="6012" spans="16:30" ht="4.5" customHeight="1" x14ac:dyDescent="0.2">
      <c r="P6012" s="75"/>
      <c r="Q6012" s="75"/>
      <c r="W6012" s="75"/>
      <c r="AD6012" s="77"/>
    </row>
    <row r="6013" spans="16:30" ht="4.5" customHeight="1" x14ac:dyDescent="0.2">
      <c r="P6013" s="75"/>
      <c r="Q6013" s="75"/>
      <c r="W6013" s="75"/>
      <c r="AD6013" s="77"/>
    </row>
    <row r="6014" spans="16:30" ht="4.5" customHeight="1" x14ac:dyDescent="0.2">
      <c r="P6014" s="75"/>
      <c r="Q6014" s="75"/>
      <c r="W6014" s="75"/>
      <c r="AD6014" s="77"/>
    </row>
    <row r="6015" spans="16:30" ht="4.5" customHeight="1" x14ac:dyDescent="0.2">
      <c r="P6015" s="75"/>
      <c r="Q6015" s="75"/>
      <c r="W6015" s="75"/>
      <c r="AD6015" s="77"/>
    </row>
    <row r="6016" spans="16:30" ht="4.5" customHeight="1" x14ac:dyDescent="0.2">
      <c r="P6016" s="75"/>
      <c r="Q6016" s="75"/>
      <c r="W6016" s="75"/>
      <c r="AD6016" s="77"/>
    </row>
    <row r="6017" spans="16:30" ht="4.5" customHeight="1" x14ac:dyDescent="0.2">
      <c r="P6017" s="75"/>
      <c r="Q6017" s="75"/>
      <c r="W6017" s="75"/>
      <c r="AD6017" s="77"/>
    </row>
    <row r="6018" spans="16:30" ht="4.5" customHeight="1" x14ac:dyDescent="0.2">
      <c r="P6018" s="75"/>
      <c r="Q6018" s="75"/>
      <c r="W6018" s="75"/>
      <c r="AD6018" s="77"/>
    </row>
    <row r="6019" spans="16:30" ht="4.5" customHeight="1" x14ac:dyDescent="0.2">
      <c r="P6019" s="75"/>
      <c r="Q6019" s="75"/>
      <c r="W6019" s="75"/>
      <c r="AD6019" s="77"/>
    </row>
    <row r="6020" spans="16:30" ht="4.5" customHeight="1" x14ac:dyDescent="0.2">
      <c r="P6020" s="75"/>
      <c r="Q6020" s="75"/>
      <c r="W6020" s="75"/>
      <c r="AD6020" s="77"/>
    </row>
    <row r="6021" spans="16:30" ht="4.5" customHeight="1" x14ac:dyDescent="0.2">
      <c r="P6021" s="75"/>
      <c r="Q6021" s="75"/>
      <c r="W6021" s="75"/>
      <c r="AD6021" s="77"/>
    </row>
    <row r="6022" spans="16:30" ht="4.5" customHeight="1" x14ac:dyDescent="0.2">
      <c r="P6022" s="75"/>
      <c r="Q6022" s="75"/>
      <c r="W6022" s="75"/>
      <c r="AD6022" s="77"/>
    </row>
    <row r="6023" spans="16:30" ht="4.5" customHeight="1" x14ac:dyDescent="0.2">
      <c r="P6023" s="75"/>
      <c r="Q6023" s="75"/>
      <c r="W6023" s="75"/>
      <c r="AD6023" s="77"/>
    </row>
    <row r="6024" spans="16:30" ht="4.5" customHeight="1" x14ac:dyDescent="0.2">
      <c r="P6024" s="75"/>
      <c r="Q6024" s="75"/>
      <c r="W6024" s="75"/>
      <c r="AD6024" s="77"/>
    </row>
    <row r="6025" spans="16:30" ht="4.5" customHeight="1" x14ac:dyDescent="0.2">
      <c r="P6025" s="75"/>
      <c r="Q6025" s="75"/>
      <c r="W6025" s="75"/>
      <c r="AD6025" s="77"/>
    </row>
    <row r="6026" spans="16:30" ht="4.5" customHeight="1" x14ac:dyDescent="0.2">
      <c r="P6026" s="75"/>
      <c r="Q6026" s="75"/>
      <c r="W6026" s="75"/>
      <c r="AD6026" s="77"/>
    </row>
    <row r="6027" spans="16:30" ht="4.5" customHeight="1" x14ac:dyDescent="0.2">
      <c r="P6027" s="75"/>
      <c r="Q6027" s="75"/>
      <c r="W6027" s="75"/>
      <c r="AD6027" s="77"/>
    </row>
    <row r="6028" spans="16:30" ht="4.5" customHeight="1" x14ac:dyDescent="0.2">
      <c r="P6028" s="75"/>
      <c r="Q6028" s="75"/>
      <c r="W6028" s="75"/>
      <c r="AD6028" s="77"/>
    </row>
    <row r="6029" spans="16:30" ht="4.5" customHeight="1" x14ac:dyDescent="0.2">
      <c r="P6029" s="75"/>
      <c r="Q6029" s="75"/>
      <c r="W6029" s="75"/>
      <c r="AD6029" s="77"/>
    </row>
    <row r="6030" spans="16:30" ht="4.5" customHeight="1" x14ac:dyDescent="0.2">
      <c r="P6030" s="75"/>
      <c r="Q6030" s="75"/>
      <c r="W6030" s="75"/>
      <c r="AD6030" s="77"/>
    </row>
    <row r="6031" spans="16:30" ht="4.5" customHeight="1" x14ac:dyDescent="0.2">
      <c r="P6031" s="75"/>
      <c r="Q6031" s="75"/>
      <c r="W6031" s="75"/>
      <c r="AD6031" s="77"/>
    </row>
    <row r="6032" spans="16:30" ht="4.5" customHeight="1" x14ac:dyDescent="0.2">
      <c r="P6032" s="75"/>
      <c r="Q6032" s="75"/>
      <c r="W6032" s="75"/>
      <c r="AD6032" s="77"/>
    </row>
    <row r="6033" spans="16:30" ht="4.5" customHeight="1" x14ac:dyDescent="0.2">
      <c r="P6033" s="75"/>
      <c r="Q6033" s="75"/>
      <c r="W6033" s="75"/>
      <c r="AD6033" s="77"/>
    </row>
    <row r="6034" spans="16:30" ht="4.5" customHeight="1" x14ac:dyDescent="0.2">
      <c r="P6034" s="75"/>
      <c r="Q6034" s="75"/>
      <c r="W6034" s="75"/>
      <c r="AD6034" s="77"/>
    </row>
    <row r="6035" spans="16:30" ht="4.5" customHeight="1" x14ac:dyDescent="0.2">
      <c r="P6035" s="75"/>
      <c r="Q6035" s="75"/>
      <c r="W6035" s="75"/>
      <c r="AD6035" s="77"/>
    </row>
    <row r="6036" spans="16:30" ht="4.5" customHeight="1" x14ac:dyDescent="0.2">
      <c r="P6036" s="75"/>
      <c r="Q6036" s="75"/>
      <c r="W6036" s="75"/>
      <c r="AD6036" s="77"/>
    </row>
    <row r="6037" spans="16:30" ht="4.5" customHeight="1" x14ac:dyDescent="0.2">
      <c r="P6037" s="75"/>
      <c r="Q6037" s="75"/>
      <c r="W6037" s="75"/>
      <c r="AD6037" s="77"/>
    </row>
    <row r="6038" spans="16:30" ht="4.5" customHeight="1" x14ac:dyDescent="0.2">
      <c r="P6038" s="75"/>
      <c r="Q6038" s="75"/>
      <c r="W6038" s="75"/>
      <c r="AD6038" s="77"/>
    </row>
    <row r="6039" spans="16:30" ht="4.5" customHeight="1" x14ac:dyDescent="0.2">
      <c r="P6039" s="75"/>
      <c r="Q6039" s="75"/>
      <c r="W6039" s="75"/>
      <c r="AD6039" s="77"/>
    </row>
    <row r="6040" spans="16:30" ht="4.5" customHeight="1" x14ac:dyDescent="0.2">
      <c r="P6040" s="75"/>
      <c r="Q6040" s="75"/>
      <c r="W6040" s="75"/>
      <c r="AD6040" s="77"/>
    </row>
    <row r="6041" spans="16:30" ht="4.5" customHeight="1" x14ac:dyDescent="0.2">
      <c r="P6041" s="75"/>
      <c r="Q6041" s="75"/>
      <c r="W6041" s="75"/>
      <c r="AD6041" s="77"/>
    </row>
    <row r="6042" spans="16:30" ht="4.5" customHeight="1" x14ac:dyDescent="0.2">
      <c r="P6042" s="75"/>
      <c r="Q6042" s="75"/>
      <c r="W6042" s="75"/>
      <c r="AD6042" s="77"/>
    </row>
    <row r="6043" spans="16:30" ht="4.5" customHeight="1" x14ac:dyDescent="0.2">
      <c r="P6043" s="75"/>
      <c r="Q6043" s="75"/>
      <c r="W6043" s="75"/>
      <c r="AD6043" s="77"/>
    </row>
    <row r="6044" spans="16:30" ht="4.5" customHeight="1" x14ac:dyDescent="0.2">
      <c r="P6044" s="75"/>
      <c r="Q6044" s="75"/>
      <c r="W6044" s="75"/>
      <c r="AD6044" s="77"/>
    </row>
    <row r="6045" spans="16:30" ht="4.5" customHeight="1" x14ac:dyDescent="0.2">
      <c r="P6045" s="75"/>
      <c r="Q6045" s="75"/>
      <c r="W6045" s="75"/>
      <c r="AD6045" s="77"/>
    </row>
    <row r="6046" spans="16:30" ht="4.5" customHeight="1" x14ac:dyDescent="0.2">
      <c r="P6046" s="75"/>
      <c r="Q6046" s="75"/>
      <c r="W6046" s="75"/>
      <c r="AD6046" s="77"/>
    </row>
    <row r="6047" spans="16:30" ht="4.5" customHeight="1" x14ac:dyDescent="0.2">
      <c r="P6047" s="75"/>
      <c r="Q6047" s="75"/>
      <c r="W6047" s="75"/>
      <c r="AD6047" s="77"/>
    </row>
    <row r="6048" spans="16:30" ht="4.5" customHeight="1" x14ac:dyDescent="0.2">
      <c r="P6048" s="75"/>
      <c r="Q6048" s="75"/>
      <c r="W6048" s="75"/>
      <c r="AD6048" s="77"/>
    </row>
    <row r="6049" spans="16:30" ht="4.5" customHeight="1" x14ac:dyDescent="0.2">
      <c r="P6049" s="75"/>
      <c r="Q6049" s="75"/>
      <c r="W6049" s="75"/>
      <c r="AD6049" s="77"/>
    </row>
    <row r="6050" spans="16:30" ht="4.5" customHeight="1" x14ac:dyDescent="0.2">
      <c r="P6050" s="75"/>
      <c r="Q6050" s="75"/>
      <c r="W6050" s="75"/>
      <c r="AD6050" s="77"/>
    </row>
    <row r="6051" spans="16:30" ht="4.5" customHeight="1" x14ac:dyDescent="0.2">
      <c r="P6051" s="75"/>
      <c r="Q6051" s="75"/>
      <c r="W6051" s="75"/>
      <c r="AD6051" s="77"/>
    </row>
    <row r="6052" spans="16:30" ht="4.5" customHeight="1" x14ac:dyDescent="0.2">
      <c r="P6052" s="75"/>
      <c r="Q6052" s="75"/>
      <c r="W6052" s="75"/>
      <c r="AD6052" s="77"/>
    </row>
    <row r="6053" spans="16:30" ht="4.5" customHeight="1" x14ac:dyDescent="0.2">
      <c r="P6053" s="75"/>
      <c r="Q6053" s="75"/>
      <c r="W6053" s="75"/>
      <c r="AD6053" s="77"/>
    </row>
    <row r="6054" spans="16:30" ht="4.5" customHeight="1" x14ac:dyDescent="0.2">
      <c r="P6054" s="75"/>
      <c r="Q6054" s="75"/>
      <c r="W6054" s="75"/>
      <c r="AD6054" s="77"/>
    </row>
    <row r="6055" spans="16:30" ht="4.5" customHeight="1" x14ac:dyDescent="0.2">
      <c r="P6055" s="75"/>
      <c r="Q6055" s="75"/>
      <c r="W6055" s="75"/>
      <c r="AD6055" s="77"/>
    </row>
    <row r="6056" spans="16:30" ht="4.5" customHeight="1" x14ac:dyDescent="0.2">
      <c r="P6056" s="75"/>
      <c r="Q6056" s="75"/>
      <c r="W6056" s="75"/>
      <c r="AD6056" s="77"/>
    </row>
    <row r="6057" spans="16:30" ht="4.5" customHeight="1" x14ac:dyDescent="0.2">
      <c r="P6057" s="75"/>
      <c r="Q6057" s="75"/>
      <c r="W6057" s="75"/>
      <c r="AD6057" s="77"/>
    </row>
    <row r="6058" spans="16:30" ht="4.5" customHeight="1" x14ac:dyDescent="0.2">
      <c r="P6058" s="75"/>
      <c r="Q6058" s="75"/>
      <c r="W6058" s="75"/>
      <c r="AD6058" s="77"/>
    </row>
    <row r="6059" spans="16:30" ht="4.5" customHeight="1" x14ac:dyDescent="0.2">
      <c r="P6059" s="75"/>
      <c r="Q6059" s="75"/>
      <c r="W6059" s="75"/>
      <c r="AD6059" s="77"/>
    </row>
    <row r="6060" spans="16:30" ht="4.5" customHeight="1" x14ac:dyDescent="0.2">
      <c r="P6060" s="75"/>
      <c r="Q6060" s="75"/>
      <c r="W6060" s="75"/>
      <c r="AD6060" s="77"/>
    </row>
    <row r="6061" spans="16:30" ht="4.5" customHeight="1" x14ac:dyDescent="0.2">
      <c r="P6061" s="75"/>
      <c r="Q6061" s="75"/>
      <c r="W6061" s="75"/>
      <c r="AD6061" s="77"/>
    </row>
    <row r="6062" spans="16:30" ht="4.5" customHeight="1" x14ac:dyDescent="0.2">
      <c r="P6062" s="75"/>
      <c r="Q6062" s="75"/>
      <c r="W6062" s="75"/>
      <c r="AD6062" s="77"/>
    </row>
    <row r="6063" spans="16:30" ht="4.5" customHeight="1" x14ac:dyDescent="0.2">
      <c r="P6063" s="75"/>
      <c r="Q6063" s="75"/>
      <c r="W6063" s="75"/>
      <c r="AD6063" s="77"/>
    </row>
    <row r="6064" spans="16:30" ht="4.5" customHeight="1" x14ac:dyDescent="0.2">
      <c r="P6064" s="75"/>
      <c r="Q6064" s="75"/>
      <c r="W6064" s="75"/>
      <c r="AD6064" s="77"/>
    </row>
    <row r="6065" spans="16:30" ht="4.5" customHeight="1" x14ac:dyDescent="0.2">
      <c r="P6065" s="75"/>
      <c r="Q6065" s="75"/>
      <c r="W6065" s="75"/>
      <c r="AD6065" s="77"/>
    </row>
    <row r="6066" spans="16:30" ht="4.5" customHeight="1" x14ac:dyDescent="0.2">
      <c r="P6066" s="75"/>
      <c r="Q6066" s="75"/>
      <c r="W6066" s="75"/>
      <c r="AD6066" s="77"/>
    </row>
    <row r="6067" spans="16:30" ht="4.5" customHeight="1" x14ac:dyDescent="0.2">
      <c r="P6067" s="75"/>
      <c r="Q6067" s="75"/>
      <c r="W6067" s="75"/>
      <c r="AD6067" s="77"/>
    </row>
    <row r="6068" spans="16:30" ht="4.5" customHeight="1" x14ac:dyDescent="0.2">
      <c r="P6068" s="75"/>
      <c r="Q6068" s="75"/>
      <c r="W6068" s="75"/>
      <c r="AD6068" s="77"/>
    </row>
    <row r="6069" spans="16:30" ht="4.5" customHeight="1" x14ac:dyDescent="0.2">
      <c r="P6069" s="75"/>
      <c r="Q6069" s="75"/>
      <c r="W6069" s="75"/>
      <c r="AD6069" s="77"/>
    </row>
    <row r="6070" spans="16:30" ht="4.5" customHeight="1" x14ac:dyDescent="0.2">
      <c r="P6070" s="75"/>
      <c r="Q6070" s="75"/>
      <c r="W6070" s="75"/>
      <c r="AD6070" s="77"/>
    </row>
    <row r="6071" spans="16:30" ht="4.5" customHeight="1" x14ac:dyDescent="0.2">
      <c r="P6071" s="75"/>
      <c r="Q6071" s="75"/>
      <c r="W6071" s="75"/>
      <c r="AD6071" s="77"/>
    </row>
    <row r="6072" spans="16:30" ht="4.5" customHeight="1" x14ac:dyDescent="0.2">
      <c r="P6072" s="75"/>
      <c r="Q6072" s="75"/>
      <c r="W6072" s="75"/>
      <c r="AD6072" s="77"/>
    </row>
    <row r="6073" spans="16:30" ht="4.5" customHeight="1" x14ac:dyDescent="0.2">
      <c r="P6073" s="75"/>
      <c r="Q6073" s="75"/>
      <c r="W6073" s="75"/>
      <c r="AD6073" s="77"/>
    </row>
    <row r="6074" spans="16:30" ht="4.5" customHeight="1" x14ac:dyDescent="0.2">
      <c r="P6074" s="75"/>
      <c r="Q6074" s="75"/>
      <c r="W6074" s="75"/>
      <c r="AD6074" s="77"/>
    </row>
    <row r="6075" spans="16:30" ht="4.5" customHeight="1" x14ac:dyDescent="0.2">
      <c r="P6075" s="75"/>
      <c r="Q6075" s="75"/>
      <c r="W6075" s="75"/>
      <c r="AD6075" s="77"/>
    </row>
    <row r="6076" spans="16:30" ht="4.5" customHeight="1" x14ac:dyDescent="0.2">
      <c r="P6076" s="75"/>
      <c r="Q6076" s="75"/>
      <c r="W6076" s="75"/>
      <c r="AD6076" s="77"/>
    </row>
    <row r="6077" spans="16:30" ht="4.5" customHeight="1" x14ac:dyDescent="0.2">
      <c r="P6077" s="75"/>
      <c r="Q6077" s="75"/>
      <c r="W6077" s="75"/>
      <c r="AD6077" s="77"/>
    </row>
    <row r="6078" spans="16:30" ht="4.5" customHeight="1" x14ac:dyDescent="0.2">
      <c r="P6078" s="75"/>
      <c r="Q6078" s="75"/>
      <c r="W6078" s="75"/>
      <c r="AD6078" s="77"/>
    </row>
    <row r="6079" spans="16:30" ht="4.5" customHeight="1" x14ac:dyDescent="0.2">
      <c r="P6079" s="75"/>
      <c r="Q6079" s="75"/>
      <c r="W6079" s="75"/>
      <c r="AD6079" s="77"/>
    </row>
    <row r="6080" spans="16:30" ht="4.5" customHeight="1" x14ac:dyDescent="0.2">
      <c r="P6080" s="75"/>
      <c r="Q6080" s="75"/>
      <c r="W6080" s="75"/>
      <c r="AD6080" s="77"/>
    </row>
    <row r="6081" spans="16:30" ht="4.5" customHeight="1" x14ac:dyDescent="0.2">
      <c r="P6081" s="75"/>
      <c r="Q6081" s="75"/>
      <c r="W6081" s="75"/>
      <c r="AD6081" s="77"/>
    </row>
    <row r="6082" spans="16:30" ht="4.5" customHeight="1" x14ac:dyDescent="0.2">
      <c r="P6082" s="75"/>
      <c r="Q6082" s="75"/>
      <c r="W6082" s="75"/>
      <c r="AD6082" s="77"/>
    </row>
    <row r="6083" spans="16:30" ht="4.5" customHeight="1" x14ac:dyDescent="0.2">
      <c r="P6083" s="75"/>
      <c r="Q6083" s="75"/>
      <c r="W6083" s="75"/>
      <c r="AD6083" s="77"/>
    </row>
    <row r="6084" spans="16:30" ht="4.5" customHeight="1" x14ac:dyDescent="0.2">
      <c r="P6084" s="75"/>
      <c r="Q6084" s="75"/>
      <c r="W6084" s="75"/>
      <c r="AD6084" s="77"/>
    </row>
    <row r="6085" spans="16:30" ht="4.5" customHeight="1" x14ac:dyDescent="0.2">
      <c r="P6085" s="75"/>
      <c r="Q6085" s="75"/>
      <c r="W6085" s="75"/>
      <c r="AD6085" s="77"/>
    </row>
    <row r="6086" spans="16:30" ht="4.5" customHeight="1" x14ac:dyDescent="0.2">
      <c r="P6086" s="75"/>
      <c r="Q6086" s="75"/>
      <c r="W6086" s="75"/>
      <c r="AD6086" s="77"/>
    </row>
    <row r="6087" spans="16:30" ht="4.5" customHeight="1" x14ac:dyDescent="0.2">
      <c r="P6087" s="75"/>
      <c r="Q6087" s="75"/>
      <c r="W6087" s="75"/>
      <c r="AD6087" s="77"/>
    </row>
    <row r="6088" spans="16:30" ht="4.5" customHeight="1" x14ac:dyDescent="0.2">
      <c r="P6088" s="75"/>
      <c r="Q6088" s="75"/>
      <c r="W6088" s="75"/>
      <c r="AD6088" s="77"/>
    </row>
    <row r="6089" spans="16:30" ht="4.5" customHeight="1" x14ac:dyDescent="0.2">
      <c r="P6089" s="75"/>
      <c r="Q6089" s="75"/>
      <c r="W6089" s="75"/>
      <c r="AD6089" s="77"/>
    </row>
    <row r="6090" spans="16:30" ht="4.5" customHeight="1" x14ac:dyDescent="0.2">
      <c r="P6090" s="75"/>
      <c r="Q6090" s="75"/>
      <c r="W6090" s="75"/>
      <c r="AD6090" s="77"/>
    </row>
    <row r="6091" spans="16:30" ht="4.5" customHeight="1" x14ac:dyDescent="0.2">
      <c r="P6091" s="75"/>
      <c r="Q6091" s="75"/>
      <c r="W6091" s="75"/>
      <c r="AD6091" s="77"/>
    </row>
    <row r="6092" spans="16:30" ht="4.5" customHeight="1" x14ac:dyDescent="0.2">
      <c r="P6092" s="75"/>
      <c r="Q6092" s="75"/>
      <c r="W6092" s="75"/>
      <c r="AD6092" s="77"/>
    </row>
    <row r="6093" spans="16:30" ht="4.5" customHeight="1" x14ac:dyDescent="0.2">
      <c r="P6093" s="75"/>
      <c r="Q6093" s="75"/>
      <c r="W6093" s="75"/>
      <c r="AD6093" s="77"/>
    </row>
    <row r="6094" spans="16:30" ht="4.5" customHeight="1" x14ac:dyDescent="0.2">
      <c r="P6094" s="75"/>
      <c r="Q6094" s="75"/>
      <c r="W6094" s="75"/>
      <c r="AD6094" s="77"/>
    </row>
    <row r="6095" spans="16:30" ht="4.5" customHeight="1" x14ac:dyDescent="0.2">
      <c r="P6095" s="75"/>
      <c r="Q6095" s="75"/>
      <c r="W6095" s="75"/>
      <c r="AD6095" s="77"/>
    </row>
    <row r="6096" spans="16:30" ht="4.5" customHeight="1" x14ac:dyDescent="0.2">
      <c r="P6096" s="75"/>
      <c r="Q6096" s="75"/>
      <c r="W6096" s="75"/>
      <c r="AD6096" s="77"/>
    </row>
    <row r="6097" spans="16:30" ht="4.5" customHeight="1" x14ac:dyDescent="0.2">
      <c r="P6097" s="75"/>
      <c r="Q6097" s="75"/>
      <c r="W6097" s="75"/>
      <c r="AD6097" s="77"/>
    </row>
    <row r="6098" spans="16:30" ht="4.5" customHeight="1" x14ac:dyDescent="0.2">
      <c r="P6098" s="75"/>
      <c r="Q6098" s="75"/>
      <c r="W6098" s="75"/>
      <c r="AD6098" s="77"/>
    </row>
    <row r="6099" spans="16:30" ht="4.5" customHeight="1" x14ac:dyDescent="0.2">
      <c r="P6099" s="75"/>
      <c r="Q6099" s="75"/>
      <c r="W6099" s="75"/>
      <c r="AD6099" s="77"/>
    </row>
    <row r="6100" spans="16:30" ht="4.5" customHeight="1" x14ac:dyDescent="0.2">
      <c r="P6100" s="75"/>
      <c r="Q6100" s="75"/>
      <c r="W6100" s="75"/>
      <c r="AD6100" s="77"/>
    </row>
    <row r="6101" spans="16:30" ht="4.5" customHeight="1" x14ac:dyDescent="0.2">
      <c r="P6101" s="75"/>
      <c r="Q6101" s="75"/>
      <c r="W6101" s="75"/>
      <c r="AD6101" s="77"/>
    </row>
    <row r="6102" spans="16:30" ht="4.5" customHeight="1" x14ac:dyDescent="0.2">
      <c r="P6102" s="75"/>
      <c r="Q6102" s="75"/>
      <c r="W6102" s="75"/>
      <c r="AD6102" s="77"/>
    </row>
    <row r="6103" spans="16:30" ht="4.5" customHeight="1" x14ac:dyDescent="0.2">
      <c r="P6103" s="75"/>
      <c r="Q6103" s="75"/>
      <c r="W6103" s="75"/>
      <c r="AD6103" s="77"/>
    </row>
    <row r="6104" spans="16:30" ht="4.5" customHeight="1" x14ac:dyDescent="0.2">
      <c r="P6104" s="75"/>
      <c r="Q6104" s="75"/>
      <c r="W6104" s="75"/>
      <c r="AD6104" s="77"/>
    </row>
    <row r="6105" spans="16:30" ht="4.5" customHeight="1" x14ac:dyDescent="0.2">
      <c r="P6105" s="75"/>
      <c r="Q6105" s="75"/>
      <c r="W6105" s="75"/>
      <c r="AD6105" s="77"/>
    </row>
    <row r="6106" spans="16:30" ht="4.5" customHeight="1" x14ac:dyDescent="0.2">
      <c r="P6106" s="75"/>
      <c r="Q6106" s="75"/>
      <c r="W6106" s="75"/>
      <c r="AD6106" s="77"/>
    </row>
    <row r="6107" spans="16:30" ht="4.5" customHeight="1" x14ac:dyDescent="0.2">
      <c r="P6107" s="75"/>
      <c r="Q6107" s="75"/>
      <c r="W6107" s="75"/>
      <c r="AD6107" s="77"/>
    </row>
    <row r="6108" spans="16:30" ht="4.5" customHeight="1" x14ac:dyDescent="0.2">
      <c r="P6108" s="75"/>
      <c r="Q6108" s="75"/>
      <c r="W6108" s="75"/>
      <c r="AD6108" s="77"/>
    </row>
    <row r="6109" spans="16:30" ht="4.5" customHeight="1" x14ac:dyDescent="0.2">
      <c r="P6109" s="75"/>
      <c r="Q6109" s="75"/>
      <c r="W6109" s="75"/>
      <c r="AD6109" s="77"/>
    </row>
    <row r="6110" spans="16:30" ht="4.5" customHeight="1" x14ac:dyDescent="0.2">
      <c r="P6110" s="75"/>
      <c r="Q6110" s="75"/>
      <c r="W6110" s="75"/>
      <c r="AD6110" s="77"/>
    </row>
    <row r="6111" spans="16:30" ht="4.5" customHeight="1" x14ac:dyDescent="0.2">
      <c r="P6111" s="75"/>
      <c r="Q6111" s="75"/>
      <c r="W6111" s="75"/>
      <c r="AD6111" s="77"/>
    </row>
    <row r="6112" spans="16:30" ht="4.5" customHeight="1" x14ac:dyDescent="0.2">
      <c r="P6112" s="75"/>
      <c r="Q6112" s="75"/>
      <c r="W6112" s="75"/>
      <c r="AD6112" s="77"/>
    </row>
    <row r="6113" spans="16:30" ht="4.5" customHeight="1" x14ac:dyDescent="0.2">
      <c r="P6113" s="75"/>
      <c r="Q6113" s="75"/>
      <c r="W6113" s="75"/>
      <c r="AD6113" s="77"/>
    </row>
    <row r="6114" spans="16:30" ht="4.5" customHeight="1" x14ac:dyDescent="0.2">
      <c r="P6114" s="75"/>
      <c r="Q6114" s="75"/>
      <c r="W6114" s="75"/>
      <c r="AD6114" s="77"/>
    </row>
    <row r="6115" spans="16:30" ht="4.5" customHeight="1" x14ac:dyDescent="0.2">
      <c r="P6115" s="75"/>
      <c r="Q6115" s="75"/>
      <c r="W6115" s="75"/>
      <c r="AD6115" s="77"/>
    </row>
    <row r="6116" spans="16:30" ht="4.5" customHeight="1" x14ac:dyDescent="0.2">
      <c r="P6116" s="75"/>
      <c r="Q6116" s="75"/>
      <c r="W6116" s="75"/>
      <c r="AD6116" s="77"/>
    </row>
    <row r="6117" spans="16:30" ht="4.5" customHeight="1" x14ac:dyDescent="0.2">
      <c r="P6117" s="75"/>
      <c r="Q6117" s="75"/>
      <c r="W6117" s="75"/>
      <c r="AD6117" s="77"/>
    </row>
    <row r="6118" spans="16:30" ht="4.5" customHeight="1" x14ac:dyDescent="0.2">
      <c r="P6118" s="75"/>
      <c r="Q6118" s="75"/>
      <c r="W6118" s="75"/>
      <c r="AD6118" s="77"/>
    </row>
    <row r="6119" spans="16:30" ht="4.5" customHeight="1" x14ac:dyDescent="0.2">
      <c r="P6119" s="75"/>
      <c r="Q6119" s="75"/>
      <c r="W6119" s="75"/>
      <c r="AD6119" s="77"/>
    </row>
    <row r="6120" spans="16:30" ht="4.5" customHeight="1" x14ac:dyDescent="0.2">
      <c r="P6120" s="75"/>
      <c r="Q6120" s="75"/>
      <c r="W6120" s="75"/>
      <c r="AD6120" s="77"/>
    </row>
    <row r="6121" spans="16:30" ht="4.5" customHeight="1" x14ac:dyDescent="0.2">
      <c r="P6121" s="75"/>
      <c r="Q6121" s="75"/>
      <c r="W6121" s="75"/>
      <c r="AD6121" s="77"/>
    </row>
    <row r="6122" spans="16:30" ht="4.5" customHeight="1" x14ac:dyDescent="0.2">
      <c r="P6122" s="75"/>
      <c r="Q6122" s="75"/>
      <c r="W6122" s="75"/>
      <c r="AD6122" s="77"/>
    </row>
    <row r="6123" spans="16:30" ht="4.5" customHeight="1" x14ac:dyDescent="0.2">
      <c r="P6123" s="75"/>
      <c r="Q6123" s="75"/>
      <c r="W6123" s="75"/>
      <c r="AD6123" s="77"/>
    </row>
    <row r="6124" spans="16:30" ht="4.5" customHeight="1" x14ac:dyDescent="0.2">
      <c r="P6124" s="75"/>
      <c r="Q6124" s="75"/>
      <c r="W6124" s="75"/>
      <c r="AD6124" s="77"/>
    </row>
    <row r="6125" spans="16:30" ht="4.5" customHeight="1" x14ac:dyDescent="0.2">
      <c r="P6125" s="75"/>
      <c r="Q6125" s="75"/>
      <c r="W6125" s="75"/>
      <c r="AD6125" s="77"/>
    </row>
    <row r="6126" spans="16:30" ht="4.5" customHeight="1" x14ac:dyDescent="0.2">
      <c r="P6126" s="75"/>
      <c r="Q6126" s="75"/>
      <c r="W6126" s="75"/>
      <c r="AD6126" s="77"/>
    </row>
    <row r="6127" spans="16:30" ht="4.5" customHeight="1" x14ac:dyDescent="0.2">
      <c r="P6127" s="75"/>
      <c r="Q6127" s="75"/>
      <c r="W6127" s="75"/>
      <c r="AD6127" s="77"/>
    </row>
    <row r="6128" spans="16:30" ht="4.5" customHeight="1" x14ac:dyDescent="0.2">
      <c r="P6128" s="75"/>
      <c r="Q6128" s="75"/>
      <c r="W6128" s="75"/>
      <c r="AD6128" s="77"/>
    </row>
    <row r="6129" spans="16:30" ht="4.5" customHeight="1" x14ac:dyDescent="0.2">
      <c r="P6129" s="75"/>
      <c r="Q6129" s="75"/>
      <c r="W6129" s="75"/>
      <c r="AD6129" s="77"/>
    </row>
    <row r="6130" spans="16:30" ht="4.5" customHeight="1" x14ac:dyDescent="0.2">
      <c r="P6130" s="75"/>
      <c r="Q6130" s="75"/>
      <c r="W6130" s="75"/>
      <c r="AD6130" s="77"/>
    </row>
    <row r="6131" spans="16:30" ht="4.5" customHeight="1" x14ac:dyDescent="0.2">
      <c r="P6131" s="75"/>
      <c r="Q6131" s="75"/>
      <c r="W6131" s="75"/>
      <c r="AD6131" s="77"/>
    </row>
    <row r="6132" spans="16:30" ht="4.5" customHeight="1" x14ac:dyDescent="0.2">
      <c r="P6132" s="75"/>
      <c r="Q6132" s="75"/>
      <c r="W6132" s="75"/>
      <c r="AD6132" s="77"/>
    </row>
    <row r="6133" spans="16:30" ht="4.5" customHeight="1" x14ac:dyDescent="0.2">
      <c r="P6133" s="75"/>
      <c r="Q6133" s="75"/>
      <c r="W6133" s="75"/>
      <c r="AD6133" s="77"/>
    </row>
    <row r="6134" spans="16:30" ht="4.5" customHeight="1" x14ac:dyDescent="0.2">
      <c r="P6134" s="75"/>
      <c r="Q6134" s="75"/>
      <c r="W6134" s="75"/>
      <c r="AD6134" s="77"/>
    </row>
    <row r="6135" spans="16:30" ht="4.5" customHeight="1" x14ac:dyDescent="0.2">
      <c r="P6135" s="75"/>
      <c r="Q6135" s="75"/>
      <c r="W6135" s="75"/>
      <c r="AD6135" s="77"/>
    </row>
    <row r="6136" spans="16:30" ht="4.5" customHeight="1" x14ac:dyDescent="0.2">
      <c r="P6136" s="75"/>
      <c r="Q6136" s="75"/>
      <c r="W6136" s="75"/>
      <c r="AD6136" s="77"/>
    </row>
    <row r="6137" spans="16:30" ht="4.5" customHeight="1" x14ac:dyDescent="0.2">
      <c r="P6137" s="75"/>
      <c r="Q6137" s="75"/>
      <c r="W6137" s="75"/>
      <c r="AD6137" s="77"/>
    </row>
    <row r="6138" spans="16:30" ht="4.5" customHeight="1" x14ac:dyDescent="0.2">
      <c r="P6138" s="75"/>
      <c r="Q6138" s="75"/>
      <c r="W6138" s="75"/>
      <c r="AD6138" s="77"/>
    </row>
    <row r="6139" spans="16:30" ht="4.5" customHeight="1" x14ac:dyDescent="0.2">
      <c r="P6139" s="75"/>
      <c r="Q6139" s="75"/>
      <c r="W6139" s="75"/>
      <c r="AD6139" s="77"/>
    </row>
    <row r="6140" spans="16:30" ht="4.5" customHeight="1" x14ac:dyDescent="0.2">
      <c r="P6140" s="75"/>
      <c r="Q6140" s="75"/>
      <c r="W6140" s="75"/>
      <c r="AD6140" s="77"/>
    </row>
    <row r="6141" spans="16:30" ht="4.5" customHeight="1" x14ac:dyDescent="0.2">
      <c r="P6141" s="75"/>
      <c r="Q6141" s="75"/>
      <c r="W6141" s="75"/>
      <c r="AD6141" s="77"/>
    </row>
    <row r="6142" spans="16:30" ht="4.5" customHeight="1" x14ac:dyDescent="0.2">
      <c r="P6142" s="75"/>
      <c r="Q6142" s="75"/>
      <c r="W6142" s="75"/>
      <c r="AD6142" s="77"/>
    </row>
    <row r="6143" spans="16:30" ht="4.5" customHeight="1" x14ac:dyDescent="0.2">
      <c r="P6143" s="75"/>
      <c r="Q6143" s="75"/>
      <c r="W6143" s="75"/>
      <c r="AD6143" s="77"/>
    </row>
    <row r="6144" spans="16:30" ht="4.5" customHeight="1" x14ac:dyDescent="0.2">
      <c r="P6144" s="75"/>
      <c r="Q6144" s="75"/>
      <c r="W6144" s="75"/>
      <c r="AD6144" s="77"/>
    </row>
    <row r="6145" spans="16:30" ht="4.5" customHeight="1" x14ac:dyDescent="0.2">
      <c r="P6145" s="75"/>
      <c r="Q6145" s="75"/>
      <c r="W6145" s="75"/>
      <c r="AD6145" s="77"/>
    </row>
    <row r="6146" spans="16:30" ht="4.5" customHeight="1" x14ac:dyDescent="0.2">
      <c r="P6146" s="75"/>
      <c r="Q6146" s="75"/>
      <c r="W6146" s="75"/>
      <c r="AD6146" s="77"/>
    </row>
    <row r="6147" spans="16:30" ht="4.5" customHeight="1" x14ac:dyDescent="0.2">
      <c r="P6147" s="75"/>
      <c r="Q6147" s="75"/>
      <c r="W6147" s="75"/>
      <c r="AD6147" s="77"/>
    </row>
    <row r="6148" spans="16:30" ht="4.5" customHeight="1" x14ac:dyDescent="0.2">
      <c r="P6148" s="75"/>
      <c r="Q6148" s="75"/>
      <c r="W6148" s="75"/>
      <c r="AD6148" s="77"/>
    </row>
    <row r="6149" spans="16:30" ht="4.5" customHeight="1" x14ac:dyDescent="0.2">
      <c r="P6149" s="75"/>
      <c r="Q6149" s="75"/>
      <c r="W6149" s="75"/>
      <c r="AD6149" s="77"/>
    </row>
    <row r="6150" spans="16:30" ht="4.5" customHeight="1" x14ac:dyDescent="0.2">
      <c r="P6150" s="75"/>
      <c r="Q6150" s="75"/>
      <c r="W6150" s="75"/>
      <c r="AD6150" s="77"/>
    </row>
    <row r="6151" spans="16:30" ht="4.5" customHeight="1" x14ac:dyDescent="0.2">
      <c r="P6151" s="75"/>
      <c r="Q6151" s="75"/>
      <c r="W6151" s="75"/>
      <c r="AD6151" s="77"/>
    </row>
    <row r="6152" spans="16:30" ht="4.5" customHeight="1" x14ac:dyDescent="0.2">
      <c r="P6152" s="75"/>
      <c r="Q6152" s="75"/>
      <c r="W6152" s="75"/>
      <c r="AD6152" s="77"/>
    </row>
    <row r="6153" spans="16:30" ht="4.5" customHeight="1" x14ac:dyDescent="0.2">
      <c r="P6153" s="75"/>
      <c r="Q6153" s="75"/>
      <c r="W6153" s="75"/>
      <c r="AD6153" s="77"/>
    </row>
    <row r="6154" spans="16:30" ht="4.5" customHeight="1" x14ac:dyDescent="0.2">
      <c r="P6154" s="75"/>
      <c r="Q6154" s="75"/>
      <c r="W6154" s="75"/>
      <c r="AD6154" s="77"/>
    </row>
    <row r="6155" spans="16:30" ht="4.5" customHeight="1" x14ac:dyDescent="0.2">
      <c r="P6155" s="75"/>
      <c r="Q6155" s="75"/>
      <c r="W6155" s="75"/>
      <c r="AD6155" s="77"/>
    </row>
    <row r="6156" spans="16:30" ht="4.5" customHeight="1" x14ac:dyDescent="0.2">
      <c r="P6156" s="75"/>
      <c r="Q6156" s="75"/>
      <c r="W6156" s="75"/>
      <c r="AD6156" s="77"/>
    </row>
    <row r="6157" spans="16:30" ht="4.5" customHeight="1" x14ac:dyDescent="0.2">
      <c r="P6157" s="75"/>
      <c r="Q6157" s="75"/>
      <c r="W6157" s="75"/>
      <c r="AD6157" s="77"/>
    </row>
    <row r="6158" spans="16:30" ht="4.5" customHeight="1" x14ac:dyDescent="0.2">
      <c r="P6158" s="75"/>
      <c r="Q6158" s="75"/>
      <c r="W6158" s="75"/>
      <c r="AD6158" s="77"/>
    </row>
    <row r="6159" spans="16:30" ht="4.5" customHeight="1" x14ac:dyDescent="0.2">
      <c r="P6159" s="75"/>
      <c r="Q6159" s="75"/>
      <c r="W6159" s="75"/>
      <c r="AD6159" s="77"/>
    </row>
    <row r="6160" spans="16:30" ht="4.5" customHeight="1" x14ac:dyDescent="0.2">
      <c r="P6160" s="75"/>
      <c r="Q6160" s="75"/>
      <c r="W6160" s="75"/>
      <c r="AD6160" s="77"/>
    </row>
    <row r="6161" spans="16:30" ht="4.5" customHeight="1" x14ac:dyDescent="0.2">
      <c r="P6161" s="75"/>
      <c r="Q6161" s="75"/>
      <c r="W6161" s="75"/>
      <c r="AD6161" s="77"/>
    </row>
    <row r="6162" spans="16:30" ht="4.5" customHeight="1" x14ac:dyDescent="0.2">
      <c r="P6162" s="75"/>
      <c r="Q6162" s="75"/>
      <c r="W6162" s="75"/>
      <c r="AD6162" s="77"/>
    </row>
    <row r="6163" spans="16:30" ht="4.5" customHeight="1" x14ac:dyDescent="0.2">
      <c r="P6163" s="75"/>
      <c r="Q6163" s="75"/>
      <c r="W6163" s="75"/>
      <c r="AD6163" s="77"/>
    </row>
    <row r="6164" spans="16:30" ht="4.5" customHeight="1" x14ac:dyDescent="0.2">
      <c r="P6164" s="75"/>
      <c r="Q6164" s="75"/>
      <c r="W6164" s="75"/>
      <c r="AD6164" s="77"/>
    </row>
    <row r="6165" spans="16:30" ht="4.5" customHeight="1" x14ac:dyDescent="0.2">
      <c r="P6165" s="75"/>
      <c r="Q6165" s="75"/>
      <c r="W6165" s="75"/>
      <c r="AD6165" s="77"/>
    </row>
    <row r="6166" spans="16:30" ht="4.5" customHeight="1" x14ac:dyDescent="0.2">
      <c r="P6166" s="75"/>
      <c r="Q6166" s="75"/>
      <c r="W6166" s="75"/>
      <c r="AD6166" s="77"/>
    </row>
    <row r="6167" spans="16:30" ht="4.5" customHeight="1" x14ac:dyDescent="0.2">
      <c r="P6167" s="75"/>
      <c r="Q6167" s="75"/>
      <c r="W6167" s="75"/>
      <c r="AD6167" s="77"/>
    </row>
    <row r="6168" spans="16:30" ht="4.5" customHeight="1" x14ac:dyDescent="0.2">
      <c r="P6168" s="75"/>
      <c r="Q6168" s="75"/>
      <c r="W6168" s="75"/>
      <c r="AD6168" s="77"/>
    </row>
    <row r="6169" spans="16:30" ht="4.5" customHeight="1" x14ac:dyDescent="0.2">
      <c r="P6169" s="75"/>
      <c r="Q6169" s="75"/>
      <c r="W6169" s="75"/>
      <c r="AD6169" s="77"/>
    </row>
    <row r="6170" spans="16:30" ht="4.5" customHeight="1" x14ac:dyDescent="0.2">
      <c r="P6170" s="75"/>
      <c r="Q6170" s="75"/>
      <c r="W6170" s="75"/>
      <c r="AD6170" s="77"/>
    </row>
    <row r="6171" spans="16:30" ht="4.5" customHeight="1" x14ac:dyDescent="0.2">
      <c r="P6171" s="75"/>
      <c r="Q6171" s="75"/>
      <c r="W6171" s="75"/>
      <c r="AD6171" s="77"/>
    </row>
    <row r="6172" spans="16:30" ht="4.5" customHeight="1" x14ac:dyDescent="0.2">
      <c r="P6172" s="75"/>
      <c r="Q6172" s="75"/>
      <c r="W6172" s="75"/>
      <c r="AD6172" s="77"/>
    </row>
    <row r="6173" spans="16:30" ht="4.5" customHeight="1" x14ac:dyDescent="0.2">
      <c r="P6173" s="75"/>
      <c r="Q6173" s="75"/>
      <c r="W6173" s="75"/>
      <c r="AD6173" s="77"/>
    </row>
    <row r="6174" spans="16:30" ht="4.5" customHeight="1" x14ac:dyDescent="0.2">
      <c r="P6174" s="75"/>
      <c r="Q6174" s="75"/>
      <c r="W6174" s="75"/>
      <c r="AD6174" s="77"/>
    </row>
    <row r="6175" spans="16:30" ht="4.5" customHeight="1" x14ac:dyDescent="0.2">
      <c r="P6175" s="75"/>
      <c r="Q6175" s="75"/>
      <c r="W6175" s="75"/>
      <c r="AD6175" s="77"/>
    </row>
    <row r="6176" spans="16:30" ht="4.5" customHeight="1" x14ac:dyDescent="0.2">
      <c r="P6176" s="75"/>
      <c r="Q6176" s="75"/>
      <c r="W6176" s="75"/>
      <c r="AD6176" s="77"/>
    </row>
    <row r="6177" spans="16:30" ht="4.5" customHeight="1" x14ac:dyDescent="0.2">
      <c r="P6177" s="75"/>
      <c r="Q6177" s="75"/>
      <c r="W6177" s="75"/>
      <c r="AD6177" s="77"/>
    </row>
    <row r="6178" spans="16:30" ht="4.5" customHeight="1" x14ac:dyDescent="0.2">
      <c r="P6178" s="75"/>
      <c r="Q6178" s="75"/>
      <c r="W6178" s="75"/>
      <c r="AD6178" s="77"/>
    </row>
    <row r="6179" spans="16:30" ht="4.5" customHeight="1" x14ac:dyDescent="0.2">
      <c r="P6179" s="75"/>
      <c r="Q6179" s="75"/>
      <c r="W6179" s="75"/>
      <c r="AD6179" s="77"/>
    </row>
    <row r="6180" spans="16:30" ht="4.5" customHeight="1" x14ac:dyDescent="0.2">
      <c r="P6180" s="75"/>
      <c r="Q6180" s="75"/>
      <c r="W6180" s="75"/>
      <c r="AD6180" s="77"/>
    </row>
    <row r="6181" spans="16:30" ht="4.5" customHeight="1" x14ac:dyDescent="0.2">
      <c r="P6181" s="75"/>
      <c r="Q6181" s="75"/>
      <c r="W6181" s="75"/>
      <c r="AD6181" s="77"/>
    </row>
    <row r="6182" spans="16:30" ht="4.5" customHeight="1" x14ac:dyDescent="0.2">
      <c r="P6182" s="75"/>
      <c r="Q6182" s="75"/>
      <c r="W6182" s="75"/>
      <c r="AD6182" s="77"/>
    </row>
    <row r="6183" spans="16:30" ht="4.5" customHeight="1" x14ac:dyDescent="0.2">
      <c r="P6183" s="75"/>
      <c r="Q6183" s="75"/>
      <c r="W6183" s="75"/>
      <c r="AD6183" s="77"/>
    </row>
    <row r="6184" spans="16:30" ht="4.5" customHeight="1" x14ac:dyDescent="0.2">
      <c r="P6184" s="75"/>
      <c r="Q6184" s="75"/>
      <c r="W6184" s="75"/>
      <c r="AD6184" s="77"/>
    </row>
    <row r="6185" spans="16:30" ht="4.5" customHeight="1" x14ac:dyDescent="0.2">
      <c r="P6185" s="75"/>
      <c r="Q6185" s="75"/>
      <c r="W6185" s="75"/>
      <c r="AD6185" s="77"/>
    </row>
    <row r="6186" spans="16:30" ht="4.5" customHeight="1" x14ac:dyDescent="0.2">
      <c r="P6186" s="75"/>
      <c r="Q6186" s="75"/>
      <c r="W6186" s="75"/>
      <c r="AD6186" s="77"/>
    </row>
    <row r="6187" spans="16:30" ht="4.5" customHeight="1" x14ac:dyDescent="0.2">
      <c r="P6187" s="75"/>
      <c r="Q6187" s="75"/>
      <c r="W6187" s="75"/>
      <c r="AD6187" s="77"/>
    </row>
    <row r="6188" spans="16:30" ht="4.5" customHeight="1" x14ac:dyDescent="0.2">
      <c r="P6188" s="75"/>
      <c r="Q6188" s="75"/>
      <c r="W6188" s="75"/>
      <c r="AD6188" s="77"/>
    </row>
    <row r="6189" spans="16:30" ht="4.5" customHeight="1" x14ac:dyDescent="0.2">
      <c r="P6189" s="75"/>
      <c r="Q6189" s="75"/>
      <c r="W6189" s="75"/>
      <c r="AD6189" s="77"/>
    </row>
    <row r="6190" spans="16:30" ht="4.5" customHeight="1" x14ac:dyDescent="0.2">
      <c r="P6190" s="75"/>
      <c r="Q6190" s="75"/>
      <c r="W6190" s="75"/>
      <c r="AD6190" s="77"/>
    </row>
    <row r="6191" spans="16:30" ht="4.5" customHeight="1" x14ac:dyDescent="0.2">
      <c r="P6191" s="75"/>
      <c r="Q6191" s="75"/>
      <c r="W6191" s="75"/>
      <c r="AD6191" s="77"/>
    </row>
    <row r="6192" spans="16:30" ht="4.5" customHeight="1" x14ac:dyDescent="0.2">
      <c r="P6192" s="75"/>
      <c r="Q6192" s="75"/>
      <c r="W6192" s="75"/>
      <c r="AD6192" s="77"/>
    </row>
    <row r="6193" spans="16:30" ht="4.5" customHeight="1" x14ac:dyDescent="0.2">
      <c r="P6193" s="75"/>
      <c r="Q6193" s="75"/>
      <c r="W6193" s="75"/>
      <c r="AD6193" s="77"/>
    </row>
    <row r="6194" spans="16:30" ht="4.5" customHeight="1" x14ac:dyDescent="0.2">
      <c r="P6194" s="75"/>
      <c r="Q6194" s="75"/>
      <c r="W6194" s="75"/>
      <c r="AD6194" s="77"/>
    </row>
    <row r="6195" spans="16:30" ht="4.5" customHeight="1" x14ac:dyDescent="0.2">
      <c r="P6195" s="75"/>
      <c r="Q6195" s="75"/>
      <c r="W6195" s="75"/>
      <c r="AD6195" s="77"/>
    </row>
    <row r="6196" spans="16:30" ht="4.5" customHeight="1" x14ac:dyDescent="0.2">
      <c r="P6196" s="75"/>
      <c r="Q6196" s="75"/>
      <c r="W6196" s="75"/>
      <c r="AD6196" s="77"/>
    </row>
    <row r="6197" spans="16:30" ht="4.5" customHeight="1" x14ac:dyDescent="0.2">
      <c r="P6197" s="75"/>
      <c r="Q6197" s="75"/>
      <c r="W6197" s="75"/>
      <c r="AD6197" s="77"/>
    </row>
    <row r="6198" spans="16:30" ht="4.5" customHeight="1" x14ac:dyDescent="0.2">
      <c r="P6198" s="75"/>
      <c r="Q6198" s="75"/>
      <c r="W6198" s="75"/>
      <c r="AD6198" s="77"/>
    </row>
    <row r="6199" spans="16:30" ht="4.5" customHeight="1" x14ac:dyDescent="0.2">
      <c r="P6199" s="75"/>
      <c r="Q6199" s="75"/>
      <c r="W6199" s="75"/>
      <c r="AD6199" s="77"/>
    </row>
    <row r="6200" spans="16:30" ht="4.5" customHeight="1" x14ac:dyDescent="0.2">
      <c r="P6200" s="75"/>
      <c r="Q6200" s="75"/>
      <c r="W6200" s="75"/>
      <c r="AD6200" s="77"/>
    </row>
    <row r="6201" spans="16:30" ht="4.5" customHeight="1" x14ac:dyDescent="0.2">
      <c r="P6201" s="75"/>
      <c r="Q6201" s="75"/>
      <c r="W6201" s="75"/>
      <c r="AD6201" s="77"/>
    </row>
    <row r="6202" spans="16:30" ht="4.5" customHeight="1" x14ac:dyDescent="0.2">
      <c r="P6202" s="75"/>
      <c r="Q6202" s="75"/>
      <c r="W6202" s="75"/>
      <c r="AD6202" s="77"/>
    </row>
    <row r="6203" spans="16:30" ht="4.5" customHeight="1" x14ac:dyDescent="0.2">
      <c r="P6203" s="75"/>
      <c r="Q6203" s="75"/>
      <c r="W6203" s="75"/>
      <c r="AD6203" s="77"/>
    </row>
    <row r="6204" spans="16:30" ht="4.5" customHeight="1" x14ac:dyDescent="0.2">
      <c r="P6204" s="75"/>
      <c r="Q6204" s="75"/>
      <c r="W6204" s="75"/>
      <c r="AD6204" s="77"/>
    </row>
    <row r="6205" spans="16:30" ht="4.5" customHeight="1" x14ac:dyDescent="0.2">
      <c r="P6205" s="75"/>
      <c r="Q6205" s="75"/>
      <c r="W6205" s="75"/>
      <c r="AD6205" s="77"/>
    </row>
    <row r="6206" spans="16:30" ht="4.5" customHeight="1" x14ac:dyDescent="0.2">
      <c r="P6206" s="75"/>
      <c r="Q6206" s="75"/>
      <c r="W6206" s="75"/>
      <c r="AD6206" s="77"/>
    </row>
    <row r="6207" spans="16:30" ht="4.5" customHeight="1" x14ac:dyDescent="0.2">
      <c r="P6207" s="75"/>
      <c r="Q6207" s="75"/>
      <c r="W6207" s="75"/>
      <c r="AD6207" s="77"/>
    </row>
    <row r="6208" spans="16:30" ht="4.5" customHeight="1" x14ac:dyDescent="0.2">
      <c r="P6208" s="75"/>
      <c r="Q6208" s="75"/>
      <c r="W6208" s="75"/>
      <c r="AD6208" s="77"/>
    </row>
    <row r="6209" spans="16:30" ht="4.5" customHeight="1" x14ac:dyDescent="0.2">
      <c r="P6209" s="75"/>
      <c r="Q6209" s="75"/>
      <c r="W6209" s="75"/>
      <c r="AD6209" s="77"/>
    </row>
    <row r="6210" spans="16:30" ht="4.5" customHeight="1" x14ac:dyDescent="0.2">
      <c r="P6210" s="75"/>
      <c r="Q6210" s="75"/>
      <c r="W6210" s="75"/>
      <c r="AD6210" s="77"/>
    </row>
    <row r="6211" spans="16:30" ht="4.5" customHeight="1" x14ac:dyDescent="0.2">
      <c r="P6211" s="75"/>
      <c r="Q6211" s="75"/>
      <c r="W6211" s="75"/>
      <c r="AD6211" s="77"/>
    </row>
    <row r="6212" spans="16:30" ht="4.5" customHeight="1" x14ac:dyDescent="0.2">
      <c r="P6212" s="75"/>
      <c r="Q6212" s="75"/>
      <c r="W6212" s="75"/>
      <c r="AD6212" s="77"/>
    </row>
    <row r="6213" spans="16:30" ht="4.5" customHeight="1" x14ac:dyDescent="0.2">
      <c r="P6213" s="75"/>
      <c r="Q6213" s="75"/>
      <c r="W6213" s="75"/>
      <c r="AD6213" s="77"/>
    </row>
    <row r="6214" spans="16:30" ht="4.5" customHeight="1" x14ac:dyDescent="0.2">
      <c r="P6214" s="75"/>
      <c r="Q6214" s="75"/>
      <c r="W6214" s="75"/>
      <c r="AD6214" s="77"/>
    </row>
    <row r="6215" spans="16:30" ht="4.5" customHeight="1" x14ac:dyDescent="0.2">
      <c r="P6215" s="75"/>
      <c r="Q6215" s="75"/>
      <c r="W6215" s="75"/>
      <c r="AD6215" s="77"/>
    </row>
    <row r="6216" spans="16:30" ht="4.5" customHeight="1" x14ac:dyDescent="0.2">
      <c r="P6216" s="75"/>
      <c r="Q6216" s="75"/>
      <c r="W6216" s="75"/>
      <c r="AD6216" s="77"/>
    </row>
    <row r="6217" spans="16:30" ht="4.5" customHeight="1" x14ac:dyDescent="0.2">
      <c r="P6217" s="75"/>
      <c r="Q6217" s="75"/>
      <c r="W6217" s="75"/>
      <c r="AD6217" s="77"/>
    </row>
    <row r="6218" spans="16:30" ht="4.5" customHeight="1" x14ac:dyDescent="0.2">
      <c r="P6218" s="75"/>
      <c r="Q6218" s="75"/>
      <c r="W6218" s="75"/>
      <c r="AD6218" s="77"/>
    </row>
    <row r="6219" spans="16:30" ht="4.5" customHeight="1" x14ac:dyDescent="0.2">
      <c r="P6219" s="75"/>
      <c r="Q6219" s="75"/>
      <c r="W6219" s="75"/>
      <c r="AD6219" s="77"/>
    </row>
    <row r="6220" spans="16:30" ht="4.5" customHeight="1" x14ac:dyDescent="0.2">
      <c r="P6220" s="75"/>
      <c r="Q6220" s="75"/>
      <c r="W6220" s="75"/>
      <c r="AD6220" s="77"/>
    </row>
    <row r="6221" spans="16:30" ht="4.5" customHeight="1" x14ac:dyDescent="0.2">
      <c r="P6221" s="75"/>
      <c r="Q6221" s="75"/>
      <c r="W6221" s="75"/>
      <c r="AD6221" s="77"/>
    </row>
    <row r="6222" spans="16:30" ht="4.5" customHeight="1" x14ac:dyDescent="0.2">
      <c r="P6222" s="75"/>
      <c r="Q6222" s="75"/>
      <c r="W6222" s="75"/>
      <c r="AD6222" s="77"/>
    </row>
    <row r="6223" spans="16:30" ht="4.5" customHeight="1" x14ac:dyDescent="0.2">
      <c r="P6223" s="75"/>
      <c r="Q6223" s="75"/>
      <c r="W6223" s="75"/>
      <c r="AD6223" s="77"/>
    </row>
    <row r="6224" spans="16:30" ht="4.5" customHeight="1" x14ac:dyDescent="0.2">
      <c r="P6224" s="75"/>
      <c r="Q6224" s="75"/>
      <c r="W6224" s="75"/>
      <c r="AD6224" s="77"/>
    </row>
    <row r="6225" spans="16:30" ht="4.5" customHeight="1" x14ac:dyDescent="0.2">
      <c r="P6225" s="75"/>
      <c r="Q6225" s="75"/>
      <c r="W6225" s="75"/>
      <c r="AD6225" s="77"/>
    </row>
    <row r="6226" spans="16:30" ht="4.5" customHeight="1" x14ac:dyDescent="0.2">
      <c r="P6226" s="75"/>
      <c r="Q6226" s="75"/>
      <c r="W6226" s="75"/>
      <c r="AD6226" s="77"/>
    </row>
    <row r="6227" spans="16:30" ht="4.5" customHeight="1" x14ac:dyDescent="0.2">
      <c r="P6227" s="75"/>
      <c r="Q6227" s="75"/>
      <c r="W6227" s="75"/>
      <c r="AD6227" s="77"/>
    </row>
    <row r="6228" spans="16:30" ht="4.5" customHeight="1" x14ac:dyDescent="0.2">
      <c r="P6228" s="75"/>
      <c r="Q6228" s="75"/>
      <c r="W6228" s="75"/>
      <c r="AD6228" s="77"/>
    </row>
    <row r="6229" spans="16:30" ht="4.5" customHeight="1" x14ac:dyDescent="0.2">
      <c r="P6229" s="75"/>
      <c r="Q6229" s="75"/>
      <c r="W6229" s="75"/>
      <c r="AD6229" s="77"/>
    </row>
    <row r="6230" spans="16:30" ht="4.5" customHeight="1" x14ac:dyDescent="0.2">
      <c r="P6230" s="75"/>
      <c r="Q6230" s="75"/>
      <c r="W6230" s="75"/>
      <c r="AD6230" s="77"/>
    </row>
    <row r="6231" spans="16:30" ht="4.5" customHeight="1" x14ac:dyDescent="0.2">
      <c r="P6231" s="75"/>
      <c r="Q6231" s="75"/>
      <c r="W6231" s="75"/>
      <c r="AD6231" s="77"/>
    </row>
    <row r="6232" spans="16:30" ht="4.5" customHeight="1" x14ac:dyDescent="0.2">
      <c r="P6232" s="75"/>
      <c r="Q6232" s="75"/>
      <c r="W6232" s="75"/>
      <c r="AD6232" s="77"/>
    </row>
    <row r="6233" spans="16:30" ht="4.5" customHeight="1" x14ac:dyDescent="0.2">
      <c r="P6233" s="75"/>
      <c r="Q6233" s="75"/>
      <c r="W6233" s="75"/>
      <c r="AD6233" s="77"/>
    </row>
    <row r="6234" spans="16:30" ht="4.5" customHeight="1" x14ac:dyDescent="0.2">
      <c r="P6234" s="75"/>
      <c r="Q6234" s="75"/>
      <c r="W6234" s="75"/>
      <c r="AD6234" s="77"/>
    </row>
    <row r="6235" spans="16:30" ht="4.5" customHeight="1" x14ac:dyDescent="0.2">
      <c r="P6235" s="75"/>
      <c r="Q6235" s="75"/>
      <c r="W6235" s="75"/>
      <c r="AD6235" s="77"/>
    </row>
    <row r="6236" spans="16:30" ht="4.5" customHeight="1" x14ac:dyDescent="0.2">
      <c r="P6236" s="75"/>
      <c r="Q6236" s="75"/>
      <c r="W6236" s="75"/>
      <c r="AD6236" s="77"/>
    </row>
    <row r="6237" spans="16:30" ht="4.5" customHeight="1" x14ac:dyDescent="0.2">
      <c r="P6237" s="75"/>
      <c r="Q6237" s="75"/>
      <c r="W6237" s="75"/>
      <c r="AD6237" s="77"/>
    </row>
    <row r="6238" spans="16:30" ht="4.5" customHeight="1" x14ac:dyDescent="0.2">
      <c r="P6238" s="75"/>
      <c r="Q6238" s="75"/>
      <c r="W6238" s="75"/>
      <c r="AD6238" s="77"/>
    </row>
    <row r="6239" spans="16:30" ht="4.5" customHeight="1" x14ac:dyDescent="0.2">
      <c r="P6239" s="75"/>
      <c r="Q6239" s="75"/>
      <c r="W6239" s="75"/>
      <c r="AD6239" s="77"/>
    </row>
    <row r="6240" spans="16:30" ht="4.5" customHeight="1" x14ac:dyDescent="0.2">
      <c r="P6240" s="75"/>
      <c r="Q6240" s="75"/>
      <c r="W6240" s="75"/>
      <c r="AD6240" s="77"/>
    </row>
    <row r="6241" spans="16:30" ht="4.5" customHeight="1" x14ac:dyDescent="0.2">
      <c r="P6241" s="75"/>
      <c r="Q6241" s="75"/>
      <c r="W6241" s="75"/>
      <c r="AD6241" s="77"/>
    </row>
    <row r="6242" spans="16:30" ht="4.5" customHeight="1" x14ac:dyDescent="0.2">
      <c r="P6242" s="75"/>
      <c r="Q6242" s="75"/>
      <c r="W6242" s="75"/>
      <c r="AD6242" s="77"/>
    </row>
    <row r="6243" spans="16:30" ht="4.5" customHeight="1" x14ac:dyDescent="0.2">
      <c r="P6243" s="75"/>
      <c r="Q6243" s="75"/>
      <c r="W6243" s="75"/>
      <c r="AD6243" s="77"/>
    </row>
    <row r="6244" spans="16:30" ht="4.5" customHeight="1" x14ac:dyDescent="0.2">
      <c r="P6244" s="75"/>
      <c r="Q6244" s="75"/>
      <c r="W6244" s="75"/>
      <c r="AD6244" s="77"/>
    </row>
    <row r="6245" spans="16:30" ht="4.5" customHeight="1" x14ac:dyDescent="0.2">
      <c r="P6245" s="75"/>
      <c r="Q6245" s="75"/>
      <c r="W6245" s="75"/>
      <c r="AD6245" s="77"/>
    </row>
    <row r="6246" spans="16:30" ht="4.5" customHeight="1" x14ac:dyDescent="0.2">
      <c r="P6246" s="75"/>
      <c r="Q6246" s="75"/>
      <c r="W6246" s="75"/>
      <c r="AD6246" s="77"/>
    </row>
    <row r="6247" spans="16:30" ht="4.5" customHeight="1" x14ac:dyDescent="0.2">
      <c r="P6247" s="75"/>
      <c r="Q6247" s="75"/>
      <c r="W6247" s="75"/>
      <c r="AD6247" s="77"/>
    </row>
    <row r="6248" spans="16:30" ht="4.5" customHeight="1" x14ac:dyDescent="0.2">
      <c r="P6248" s="75"/>
      <c r="Q6248" s="75"/>
      <c r="W6248" s="75"/>
      <c r="AD6248" s="77"/>
    </row>
    <row r="6249" spans="16:30" ht="4.5" customHeight="1" x14ac:dyDescent="0.2">
      <c r="P6249" s="75"/>
      <c r="Q6249" s="75"/>
      <c r="W6249" s="75"/>
      <c r="AD6249" s="77"/>
    </row>
    <row r="6250" spans="16:30" ht="4.5" customHeight="1" x14ac:dyDescent="0.2">
      <c r="P6250" s="75"/>
      <c r="Q6250" s="75"/>
      <c r="W6250" s="75"/>
      <c r="AD6250" s="77"/>
    </row>
    <row r="6251" spans="16:30" ht="4.5" customHeight="1" x14ac:dyDescent="0.2">
      <c r="P6251" s="75"/>
      <c r="Q6251" s="75"/>
      <c r="W6251" s="75"/>
      <c r="AD6251" s="77"/>
    </row>
    <row r="6252" spans="16:30" ht="4.5" customHeight="1" x14ac:dyDescent="0.2">
      <c r="P6252" s="75"/>
      <c r="Q6252" s="75"/>
      <c r="W6252" s="75"/>
      <c r="AD6252" s="77"/>
    </row>
    <row r="6253" spans="16:30" ht="4.5" customHeight="1" x14ac:dyDescent="0.2">
      <c r="P6253" s="75"/>
      <c r="Q6253" s="75"/>
      <c r="W6253" s="75"/>
      <c r="AD6253" s="77"/>
    </row>
    <row r="6254" spans="16:30" ht="4.5" customHeight="1" x14ac:dyDescent="0.2">
      <c r="P6254" s="75"/>
      <c r="Q6254" s="75"/>
      <c r="W6254" s="75"/>
      <c r="AD6254" s="77"/>
    </row>
    <row r="6255" spans="16:30" ht="4.5" customHeight="1" x14ac:dyDescent="0.2">
      <c r="P6255" s="75"/>
      <c r="Q6255" s="75"/>
      <c r="W6255" s="75"/>
      <c r="AD6255" s="77"/>
    </row>
    <row r="6256" spans="16:30" ht="4.5" customHeight="1" x14ac:dyDescent="0.2">
      <c r="P6256" s="75"/>
      <c r="Q6256" s="75"/>
      <c r="W6256" s="75"/>
      <c r="AD6256" s="77"/>
    </row>
    <row r="6257" spans="16:30" ht="4.5" customHeight="1" x14ac:dyDescent="0.2">
      <c r="P6257" s="75"/>
      <c r="Q6257" s="75"/>
      <c r="W6257" s="75"/>
      <c r="AD6257" s="77"/>
    </row>
    <row r="6258" spans="16:30" ht="4.5" customHeight="1" x14ac:dyDescent="0.2">
      <c r="P6258" s="75"/>
      <c r="Q6258" s="75"/>
      <c r="W6258" s="75"/>
      <c r="AD6258" s="77"/>
    </row>
    <row r="6259" spans="16:30" ht="4.5" customHeight="1" x14ac:dyDescent="0.2">
      <c r="P6259" s="75"/>
      <c r="Q6259" s="75"/>
      <c r="W6259" s="75"/>
      <c r="AD6259" s="77"/>
    </row>
    <row r="6260" spans="16:30" ht="4.5" customHeight="1" x14ac:dyDescent="0.2">
      <c r="P6260" s="75"/>
      <c r="Q6260" s="75"/>
      <c r="W6260" s="75"/>
      <c r="AD6260" s="77"/>
    </row>
    <row r="6261" spans="16:30" ht="4.5" customHeight="1" x14ac:dyDescent="0.2">
      <c r="P6261" s="75"/>
      <c r="Q6261" s="75"/>
      <c r="W6261" s="75"/>
      <c r="AD6261" s="77"/>
    </row>
    <row r="6262" spans="16:30" ht="4.5" customHeight="1" x14ac:dyDescent="0.2">
      <c r="P6262" s="75"/>
      <c r="Q6262" s="75"/>
      <c r="W6262" s="75"/>
      <c r="AD6262" s="77"/>
    </row>
    <row r="6263" spans="16:30" ht="4.5" customHeight="1" x14ac:dyDescent="0.2">
      <c r="P6263" s="75"/>
      <c r="Q6263" s="75"/>
      <c r="W6263" s="75"/>
      <c r="AD6263" s="77"/>
    </row>
    <row r="6264" spans="16:30" ht="4.5" customHeight="1" x14ac:dyDescent="0.2">
      <c r="P6264" s="75"/>
      <c r="Q6264" s="75"/>
      <c r="W6264" s="75"/>
      <c r="AD6264" s="77"/>
    </row>
    <row r="6265" spans="16:30" ht="4.5" customHeight="1" x14ac:dyDescent="0.2">
      <c r="P6265" s="75"/>
      <c r="Q6265" s="75"/>
      <c r="W6265" s="75"/>
      <c r="AD6265" s="77"/>
    </row>
    <row r="6266" spans="16:30" ht="4.5" customHeight="1" x14ac:dyDescent="0.2">
      <c r="P6266" s="75"/>
      <c r="Q6266" s="75"/>
      <c r="W6266" s="75"/>
      <c r="AD6266" s="77"/>
    </row>
    <row r="6267" spans="16:30" ht="4.5" customHeight="1" x14ac:dyDescent="0.2">
      <c r="P6267" s="75"/>
      <c r="Q6267" s="75"/>
      <c r="W6267" s="75"/>
      <c r="AD6267" s="77"/>
    </row>
    <row r="6268" spans="16:30" ht="4.5" customHeight="1" x14ac:dyDescent="0.2">
      <c r="P6268" s="75"/>
      <c r="Q6268" s="75"/>
      <c r="W6268" s="75"/>
      <c r="AD6268" s="77"/>
    </row>
    <row r="6269" spans="16:30" ht="4.5" customHeight="1" x14ac:dyDescent="0.2">
      <c r="P6269" s="75"/>
      <c r="Q6269" s="75"/>
      <c r="W6269" s="75"/>
      <c r="AD6269" s="77"/>
    </row>
    <row r="6270" spans="16:30" ht="4.5" customHeight="1" x14ac:dyDescent="0.2">
      <c r="P6270" s="75"/>
      <c r="Q6270" s="75"/>
      <c r="W6270" s="75"/>
      <c r="AD6270" s="77"/>
    </row>
    <row r="6271" spans="16:30" ht="4.5" customHeight="1" x14ac:dyDescent="0.2">
      <c r="P6271" s="75"/>
      <c r="Q6271" s="75"/>
      <c r="W6271" s="75"/>
      <c r="AD6271" s="77"/>
    </row>
    <row r="6272" spans="16:30" ht="4.5" customHeight="1" x14ac:dyDescent="0.2">
      <c r="P6272" s="75"/>
      <c r="Q6272" s="75"/>
      <c r="W6272" s="75"/>
      <c r="AD6272" s="77"/>
    </row>
    <row r="6273" spans="16:30" ht="4.5" customHeight="1" x14ac:dyDescent="0.2">
      <c r="P6273" s="75"/>
      <c r="Q6273" s="75"/>
      <c r="W6273" s="75"/>
      <c r="AD6273" s="77"/>
    </row>
    <row r="6274" spans="16:30" ht="4.5" customHeight="1" x14ac:dyDescent="0.2">
      <c r="P6274" s="75"/>
      <c r="Q6274" s="75"/>
      <c r="W6274" s="75"/>
      <c r="AD6274" s="77"/>
    </row>
    <row r="6275" spans="16:30" ht="4.5" customHeight="1" x14ac:dyDescent="0.2">
      <c r="P6275" s="75"/>
      <c r="Q6275" s="75"/>
      <c r="W6275" s="75"/>
      <c r="AD6275" s="77"/>
    </row>
    <row r="6276" spans="16:30" ht="4.5" customHeight="1" x14ac:dyDescent="0.2">
      <c r="P6276" s="75"/>
      <c r="Q6276" s="75"/>
      <c r="W6276" s="75"/>
      <c r="AD6276" s="77"/>
    </row>
    <row r="6277" spans="16:30" ht="4.5" customHeight="1" x14ac:dyDescent="0.2">
      <c r="P6277" s="75"/>
      <c r="Q6277" s="75"/>
      <c r="W6277" s="75"/>
      <c r="AD6277" s="77"/>
    </row>
    <row r="6278" spans="16:30" ht="4.5" customHeight="1" x14ac:dyDescent="0.2">
      <c r="P6278" s="75"/>
      <c r="Q6278" s="75"/>
      <c r="W6278" s="75"/>
      <c r="AD6278" s="77"/>
    </row>
    <row r="6279" spans="16:30" ht="4.5" customHeight="1" x14ac:dyDescent="0.2">
      <c r="P6279" s="75"/>
      <c r="Q6279" s="75"/>
      <c r="W6279" s="75"/>
      <c r="AD6279" s="77"/>
    </row>
    <row r="6280" spans="16:30" ht="4.5" customHeight="1" x14ac:dyDescent="0.2">
      <c r="P6280" s="75"/>
      <c r="Q6280" s="75"/>
      <c r="W6280" s="75"/>
      <c r="AD6280" s="77"/>
    </row>
    <row r="6281" spans="16:30" ht="4.5" customHeight="1" x14ac:dyDescent="0.2">
      <c r="P6281" s="75"/>
      <c r="Q6281" s="75"/>
      <c r="W6281" s="75"/>
      <c r="AD6281" s="77"/>
    </row>
    <row r="6282" spans="16:30" ht="4.5" customHeight="1" x14ac:dyDescent="0.2">
      <c r="P6282" s="75"/>
      <c r="Q6282" s="75"/>
      <c r="W6282" s="75"/>
      <c r="AD6282" s="77"/>
    </row>
    <row r="6283" spans="16:30" ht="4.5" customHeight="1" x14ac:dyDescent="0.2">
      <c r="P6283" s="75"/>
      <c r="Q6283" s="75"/>
      <c r="W6283" s="75"/>
      <c r="AD6283" s="77"/>
    </row>
    <row r="6284" spans="16:30" ht="4.5" customHeight="1" x14ac:dyDescent="0.2">
      <c r="P6284" s="75"/>
      <c r="Q6284" s="75"/>
      <c r="W6284" s="75"/>
      <c r="AD6284" s="77"/>
    </row>
    <row r="6285" spans="16:30" ht="4.5" customHeight="1" x14ac:dyDescent="0.2">
      <c r="P6285" s="75"/>
      <c r="Q6285" s="75"/>
      <c r="W6285" s="75"/>
      <c r="AD6285" s="77"/>
    </row>
    <row r="6286" spans="16:30" ht="4.5" customHeight="1" x14ac:dyDescent="0.2">
      <c r="P6286" s="75"/>
      <c r="Q6286" s="75"/>
      <c r="W6286" s="75"/>
      <c r="AD6286" s="77"/>
    </row>
    <row r="6287" spans="16:30" ht="4.5" customHeight="1" x14ac:dyDescent="0.2">
      <c r="P6287" s="75"/>
      <c r="Q6287" s="75"/>
      <c r="W6287" s="75"/>
      <c r="AD6287" s="77"/>
    </row>
    <row r="6288" spans="16:30" ht="4.5" customHeight="1" x14ac:dyDescent="0.2">
      <c r="P6288" s="75"/>
      <c r="Q6288" s="75"/>
      <c r="W6288" s="75"/>
      <c r="AD6288" s="77"/>
    </row>
    <row r="6289" spans="16:30" ht="4.5" customHeight="1" x14ac:dyDescent="0.2">
      <c r="P6289" s="75"/>
      <c r="Q6289" s="75"/>
      <c r="W6289" s="75"/>
      <c r="AD6289" s="77"/>
    </row>
    <row r="6290" spans="16:30" ht="4.5" customHeight="1" x14ac:dyDescent="0.2">
      <c r="P6290" s="75"/>
      <c r="Q6290" s="75"/>
      <c r="W6290" s="75"/>
      <c r="AD6290" s="77"/>
    </row>
    <row r="6291" spans="16:30" ht="4.5" customHeight="1" x14ac:dyDescent="0.2">
      <c r="P6291" s="75"/>
      <c r="Q6291" s="75"/>
      <c r="W6291" s="75"/>
      <c r="AD6291" s="77"/>
    </row>
    <row r="6292" spans="16:30" ht="4.5" customHeight="1" x14ac:dyDescent="0.2">
      <c r="P6292" s="75"/>
      <c r="Q6292" s="75"/>
      <c r="W6292" s="75"/>
      <c r="AD6292" s="77"/>
    </row>
    <row r="6293" spans="16:30" ht="4.5" customHeight="1" x14ac:dyDescent="0.2">
      <c r="P6293" s="75"/>
      <c r="Q6293" s="75"/>
      <c r="W6293" s="75"/>
      <c r="AD6293" s="77"/>
    </row>
    <row r="6294" spans="16:30" ht="4.5" customHeight="1" x14ac:dyDescent="0.2">
      <c r="P6294" s="75"/>
      <c r="Q6294" s="75"/>
      <c r="W6294" s="75"/>
      <c r="AD6294" s="77"/>
    </row>
    <row r="6295" spans="16:30" ht="4.5" customHeight="1" x14ac:dyDescent="0.2">
      <c r="P6295" s="75"/>
      <c r="Q6295" s="75"/>
      <c r="W6295" s="75"/>
      <c r="AD6295" s="77"/>
    </row>
    <row r="6296" spans="16:30" ht="4.5" customHeight="1" x14ac:dyDescent="0.2">
      <c r="P6296" s="75"/>
      <c r="Q6296" s="75"/>
      <c r="W6296" s="75"/>
      <c r="AD6296" s="77"/>
    </row>
    <row r="6297" spans="16:30" ht="4.5" customHeight="1" x14ac:dyDescent="0.2">
      <c r="P6297" s="75"/>
      <c r="Q6297" s="75"/>
      <c r="W6297" s="75"/>
      <c r="AD6297" s="77"/>
    </row>
    <row r="6298" spans="16:30" ht="4.5" customHeight="1" x14ac:dyDescent="0.2">
      <c r="P6298" s="75"/>
      <c r="Q6298" s="75"/>
      <c r="W6298" s="75"/>
      <c r="AD6298" s="77"/>
    </row>
    <row r="6299" spans="16:30" ht="4.5" customHeight="1" x14ac:dyDescent="0.2">
      <c r="P6299" s="75"/>
      <c r="Q6299" s="75"/>
      <c r="W6299" s="75"/>
      <c r="AD6299" s="77"/>
    </row>
    <row r="6300" spans="16:30" ht="4.5" customHeight="1" x14ac:dyDescent="0.2">
      <c r="P6300" s="75"/>
      <c r="Q6300" s="75"/>
      <c r="W6300" s="75"/>
      <c r="AD6300" s="77"/>
    </row>
    <row r="6301" spans="16:30" ht="4.5" customHeight="1" x14ac:dyDescent="0.2">
      <c r="P6301" s="75"/>
      <c r="Q6301" s="75"/>
      <c r="W6301" s="75"/>
      <c r="AD6301" s="77"/>
    </row>
    <row r="6302" spans="16:30" ht="4.5" customHeight="1" x14ac:dyDescent="0.2">
      <c r="P6302" s="75"/>
      <c r="Q6302" s="75"/>
      <c r="W6302" s="75"/>
      <c r="AD6302" s="77"/>
    </row>
    <row r="6303" spans="16:30" ht="4.5" customHeight="1" x14ac:dyDescent="0.2">
      <c r="P6303" s="75"/>
      <c r="Q6303" s="75"/>
      <c r="W6303" s="75"/>
      <c r="AD6303" s="77"/>
    </row>
    <row r="6304" spans="16:30" ht="4.5" customHeight="1" x14ac:dyDescent="0.2">
      <c r="P6304" s="75"/>
      <c r="Q6304" s="75"/>
      <c r="W6304" s="75"/>
      <c r="AD6304" s="77"/>
    </row>
    <row r="6305" spans="16:30" ht="4.5" customHeight="1" x14ac:dyDescent="0.2">
      <c r="P6305" s="75"/>
      <c r="Q6305" s="75"/>
      <c r="W6305" s="75"/>
      <c r="AD6305" s="77"/>
    </row>
    <row r="6306" spans="16:30" ht="4.5" customHeight="1" x14ac:dyDescent="0.2">
      <c r="P6306" s="75"/>
      <c r="Q6306" s="75"/>
      <c r="W6306" s="75"/>
      <c r="AD6306" s="77"/>
    </row>
    <row r="6307" spans="16:30" ht="4.5" customHeight="1" x14ac:dyDescent="0.2">
      <c r="P6307" s="75"/>
      <c r="Q6307" s="75"/>
      <c r="W6307" s="75"/>
      <c r="AD6307" s="77"/>
    </row>
    <row r="6308" spans="16:30" ht="4.5" customHeight="1" x14ac:dyDescent="0.2">
      <c r="P6308" s="75"/>
      <c r="Q6308" s="75"/>
      <c r="W6308" s="75"/>
      <c r="AD6308" s="77"/>
    </row>
    <row r="6309" spans="16:30" ht="4.5" customHeight="1" x14ac:dyDescent="0.2">
      <c r="P6309" s="75"/>
      <c r="Q6309" s="75"/>
      <c r="W6309" s="75"/>
      <c r="AD6309" s="77"/>
    </row>
    <row r="6310" spans="16:30" ht="4.5" customHeight="1" x14ac:dyDescent="0.2">
      <c r="P6310" s="75"/>
      <c r="Q6310" s="75"/>
      <c r="W6310" s="75"/>
      <c r="AD6310" s="77"/>
    </row>
    <row r="6311" spans="16:30" ht="4.5" customHeight="1" x14ac:dyDescent="0.2">
      <c r="P6311" s="75"/>
      <c r="Q6311" s="75"/>
      <c r="W6311" s="75"/>
      <c r="AD6311" s="77"/>
    </row>
    <row r="6312" spans="16:30" ht="4.5" customHeight="1" x14ac:dyDescent="0.2">
      <c r="P6312" s="75"/>
      <c r="Q6312" s="75"/>
      <c r="W6312" s="75"/>
      <c r="AD6312" s="77"/>
    </row>
    <row r="6313" spans="16:30" ht="4.5" customHeight="1" x14ac:dyDescent="0.2">
      <c r="P6313" s="75"/>
      <c r="Q6313" s="75"/>
      <c r="W6313" s="75"/>
      <c r="AD6313" s="77"/>
    </row>
    <row r="6314" spans="16:30" ht="4.5" customHeight="1" x14ac:dyDescent="0.2">
      <c r="P6314" s="75"/>
      <c r="Q6314" s="75"/>
      <c r="W6314" s="75"/>
      <c r="AD6314" s="77"/>
    </row>
    <row r="6315" spans="16:30" ht="4.5" customHeight="1" x14ac:dyDescent="0.2">
      <c r="P6315" s="75"/>
      <c r="Q6315" s="75"/>
      <c r="W6315" s="75"/>
      <c r="AD6315" s="77"/>
    </row>
    <row r="6316" spans="16:30" ht="4.5" customHeight="1" x14ac:dyDescent="0.2">
      <c r="P6316" s="75"/>
      <c r="Q6316" s="75"/>
      <c r="W6316" s="75"/>
      <c r="AD6316" s="77"/>
    </row>
    <row r="6317" spans="16:30" ht="4.5" customHeight="1" x14ac:dyDescent="0.2">
      <c r="P6317" s="75"/>
      <c r="Q6317" s="75"/>
      <c r="W6317" s="75"/>
      <c r="AD6317" s="77"/>
    </row>
    <row r="6318" spans="16:30" ht="4.5" customHeight="1" x14ac:dyDescent="0.2">
      <c r="P6318" s="75"/>
      <c r="Q6318" s="75"/>
      <c r="W6318" s="75"/>
      <c r="AD6318" s="77"/>
    </row>
    <row r="6319" spans="16:30" ht="4.5" customHeight="1" x14ac:dyDescent="0.2">
      <c r="P6319" s="75"/>
      <c r="Q6319" s="75"/>
      <c r="W6319" s="75"/>
      <c r="AD6319" s="77"/>
    </row>
    <row r="6320" spans="16:30" ht="4.5" customHeight="1" x14ac:dyDescent="0.2">
      <c r="P6320" s="75"/>
      <c r="Q6320" s="75"/>
      <c r="W6320" s="75"/>
      <c r="AD6320" s="77"/>
    </row>
    <row r="6321" spans="16:30" ht="4.5" customHeight="1" x14ac:dyDescent="0.2">
      <c r="P6321" s="75"/>
      <c r="Q6321" s="75"/>
      <c r="W6321" s="75"/>
      <c r="AD6321" s="77"/>
    </row>
    <row r="6322" spans="16:30" ht="4.5" customHeight="1" x14ac:dyDescent="0.2">
      <c r="P6322" s="75"/>
      <c r="Q6322" s="75"/>
      <c r="W6322" s="75"/>
      <c r="AD6322" s="77"/>
    </row>
    <row r="6323" spans="16:30" ht="4.5" customHeight="1" x14ac:dyDescent="0.2">
      <c r="P6323" s="75"/>
      <c r="Q6323" s="75"/>
      <c r="W6323" s="75"/>
      <c r="AD6323" s="77"/>
    </row>
    <row r="6324" spans="16:30" ht="4.5" customHeight="1" x14ac:dyDescent="0.2">
      <c r="P6324" s="75"/>
      <c r="Q6324" s="75"/>
      <c r="W6324" s="75"/>
      <c r="AD6324" s="77"/>
    </row>
    <row r="6325" spans="16:30" ht="4.5" customHeight="1" x14ac:dyDescent="0.2">
      <c r="P6325" s="75"/>
      <c r="Q6325" s="75"/>
      <c r="W6325" s="75"/>
      <c r="AD6325" s="77"/>
    </row>
    <row r="6326" spans="16:30" ht="4.5" customHeight="1" x14ac:dyDescent="0.2">
      <c r="P6326" s="75"/>
      <c r="Q6326" s="75"/>
      <c r="W6326" s="75"/>
      <c r="AD6326" s="77"/>
    </row>
    <row r="6327" spans="16:30" ht="4.5" customHeight="1" x14ac:dyDescent="0.2">
      <c r="P6327" s="75"/>
      <c r="Q6327" s="75"/>
      <c r="W6327" s="75"/>
      <c r="AD6327" s="77"/>
    </row>
    <row r="6328" spans="16:30" ht="4.5" customHeight="1" x14ac:dyDescent="0.2">
      <c r="P6328" s="75"/>
      <c r="Q6328" s="75"/>
      <c r="W6328" s="75"/>
      <c r="AD6328" s="77"/>
    </row>
    <row r="6329" spans="16:30" ht="4.5" customHeight="1" x14ac:dyDescent="0.2">
      <c r="P6329" s="75"/>
      <c r="Q6329" s="75"/>
      <c r="W6329" s="75"/>
      <c r="AD6329" s="77"/>
    </row>
    <row r="6330" spans="16:30" ht="4.5" customHeight="1" x14ac:dyDescent="0.2">
      <c r="P6330" s="75"/>
      <c r="Q6330" s="75"/>
      <c r="W6330" s="75"/>
      <c r="AD6330" s="77"/>
    </row>
    <row r="6331" spans="16:30" ht="4.5" customHeight="1" x14ac:dyDescent="0.2">
      <c r="P6331" s="75"/>
      <c r="Q6331" s="75"/>
      <c r="W6331" s="75"/>
      <c r="AD6331" s="77"/>
    </row>
    <row r="6332" spans="16:30" ht="4.5" customHeight="1" x14ac:dyDescent="0.2">
      <c r="P6332" s="75"/>
      <c r="Q6332" s="75"/>
      <c r="W6332" s="75"/>
      <c r="AD6332" s="77"/>
    </row>
    <row r="6333" spans="16:30" ht="4.5" customHeight="1" x14ac:dyDescent="0.2">
      <c r="P6333" s="75"/>
      <c r="Q6333" s="75"/>
      <c r="W6333" s="75"/>
      <c r="AD6333" s="77"/>
    </row>
    <row r="6334" spans="16:30" ht="4.5" customHeight="1" x14ac:dyDescent="0.2">
      <c r="P6334" s="75"/>
      <c r="Q6334" s="75"/>
      <c r="W6334" s="75"/>
      <c r="AD6334" s="77"/>
    </row>
    <row r="6335" spans="16:30" ht="4.5" customHeight="1" x14ac:dyDescent="0.2">
      <c r="P6335" s="75"/>
      <c r="Q6335" s="75"/>
      <c r="W6335" s="75"/>
      <c r="AD6335" s="77"/>
    </row>
    <row r="6336" spans="16:30" ht="4.5" customHeight="1" x14ac:dyDescent="0.2">
      <c r="P6336" s="75"/>
      <c r="Q6336" s="75"/>
      <c r="W6336" s="75"/>
      <c r="AD6336" s="77"/>
    </row>
    <row r="6337" spans="16:30" ht="4.5" customHeight="1" x14ac:dyDescent="0.2">
      <c r="P6337" s="75"/>
      <c r="Q6337" s="75"/>
      <c r="W6337" s="75"/>
      <c r="AD6337" s="77"/>
    </row>
    <row r="6338" spans="16:30" ht="4.5" customHeight="1" x14ac:dyDescent="0.2">
      <c r="P6338" s="75"/>
      <c r="Q6338" s="75"/>
      <c r="W6338" s="75"/>
      <c r="AD6338" s="77"/>
    </row>
    <row r="6339" spans="16:30" ht="4.5" customHeight="1" x14ac:dyDescent="0.2">
      <c r="P6339" s="75"/>
      <c r="Q6339" s="75"/>
      <c r="W6339" s="75"/>
      <c r="AD6339" s="77"/>
    </row>
    <row r="6340" spans="16:30" ht="4.5" customHeight="1" x14ac:dyDescent="0.2">
      <c r="P6340" s="75"/>
      <c r="Q6340" s="75"/>
      <c r="W6340" s="75"/>
      <c r="AD6340" s="77"/>
    </row>
    <row r="6341" spans="16:30" ht="4.5" customHeight="1" x14ac:dyDescent="0.2">
      <c r="P6341" s="75"/>
      <c r="Q6341" s="75"/>
      <c r="W6341" s="75"/>
      <c r="AD6341" s="77"/>
    </row>
    <row r="6342" spans="16:30" ht="4.5" customHeight="1" x14ac:dyDescent="0.2">
      <c r="P6342" s="75"/>
      <c r="Q6342" s="75"/>
      <c r="W6342" s="75"/>
      <c r="AD6342" s="77"/>
    </row>
    <row r="6343" spans="16:30" ht="4.5" customHeight="1" x14ac:dyDescent="0.2">
      <c r="P6343" s="75"/>
      <c r="Q6343" s="75"/>
      <c r="W6343" s="75"/>
      <c r="AD6343" s="77"/>
    </row>
    <row r="6344" spans="16:30" ht="4.5" customHeight="1" x14ac:dyDescent="0.2">
      <c r="P6344" s="75"/>
      <c r="Q6344" s="75"/>
      <c r="W6344" s="75"/>
      <c r="AD6344" s="77"/>
    </row>
    <row r="6345" spans="16:30" ht="4.5" customHeight="1" x14ac:dyDescent="0.2">
      <c r="P6345" s="75"/>
      <c r="Q6345" s="75"/>
      <c r="W6345" s="75"/>
      <c r="AD6345" s="77"/>
    </row>
    <row r="6346" spans="16:30" ht="4.5" customHeight="1" x14ac:dyDescent="0.2">
      <c r="P6346" s="75"/>
      <c r="Q6346" s="75"/>
      <c r="W6346" s="75"/>
      <c r="AD6346" s="77"/>
    </row>
    <row r="6347" spans="16:30" ht="4.5" customHeight="1" x14ac:dyDescent="0.2">
      <c r="P6347" s="75"/>
      <c r="Q6347" s="75"/>
      <c r="W6347" s="75"/>
      <c r="AD6347" s="77"/>
    </row>
    <row r="6348" spans="16:30" ht="4.5" customHeight="1" x14ac:dyDescent="0.2">
      <c r="P6348" s="75"/>
      <c r="Q6348" s="75"/>
      <c r="W6348" s="75"/>
      <c r="AD6348" s="77"/>
    </row>
    <row r="6349" spans="16:30" ht="4.5" customHeight="1" x14ac:dyDescent="0.2">
      <c r="P6349" s="75"/>
      <c r="Q6349" s="75"/>
      <c r="W6349" s="75"/>
      <c r="AD6349" s="77"/>
    </row>
    <row r="6350" spans="16:30" ht="4.5" customHeight="1" x14ac:dyDescent="0.2">
      <c r="P6350" s="75"/>
      <c r="Q6350" s="75"/>
      <c r="W6350" s="75"/>
      <c r="AD6350" s="77"/>
    </row>
    <row r="6351" spans="16:30" ht="4.5" customHeight="1" x14ac:dyDescent="0.2">
      <c r="P6351" s="75"/>
      <c r="Q6351" s="75"/>
      <c r="W6351" s="75"/>
      <c r="AD6351" s="77"/>
    </row>
    <row r="6352" spans="16:30" ht="4.5" customHeight="1" x14ac:dyDescent="0.2">
      <c r="P6352" s="75"/>
      <c r="Q6352" s="75"/>
      <c r="W6352" s="75"/>
      <c r="AD6352" s="77"/>
    </row>
    <row r="6353" spans="16:30" ht="4.5" customHeight="1" x14ac:dyDescent="0.2">
      <c r="P6353" s="75"/>
      <c r="Q6353" s="75"/>
      <c r="W6353" s="75"/>
      <c r="AD6353" s="77"/>
    </row>
    <row r="6354" spans="16:30" ht="4.5" customHeight="1" x14ac:dyDescent="0.2">
      <c r="P6354" s="75"/>
      <c r="Q6354" s="75"/>
      <c r="W6354" s="75"/>
      <c r="AD6354" s="77"/>
    </row>
    <row r="6355" spans="16:30" ht="4.5" customHeight="1" x14ac:dyDescent="0.2">
      <c r="P6355" s="75"/>
      <c r="Q6355" s="75"/>
      <c r="W6355" s="75"/>
      <c r="AD6355" s="77"/>
    </row>
    <row r="6356" spans="16:30" ht="4.5" customHeight="1" x14ac:dyDescent="0.2">
      <c r="P6356" s="75"/>
      <c r="Q6356" s="75"/>
      <c r="W6356" s="75"/>
      <c r="AD6356" s="77"/>
    </row>
    <row r="6357" spans="16:30" ht="4.5" customHeight="1" x14ac:dyDescent="0.2">
      <c r="P6357" s="75"/>
      <c r="Q6357" s="75"/>
      <c r="W6357" s="75"/>
      <c r="AD6357" s="77"/>
    </row>
    <row r="6358" spans="16:30" ht="4.5" customHeight="1" x14ac:dyDescent="0.2">
      <c r="P6358" s="75"/>
      <c r="Q6358" s="75"/>
      <c r="W6358" s="75"/>
      <c r="AD6358" s="77"/>
    </row>
    <row r="6359" spans="16:30" ht="4.5" customHeight="1" x14ac:dyDescent="0.2">
      <c r="P6359" s="75"/>
      <c r="Q6359" s="75"/>
      <c r="W6359" s="75"/>
      <c r="AD6359" s="77"/>
    </row>
    <row r="6360" spans="16:30" ht="4.5" customHeight="1" x14ac:dyDescent="0.2">
      <c r="P6360" s="75"/>
      <c r="Q6360" s="75"/>
      <c r="W6360" s="75"/>
      <c r="AD6360" s="77"/>
    </row>
    <row r="6361" spans="16:30" ht="4.5" customHeight="1" x14ac:dyDescent="0.2">
      <c r="P6361" s="75"/>
      <c r="Q6361" s="75"/>
      <c r="W6361" s="75"/>
      <c r="AD6361" s="77"/>
    </row>
    <row r="6362" spans="16:30" ht="4.5" customHeight="1" x14ac:dyDescent="0.2">
      <c r="P6362" s="75"/>
      <c r="Q6362" s="75"/>
      <c r="W6362" s="75"/>
      <c r="AD6362" s="77"/>
    </row>
    <row r="6363" spans="16:30" ht="4.5" customHeight="1" x14ac:dyDescent="0.2">
      <c r="P6363" s="75"/>
      <c r="Q6363" s="75"/>
      <c r="W6363" s="75"/>
      <c r="AD6363" s="77"/>
    </row>
    <row r="6364" spans="16:30" ht="4.5" customHeight="1" x14ac:dyDescent="0.2">
      <c r="P6364" s="75"/>
      <c r="Q6364" s="75"/>
      <c r="W6364" s="75"/>
      <c r="AD6364" s="77"/>
    </row>
    <row r="6365" spans="16:30" ht="4.5" customHeight="1" x14ac:dyDescent="0.2">
      <c r="P6365" s="75"/>
      <c r="Q6365" s="75"/>
      <c r="W6365" s="75"/>
      <c r="AD6365" s="77"/>
    </row>
    <row r="6366" spans="16:30" ht="4.5" customHeight="1" x14ac:dyDescent="0.2">
      <c r="P6366" s="75"/>
      <c r="Q6366" s="75"/>
      <c r="W6366" s="75"/>
      <c r="AD6366" s="77"/>
    </row>
    <row r="6367" spans="16:30" ht="4.5" customHeight="1" x14ac:dyDescent="0.2">
      <c r="P6367" s="75"/>
      <c r="Q6367" s="75"/>
      <c r="W6367" s="75"/>
      <c r="AD6367" s="77"/>
    </row>
    <row r="6368" spans="16:30" ht="4.5" customHeight="1" x14ac:dyDescent="0.2">
      <c r="P6368" s="75"/>
      <c r="Q6368" s="75"/>
      <c r="W6368" s="75"/>
      <c r="AD6368" s="77"/>
    </row>
    <row r="6369" spans="16:30" ht="4.5" customHeight="1" x14ac:dyDescent="0.2">
      <c r="P6369" s="75"/>
      <c r="Q6369" s="75"/>
      <c r="W6369" s="75"/>
      <c r="AD6369" s="77"/>
    </row>
    <row r="6370" spans="16:30" ht="4.5" customHeight="1" x14ac:dyDescent="0.2">
      <c r="P6370" s="75"/>
      <c r="Q6370" s="75"/>
      <c r="W6370" s="75"/>
      <c r="AD6370" s="77"/>
    </row>
    <row r="6371" spans="16:30" ht="4.5" customHeight="1" x14ac:dyDescent="0.2">
      <c r="P6371" s="75"/>
      <c r="Q6371" s="75"/>
      <c r="W6371" s="75"/>
      <c r="AD6371" s="77"/>
    </row>
    <row r="6372" spans="16:30" ht="4.5" customHeight="1" x14ac:dyDescent="0.2">
      <c r="P6372" s="75"/>
      <c r="Q6372" s="75"/>
      <c r="W6372" s="75"/>
      <c r="AD6372" s="77"/>
    </row>
    <row r="6373" spans="16:30" ht="4.5" customHeight="1" x14ac:dyDescent="0.2">
      <c r="P6373" s="75"/>
      <c r="Q6373" s="75"/>
      <c r="W6373" s="75"/>
      <c r="AD6373" s="77"/>
    </row>
    <row r="6374" spans="16:30" ht="4.5" customHeight="1" x14ac:dyDescent="0.2">
      <c r="P6374" s="75"/>
      <c r="Q6374" s="75"/>
      <c r="W6374" s="75"/>
      <c r="AD6374" s="77"/>
    </row>
    <row r="6375" spans="16:30" ht="4.5" customHeight="1" x14ac:dyDescent="0.2">
      <c r="P6375" s="75"/>
      <c r="Q6375" s="75"/>
      <c r="W6375" s="75"/>
      <c r="AD6375" s="77"/>
    </row>
    <row r="6376" spans="16:30" ht="4.5" customHeight="1" x14ac:dyDescent="0.2">
      <c r="P6376" s="75"/>
      <c r="Q6376" s="75"/>
      <c r="W6376" s="75"/>
      <c r="AD6376" s="77"/>
    </row>
    <row r="6377" spans="16:30" ht="4.5" customHeight="1" x14ac:dyDescent="0.2">
      <c r="P6377" s="75"/>
      <c r="Q6377" s="75"/>
      <c r="W6377" s="75"/>
      <c r="AD6377" s="77"/>
    </row>
    <row r="6378" spans="16:30" ht="4.5" customHeight="1" x14ac:dyDescent="0.2">
      <c r="P6378" s="75"/>
      <c r="Q6378" s="75"/>
      <c r="W6378" s="75"/>
      <c r="AD6378" s="77"/>
    </row>
    <row r="6379" spans="16:30" ht="4.5" customHeight="1" x14ac:dyDescent="0.2">
      <c r="P6379" s="75"/>
      <c r="Q6379" s="75"/>
      <c r="W6379" s="75"/>
      <c r="AD6379" s="77"/>
    </row>
    <row r="6380" spans="16:30" ht="4.5" customHeight="1" x14ac:dyDescent="0.2">
      <c r="P6380" s="75"/>
      <c r="Q6380" s="75"/>
      <c r="W6380" s="75"/>
      <c r="AD6380" s="77"/>
    </row>
    <row r="6381" spans="16:30" ht="4.5" customHeight="1" x14ac:dyDescent="0.2">
      <c r="P6381" s="75"/>
      <c r="Q6381" s="75"/>
      <c r="W6381" s="75"/>
      <c r="AD6381" s="77"/>
    </row>
    <row r="6382" spans="16:30" ht="4.5" customHeight="1" x14ac:dyDescent="0.2">
      <c r="P6382" s="75"/>
      <c r="Q6382" s="75"/>
      <c r="W6382" s="75"/>
      <c r="AD6382" s="77"/>
    </row>
    <row r="6383" spans="16:30" ht="4.5" customHeight="1" x14ac:dyDescent="0.2">
      <c r="P6383" s="75"/>
      <c r="Q6383" s="75"/>
      <c r="W6383" s="75"/>
      <c r="AD6383" s="77"/>
    </row>
    <row r="6384" spans="16:30" ht="4.5" customHeight="1" x14ac:dyDescent="0.2">
      <c r="P6384" s="75"/>
      <c r="Q6384" s="75"/>
      <c r="W6384" s="75"/>
      <c r="AD6384" s="77"/>
    </row>
    <row r="6385" spans="16:30" ht="4.5" customHeight="1" x14ac:dyDescent="0.2">
      <c r="P6385" s="75"/>
      <c r="Q6385" s="75"/>
      <c r="W6385" s="75"/>
      <c r="AD6385" s="77"/>
    </row>
    <row r="6386" spans="16:30" ht="4.5" customHeight="1" x14ac:dyDescent="0.2">
      <c r="P6386" s="75"/>
      <c r="Q6386" s="75"/>
      <c r="W6386" s="75"/>
      <c r="AD6386" s="77"/>
    </row>
    <row r="6387" spans="16:30" ht="4.5" customHeight="1" x14ac:dyDescent="0.2">
      <c r="P6387" s="75"/>
      <c r="Q6387" s="75"/>
      <c r="W6387" s="75"/>
      <c r="AD6387" s="77"/>
    </row>
    <row r="6388" spans="16:30" ht="4.5" customHeight="1" x14ac:dyDescent="0.2">
      <c r="P6388" s="75"/>
      <c r="Q6388" s="75"/>
      <c r="W6388" s="75"/>
      <c r="AD6388" s="77"/>
    </row>
    <row r="6389" spans="16:30" ht="4.5" customHeight="1" x14ac:dyDescent="0.2">
      <c r="P6389" s="75"/>
      <c r="Q6389" s="75"/>
      <c r="W6389" s="75"/>
      <c r="AD6389" s="77"/>
    </row>
    <row r="6390" spans="16:30" ht="4.5" customHeight="1" x14ac:dyDescent="0.2">
      <c r="P6390" s="75"/>
      <c r="Q6390" s="75"/>
      <c r="W6390" s="75"/>
      <c r="AD6390" s="77"/>
    </row>
    <row r="6391" spans="16:30" ht="4.5" customHeight="1" x14ac:dyDescent="0.2">
      <c r="P6391" s="75"/>
      <c r="Q6391" s="75"/>
      <c r="W6391" s="75"/>
      <c r="AD6391" s="77"/>
    </row>
    <row r="6392" spans="16:30" ht="4.5" customHeight="1" x14ac:dyDescent="0.2">
      <c r="P6392" s="75"/>
      <c r="Q6392" s="75"/>
      <c r="W6392" s="75"/>
      <c r="AD6392" s="77"/>
    </row>
    <row r="6393" spans="16:30" ht="4.5" customHeight="1" x14ac:dyDescent="0.2">
      <c r="P6393" s="75"/>
      <c r="Q6393" s="75"/>
      <c r="W6393" s="75"/>
      <c r="AD6393" s="77"/>
    </row>
    <row r="6394" spans="16:30" ht="4.5" customHeight="1" x14ac:dyDescent="0.2">
      <c r="P6394" s="75"/>
      <c r="Q6394" s="75"/>
      <c r="W6394" s="75"/>
      <c r="AD6394" s="77"/>
    </row>
    <row r="6395" spans="16:30" ht="4.5" customHeight="1" x14ac:dyDescent="0.2">
      <c r="P6395" s="75"/>
      <c r="Q6395" s="75"/>
      <c r="W6395" s="75"/>
      <c r="AD6395" s="77"/>
    </row>
    <row r="6396" spans="16:30" ht="4.5" customHeight="1" x14ac:dyDescent="0.2">
      <c r="P6396" s="75"/>
      <c r="Q6396" s="75"/>
      <c r="W6396" s="75"/>
      <c r="AD6396" s="77"/>
    </row>
    <row r="6397" spans="16:30" ht="4.5" customHeight="1" x14ac:dyDescent="0.2">
      <c r="P6397" s="75"/>
      <c r="Q6397" s="75"/>
      <c r="W6397" s="75"/>
      <c r="AD6397" s="77"/>
    </row>
    <row r="6398" spans="16:30" ht="4.5" customHeight="1" x14ac:dyDescent="0.2">
      <c r="P6398" s="75"/>
      <c r="Q6398" s="75"/>
      <c r="W6398" s="75"/>
      <c r="AD6398" s="77"/>
    </row>
    <row r="6399" spans="16:30" ht="4.5" customHeight="1" x14ac:dyDescent="0.2">
      <c r="P6399" s="75"/>
      <c r="Q6399" s="75"/>
      <c r="W6399" s="75"/>
      <c r="AD6399" s="77"/>
    </row>
    <row r="6400" spans="16:30" ht="4.5" customHeight="1" x14ac:dyDescent="0.2">
      <c r="P6400" s="75"/>
      <c r="Q6400" s="75"/>
      <c r="W6400" s="75"/>
      <c r="AD6400" s="77"/>
    </row>
    <row r="6401" spans="16:30" ht="4.5" customHeight="1" x14ac:dyDescent="0.2">
      <c r="P6401" s="75"/>
      <c r="Q6401" s="75"/>
      <c r="W6401" s="75"/>
      <c r="AD6401" s="77"/>
    </row>
    <row r="6402" spans="16:30" ht="4.5" customHeight="1" x14ac:dyDescent="0.2">
      <c r="P6402" s="75"/>
      <c r="Q6402" s="75"/>
      <c r="W6402" s="75"/>
      <c r="AD6402" s="77"/>
    </row>
    <row r="6403" spans="16:30" ht="4.5" customHeight="1" x14ac:dyDescent="0.2">
      <c r="P6403" s="75"/>
      <c r="Q6403" s="75"/>
      <c r="W6403" s="75"/>
      <c r="AD6403" s="77"/>
    </row>
    <row r="6404" spans="16:30" ht="4.5" customHeight="1" x14ac:dyDescent="0.2">
      <c r="P6404" s="75"/>
      <c r="Q6404" s="75"/>
      <c r="W6404" s="75"/>
      <c r="AD6404" s="77"/>
    </row>
    <row r="6405" spans="16:30" ht="4.5" customHeight="1" x14ac:dyDescent="0.2">
      <c r="P6405" s="75"/>
      <c r="Q6405" s="75"/>
      <c r="W6405" s="75"/>
      <c r="AD6405" s="77"/>
    </row>
    <row r="6406" spans="16:30" ht="4.5" customHeight="1" x14ac:dyDescent="0.2">
      <c r="P6406" s="75"/>
      <c r="Q6406" s="75"/>
      <c r="W6406" s="75"/>
      <c r="AD6406" s="77"/>
    </row>
    <row r="6407" spans="16:30" ht="4.5" customHeight="1" x14ac:dyDescent="0.2">
      <c r="P6407" s="75"/>
      <c r="Q6407" s="75"/>
      <c r="W6407" s="75"/>
      <c r="AD6407" s="77"/>
    </row>
    <row r="6408" spans="16:30" ht="4.5" customHeight="1" x14ac:dyDescent="0.2">
      <c r="P6408" s="75"/>
      <c r="Q6408" s="75"/>
      <c r="W6408" s="75"/>
      <c r="AD6408" s="77"/>
    </row>
    <row r="6409" spans="16:30" ht="4.5" customHeight="1" x14ac:dyDescent="0.2">
      <c r="P6409" s="75"/>
      <c r="Q6409" s="75"/>
      <c r="W6409" s="75"/>
      <c r="AD6409" s="77"/>
    </row>
    <row r="6410" spans="16:30" ht="4.5" customHeight="1" x14ac:dyDescent="0.2">
      <c r="P6410" s="75"/>
      <c r="Q6410" s="75"/>
      <c r="W6410" s="75"/>
      <c r="AD6410" s="77"/>
    </row>
    <row r="6411" spans="16:30" ht="4.5" customHeight="1" x14ac:dyDescent="0.2">
      <c r="P6411" s="75"/>
      <c r="Q6411" s="75"/>
      <c r="W6411" s="75"/>
      <c r="AD6411" s="77"/>
    </row>
    <row r="6412" spans="16:30" ht="4.5" customHeight="1" x14ac:dyDescent="0.2">
      <c r="P6412" s="75"/>
      <c r="Q6412" s="75"/>
      <c r="W6412" s="75"/>
      <c r="AD6412" s="77"/>
    </row>
    <row r="6413" spans="16:30" ht="4.5" customHeight="1" x14ac:dyDescent="0.2">
      <c r="P6413" s="75"/>
      <c r="Q6413" s="75"/>
      <c r="W6413" s="75"/>
      <c r="AD6413" s="77"/>
    </row>
    <row r="6414" spans="16:30" ht="4.5" customHeight="1" x14ac:dyDescent="0.2">
      <c r="P6414" s="75"/>
      <c r="Q6414" s="75"/>
      <c r="W6414" s="75"/>
      <c r="AD6414" s="77"/>
    </row>
    <row r="6415" spans="16:30" ht="4.5" customHeight="1" x14ac:dyDescent="0.2">
      <c r="P6415" s="75"/>
      <c r="Q6415" s="75"/>
      <c r="W6415" s="75"/>
      <c r="AD6415" s="77"/>
    </row>
    <row r="6416" spans="16:30" ht="4.5" customHeight="1" x14ac:dyDescent="0.2">
      <c r="P6416" s="75"/>
      <c r="Q6416" s="75"/>
      <c r="W6416" s="75"/>
      <c r="AD6416" s="77"/>
    </row>
    <row r="6417" spans="16:30" ht="4.5" customHeight="1" x14ac:dyDescent="0.2">
      <c r="P6417" s="75"/>
      <c r="Q6417" s="75"/>
      <c r="W6417" s="75"/>
      <c r="AD6417" s="77"/>
    </row>
    <row r="6418" spans="16:30" ht="4.5" customHeight="1" x14ac:dyDescent="0.2">
      <c r="P6418" s="75"/>
      <c r="Q6418" s="75"/>
      <c r="W6418" s="75"/>
      <c r="AD6418" s="77"/>
    </row>
    <row r="6419" spans="16:30" ht="4.5" customHeight="1" x14ac:dyDescent="0.2">
      <c r="P6419" s="75"/>
      <c r="Q6419" s="75"/>
      <c r="W6419" s="75"/>
      <c r="AD6419" s="77"/>
    </row>
    <row r="6420" spans="16:30" ht="4.5" customHeight="1" x14ac:dyDescent="0.2">
      <c r="P6420" s="75"/>
      <c r="Q6420" s="75"/>
      <c r="W6420" s="75"/>
      <c r="AD6420" s="77"/>
    </row>
    <row r="6421" spans="16:30" ht="4.5" customHeight="1" x14ac:dyDescent="0.2">
      <c r="P6421" s="75"/>
      <c r="Q6421" s="75"/>
      <c r="W6421" s="75"/>
      <c r="AD6421" s="77"/>
    </row>
    <row r="6422" spans="16:30" ht="4.5" customHeight="1" x14ac:dyDescent="0.2">
      <c r="P6422" s="75"/>
      <c r="Q6422" s="75"/>
      <c r="W6422" s="75"/>
      <c r="AD6422" s="77"/>
    </row>
    <row r="6423" spans="16:30" ht="4.5" customHeight="1" x14ac:dyDescent="0.2">
      <c r="P6423" s="75"/>
      <c r="Q6423" s="75"/>
      <c r="W6423" s="75"/>
      <c r="AD6423" s="77"/>
    </row>
    <row r="6424" spans="16:30" ht="4.5" customHeight="1" x14ac:dyDescent="0.2">
      <c r="P6424" s="75"/>
      <c r="Q6424" s="75"/>
      <c r="W6424" s="75"/>
      <c r="AD6424" s="77"/>
    </row>
    <row r="6425" spans="16:30" ht="4.5" customHeight="1" x14ac:dyDescent="0.2">
      <c r="P6425" s="75"/>
      <c r="Q6425" s="75"/>
      <c r="W6425" s="75"/>
      <c r="AD6425" s="77"/>
    </row>
    <row r="6426" spans="16:30" ht="4.5" customHeight="1" x14ac:dyDescent="0.2">
      <c r="P6426" s="75"/>
      <c r="Q6426" s="75"/>
      <c r="W6426" s="75"/>
      <c r="AD6426" s="77"/>
    </row>
    <row r="6427" spans="16:30" ht="4.5" customHeight="1" x14ac:dyDescent="0.2">
      <c r="P6427" s="75"/>
      <c r="Q6427" s="75"/>
      <c r="W6427" s="75"/>
      <c r="AD6427" s="77"/>
    </row>
    <row r="6428" spans="16:30" ht="4.5" customHeight="1" x14ac:dyDescent="0.2">
      <c r="P6428" s="75"/>
      <c r="Q6428" s="75"/>
      <c r="W6428" s="75"/>
      <c r="AD6428" s="77"/>
    </row>
    <row r="6429" spans="16:30" ht="4.5" customHeight="1" x14ac:dyDescent="0.2">
      <c r="P6429" s="75"/>
      <c r="Q6429" s="75"/>
      <c r="W6429" s="75"/>
      <c r="AD6429" s="77"/>
    </row>
    <row r="6430" spans="16:30" ht="4.5" customHeight="1" x14ac:dyDescent="0.2">
      <c r="P6430" s="75"/>
      <c r="Q6430" s="75"/>
      <c r="W6430" s="75"/>
      <c r="AD6430" s="77"/>
    </row>
    <row r="6431" spans="16:30" ht="4.5" customHeight="1" x14ac:dyDescent="0.2">
      <c r="P6431" s="75"/>
      <c r="Q6431" s="75"/>
      <c r="W6431" s="75"/>
      <c r="AD6431" s="77"/>
    </row>
    <row r="6432" spans="16:30" ht="4.5" customHeight="1" x14ac:dyDescent="0.2">
      <c r="P6432" s="75"/>
      <c r="Q6432" s="75"/>
      <c r="W6432" s="75"/>
      <c r="AD6432" s="77"/>
    </row>
    <row r="6433" spans="16:30" ht="4.5" customHeight="1" x14ac:dyDescent="0.2">
      <c r="P6433" s="75"/>
      <c r="Q6433" s="75"/>
      <c r="W6433" s="75"/>
      <c r="AD6433" s="77"/>
    </row>
    <row r="6434" spans="16:30" ht="4.5" customHeight="1" x14ac:dyDescent="0.2">
      <c r="P6434" s="75"/>
      <c r="Q6434" s="75"/>
      <c r="W6434" s="75"/>
      <c r="AD6434" s="77"/>
    </row>
    <row r="6435" spans="16:30" ht="4.5" customHeight="1" x14ac:dyDescent="0.2">
      <c r="P6435" s="75"/>
      <c r="Q6435" s="75"/>
      <c r="W6435" s="75"/>
      <c r="AD6435" s="77"/>
    </row>
    <row r="6436" spans="16:30" ht="4.5" customHeight="1" x14ac:dyDescent="0.2">
      <c r="P6436" s="75"/>
      <c r="Q6436" s="75"/>
      <c r="W6436" s="75"/>
      <c r="AD6436" s="77"/>
    </row>
    <row r="6437" spans="16:30" ht="4.5" customHeight="1" x14ac:dyDescent="0.2">
      <c r="P6437" s="75"/>
      <c r="Q6437" s="75"/>
      <c r="W6437" s="75"/>
      <c r="AD6437" s="77"/>
    </row>
    <row r="6438" spans="16:30" ht="4.5" customHeight="1" x14ac:dyDescent="0.2">
      <c r="P6438" s="75"/>
      <c r="Q6438" s="75"/>
      <c r="W6438" s="75"/>
      <c r="AD6438" s="77"/>
    </row>
    <row r="6439" spans="16:30" ht="4.5" customHeight="1" x14ac:dyDescent="0.2">
      <c r="P6439" s="75"/>
      <c r="Q6439" s="75"/>
      <c r="W6439" s="75"/>
      <c r="AD6439" s="77"/>
    </row>
    <row r="6440" spans="16:30" ht="4.5" customHeight="1" x14ac:dyDescent="0.2">
      <c r="P6440" s="75"/>
      <c r="Q6440" s="75"/>
      <c r="W6440" s="75"/>
      <c r="AD6440" s="77"/>
    </row>
    <row r="6441" spans="16:30" ht="4.5" customHeight="1" x14ac:dyDescent="0.2">
      <c r="P6441" s="75"/>
      <c r="Q6441" s="75"/>
      <c r="W6441" s="75"/>
      <c r="AD6441" s="77"/>
    </row>
    <row r="6442" spans="16:30" ht="4.5" customHeight="1" x14ac:dyDescent="0.2">
      <c r="P6442" s="75"/>
      <c r="Q6442" s="75"/>
      <c r="W6442" s="75"/>
      <c r="AD6442" s="77"/>
    </row>
    <row r="6443" spans="16:30" ht="4.5" customHeight="1" x14ac:dyDescent="0.2">
      <c r="P6443" s="75"/>
      <c r="Q6443" s="75"/>
      <c r="W6443" s="75"/>
      <c r="AD6443" s="77"/>
    </row>
    <row r="6444" spans="16:30" ht="4.5" customHeight="1" x14ac:dyDescent="0.2">
      <c r="P6444" s="75"/>
      <c r="Q6444" s="75"/>
      <c r="W6444" s="75"/>
      <c r="AD6444" s="77"/>
    </row>
    <row r="6445" spans="16:30" ht="4.5" customHeight="1" x14ac:dyDescent="0.2">
      <c r="P6445" s="75"/>
      <c r="Q6445" s="75"/>
      <c r="W6445" s="75"/>
      <c r="AD6445" s="77"/>
    </row>
    <row r="6446" spans="16:30" ht="4.5" customHeight="1" x14ac:dyDescent="0.2">
      <c r="P6446" s="75"/>
      <c r="Q6446" s="75"/>
      <c r="W6446" s="75"/>
      <c r="AD6446" s="77"/>
    </row>
    <row r="6447" spans="16:30" ht="4.5" customHeight="1" x14ac:dyDescent="0.2">
      <c r="P6447" s="75"/>
      <c r="Q6447" s="75"/>
      <c r="W6447" s="75"/>
      <c r="AD6447" s="77"/>
    </row>
    <row r="6448" spans="16:30" ht="4.5" customHeight="1" x14ac:dyDescent="0.2">
      <c r="P6448" s="75"/>
      <c r="Q6448" s="75"/>
      <c r="W6448" s="75"/>
      <c r="AD6448" s="77"/>
    </row>
    <row r="6449" spans="16:30" ht="4.5" customHeight="1" x14ac:dyDescent="0.2">
      <c r="P6449" s="75"/>
      <c r="Q6449" s="75"/>
      <c r="W6449" s="75"/>
      <c r="AD6449" s="77"/>
    </row>
    <row r="6450" spans="16:30" ht="4.5" customHeight="1" x14ac:dyDescent="0.2">
      <c r="P6450" s="75"/>
      <c r="Q6450" s="75"/>
      <c r="W6450" s="75"/>
      <c r="AD6450" s="77"/>
    </row>
    <row r="6451" spans="16:30" ht="4.5" customHeight="1" x14ac:dyDescent="0.2">
      <c r="P6451" s="75"/>
      <c r="Q6451" s="75"/>
      <c r="W6451" s="75"/>
      <c r="AD6451" s="77"/>
    </row>
    <row r="6452" spans="16:30" ht="4.5" customHeight="1" x14ac:dyDescent="0.2">
      <c r="P6452" s="75"/>
      <c r="Q6452" s="75"/>
      <c r="W6452" s="75"/>
      <c r="AD6452" s="77"/>
    </row>
    <row r="6453" spans="16:30" ht="4.5" customHeight="1" x14ac:dyDescent="0.2">
      <c r="P6453" s="75"/>
      <c r="Q6453" s="75"/>
      <c r="W6453" s="75"/>
      <c r="AD6453" s="77"/>
    </row>
    <row r="6454" spans="16:30" ht="4.5" customHeight="1" x14ac:dyDescent="0.2">
      <c r="P6454" s="75"/>
      <c r="Q6454" s="75"/>
      <c r="W6454" s="75"/>
      <c r="AD6454" s="77"/>
    </row>
    <row r="6455" spans="16:30" ht="4.5" customHeight="1" x14ac:dyDescent="0.2">
      <c r="P6455" s="75"/>
      <c r="Q6455" s="75"/>
      <c r="W6455" s="75"/>
      <c r="AD6455" s="77"/>
    </row>
    <row r="6456" spans="16:30" ht="4.5" customHeight="1" x14ac:dyDescent="0.2">
      <c r="P6456" s="75"/>
      <c r="Q6456" s="75"/>
      <c r="W6456" s="75"/>
      <c r="AD6456" s="77"/>
    </row>
    <row r="6457" spans="16:30" ht="4.5" customHeight="1" x14ac:dyDescent="0.2">
      <c r="P6457" s="75"/>
      <c r="Q6457" s="75"/>
      <c r="W6457" s="75"/>
      <c r="AD6457" s="77"/>
    </row>
    <row r="6458" spans="16:30" ht="4.5" customHeight="1" x14ac:dyDescent="0.2">
      <c r="P6458" s="75"/>
      <c r="Q6458" s="75"/>
      <c r="W6458" s="75"/>
      <c r="AD6458" s="77"/>
    </row>
    <row r="6459" spans="16:30" ht="4.5" customHeight="1" x14ac:dyDescent="0.2">
      <c r="P6459" s="75"/>
      <c r="Q6459" s="75"/>
      <c r="W6459" s="75"/>
      <c r="AD6459" s="77"/>
    </row>
    <row r="6460" spans="16:30" ht="4.5" customHeight="1" x14ac:dyDescent="0.2">
      <c r="P6460" s="75"/>
      <c r="Q6460" s="75"/>
      <c r="W6460" s="75"/>
      <c r="AD6460" s="77"/>
    </row>
    <row r="6461" spans="16:30" ht="4.5" customHeight="1" x14ac:dyDescent="0.2">
      <c r="P6461" s="75"/>
      <c r="Q6461" s="75"/>
      <c r="W6461" s="75"/>
      <c r="AD6461" s="77"/>
    </row>
    <row r="6462" spans="16:30" ht="4.5" customHeight="1" x14ac:dyDescent="0.2">
      <c r="P6462" s="75"/>
      <c r="Q6462" s="75"/>
      <c r="W6462" s="75"/>
      <c r="AD6462" s="77"/>
    </row>
    <row r="6463" spans="16:30" ht="4.5" customHeight="1" x14ac:dyDescent="0.2">
      <c r="P6463" s="75"/>
      <c r="Q6463" s="75"/>
      <c r="W6463" s="75"/>
      <c r="AD6463" s="77"/>
    </row>
    <row r="6464" spans="16:30" ht="4.5" customHeight="1" x14ac:dyDescent="0.2">
      <c r="P6464" s="75"/>
      <c r="Q6464" s="75"/>
      <c r="W6464" s="75"/>
      <c r="AD6464" s="77"/>
    </row>
    <row r="6465" spans="16:30" ht="4.5" customHeight="1" x14ac:dyDescent="0.2">
      <c r="P6465" s="75"/>
      <c r="Q6465" s="75"/>
      <c r="W6465" s="75"/>
      <c r="AD6465" s="77"/>
    </row>
    <row r="6466" spans="16:30" ht="4.5" customHeight="1" x14ac:dyDescent="0.2">
      <c r="P6466" s="75"/>
      <c r="Q6466" s="75"/>
      <c r="W6466" s="75"/>
      <c r="AD6466" s="77"/>
    </row>
    <row r="6467" spans="16:30" ht="4.5" customHeight="1" x14ac:dyDescent="0.2">
      <c r="P6467" s="75"/>
      <c r="Q6467" s="75"/>
      <c r="W6467" s="75"/>
      <c r="AD6467" s="77"/>
    </row>
    <row r="6468" spans="16:30" ht="4.5" customHeight="1" x14ac:dyDescent="0.2">
      <c r="P6468" s="75"/>
      <c r="Q6468" s="75"/>
      <c r="W6468" s="75"/>
      <c r="AD6468" s="77"/>
    </row>
    <row r="6469" spans="16:30" ht="4.5" customHeight="1" x14ac:dyDescent="0.2">
      <c r="P6469" s="75"/>
      <c r="Q6469" s="75"/>
      <c r="W6469" s="75"/>
      <c r="AD6469" s="77"/>
    </row>
    <row r="6470" spans="16:30" ht="4.5" customHeight="1" x14ac:dyDescent="0.2">
      <c r="P6470" s="75"/>
      <c r="Q6470" s="75"/>
      <c r="W6470" s="75"/>
      <c r="AD6470" s="77"/>
    </row>
    <row r="6471" spans="16:30" ht="4.5" customHeight="1" x14ac:dyDescent="0.2">
      <c r="P6471" s="75"/>
      <c r="Q6471" s="75"/>
      <c r="W6471" s="75"/>
      <c r="AD6471" s="77"/>
    </row>
    <row r="6472" spans="16:30" ht="4.5" customHeight="1" x14ac:dyDescent="0.2">
      <c r="P6472" s="75"/>
      <c r="Q6472" s="75"/>
      <c r="W6472" s="75"/>
      <c r="AD6472" s="77"/>
    </row>
    <row r="6473" spans="16:30" ht="4.5" customHeight="1" x14ac:dyDescent="0.2">
      <c r="P6473" s="75"/>
      <c r="Q6473" s="75"/>
      <c r="W6473" s="75"/>
      <c r="AD6473" s="77"/>
    </row>
    <row r="6474" spans="16:30" ht="4.5" customHeight="1" x14ac:dyDescent="0.2">
      <c r="P6474" s="75"/>
      <c r="Q6474" s="75"/>
      <c r="W6474" s="75"/>
      <c r="AD6474" s="77"/>
    </row>
    <row r="6475" spans="16:30" ht="4.5" customHeight="1" x14ac:dyDescent="0.2">
      <c r="P6475" s="75"/>
      <c r="Q6475" s="75"/>
      <c r="W6475" s="75"/>
      <c r="AD6475" s="77"/>
    </row>
    <row r="6476" spans="16:30" ht="4.5" customHeight="1" x14ac:dyDescent="0.2">
      <c r="P6476" s="75"/>
      <c r="Q6476" s="75"/>
      <c r="W6476" s="75"/>
      <c r="AD6476" s="77"/>
    </row>
    <row r="6477" spans="16:30" ht="4.5" customHeight="1" x14ac:dyDescent="0.2">
      <c r="P6477" s="75"/>
      <c r="Q6477" s="75"/>
      <c r="W6477" s="75"/>
      <c r="AD6477" s="77"/>
    </row>
    <row r="6478" spans="16:30" ht="4.5" customHeight="1" x14ac:dyDescent="0.2">
      <c r="P6478" s="75"/>
      <c r="Q6478" s="75"/>
      <c r="W6478" s="75"/>
      <c r="AD6478" s="77"/>
    </row>
    <row r="6479" spans="16:30" ht="4.5" customHeight="1" x14ac:dyDescent="0.2">
      <c r="P6479" s="75"/>
      <c r="Q6479" s="75"/>
      <c r="W6479" s="75"/>
      <c r="AD6479" s="77"/>
    </row>
    <row r="6480" spans="16:30" ht="4.5" customHeight="1" x14ac:dyDescent="0.2">
      <c r="P6480" s="75"/>
      <c r="Q6480" s="75"/>
      <c r="W6480" s="75"/>
      <c r="AD6480" s="77"/>
    </row>
    <row r="6481" spans="16:30" ht="4.5" customHeight="1" x14ac:dyDescent="0.2">
      <c r="P6481" s="75"/>
      <c r="Q6481" s="75"/>
      <c r="W6481" s="75"/>
      <c r="AD6481" s="77"/>
    </row>
    <row r="6482" spans="16:30" ht="4.5" customHeight="1" x14ac:dyDescent="0.2">
      <c r="P6482" s="75"/>
      <c r="Q6482" s="75"/>
      <c r="W6482" s="75"/>
      <c r="AD6482" s="77"/>
    </row>
    <row r="6483" spans="16:30" ht="4.5" customHeight="1" x14ac:dyDescent="0.2">
      <c r="P6483" s="75"/>
      <c r="Q6483" s="75"/>
      <c r="W6483" s="75"/>
      <c r="AD6483" s="77"/>
    </row>
    <row r="6484" spans="16:30" ht="4.5" customHeight="1" x14ac:dyDescent="0.2">
      <c r="P6484" s="75"/>
      <c r="Q6484" s="75"/>
      <c r="W6484" s="75"/>
      <c r="AD6484" s="77"/>
    </row>
    <row r="6485" spans="16:30" ht="4.5" customHeight="1" x14ac:dyDescent="0.2">
      <c r="P6485" s="75"/>
      <c r="Q6485" s="75"/>
      <c r="W6485" s="75"/>
      <c r="AD6485" s="77"/>
    </row>
    <row r="6486" spans="16:30" ht="4.5" customHeight="1" x14ac:dyDescent="0.2">
      <c r="P6486" s="75"/>
      <c r="Q6486" s="75"/>
      <c r="W6486" s="75"/>
      <c r="AD6486" s="77"/>
    </row>
    <row r="6487" spans="16:30" ht="4.5" customHeight="1" x14ac:dyDescent="0.2">
      <c r="P6487" s="75"/>
      <c r="Q6487" s="75"/>
      <c r="W6487" s="75"/>
      <c r="AD6487" s="77"/>
    </row>
    <row r="6488" spans="16:30" ht="4.5" customHeight="1" x14ac:dyDescent="0.2">
      <c r="P6488" s="75"/>
      <c r="Q6488" s="75"/>
      <c r="W6488" s="75"/>
      <c r="AD6488" s="77"/>
    </row>
    <row r="6489" spans="16:30" ht="4.5" customHeight="1" x14ac:dyDescent="0.2">
      <c r="P6489" s="75"/>
      <c r="Q6489" s="75"/>
      <c r="W6489" s="75"/>
      <c r="AD6489" s="77"/>
    </row>
    <row r="6490" spans="16:30" ht="4.5" customHeight="1" x14ac:dyDescent="0.2">
      <c r="P6490" s="75"/>
      <c r="Q6490" s="75"/>
      <c r="W6490" s="75"/>
      <c r="AD6490" s="77"/>
    </row>
    <row r="6491" spans="16:30" ht="4.5" customHeight="1" x14ac:dyDescent="0.2">
      <c r="P6491" s="75"/>
      <c r="Q6491" s="75"/>
      <c r="W6491" s="75"/>
      <c r="AD6491" s="77"/>
    </row>
    <row r="6492" spans="16:30" ht="4.5" customHeight="1" x14ac:dyDescent="0.2">
      <c r="P6492" s="75"/>
      <c r="Q6492" s="75"/>
      <c r="W6492" s="75"/>
      <c r="AD6492" s="77"/>
    </row>
    <row r="6493" spans="16:30" ht="4.5" customHeight="1" x14ac:dyDescent="0.2">
      <c r="P6493" s="75"/>
      <c r="Q6493" s="75"/>
      <c r="W6493" s="75"/>
      <c r="AD6493" s="77"/>
    </row>
    <row r="6494" spans="16:30" ht="4.5" customHeight="1" x14ac:dyDescent="0.2">
      <c r="P6494" s="75"/>
      <c r="Q6494" s="75"/>
      <c r="W6494" s="75"/>
      <c r="AD6494" s="77"/>
    </row>
    <row r="6495" spans="16:30" ht="4.5" customHeight="1" x14ac:dyDescent="0.2">
      <c r="P6495" s="75"/>
      <c r="Q6495" s="75"/>
      <c r="W6495" s="75"/>
      <c r="AD6495" s="77"/>
    </row>
    <row r="6496" spans="16:30" ht="4.5" customHeight="1" x14ac:dyDescent="0.2">
      <c r="P6496" s="75"/>
      <c r="Q6496" s="75"/>
      <c r="W6496" s="75"/>
      <c r="AD6496" s="77"/>
    </row>
    <row r="6497" spans="16:30" ht="4.5" customHeight="1" x14ac:dyDescent="0.2">
      <c r="P6497" s="75"/>
      <c r="Q6497" s="75"/>
      <c r="W6497" s="75"/>
      <c r="AD6497" s="77"/>
    </row>
    <row r="6498" spans="16:30" ht="4.5" customHeight="1" x14ac:dyDescent="0.2">
      <c r="P6498" s="75"/>
      <c r="Q6498" s="75"/>
      <c r="W6498" s="75"/>
      <c r="AD6498" s="77"/>
    </row>
    <row r="6499" spans="16:30" ht="4.5" customHeight="1" x14ac:dyDescent="0.2">
      <c r="P6499" s="75"/>
      <c r="Q6499" s="75"/>
      <c r="W6499" s="75"/>
      <c r="AD6499" s="77"/>
    </row>
    <row r="6500" spans="16:30" ht="4.5" customHeight="1" x14ac:dyDescent="0.2">
      <c r="P6500" s="75"/>
      <c r="Q6500" s="75"/>
      <c r="W6500" s="75"/>
      <c r="AD6500" s="77"/>
    </row>
    <row r="6501" spans="16:30" ht="4.5" customHeight="1" x14ac:dyDescent="0.2">
      <c r="P6501" s="75"/>
      <c r="Q6501" s="75"/>
      <c r="W6501" s="75"/>
      <c r="AD6501" s="77"/>
    </row>
    <row r="6502" spans="16:30" ht="4.5" customHeight="1" x14ac:dyDescent="0.2">
      <c r="P6502" s="75"/>
      <c r="Q6502" s="75"/>
      <c r="W6502" s="75"/>
      <c r="AD6502" s="77"/>
    </row>
    <row r="6503" spans="16:30" ht="4.5" customHeight="1" x14ac:dyDescent="0.2">
      <c r="P6503" s="75"/>
      <c r="Q6503" s="75"/>
      <c r="W6503" s="75"/>
      <c r="AD6503" s="77"/>
    </row>
    <row r="6504" spans="16:30" ht="4.5" customHeight="1" x14ac:dyDescent="0.2">
      <c r="P6504" s="75"/>
      <c r="Q6504" s="75"/>
      <c r="W6504" s="75"/>
      <c r="AD6504" s="77"/>
    </row>
    <row r="6505" spans="16:30" ht="4.5" customHeight="1" x14ac:dyDescent="0.2">
      <c r="P6505" s="75"/>
      <c r="Q6505" s="75"/>
      <c r="W6505" s="75"/>
      <c r="AD6505" s="77"/>
    </row>
    <row r="6506" spans="16:30" ht="4.5" customHeight="1" x14ac:dyDescent="0.2">
      <c r="P6506" s="75"/>
      <c r="Q6506" s="75"/>
      <c r="W6506" s="75"/>
      <c r="AD6506" s="77"/>
    </row>
    <row r="6507" spans="16:30" ht="4.5" customHeight="1" x14ac:dyDescent="0.2">
      <c r="P6507" s="75"/>
      <c r="Q6507" s="75"/>
      <c r="W6507" s="75"/>
      <c r="AD6507" s="77"/>
    </row>
    <row r="6508" spans="16:30" ht="4.5" customHeight="1" x14ac:dyDescent="0.2">
      <c r="P6508" s="75"/>
      <c r="Q6508" s="75"/>
      <c r="W6508" s="75"/>
      <c r="AD6508" s="77"/>
    </row>
    <row r="6509" spans="16:30" ht="4.5" customHeight="1" x14ac:dyDescent="0.2">
      <c r="P6509" s="75"/>
      <c r="Q6509" s="75"/>
      <c r="W6509" s="75"/>
      <c r="AD6509" s="77"/>
    </row>
    <row r="6510" spans="16:30" ht="4.5" customHeight="1" x14ac:dyDescent="0.2">
      <c r="P6510" s="75"/>
      <c r="Q6510" s="75"/>
      <c r="W6510" s="75"/>
      <c r="AD6510" s="77"/>
    </row>
    <row r="6511" spans="16:30" ht="4.5" customHeight="1" x14ac:dyDescent="0.2">
      <c r="P6511" s="75"/>
      <c r="Q6511" s="75"/>
      <c r="W6511" s="75"/>
      <c r="AD6511" s="77"/>
    </row>
    <row r="6512" spans="16:30" ht="4.5" customHeight="1" x14ac:dyDescent="0.2">
      <c r="P6512" s="75"/>
      <c r="Q6512" s="75"/>
      <c r="W6512" s="75"/>
      <c r="AD6512" s="77"/>
    </row>
    <row r="6513" spans="16:30" ht="4.5" customHeight="1" x14ac:dyDescent="0.2">
      <c r="P6513" s="75"/>
      <c r="Q6513" s="75"/>
      <c r="W6513" s="75"/>
      <c r="AD6513" s="77"/>
    </row>
    <row r="6514" spans="16:30" ht="4.5" customHeight="1" x14ac:dyDescent="0.2">
      <c r="P6514" s="75"/>
      <c r="Q6514" s="75"/>
      <c r="W6514" s="75"/>
      <c r="AD6514" s="77"/>
    </row>
    <row r="6515" spans="16:30" ht="4.5" customHeight="1" x14ac:dyDescent="0.2">
      <c r="P6515" s="75"/>
      <c r="Q6515" s="75"/>
      <c r="W6515" s="75"/>
      <c r="AD6515" s="77"/>
    </row>
    <row r="6516" spans="16:30" ht="4.5" customHeight="1" x14ac:dyDescent="0.2">
      <c r="P6516" s="75"/>
      <c r="Q6516" s="75"/>
      <c r="W6516" s="75"/>
      <c r="AD6516" s="77"/>
    </row>
    <row r="6517" spans="16:30" ht="4.5" customHeight="1" x14ac:dyDescent="0.2">
      <c r="P6517" s="75"/>
      <c r="Q6517" s="75"/>
      <c r="W6517" s="75"/>
      <c r="AD6517" s="77"/>
    </row>
    <row r="6518" spans="16:30" ht="4.5" customHeight="1" x14ac:dyDescent="0.2">
      <c r="P6518" s="75"/>
      <c r="Q6518" s="75"/>
      <c r="W6518" s="75"/>
      <c r="AD6518" s="77"/>
    </row>
    <row r="6519" spans="16:30" ht="4.5" customHeight="1" x14ac:dyDescent="0.2">
      <c r="P6519" s="75"/>
      <c r="Q6519" s="75"/>
      <c r="W6519" s="75"/>
      <c r="AD6519" s="77"/>
    </row>
    <row r="6520" spans="16:30" ht="4.5" customHeight="1" x14ac:dyDescent="0.2">
      <c r="P6520" s="75"/>
      <c r="Q6520" s="75"/>
      <c r="W6520" s="75"/>
      <c r="AD6520" s="77"/>
    </row>
    <row r="6521" spans="16:30" ht="4.5" customHeight="1" x14ac:dyDescent="0.2">
      <c r="P6521" s="75"/>
      <c r="Q6521" s="75"/>
      <c r="W6521" s="75"/>
      <c r="AD6521" s="77"/>
    </row>
    <row r="6522" spans="16:30" ht="4.5" customHeight="1" x14ac:dyDescent="0.2">
      <c r="P6522" s="75"/>
      <c r="Q6522" s="75"/>
      <c r="W6522" s="75"/>
      <c r="AD6522" s="77"/>
    </row>
    <row r="6523" spans="16:30" ht="4.5" customHeight="1" x14ac:dyDescent="0.2">
      <c r="P6523" s="75"/>
      <c r="Q6523" s="75"/>
      <c r="W6523" s="75"/>
      <c r="AD6523" s="77"/>
    </row>
    <row r="6524" spans="16:30" ht="4.5" customHeight="1" x14ac:dyDescent="0.2">
      <c r="P6524" s="75"/>
      <c r="Q6524" s="75"/>
      <c r="W6524" s="75"/>
      <c r="AD6524" s="77"/>
    </row>
    <row r="6525" spans="16:30" ht="4.5" customHeight="1" x14ac:dyDescent="0.2">
      <c r="P6525" s="75"/>
      <c r="Q6525" s="75"/>
      <c r="W6525" s="75"/>
      <c r="AD6525" s="77"/>
    </row>
    <row r="6526" spans="16:30" ht="4.5" customHeight="1" x14ac:dyDescent="0.2">
      <c r="P6526" s="75"/>
      <c r="Q6526" s="75"/>
      <c r="W6526" s="75"/>
      <c r="AD6526" s="77"/>
    </row>
    <row r="6527" spans="16:30" ht="4.5" customHeight="1" x14ac:dyDescent="0.2">
      <c r="P6527" s="75"/>
      <c r="Q6527" s="75"/>
      <c r="W6527" s="75"/>
      <c r="AD6527" s="77"/>
    </row>
    <row r="6528" spans="16:30" ht="4.5" customHeight="1" x14ac:dyDescent="0.2">
      <c r="P6528" s="75"/>
      <c r="Q6528" s="75"/>
      <c r="W6528" s="75"/>
      <c r="AD6528" s="77"/>
    </row>
    <row r="6529" spans="16:30" ht="4.5" customHeight="1" x14ac:dyDescent="0.2">
      <c r="P6529" s="75"/>
      <c r="Q6529" s="75"/>
      <c r="W6529" s="75"/>
      <c r="AD6529" s="77"/>
    </row>
    <row r="6530" spans="16:30" ht="4.5" customHeight="1" x14ac:dyDescent="0.2">
      <c r="P6530" s="75"/>
      <c r="Q6530" s="75"/>
      <c r="W6530" s="75"/>
      <c r="AD6530" s="77"/>
    </row>
    <row r="6531" spans="16:30" ht="4.5" customHeight="1" x14ac:dyDescent="0.2">
      <c r="P6531" s="75"/>
      <c r="Q6531" s="75"/>
      <c r="W6531" s="75"/>
      <c r="AD6531" s="77"/>
    </row>
    <row r="6532" spans="16:30" ht="4.5" customHeight="1" x14ac:dyDescent="0.2">
      <c r="P6532" s="75"/>
      <c r="Q6532" s="75"/>
      <c r="W6532" s="75"/>
      <c r="AD6532" s="77"/>
    </row>
    <row r="6533" spans="16:30" ht="4.5" customHeight="1" x14ac:dyDescent="0.2">
      <c r="P6533" s="75"/>
      <c r="Q6533" s="75"/>
      <c r="W6533" s="75"/>
      <c r="AD6533" s="77"/>
    </row>
    <row r="6534" spans="16:30" ht="4.5" customHeight="1" x14ac:dyDescent="0.2">
      <c r="P6534" s="75"/>
      <c r="Q6534" s="75"/>
      <c r="W6534" s="75"/>
      <c r="AD6534" s="77"/>
    </row>
    <row r="6535" spans="16:30" ht="4.5" customHeight="1" x14ac:dyDescent="0.2">
      <c r="P6535" s="75"/>
      <c r="Q6535" s="75"/>
      <c r="W6535" s="75"/>
      <c r="AD6535" s="77"/>
    </row>
    <row r="6536" spans="16:30" ht="4.5" customHeight="1" x14ac:dyDescent="0.2">
      <c r="P6536" s="75"/>
      <c r="Q6536" s="75"/>
      <c r="W6536" s="75"/>
      <c r="AD6536" s="77"/>
    </row>
    <row r="6537" spans="16:30" ht="4.5" customHeight="1" x14ac:dyDescent="0.2">
      <c r="P6537" s="75"/>
      <c r="Q6537" s="75"/>
      <c r="W6537" s="75"/>
      <c r="AD6537" s="77"/>
    </row>
    <row r="6538" spans="16:30" ht="4.5" customHeight="1" x14ac:dyDescent="0.2">
      <c r="P6538" s="75"/>
      <c r="Q6538" s="75"/>
      <c r="W6538" s="75"/>
      <c r="AD6538" s="77"/>
    </row>
    <row r="6539" spans="16:30" ht="4.5" customHeight="1" x14ac:dyDescent="0.2">
      <c r="P6539" s="75"/>
      <c r="Q6539" s="75"/>
      <c r="W6539" s="75"/>
      <c r="AD6539" s="77"/>
    </row>
    <row r="6540" spans="16:30" ht="4.5" customHeight="1" x14ac:dyDescent="0.2">
      <c r="P6540" s="75"/>
      <c r="Q6540" s="75"/>
      <c r="W6540" s="75"/>
      <c r="AD6540" s="77"/>
    </row>
    <row r="6541" spans="16:30" ht="4.5" customHeight="1" x14ac:dyDescent="0.2">
      <c r="P6541" s="75"/>
      <c r="Q6541" s="75"/>
      <c r="W6541" s="75"/>
      <c r="AD6541" s="77"/>
    </row>
    <row r="6542" spans="16:30" ht="4.5" customHeight="1" x14ac:dyDescent="0.2">
      <c r="P6542" s="75"/>
      <c r="Q6542" s="75"/>
      <c r="W6542" s="75"/>
      <c r="AD6542" s="77"/>
    </row>
    <row r="6543" spans="16:30" ht="4.5" customHeight="1" x14ac:dyDescent="0.2">
      <c r="P6543" s="75"/>
      <c r="Q6543" s="75"/>
      <c r="W6543" s="75"/>
      <c r="AD6543" s="77"/>
    </row>
    <row r="6544" spans="16:30" ht="4.5" customHeight="1" x14ac:dyDescent="0.2">
      <c r="P6544" s="75"/>
      <c r="Q6544" s="75"/>
      <c r="W6544" s="75"/>
      <c r="AD6544" s="77"/>
    </row>
    <row r="6545" spans="16:30" ht="4.5" customHeight="1" x14ac:dyDescent="0.2">
      <c r="P6545" s="75"/>
      <c r="Q6545" s="75"/>
      <c r="W6545" s="75"/>
      <c r="AD6545" s="77"/>
    </row>
    <row r="6546" spans="16:30" ht="4.5" customHeight="1" x14ac:dyDescent="0.2">
      <c r="P6546" s="75"/>
      <c r="Q6546" s="75"/>
      <c r="W6546" s="75"/>
      <c r="AD6546" s="77"/>
    </row>
    <row r="6547" spans="16:30" ht="4.5" customHeight="1" x14ac:dyDescent="0.2">
      <c r="P6547" s="75"/>
      <c r="Q6547" s="75"/>
      <c r="W6547" s="75"/>
      <c r="AD6547" s="77"/>
    </row>
    <row r="6548" spans="16:30" ht="4.5" customHeight="1" x14ac:dyDescent="0.2">
      <c r="P6548" s="75"/>
      <c r="Q6548" s="75"/>
      <c r="W6548" s="75"/>
      <c r="AD6548" s="77"/>
    </row>
    <row r="6549" spans="16:30" ht="4.5" customHeight="1" x14ac:dyDescent="0.2">
      <c r="P6549" s="75"/>
      <c r="Q6549" s="75"/>
      <c r="W6549" s="75"/>
      <c r="AD6549" s="77"/>
    </row>
    <row r="6550" spans="16:30" ht="4.5" customHeight="1" x14ac:dyDescent="0.2">
      <c r="P6550" s="75"/>
      <c r="Q6550" s="75"/>
      <c r="W6550" s="75"/>
      <c r="AD6550" s="77"/>
    </row>
    <row r="6551" spans="16:30" ht="4.5" customHeight="1" x14ac:dyDescent="0.2">
      <c r="P6551" s="75"/>
      <c r="Q6551" s="75"/>
      <c r="W6551" s="75"/>
      <c r="AD6551" s="77"/>
    </row>
    <row r="6552" spans="16:30" ht="4.5" customHeight="1" x14ac:dyDescent="0.2">
      <c r="P6552" s="75"/>
      <c r="Q6552" s="75"/>
      <c r="W6552" s="75"/>
      <c r="AD6552" s="77"/>
    </row>
    <row r="6553" spans="16:30" ht="4.5" customHeight="1" x14ac:dyDescent="0.2">
      <c r="P6553" s="75"/>
      <c r="Q6553" s="75"/>
      <c r="W6553" s="75"/>
      <c r="AD6553" s="77"/>
    </row>
    <row r="6554" spans="16:30" ht="4.5" customHeight="1" x14ac:dyDescent="0.2">
      <c r="P6554" s="75"/>
      <c r="Q6554" s="75"/>
      <c r="W6554" s="75"/>
      <c r="AD6554" s="77"/>
    </row>
    <row r="6555" spans="16:30" ht="4.5" customHeight="1" x14ac:dyDescent="0.2">
      <c r="P6555" s="75"/>
      <c r="Q6555" s="75"/>
      <c r="W6555" s="75"/>
      <c r="AD6555" s="77"/>
    </row>
    <row r="6556" spans="16:30" ht="4.5" customHeight="1" x14ac:dyDescent="0.2">
      <c r="P6556" s="75"/>
      <c r="Q6556" s="75"/>
      <c r="W6556" s="75"/>
      <c r="AD6556" s="77"/>
    </row>
    <row r="6557" spans="16:30" ht="4.5" customHeight="1" x14ac:dyDescent="0.2">
      <c r="P6557" s="75"/>
      <c r="Q6557" s="75"/>
      <c r="W6557" s="75"/>
      <c r="AD6557" s="77"/>
    </row>
    <row r="6558" spans="16:30" ht="4.5" customHeight="1" x14ac:dyDescent="0.2">
      <c r="P6558" s="75"/>
      <c r="Q6558" s="75"/>
      <c r="W6558" s="75"/>
      <c r="AD6558" s="77"/>
    </row>
    <row r="6559" spans="16:30" ht="4.5" customHeight="1" x14ac:dyDescent="0.2">
      <c r="P6559" s="75"/>
      <c r="Q6559" s="75"/>
      <c r="W6559" s="75"/>
      <c r="AD6559" s="77"/>
    </row>
    <row r="6560" spans="16:30" ht="4.5" customHeight="1" x14ac:dyDescent="0.2">
      <c r="P6560" s="75"/>
      <c r="Q6560" s="75"/>
      <c r="W6560" s="75"/>
      <c r="AD6560" s="77"/>
    </row>
    <row r="6561" spans="16:30" ht="4.5" customHeight="1" x14ac:dyDescent="0.2">
      <c r="P6561" s="75"/>
      <c r="Q6561" s="75"/>
      <c r="W6561" s="75"/>
      <c r="AD6561" s="77"/>
    </row>
    <row r="6562" spans="16:30" ht="4.5" customHeight="1" x14ac:dyDescent="0.2">
      <c r="P6562" s="75"/>
      <c r="Q6562" s="75"/>
      <c r="W6562" s="75"/>
      <c r="AD6562" s="77"/>
    </row>
    <row r="6563" spans="16:30" ht="4.5" customHeight="1" x14ac:dyDescent="0.2">
      <c r="P6563" s="75"/>
      <c r="Q6563" s="75"/>
      <c r="W6563" s="75"/>
      <c r="AD6563" s="77"/>
    </row>
    <row r="6564" spans="16:30" ht="4.5" customHeight="1" x14ac:dyDescent="0.2">
      <c r="P6564" s="75"/>
      <c r="Q6564" s="75"/>
      <c r="W6564" s="75"/>
      <c r="AD6564" s="77"/>
    </row>
    <row r="6565" spans="16:30" ht="4.5" customHeight="1" x14ac:dyDescent="0.2">
      <c r="P6565" s="75"/>
      <c r="Q6565" s="75"/>
      <c r="W6565" s="75"/>
      <c r="AD6565" s="77"/>
    </row>
    <row r="6566" spans="16:30" ht="4.5" customHeight="1" x14ac:dyDescent="0.2">
      <c r="P6566" s="75"/>
      <c r="Q6566" s="75"/>
      <c r="W6566" s="75"/>
      <c r="AD6566" s="77"/>
    </row>
    <row r="6567" spans="16:30" ht="4.5" customHeight="1" x14ac:dyDescent="0.2">
      <c r="P6567" s="75"/>
      <c r="Q6567" s="75"/>
      <c r="W6567" s="75"/>
      <c r="AD6567" s="77"/>
    </row>
    <row r="6568" spans="16:30" ht="4.5" customHeight="1" x14ac:dyDescent="0.2">
      <c r="P6568" s="75"/>
      <c r="Q6568" s="75"/>
      <c r="W6568" s="75"/>
      <c r="AD6568" s="77"/>
    </row>
    <row r="6569" spans="16:30" ht="4.5" customHeight="1" x14ac:dyDescent="0.2">
      <c r="P6569" s="75"/>
      <c r="Q6569" s="75"/>
      <c r="W6569" s="75"/>
      <c r="AD6569" s="77"/>
    </row>
    <row r="6570" spans="16:30" ht="4.5" customHeight="1" x14ac:dyDescent="0.2">
      <c r="P6570" s="75"/>
      <c r="Q6570" s="75"/>
      <c r="W6570" s="75"/>
      <c r="AD6570" s="77"/>
    </row>
    <row r="6571" spans="16:30" ht="4.5" customHeight="1" x14ac:dyDescent="0.2">
      <c r="P6571" s="75"/>
      <c r="Q6571" s="75"/>
      <c r="W6571" s="75"/>
      <c r="AD6571" s="77"/>
    </row>
    <row r="6572" spans="16:30" ht="4.5" customHeight="1" x14ac:dyDescent="0.2">
      <c r="P6572" s="75"/>
      <c r="Q6572" s="75"/>
      <c r="W6572" s="75"/>
      <c r="AD6572" s="77"/>
    </row>
    <row r="6573" spans="16:30" ht="4.5" customHeight="1" x14ac:dyDescent="0.2">
      <c r="P6573" s="75"/>
      <c r="Q6573" s="75"/>
      <c r="W6573" s="75"/>
      <c r="AD6573" s="77"/>
    </row>
    <row r="6574" spans="16:30" ht="4.5" customHeight="1" x14ac:dyDescent="0.2">
      <c r="P6574" s="75"/>
      <c r="Q6574" s="75"/>
      <c r="W6574" s="75"/>
      <c r="AD6574" s="77"/>
    </row>
    <row r="6575" spans="16:30" ht="4.5" customHeight="1" x14ac:dyDescent="0.2">
      <c r="P6575" s="75"/>
      <c r="Q6575" s="75"/>
      <c r="W6575" s="75"/>
      <c r="AD6575" s="77"/>
    </row>
    <row r="6576" spans="16:30" ht="4.5" customHeight="1" x14ac:dyDescent="0.2">
      <c r="P6576" s="75"/>
      <c r="Q6576" s="75"/>
      <c r="W6576" s="75"/>
      <c r="AD6576" s="77"/>
    </row>
    <row r="6577" spans="16:30" ht="4.5" customHeight="1" x14ac:dyDescent="0.2">
      <c r="P6577" s="75"/>
      <c r="Q6577" s="75"/>
      <c r="W6577" s="75"/>
      <c r="AD6577" s="77"/>
    </row>
    <row r="6578" spans="16:30" ht="4.5" customHeight="1" x14ac:dyDescent="0.2">
      <c r="P6578" s="75"/>
      <c r="Q6578" s="75"/>
      <c r="W6578" s="75"/>
      <c r="AD6578" s="77"/>
    </row>
    <row r="6579" spans="16:30" ht="4.5" customHeight="1" x14ac:dyDescent="0.2">
      <c r="P6579" s="75"/>
      <c r="Q6579" s="75"/>
      <c r="W6579" s="75"/>
      <c r="AD6579" s="77"/>
    </row>
    <row r="6580" spans="16:30" ht="4.5" customHeight="1" x14ac:dyDescent="0.2">
      <c r="P6580" s="75"/>
      <c r="Q6580" s="75"/>
      <c r="W6580" s="75"/>
      <c r="AD6580" s="77"/>
    </row>
    <row r="6581" spans="16:30" ht="4.5" customHeight="1" x14ac:dyDescent="0.2">
      <c r="P6581" s="75"/>
      <c r="Q6581" s="75"/>
      <c r="W6581" s="75"/>
      <c r="AD6581" s="77"/>
    </row>
    <row r="6582" spans="16:30" ht="4.5" customHeight="1" x14ac:dyDescent="0.2">
      <c r="P6582" s="75"/>
      <c r="Q6582" s="75"/>
      <c r="W6582" s="75"/>
      <c r="AD6582" s="77"/>
    </row>
    <row r="6583" spans="16:30" ht="4.5" customHeight="1" x14ac:dyDescent="0.2">
      <c r="P6583" s="75"/>
      <c r="Q6583" s="75"/>
      <c r="W6583" s="75"/>
      <c r="AD6583" s="77"/>
    </row>
    <row r="6584" spans="16:30" ht="4.5" customHeight="1" x14ac:dyDescent="0.2">
      <c r="P6584" s="75"/>
      <c r="Q6584" s="75"/>
      <c r="W6584" s="75"/>
      <c r="AD6584" s="77"/>
    </row>
    <row r="6585" spans="16:30" ht="4.5" customHeight="1" x14ac:dyDescent="0.2">
      <c r="P6585" s="75"/>
      <c r="Q6585" s="75"/>
      <c r="W6585" s="75"/>
      <c r="AD6585" s="77"/>
    </row>
    <row r="6586" spans="16:30" ht="4.5" customHeight="1" x14ac:dyDescent="0.2">
      <c r="P6586" s="75"/>
      <c r="Q6586" s="75"/>
      <c r="W6586" s="75"/>
      <c r="AD6586" s="77"/>
    </row>
    <row r="6587" spans="16:30" ht="4.5" customHeight="1" x14ac:dyDescent="0.2">
      <c r="P6587" s="75"/>
      <c r="Q6587" s="75"/>
      <c r="W6587" s="75"/>
      <c r="AD6587" s="77"/>
    </row>
    <row r="6588" spans="16:30" ht="4.5" customHeight="1" x14ac:dyDescent="0.2">
      <c r="P6588" s="75"/>
      <c r="Q6588" s="75"/>
      <c r="W6588" s="75"/>
      <c r="AD6588" s="77"/>
    </row>
    <row r="6589" spans="16:30" ht="4.5" customHeight="1" x14ac:dyDescent="0.2">
      <c r="P6589" s="75"/>
      <c r="Q6589" s="75"/>
      <c r="W6589" s="75"/>
      <c r="AD6589" s="77"/>
    </row>
    <row r="6590" spans="16:30" ht="4.5" customHeight="1" x14ac:dyDescent="0.2">
      <c r="P6590" s="75"/>
      <c r="Q6590" s="75"/>
      <c r="W6590" s="75"/>
      <c r="AD6590" s="77"/>
    </row>
    <row r="6591" spans="16:30" ht="4.5" customHeight="1" x14ac:dyDescent="0.2">
      <c r="P6591" s="75"/>
      <c r="Q6591" s="75"/>
      <c r="W6591" s="75"/>
      <c r="AD6591" s="77"/>
    </row>
    <row r="6592" spans="16:30" ht="4.5" customHeight="1" x14ac:dyDescent="0.2">
      <c r="P6592" s="75"/>
      <c r="Q6592" s="75"/>
      <c r="W6592" s="75"/>
      <c r="AD6592" s="77"/>
    </row>
    <row r="6593" spans="16:30" ht="4.5" customHeight="1" x14ac:dyDescent="0.2">
      <c r="P6593" s="75"/>
      <c r="Q6593" s="75"/>
      <c r="W6593" s="75"/>
      <c r="AD6593" s="77"/>
    </row>
    <row r="6594" spans="16:30" ht="4.5" customHeight="1" x14ac:dyDescent="0.2">
      <c r="P6594" s="75"/>
      <c r="Q6594" s="75"/>
      <c r="W6594" s="75"/>
      <c r="AD6594" s="77"/>
    </row>
    <row r="6595" spans="16:30" ht="4.5" customHeight="1" x14ac:dyDescent="0.2">
      <c r="P6595" s="75"/>
      <c r="Q6595" s="75"/>
      <c r="W6595" s="75"/>
      <c r="AD6595" s="77"/>
    </row>
    <row r="6596" spans="16:30" ht="4.5" customHeight="1" x14ac:dyDescent="0.2">
      <c r="P6596" s="75"/>
      <c r="Q6596" s="75"/>
      <c r="W6596" s="75"/>
      <c r="AD6596" s="77"/>
    </row>
    <row r="6597" spans="16:30" ht="4.5" customHeight="1" x14ac:dyDescent="0.2">
      <c r="P6597" s="75"/>
      <c r="Q6597" s="75"/>
      <c r="W6597" s="75"/>
      <c r="AD6597" s="77"/>
    </row>
    <row r="6598" spans="16:30" ht="4.5" customHeight="1" x14ac:dyDescent="0.2">
      <c r="P6598" s="75"/>
      <c r="Q6598" s="75"/>
      <c r="W6598" s="75"/>
      <c r="AD6598" s="77"/>
    </row>
    <row r="6599" spans="16:30" ht="4.5" customHeight="1" x14ac:dyDescent="0.2">
      <c r="P6599" s="75"/>
      <c r="Q6599" s="75"/>
      <c r="W6599" s="75"/>
      <c r="AD6599" s="77"/>
    </row>
    <row r="6600" spans="16:30" ht="4.5" customHeight="1" x14ac:dyDescent="0.2">
      <c r="P6600" s="75"/>
      <c r="Q6600" s="75"/>
      <c r="W6600" s="75"/>
      <c r="AD6600" s="77"/>
    </row>
    <row r="6601" spans="16:30" ht="4.5" customHeight="1" x14ac:dyDescent="0.2">
      <c r="P6601" s="75"/>
      <c r="Q6601" s="75"/>
      <c r="W6601" s="75"/>
      <c r="AD6601" s="77"/>
    </row>
    <row r="6602" spans="16:30" ht="4.5" customHeight="1" x14ac:dyDescent="0.2">
      <c r="P6602" s="75"/>
      <c r="Q6602" s="75"/>
      <c r="W6602" s="75"/>
      <c r="AD6602" s="77"/>
    </row>
    <row r="6603" spans="16:30" ht="4.5" customHeight="1" x14ac:dyDescent="0.2">
      <c r="P6603" s="75"/>
      <c r="Q6603" s="75"/>
      <c r="W6603" s="75"/>
      <c r="AD6603" s="77"/>
    </row>
    <row r="6604" spans="16:30" ht="4.5" customHeight="1" x14ac:dyDescent="0.2">
      <c r="P6604" s="75"/>
      <c r="Q6604" s="75"/>
      <c r="W6604" s="75"/>
      <c r="AD6604" s="77"/>
    </row>
    <row r="6605" spans="16:30" ht="4.5" customHeight="1" x14ac:dyDescent="0.2">
      <c r="P6605" s="75"/>
      <c r="Q6605" s="75"/>
      <c r="W6605" s="75"/>
      <c r="AD6605" s="77"/>
    </row>
    <row r="6606" spans="16:30" ht="4.5" customHeight="1" x14ac:dyDescent="0.2">
      <c r="P6606" s="75"/>
      <c r="Q6606" s="75"/>
      <c r="W6606" s="75"/>
      <c r="AD6606" s="77"/>
    </row>
    <row r="6607" spans="16:30" ht="4.5" customHeight="1" x14ac:dyDescent="0.2">
      <c r="P6607" s="75"/>
      <c r="Q6607" s="75"/>
      <c r="W6607" s="75"/>
      <c r="AD6607" s="77"/>
    </row>
    <row r="6608" spans="16:30" ht="4.5" customHeight="1" x14ac:dyDescent="0.2">
      <c r="P6608" s="75"/>
      <c r="Q6608" s="75"/>
      <c r="W6608" s="75"/>
      <c r="AD6608" s="77"/>
    </row>
    <row r="6609" spans="16:30" ht="4.5" customHeight="1" x14ac:dyDescent="0.2">
      <c r="P6609" s="75"/>
      <c r="Q6609" s="75"/>
      <c r="W6609" s="75"/>
      <c r="AD6609" s="77"/>
    </row>
    <row r="6610" spans="16:30" ht="4.5" customHeight="1" x14ac:dyDescent="0.2">
      <c r="P6610" s="75"/>
      <c r="Q6610" s="75"/>
      <c r="W6610" s="75"/>
      <c r="AD6610" s="77"/>
    </row>
    <row r="6611" spans="16:30" ht="4.5" customHeight="1" x14ac:dyDescent="0.2">
      <c r="P6611" s="75"/>
      <c r="Q6611" s="75"/>
      <c r="W6611" s="75"/>
      <c r="AD6611" s="77"/>
    </row>
    <row r="6612" spans="16:30" ht="4.5" customHeight="1" x14ac:dyDescent="0.2">
      <c r="P6612" s="75"/>
      <c r="Q6612" s="75"/>
      <c r="W6612" s="75"/>
      <c r="AD6612" s="77"/>
    </row>
    <row r="6613" spans="16:30" ht="4.5" customHeight="1" x14ac:dyDescent="0.2">
      <c r="P6613" s="75"/>
      <c r="Q6613" s="75"/>
      <c r="W6613" s="75"/>
      <c r="AD6613" s="77"/>
    </row>
    <row r="6614" spans="16:30" ht="4.5" customHeight="1" x14ac:dyDescent="0.2">
      <c r="P6614" s="75"/>
      <c r="Q6614" s="75"/>
      <c r="W6614" s="75"/>
      <c r="AD6614" s="77"/>
    </row>
    <row r="6615" spans="16:30" ht="4.5" customHeight="1" x14ac:dyDescent="0.2">
      <c r="P6615" s="75"/>
      <c r="Q6615" s="75"/>
      <c r="W6615" s="75"/>
      <c r="AD6615" s="77"/>
    </row>
    <row r="6616" spans="16:30" ht="4.5" customHeight="1" x14ac:dyDescent="0.2">
      <c r="P6616" s="75"/>
      <c r="Q6616" s="75"/>
      <c r="W6616" s="75"/>
      <c r="AD6616" s="77"/>
    </row>
    <row r="6617" spans="16:30" ht="4.5" customHeight="1" x14ac:dyDescent="0.2">
      <c r="P6617" s="75"/>
      <c r="Q6617" s="75"/>
      <c r="W6617" s="75"/>
      <c r="AD6617" s="77"/>
    </row>
    <row r="6618" spans="16:30" ht="4.5" customHeight="1" x14ac:dyDescent="0.2">
      <c r="P6618" s="75"/>
      <c r="Q6618" s="75"/>
      <c r="W6618" s="75"/>
      <c r="AD6618" s="77"/>
    </row>
    <row r="6619" spans="16:30" ht="4.5" customHeight="1" x14ac:dyDescent="0.2">
      <c r="P6619" s="75"/>
      <c r="Q6619" s="75"/>
      <c r="W6619" s="75"/>
      <c r="AD6619" s="77"/>
    </row>
    <row r="6620" spans="16:30" ht="4.5" customHeight="1" x14ac:dyDescent="0.2">
      <c r="P6620" s="75"/>
      <c r="Q6620" s="75"/>
      <c r="W6620" s="75"/>
      <c r="AD6620" s="77"/>
    </row>
    <row r="6621" spans="16:30" ht="4.5" customHeight="1" x14ac:dyDescent="0.2">
      <c r="P6621" s="75"/>
      <c r="Q6621" s="75"/>
      <c r="W6621" s="75"/>
      <c r="AD6621" s="77"/>
    </row>
    <row r="6622" spans="16:30" ht="4.5" customHeight="1" x14ac:dyDescent="0.2">
      <c r="P6622" s="75"/>
      <c r="Q6622" s="75"/>
      <c r="W6622" s="75"/>
      <c r="AD6622" s="77"/>
    </row>
    <row r="6623" spans="16:30" ht="4.5" customHeight="1" x14ac:dyDescent="0.2">
      <c r="P6623" s="75"/>
      <c r="Q6623" s="75"/>
      <c r="W6623" s="75"/>
      <c r="AD6623" s="77"/>
    </row>
    <row r="6624" spans="16:30" ht="4.5" customHeight="1" x14ac:dyDescent="0.2">
      <c r="P6624" s="75"/>
      <c r="Q6624" s="75"/>
      <c r="W6624" s="75"/>
      <c r="AD6624" s="77"/>
    </row>
    <row r="6625" spans="16:30" ht="4.5" customHeight="1" x14ac:dyDescent="0.2">
      <c r="P6625" s="75"/>
      <c r="Q6625" s="75"/>
      <c r="W6625" s="75"/>
      <c r="AD6625" s="77"/>
    </row>
    <row r="6626" spans="16:30" ht="4.5" customHeight="1" x14ac:dyDescent="0.2">
      <c r="P6626" s="75"/>
      <c r="Q6626" s="75"/>
      <c r="W6626" s="75"/>
      <c r="AD6626" s="77"/>
    </row>
    <row r="6627" spans="16:30" ht="4.5" customHeight="1" x14ac:dyDescent="0.2">
      <c r="P6627" s="75"/>
      <c r="Q6627" s="75"/>
      <c r="W6627" s="75"/>
      <c r="AD6627" s="77"/>
    </row>
    <row r="6628" spans="16:30" ht="4.5" customHeight="1" x14ac:dyDescent="0.2">
      <c r="P6628" s="75"/>
      <c r="Q6628" s="75"/>
      <c r="W6628" s="75"/>
      <c r="AD6628" s="77"/>
    </row>
    <row r="6629" spans="16:30" ht="4.5" customHeight="1" x14ac:dyDescent="0.2">
      <c r="P6629" s="75"/>
      <c r="Q6629" s="75"/>
      <c r="W6629" s="75"/>
      <c r="AD6629" s="77"/>
    </row>
    <row r="6630" spans="16:30" ht="4.5" customHeight="1" x14ac:dyDescent="0.2">
      <c r="P6630" s="75"/>
      <c r="Q6630" s="75"/>
      <c r="W6630" s="75"/>
      <c r="AD6630" s="77"/>
    </row>
    <row r="6631" spans="16:30" ht="4.5" customHeight="1" x14ac:dyDescent="0.2">
      <c r="P6631" s="75"/>
      <c r="Q6631" s="75"/>
      <c r="W6631" s="75"/>
      <c r="AD6631" s="77"/>
    </row>
    <row r="6632" spans="16:30" ht="4.5" customHeight="1" x14ac:dyDescent="0.2">
      <c r="P6632" s="75"/>
      <c r="Q6632" s="75"/>
      <c r="W6632" s="75"/>
      <c r="AD6632" s="77"/>
    </row>
    <row r="6633" spans="16:30" ht="4.5" customHeight="1" x14ac:dyDescent="0.2">
      <c r="P6633" s="75"/>
      <c r="Q6633" s="75"/>
      <c r="W6633" s="75"/>
      <c r="AD6633" s="77"/>
    </row>
    <row r="6634" spans="16:30" ht="4.5" customHeight="1" x14ac:dyDescent="0.2">
      <c r="P6634" s="75"/>
      <c r="Q6634" s="75"/>
      <c r="W6634" s="75"/>
      <c r="AD6634" s="77"/>
    </row>
    <row r="6635" spans="16:30" ht="4.5" customHeight="1" x14ac:dyDescent="0.2">
      <c r="P6635" s="75"/>
      <c r="Q6635" s="75"/>
      <c r="W6635" s="75"/>
      <c r="AD6635" s="77"/>
    </row>
    <row r="6636" spans="16:30" ht="4.5" customHeight="1" x14ac:dyDescent="0.2">
      <c r="P6636" s="75"/>
      <c r="Q6636" s="75"/>
      <c r="W6636" s="75"/>
      <c r="AD6636" s="77"/>
    </row>
    <row r="6637" spans="16:30" ht="4.5" customHeight="1" x14ac:dyDescent="0.2">
      <c r="P6637" s="75"/>
      <c r="Q6637" s="75"/>
      <c r="W6637" s="75"/>
      <c r="AD6637" s="77"/>
    </row>
    <row r="6638" spans="16:30" ht="4.5" customHeight="1" x14ac:dyDescent="0.2">
      <c r="P6638" s="75"/>
      <c r="Q6638" s="75"/>
      <c r="W6638" s="75"/>
      <c r="AD6638" s="77"/>
    </row>
    <row r="6639" spans="16:30" ht="4.5" customHeight="1" x14ac:dyDescent="0.2">
      <c r="P6639" s="75"/>
      <c r="Q6639" s="75"/>
      <c r="W6639" s="75"/>
      <c r="AD6639" s="77"/>
    </row>
    <row r="6640" spans="16:30" ht="4.5" customHeight="1" x14ac:dyDescent="0.2">
      <c r="P6640" s="75"/>
      <c r="Q6640" s="75"/>
      <c r="W6640" s="75"/>
      <c r="AD6640" s="77"/>
    </row>
    <row r="6641" spans="16:30" ht="4.5" customHeight="1" x14ac:dyDescent="0.2">
      <c r="P6641" s="75"/>
      <c r="Q6641" s="75"/>
      <c r="W6641" s="75"/>
      <c r="AD6641" s="77"/>
    </row>
    <row r="6642" spans="16:30" ht="4.5" customHeight="1" x14ac:dyDescent="0.2">
      <c r="P6642" s="75"/>
      <c r="Q6642" s="75"/>
      <c r="W6642" s="75"/>
      <c r="AD6642" s="77"/>
    </row>
    <row r="6643" spans="16:30" ht="4.5" customHeight="1" x14ac:dyDescent="0.2">
      <c r="P6643" s="75"/>
      <c r="Q6643" s="75"/>
      <c r="W6643" s="75"/>
      <c r="AD6643" s="77"/>
    </row>
    <row r="6644" spans="16:30" ht="4.5" customHeight="1" x14ac:dyDescent="0.2">
      <c r="P6644" s="75"/>
      <c r="Q6644" s="75"/>
      <c r="W6644" s="75"/>
      <c r="AD6644" s="77"/>
    </row>
    <row r="6645" spans="16:30" ht="4.5" customHeight="1" x14ac:dyDescent="0.2">
      <c r="P6645" s="75"/>
      <c r="Q6645" s="75"/>
      <c r="W6645" s="75"/>
      <c r="AD6645" s="77"/>
    </row>
    <row r="6646" spans="16:30" ht="4.5" customHeight="1" x14ac:dyDescent="0.2">
      <c r="P6646" s="75"/>
      <c r="Q6646" s="75"/>
      <c r="W6646" s="75"/>
      <c r="AD6646" s="77"/>
    </row>
    <row r="6647" spans="16:30" ht="4.5" customHeight="1" x14ac:dyDescent="0.2">
      <c r="P6647" s="75"/>
      <c r="Q6647" s="75"/>
      <c r="W6647" s="75"/>
      <c r="AD6647" s="77"/>
    </row>
    <row r="6648" spans="16:30" ht="4.5" customHeight="1" x14ac:dyDescent="0.2">
      <c r="P6648" s="75"/>
      <c r="Q6648" s="75"/>
      <c r="W6648" s="75"/>
      <c r="AD6648" s="77"/>
    </row>
    <row r="6649" spans="16:30" ht="4.5" customHeight="1" x14ac:dyDescent="0.2">
      <c r="P6649" s="75"/>
      <c r="Q6649" s="75"/>
      <c r="W6649" s="75"/>
      <c r="AD6649" s="77"/>
    </row>
    <row r="6650" spans="16:30" ht="4.5" customHeight="1" x14ac:dyDescent="0.2">
      <c r="P6650" s="75"/>
      <c r="Q6650" s="75"/>
      <c r="W6650" s="75"/>
      <c r="AD6650" s="77"/>
    </row>
    <row r="6651" spans="16:30" ht="4.5" customHeight="1" x14ac:dyDescent="0.2">
      <c r="P6651" s="75"/>
      <c r="Q6651" s="75"/>
      <c r="W6651" s="75"/>
      <c r="AD6651" s="77"/>
    </row>
    <row r="6652" spans="16:30" ht="4.5" customHeight="1" x14ac:dyDescent="0.2">
      <c r="P6652" s="75"/>
      <c r="Q6652" s="75"/>
      <c r="W6652" s="75"/>
      <c r="AD6652" s="77"/>
    </row>
    <row r="6653" spans="16:30" ht="4.5" customHeight="1" x14ac:dyDescent="0.2">
      <c r="P6653" s="75"/>
      <c r="Q6653" s="75"/>
      <c r="W6653" s="75"/>
      <c r="AD6653" s="77"/>
    </row>
    <row r="6654" spans="16:30" ht="4.5" customHeight="1" x14ac:dyDescent="0.2">
      <c r="P6654" s="75"/>
      <c r="Q6654" s="75"/>
      <c r="W6654" s="75"/>
      <c r="AD6654" s="77"/>
    </row>
    <row r="6655" spans="16:30" ht="4.5" customHeight="1" x14ac:dyDescent="0.2">
      <c r="P6655" s="75"/>
      <c r="Q6655" s="75"/>
      <c r="W6655" s="75"/>
      <c r="AD6655" s="77"/>
    </row>
    <row r="6656" spans="16:30" ht="4.5" customHeight="1" x14ac:dyDescent="0.2">
      <c r="P6656" s="75"/>
      <c r="Q6656" s="75"/>
      <c r="W6656" s="75"/>
      <c r="AD6656" s="77"/>
    </row>
    <row r="6657" spans="16:30" ht="4.5" customHeight="1" x14ac:dyDescent="0.2">
      <c r="P6657" s="75"/>
      <c r="Q6657" s="75"/>
      <c r="W6657" s="75"/>
      <c r="AD6657" s="77"/>
    </row>
    <row r="6658" spans="16:30" ht="4.5" customHeight="1" x14ac:dyDescent="0.2">
      <c r="P6658" s="75"/>
      <c r="Q6658" s="75"/>
      <c r="W6658" s="75"/>
      <c r="AD6658" s="77"/>
    </row>
    <row r="6659" spans="16:30" ht="4.5" customHeight="1" x14ac:dyDescent="0.2">
      <c r="P6659" s="75"/>
      <c r="Q6659" s="75"/>
      <c r="W6659" s="75"/>
      <c r="AD6659" s="77"/>
    </row>
    <row r="6660" spans="16:30" ht="4.5" customHeight="1" x14ac:dyDescent="0.2">
      <c r="P6660" s="75"/>
      <c r="Q6660" s="75"/>
      <c r="W6660" s="75"/>
      <c r="AD6660" s="77"/>
    </row>
    <row r="6661" spans="16:30" ht="4.5" customHeight="1" x14ac:dyDescent="0.2">
      <c r="P6661" s="75"/>
      <c r="Q6661" s="75"/>
      <c r="W6661" s="75"/>
      <c r="AD6661" s="77"/>
    </row>
    <row r="6662" spans="16:30" ht="4.5" customHeight="1" x14ac:dyDescent="0.2">
      <c r="P6662" s="75"/>
      <c r="Q6662" s="75"/>
      <c r="W6662" s="75"/>
      <c r="AD6662" s="77"/>
    </row>
    <row r="6663" spans="16:30" ht="4.5" customHeight="1" x14ac:dyDescent="0.2">
      <c r="P6663" s="75"/>
      <c r="Q6663" s="75"/>
      <c r="W6663" s="75"/>
      <c r="AD6663" s="77"/>
    </row>
    <row r="6664" spans="16:30" ht="4.5" customHeight="1" x14ac:dyDescent="0.2">
      <c r="P6664" s="75"/>
      <c r="Q6664" s="75"/>
      <c r="W6664" s="75"/>
      <c r="AD6664" s="77"/>
    </row>
    <row r="6665" spans="16:30" ht="4.5" customHeight="1" x14ac:dyDescent="0.2">
      <c r="P6665" s="75"/>
      <c r="Q6665" s="75"/>
      <c r="W6665" s="75"/>
      <c r="AD6665" s="77"/>
    </row>
    <row r="6666" spans="16:30" ht="4.5" customHeight="1" x14ac:dyDescent="0.2">
      <c r="P6666" s="75"/>
      <c r="Q6666" s="75"/>
      <c r="W6666" s="75"/>
      <c r="AD6666" s="77"/>
    </row>
    <row r="6667" spans="16:30" ht="4.5" customHeight="1" x14ac:dyDescent="0.2">
      <c r="P6667" s="75"/>
      <c r="Q6667" s="75"/>
      <c r="W6667" s="75"/>
      <c r="AD6667" s="77"/>
    </row>
    <row r="6668" spans="16:30" ht="4.5" customHeight="1" x14ac:dyDescent="0.2">
      <c r="P6668" s="75"/>
      <c r="Q6668" s="75"/>
      <c r="W6668" s="75"/>
      <c r="AD6668" s="77"/>
    </row>
    <row r="6669" spans="16:30" ht="4.5" customHeight="1" x14ac:dyDescent="0.2">
      <c r="P6669" s="75"/>
      <c r="Q6669" s="75"/>
      <c r="W6669" s="75"/>
      <c r="AD6669" s="77"/>
    </row>
    <row r="6670" spans="16:30" ht="4.5" customHeight="1" x14ac:dyDescent="0.2">
      <c r="P6670" s="75"/>
      <c r="Q6670" s="75"/>
      <c r="W6670" s="75"/>
      <c r="AD6670" s="77"/>
    </row>
    <row r="6671" spans="16:30" ht="4.5" customHeight="1" x14ac:dyDescent="0.2">
      <c r="P6671" s="75"/>
      <c r="Q6671" s="75"/>
      <c r="W6671" s="75"/>
      <c r="AD6671" s="77"/>
    </row>
    <row r="6672" spans="16:30" ht="4.5" customHeight="1" x14ac:dyDescent="0.2">
      <c r="P6672" s="75"/>
      <c r="Q6672" s="75"/>
      <c r="W6672" s="75"/>
      <c r="AD6672" s="77"/>
    </row>
    <row r="6673" spans="16:30" ht="4.5" customHeight="1" x14ac:dyDescent="0.2">
      <c r="P6673" s="75"/>
      <c r="Q6673" s="75"/>
      <c r="W6673" s="75"/>
      <c r="AD6673" s="77"/>
    </row>
    <row r="6674" spans="16:30" ht="4.5" customHeight="1" x14ac:dyDescent="0.2">
      <c r="P6674" s="75"/>
      <c r="Q6674" s="75"/>
      <c r="W6674" s="75"/>
      <c r="AD6674" s="77"/>
    </row>
    <row r="6675" spans="16:30" ht="4.5" customHeight="1" x14ac:dyDescent="0.2">
      <c r="P6675" s="75"/>
      <c r="Q6675" s="75"/>
      <c r="W6675" s="75"/>
      <c r="AD6675" s="77"/>
    </row>
    <row r="6676" spans="16:30" ht="4.5" customHeight="1" x14ac:dyDescent="0.2">
      <c r="P6676" s="75"/>
      <c r="Q6676" s="75"/>
      <c r="W6676" s="75"/>
      <c r="AD6676" s="77"/>
    </row>
    <row r="6677" spans="16:30" ht="4.5" customHeight="1" x14ac:dyDescent="0.2">
      <c r="P6677" s="75"/>
      <c r="Q6677" s="75"/>
      <c r="W6677" s="75"/>
      <c r="AD6677" s="77"/>
    </row>
    <row r="6678" spans="16:30" ht="4.5" customHeight="1" x14ac:dyDescent="0.2">
      <c r="P6678" s="75"/>
      <c r="Q6678" s="75"/>
      <c r="W6678" s="75"/>
      <c r="AD6678" s="77"/>
    </row>
    <row r="6679" spans="16:30" ht="4.5" customHeight="1" x14ac:dyDescent="0.2">
      <c r="P6679" s="75"/>
      <c r="Q6679" s="75"/>
      <c r="W6679" s="75"/>
      <c r="AD6679" s="77"/>
    </row>
    <row r="6680" spans="16:30" ht="4.5" customHeight="1" x14ac:dyDescent="0.2">
      <c r="P6680" s="75"/>
      <c r="Q6680" s="75"/>
      <c r="W6680" s="75"/>
      <c r="AD6680" s="77"/>
    </row>
    <row r="6681" spans="16:30" ht="4.5" customHeight="1" x14ac:dyDescent="0.2">
      <c r="P6681" s="75"/>
      <c r="Q6681" s="75"/>
      <c r="W6681" s="75"/>
      <c r="AD6681" s="77"/>
    </row>
    <row r="6682" spans="16:30" ht="4.5" customHeight="1" x14ac:dyDescent="0.2">
      <c r="P6682" s="75"/>
      <c r="Q6682" s="75"/>
      <c r="W6682" s="75"/>
      <c r="AD6682" s="77"/>
    </row>
    <row r="6683" spans="16:30" ht="4.5" customHeight="1" x14ac:dyDescent="0.2">
      <c r="P6683" s="75"/>
      <c r="Q6683" s="75"/>
      <c r="W6683" s="75"/>
      <c r="AD6683" s="77"/>
    </row>
    <row r="6684" spans="16:30" ht="4.5" customHeight="1" x14ac:dyDescent="0.2">
      <c r="P6684" s="75"/>
      <c r="Q6684" s="75"/>
      <c r="W6684" s="75"/>
      <c r="AD6684" s="77"/>
    </row>
    <row r="6685" spans="16:30" ht="4.5" customHeight="1" x14ac:dyDescent="0.2">
      <c r="P6685" s="75"/>
      <c r="Q6685" s="75"/>
      <c r="W6685" s="75"/>
      <c r="AD6685" s="77"/>
    </row>
    <row r="6686" spans="16:30" ht="4.5" customHeight="1" x14ac:dyDescent="0.2">
      <c r="P6686" s="75"/>
      <c r="Q6686" s="75"/>
      <c r="W6686" s="75"/>
      <c r="AD6686" s="77"/>
    </row>
    <row r="6687" spans="16:30" ht="4.5" customHeight="1" x14ac:dyDescent="0.2">
      <c r="P6687" s="75"/>
      <c r="Q6687" s="75"/>
      <c r="W6687" s="75"/>
      <c r="AD6687" s="77"/>
    </row>
    <row r="6688" spans="16:30" ht="4.5" customHeight="1" x14ac:dyDescent="0.2">
      <c r="P6688" s="75"/>
      <c r="Q6688" s="75"/>
      <c r="W6688" s="75"/>
      <c r="AD6688" s="77"/>
    </row>
    <row r="6689" spans="16:30" ht="4.5" customHeight="1" x14ac:dyDescent="0.2">
      <c r="P6689" s="75"/>
      <c r="Q6689" s="75"/>
      <c r="W6689" s="75"/>
      <c r="AD6689" s="77"/>
    </row>
    <row r="6690" spans="16:30" ht="4.5" customHeight="1" x14ac:dyDescent="0.2">
      <c r="P6690" s="75"/>
      <c r="Q6690" s="75"/>
      <c r="W6690" s="75"/>
      <c r="AD6690" s="77"/>
    </row>
    <row r="6691" spans="16:30" ht="4.5" customHeight="1" x14ac:dyDescent="0.2">
      <c r="P6691" s="75"/>
      <c r="Q6691" s="75"/>
      <c r="W6691" s="75"/>
      <c r="AD6691" s="77"/>
    </row>
    <row r="6692" spans="16:30" ht="4.5" customHeight="1" x14ac:dyDescent="0.2">
      <c r="P6692" s="75"/>
      <c r="Q6692" s="75"/>
      <c r="W6692" s="75"/>
      <c r="AD6692" s="77"/>
    </row>
    <row r="6693" spans="16:30" ht="4.5" customHeight="1" x14ac:dyDescent="0.2">
      <c r="P6693" s="75"/>
      <c r="Q6693" s="75"/>
      <c r="W6693" s="75"/>
      <c r="AD6693" s="77"/>
    </row>
    <row r="6694" spans="16:30" ht="4.5" customHeight="1" x14ac:dyDescent="0.2">
      <c r="P6694" s="75"/>
      <c r="Q6694" s="75"/>
      <c r="W6694" s="75"/>
      <c r="AD6694" s="77"/>
    </row>
    <row r="6695" spans="16:30" ht="4.5" customHeight="1" x14ac:dyDescent="0.2">
      <c r="P6695" s="75"/>
      <c r="Q6695" s="75"/>
      <c r="W6695" s="75"/>
      <c r="AD6695" s="77"/>
    </row>
    <row r="6696" spans="16:30" ht="4.5" customHeight="1" x14ac:dyDescent="0.2">
      <c r="P6696" s="75"/>
      <c r="Q6696" s="75"/>
      <c r="W6696" s="75"/>
      <c r="AD6696" s="77"/>
    </row>
    <row r="6697" spans="16:30" ht="4.5" customHeight="1" x14ac:dyDescent="0.2">
      <c r="P6697" s="75"/>
      <c r="Q6697" s="75"/>
      <c r="W6697" s="75"/>
      <c r="AD6697" s="77"/>
    </row>
    <row r="6698" spans="16:30" ht="4.5" customHeight="1" x14ac:dyDescent="0.2">
      <c r="P6698" s="75"/>
      <c r="Q6698" s="75"/>
      <c r="W6698" s="75"/>
      <c r="AD6698" s="77"/>
    </row>
    <row r="6699" spans="16:30" ht="4.5" customHeight="1" x14ac:dyDescent="0.2">
      <c r="P6699" s="75"/>
      <c r="Q6699" s="75"/>
      <c r="W6699" s="75"/>
      <c r="AD6699" s="77"/>
    </row>
    <row r="6700" spans="16:30" ht="4.5" customHeight="1" x14ac:dyDescent="0.2">
      <c r="P6700" s="75"/>
      <c r="Q6700" s="75"/>
      <c r="W6700" s="75"/>
      <c r="AD6700" s="77"/>
    </row>
    <row r="6701" spans="16:30" ht="4.5" customHeight="1" x14ac:dyDescent="0.2">
      <c r="P6701" s="75"/>
      <c r="Q6701" s="75"/>
      <c r="W6701" s="75"/>
      <c r="AD6701" s="77"/>
    </row>
    <row r="6702" spans="16:30" ht="4.5" customHeight="1" x14ac:dyDescent="0.2">
      <c r="P6702" s="75"/>
      <c r="Q6702" s="75"/>
      <c r="W6702" s="75"/>
      <c r="AD6702" s="77"/>
    </row>
    <row r="6703" spans="16:30" ht="4.5" customHeight="1" x14ac:dyDescent="0.2">
      <c r="P6703" s="75"/>
      <c r="Q6703" s="75"/>
      <c r="W6703" s="75"/>
      <c r="AD6703" s="77"/>
    </row>
    <row r="6704" spans="16:30" ht="4.5" customHeight="1" x14ac:dyDescent="0.2">
      <c r="P6704" s="75"/>
      <c r="Q6704" s="75"/>
      <c r="W6704" s="75"/>
      <c r="AD6704" s="77"/>
    </row>
    <row r="6705" spans="16:30" ht="4.5" customHeight="1" x14ac:dyDescent="0.2">
      <c r="P6705" s="75"/>
      <c r="Q6705" s="75"/>
      <c r="W6705" s="75"/>
      <c r="AD6705" s="77"/>
    </row>
    <row r="6706" spans="16:30" ht="4.5" customHeight="1" x14ac:dyDescent="0.2">
      <c r="P6706" s="75"/>
      <c r="Q6706" s="75"/>
      <c r="W6706" s="75"/>
      <c r="AD6706" s="77"/>
    </row>
    <row r="6707" spans="16:30" ht="4.5" customHeight="1" x14ac:dyDescent="0.2">
      <c r="P6707" s="75"/>
      <c r="Q6707" s="75"/>
      <c r="W6707" s="75"/>
      <c r="AD6707" s="77"/>
    </row>
    <row r="6708" spans="16:30" ht="4.5" customHeight="1" x14ac:dyDescent="0.2">
      <c r="P6708" s="75"/>
      <c r="Q6708" s="75"/>
      <c r="W6708" s="75"/>
      <c r="AD6708" s="77"/>
    </row>
    <row r="6709" spans="16:30" ht="4.5" customHeight="1" x14ac:dyDescent="0.2">
      <c r="P6709" s="75"/>
      <c r="Q6709" s="75"/>
      <c r="W6709" s="75"/>
      <c r="AD6709" s="77"/>
    </row>
    <row r="6710" spans="16:30" ht="4.5" customHeight="1" x14ac:dyDescent="0.2">
      <c r="P6710" s="75"/>
      <c r="Q6710" s="75"/>
      <c r="W6710" s="75"/>
      <c r="AD6710" s="77"/>
    </row>
    <row r="6711" spans="16:30" ht="4.5" customHeight="1" x14ac:dyDescent="0.2">
      <c r="P6711" s="75"/>
      <c r="Q6711" s="75"/>
      <c r="W6711" s="75"/>
      <c r="AD6711" s="77"/>
    </row>
    <row r="6712" spans="16:30" ht="4.5" customHeight="1" x14ac:dyDescent="0.2">
      <c r="P6712" s="75"/>
      <c r="Q6712" s="75"/>
      <c r="W6712" s="75"/>
      <c r="AD6712" s="77"/>
    </row>
    <row r="6713" spans="16:30" ht="4.5" customHeight="1" x14ac:dyDescent="0.2">
      <c r="P6713" s="75"/>
      <c r="Q6713" s="75"/>
      <c r="W6713" s="75"/>
      <c r="AD6713" s="77"/>
    </row>
    <row r="6714" spans="16:30" ht="4.5" customHeight="1" x14ac:dyDescent="0.2">
      <c r="P6714" s="75"/>
      <c r="Q6714" s="75"/>
      <c r="W6714" s="75"/>
      <c r="AD6714" s="77"/>
    </row>
    <row r="6715" spans="16:30" ht="4.5" customHeight="1" x14ac:dyDescent="0.2">
      <c r="P6715" s="75"/>
      <c r="Q6715" s="75"/>
      <c r="W6715" s="75"/>
      <c r="AD6715" s="77"/>
    </row>
    <row r="6716" spans="16:30" ht="4.5" customHeight="1" x14ac:dyDescent="0.2">
      <c r="P6716" s="75"/>
      <c r="Q6716" s="75"/>
      <c r="W6716" s="75"/>
      <c r="AD6716" s="77"/>
    </row>
    <row r="6717" spans="16:30" ht="4.5" customHeight="1" x14ac:dyDescent="0.2">
      <c r="P6717" s="75"/>
      <c r="Q6717" s="75"/>
      <c r="W6717" s="75"/>
      <c r="AD6717" s="77"/>
    </row>
    <row r="6718" spans="16:30" ht="4.5" customHeight="1" x14ac:dyDescent="0.2">
      <c r="P6718" s="75"/>
      <c r="Q6718" s="75"/>
      <c r="W6718" s="75"/>
      <c r="AD6718" s="77"/>
    </row>
    <row r="6719" spans="16:30" ht="4.5" customHeight="1" x14ac:dyDescent="0.2">
      <c r="P6719" s="75"/>
      <c r="Q6719" s="75"/>
      <c r="W6719" s="75"/>
      <c r="AD6719" s="77"/>
    </row>
    <row r="6720" spans="16:30" ht="4.5" customHeight="1" x14ac:dyDescent="0.2">
      <c r="P6720" s="75"/>
      <c r="Q6720" s="75"/>
      <c r="W6720" s="75"/>
      <c r="AD6720" s="77"/>
    </row>
    <row r="6721" spans="16:30" ht="4.5" customHeight="1" x14ac:dyDescent="0.2">
      <c r="P6721" s="75"/>
      <c r="Q6721" s="75"/>
      <c r="W6721" s="75"/>
      <c r="AD6721" s="77"/>
    </row>
    <row r="6722" spans="16:30" ht="4.5" customHeight="1" x14ac:dyDescent="0.2">
      <c r="P6722" s="75"/>
      <c r="Q6722" s="75"/>
      <c r="W6722" s="75"/>
      <c r="AD6722" s="77"/>
    </row>
    <row r="6723" spans="16:30" ht="4.5" customHeight="1" x14ac:dyDescent="0.2">
      <c r="P6723" s="75"/>
      <c r="Q6723" s="75"/>
      <c r="W6723" s="75"/>
      <c r="AD6723" s="77"/>
    </row>
    <row r="6724" spans="16:30" ht="4.5" customHeight="1" x14ac:dyDescent="0.2">
      <c r="P6724" s="75"/>
      <c r="Q6724" s="75"/>
      <c r="W6724" s="75"/>
      <c r="AD6724" s="77"/>
    </row>
    <row r="6725" spans="16:30" ht="4.5" customHeight="1" x14ac:dyDescent="0.2">
      <c r="P6725" s="75"/>
      <c r="Q6725" s="75"/>
      <c r="W6725" s="75"/>
      <c r="AD6725" s="77"/>
    </row>
    <row r="6726" spans="16:30" ht="4.5" customHeight="1" x14ac:dyDescent="0.2">
      <c r="P6726" s="75"/>
      <c r="Q6726" s="75"/>
      <c r="W6726" s="75"/>
      <c r="AD6726" s="77"/>
    </row>
    <row r="6727" spans="16:30" ht="4.5" customHeight="1" x14ac:dyDescent="0.2">
      <c r="P6727" s="75"/>
      <c r="Q6727" s="75"/>
      <c r="W6727" s="75"/>
      <c r="AD6727" s="77"/>
    </row>
    <row r="6728" spans="16:30" ht="4.5" customHeight="1" x14ac:dyDescent="0.2">
      <c r="P6728" s="75"/>
      <c r="Q6728" s="75"/>
      <c r="W6728" s="75"/>
      <c r="AD6728" s="77"/>
    </row>
    <row r="6729" spans="16:30" ht="4.5" customHeight="1" x14ac:dyDescent="0.2">
      <c r="P6729" s="75"/>
      <c r="Q6729" s="75"/>
      <c r="W6729" s="75"/>
      <c r="AD6729" s="77"/>
    </row>
    <row r="6730" spans="16:30" ht="4.5" customHeight="1" x14ac:dyDescent="0.2">
      <c r="P6730" s="75"/>
      <c r="Q6730" s="75"/>
      <c r="W6730" s="75"/>
      <c r="AD6730" s="77"/>
    </row>
    <row r="6731" spans="16:30" ht="4.5" customHeight="1" x14ac:dyDescent="0.2">
      <c r="P6731" s="75"/>
      <c r="Q6731" s="75"/>
      <c r="W6731" s="75"/>
      <c r="AD6731" s="77"/>
    </row>
    <row r="6732" spans="16:30" ht="4.5" customHeight="1" x14ac:dyDescent="0.2">
      <c r="P6732" s="75"/>
      <c r="Q6732" s="75"/>
      <c r="W6732" s="75"/>
      <c r="AD6732" s="77"/>
    </row>
    <row r="6733" spans="16:30" ht="4.5" customHeight="1" x14ac:dyDescent="0.2">
      <c r="P6733" s="75"/>
      <c r="Q6733" s="75"/>
      <c r="W6733" s="75"/>
      <c r="AD6733" s="77"/>
    </row>
    <row r="6734" spans="16:30" ht="4.5" customHeight="1" x14ac:dyDescent="0.2">
      <c r="P6734" s="75"/>
      <c r="Q6734" s="75"/>
      <c r="W6734" s="75"/>
      <c r="AD6734" s="77"/>
    </row>
    <row r="6735" spans="16:30" ht="4.5" customHeight="1" x14ac:dyDescent="0.2">
      <c r="P6735" s="75"/>
      <c r="Q6735" s="75"/>
      <c r="W6735" s="75"/>
      <c r="AD6735" s="77"/>
    </row>
    <row r="6736" spans="16:30" ht="4.5" customHeight="1" x14ac:dyDescent="0.2">
      <c r="P6736" s="75"/>
      <c r="Q6736" s="75"/>
      <c r="W6736" s="75"/>
      <c r="AD6736" s="77"/>
    </row>
    <row r="6737" spans="16:30" ht="4.5" customHeight="1" x14ac:dyDescent="0.2">
      <c r="P6737" s="75"/>
      <c r="Q6737" s="75"/>
      <c r="W6737" s="75"/>
      <c r="AD6737" s="77"/>
    </row>
    <row r="6738" spans="16:30" ht="4.5" customHeight="1" x14ac:dyDescent="0.2">
      <c r="P6738" s="75"/>
      <c r="Q6738" s="75"/>
      <c r="W6738" s="75"/>
      <c r="AD6738" s="77"/>
    </row>
    <row r="6739" spans="16:30" ht="4.5" customHeight="1" x14ac:dyDescent="0.2">
      <c r="P6739" s="75"/>
      <c r="Q6739" s="75"/>
      <c r="W6739" s="75"/>
      <c r="AD6739" s="77"/>
    </row>
    <row r="6740" spans="16:30" ht="4.5" customHeight="1" x14ac:dyDescent="0.2">
      <c r="P6740" s="75"/>
      <c r="Q6740" s="75"/>
      <c r="W6740" s="75"/>
      <c r="AD6740" s="77"/>
    </row>
    <row r="6741" spans="16:30" ht="4.5" customHeight="1" x14ac:dyDescent="0.2">
      <c r="P6741" s="75"/>
      <c r="Q6741" s="75"/>
      <c r="W6741" s="75"/>
      <c r="AD6741" s="77"/>
    </row>
    <row r="6742" spans="16:30" ht="4.5" customHeight="1" x14ac:dyDescent="0.2">
      <c r="P6742" s="75"/>
      <c r="Q6742" s="75"/>
      <c r="W6742" s="75"/>
      <c r="AD6742" s="77"/>
    </row>
    <row r="6743" spans="16:30" ht="4.5" customHeight="1" x14ac:dyDescent="0.2">
      <c r="P6743" s="75"/>
      <c r="Q6743" s="75"/>
      <c r="W6743" s="75"/>
      <c r="AD6743" s="77"/>
    </row>
    <row r="6744" spans="16:30" ht="4.5" customHeight="1" x14ac:dyDescent="0.2">
      <c r="P6744" s="75"/>
      <c r="Q6744" s="75"/>
      <c r="W6744" s="75"/>
      <c r="AD6744" s="77"/>
    </row>
    <row r="6745" spans="16:30" ht="4.5" customHeight="1" x14ac:dyDescent="0.2">
      <c r="P6745" s="75"/>
      <c r="Q6745" s="75"/>
      <c r="W6745" s="75"/>
      <c r="AD6745" s="77"/>
    </row>
    <row r="6746" spans="16:30" ht="4.5" customHeight="1" x14ac:dyDescent="0.2">
      <c r="P6746" s="75"/>
      <c r="Q6746" s="75"/>
      <c r="W6746" s="75"/>
      <c r="AD6746" s="77"/>
    </row>
    <row r="6747" spans="16:30" ht="4.5" customHeight="1" x14ac:dyDescent="0.2">
      <c r="P6747" s="75"/>
      <c r="Q6747" s="75"/>
      <c r="W6747" s="75"/>
      <c r="AD6747" s="77"/>
    </row>
    <row r="6748" spans="16:30" ht="4.5" customHeight="1" x14ac:dyDescent="0.2">
      <c r="P6748" s="75"/>
      <c r="Q6748" s="75"/>
      <c r="W6748" s="75"/>
      <c r="AD6748" s="77"/>
    </row>
    <row r="6749" spans="16:30" ht="4.5" customHeight="1" x14ac:dyDescent="0.2">
      <c r="P6749" s="75"/>
      <c r="Q6749" s="75"/>
      <c r="W6749" s="75"/>
      <c r="AD6749" s="77"/>
    </row>
    <row r="6750" spans="16:30" ht="4.5" customHeight="1" x14ac:dyDescent="0.2">
      <c r="P6750" s="75"/>
      <c r="Q6750" s="75"/>
      <c r="W6750" s="75"/>
      <c r="AD6750" s="77"/>
    </row>
    <row r="6751" spans="16:30" ht="4.5" customHeight="1" x14ac:dyDescent="0.2">
      <c r="P6751" s="75"/>
      <c r="Q6751" s="75"/>
      <c r="W6751" s="75"/>
      <c r="AD6751" s="77"/>
    </row>
    <row r="6752" spans="16:30" ht="4.5" customHeight="1" x14ac:dyDescent="0.2">
      <c r="P6752" s="75"/>
      <c r="Q6752" s="75"/>
      <c r="W6752" s="75"/>
      <c r="AD6752" s="77"/>
    </row>
    <row r="6753" spans="16:30" ht="4.5" customHeight="1" x14ac:dyDescent="0.2">
      <c r="P6753" s="75"/>
      <c r="Q6753" s="75"/>
      <c r="W6753" s="75"/>
      <c r="AD6753" s="77"/>
    </row>
    <row r="6754" spans="16:30" ht="4.5" customHeight="1" x14ac:dyDescent="0.2">
      <c r="P6754" s="75"/>
      <c r="Q6754" s="75"/>
      <c r="W6754" s="75"/>
      <c r="AD6754" s="77"/>
    </row>
    <row r="6755" spans="16:30" ht="4.5" customHeight="1" x14ac:dyDescent="0.2">
      <c r="P6755" s="75"/>
      <c r="Q6755" s="75"/>
      <c r="W6755" s="75"/>
      <c r="AD6755" s="77"/>
    </row>
    <row r="6756" spans="16:30" ht="4.5" customHeight="1" x14ac:dyDescent="0.2">
      <c r="P6756" s="75"/>
      <c r="Q6756" s="75"/>
      <c r="W6756" s="75"/>
      <c r="AD6756" s="77"/>
    </row>
    <row r="6757" spans="16:30" ht="4.5" customHeight="1" x14ac:dyDescent="0.2">
      <c r="P6757" s="75"/>
      <c r="Q6757" s="75"/>
      <c r="W6757" s="75"/>
      <c r="AD6757" s="77"/>
    </row>
    <row r="6758" spans="16:30" ht="4.5" customHeight="1" x14ac:dyDescent="0.2">
      <c r="P6758" s="75"/>
      <c r="Q6758" s="75"/>
      <c r="W6758" s="75"/>
      <c r="AD6758" s="77"/>
    </row>
    <row r="6759" spans="16:30" ht="4.5" customHeight="1" x14ac:dyDescent="0.2">
      <c r="P6759" s="75"/>
      <c r="Q6759" s="75"/>
      <c r="W6759" s="75"/>
      <c r="AD6759" s="77"/>
    </row>
    <row r="6760" spans="16:30" ht="4.5" customHeight="1" x14ac:dyDescent="0.2">
      <c r="P6760" s="75"/>
      <c r="Q6760" s="75"/>
      <c r="W6760" s="75"/>
      <c r="AD6760" s="77"/>
    </row>
    <row r="6761" spans="16:30" ht="4.5" customHeight="1" x14ac:dyDescent="0.2">
      <c r="P6761" s="75"/>
      <c r="Q6761" s="75"/>
      <c r="W6761" s="75"/>
      <c r="AD6761" s="77"/>
    </row>
    <row r="6762" spans="16:30" ht="4.5" customHeight="1" x14ac:dyDescent="0.2">
      <c r="P6762" s="75"/>
      <c r="Q6762" s="75"/>
      <c r="W6762" s="75"/>
      <c r="AD6762" s="77"/>
    </row>
    <row r="6763" spans="16:30" ht="4.5" customHeight="1" x14ac:dyDescent="0.2">
      <c r="P6763" s="75"/>
      <c r="Q6763" s="75"/>
      <c r="W6763" s="75"/>
      <c r="AD6763" s="77"/>
    </row>
    <row r="6764" spans="16:30" ht="4.5" customHeight="1" x14ac:dyDescent="0.2">
      <c r="P6764" s="75"/>
      <c r="Q6764" s="75"/>
      <c r="W6764" s="75"/>
      <c r="AD6764" s="77"/>
    </row>
    <row r="6765" spans="16:30" ht="4.5" customHeight="1" x14ac:dyDescent="0.2">
      <c r="P6765" s="75"/>
      <c r="Q6765" s="75"/>
      <c r="W6765" s="75"/>
      <c r="AD6765" s="77"/>
    </row>
    <row r="6766" spans="16:30" ht="4.5" customHeight="1" x14ac:dyDescent="0.2">
      <c r="P6766" s="75"/>
      <c r="Q6766" s="75"/>
      <c r="W6766" s="75"/>
      <c r="AD6766" s="77"/>
    </row>
    <row r="6767" spans="16:30" ht="4.5" customHeight="1" x14ac:dyDescent="0.2">
      <c r="P6767" s="75"/>
      <c r="Q6767" s="75"/>
      <c r="W6767" s="75"/>
      <c r="AD6767" s="77"/>
    </row>
    <row r="6768" spans="16:30" ht="4.5" customHeight="1" x14ac:dyDescent="0.2">
      <c r="P6768" s="75"/>
      <c r="Q6768" s="75"/>
      <c r="W6768" s="75"/>
      <c r="AD6768" s="77"/>
    </row>
    <row r="6769" spans="16:30" ht="4.5" customHeight="1" x14ac:dyDescent="0.2">
      <c r="P6769" s="75"/>
      <c r="Q6769" s="75"/>
      <c r="W6769" s="75"/>
      <c r="AD6769" s="77"/>
    </row>
    <row r="6770" spans="16:30" ht="4.5" customHeight="1" x14ac:dyDescent="0.2">
      <c r="P6770" s="75"/>
      <c r="Q6770" s="75"/>
      <c r="W6770" s="75"/>
      <c r="AD6770" s="77"/>
    </row>
    <row r="6771" spans="16:30" ht="4.5" customHeight="1" x14ac:dyDescent="0.2">
      <c r="P6771" s="75"/>
      <c r="Q6771" s="75"/>
      <c r="W6771" s="75"/>
      <c r="AD6771" s="77"/>
    </row>
    <row r="6772" spans="16:30" ht="4.5" customHeight="1" x14ac:dyDescent="0.2">
      <c r="P6772" s="75"/>
      <c r="Q6772" s="75"/>
      <c r="W6772" s="75"/>
      <c r="AD6772" s="77"/>
    </row>
    <row r="6773" spans="16:30" ht="4.5" customHeight="1" x14ac:dyDescent="0.2">
      <c r="P6773" s="75"/>
      <c r="Q6773" s="75"/>
      <c r="W6773" s="75"/>
      <c r="AD6773" s="77"/>
    </row>
    <row r="6774" spans="16:30" ht="4.5" customHeight="1" x14ac:dyDescent="0.2">
      <c r="P6774" s="75"/>
      <c r="Q6774" s="75"/>
      <c r="W6774" s="75"/>
      <c r="AD6774" s="77"/>
    </row>
    <row r="6775" spans="16:30" ht="4.5" customHeight="1" x14ac:dyDescent="0.2">
      <c r="P6775" s="75"/>
      <c r="Q6775" s="75"/>
      <c r="W6775" s="75"/>
      <c r="AD6775" s="77"/>
    </row>
    <row r="6776" spans="16:30" ht="4.5" customHeight="1" x14ac:dyDescent="0.2">
      <c r="P6776" s="75"/>
      <c r="Q6776" s="75"/>
      <c r="W6776" s="75"/>
      <c r="AD6776" s="77"/>
    </row>
    <row r="6777" spans="16:30" ht="4.5" customHeight="1" x14ac:dyDescent="0.2">
      <c r="P6777" s="75"/>
      <c r="Q6777" s="75"/>
      <c r="W6777" s="75"/>
      <c r="AD6777" s="77"/>
    </row>
    <row r="6778" spans="16:30" ht="4.5" customHeight="1" x14ac:dyDescent="0.2">
      <c r="P6778" s="75"/>
      <c r="Q6778" s="75"/>
      <c r="W6778" s="75"/>
      <c r="AD6778" s="77"/>
    </row>
    <row r="6779" spans="16:30" ht="4.5" customHeight="1" x14ac:dyDescent="0.2">
      <c r="P6779" s="75"/>
      <c r="Q6779" s="75"/>
      <c r="W6779" s="75"/>
      <c r="AD6779" s="77"/>
    </row>
    <row r="6780" spans="16:30" ht="4.5" customHeight="1" x14ac:dyDescent="0.2">
      <c r="P6780" s="75"/>
      <c r="Q6780" s="75"/>
      <c r="W6780" s="75"/>
      <c r="AD6780" s="77"/>
    </row>
    <row r="6781" spans="16:30" ht="4.5" customHeight="1" x14ac:dyDescent="0.2">
      <c r="P6781" s="75"/>
      <c r="Q6781" s="75"/>
      <c r="W6781" s="75"/>
      <c r="AD6781" s="77"/>
    </row>
    <row r="6782" spans="16:30" ht="4.5" customHeight="1" x14ac:dyDescent="0.2">
      <c r="P6782" s="75"/>
      <c r="Q6782" s="75"/>
      <c r="W6782" s="75"/>
      <c r="AD6782" s="77"/>
    </row>
    <row r="6783" spans="16:30" ht="4.5" customHeight="1" x14ac:dyDescent="0.2">
      <c r="P6783" s="75"/>
      <c r="Q6783" s="75"/>
      <c r="W6783" s="75"/>
      <c r="AD6783" s="77"/>
    </row>
    <row r="6784" spans="16:30" ht="4.5" customHeight="1" x14ac:dyDescent="0.2">
      <c r="P6784" s="75"/>
      <c r="Q6784" s="75"/>
      <c r="W6784" s="75"/>
      <c r="AD6784" s="77"/>
    </row>
    <row r="6785" spans="16:30" ht="4.5" customHeight="1" x14ac:dyDescent="0.2">
      <c r="P6785" s="75"/>
      <c r="Q6785" s="75"/>
      <c r="W6785" s="75"/>
      <c r="AD6785" s="77"/>
    </row>
    <row r="6786" spans="16:30" ht="4.5" customHeight="1" x14ac:dyDescent="0.2">
      <c r="P6786" s="75"/>
      <c r="Q6786" s="75"/>
      <c r="W6786" s="75"/>
      <c r="AD6786" s="77"/>
    </row>
    <row r="6787" spans="16:30" ht="4.5" customHeight="1" x14ac:dyDescent="0.2">
      <c r="P6787" s="75"/>
      <c r="Q6787" s="75"/>
      <c r="W6787" s="75"/>
      <c r="AD6787" s="77"/>
    </row>
    <row r="6788" spans="16:30" ht="4.5" customHeight="1" x14ac:dyDescent="0.2">
      <c r="P6788" s="75"/>
      <c r="Q6788" s="75"/>
      <c r="W6788" s="75"/>
      <c r="AD6788" s="77"/>
    </row>
    <row r="6789" spans="16:30" ht="4.5" customHeight="1" x14ac:dyDescent="0.2">
      <c r="P6789" s="75"/>
      <c r="Q6789" s="75"/>
      <c r="W6789" s="75"/>
      <c r="AD6789" s="77"/>
    </row>
    <row r="6790" spans="16:30" ht="4.5" customHeight="1" x14ac:dyDescent="0.2">
      <c r="P6790" s="75"/>
      <c r="Q6790" s="75"/>
      <c r="W6790" s="75"/>
      <c r="AD6790" s="77"/>
    </row>
    <row r="6791" spans="16:30" ht="4.5" customHeight="1" x14ac:dyDescent="0.2">
      <c r="P6791" s="75"/>
      <c r="Q6791" s="75"/>
      <c r="W6791" s="75"/>
      <c r="AD6791" s="77"/>
    </row>
    <row r="6792" spans="16:30" ht="4.5" customHeight="1" x14ac:dyDescent="0.2">
      <c r="P6792" s="75"/>
      <c r="Q6792" s="75"/>
      <c r="W6792" s="75"/>
      <c r="AD6792" s="77"/>
    </row>
    <row r="6793" spans="16:30" ht="4.5" customHeight="1" x14ac:dyDescent="0.2">
      <c r="P6793" s="75"/>
      <c r="Q6793" s="75"/>
      <c r="W6793" s="75"/>
      <c r="AD6793" s="77"/>
    </row>
    <row r="6794" spans="16:30" ht="4.5" customHeight="1" x14ac:dyDescent="0.2">
      <c r="P6794" s="75"/>
      <c r="Q6794" s="75"/>
      <c r="W6794" s="75"/>
      <c r="AD6794" s="77"/>
    </row>
    <row r="6795" spans="16:30" ht="4.5" customHeight="1" x14ac:dyDescent="0.2">
      <c r="P6795" s="75"/>
      <c r="Q6795" s="75"/>
      <c r="W6795" s="75"/>
      <c r="AD6795" s="77"/>
    </row>
    <row r="6796" spans="16:30" ht="4.5" customHeight="1" x14ac:dyDescent="0.2">
      <c r="P6796" s="75"/>
      <c r="Q6796" s="75"/>
      <c r="W6796" s="75"/>
      <c r="AD6796" s="77"/>
    </row>
    <row r="6797" spans="16:30" ht="4.5" customHeight="1" x14ac:dyDescent="0.2">
      <c r="P6797" s="75"/>
      <c r="Q6797" s="75"/>
      <c r="W6797" s="75"/>
      <c r="AD6797" s="77"/>
    </row>
    <row r="6798" spans="16:30" ht="4.5" customHeight="1" x14ac:dyDescent="0.2">
      <c r="P6798" s="75"/>
      <c r="Q6798" s="75"/>
      <c r="W6798" s="75"/>
      <c r="AD6798" s="77"/>
    </row>
    <row r="6799" spans="16:30" ht="4.5" customHeight="1" x14ac:dyDescent="0.2">
      <c r="P6799" s="75"/>
      <c r="Q6799" s="75"/>
      <c r="W6799" s="75"/>
      <c r="AD6799" s="77"/>
    </row>
    <row r="6800" spans="16:30" ht="4.5" customHeight="1" x14ac:dyDescent="0.2">
      <c r="P6800" s="75"/>
      <c r="Q6800" s="75"/>
      <c r="W6800" s="75"/>
      <c r="AD6800" s="77"/>
    </row>
    <row r="6801" spans="16:30" ht="4.5" customHeight="1" x14ac:dyDescent="0.2">
      <c r="P6801" s="75"/>
      <c r="Q6801" s="75"/>
      <c r="W6801" s="75"/>
      <c r="AD6801" s="77"/>
    </row>
    <row r="6802" spans="16:30" ht="4.5" customHeight="1" x14ac:dyDescent="0.2">
      <c r="P6802" s="75"/>
      <c r="Q6802" s="75"/>
      <c r="W6802" s="75"/>
      <c r="AD6802" s="77"/>
    </row>
    <row r="6803" spans="16:30" ht="4.5" customHeight="1" x14ac:dyDescent="0.2">
      <c r="P6803" s="75"/>
      <c r="Q6803" s="75"/>
      <c r="W6803" s="75"/>
      <c r="AD6803" s="77"/>
    </row>
    <row r="6804" spans="16:30" ht="4.5" customHeight="1" x14ac:dyDescent="0.2">
      <c r="P6804" s="75"/>
      <c r="Q6804" s="75"/>
      <c r="W6804" s="75"/>
      <c r="AD6804" s="77"/>
    </row>
    <row r="6805" spans="16:30" ht="4.5" customHeight="1" x14ac:dyDescent="0.2">
      <c r="P6805" s="75"/>
      <c r="Q6805" s="75"/>
      <c r="W6805" s="75"/>
      <c r="AD6805" s="77"/>
    </row>
    <row r="6806" spans="16:30" ht="4.5" customHeight="1" x14ac:dyDescent="0.2">
      <c r="P6806" s="75"/>
      <c r="Q6806" s="75"/>
      <c r="W6806" s="75"/>
      <c r="AD6806" s="77"/>
    </row>
    <row r="6807" spans="16:30" ht="4.5" customHeight="1" x14ac:dyDescent="0.2">
      <c r="P6807" s="75"/>
      <c r="Q6807" s="75"/>
      <c r="W6807" s="75"/>
      <c r="AD6807" s="77"/>
    </row>
    <row r="6808" spans="16:30" ht="4.5" customHeight="1" x14ac:dyDescent="0.2">
      <c r="P6808" s="75"/>
      <c r="Q6808" s="75"/>
      <c r="W6808" s="75"/>
      <c r="AD6808" s="77"/>
    </row>
    <row r="6809" spans="16:30" ht="4.5" customHeight="1" x14ac:dyDescent="0.2">
      <c r="P6809" s="75"/>
      <c r="Q6809" s="75"/>
      <c r="W6809" s="75"/>
      <c r="AD6809" s="77"/>
    </row>
    <row r="6810" spans="16:30" ht="4.5" customHeight="1" x14ac:dyDescent="0.2">
      <c r="P6810" s="75"/>
      <c r="Q6810" s="75"/>
      <c r="W6810" s="75"/>
      <c r="AD6810" s="77"/>
    </row>
    <row r="6811" spans="16:30" ht="4.5" customHeight="1" x14ac:dyDescent="0.2">
      <c r="P6811" s="75"/>
      <c r="Q6811" s="75"/>
      <c r="W6811" s="75"/>
      <c r="AD6811" s="77"/>
    </row>
    <row r="6812" spans="16:30" ht="4.5" customHeight="1" x14ac:dyDescent="0.2">
      <c r="P6812" s="75"/>
      <c r="Q6812" s="75"/>
      <c r="W6812" s="75"/>
      <c r="AD6812" s="77"/>
    </row>
    <row r="6813" spans="16:30" ht="4.5" customHeight="1" x14ac:dyDescent="0.2">
      <c r="P6813" s="75"/>
      <c r="Q6813" s="75"/>
      <c r="W6813" s="75"/>
      <c r="AD6813" s="77"/>
    </row>
    <row r="6814" spans="16:30" ht="4.5" customHeight="1" x14ac:dyDescent="0.2">
      <c r="P6814" s="75"/>
      <c r="Q6814" s="75"/>
      <c r="W6814" s="75"/>
      <c r="AD6814" s="77"/>
    </row>
    <row r="6815" spans="16:30" ht="4.5" customHeight="1" x14ac:dyDescent="0.2">
      <c r="P6815" s="75"/>
      <c r="Q6815" s="75"/>
      <c r="W6815" s="75"/>
      <c r="AD6815" s="77"/>
    </row>
    <row r="6816" spans="16:30" ht="4.5" customHeight="1" x14ac:dyDescent="0.2">
      <c r="P6816" s="75"/>
      <c r="Q6816" s="75"/>
      <c r="W6816" s="75"/>
      <c r="AD6816" s="77"/>
    </row>
    <row r="6817" spans="16:30" ht="4.5" customHeight="1" x14ac:dyDescent="0.2">
      <c r="P6817" s="75"/>
      <c r="Q6817" s="75"/>
      <c r="W6817" s="75"/>
      <c r="AD6817" s="77"/>
    </row>
    <row r="6818" spans="16:30" ht="4.5" customHeight="1" x14ac:dyDescent="0.2">
      <c r="P6818" s="75"/>
      <c r="Q6818" s="75"/>
      <c r="W6818" s="75"/>
      <c r="AD6818" s="77"/>
    </row>
    <row r="6819" spans="16:30" ht="4.5" customHeight="1" x14ac:dyDescent="0.2">
      <c r="P6819" s="75"/>
      <c r="Q6819" s="75"/>
      <c r="W6819" s="75"/>
      <c r="AD6819" s="77"/>
    </row>
    <row r="6820" spans="16:30" ht="4.5" customHeight="1" x14ac:dyDescent="0.2">
      <c r="P6820" s="75"/>
      <c r="Q6820" s="75"/>
      <c r="W6820" s="75"/>
      <c r="AD6820" s="77"/>
    </row>
    <row r="6821" spans="16:30" ht="4.5" customHeight="1" x14ac:dyDescent="0.2">
      <c r="P6821" s="75"/>
      <c r="Q6821" s="75"/>
      <c r="W6821" s="75"/>
      <c r="AD6821" s="77"/>
    </row>
    <row r="6822" spans="16:30" ht="4.5" customHeight="1" x14ac:dyDescent="0.2">
      <c r="P6822" s="75"/>
      <c r="Q6822" s="75"/>
      <c r="W6822" s="75"/>
      <c r="AD6822" s="77"/>
    </row>
    <row r="6823" spans="16:30" ht="4.5" customHeight="1" x14ac:dyDescent="0.2">
      <c r="P6823" s="75"/>
      <c r="Q6823" s="75"/>
      <c r="W6823" s="75"/>
      <c r="AD6823" s="77"/>
    </row>
    <row r="6824" spans="16:30" ht="4.5" customHeight="1" x14ac:dyDescent="0.2">
      <c r="P6824" s="75"/>
      <c r="Q6824" s="75"/>
      <c r="W6824" s="75"/>
      <c r="AD6824" s="77"/>
    </row>
    <row r="6825" spans="16:30" ht="4.5" customHeight="1" x14ac:dyDescent="0.2">
      <c r="P6825" s="75"/>
      <c r="Q6825" s="75"/>
      <c r="W6825" s="75"/>
      <c r="AD6825" s="77"/>
    </row>
    <row r="6826" spans="16:30" ht="4.5" customHeight="1" x14ac:dyDescent="0.2">
      <c r="P6826" s="75"/>
      <c r="Q6826" s="75"/>
      <c r="W6826" s="75"/>
      <c r="AD6826" s="77"/>
    </row>
    <row r="6827" spans="16:30" ht="4.5" customHeight="1" x14ac:dyDescent="0.2">
      <c r="P6827" s="75"/>
      <c r="Q6827" s="75"/>
      <c r="W6827" s="75"/>
      <c r="AD6827" s="77"/>
    </row>
    <row r="6828" spans="16:30" ht="4.5" customHeight="1" x14ac:dyDescent="0.2">
      <c r="P6828" s="75"/>
      <c r="Q6828" s="75"/>
      <c r="W6828" s="75"/>
      <c r="AD6828" s="77"/>
    </row>
    <row r="6829" spans="16:30" ht="4.5" customHeight="1" x14ac:dyDescent="0.2">
      <c r="P6829" s="75"/>
      <c r="Q6829" s="75"/>
      <c r="W6829" s="75"/>
      <c r="AD6829" s="77"/>
    </row>
    <row r="6830" spans="16:30" ht="4.5" customHeight="1" x14ac:dyDescent="0.2">
      <c r="P6830" s="75"/>
      <c r="Q6830" s="75"/>
      <c r="W6830" s="75"/>
      <c r="AD6830" s="77"/>
    </row>
    <row r="6831" spans="16:30" ht="4.5" customHeight="1" x14ac:dyDescent="0.2">
      <c r="P6831" s="75"/>
      <c r="Q6831" s="75"/>
      <c r="W6831" s="75"/>
      <c r="AD6831" s="77"/>
    </row>
    <row r="6832" spans="16:30" ht="4.5" customHeight="1" x14ac:dyDescent="0.2">
      <c r="P6832" s="75"/>
      <c r="Q6832" s="75"/>
      <c r="W6832" s="75"/>
      <c r="AD6832" s="77"/>
    </row>
    <row r="6833" spans="16:30" ht="4.5" customHeight="1" x14ac:dyDescent="0.2">
      <c r="P6833" s="75"/>
      <c r="Q6833" s="75"/>
      <c r="W6833" s="75"/>
      <c r="AD6833" s="77"/>
    </row>
    <row r="6834" spans="16:30" ht="4.5" customHeight="1" x14ac:dyDescent="0.2">
      <c r="P6834" s="75"/>
      <c r="Q6834" s="75"/>
      <c r="W6834" s="75"/>
      <c r="AD6834" s="77"/>
    </row>
    <row r="6835" spans="16:30" ht="4.5" customHeight="1" x14ac:dyDescent="0.2">
      <c r="P6835" s="75"/>
      <c r="Q6835" s="75"/>
      <c r="W6835" s="75"/>
      <c r="AD6835" s="77"/>
    </row>
    <row r="6836" spans="16:30" ht="4.5" customHeight="1" x14ac:dyDescent="0.2">
      <c r="P6836" s="75"/>
      <c r="Q6836" s="75"/>
      <c r="W6836" s="75"/>
      <c r="AD6836" s="77"/>
    </row>
    <row r="6837" spans="16:30" ht="4.5" customHeight="1" x14ac:dyDescent="0.2">
      <c r="P6837" s="75"/>
      <c r="Q6837" s="75"/>
      <c r="W6837" s="75"/>
      <c r="AD6837" s="77"/>
    </row>
    <row r="6838" spans="16:30" ht="4.5" customHeight="1" x14ac:dyDescent="0.2">
      <c r="P6838" s="75"/>
      <c r="Q6838" s="75"/>
      <c r="W6838" s="75"/>
      <c r="AD6838" s="77"/>
    </row>
    <row r="6839" spans="16:30" ht="4.5" customHeight="1" x14ac:dyDescent="0.2">
      <c r="P6839" s="75"/>
      <c r="Q6839" s="75"/>
      <c r="W6839" s="75"/>
      <c r="AD6839" s="77"/>
    </row>
    <row r="6840" spans="16:30" ht="4.5" customHeight="1" x14ac:dyDescent="0.2">
      <c r="P6840" s="75"/>
      <c r="Q6840" s="75"/>
      <c r="W6840" s="75"/>
      <c r="AD6840" s="77"/>
    </row>
    <row r="6841" spans="16:30" ht="4.5" customHeight="1" x14ac:dyDescent="0.2">
      <c r="P6841" s="75"/>
      <c r="Q6841" s="75"/>
      <c r="W6841" s="75"/>
      <c r="AD6841" s="77"/>
    </row>
    <row r="6842" spans="16:30" ht="4.5" customHeight="1" x14ac:dyDescent="0.2">
      <c r="P6842" s="75"/>
      <c r="Q6842" s="75"/>
      <c r="W6842" s="75"/>
      <c r="AD6842" s="77"/>
    </row>
    <row r="6843" spans="16:30" ht="4.5" customHeight="1" x14ac:dyDescent="0.2">
      <c r="P6843" s="75"/>
      <c r="Q6843" s="75"/>
      <c r="W6843" s="75"/>
      <c r="AD6843" s="77"/>
    </row>
    <row r="6844" spans="16:30" ht="4.5" customHeight="1" x14ac:dyDescent="0.2">
      <c r="P6844" s="75"/>
      <c r="Q6844" s="75"/>
      <c r="W6844" s="75"/>
      <c r="AD6844" s="77"/>
    </row>
    <row r="6845" spans="16:30" ht="4.5" customHeight="1" x14ac:dyDescent="0.2">
      <c r="P6845" s="75"/>
      <c r="Q6845" s="75"/>
      <c r="W6845" s="75"/>
      <c r="AD6845" s="77"/>
    </row>
    <row r="6846" spans="16:30" ht="4.5" customHeight="1" x14ac:dyDescent="0.2">
      <c r="P6846" s="75"/>
      <c r="Q6846" s="75"/>
      <c r="W6846" s="75"/>
      <c r="AD6846" s="77"/>
    </row>
    <row r="6847" spans="16:30" ht="4.5" customHeight="1" x14ac:dyDescent="0.2">
      <c r="P6847" s="75"/>
      <c r="Q6847" s="75"/>
      <c r="W6847" s="75"/>
      <c r="AD6847" s="77"/>
    </row>
    <row r="6848" spans="16:30" ht="4.5" customHeight="1" x14ac:dyDescent="0.2">
      <c r="P6848" s="75"/>
      <c r="Q6848" s="75"/>
      <c r="W6848" s="75"/>
      <c r="AD6848" s="77"/>
    </row>
    <row r="6849" spans="16:30" ht="4.5" customHeight="1" x14ac:dyDescent="0.2">
      <c r="P6849" s="75"/>
      <c r="Q6849" s="75"/>
      <c r="W6849" s="75"/>
      <c r="AD6849" s="77"/>
    </row>
    <row r="6850" spans="16:30" ht="4.5" customHeight="1" x14ac:dyDescent="0.2">
      <c r="P6850" s="75"/>
      <c r="Q6850" s="75"/>
      <c r="W6850" s="75"/>
      <c r="AD6850" s="77"/>
    </row>
    <row r="6851" spans="16:30" ht="4.5" customHeight="1" x14ac:dyDescent="0.2">
      <c r="P6851" s="75"/>
      <c r="Q6851" s="75"/>
      <c r="W6851" s="75"/>
      <c r="AD6851" s="77"/>
    </row>
    <row r="6852" spans="16:30" ht="4.5" customHeight="1" x14ac:dyDescent="0.2">
      <c r="P6852" s="75"/>
      <c r="Q6852" s="75"/>
      <c r="W6852" s="75"/>
      <c r="AD6852" s="77"/>
    </row>
    <row r="6853" spans="16:30" ht="4.5" customHeight="1" x14ac:dyDescent="0.2">
      <c r="P6853" s="75"/>
      <c r="Q6853" s="75"/>
      <c r="W6853" s="75"/>
      <c r="AD6853" s="77"/>
    </row>
    <row r="6854" spans="16:30" ht="4.5" customHeight="1" x14ac:dyDescent="0.2">
      <c r="P6854" s="75"/>
      <c r="Q6854" s="75"/>
      <c r="W6854" s="75"/>
      <c r="AD6854" s="77"/>
    </row>
    <row r="6855" spans="16:30" ht="4.5" customHeight="1" x14ac:dyDescent="0.2">
      <c r="P6855" s="75"/>
      <c r="Q6855" s="75"/>
      <c r="W6855" s="75"/>
      <c r="AD6855" s="77"/>
    </row>
    <row r="6856" spans="16:30" ht="4.5" customHeight="1" x14ac:dyDescent="0.2">
      <c r="P6856" s="75"/>
      <c r="Q6856" s="75"/>
      <c r="W6856" s="75"/>
      <c r="AD6856" s="77"/>
    </row>
    <row r="6857" spans="16:30" ht="4.5" customHeight="1" x14ac:dyDescent="0.2">
      <c r="P6857" s="75"/>
      <c r="Q6857" s="75"/>
      <c r="W6857" s="75"/>
      <c r="AD6857" s="77"/>
    </row>
    <row r="6858" spans="16:30" ht="4.5" customHeight="1" x14ac:dyDescent="0.2">
      <c r="P6858" s="75"/>
      <c r="Q6858" s="75"/>
      <c r="W6858" s="75"/>
      <c r="AD6858" s="77"/>
    </row>
    <row r="6859" spans="16:30" ht="4.5" customHeight="1" x14ac:dyDescent="0.2">
      <c r="P6859" s="75"/>
      <c r="Q6859" s="75"/>
      <c r="W6859" s="75"/>
      <c r="AD6859" s="77"/>
    </row>
    <row r="6860" spans="16:30" ht="4.5" customHeight="1" x14ac:dyDescent="0.2">
      <c r="P6860" s="75"/>
      <c r="Q6860" s="75"/>
      <c r="W6860" s="75"/>
      <c r="AD6860" s="77"/>
    </row>
    <row r="6861" spans="16:30" ht="4.5" customHeight="1" x14ac:dyDescent="0.2">
      <c r="P6861" s="75"/>
      <c r="Q6861" s="75"/>
      <c r="W6861" s="75"/>
      <c r="AD6861" s="77"/>
    </row>
    <row r="6862" spans="16:30" ht="4.5" customHeight="1" x14ac:dyDescent="0.2">
      <c r="P6862" s="75"/>
      <c r="Q6862" s="75"/>
      <c r="W6862" s="75"/>
      <c r="AD6862" s="77"/>
    </row>
    <row r="6863" spans="16:30" ht="4.5" customHeight="1" x14ac:dyDescent="0.2">
      <c r="P6863" s="75"/>
      <c r="Q6863" s="75"/>
      <c r="W6863" s="75"/>
      <c r="AD6863" s="77"/>
    </row>
    <row r="6864" spans="16:30" ht="4.5" customHeight="1" x14ac:dyDescent="0.2">
      <c r="P6864" s="75"/>
      <c r="Q6864" s="75"/>
      <c r="W6864" s="75"/>
      <c r="AD6864" s="77"/>
    </row>
    <row r="6865" spans="16:30" ht="4.5" customHeight="1" x14ac:dyDescent="0.2">
      <c r="P6865" s="75"/>
      <c r="Q6865" s="75"/>
      <c r="W6865" s="75"/>
      <c r="AD6865" s="77"/>
    </row>
    <row r="6866" spans="16:30" ht="4.5" customHeight="1" x14ac:dyDescent="0.2">
      <c r="P6866" s="75"/>
      <c r="Q6866" s="75"/>
      <c r="W6866" s="75"/>
      <c r="AD6866" s="77"/>
    </row>
    <row r="6867" spans="16:30" ht="4.5" customHeight="1" x14ac:dyDescent="0.2">
      <c r="P6867" s="75"/>
      <c r="Q6867" s="75"/>
      <c r="W6867" s="75"/>
      <c r="AD6867" s="77"/>
    </row>
    <row r="6868" spans="16:30" ht="4.5" customHeight="1" x14ac:dyDescent="0.2">
      <c r="P6868" s="75"/>
      <c r="Q6868" s="75"/>
      <c r="W6868" s="75"/>
      <c r="AD6868" s="77"/>
    </row>
    <row r="6869" spans="16:30" ht="4.5" customHeight="1" x14ac:dyDescent="0.2">
      <c r="P6869" s="75"/>
      <c r="Q6869" s="75"/>
      <c r="W6869" s="75"/>
      <c r="AD6869" s="77"/>
    </row>
    <row r="6870" spans="16:30" ht="4.5" customHeight="1" x14ac:dyDescent="0.2">
      <c r="P6870" s="75"/>
      <c r="Q6870" s="75"/>
      <c r="W6870" s="75"/>
      <c r="AD6870" s="77"/>
    </row>
    <row r="6871" spans="16:30" ht="4.5" customHeight="1" x14ac:dyDescent="0.2">
      <c r="P6871" s="75"/>
      <c r="Q6871" s="75"/>
      <c r="W6871" s="75"/>
      <c r="AD6871" s="77"/>
    </row>
    <row r="6872" spans="16:30" ht="4.5" customHeight="1" x14ac:dyDescent="0.2">
      <c r="P6872" s="75"/>
      <c r="Q6872" s="75"/>
      <c r="W6872" s="75"/>
      <c r="AD6872" s="77"/>
    </row>
    <row r="6873" spans="16:30" ht="4.5" customHeight="1" x14ac:dyDescent="0.2">
      <c r="P6873" s="75"/>
      <c r="Q6873" s="75"/>
      <c r="W6873" s="75"/>
      <c r="AD6873" s="77"/>
    </row>
    <row r="6874" spans="16:30" ht="4.5" customHeight="1" x14ac:dyDescent="0.2">
      <c r="P6874" s="75"/>
      <c r="Q6874" s="75"/>
      <c r="W6874" s="75"/>
      <c r="AD6874" s="77"/>
    </row>
    <row r="6875" spans="16:30" ht="4.5" customHeight="1" x14ac:dyDescent="0.2">
      <c r="P6875" s="75"/>
      <c r="Q6875" s="75"/>
      <c r="W6875" s="75"/>
      <c r="AD6875" s="77"/>
    </row>
    <row r="6876" spans="16:30" ht="4.5" customHeight="1" x14ac:dyDescent="0.2">
      <c r="P6876" s="75"/>
      <c r="Q6876" s="75"/>
      <c r="W6876" s="75"/>
      <c r="AD6876" s="77"/>
    </row>
    <row r="6877" spans="16:30" ht="4.5" customHeight="1" x14ac:dyDescent="0.2">
      <c r="P6877" s="75"/>
      <c r="Q6877" s="75"/>
      <c r="W6877" s="75"/>
      <c r="AD6877" s="77"/>
    </row>
    <row r="6878" spans="16:30" ht="4.5" customHeight="1" x14ac:dyDescent="0.2">
      <c r="P6878" s="75"/>
      <c r="Q6878" s="75"/>
      <c r="W6878" s="75"/>
      <c r="AD6878" s="77"/>
    </row>
    <row r="6879" spans="16:30" ht="4.5" customHeight="1" x14ac:dyDescent="0.2">
      <c r="P6879" s="75"/>
      <c r="Q6879" s="75"/>
      <c r="W6879" s="75"/>
      <c r="AD6879" s="77"/>
    </row>
    <row r="6880" spans="16:30" ht="4.5" customHeight="1" x14ac:dyDescent="0.2">
      <c r="P6880" s="75"/>
      <c r="Q6880" s="75"/>
      <c r="W6880" s="75"/>
      <c r="AD6880" s="77"/>
    </row>
    <row r="6881" spans="16:30" ht="4.5" customHeight="1" x14ac:dyDescent="0.2">
      <c r="P6881" s="75"/>
      <c r="Q6881" s="75"/>
      <c r="W6881" s="75"/>
      <c r="AD6881" s="77"/>
    </row>
    <row r="6882" spans="16:30" ht="4.5" customHeight="1" x14ac:dyDescent="0.2">
      <c r="P6882" s="75"/>
      <c r="Q6882" s="75"/>
      <c r="W6882" s="75"/>
      <c r="AD6882" s="77"/>
    </row>
    <row r="6883" spans="16:30" ht="4.5" customHeight="1" x14ac:dyDescent="0.2">
      <c r="P6883" s="75"/>
      <c r="Q6883" s="75"/>
      <c r="W6883" s="75"/>
      <c r="AD6883" s="77"/>
    </row>
    <row r="6884" spans="16:30" ht="4.5" customHeight="1" x14ac:dyDescent="0.2">
      <c r="P6884" s="75"/>
      <c r="Q6884" s="75"/>
      <c r="W6884" s="75"/>
      <c r="AD6884" s="77"/>
    </row>
    <row r="6885" spans="16:30" ht="4.5" customHeight="1" x14ac:dyDescent="0.2">
      <c r="P6885" s="75"/>
      <c r="Q6885" s="75"/>
      <c r="W6885" s="75"/>
      <c r="AD6885" s="77"/>
    </row>
    <row r="6886" spans="16:30" ht="4.5" customHeight="1" x14ac:dyDescent="0.2">
      <c r="P6886" s="75"/>
      <c r="Q6886" s="75"/>
      <c r="W6886" s="75"/>
      <c r="AD6886" s="77"/>
    </row>
    <row r="6887" spans="16:30" ht="4.5" customHeight="1" x14ac:dyDescent="0.2">
      <c r="P6887" s="75"/>
      <c r="Q6887" s="75"/>
      <c r="W6887" s="75"/>
      <c r="AD6887" s="77"/>
    </row>
    <row r="6888" spans="16:30" ht="4.5" customHeight="1" x14ac:dyDescent="0.2">
      <c r="P6888" s="75"/>
      <c r="Q6888" s="75"/>
      <c r="W6888" s="75"/>
      <c r="AD6888" s="77"/>
    </row>
    <row r="6889" spans="16:30" ht="4.5" customHeight="1" x14ac:dyDescent="0.2">
      <c r="P6889" s="75"/>
      <c r="Q6889" s="75"/>
      <c r="W6889" s="75"/>
      <c r="AD6889" s="77"/>
    </row>
    <row r="6890" spans="16:30" ht="4.5" customHeight="1" x14ac:dyDescent="0.2">
      <c r="P6890" s="75"/>
      <c r="Q6890" s="75"/>
      <c r="W6890" s="75"/>
      <c r="AD6890" s="77"/>
    </row>
    <row r="6891" spans="16:30" ht="4.5" customHeight="1" x14ac:dyDescent="0.2">
      <c r="P6891" s="75"/>
      <c r="Q6891" s="75"/>
      <c r="W6891" s="75"/>
      <c r="AD6891" s="77"/>
    </row>
    <row r="6892" spans="16:30" ht="4.5" customHeight="1" x14ac:dyDescent="0.2">
      <c r="P6892" s="75"/>
      <c r="Q6892" s="75"/>
      <c r="W6892" s="75"/>
      <c r="AD6892" s="77"/>
    </row>
    <row r="6893" spans="16:30" ht="4.5" customHeight="1" x14ac:dyDescent="0.2">
      <c r="P6893" s="75"/>
      <c r="Q6893" s="75"/>
      <c r="W6893" s="75"/>
      <c r="AD6893" s="77"/>
    </row>
    <row r="6894" spans="16:30" ht="4.5" customHeight="1" x14ac:dyDescent="0.2">
      <c r="P6894" s="75"/>
      <c r="Q6894" s="75"/>
      <c r="W6894" s="75"/>
      <c r="AD6894" s="77"/>
    </row>
    <row r="6895" spans="16:30" ht="4.5" customHeight="1" x14ac:dyDescent="0.2">
      <c r="P6895" s="75"/>
      <c r="Q6895" s="75"/>
      <c r="W6895" s="75"/>
      <c r="AD6895" s="77"/>
    </row>
    <row r="6896" spans="16:30" ht="4.5" customHeight="1" x14ac:dyDescent="0.2">
      <c r="P6896" s="75"/>
      <c r="Q6896" s="75"/>
      <c r="W6896" s="75"/>
      <c r="AD6896" s="77"/>
    </row>
    <row r="6897" spans="16:30" ht="4.5" customHeight="1" x14ac:dyDescent="0.2">
      <c r="P6897" s="75"/>
      <c r="Q6897" s="75"/>
      <c r="W6897" s="75"/>
      <c r="AD6897" s="77"/>
    </row>
    <row r="6898" spans="16:30" ht="4.5" customHeight="1" x14ac:dyDescent="0.2">
      <c r="P6898" s="75"/>
      <c r="Q6898" s="75"/>
      <c r="W6898" s="75"/>
      <c r="AD6898" s="77"/>
    </row>
    <row r="6899" spans="16:30" ht="4.5" customHeight="1" x14ac:dyDescent="0.2">
      <c r="P6899" s="75"/>
      <c r="Q6899" s="75"/>
      <c r="W6899" s="75"/>
      <c r="AD6899" s="77"/>
    </row>
    <row r="6900" spans="16:30" ht="4.5" customHeight="1" x14ac:dyDescent="0.2">
      <c r="P6900" s="75"/>
      <c r="Q6900" s="75"/>
      <c r="W6900" s="75"/>
      <c r="AD6900" s="77"/>
    </row>
    <row r="6901" spans="16:30" ht="4.5" customHeight="1" x14ac:dyDescent="0.2">
      <c r="P6901" s="75"/>
      <c r="Q6901" s="75"/>
      <c r="W6901" s="75"/>
      <c r="AD6901" s="77"/>
    </row>
    <row r="6902" spans="16:30" ht="4.5" customHeight="1" x14ac:dyDescent="0.2">
      <c r="P6902" s="75"/>
      <c r="Q6902" s="75"/>
      <c r="W6902" s="75"/>
      <c r="AD6902" s="77"/>
    </row>
    <row r="6903" spans="16:30" ht="4.5" customHeight="1" x14ac:dyDescent="0.2">
      <c r="P6903" s="75"/>
      <c r="Q6903" s="75"/>
      <c r="W6903" s="75"/>
      <c r="AD6903" s="77"/>
    </row>
    <row r="6904" spans="16:30" ht="4.5" customHeight="1" x14ac:dyDescent="0.2">
      <c r="P6904" s="75"/>
      <c r="Q6904" s="75"/>
      <c r="W6904" s="75"/>
      <c r="AD6904" s="77"/>
    </row>
    <row r="6905" spans="16:30" ht="4.5" customHeight="1" x14ac:dyDescent="0.2">
      <c r="P6905" s="75"/>
      <c r="Q6905" s="75"/>
      <c r="W6905" s="75"/>
      <c r="AD6905" s="77"/>
    </row>
    <row r="6906" spans="16:30" ht="4.5" customHeight="1" x14ac:dyDescent="0.2">
      <c r="P6906" s="75"/>
      <c r="Q6906" s="75"/>
      <c r="W6906" s="75"/>
      <c r="AD6906" s="77"/>
    </row>
    <row r="6907" spans="16:30" ht="4.5" customHeight="1" x14ac:dyDescent="0.2">
      <c r="P6907" s="75"/>
      <c r="Q6907" s="75"/>
      <c r="W6907" s="75"/>
      <c r="AD6907" s="77"/>
    </row>
    <row r="6908" spans="16:30" ht="4.5" customHeight="1" x14ac:dyDescent="0.2">
      <c r="P6908" s="75"/>
      <c r="Q6908" s="75"/>
      <c r="W6908" s="75"/>
      <c r="AD6908" s="77"/>
    </row>
    <row r="6909" spans="16:30" ht="4.5" customHeight="1" x14ac:dyDescent="0.2">
      <c r="P6909" s="75"/>
      <c r="Q6909" s="75"/>
      <c r="W6909" s="75"/>
      <c r="AD6909" s="77"/>
    </row>
    <row r="6910" spans="16:30" ht="4.5" customHeight="1" x14ac:dyDescent="0.2">
      <c r="P6910" s="75"/>
      <c r="Q6910" s="75"/>
      <c r="W6910" s="75"/>
      <c r="AD6910" s="77"/>
    </row>
    <row r="6911" spans="16:30" ht="4.5" customHeight="1" x14ac:dyDescent="0.2">
      <c r="P6911" s="75"/>
      <c r="Q6911" s="75"/>
      <c r="W6911" s="75"/>
      <c r="AD6911" s="77"/>
    </row>
    <row r="6912" spans="16:30" ht="4.5" customHeight="1" x14ac:dyDescent="0.2">
      <c r="P6912" s="75"/>
      <c r="Q6912" s="75"/>
      <c r="W6912" s="75"/>
      <c r="AD6912" s="77"/>
    </row>
    <row r="6913" spans="16:30" ht="4.5" customHeight="1" x14ac:dyDescent="0.2">
      <c r="P6913" s="75"/>
      <c r="Q6913" s="75"/>
      <c r="W6913" s="75"/>
      <c r="AD6913" s="77"/>
    </row>
    <row r="6914" spans="16:30" ht="4.5" customHeight="1" x14ac:dyDescent="0.2">
      <c r="P6914" s="75"/>
      <c r="Q6914" s="75"/>
      <c r="W6914" s="75"/>
      <c r="AD6914" s="77"/>
    </row>
    <row r="6915" spans="16:30" ht="4.5" customHeight="1" x14ac:dyDescent="0.2">
      <c r="P6915" s="75"/>
      <c r="Q6915" s="75"/>
      <c r="W6915" s="75"/>
      <c r="AD6915" s="77"/>
    </row>
    <row r="6916" spans="16:30" ht="4.5" customHeight="1" x14ac:dyDescent="0.2">
      <c r="P6916" s="75"/>
      <c r="Q6916" s="75"/>
      <c r="W6916" s="75"/>
      <c r="AD6916" s="77"/>
    </row>
    <row r="6917" spans="16:30" ht="4.5" customHeight="1" x14ac:dyDescent="0.2">
      <c r="P6917" s="75"/>
      <c r="Q6917" s="75"/>
      <c r="W6917" s="75"/>
      <c r="AD6917" s="77"/>
    </row>
    <row r="6918" spans="16:30" ht="4.5" customHeight="1" x14ac:dyDescent="0.2">
      <c r="P6918" s="75"/>
      <c r="Q6918" s="75"/>
      <c r="W6918" s="75"/>
      <c r="AD6918" s="77"/>
    </row>
    <row r="6919" spans="16:30" ht="4.5" customHeight="1" x14ac:dyDescent="0.2">
      <c r="P6919" s="75"/>
      <c r="Q6919" s="75"/>
      <c r="W6919" s="75"/>
      <c r="AD6919" s="77"/>
    </row>
    <row r="6920" spans="16:30" ht="4.5" customHeight="1" x14ac:dyDescent="0.2">
      <c r="P6920" s="75"/>
      <c r="Q6920" s="75"/>
      <c r="W6920" s="75"/>
      <c r="AD6920" s="77"/>
    </row>
    <row r="6921" spans="16:30" ht="4.5" customHeight="1" x14ac:dyDescent="0.2">
      <c r="P6921" s="75"/>
      <c r="Q6921" s="75"/>
      <c r="W6921" s="75"/>
      <c r="AD6921" s="77"/>
    </row>
    <row r="6922" spans="16:30" ht="4.5" customHeight="1" x14ac:dyDescent="0.2">
      <c r="P6922" s="75"/>
      <c r="Q6922" s="75"/>
      <c r="W6922" s="75"/>
      <c r="AD6922" s="77"/>
    </row>
    <row r="6923" spans="16:30" ht="4.5" customHeight="1" x14ac:dyDescent="0.2">
      <c r="P6923" s="75"/>
      <c r="Q6923" s="75"/>
      <c r="W6923" s="75"/>
      <c r="AD6923" s="77"/>
    </row>
    <row r="6924" spans="16:30" ht="4.5" customHeight="1" x14ac:dyDescent="0.2">
      <c r="P6924" s="75"/>
      <c r="Q6924" s="75"/>
      <c r="W6924" s="75"/>
      <c r="AD6924" s="77"/>
    </row>
    <row r="6925" spans="16:30" ht="4.5" customHeight="1" x14ac:dyDescent="0.2">
      <c r="P6925" s="75"/>
      <c r="Q6925" s="75"/>
      <c r="W6925" s="75"/>
      <c r="AD6925" s="77"/>
    </row>
    <row r="6926" spans="16:30" ht="4.5" customHeight="1" x14ac:dyDescent="0.2">
      <c r="P6926" s="75"/>
      <c r="Q6926" s="75"/>
      <c r="W6926" s="75"/>
      <c r="AD6926" s="77"/>
    </row>
    <row r="6927" spans="16:30" ht="4.5" customHeight="1" x14ac:dyDescent="0.2">
      <c r="P6927" s="75"/>
      <c r="Q6927" s="75"/>
      <c r="W6927" s="75"/>
      <c r="AD6927" s="77"/>
    </row>
    <row r="6928" spans="16:30" ht="4.5" customHeight="1" x14ac:dyDescent="0.2">
      <c r="P6928" s="75"/>
      <c r="Q6928" s="75"/>
      <c r="W6928" s="75"/>
      <c r="AD6928" s="77"/>
    </row>
    <row r="6929" spans="16:30" ht="4.5" customHeight="1" x14ac:dyDescent="0.2">
      <c r="P6929" s="75"/>
      <c r="Q6929" s="75"/>
      <c r="W6929" s="75"/>
      <c r="AD6929" s="77"/>
    </row>
    <row r="6930" spans="16:30" ht="4.5" customHeight="1" x14ac:dyDescent="0.2">
      <c r="P6930" s="75"/>
      <c r="Q6930" s="75"/>
      <c r="W6930" s="75"/>
      <c r="AD6930" s="77"/>
    </row>
    <row r="6931" spans="16:30" ht="4.5" customHeight="1" x14ac:dyDescent="0.2">
      <c r="P6931" s="75"/>
      <c r="Q6931" s="75"/>
      <c r="W6931" s="75"/>
      <c r="AD6931" s="77"/>
    </row>
    <row r="6932" spans="16:30" ht="4.5" customHeight="1" x14ac:dyDescent="0.2">
      <c r="P6932" s="75"/>
      <c r="Q6932" s="75"/>
      <c r="W6932" s="75"/>
      <c r="AD6932" s="77"/>
    </row>
    <row r="6933" spans="16:30" ht="4.5" customHeight="1" x14ac:dyDescent="0.2">
      <c r="P6933" s="75"/>
      <c r="Q6933" s="75"/>
      <c r="W6933" s="75"/>
      <c r="AD6933" s="77"/>
    </row>
    <row r="6934" spans="16:30" ht="4.5" customHeight="1" x14ac:dyDescent="0.2">
      <c r="P6934" s="75"/>
      <c r="Q6934" s="75"/>
      <c r="W6934" s="75"/>
      <c r="AD6934" s="77"/>
    </row>
    <row r="6935" spans="16:30" ht="4.5" customHeight="1" x14ac:dyDescent="0.2">
      <c r="P6935" s="75"/>
      <c r="Q6935" s="75"/>
      <c r="W6935" s="75"/>
      <c r="AD6935" s="77"/>
    </row>
    <row r="6936" spans="16:30" ht="4.5" customHeight="1" x14ac:dyDescent="0.2">
      <c r="P6936" s="75"/>
      <c r="Q6936" s="75"/>
      <c r="W6936" s="75"/>
      <c r="AD6936" s="77"/>
    </row>
    <row r="6937" spans="16:30" ht="4.5" customHeight="1" x14ac:dyDescent="0.2">
      <c r="P6937" s="75"/>
      <c r="Q6937" s="75"/>
      <c r="W6937" s="75"/>
      <c r="AD6937" s="77"/>
    </row>
    <row r="6938" spans="16:30" ht="4.5" customHeight="1" x14ac:dyDescent="0.2">
      <c r="P6938" s="75"/>
      <c r="Q6938" s="75"/>
      <c r="W6938" s="75"/>
      <c r="AD6938" s="77"/>
    </row>
    <row r="6939" spans="16:30" ht="4.5" customHeight="1" x14ac:dyDescent="0.2">
      <c r="P6939" s="75"/>
      <c r="Q6939" s="75"/>
      <c r="W6939" s="75"/>
      <c r="AD6939" s="77"/>
    </row>
    <row r="6940" spans="16:30" ht="4.5" customHeight="1" x14ac:dyDescent="0.2">
      <c r="P6940" s="75"/>
      <c r="Q6940" s="75"/>
      <c r="W6940" s="75"/>
      <c r="AD6940" s="77"/>
    </row>
    <row r="6941" spans="16:30" ht="4.5" customHeight="1" x14ac:dyDescent="0.2">
      <c r="P6941" s="75"/>
      <c r="Q6941" s="75"/>
      <c r="W6941" s="75"/>
      <c r="AD6941" s="77"/>
    </row>
    <row r="6942" spans="16:30" ht="4.5" customHeight="1" x14ac:dyDescent="0.2">
      <c r="P6942" s="75"/>
      <c r="Q6942" s="75"/>
      <c r="W6942" s="75"/>
      <c r="AD6942" s="77"/>
    </row>
    <row r="6943" spans="16:30" ht="4.5" customHeight="1" x14ac:dyDescent="0.2">
      <c r="P6943" s="75"/>
      <c r="Q6943" s="75"/>
      <c r="W6943" s="75"/>
      <c r="AD6943" s="77"/>
    </row>
    <row r="6944" spans="16:30" ht="4.5" customHeight="1" x14ac:dyDescent="0.2">
      <c r="P6944" s="75"/>
      <c r="Q6944" s="75"/>
      <c r="W6944" s="75"/>
      <c r="AD6944" s="77"/>
    </row>
    <row r="6945" spans="16:30" ht="4.5" customHeight="1" x14ac:dyDescent="0.2">
      <c r="P6945" s="75"/>
      <c r="Q6945" s="75"/>
      <c r="W6945" s="75"/>
      <c r="AD6945" s="77"/>
    </row>
    <row r="6946" spans="16:30" ht="4.5" customHeight="1" x14ac:dyDescent="0.2">
      <c r="P6946" s="75"/>
      <c r="Q6946" s="75"/>
      <c r="W6946" s="75"/>
      <c r="AD6946" s="77"/>
    </row>
    <row r="6947" spans="16:30" ht="4.5" customHeight="1" x14ac:dyDescent="0.2">
      <c r="P6947" s="75"/>
      <c r="Q6947" s="75"/>
      <c r="W6947" s="75"/>
      <c r="AD6947" s="77"/>
    </row>
    <row r="6948" spans="16:30" ht="4.5" customHeight="1" x14ac:dyDescent="0.2">
      <c r="P6948" s="75"/>
      <c r="Q6948" s="75"/>
      <c r="W6948" s="75"/>
      <c r="AD6948" s="77"/>
    </row>
    <row r="6949" spans="16:30" ht="4.5" customHeight="1" x14ac:dyDescent="0.2">
      <c r="P6949" s="75"/>
      <c r="Q6949" s="75"/>
      <c r="W6949" s="75"/>
      <c r="AD6949" s="77"/>
    </row>
    <row r="6950" spans="16:30" ht="4.5" customHeight="1" x14ac:dyDescent="0.2">
      <c r="P6950" s="75"/>
      <c r="Q6950" s="75"/>
      <c r="W6950" s="75"/>
      <c r="AD6950" s="77"/>
    </row>
    <row r="6951" spans="16:30" ht="4.5" customHeight="1" x14ac:dyDescent="0.2">
      <c r="P6951" s="75"/>
      <c r="Q6951" s="75"/>
      <c r="W6951" s="75"/>
      <c r="AD6951" s="77"/>
    </row>
    <row r="6952" spans="16:30" ht="4.5" customHeight="1" x14ac:dyDescent="0.2">
      <c r="P6952" s="75"/>
      <c r="Q6952" s="75"/>
      <c r="W6952" s="75"/>
      <c r="AD6952" s="77"/>
    </row>
    <row r="6953" spans="16:30" ht="4.5" customHeight="1" x14ac:dyDescent="0.2">
      <c r="P6953" s="75"/>
      <c r="Q6953" s="75"/>
      <c r="W6953" s="75"/>
      <c r="AD6953" s="77"/>
    </row>
    <row r="6954" spans="16:30" ht="4.5" customHeight="1" x14ac:dyDescent="0.2">
      <c r="P6954" s="75"/>
      <c r="Q6954" s="75"/>
      <c r="W6954" s="75"/>
      <c r="AD6954" s="77"/>
    </row>
    <row r="6955" spans="16:30" ht="4.5" customHeight="1" x14ac:dyDescent="0.2">
      <c r="P6955" s="75"/>
      <c r="Q6955" s="75"/>
      <c r="W6955" s="75"/>
      <c r="AD6955" s="77"/>
    </row>
    <row r="6956" spans="16:30" ht="4.5" customHeight="1" x14ac:dyDescent="0.2">
      <c r="P6956" s="75"/>
      <c r="Q6956" s="75"/>
      <c r="W6956" s="75"/>
      <c r="AD6956" s="77"/>
    </row>
    <row r="6957" spans="16:30" ht="4.5" customHeight="1" x14ac:dyDescent="0.2">
      <c r="P6957" s="75"/>
      <c r="Q6957" s="75"/>
      <c r="W6957" s="75"/>
      <c r="AD6957" s="77"/>
    </row>
    <row r="6958" spans="16:30" ht="4.5" customHeight="1" x14ac:dyDescent="0.2">
      <c r="P6958" s="75"/>
      <c r="Q6958" s="75"/>
      <c r="W6958" s="75"/>
      <c r="AD6958" s="77"/>
    </row>
    <row r="6959" spans="16:30" ht="4.5" customHeight="1" x14ac:dyDescent="0.2">
      <c r="P6959" s="75"/>
      <c r="Q6959" s="75"/>
      <c r="W6959" s="75"/>
      <c r="AD6959" s="77"/>
    </row>
    <row r="6960" spans="16:30" ht="4.5" customHeight="1" x14ac:dyDescent="0.2">
      <c r="P6960" s="75"/>
      <c r="Q6960" s="75"/>
      <c r="W6960" s="75"/>
      <c r="AD6960" s="77"/>
    </row>
    <row r="6961" spans="16:30" ht="4.5" customHeight="1" x14ac:dyDescent="0.2">
      <c r="P6961" s="75"/>
      <c r="Q6961" s="75"/>
      <c r="W6961" s="75"/>
      <c r="AD6961" s="77"/>
    </row>
    <row r="6962" spans="16:30" ht="4.5" customHeight="1" x14ac:dyDescent="0.2">
      <c r="P6962" s="75"/>
      <c r="Q6962" s="75"/>
      <c r="W6962" s="75"/>
      <c r="AD6962" s="77"/>
    </row>
    <row r="6963" spans="16:30" ht="4.5" customHeight="1" x14ac:dyDescent="0.2">
      <c r="P6963" s="75"/>
      <c r="Q6963" s="75"/>
      <c r="W6963" s="75"/>
      <c r="AD6963" s="77"/>
    </row>
    <row r="6964" spans="16:30" ht="4.5" customHeight="1" x14ac:dyDescent="0.2">
      <c r="P6964" s="75"/>
      <c r="Q6964" s="75"/>
      <c r="W6964" s="75"/>
      <c r="AD6964" s="77"/>
    </row>
    <row r="6965" spans="16:30" ht="4.5" customHeight="1" x14ac:dyDescent="0.2">
      <c r="P6965" s="75"/>
      <c r="Q6965" s="75"/>
      <c r="W6965" s="75"/>
      <c r="AD6965" s="77"/>
    </row>
    <row r="6966" spans="16:30" ht="4.5" customHeight="1" x14ac:dyDescent="0.2">
      <c r="P6966" s="75"/>
      <c r="Q6966" s="75"/>
      <c r="W6966" s="75"/>
      <c r="AD6966" s="77"/>
    </row>
    <row r="6967" spans="16:30" ht="4.5" customHeight="1" x14ac:dyDescent="0.2">
      <c r="P6967" s="75"/>
      <c r="Q6967" s="75"/>
      <c r="W6967" s="75"/>
      <c r="AD6967" s="77"/>
    </row>
    <row r="6968" spans="16:30" ht="4.5" customHeight="1" x14ac:dyDescent="0.2">
      <c r="P6968" s="75"/>
      <c r="Q6968" s="75"/>
      <c r="W6968" s="75"/>
      <c r="AD6968" s="77"/>
    </row>
    <row r="6969" spans="16:30" ht="4.5" customHeight="1" x14ac:dyDescent="0.2">
      <c r="P6969" s="75"/>
      <c r="Q6969" s="75"/>
      <c r="W6969" s="75"/>
      <c r="AD6969" s="77"/>
    </row>
    <row r="6970" spans="16:30" ht="4.5" customHeight="1" x14ac:dyDescent="0.2">
      <c r="P6970" s="75"/>
      <c r="Q6970" s="75"/>
      <c r="W6970" s="75"/>
      <c r="AD6970" s="77"/>
    </row>
    <row r="6971" spans="16:30" ht="4.5" customHeight="1" x14ac:dyDescent="0.2">
      <c r="P6971" s="75"/>
      <c r="Q6971" s="75"/>
      <c r="W6971" s="75"/>
      <c r="AD6971" s="77"/>
    </row>
    <row r="6972" spans="16:30" ht="4.5" customHeight="1" x14ac:dyDescent="0.2">
      <c r="P6972" s="75"/>
      <c r="Q6972" s="75"/>
      <c r="W6972" s="75"/>
      <c r="AD6972" s="77"/>
    </row>
    <row r="6973" spans="16:30" ht="4.5" customHeight="1" x14ac:dyDescent="0.2">
      <c r="P6973" s="75"/>
      <c r="Q6973" s="75"/>
      <c r="W6973" s="75"/>
      <c r="AD6973" s="77"/>
    </row>
    <row r="6974" spans="16:30" ht="4.5" customHeight="1" x14ac:dyDescent="0.2">
      <c r="P6974" s="75"/>
      <c r="Q6974" s="75"/>
      <c r="W6974" s="75"/>
      <c r="AD6974" s="77"/>
    </row>
    <row r="6975" spans="16:30" ht="4.5" customHeight="1" x14ac:dyDescent="0.2">
      <c r="P6975" s="75"/>
      <c r="Q6975" s="75"/>
      <c r="W6975" s="75"/>
      <c r="AD6975" s="77"/>
    </row>
    <row r="6976" spans="16:30" ht="4.5" customHeight="1" x14ac:dyDescent="0.2">
      <c r="P6976" s="75"/>
      <c r="Q6976" s="75"/>
      <c r="W6976" s="75"/>
      <c r="AD6976" s="77"/>
    </row>
    <row r="6977" spans="16:30" ht="4.5" customHeight="1" x14ac:dyDescent="0.2">
      <c r="P6977" s="75"/>
      <c r="Q6977" s="75"/>
      <c r="W6977" s="75"/>
      <c r="AD6977" s="77"/>
    </row>
    <row r="6978" spans="16:30" ht="4.5" customHeight="1" x14ac:dyDescent="0.2">
      <c r="P6978" s="75"/>
      <c r="Q6978" s="75"/>
      <c r="W6978" s="75"/>
      <c r="AD6978" s="77"/>
    </row>
    <row r="6979" spans="16:30" ht="4.5" customHeight="1" x14ac:dyDescent="0.2">
      <c r="P6979" s="75"/>
      <c r="Q6979" s="75"/>
      <c r="W6979" s="75"/>
      <c r="AD6979" s="77"/>
    </row>
    <row r="6980" spans="16:30" ht="4.5" customHeight="1" x14ac:dyDescent="0.2">
      <c r="P6980" s="75"/>
      <c r="Q6980" s="75"/>
      <c r="W6980" s="75"/>
      <c r="AD6980" s="77"/>
    </row>
    <row r="6981" spans="16:30" ht="4.5" customHeight="1" x14ac:dyDescent="0.2">
      <c r="P6981" s="75"/>
      <c r="Q6981" s="75"/>
      <c r="W6981" s="75"/>
      <c r="AD6981" s="77"/>
    </row>
    <row r="6982" spans="16:30" ht="4.5" customHeight="1" x14ac:dyDescent="0.2">
      <c r="P6982" s="75"/>
      <c r="Q6982" s="75"/>
      <c r="W6982" s="75"/>
      <c r="AD6982" s="77"/>
    </row>
    <row r="6983" spans="16:30" ht="4.5" customHeight="1" x14ac:dyDescent="0.2">
      <c r="P6983" s="75"/>
      <c r="Q6983" s="75"/>
      <c r="W6983" s="75"/>
      <c r="AD6983" s="77"/>
    </row>
    <row r="6984" spans="16:30" ht="4.5" customHeight="1" x14ac:dyDescent="0.2">
      <c r="P6984" s="75"/>
      <c r="Q6984" s="75"/>
      <c r="W6984" s="75"/>
      <c r="AD6984" s="77"/>
    </row>
    <row r="6985" spans="16:30" ht="4.5" customHeight="1" x14ac:dyDescent="0.2">
      <c r="P6985" s="75"/>
      <c r="Q6985" s="75"/>
      <c r="W6985" s="75"/>
      <c r="AD6985" s="77"/>
    </row>
    <row r="6986" spans="16:30" ht="4.5" customHeight="1" x14ac:dyDescent="0.2">
      <c r="P6986" s="75"/>
      <c r="Q6986" s="75"/>
      <c r="W6986" s="75"/>
      <c r="AD6986" s="77"/>
    </row>
    <row r="6987" spans="16:30" ht="4.5" customHeight="1" x14ac:dyDescent="0.2">
      <c r="P6987" s="75"/>
      <c r="Q6987" s="75"/>
      <c r="W6987" s="75"/>
      <c r="AD6987" s="77"/>
    </row>
    <row r="6988" spans="16:30" ht="4.5" customHeight="1" x14ac:dyDescent="0.2">
      <c r="P6988" s="75"/>
      <c r="Q6988" s="75"/>
      <c r="W6988" s="75"/>
      <c r="AD6988" s="77"/>
    </row>
    <row r="6989" spans="16:30" ht="4.5" customHeight="1" x14ac:dyDescent="0.2">
      <c r="P6989" s="75"/>
      <c r="Q6989" s="75"/>
      <c r="W6989" s="75"/>
      <c r="AD6989" s="77"/>
    </row>
    <row r="6990" spans="16:30" ht="4.5" customHeight="1" x14ac:dyDescent="0.2">
      <c r="P6990" s="75"/>
      <c r="Q6990" s="75"/>
      <c r="W6990" s="75"/>
      <c r="AD6990" s="77"/>
    </row>
    <row r="6991" spans="16:30" ht="4.5" customHeight="1" x14ac:dyDescent="0.2">
      <c r="P6991" s="75"/>
      <c r="Q6991" s="75"/>
      <c r="W6991" s="75"/>
      <c r="AD6991" s="77"/>
    </row>
    <row r="6992" spans="16:30" ht="4.5" customHeight="1" x14ac:dyDescent="0.2">
      <c r="P6992" s="75"/>
      <c r="Q6992" s="75"/>
      <c r="W6992" s="75"/>
      <c r="AD6992" s="77"/>
    </row>
    <row r="6993" spans="16:30" ht="4.5" customHeight="1" x14ac:dyDescent="0.2">
      <c r="P6993" s="75"/>
      <c r="Q6993" s="75"/>
      <c r="W6993" s="75"/>
      <c r="AD6993" s="77"/>
    </row>
    <row r="6994" spans="16:30" ht="4.5" customHeight="1" x14ac:dyDescent="0.2">
      <c r="P6994" s="75"/>
      <c r="Q6994" s="75"/>
      <c r="W6994" s="75"/>
      <c r="AD6994" s="77"/>
    </row>
    <row r="6995" spans="16:30" ht="4.5" customHeight="1" x14ac:dyDescent="0.2">
      <c r="P6995" s="75"/>
      <c r="Q6995" s="75"/>
      <c r="W6995" s="75"/>
      <c r="AD6995" s="77"/>
    </row>
    <row r="6996" spans="16:30" ht="4.5" customHeight="1" x14ac:dyDescent="0.2">
      <c r="P6996" s="75"/>
      <c r="Q6996" s="75"/>
      <c r="W6996" s="75"/>
      <c r="AD6996" s="77"/>
    </row>
    <row r="6997" spans="16:30" ht="4.5" customHeight="1" x14ac:dyDescent="0.2">
      <c r="P6997" s="75"/>
      <c r="Q6997" s="75"/>
      <c r="W6997" s="75"/>
      <c r="AD6997" s="77"/>
    </row>
    <row r="6998" spans="16:30" ht="4.5" customHeight="1" x14ac:dyDescent="0.2">
      <c r="P6998" s="75"/>
      <c r="Q6998" s="75"/>
      <c r="W6998" s="75"/>
      <c r="AD6998" s="77"/>
    </row>
    <row r="6999" spans="16:30" ht="4.5" customHeight="1" x14ac:dyDescent="0.2">
      <c r="P6999" s="75"/>
      <c r="Q6999" s="75"/>
      <c r="W6999" s="75"/>
      <c r="AD6999" s="77"/>
    </row>
    <row r="7000" spans="16:30" ht="4.5" customHeight="1" x14ac:dyDescent="0.2">
      <c r="P7000" s="75"/>
      <c r="Q7000" s="75"/>
      <c r="W7000" s="75"/>
      <c r="AD7000" s="77"/>
    </row>
    <row r="7001" spans="16:30" ht="4.5" customHeight="1" x14ac:dyDescent="0.2">
      <c r="P7001" s="75"/>
      <c r="Q7001" s="75"/>
      <c r="W7001" s="75"/>
      <c r="AD7001" s="77"/>
    </row>
    <row r="7002" spans="16:30" ht="4.5" customHeight="1" x14ac:dyDescent="0.2">
      <c r="P7002" s="75"/>
      <c r="Q7002" s="75"/>
      <c r="W7002" s="75"/>
      <c r="AD7002" s="77"/>
    </row>
    <row r="7003" spans="16:30" ht="4.5" customHeight="1" x14ac:dyDescent="0.2">
      <c r="P7003" s="75"/>
      <c r="Q7003" s="75"/>
      <c r="W7003" s="75"/>
      <c r="AD7003" s="77"/>
    </row>
    <row r="7004" spans="16:30" ht="4.5" customHeight="1" x14ac:dyDescent="0.2">
      <c r="P7004" s="75"/>
      <c r="Q7004" s="75"/>
      <c r="W7004" s="75"/>
      <c r="AD7004" s="77"/>
    </row>
    <row r="7005" spans="16:30" ht="4.5" customHeight="1" x14ac:dyDescent="0.2">
      <c r="P7005" s="75"/>
      <c r="Q7005" s="75"/>
      <c r="W7005" s="75"/>
      <c r="AD7005" s="77"/>
    </row>
    <row r="7006" spans="16:30" ht="4.5" customHeight="1" x14ac:dyDescent="0.2">
      <c r="P7006" s="75"/>
      <c r="Q7006" s="75"/>
      <c r="W7006" s="75"/>
      <c r="AD7006" s="77"/>
    </row>
    <row r="7007" spans="16:30" ht="4.5" customHeight="1" x14ac:dyDescent="0.2">
      <c r="P7007" s="75"/>
      <c r="Q7007" s="75"/>
      <c r="W7007" s="75"/>
      <c r="AD7007" s="77"/>
    </row>
    <row r="7008" spans="16:30" ht="4.5" customHeight="1" x14ac:dyDescent="0.2">
      <c r="P7008" s="75"/>
      <c r="Q7008" s="75"/>
      <c r="W7008" s="75"/>
      <c r="AD7008" s="77"/>
    </row>
    <row r="7009" spans="16:30" ht="4.5" customHeight="1" x14ac:dyDescent="0.2">
      <c r="P7009" s="75"/>
      <c r="Q7009" s="75"/>
      <c r="W7009" s="75"/>
      <c r="AD7009" s="77"/>
    </row>
    <row r="7010" spans="16:30" ht="4.5" customHeight="1" x14ac:dyDescent="0.2">
      <c r="P7010" s="75"/>
      <c r="Q7010" s="75"/>
      <c r="W7010" s="75"/>
      <c r="AD7010" s="77"/>
    </row>
    <row r="7011" spans="16:30" ht="4.5" customHeight="1" x14ac:dyDescent="0.2">
      <c r="P7011" s="75"/>
      <c r="Q7011" s="75"/>
      <c r="W7011" s="75"/>
      <c r="AD7011" s="77"/>
    </row>
    <row r="7012" spans="16:30" ht="4.5" customHeight="1" x14ac:dyDescent="0.2">
      <c r="P7012" s="75"/>
      <c r="Q7012" s="75"/>
      <c r="W7012" s="75"/>
      <c r="AD7012" s="77"/>
    </row>
    <row r="7013" spans="16:30" ht="4.5" customHeight="1" x14ac:dyDescent="0.2">
      <c r="P7013" s="75"/>
      <c r="Q7013" s="75"/>
      <c r="W7013" s="75"/>
      <c r="AD7013" s="77"/>
    </row>
    <row r="7014" spans="16:30" ht="4.5" customHeight="1" x14ac:dyDescent="0.2">
      <c r="P7014" s="75"/>
      <c r="Q7014" s="75"/>
      <c r="W7014" s="75"/>
      <c r="AD7014" s="77"/>
    </row>
    <row r="7015" spans="16:30" ht="4.5" customHeight="1" x14ac:dyDescent="0.2">
      <c r="P7015" s="75"/>
      <c r="Q7015" s="75"/>
      <c r="W7015" s="75"/>
      <c r="AD7015" s="77"/>
    </row>
    <row r="7016" spans="16:30" ht="4.5" customHeight="1" x14ac:dyDescent="0.2">
      <c r="P7016" s="75"/>
      <c r="Q7016" s="75"/>
      <c r="W7016" s="75"/>
      <c r="AD7016" s="77"/>
    </row>
    <row r="7017" spans="16:30" ht="4.5" customHeight="1" x14ac:dyDescent="0.2">
      <c r="P7017" s="75"/>
      <c r="Q7017" s="75"/>
      <c r="W7017" s="75"/>
      <c r="AD7017" s="77"/>
    </row>
    <row r="7018" spans="16:30" ht="4.5" customHeight="1" x14ac:dyDescent="0.2">
      <c r="P7018" s="75"/>
      <c r="Q7018" s="75"/>
      <c r="W7018" s="75"/>
      <c r="AD7018" s="77"/>
    </row>
    <row r="7019" spans="16:30" ht="4.5" customHeight="1" x14ac:dyDescent="0.2">
      <c r="P7019" s="75"/>
      <c r="Q7019" s="75"/>
      <c r="W7019" s="75"/>
      <c r="AD7019" s="77"/>
    </row>
    <row r="7020" spans="16:30" ht="4.5" customHeight="1" x14ac:dyDescent="0.2">
      <c r="P7020" s="75"/>
      <c r="Q7020" s="75"/>
      <c r="W7020" s="75"/>
      <c r="AD7020" s="77"/>
    </row>
    <row r="7021" spans="16:30" ht="4.5" customHeight="1" x14ac:dyDescent="0.2">
      <c r="P7021" s="75"/>
      <c r="Q7021" s="75"/>
      <c r="W7021" s="75"/>
      <c r="AD7021" s="77"/>
    </row>
    <row r="7022" spans="16:30" ht="4.5" customHeight="1" x14ac:dyDescent="0.2">
      <c r="P7022" s="75"/>
      <c r="Q7022" s="75"/>
      <c r="W7022" s="75"/>
      <c r="AD7022" s="77"/>
    </row>
    <row r="7023" spans="16:30" ht="4.5" customHeight="1" x14ac:dyDescent="0.2">
      <c r="P7023" s="75"/>
      <c r="Q7023" s="75"/>
      <c r="W7023" s="75"/>
      <c r="AD7023" s="77"/>
    </row>
    <row r="7024" spans="16:30" ht="4.5" customHeight="1" x14ac:dyDescent="0.2">
      <c r="P7024" s="75"/>
      <c r="Q7024" s="75"/>
      <c r="W7024" s="75"/>
      <c r="AD7024" s="77"/>
    </row>
    <row r="7025" spans="16:30" ht="4.5" customHeight="1" x14ac:dyDescent="0.2">
      <c r="P7025" s="75"/>
      <c r="Q7025" s="75"/>
      <c r="W7025" s="75"/>
      <c r="AD7025" s="77"/>
    </row>
    <row r="7026" spans="16:30" ht="4.5" customHeight="1" x14ac:dyDescent="0.2">
      <c r="P7026" s="75"/>
      <c r="Q7026" s="75"/>
      <c r="W7026" s="75"/>
      <c r="AD7026" s="77"/>
    </row>
    <row r="7027" spans="16:30" ht="4.5" customHeight="1" x14ac:dyDescent="0.2">
      <c r="P7027" s="75"/>
      <c r="Q7027" s="75"/>
      <c r="W7027" s="75"/>
      <c r="AD7027" s="77"/>
    </row>
    <row r="7028" spans="16:30" ht="4.5" customHeight="1" x14ac:dyDescent="0.2">
      <c r="P7028" s="75"/>
      <c r="Q7028" s="75"/>
      <c r="W7028" s="75"/>
      <c r="AD7028" s="77"/>
    </row>
    <row r="7029" spans="16:30" ht="4.5" customHeight="1" x14ac:dyDescent="0.2">
      <c r="P7029" s="75"/>
      <c r="Q7029" s="75"/>
      <c r="W7029" s="75"/>
      <c r="AD7029" s="77"/>
    </row>
    <row r="7030" spans="16:30" ht="4.5" customHeight="1" x14ac:dyDescent="0.2">
      <c r="P7030" s="75"/>
      <c r="Q7030" s="75"/>
      <c r="W7030" s="75"/>
      <c r="AD7030" s="77"/>
    </row>
    <row r="7031" spans="16:30" ht="4.5" customHeight="1" x14ac:dyDescent="0.2">
      <c r="P7031" s="75"/>
      <c r="Q7031" s="75"/>
      <c r="W7031" s="75"/>
      <c r="AD7031" s="77"/>
    </row>
    <row r="7032" spans="16:30" ht="4.5" customHeight="1" x14ac:dyDescent="0.2">
      <c r="P7032" s="75"/>
      <c r="Q7032" s="75"/>
      <c r="W7032" s="75"/>
      <c r="AD7032" s="77"/>
    </row>
    <row r="7033" spans="16:30" ht="4.5" customHeight="1" x14ac:dyDescent="0.2">
      <c r="P7033" s="75"/>
      <c r="Q7033" s="75"/>
      <c r="W7033" s="75"/>
      <c r="AD7033" s="77"/>
    </row>
    <row r="7034" spans="16:30" ht="4.5" customHeight="1" x14ac:dyDescent="0.2">
      <c r="P7034" s="75"/>
      <c r="Q7034" s="75"/>
      <c r="W7034" s="75"/>
      <c r="AD7034" s="77"/>
    </row>
    <row r="7035" spans="16:30" ht="4.5" customHeight="1" x14ac:dyDescent="0.2">
      <c r="P7035" s="75"/>
      <c r="Q7035" s="75"/>
      <c r="W7035" s="75"/>
      <c r="AD7035" s="77"/>
    </row>
    <row r="7036" spans="16:30" ht="4.5" customHeight="1" x14ac:dyDescent="0.2">
      <c r="P7036" s="75"/>
      <c r="Q7036" s="75"/>
      <c r="W7036" s="75"/>
      <c r="AD7036" s="77"/>
    </row>
    <row r="7037" spans="16:30" ht="4.5" customHeight="1" x14ac:dyDescent="0.2">
      <c r="P7037" s="75"/>
      <c r="Q7037" s="75"/>
      <c r="W7037" s="75"/>
      <c r="AD7037" s="77"/>
    </row>
    <row r="7038" spans="16:30" ht="4.5" customHeight="1" x14ac:dyDescent="0.2">
      <c r="P7038" s="75"/>
      <c r="Q7038" s="75"/>
      <c r="W7038" s="75"/>
      <c r="AD7038" s="77"/>
    </row>
    <row r="7039" spans="16:30" ht="4.5" customHeight="1" x14ac:dyDescent="0.2">
      <c r="P7039" s="75"/>
      <c r="Q7039" s="75"/>
      <c r="W7039" s="75"/>
      <c r="AD7039" s="77"/>
    </row>
    <row r="7040" spans="16:30" ht="4.5" customHeight="1" x14ac:dyDescent="0.2">
      <c r="P7040" s="75"/>
      <c r="Q7040" s="75"/>
      <c r="W7040" s="75"/>
      <c r="AD7040" s="77"/>
    </row>
    <row r="7041" spans="16:30" ht="4.5" customHeight="1" x14ac:dyDescent="0.2">
      <c r="P7041" s="75"/>
      <c r="Q7041" s="75"/>
      <c r="W7041" s="75"/>
      <c r="AD7041" s="77"/>
    </row>
    <row r="7042" spans="16:30" ht="4.5" customHeight="1" x14ac:dyDescent="0.2">
      <c r="P7042" s="75"/>
      <c r="Q7042" s="75"/>
      <c r="W7042" s="75"/>
      <c r="AD7042" s="77"/>
    </row>
    <row r="7043" spans="16:30" ht="4.5" customHeight="1" x14ac:dyDescent="0.2">
      <c r="P7043" s="75"/>
      <c r="Q7043" s="75"/>
      <c r="W7043" s="75"/>
      <c r="AD7043" s="77"/>
    </row>
    <row r="7044" spans="16:30" ht="4.5" customHeight="1" x14ac:dyDescent="0.2">
      <c r="P7044" s="75"/>
      <c r="Q7044" s="75"/>
      <c r="W7044" s="75"/>
      <c r="AD7044" s="77"/>
    </row>
    <row r="7045" spans="16:30" ht="4.5" customHeight="1" x14ac:dyDescent="0.2">
      <c r="P7045" s="75"/>
      <c r="Q7045" s="75"/>
      <c r="W7045" s="75"/>
      <c r="AD7045" s="77"/>
    </row>
    <row r="7046" spans="16:30" ht="4.5" customHeight="1" x14ac:dyDescent="0.2">
      <c r="P7046" s="75"/>
      <c r="Q7046" s="75"/>
      <c r="W7046" s="75"/>
      <c r="AD7046" s="77"/>
    </row>
    <row r="7047" spans="16:30" ht="4.5" customHeight="1" x14ac:dyDescent="0.2">
      <c r="P7047" s="75"/>
      <c r="Q7047" s="75"/>
      <c r="W7047" s="75"/>
      <c r="AD7047" s="77"/>
    </row>
    <row r="7048" spans="16:30" ht="4.5" customHeight="1" x14ac:dyDescent="0.2">
      <c r="P7048" s="75"/>
      <c r="Q7048" s="75"/>
      <c r="W7048" s="75"/>
      <c r="AD7048" s="77"/>
    </row>
    <row r="7049" spans="16:30" ht="4.5" customHeight="1" x14ac:dyDescent="0.2">
      <c r="P7049" s="75"/>
      <c r="Q7049" s="75"/>
      <c r="W7049" s="75"/>
      <c r="AD7049" s="77"/>
    </row>
    <row r="7050" spans="16:30" ht="4.5" customHeight="1" x14ac:dyDescent="0.2">
      <c r="P7050" s="75"/>
      <c r="Q7050" s="75"/>
      <c r="W7050" s="75"/>
      <c r="AD7050" s="77"/>
    </row>
    <row r="7051" spans="16:30" ht="4.5" customHeight="1" x14ac:dyDescent="0.2">
      <c r="P7051" s="75"/>
      <c r="Q7051" s="75"/>
      <c r="W7051" s="75"/>
      <c r="AD7051" s="77"/>
    </row>
    <row r="7052" spans="16:30" ht="4.5" customHeight="1" x14ac:dyDescent="0.2">
      <c r="P7052" s="75"/>
      <c r="Q7052" s="75"/>
      <c r="W7052" s="75"/>
      <c r="AD7052" s="77"/>
    </row>
    <row r="7053" spans="16:30" ht="4.5" customHeight="1" x14ac:dyDescent="0.2">
      <c r="P7053" s="75"/>
      <c r="Q7053" s="75"/>
      <c r="W7053" s="75"/>
      <c r="AD7053" s="77"/>
    </row>
    <row r="7054" spans="16:30" ht="4.5" customHeight="1" x14ac:dyDescent="0.2">
      <c r="P7054" s="75"/>
      <c r="Q7054" s="75"/>
      <c r="W7054" s="75"/>
      <c r="AD7054" s="77"/>
    </row>
    <row r="7055" spans="16:30" ht="4.5" customHeight="1" x14ac:dyDescent="0.2">
      <c r="P7055" s="75"/>
      <c r="Q7055" s="75"/>
      <c r="W7055" s="75"/>
      <c r="AD7055" s="77"/>
    </row>
    <row r="7056" spans="16:30" ht="4.5" customHeight="1" x14ac:dyDescent="0.2">
      <c r="P7056" s="75"/>
      <c r="Q7056" s="75"/>
      <c r="W7056" s="75"/>
      <c r="AD7056" s="77"/>
    </row>
    <row r="7057" spans="16:30" ht="4.5" customHeight="1" x14ac:dyDescent="0.2">
      <c r="P7057" s="75"/>
      <c r="Q7057" s="75"/>
      <c r="W7057" s="75"/>
      <c r="AD7057" s="77"/>
    </row>
    <row r="7058" spans="16:30" ht="4.5" customHeight="1" x14ac:dyDescent="0.2">
      <c r="P7058" s="75"/>
      <c r="Q7058" s="75"/>
      <c r="W7058" s="75"/>
      <c r="AD7058" s="77"/>
    </row>
    <row r="7059" spans="16:30" ht="4.5" customHeight="1" x14ac:dyDescent="0.2">
      <c r="P7059" s="75"/>
      <c r="Q7059" s="75"/>
      <c r="W7059" s="75"/>
      <c r="AD7059" s="77"/>
    </row>
    <row r="7060" spans="16:30" ht="4.5" customHeight="1" x14ac:dyDescent="0.2">
      <c r="P7060" s="75"/>
      <c r="Q7060" s="75"/>
      <c r="W7060" s="75"/>
      <c r="AD7060" s="77"/>
    </row>
    <row r="7061" spans="16:30" ht="4.5" customHeight="1" x14ac:dyDescent="0.2">
      <c r="P7061" s="75"/>
      <c r="Q7061" s="75"/>
      <c r="W7061" s="75"/>
      <c r="AD7061" s="77"/>
    </row>
    <row r="7062" spans="16:30" ht="4.5" customHeight="1" x14ac:dyDescent="0.2">
      <c r="P7062" s="75"/>
      <c r="Q7062" s="75"/>
      <c r="W7062" s="75"/>
      <c r="AD7062" s="77"/>
    </row>
    <row r="7063" spans="16:30" ht="4.5" customHeight="1" x14ac:dyDescent="0.2">
      <c r="P7063" s="75"/>
      <c r="Q7063" s="75"/>
      <c r="W7063" s="75"/>
      <c r="AD7063" s="77"/>
    </row>
    <row r="7064" spans="16:30" ht="4.5" customHeight="1" x14ac:dyDescent="0.2">
      <c r="P7064" s="75"/>
      <c r="Q7064" s="75"/>
      <c r="W7064" s="75"/>
      <c r="AD7064" s="77"/>
    </row>
    <row r="7065" spans="16:30" ht="4.5" customHeight="1" x14ac:dyDescent="0.2">
      <c r="P7065" s="75"/>
      <c r="Q7065" s="75"/>
      <c r="W7065" s="75"/>
      <c r="AD7065" s="77"/>
    </row>
    <row r="7066" spans="16:30" ht="4.5" customHeight="1" x14ac:dyDescent="0.2">
      <c r="P7066" s="75"/>
      <c r="Q7066" s="75"/>
      <c r="W7066" s="75"/>
      <c r="AD7066" s="77"/>
    </row>
    <row r="7067" spans="16:30" ht="4.5" customHeight="1" x14ac:dyDescent="0.2">
      <c r="P7067" s="75"/>
      <c r="Q7067" s="75"/>
      <c r="W7067" s="75"/>
      <c r="AD7067" s="77"/>
    </row>
    <row r="7068" spans="16:30" ht="4.5" customHeight="1" x14ac:dyDescent="0.2">
      <c r="P7068" s="75"/>
      <c r="Q7068" s="75"/>
      <c r="W7068" s="75"/>
      <c r="AD7068" s="77"/>
    </row>
    <row r="7069" spans="16:30" ht="4.5" customHeight="1" x14ac:dyDescent="0.2">
      <c r="P7069" s="75"/>
      <c r="Q7069" s="75"/>
      <c r="W7069" s="75"/>
      <c r="AD7069" s="77"/>
    </row>
    <row r="7070" spans="16:30" ht="4.5" customHeight="1" x14ac:dyDescent="0.2">
      <c r="P7070" s="75"/>
      <c r="Q7070" s="75"/>
      <c r="W7070" s="75"/>
      <c r="AD7070" s="77"/>
    </row>
    <row r="7071" spans="16:30" ht="4.5" customHeight="1" x14ac:dyDescent="0.2">
      <c r="P7071" s="75"/>
      <c r="Q7071" s="75"/>
      <c r="W7071" s="75"/>
      <c r="AD7071" s="77"/>
    </row>
    <row r="7072" spans="16:30" ht="4.5" customHeight="1" x14ac:dyDescent="0.2">
      <c r="P7072" s="75"/>
      <c r="Q7072" s="75"/>
      <c r="W7072" s="75"/>
      <c r="AD7072" s="77"/>
    </row>
    <row r="7073" spans="16:30" ht="4.5" customHeight="1" x14ac:dyDescent="0.2">
      <c r="P7073" s="75"/>
      <c r="Q7073" s="75"/>
      <c r="W7073" s="75"/>
      <c r="AD7073" s="77"/>
    </row>
    <row r="7074" spans="16:30" ht="4.5" customHeight="1" x14ac:dyDescent="0.2">
      <c r="P7074" s="75"/>
      <c r="Q7074" s="75"/>
      <c r="W7074" s="75"/>
      <c r="AD7074" s="77"/>
    </row>
    <row r="7075" spans="16:30" ht="4.5" customHeight="1" x14ac:dyDescent="0.2">
      <c r="P7075" s="75"/>
      <c r="Q7075" s="75"/>
      <c r="W7075" s="75"/>
      <c r="AD7075" s="77"/>
    </row>
    <row r="7076" spans="16:30" ht="4.5" customHeight="1" x14ac:dyDescent="0.2">
      <c r="P7076" s="75"/>
      <c r="Q7076" s="75"/>
      <c r="W7076" s="75"/>
      <c r="AD7076" s="77"/>
    </row>
    <row r="7077" spans="16:30" ht="4.5" customHeight="1" x14ac:dyDescent="0.2">
      <c r="P7077" s="75"/>
      <c r="Q7077" s="75"/>
      <c r="W7077" s="75"/>
      <c r="AD7077" s="77"/>
    </row>
    <row r="7078" spans="16:30" ht="4.5" customHeight="1" x14ac:dyDescent="0.2">
      <c r="P7078" s="75"/>
      <c r="Q7078" s="75"/>
      <c r="W7078" s="75"/>
      <c r="AD7078" s="77"/>
    </row>
    <row r="7079" spans="16:30" ht="4.5" customHeight="1" x14ac:dyDescent="0.2">
      <c r="P7079" s="75"/>
      <c r="Q7079" s="75"/>
      <c r="W7079" s="75"/>
      <c r="AD7079" s="77"/>
    </row>
    <row r="7080" spans="16:30" ht="4.5" customHeight="1" x14ac:dyDescent="0.2">
      <c r="P7080" s="75"/>
      <c r="Q7080" s="75"/>
      <c r="W7080" s="75"/>
      <c r="AD7080" s="77"/>
    </row>
    <row r="7081" spans="16:30" ht="4.5" customHeight="1" x14ac:dyDescent="0.2">
      <c r="P7081" s="75"/>
      <c r="Q7081" s="75"/>
      <c r="W7081" s="75"/>
      <c r="AD7081" s="77"/>
    </row>
    <row r="7082" spans="16:30" ht="4.5" customHeight="1" x14ac:dyDescent="0.2">
      <c r="P7082" s="75"/>
      <c r="Q7082" s="75"/>
      <c r="W7082" s="75"/>
      <c r="AD7082" s="77"/>
    </row>
    <row r="7083" spans="16:30" ht="4.5" customHeight="1" x14ac:dyDescent="0.2">
      <c r="P7083" s="75"/>
      <c r="Q7083" s="75"/>
      <c r="W7083" s="75"/>
      <c r="AD7083" s="77"/>
    </row>
    <row r="7084" spans="16:30" ht="4.5" customHeight="1" x14ac:dyDescent="0.2">
      <c r="P7084" s="75"/>
      <c r="Q7084" s="75"/>
      <c r="W7084" s="75"/>
      <c r="AD7084" s="77"/>
    </row>
    <row r="7085" spans="16:30" ht="4.5" customHeight="1" x14ac:dyDescent="0.2">
      <c r="P7085" s="75"/>
      <c r="Q7085" s="75"/>
      <c r="W7085" s="75"/>
      <c r="AD7085" s="77"/>
    </row>
    <row r="7086" spans="16:30" ht="4.5" customHeight="1" x14ac:dyDescent="0.2">
      <c r="P7086" s="75"/>
      <c r="Q7086" s="75"/>
      <c r="W7086" s="75"/>
      <c r="AD7086" s="77"/>
    </row>
    <row r="7087" spans="16:30" ht="4.5" customHeight="1" x14ac:dyDescent="0.2">
      <c r="P7087" s="75"/>
      <c r="Q7087" s="75"/>
      <c r="W7087" s="75"/>
      <c r="AD7087" s="77"/>
    </row>
    <row r="7088" spans="16:30" ht="4.5" customHeight="1" x14ac:dyDescent="0.2">
      <c r="P7088" s="75"/>
      <c r="Q7088" s="75"/>
      <c r="W7088" s="75"/>
      <c r="AD7088" s="77"/>
    </row>
    <row r="7089" spans="16:30" ht="4.5" customHeight="1" x14ac:dyDescent="0.2">
      <c r="P7089" s="75"/>
      <c r="Q7089" s="75"/>
      <c r="W7089" s="75"/>
      <c r="AD7089" s="77"/>
    </row>
    <row r="7090" spans="16:30" ht="4.5" customHeight="1" x14ac:dyDescent="0.2">
      <c r="P7090" s="75"/>
      <c r="Q7090" s="75"/>
      <c r="W7090" s="75"/>
      <c r="AD7090" s="77"/>
    </row>
    <row r="7091" spans="16:30" ht="4.5" customHeight="1" x14ac:dyDescent="0.2">
      <c r="P7091" s="75"/>
      <c r="Q7091" s="75"/>
      <c r="W7091" s="75"/>
      <c r="AD7091" s="77"/>
    </row>
    <row r="7092" spans="16:30" ht="4.5" customHeight="1" x14ac:dyDescent="0.2">
      <c r="P7092" s="75"/>
      <c r="Q7092" s="75"/>
      <c r="W7092" s="75"/>
      <c r="AD7092" s="77"/>
    </row>
    <row r="7093" spans="16:30" ht="4.5" customHeight="1" x14ac:dyDescent="0.2">
      <c r="P7093" s="75"/>
      <c r="Q7093" s="75"/>
      <c r="W7093" s="75"/>
      <c r="AD7093" s="77"/>
    </row>
    <row r="7094" spans="16:30" ht="4.5" customHeight="1" x14ac:dyDescent="0.2">
      <c r="P7094" s="75"/>
      <c r="Q7094" s="75"/>
      <c r="W7094" s="75"/>
      <c r="AD7094" s="77"/>
    </row>
    <row r="7095" spans="16:30" ht="4.5" customHeight="1" x14ac:dyDescent="0.2">
      <c r="P7095" s="75"/>
      <c r="Q7095" s="75"/>
      <c r="W7095" s="75"/>
      <c r="AD7095" s="77"/>
    </row>
    <row r="7096" spans="16:30" ht="4.5" customHeight="1" x14ac:dyDescent="0.2">
      <c r="P7096" s="75"/>
      <c r="Q7096" s="75"/>
      <c r="W7096" s="75"/>
      <c r="AD7096" s="77"/>
    </row>
    <row r="7097" spans="16:30" ht="4.5" customHeight="1" x14ac:dyDescent="0.2">
      <c r="P7097" s="75"/>
      <c r="Q7097" s="75"/>
      <c r="W7097" s="75"/>
      <c r="AD7097" s="77"/>
    </row>
    <row r="7098" spans="16:30" ht="4.5" customHeight="1" x14ac:dyDescent="0.2">
      <c r="P7098" s="75"/>
      <c r="Q7098" s="75"/>
      <c r="W7098" s="75"/>
      <c r="AD7098" s="77"/>
    </row>
    <row r="7099" spans="16:30" ht="4.5" customHeight="1" x14ac:dyDescent="0.2">
      <c r="P7099" s="75"/>
      <c r="Q7099" s="75"/>
      <c r="W7099" s="75"/>
      <c r="AD7099" s="77"/>
    </row>
    <row r="7100" spans="16:30" ht="4.5" customHeight="1" x14ac:dyDescent="0.2">
      <c r="P7100" s="75"/>
      <c r="Q7100" s="75"/>
      <c r="W7100" s="75"/>
      <c r="AD7100" s="77"/>
    </row>
    <row r="7101" spans="16:30" ht="4.5" customHeight="1" x14ac:dyDescent="0.2">
      <c r="P7101" s="75"/>
      <c r="Q7101" s="75"/>
      <c r="W7101" s="75"/>
      <c r="AD7101" s="77"/>
    </row>
    <row r="7102" spans="16:30" ht="4.5" customHeight="1" x14ac:dyDescent="0.2">
      <c r="P7102" s="75"/>
      <c r="Q7102" s="75"/>
      <c r="W7102" s="75"/>
      <c r="AD7102" s="77"/>
    </row>
    <row r="7103" spans="16:30" ht="4.5" customHeight="1" x14ac:dyDescent="0.2">
      <c r="P7103" s="75"/>
      <c r="Q7103" s="75"/>
      <c r="W7103" s="75"/>
      <c r="AD7103" s="77"/>
    </row>
    <row r="7104" spans="16:30" ht="4.5" customHeight="1" x14ac:dyDescent="0.2">
      <c r="P7104" s="75"/>
      <c r="Q7104" s="75"/>
      <c r="W7104" s="75"/>
      <c r="AD7104" s="77"/>
    </row>
    <row r="7105" spans="16:30" ht="4.5" customHeight="1" x14ac:dyDescent="0.2">
      <c r="P7105" s="75"/>
      <c r="Q7105" s="75"/>
      <c r="W7105" s="75"/>
      <c r="AD7105" s="77"/>
    </row>
    <row r="7106" spans="16:30" ht="4.5" customHeight="1" x14ac:dyDescent="0.2">
      <c r="P7106" s="75"/>
      <c r="Q7106" s="75"/>
      <c r="W7106" s="75"/>
      <c r="AD7106" s="77"/>
    </row>
    <row r="7107" spans="16:30" ht="4.5" customHeight="1" x14ac:dyDescent="0.2">
      <c r="P7107" s="75"/>
      <c r="Q7107" s="75"/>
      <c r="W7107" s="75"/>
      <c r="AD7107" s="77"/>
    </row>
    <row r="7108" spans="16:30" ht="4.5" customHeight="1" x14ac:dyDescent="0.2">
      <c r="P7108" s="75"/>
      <c r="Q7108" s="75"/>
      <c r="W7108" s="75"/>
      <c r="AD7108" s="77"/>
    </row>
    <row r="7109" spans="16:30" ht="4.5" customHeight="1" x14ac:dyDescent="0.2">
      <c r="P7109" s="75"/>
      <c r="Q7109" s="75"/>
      <c r="W7109" s="75"/>
      <c r="AD7109" s="77"/>
    </row>
    <row r="7110" spans="16:30" ht="4.5" customHeight="1" x14ac:dyDescent="0.2">
      <c r="P7110" s="75"/>
      <c r="Q7110" s="75"/>
      <c r="W7110" s="75"/>
      <c r="AD7110" s="77"/>
    </row>
    <row r="7111" spans="16:30" ht="4.5" customHeight="1" x14ac:dyDescent="0.2">
      <c r="P7111" s="75"/>
      <c r="Q7111" s="75"/>
      <c r="W7111" s="75"/>
      <c r="AD7111" s="77"/>
    </row>
    <row r="7112" spans="16:30" ht="4.5" customHeight="1" x14ac:dyDescent="0.2">
      <c r="P7112" s="75"/>
      <c r="Q7112" s="75"/>
      <c r="W7112" s="75"/>
      <c r="AD7112" s="77"/>
    </row>
    <row r="7113" spans="16:30" ht="4.5" customHeight="1" x14ac:dyDescent="0.2">
      <c r="P7113" s="75"/>
      <c r="Q7113" s="75"/>
      <c r="W7113" s="75"/>
      <c r="AD7113" s="77"/>
    </row>
    <row r="7114" spans="16:30" ht="4.5" customHeight="1" x14ac:dyDescent="0.2">
      <c r="P7114" s="75"/>
      <c r="Q7114" s="75"/>
      <c r="W7114" s="75"/>
      <c r="AD7114" s="77"/>
    </row>
    <row r="7115" spans="16:30" ht="4.5" customHeight="1" x14ac:dyDescent="0.2">
      <c r="P7115" s="75"/>
      <c r="Q7115" s="75"/>
      <c r="W7115" s="75"/>
      <c r="AD7115" s="77"/>
    </row>
    <row r="7116" spans="16:30" ht="4.5" customHeight="1" x14ac:dyDescent="0.2">
      <c r="P7116" s="75"/>
      <c r="Q7116" s="75"/>
      <c r="W7116" s="75"/>
      <c r="AD7116" s="77"/>
    </row>
    <row r="7117" spans="16:30" ht="4.5" customHeight="1" x14ac:dyDescent="0.2">
      <c r="P7117" s="75"/>
      <c r="Q7117" s="75"/>
      <c r="W7117" s="75"/>
      <c r="AD7117" s="77"/>
    </row>
    <row r="7118" spans="16:30" ht="4.5" customHeight="1" x14ac:dyDescent="0.2">
      <c r="P7118" s="75"/>
      <c r="Q7118" s="75"/>
      <c r="W7118" s="75"/>
      <c r="AD7118" s="77"/>
    </row>
    <row r="7119" spans="16:30" ht="4.5" customHeight="1" x14ac:dyDescent="0.2">
      <c r="P7119" s="75"/>
      <c r="Q7119" s="75"/>
      <c r="W7119" s="75"/>
      <c r="AD7119" s="77"/>
    </row>
    <row r="7120" spans="16:30" ht="4.5" customHeight="1" x14ac:dyDescent="0.2">
      <c r="P7120" s="75"/>
      <c r="Q7120" s="75"/>
      <c r="W7120" s="75"/>
      <c r="AD7120" s="77"/>
    </row>
    <row r="7121" spans="16:30" ht="4.5" customHeight="1" x14ac:dyDescent="0.2">
      <c r="P7121" s="75"/>
      <c r="Q7121" s="75"/>
      <c r="W7121" s="75"/>
      <c r="AD7121" s="77"/>
    </row>
    <row r="7122" spans="16:30" ht="4.5" customHeight="1" x14ac:dyDescent="0.2">
      <c r="P7122" s="75"/>
      <c r="Q7122" s="75"/>
      <c r="W7122" s="75"/>
      <c r="AD7122" s="77"/>
    </row>
    <row r="7123" spans="16:30" ht="4.5" customHeight="1" x14ac:dyDescent="0.2">
      <c r="P7123" s="75"/>
      <c r="Q7123" s="75"/>
      <c r="W7123" s="75"/>
      <c r="AD7123" s="77"/>
    </row>
    <row r="7124" spans="16:30" ht="4.5" customHeight="1" x14ac:dyDescent="0.2">
      <c r="P7124" s="75"/>
      <c r="Q7124" s="75"/>
      <c r="W7124" s="75"/>
      <c r="AD7124" s="77"/>
    </row>
    <row r="7125" spans="16:30" ht="4.5" customHeight="1" x14ac:dyDescent="0.2">
      <c r="P7125" s="75"/>
      <c r="Q7125" s="75"/>
      <c r="W7125" s="75"/>
      <c r="AD7125" s="77"/>
    </row>
    <row r="7126" spans="16:30" ht="4.5" customHeight="1" x14ac:dyDescent="0.2">
      <c r="P7126" s="75"/>
      <c r="Q7126" s="75"/>
      <c r="W7126" s="75"/>
      <c r="AD7126" s="77"/>
    </row>
    <row r="7127" spans="16:30" ht="4.5" customHeight="1" x14ac:dyDescent="0.2">
      <c r="P7127" s="75"/>
      <c r="Q7127" s="75"/>
      <c r="W7127" s="75"/>
      <c r="AD7127" s="77"/>
    </row>
    <row r="7128" spans="16:30" ht="4.5" customHeight="1" x14ac:dyDescent="0.2">
      <c r="P7128" s="75"/>
      <c r="Q7128" s="75"/>
      <c r="W7128" s="75"/>
      <c r="AD7128" s="77"/>
    </row>
    <row r="7129" spans="16:30" ht="4.5" customHeight="1" x14ac:dyDescent="0.2">
      <c r="P7129" s="75"/>
      <c r="Q7129" s="75"/>
      <c r="W7129" s="75"/>
      <c r="AD7129" s="77"/>
    </row>
    <row r="7130" spans="16:30" ht="4.5" customHeight="1" x14ac:dyDescent="0.2">
      <c r="P7130" s="75"/>
      <c r="Q7130" s="75"/>
      <c r="W7130" s="75"/>
      <c r="AD7130" s="77"/>
    </row>
    <row r="7131" spans="16:30" ht="4.5" customHeight="1" x14ac:dyDescent="0.2">
      <c r="P7131" s="75"/>
      <c r="Q7131" s="75"/>
      <c r="W7131" s="75"/>
      <c r="AD7131" s="77"/>
    </row>
    <row r="7132" spans="16:30" ht="4.5" customHeight="1" x14ac:dyDescent="0.2">
      <c r="P7132" s="75"/>
      <c r="Q7132" s="75"/>
      <c r="W7132" s="75"/>
      <c r="AD7132" s="77"/>
    </row>
    <row r="7133" spans="16:30" ht="4.5" customHeight="1" x14ac:dyDescent="0.2">
      <c r="P7133" s="75"/>
      <c r="Q7133" s="75"/>
      <c r="W7133" s="75"/>
      <c r="AD7133" s="77"/>
    </row>
    <row r="7134" spans="16:30" ht="4.5" customHeight="1" x14ac:dyDescent="0.2">
      <c r="P7134" s="75"/>
      <c r="Q7134" s="75"/>
      <c r="W7134" s="75"/>
      <c r="AD7134" s="77"/>
    </row>
    <row r="7135" spans="16:30" ht="4.5" customHeight="1" x14ac:dyDescent="0.2">
      <c r="P7135" s="75"/>
      <c r="Q7135" s="75"/>
      <c r="W7135" s="75"/>
      <c r="AD7135" s="77"/>
    </row>
    <row r="7136" spans="16:30" ht="4.5" customHeight="1" x14ac:dyDescent="0.2">
      <c r="P7136" s="75"/>
      <c r="Q7136" s="75"/>
      <c r="W7136" s="75"/>
      <c r="AD7136" s="77"/>
    </row>
    <row r="7137" spans="16:30" ht="4.5" customHeight="1" x14ac:dyDescent="0.2">
      <c r="P7137" s="75"/>
      <c r="Q7137" s="75"/>
      <c r="W7137" s="75"/>
      <c r="AD7137" s="77"/>
    </row>
    <row r="7138" spans="16:30" ht="4.5" customHeight="1" x14ac:dyDescent="0.2">
      <c r="P7138" s="75"/>
      <c r="Q7138" s="75"/>
      <c r="W7138" s="75"/>
      <c r="AD7138" s="77"/>
    </row>
    <row r="7139" spans="16:30" ht="4.5" customHeight="1" x14ac:dyDescent="0.2">
      <c r="P7139" s="75"/>
      <c r="Q7139" s="75"/>
      <c r="W7139" s="75"/>
      <c r="AD7139" s="77"/>
    </row>
    <row r="7140" spans="16:30" ht="4.5" customHeight="1" x14ac:dyDescent="0.2">
      <c r="P7140" s="75"/>
      <c r="Q7140" s="75"/>
      <c r="W7140" s="75"/>
      <c r="AD7140" s="77"/>
    </row>
    <row r="7141" spans="16:30" ht="4.5" customHeight="1" x14ac:dyDescent="0.2">
      <c r="P7141" s="75"/>
      <c r="Q7141" s="75"/>
      <c r="W7141" s="75"/>
      <c r="AD7141" s="77"/>
    </row>
    <row r="7142" spans="16:30" ht="4.5" customHeight="1" x14ac:dyDescent="0.2">
      <c r="P7142" s="75"/>
      <c r="Q7142" s="75"/>
      <c r="W7142" s="75"/>
      <c r="AD7142" s="77"/>
    </row>
    <row r="7143" spans="16:30" ht="4.5" customHeight="1" x14ac:dyDescent="0.2">
      <c r="P7143" s="75"/>
      <c r="Q7143" s="75"/>
      <c r="W7143" s="75"/>
      <c r="AD7143" s="77"/>
    </row>
    <row r="7144" spans="16:30" ht="4.5" customHeight="1" x14ac:dyDescent="0.2">
      <c r="P7144" s="75"/>
      <c r="Q7144" s="75"/>
      <c r="W7144" s="75"/>
      <c r="AD7144" s="77"/>
    </row>
    <row r="7145" spans="16:30" ht="4.5" customHeight="1" x14ac:dyDescent="0.2">
      <c r="P7145" s="75"/>
      <c r="Q7145" s="75"/>
      <c r="W7145" s="75"/>
      <c r="AD7145" s="77"/>
    </row>
    <row r="7146" spans="16:30" ht="4.5" customHeight="1" x14ac:dyDescent="0.2">
      <c r="P7146" s="75"/>
      <c r="Q7146" s="75"/>
      <c r="W7146" s="75"/>
      <c r="AD7146" s="77"/>
    </row>
    <row r="7147" spans="16:30" ht="4.5" customHeight="1" x14ac:dyDescent="0.2">
      <c r="P7147" s="75"/>
      <c r="Q7147" s="75"/>
      <c r="W7147" s="75"/>
      <c r="AD7147" s="77"/>
    </row>
    <row r="7148" spans="16:30" ht="4.5" customHeight="1" x14ac:dyDescent="0.2">
      <c r="P7148" s="75"/>
      <c r="Q7148" s="75"/>
      <c r="W7148" s="75"/>
      <c r="AD7148" s="77"/>
    </row>
    <row r="7149" spans="16:30" ht="4.5" customHeight="1" x14ac:dyDescent="0.2">
      <c r="P7149" s="75"/>
      <c r="Q7149" s="75"/>
      <c r="W7149" s="75"/>
      <c r="AD7149" s="77"/>
    </row>
    <row r="7150" spans="16:30" ht="4.5" customHeight="1" x14ac:dyDescent="0.2">
      <c r="P7150" s="75"/>
      <c r="Q7150" s="75"/>
      <c r="W7150" s="75"/>
      <c r="AD7150" s="77"/>
    </row>
    <row r="7151" spans="16:30" ht="4.5" customHeight="1" x14ac:dyDescent="0.2">
      <c r="P7151" s="75"/>
      <c r="Q7151" s="75"/>
      <c r="W7151" s="75"/>
      <c r="AD7151" s="77"/>
    </row>
    <row r="7152" spans="16:30" ht="4.5" customHeight="1" x14ac:dyDescent="0.2">
      <c r="P7152" s="75"/>
      <c r="Q7152" s="75"/>
      <c r="W7152" s="75"/>
      <c r="AD7152" s="77"/>
    </row>
    <row r="7153" spans="16:30" ht="4.5" customHeight="1" x14ac:dyDescent="0.2">
      <c r="P7153" s="75"/>
      <c r="Q7153" s="75"/>
      <c r="W7153" s="75"/>
      <c r="AD7153" s="77"/>
    </row>
    <row r="7154" spans="16:30" ht="4.5" customHeight="1" x14ac:dyDescent="0.2">
      <c r="P7154" s="75"/>
      <c r="Q7154" s="75"/>
      <c r="W7154" s="75"/>
      <c r="AD7154" s="77"/>
    </row>
    <row r="7155" spans="16:30" ht="4.5" customHeight="1" x14ac:dyDescent="0.2">
      <c r="P7155" s="75"/>
      <c r="Q7155" s="75"/>
      <c r="W7155" s="75"/>
      <c r="AD7155" s="77"/>
    </row>
    <row r="7156" spans="16:30" ht="4.5" customHeight="1" x14ac:dyDescent="0.2">
      <c r="P7156" s="75"/>
      <c r="Q7156" s="75"/>
      <c r="W7156" s="75"/>
      <c r="AD7156" s="77"/>
    </row>
    <row r="7157" spans="16:30" ht="4.5" customHeight="1" x14ac:dyDescent="0.2">
      <c r="P7157" s="75"/>
      <c r="Q7157" s="75"/>
      <c r="W7157" s="75"/>
      <c r="AD7157" s="77"/>
    </row>
    <row r="7158" spans="16:30" ht="4.5" customHeight="1" x14ac:dyDescent="0.2">
      <c r="P7158" s="75"/>
      <c r="Q7158" s="75"/>
      <c r="W7158" s="75"/>
      <c r="AD7158" s="77"/>
    </row>
    <row r="7159" spans="16:30" ht="4.5" customHeight="1" x14ac:dyDescent="0.2">
      <c r="P7159" s="75"/>
      <c r="Q7159" s="75"/>
      <c r="W7159" s="75"/>
      <c r="AD7159" s="77"/>
    </row>
    <row r="7160" spans="16:30" ht="4.5" customHeight="1" x14ac:dyDescent="0.2">
      <c r="P7160" s="75"/>
      <c r="Q7160" s="75"/>
      <c r="W7160" s="75"/>
      <c r="AD7160" s="77"/>
    </row>
    <row r="7161" spans="16:30" ht="4.5" customHeight="1" x14ac:dyDescent="0.2">
      <c r="P7161" s="75"/>
      <c r="Q7161" s="75"/>
      <c r="W7161" s="75"/>
      <c r="AD7161" s="77"/>
    </row>
    <row r="7162" spans="16:30" ht="4.5" customHeight="1" x14ac:dyDescent="0.2">
      <c r="P7162" s="75"/>
      <c r="Q7162" s="75"/>
      <c r="W7162" s="75"/>
      <c r="AD7162" s="77"/>
    </row>
    <row r="7163" spans="16:30" ht="4.5" customHeight="1" x14ac:dyDescent="0.2">
      <c r="P7163" s="75"/>
      <c r="Q7163" s="75"/>
      <c r="W7163" s="75"/>
      <c r="AD7163" s="77"/>
    </row>
    <row r="7164" spans="16:30" ht="4.5" customHeight="1" x14ac:dyDescent="0.2">
      <c r="P7164" s="75"/>
      <c r="Q7164" s="75"/>
      <c r="W7164" s="75"/>
      <c r="AD7164" s="77"/>
    </row>
    <row r="7165" spans="16:30" ht="4.5" customHeight="1" x14ac:dyDescent="0.2">
      <c r="P7165" s="75"/>
      <c r="Q7165" s="75"/>
      <c r="W7165" s="75"/>
      <c r="AD7165" s="77"/>
    </row>
    <row r="7166" spans="16:30" ht="4.5" customHeight="1" x14ac:dyDescent="0.2">
      <c r="P7166" s="75"/>
      <c r="Q7166" s="75"/>
      <c r="W7166" s="75"/>
      <c r="AD7166" s="77"/>
    </row>
    <row r="7167" spans="16:30" ht="4.5" customHeight="1" x14ac:dyDescent="0.2">
      <c r="P7167" s="75"/>
      <c r="Q7167" s="75"/>
      <c r="W7167" s="75"/>
      <c r="AD7167" s="77"/>
    </row>
    <row r="7168" spans="16:30" ht="4.5" customHeight="1" x14ac:dyDescent="0.2">
      <c r="P7168" s="75"/>
      <c r="Q7168" s="75"/>
      <c r="W7168" s="75"/>
      <c r="AD7168" s="77"/>
    </row>
    <row r="7169" spans="16:30" ht="4.5" customHeight="1" x14ac:dyDescent="0.2">
      <c r="P7169" s="75"/>
      <c r="Q7169" s="75"/>
      <c r="W7169" s="75"/>
      <c r="AD7169" s="77"/>
    </row>
    <row r="7170" spans="16:30" ht="4.5" customHeight="1" x14ac:dyDescent="0.2">
      <c r="P7170" s="75"/>
      <c r="Q7170" s="75"/>
      <c r="W7170" s="75"/>
      <c r="AD7170" s="77"/>
    </row>
    <row r="7171" spans="16:30" ht="4.5" customHeight="1" x14ac:dyDescent="0.2">
      <c r="P7171" s="75"/>
      <c r="Q7171" s="75"/>
      <c r="W7171" s="75"/>
      <c r="AD7171" s="77"/>
    </row>
    <row r="7172" spans="16:30" ht="4.5" customHeight="1" x14ac:dyDescent="0.2">
      <c r="P7172" s="75"/>
      <c r="Q7172" s="75"/>
      <c r="W7172" s="75"/>
      <c r="AD7172" s="77"/>
    </row>
    <row r="7173" spans="16:30" ht="4.5" customHeight="1" x14ac:dyDescent="0.2">
      <c r="P7173" s="75"/>
      <c r="Q7173" s="75"/>
      <c r="W7173" s="75"/>
      <c r="AD7173" s="77"/>
    </row>
    <row r="7174" spans="16:30" ht="4.5" customHeight="1" x14ac:dyDescent="0.2">
      <c r="P7174" s="75"/>
      <c r="Q7174" s="75"/>
      <c r="W7174" s="75"/>
      <c r="AD7174" s="77"/>
    </row>
    <row r="7175" spans="16:30" ht="4.5" customHeight="1" x14ac:dyDescent="0.2">
      <c r="P7175" s="75"/>
      <c r="Q7175" s="75"/>
      <c r="W7175" s="75"/>
      <c r="AD7175" s="77"/>
    </row>
    <row r="7176" spans="16:30" ht="4.5" customHeight="1" x14ac:dyDescent="0.2">
      <c r="P7176" s="75"/>
      <c r="Q7176" s="75"/>
      <c r="W7176" s="75"/>
      <c r="AD7176" s="77"/>
    </row>
    <row r="7177" spans="16:30" ht="4.5" customHeight="1" x14ac:dyDescent="0.2">
      <c r="P7177" s="75"/>
      <c r="Q7177" s="75"/>
      <c r="W7177" s="75"/>
      <c r="AD7177" s="77"/>
    </row>
    <row r="7178" spans="16:30" ht="4.5" customHeight="1" x14ac:dyDescent="0.2">
      <c r="P7178" s="75"/>
      <c r="Q7178" s="75"/>
      <c r="W7178" s="75"/>
      <c r="AD7178" s="77"/>
    </row>
    <row r="7179" spans="16:30" ht="4.5" customHeight="1" x14ac:dyDescent="0.2">
      <c r="P7179" s="75"/>
      <c r="Q7179" s="75"/>
      <c r="W7179" s="75"/>
      <c r="AD7179" s="77"/>
    </row>
    <row r="7180" spans="16:30" ht="4.5" customHeight="1" x14ac:dyDescent="0.2">
      <c r="P7180" s="75"/>
      <c r="Q7180" s="75"/>
      <c r="W7180" s="75"/>
      <c r="AD7180" s="77"/>
    </row>
    <row r="7181" spans="16:30" ht="4.5" customHeight="1" x14ac:dyDescent="0.2">
      <c r="P7181" s="75"/>
      <c r="Q7181" s="75"/>
      <c r="W7181" s="75"/>
      <c r="AD7181" s="77"/>
    </row>
    <row r="7182" spans="16:30" ht="4.5" customHeight="1" x14ac:dyDescent="0.2">
      <c r="P7182" s="75"/>
      <c r="Q7182" s="75"/>
      <c r="W7182" s="75"/>
      <c r="AD7182" s="77"/>
    </row>
    <row r="7183" spans="16:30" ht="4.5" customHeight="1" x14ac:dyDescent="0.2">
      <c r="P7183" s="75"/>
      <c r="Q7183" s="75"/>
      <c r="W7183" s="75"/>
      <c r="AD7183" s="77"/>
    </row>
    <row r="7184" spans="16:30" ht="4.5" customHeight="1" x14ac:dyDescent="0.2">
      <c r="P7184" s="75"/>
      <c r="Q7184" s="75"/>
      <c r="W7184" s="75"/>
      <c r="AD7184" s="77"/>
    </row>
    <row r="7185" spans="16:30" ht="4.5" customHeight="1" x14ac:dyDescent="0.2">
      <c r="P7185" s="75"/>
      <c r="Q7185" s="75"/>
      <c r="W7185" s="75"/>
      <c r="AD7185" s="77"/>
    </row>
    <row r="7186" spans="16:30" ht="4.5" customHeight="1" x14ac:dyDescent="0.2">
      <c r="P7186" s="75"/>
      <c r="Q7186" s="75"/>
      <c r="W7186" s="75"/>
      <c r="AD7186" s="77"/>
    </row>
    <row r="7187" spans="16:30" ht="4.5" customHeight="1" x14ac:dyDescent="0.2">
      <c r="P7187" s="75"/>
      <c r="Q7187" s="75"/>
      <c r="W7187" s="75"/>
      <c r="AD7187" s="77"/>
    </row>
    <row r="7188" spans="16:30" ht="4.5" customHeight="1" x14ac:dyDescent="0.2">
      <c r="P7188" s="75"/>
      <c r="Q7188" s="75"/>
      <c r="W7188" s="75"/>
      <c r="AD7188" s="77"/>
    </row>
    <row r="7189" spans="16:30" ht="4.5" customHeight="1" x14ac:dyDescent="0.2">
      <c r="P7189" s="75"/>
      <c r="Q7189" s="75"/>
      <c r="W7189" s="75"/>
      <c r="AD7189" s="77"/>
    </row>
    <row r="7190" spans="16:30" ht="4.5" customHeight="1" x14ac:dyDescent="0.2">
      <c r="P7190" s="75"/>
      <c r="Q7190" s="75"/>
      <c r="W7190" s="75"/>
      <c r="AD7190" s="77"/>
    </row>
    <row r="7191" spans="16:30" ht="4.5" customHeight="1" x14ac:dyDescent="0.2">
      <c r="P7191" s="75"/>
      <c r="Q7191" s="75"/>
      <c r="W7191" s="75"/>
      <c r="AD7191" s="77"/>
    </row>
    <row r="7192" spans="16:30" ht="4.5" customHeight="1" x14ac:dyDescent="0.2">
      <c r="P7192" s="75"/>
      <c r="Q7192" s="75"/>
      <c r="W7192" s="75"/>
      <c r="AD7192" s="77"/>
    </row>
    <row r="7193" spans="16:30" ht="4.5" customHeight="1" x14ac:dyDescent="0.2">
      <c r="P7193" s="75"/>
      <c r="Q7193" s="75"/>
      <c r="W7193" s="75"/>
      <c r="AD7193" s="77"/>
    </row>
    <row r="7194" spans="16:30" ht="4.5" customHeight="1" x14ac:dyDescent="0.2">
      <c r="P7194" s="75"/>
      <c r="Q7194" s="75"/>
      <c r="W7194" s="75"/>
      <c r="AD7194" s="77"/>
    </row>
    <row r="7195" spans="16:30" ht="4.5" customHeight="1" x14ac:dyDescent="0.2">
      <c r="P7195" s="75"/>
      <c r="Q7195" s="75"/>
      <c r="W7195" s="75"/>
      <c r="AD7195" s="77"/>
    </row>
    <row r="7196" spans="16:30" ht="4.5" customHeight="1" x14ac:dyDescent="0.2">
      <c r="P7196" s="75"/>
      <c r="Q7196" s="75"/>
      <c r="W7196" s="75"/>
      <c r="AD7196" s="77"/>
    </row>
    <row r="7197" spans="16:30" ht="4.5" customHeight="1" x14ac:dyDescent="0.2">
      <c r="P7197" s="75"/>
      <c r="Q7197" s="75"/>
      <c r="W7197" s="75"/>
      <c r="AD7197" s="77"/>
    </row>
    <row r="7198" spans="16:30" ht="4.5" customHeight="1" x14ac:dyDescent="0.2">
      <c r="P7198" s="75"/>
      <c r="Q7198" s="75"/>
      <c r="W7198" s="75"/>
      <c r="AD7198" s="77"/>
    </row>
    <row r="7199" spans="16:30" ht="4.5" customHeight="1" x14ac:dyDescent="0.2">
      <c r="P7199" s="75"/>
      <c r="Q7199" s="75"/>
      <c r="W7199" s="75"/>
      <c r="AD7199" s="77"/>
    </row>
    <row r="7200" spans="16:30" ht="4.5" customHeight="1" x14ac:dyDescent="0.2">
      <c r="P7200" s="75"/>
      <c r="Q7200" s="75"/>
      <c r="W7200" s="75"/>
      <c r="AD7200" s="77"/>
    </row>
    <row r="7201" spans="16:30" ht="4.5" customHeight="1" x14ac:dyDescent="0.2">
      <c r="P7201" s="75"/>
      <c r="Q7201" s="75"/>
      <c r="W7201" s="75"/>
      <c r="AD7201" s="77"/>
    </row>
    <row r="7202" spans="16:30" ht="4.5" customHeight="1" x14ac:dyDescent="0.2">
      <c r="P7202" s="75"/>
      <c r="Q7202" s="75"/>
      <c r="W7202" s="75"/>
      <c r="AD7202" s="77"/>
    </row>
    <row r="7203" spans="16:30" ht="4.5" customHeight="1" x14ac:dyDescent="0.2">
      <c r="P7203" s="75"/>
      <c r="Q7203" s="75"/>
      <c r="W7203" s="75"/>
      <c r="AD7203" s="77"/>
    </row>
    <row r="7204" spans="16:30" ht="4.5" customHeight="1" x14ac:dyDescent="0.2">
      <c r="P7204" s="75"/>
      <c r="Q7204" s="75"/>
      <c r="W7204" s="75"/>
      <c r="AD7204" s="77"/>
    </row>
    <row r="7205" spans="16:30" ht="4.5" customHeight="1" x14ac:dyDescent="0.2">
      <c r="P7205" s="75"/>
      <c r="Q7205" s="75"/>
      <c r="W7205" s="75"/>
      <c r="AD7205" s="77"/>
    </row>
    <row r="7206" spans="16:30" ht="4.5" customHeight="1" x14ac:dyDescent="0.2">
      <c r="P7206" s="75"/>
      <c r="Q7206" s="75"/>
      <c r="W7206" s="75"/>
      <c r="AD7206" s="77"/>
    </row>
    <row r="7207" spans="16:30" ht="4.5" customHeight="1" x14ac:dyDescent="0.2">
      <c r="P7207" s="75"/>
      <c r="Q7207" s="75"/>
      <c r="W7207" s="75"/>
      <c r="AD7207" s="77"/>
    </row>
    <row r="7208" spans="16:30" ht="4.5" customHeight="1" x14ac:dyDescent="0.2">
      <c r="P7208" s="75"/>
      <c r="Q7208" s="75"/>
      <c r="W7208" s="75"/>
      <c r="AD7208" s="77"/>
    </row>
    <row r="7209" spans="16:30" ht="4.5" customHeight="1" x14ac:dyDescent="0.2">
      <c r="P7209" s="75"/>
      <c r="Q7209" s="75"/>
      <c r="W7209" s="75"/>
      <c r="AD7209" s="77"/>
    </row>
    <row r="7210" spans="16:30" ht="4.5" customHeight="1" x14ac:dyDescent="0.2">
      <c r="P7210" s="75"/>
      <c r="Q7210" s="75"/>
      <c r="W7210" s="75"/>
      <c r="AD7210" s="77"/>
    </row>
    <row r="7211" spans="16:30" ht="4.5" customHeight="1" x14ac:dyDescent="0.2">
      <c r="P7211" s="75"/>
      <c r="Q7211" s="75"/>
      <c r="W7211" s="75"/>
      <c r="AD7211" s="77"/>
    </row>
    <row r="7212" spans="16:30" ht="4.5" customHeight="1" x14ac:dyDescent="0.2">
      <c r="P7212" s="75"/>
      <c r="Q7212" s="75"/>
      <c r="W7212" s="75"/>
      <c r="AD7212" s="77"/>
    </row>
    <row r="7213" spans="16:30" ht="4.5" customHeight="1" x14ac:dyDescent="0.2">
      <c r="P7213" s="75"/>
      <c r="Q7213" s="75"/>
      <c r="W7213" s="75"/>
      <c r="AD7213" s="77"/>
    </row>
    <row r="7214" spans="16:30" ht="4.5" customHeight="1" x14ac:dyDescent="0.2">
      <c r="P7214" s="75"/>
      <c r="Q7214" s="75"/>
      <c r="W7214" s="75"/>
      <c r="AD7214" s="77"/>
    </row>
    <row r="7215" spans="16:30" ht="4.5" customHeight="1" x14ac:dyDescent="0.2">
      <c r="P7215" s="75"/>
      <c r="Q7215" s="75"/>
      <c r="W7215" s="75"/>
      <c r="AD7215" s="77"/>
    </row>
    <row r="7216" spans="16:30" ht="4.5" customHeight="1" x14ac:dyDescent="0.2">
      <c r="P7216" s="75"/>
      <c r="Q7216" s="75"/>
      <c r="W7216" s="75"/>
      <c r="AD7216" s="77"/>
    </row>
    <row r="7217" spans="16:30" ht="4.5" customHeight="1" x14ac:dyDescent="0.2">
      <c r="P7217" s="75"/>
      <c r="Q7217" s="75"/>
      <c r="W7217" s="75"/>
      <c r="AD7217" s="77"/>
    </row>
    <row r="7218" spans="16:30" ht="4.5" customHeight="1" x14ac:dyDescent="0.2">
      <c r="P7218" s="75"/>
      <c r="Q7218" s="75"/>
      <c r="W7218" s="75"/>
      <c r="AD7218" s="77"/>
    </row>
    <row r="7219" spans="16:30" ht="4.5" customHeight="1" x14ac:dyDescent="0.2">
      <c r="P7219" s="75"/>
      <c r="Q7219" s="75"/>
      <c r="W7219" s="75"/>
      <c r="AD7219" s="77"/>
    </row>
    <row r="7220" spans="16:30" ht="4.5" customHeight="1" x14ac:dyDescent="0.2">
      <c r="P7220" s="75"/>
      <c r="Q7220" s="75"/>
      <c r="W7220" s="75"/>
      <c r="AD7220" s="77"/>
    </row>
    <row r="7221" spans="16:30" ht="4.5" customHeight="1" x14ac:dyDescent="0.2">
      <c r="P7221" s="75"/>
      <c r="Q7221" s="75"/>
      <c r="W7221" s="75"/>
      <c r="AD7221" s="77"/>
    </row>
    <row r="7222" spans="16:30" ht="4.5" customHeight="1" x14ac:dyDescent="0.2">
      <c r="P7222" s="75"/>
      <c r="Q7222" s="75"/>
      <c r="W7222" s="75"/>
      <c r="AD7222" s="77"/>
    </row>
    <row r="7223" spans="16:30" ht="4.5" customHeight="1" x14ac:dyDescent="0.2">
      <c r="P7223" s="75"/>
      <c r="Q7223" s="75"/>
      <c r="W7223" s="75"/>
      <c r="AD7223" s="77"/>
    </row>
    <row r="7224" spans="16:30" ht="4.5" customHeight="1" x14ac:dyDescent="0.2">
      <c r="P7224" s="75"/>
      <c r="Q7224" s="75"/>
      <c r="W7224" s="75"/>
      <c r="AD7224" s="77"/>
    </row>
    <row r="7225" spans="16:30" ht="4.5" customHeight="1" x14ac:dyDescent="0.2">
      <c r="P7225" s="75"/>
      <c r="Q7225" s="75"/>
      <c r="W7225" s="75"/>
      <c r="AD7225" s="77"/>
    </row>
    <row r="7226" spans="16:30" ht="4.5" customHeight="1" x14ac:dyDescent="0.2">
      <c r="P7226" s="75"/>
      <c r="Q7226" s="75"/>
      <c r="W7226" s="75"/>
      <c r="AD7226" s="77"/>
    </row>
    <row r="7227" spans="16:30" ht="4.5" customHeight="1" x14ac:dyDescent="0.2">
      <c r="P7227" s="75"/>
      <c r="Q7227" s="75"/>
      <c r="W7227" s="75"/>
      <c r="AD7227" s="77"/>
    </row>
    <row r="7228" spans="16:30" ht="4.5" customHeight="1" x14ac:dyDescent="0.2">
      <c r="P7228" s="75"/>
      <c r="Q7228" s="75"/>
      <c r="W7228" s="75"/>
      <c r="AD7228" s="77"/>
    </row>
    <row r="7229" spans="16:30" ht="4.5" customHeight="1" x14ac:dyDescent="0.2">
      <c r="P7229" s="75"/>
      <c r="Q7229" s="75"/>
      <c r="W7229" s="75"/>
      <c r="AD7229" s="77"/>
    </row>
    <row r="7230" spans="16:30" ht="4.5" customHeight="1" x14ac:dyDescent="0.2">
      <c r="P7230" s="75"/>
      <c r="Q7230" s="75"/>
      <c r="W7230" s="75"/>
      <c r="AD7230" s="77"/>
    </row>
    <row r="7231" spans="16:30" ht="4.5" customHeight="1" x14ac:dyDescent="0.2">
      <c r="P7231" s="75"/>
      <c r="Q7231" s="75"/>
      <c r="W7231" s="75"/>
      <c r="AD7231" s="77"/>
    </row>
    <row r="7232" spans="16:30" ht="4.5" customHeight="1" x14ac:dyDescent="0.2">
      <c r="P7232" s="75"/>
      <c r="Q7232" s="75"/>
      <c r="W7232" s="75"/>
      <c r="AD7232" s="77"/>
    </row>
    <row r="7233" spans="16:30" ht="4.5" customHeight="1" x14ac:dyDescent="0.2">
      <c r="P7233" s="75"/>
      <c r="Q7233" s="75"/>
      <c r="W7233" s="75"/>
      <c r="AD7233" s="77"/>
    </row>
    <row r="7234" spans="16:30" ht="4.5" customHeight="1" x14ac:dyDescent="0.2">
      <c r="P7234" s="75"/>
      <c r="Q7234" s="75"/>
      <c r="W7234" s="75"/>
      <c r="AD7234" s="77"/>
    </row>
    <row r="7235" spans="16:30" ht="4.5" customHeight="1" x14ac:dyDescent="0.2">
      <c r="P7235" s="75"/>
      <c r="Q7235" s="75"/>
      <c r="W7235" s="75"/>
      <c r="AD7235" s="77"/>
    </row>
    <row r="7236" spans="16:30" ht="4.5" customHeight="1" x14ac:dyDescent="0.2">
      <c r="P7236" s="75"/>
      <c r="Q7236" s="75"/>
      <c r="W7236" s="75"/>
      <c r="AD7236" s="77"/>
    </row>
    <row r="7237" spans="16:30" ht="4.5" customHeight="1" x14ac:dyDescent="0.2">
      <c r="P7237" s="75"/>
      <c r="Q7237" s="75"/>
      <c r="W7237" s="75"/>
      <c r="AD7237" s="77"/>
    </row>
    <row r="7238" spans="16:30" ht="4.5" customHeight="1" x14ac:dyDescent="0.2">
      <c r="P7238" s="75"/>
      <c r="Q7238" s="75"/>
      <c r="W7238" s="75"/>
      <c r="AD7238" s="77"/>
    </row>
    <row r="7239" spans="16:30" ht="4.5" customHeight="1" x14ac:dyDescent="0.2">
      <c r="P7239" s="75"/>
      <c r="Q7239" s="75"/>
      <c r="W7239" s="75"/>
      <c r="AD7239" s="77"/>
    </row>
    <row r="7240" spans="16:30" ht="4.5" customHeight="1" x14ac:dyDescent="0.2">
      <c r="P7240" s="75"/>
      <c r="Q7240" s="75"/>
      <c r="W7240" s="75"/>
      <c r="AD7240" s="77"/>
    </row>
    <row r="7241" spans="16:30" ht="4.5" customHeight="1" x14ac:dyDescent="0.2">
      <c r="P7241" s="75"/>
      <c r="Q7241" s="75"/>
      <c r="W7241" s="75"/>
      <c r="AD7241" s="77"/>
    </row>
    <row r="7242" spans="16:30" ht="4.5" customHeight="1" x14ac:dyDescent="0.2">
      <c r="P7242" s="75"/>
      <c r="Q7242" s="75"/>
      <c r="W7242" s="75"/>
      <c r="AD7242" s="77"/>
    </row>
    <row r="7243" spans="16:30" ht="4.5" customHeight="1" x14ac:dyDescent="0.2">
      <c r="P7243" s="75"/>
      <c r="Q7243" s="75"/>
      <c r="W7243" s="75"/>
      <c r="AD7243" s="77"/>
    </row>
    <row r="7244" spans="16:30" ht="4.5" customHeight="1" x14ac:dyDescent="0.2">
      <c r="P7244" s="75"/>
      <c r="Q7244" s="75"/>
      <c r="W7244" s="75"/>
      <c r="AD7244" s="77"/>
    </row>
    <row r="7245" spans="16:30" ht="4.5" customHeight="1" x14ac:dyDescent="0.2">
      <c r="P7245" s="75"/>
      <c r="Q7245" s="75"/>
      <c r="W7245" s="75"/>
      <c r="AD7245" s="77"/>
    </row>
    <row r="7246" spans="16:30" ht="4.5" customHeight="1" x14ac:dyDescent="0.2">
      <c r="P7246" s="75"/>
      <c r="Q7246" s="75"/>
      <c r="W7246" s="75"/>
      <c r="AD7246" s="77"/>
    </row>
    <row r="7247" spans="16:30" ht="4.5" customHeight="1" x14ac:dyDescent="0.2">
      <c r="P7247" s="75"/>
      <c r="Q7247" s="75"/>
      <c r="W7247" s="75"/>
      <c r="AD7247" s="77"/>
    </row>
    <row r="7248" spans="16:30" ht="4.5" customHeight="1" x14ac:dyDescent="0.2">
      <c r="P7248" s="75"/>
      <c r="Q7248" s="75"/>
      <c r="W7248" s="75"/>
      <c r="AD7248" s="77"/>
    </row>
    <row r="7249" spans="16:30" ht="4.5" customHeight="1" x14ac:dyDescent="0.2">
      <c r="P7249" s="75"/>
      <c r="Q7249" s="75"/>
      <c r="W7249" s="75"/>
      <c r="AD7249" s="77"/>
    </row>
    <row r="7250" spans="16:30" ht="4.5" customHeight="1" x14ac:dyDescent="0.2">
      <c r="P7250" s="75"/>
      <c r="Q7250" s="75"/>
      <c r="W7250" s="75"/>
      <c r="AD7250" s="77"/>
    </row>
    <row r="7251" spans="16:30" ht="4.5" customHeight="1" x14ac:dyDescent="0.2">
      <c r="P7251" s="75"/>
      <c r="Q7251" s="75"/>
      <c r="W7251" s="75"/>
      <c r="AD7251" s="77"/>
    </row>
    <row r="7252" spans="16:30" ht="4.5" customHeight="1" x14ac:dyDescent="0.2">
      <c r="P7252" s="75"/>
      <c r="Q7252" s="75"/>
      <c r="W7252" s="75"/>
      <c r="AD7252" s="77"/>
    </row>
    <row r="7253" spans="16:30" ht="4.5" customHeight="1" x14ac:dyDescent="0.2">
      <c r="P7253" s="75"/>
      <c r="Q7253" s="75"/>
      <c r="W7253" s="75"/>
      <c r="AD7253" s="77"/>
    </row>
    <row r="7254" spans="16:30" ht="4.5" customHeight="1" x14ac:dyDescent="0.2">
      <c r="P7254" s="75"/>
      <c r="Q7254" s="75"/>
      <c r="W7254" s="75"/>
      <c r="AD7254" s="77"/>
    </row>
    <row r="7255" spans="16:30" ht="4.5" customHeight="1" x14ac:dyDescent="0.2">
      <c r="P7255" s="75"/>
      <c r="Q7255" s="75"/>
      <c r="W7255" s="75"/>
      <c r="AD7255" s="77"/>
    </row>
    <row r="7256" spans="16:30" ht="4.5" customHeight="1" x14ac:dyDescent="0.2">
      <c r="P7256" s="75"/>
      <c r="Q7256" s="75"/>
      <c r="W7256" s="75"/>
      <c r="AD7256" s="77"/>
    </row>
    <row r="7257" spans="16:30" ht="4.5" customHeight="1" x14ac:dyDescent="0.2">
      <c r="P7257" s="75"/>
      <c r="Q7257" s="75"/>
      <c r="W7257" s="75"/>
      <c r="AD7257" s="77"/>
    </row>
    <row r="7258" spans="16:30" ht="4.5" customHeight="1" x14ac:dyDescent="0.2">
      <c r="P7258" s="75"/>
      <c r="Q7258" s="75"/>
      <c r="W7258" s="75"/>
      <c r="AD7258" s="77"/>
    </row>
    <row r="7259" spans="16:30" ht="4.5" customHeight="1" x14ac:dyDescent="0.2">
      <c r="P7259" s="75"/>
      <c r="Q7259" s="75"/>
      <c r="W7259" s="75"/>
      <c r="AD7259" s="77"/>
    </row>
    <row r="7260" spans="16:30" ht="4.5" customHeight="1" x14ac:dyDescent="0.2">
      <c r="P7260" s="75"/>
      <c r="Q7260" s="75"/>
      <c r="W7260" s="75"/>
      <c r="AD7260" s="77"/>
    </row>
    <row r="7261" spans="16:30" ht="4.5" customHeight="1" x14ac:dyDescent="0.2">
      <c r="P7261" s="75"/>
      <c r="Q7261" s="75"/>
      <c r="W7261" s="75"/>
      <c r="AD7261" s="77"/>
    </row>
    <row r="7262" spans="16:30" ht="4.5" customHeight="1" x14ac:dyDescent="0.2">
      <c r="P7262" s="75"/>
      <c r="Q7262" s="75"/>
      <c r="W7262" s="75"/>
      <c r="AD7262" s="77"/>
    </row>
    <row r="7263" spans="16:30" ht="4.5" customHeight="1" x14ac:dyDescent="0.2">
      <c r="P7263" s="75"/>
      <c r="Q7263" s="75"/>
      <c r="W7263" s="75"/>
      <c r="AD7263" s="77"/>
    </row>
    <row r="7264" spans="16:30" ht="4.5" customHeight="1" x14ac:dyDescent="0.2">
      <c r="P7264" s="75"/>
      <c r="Q7264" s="75"/>
      <c r="W7264" s="75"/>
      <c r="AD7264" s="77"/>
    </row>
    <row r="7265" spans="16:30" ht="4.5" customHeight="1" x14ac:dyDescent="0.2">
      <c r="P7265" s="75"/>
      <c r="Q7265" s="75"/>
      <c r="W7265" s="75"/>
      <c r="AD7265" s="77"/>
    </row>
    <row r="7266" spans="16:30" ht="4.5" customHeight="1" x14ac:dyDescent="0.2">
      <c r="P7266" s="75"/>
      <c r="Q7266" s="75"/>
      <c r="W7266" s="75"/>
      <c r="AD7266" s="77"/>
    </row>
    <row r="7267" spans="16:30" ht="4.5" customHeight="1" x14ac:dyDescent="0.2">
      <c r="P7267" s="75"/>
      <c r="Q7267" s="75"/>
      <c r="W7267" s="75"/>
      <c r="AD7267" s="77"/>
    </row>
    <row r="7268" spans="16:30" ht="4.5" customHeight="1" x14ac:dyDescent="0.2">
      <c r="P7268" s="75"/>
      <c r="Q7268" s="75"/>
      <c r="W7268" s="75"/>
      <c r="AD7268" s="77"/>
    </row>
    <row r="7269" spans="16:30" ht="4.5" customHeight="1" x14ac:dyDescent="0.2">
      <c r="P7269" s="75"/>
      <c r="Q7269" s="75"/>
      <c r="W7269" s="75"/>
      <c r="AD7269" s="77"/>
    </row>
    <row r="7270" spans="16:30" ht="4.5" customHeight="1" x14ac:dyDescent="0.2">
      <c r="P7270" s="75"/>
      <c r="Q7270" s="75"/>
      <c r="W7270" s="75"/>
      <c r="AD7270" s="77"/>
    </row>
    <row r="7271" spans="16:30" ht="4.5" customHeight="1" x14ac:dyDescent="0.2">
      <c r="P7271" s="75"/>
      <c r="Q7271" s="75"/>
      <c r="W7271" s="75"/>
      <c r="AD7271" s="77"/>
    </row>
    <row r="7272" spans="16:30" ht="4.5" customHeight="1" x14ac:dyDescent="0.2">
      <c r="P7272" s="75"/>
      <c r="Q7272" s="75"/>
      <c r="W7272" s="75"/>
      <c r="AD7272" s="77"/>
    </row>
    <row r="7273" spans="16:30" ht="4.5" customHeight="1" x14ac:dyDescent="0.2">
      <c r="P7273" s="75"/>
      <c r="Q7273" s="75"/>
      <c r="W7273" s="75"/>
      <c r="AD7273" s="77"/>
    </row>
    <row r="7274" spans="16:30" ht="4.5" customHeight="1" x14ac:dyDescent="0.2">
      <c r="P7274" s="75"/>
      <c r="Q7274" s="75"/>
      <c r="W7274" s="75"/>
      <c r="AD7274" s="77"/>
    </row>
    <row r="7275" spans="16:30" ht="4.5" customHeight="1" x14ac:dyDescent="0.2">
      <c r="P7275" s="75"/>
      <c r="Q7275" s="75"/>
      <c r="W7275" s="75"/>
      <c r="AD7275" s="77"/>
    </row>
    <row r="7276" spans="16:30" ht="4.5" customHeight="1" x14ac:dyDescent="0.2">
      <c r="P7276" s="75"/>
      <c r="Q7276" s="75"/>
      <c r="W7276" s="75"/>
      <c r="AD7276" s="77"/>
    </row>
    <row r="7277" spans="16:30" ht="4.5" customHeight="1" x14ac:dyDescent="0.2">
      <c r="P7277" s="75"/>
      <c r="Q7277" s="75"/>
      <c r="W7277" s="75"/>
      <c r="AD7277" s="77"/>
    </row>
    <row r="7278" spans="16:30" ht="4.5" customHeight="1" x14ac:dyDescent="0.2">
      <c r="P7278" s="75"/>
      <c r="Q7278" s="75"/>
      <c r="W7278" s="75"/>
      <c r="AD7278" s="77"/>
    </row>
    <row r="7279" spans="16:30" ht="4.5" customHeight="1" x14ac:dyDescent="0.2">
      <c r="P7279" s="75"/>
      <c r="Q7279" s="75"/>
      <c r="W7279" s="75"/>
      <c r="AD7279" s="77"/>
    </row>
    <row r="7280" spans="16:30" ht="4.5" customHeight="1" x14ac:dyDescent="0.2">
      <c r="P7280" s="75"/>
      <c r="Q7280" s="75"/>
      <c r="W7280" s="75"/>
      <c r="AD7280" s="77"/>
    </row>
    <row r="7281" spans="16:30" ht="4.5" customHeight="1" x14ac:dyDescent="0.2">
      <c r="P7281" s="75"/>
      <c r="Q7281" s="75"/>
      <c r="W7281" s="75"/>
      <c r="AD7281" s="77"/>
    </row>
    <row r="7282" spans="16:30" ht="4.5" customHeight="1" x14ac:dyDescent="0.2">
      <c r="P7282" s="75"/>
      <c r="Q7282" s="75"/>
      <c r="W7282" s="75"/>
      <c r="AD7282" s="77"/>
    </row>
    <row r="7283" spans="16:30" ht="4.5" customHeight="1" x14ac:dyDescent="0.2">
      <c r="P7283" s="75"/>
      <c r="Q7283" s="75"/>
      <c r="W7283" s="75"/>
      <c r="AD7283" s="77"/>
    </row>
    <row r="7284" spans="16:30" ht="4.5" customHeight="1" x14ac:dyDescent="0.2">
      <c r="P7284" s="75"/>
      <c r="Q7284" s="75"/>
      <c r="W7284" s="75"/>
      <c r="AD7284" s="77"/>
    </row>
    <row r="7285" spans="16:30" ht="4.5" customHeight="1" x14ac:dyDescent="0.2">
      <c r="P7285" s="75"/>
      <c r="Q7285" s="75"/>
      <c r="W7285" s="75"/>
      <c r="AD7285" s="77"/>
    </row>
    <row r="7286" spans="16:30" ht="4.5" customHeight="1" x14ac:dyDescent="0.2">
      <c r="P7286" s="75"/>
      <c r="Q7286" s="75"/>
      <c r="W7286" s="75"/>
      <c r="AD7286" s="77"/>
    </row>
    <row r="7287" spans="16:30" ht="4.5" customHeight="1" x14ac:dyDescent="0.2">
      <c r="P7287" s="75"/>
      <c r="Q7287" s="75"/>
      <c r="W7287" s="75"/>
      <c r="AD7287" s="77"/>
    </row>
    <row r="7288" spans="16:30" ht="4.5" customHeight="1" x14ac:dyDescent="0.2">
      <c r="P7288" s="75"/>
      <c r="Q7288" s="75"/>
      <c r="W7288" s="75"/>
      <c r="AD7288" s="77"/>
    </row>
    <row r="7289" spans="16:30" ht="4.5" customHeight="1" x14ac:dyDescent="0.2">
      <c r="P7289" s="75"/>
      <c r="Q7289" s="75"/>
      <c r="W7289" s="75"/>
      <c r="AD7289" s="77"/>
    </row>
    <row r="7290" spans="16:30" ht="4.5" customHeight="1" x14ac:dyDescent="0.2">
      <c r="P7290" s="75"/>
      <c r="Q7290" s="75"/>
      <c r="W7290" s="75"/>
      <c r="AD7290" s="77"/>
    </row>
    <row r="7291" spans="16:30" ht="4.5" customHeight="1" x14ac:dyDescent="0.2">
      <c r="P7291" s="75"/>
      <c r="Q7291" s="75"/>
      <c r="W7291" s="75"/>
      <c r="AD7291" s="77"/>
    </row>
    <row r="7292" spans="16:30" ht="4.5" customHeight="1" x14ac:dyDescent="0.2">
      <c r="P7292" s="75"/>
      <c r="Q7292" s="75"/>
      <c r="W7292" s="75"/>
      <c r="AD7292" s="77"/>
    </row>
    <row r="7293" spans="16:30" ht="4.5" customHeight="1" x14ac:dyDescent="0.2">
      <c r="P7293" s="75"/>
      <c r="Q7293" s="75"/>
      <c r="W7293" s="75"/>
      <c r="AD7293" s="77"/>
    </row>
    <row r="7294" spans="16:30" ht="4.5" customHeight="1" x14ac:dyDescent="0.2">
      <c r="P7294" s="75"/>
      <c r="Q7294" s="75"/>
      <c r="W7294" s="75"/>
      <c r="AD7294" s="77"/>
    </row>
    <row r="7295" spans="16:30" ht="4.5" customHeight="1" x14ac:dyDescent="0.2">
      <c r="P7295" s="75"/>
      <c r="Q7295" s="75"/>
      <c r="W7295" s="75"/>
      <c r="AD7295" s="77"/>
    </row>
    <row r="7296" spans="16:30" ht="4.5" customHeight="1" x14ac:dyDescent="0.2">
      <c r="P7296" s="75"/>
      <c r="Q7296" s="75"/>
      <c r="W7296" s="75"/>
      <c r="AD7296" s="77"/>
    </row>
    <row r="7297" spans="16:30" ht="4.5" customHeight="1" x14ac:dyDescent="0.2">
      <c r="P7297" s="75"/>
      <c r="Q7297" s="75"/>
      <c r="W7297" s="75"/>
      <c r="AD7297" s="77"/>
    </row>
    <row r="7298" spans="16:30" ht="4.5" customHeight="1" x14ac:dyDescent="0.2">
      <c r="P7298" s="75"/>
      <c r="Q7298" s="75"/>
      <c r="W7298" s="75"/>
      <c r="AD7298" s="77"/>
    </row>
    <row r="7299" spans="16:30" ht="4.5" customHeight="1" x14ac:dyDescent="0.2">
      <c r="P7299" s="75"/>
      <c r="Q7299" s="75"/>
      <c r="W7299" s="75"/>
      <c r="AD7299" s="77"/>
    </row>
    <row r="7300" spans="16:30" ht="4.5" customHeight="1" x14ac:dyDescent="0.2">
      <c r="P7300" s="75"/>
      <c r="Q7300" s="75"/>
      <c r="W7300" s="75"/>
      <c r="AD7300" s="77"/>
    </row>
    <row r="7301" spans="16:30" ht="4.5" customHeight="1" x14ac:dyDescent="0.2">
      <c r="P7301" s="75"/>
      <c r="Q7301" s="75"/>
      <c r="W7301" s="75"/>
      <c r="AD7301" s="77"/>
    </row>
    <row r="7302" spans="16:30" ht="4.5" customHeight="1" x14ac:dyDescent="0.2">
      <c r="P7302" s="75"/>
      <c r="Q7302" s="75"/>
      <c r="W7302" s="75"/>
      <c r="AD7302" s="77"/>
    </row>
    <row r="7303" spans="16:30" ht="4.5" customHeight="1" x14ac:dyDescent="0.2">
      <c r="P7303" s="75"/>
      <c r="Q7303" s="75"/>
      <c r="W7303" s="75"/>
      <c r="AD7303" s="77"/>
    </row>
    <row r="7304" spans="16:30" ht="4.5" customHeight="1" x14ac:dyDescent="0.2">
      <c r="P7304" s="75"/>
      <c r="Q7304" s="75"/>
      <c r="W7304" s="75"/>
      <c r="AD7304" s="77"/>
    </row>
    <row r="7305" spans="16:30" ht="4.5" customHeight="1" x14ac:dyDescent="0.2">
      <c r="P7305" s="75"/>
      <c r="Q7305" s="75"/>
      <c r="W7305" s="75"/>
      <c r="AD7305" s="77"/>
    </row>
    <row r="7306" spans="16:30" ht="4.5" customHeight="1" x14ac:dyDescent="0.2">
      <c r="P7306" s="75"/>
      <c r="Q7306" s="75"/>
      <c r="W7306" s="75"/>
      <c r="AD7306" s="77"/>
    </row>
    <row r="7307" spans="16:30" ht="4.5" customHeight="1" x14ac:dyDescent="0.2">
      <c r="P7307" s="75"/>
      <c r="Q7307" s="75"/>
      <c r="W7307" s="75"/>
      <c r="AD7307" s="77"/>
    </row>
    <row r="7308" spans="16:30" ht="4.5" customHeight="1" x14ac:dyDescent="0.2">
      <c r="P7308" s="75"/>
      <c r="Q7308" s="75"/>
      <c r="W7308" s="75"/>
      <c r="AD7308" s="77"/>
    </row>
    <row r="7309" spans="16:30" ht="4.5" customHeight="1" x14ac:dyDescent="0.2">
      <c r="P7309" s="75"/>
      <c r="Q7309" s="75"/>
      <c r="W7309" s="75"/>
      <c r="AD7309" s="77"/>
    </row>
    <row r="7310" spans="16:30" ht="4.5" customHeight="1" x14ac:dyDescent="0.2">
      <c r="P7310" s="75"/>
      <c r="Q7310" s="75"/>
      <c r="W7310" s="75"/>
      <c r="AD7310" s="77"/>
    </row>
    <row r="7311" spans="16:30" ht="4.5" customHeight="1" x14ac:dyDescent="0.2">
      <c r="P7311" s="75"/>
      <c r="Q7311" s="75"/>
      <c r="W7311" s="75"/>
      <c r="AD7311" s="77"/>
    </row>
    <row r="7312" spans="16:30" ht="4.5" customHeight="1" x14ac:dyDescent="0.2">
      <c r="P7312" s="75"/>
      <c r="Q7312" s="75"/>
      <c r="W7312" s="75"/>
      <c r="AD7312" s="77"/>
    </row>
    <row r="7313" spans="16:30" ht="4.5" customHeight="1" x14ac:dyDescent="0.2">
      <c r="P7313" s="75"/>
      <c r="Q7313" s="75"/>
      <c r="W7313" s="75"/>
      <c r="AD7313" s="77"/>
    </row>
    <row r="7314" spans="16:30" ht="4.5" customHeight="1" x14ac:dyDescent="0.2">
      <c r="P7314" s="75"/>
      <c r="Q7314" s="75"/>
      <c r="W7314" s="75"/>
      <c r="AD7314" s="77"/>
    </row>
    <row r="7315" spans="16:30" ht="4.5" customHeight="1" x14ac:dyDescent="0.2">
      <c r="P7315" s="75"/>
      <c r="Q7315" s="75"/>
      <c r="W7315" s="75"/>
      <c r="AD7315" s="77"/>
    </row>
    <row r="7316" spans="16:30" ht="4.5" customHeight="1" x14ac:dyDescent="0.2">
      <c r="P7316" s="75"/>
      <c r="Q7316" s="75"/>
      <c r="W7316" s="75"/>
      <c r="AD7316" s="77"/>
    </row>
    <row r="7317" spans="16:30" ht="4.5" customHeight="1" x14ac:dyDescent="0.2">
      <c r="P7317" s="75"/>
      <c r="Q7317" s="75"/>
      <c r="W7317" s="75"/>
      <c r="AD7317" s="77"/>
    </row>
    <row r="7318" spans="16:30" ht="4.5" customHeight="1" x14ac:dyDescent="0.2">
      <c r="P7318" s="75"/>
      <c r="Q7318" s="75"/>
      <c r="W7318" s="75"/>
      <c r="AD7318" s="77"/>
    </row>
    <row r="7319" spans="16:30" ht="4.5" customHeight="1" x14ac:dyDescent="0.2">
      <c r="P7319" s="75"/>
      <c r="Q7319" s="75"/>
      <c r="W7319" s="75"/>
      <c r="AD7319" s="77"/>
    </row>
    <row r="7320" spans="16:30" ht="4.5" customHeight="1" x14ac:dyDescent="0.2">
      <c r="P7320" s="75"/>
      <c r="Q7320" s="75"/>
      <c r="W7320" s="75"/>
      <c r="AD7320" s="77"/>
    </row>
    <row r="7321" spans="16:30" ht="4.5" customHeight="1" x14ac:dyDescent="0.2">
      <c r="P7321" s="75"/>
      <c r="Q7321" s="75"/>
      <c r="W7321" s="75"/>
      <c r="AD7321" s="77"/>
    </row>
    <row r="7322" spans="16:30" ht="4.5" customHeight="1" x14ac:dyDescent="0.2">
      <c r="P7322" s="75"/>
      <c r="Q7322" s="75"/>
      <c r="W7322" s="75"/>
      <c r="AD7322" s="77"/>
    </row>
    <row r="7323" spans="16:30" ht="4.5" customHeight="1" x14ac:dyDescent="0.2">
      <c r="P7323" s="75"/>
      <c r="Q7323" s="75"/>
      <c r="W7323" s="75"/>
      <c r="AD7323" s="77"/>
    </row>
    <row r="7324" spans="16:30" ht="4.5" customHeight="1" x14ac:dyDescent="0.2">
      <c r="P7324" s="75"/>
      <c r="Q7324" s="75"/>
      <c r="W7324" s="75"/>
      <c r="AD7324" s="77"/>
    </row>
    <row r="7325" spans="16:30" ht="4.5" customHeight="1" x14ac:dyDescent="0.2">
      <c r="P7325" s="75"/>
      <c r="Q7325" s="75"/>
      <c r="W7325" s="75"/>
      <c r="AD7325" s="77"/>
    </row>
    <row r="7326" spans="16:30" ht="4.5" customHeight="1" x14ac:dyDescent="0.2">
      <c r="P7326" s="75"/>
      <c r="Q7326" s="75"/>
      <c r="W7326" s="75"/>
      <c r="AD7326" s="77"/>
    </row>
    <row r="7327" spans="16:30" ht="4.5" customHeight="1" x14ac:dyDescent="0.2">
      <c r="P7327" s="75"/>
      <c r="Q7327" s="75"/>
      <c r="W7327" s="75"/>
      <c r="AD7327" s="77"/>
    </row>
    <row r="7328" spans="16:30" ht="4.5" customHeight="1" x14ac:dyDescent="0.2">
      <c r="P7328" s="75"/>
      <c r="Q7328" s="75"/>
      <c r="W7328" s="75"/>
      <c r="AD7328" s="77"/>
    </row>
    <row r="7329" spans="16:30" ht="4.5" customHeight="1" x14ac:dyDescent="0.2">
      <c r="P7329" s="75"/>
      <c r="Q7329" s="75"/>
      <c r="W7329" s="75"/>
      <c r="AD7329" s="77"/>
    </row>
    <row r="7330" spans="16:30" ht="4.5" customHeight="1" x14ac:dyDescent="0.2">
      <c r="P7330" s="75"/>
      <c r="Q7330" s="75"/>
      <c r="W7330" s="75"/>
      <c r="AD7330" s="77"/>
    </row>
    <row r="7331" spans="16:30" ht="4.5" customHeight="1" x14ac:dyDescent="0.2">
      <c r="P7331" s="75"/>
      <c r="Q7331" s="75"/>
      <c r="W7331" s="75"/>
      <c r="AD7331" s="77"/>
    </row>
    <row r="7332" spans="16:30" ht="4.5" customHeight="1" x14ac:dyDescent="0.2">
      <c r="P7332" s="75"/>
      <c r="Q7332" s="75"/>
      <c r="W7332" s="75"/>
      <c r="AD7332" s="77"/>
    </row>
    <row r="7333" spans="16:30" ht="4.5" customHeight="1" x14ac:dyDescent="0.2">
      <c r="P7333" s="75"/>
      <c r="Q7333" s="75"/>
      <c r="W7333" s="75"/>
      <c r="AD7333" s="77"/>
    </row>
    <row r="7334" spans="16:30" ht="4.5" customHeight="1" x14ac:dyDescent="0.2">
      <c r="P7334" s="75"/>
      <c r="Q7334" s="75"/>
      <c r="W7334" s="75"/>
      <c r="AD7334" s="77"/>
    </row>
    <row r="7335" spans="16:30" ht="4.5" customHeight="1" x14ac:dyDescent="0.2">
      <c r="P7335" s="75"/>
      <c r="Q7335" s="75"/>
      <c r="W7335" s="75"/>
      <c r="AD7335" s="77"/>
    </row>
    <row r="7336" spans="16:30" ht="4.5" customHeight="1" x14ac:dyDescent="0.2">
      <c r="P7336" s="75"/>
      <c r="Q7336" s="75"/>
      <c r="W7336" s="75"/>
      <c r="AD7336" s="77"/>
    </row>
    <row r="7337" spans="16:30" ht="4.5" customHeight="1" x14ac:dyDescent="0.2">
      <c r="P7337" s="75"/>
      <c r="Q7337" s="75"/>
      <c r="W7337" s="75"/>
      <c r="AD7337" s="77"/>
    </row>
    <row r="7338" spans="16:30" ht="4.5" customHeight="1" x14ac:dyDescent="0.2">
      <c r="P7338" s="75"/>
      <c r="Q7338" s="75"/>
      <c r="W7338" s="75"/>
      <c r="AD7338" s="77"/>
    </row>
    <row r="7339" spans="16:30" ht="4.5" customHeight="1" x14ac:dyDescent="0.2">
      <c r="P7339" s="75"/>
      <c r="Q7339" s="75"/>
      <c r="W7339" s="75"/>
      <c r="AD7339" s="77"/>
    </row>
    <row r="7340" spans="16:30" ht="4.5" customHeight="1" x14ac:dyDescent="0.2">
      <c r="P7340" s="75"/>
      <c r="Q7340" s="75"/>
      <c r="W7340" s="75"/>
      <c r="AD7340" s="77"/>
    </row>
    <row r="7341" spans="16:30" ht="4.5" customHeight="1" x14ac:dyDescent="0.2">
      <c r="P7341" s="75"/>
      <c r="Q7341" s="75"/>
      <c r="W7341" s="75"/>
      <c r="AD7341" s="77"/>
    </row>
    <row r="7342" spans="16:30" ht="4.5" customHeight="1" x14ac:dyDescent="0.2">
      <c r="P7342" s="75"/>
      <c r="Q7342" s="75"/>
      <c r="W7342" s="75"/>
      <c r="AD7342" s="77"/>
    </row>
    <row r="7343" spans="16:30" ht="4.5" customHeight="1" x14ac:dyDescent="0.2">
      <c r="P7343" s="75"/>
      <c r="Q7343" s="75"/>
      <c r="W7343" s="75"/>
      <c r="AD7343" s="77"/>
    </row>
    <row r="7344" spans="16:30" ht="4.5" customHeight="1" x14ac:dyDescent="0.2">
      <c r="P7344" s="75"/>
      <c r="Q7344" s="75"/>
      <c r="W7344" s="75"/>
      <c r="AD7344" s="77"/>
    </row>
    <row r="7345" spans="16:30" ht="4.5" customHeight="1" x14ac:dyDescent="0.2">
      <c r="P7345" s="75"/>
      <c r="Q7345" s="75"/>
      <c r="W7345" s="75"/>
      <c r="AD7345" s="77"/>
    </row>
    <row r="7346" spans="16:30" ht="4.5" customHeight="1" x14ac:dyDescent="0.2">
      <c r="P7346" s="75"/>
      <c r="Q7346" s="75"/>
      <c r="W7346" s="75"/>
      <c r="AD7346" s="77"/>
    </row>
    <row r="7347" spans="16:30" ht="4.5" customHeight="1" x14ac:dyDescent="0.2">
      <c r="P7347" s="75"/>
      <c r="Q7347" s="75"/>
      <c r="W7347" s="75"/>
      <c r="AD7347" s="77"/>
    </row>
    <row r="7348" spans="16:30" ht="4.5" customHeight="1" x14ac:dyDescent="0.2">
      <c r="P7348" s="75"/>
      <c r="Q7348" s="75"/>
      <c r="W7348" s="75"/>
      <c r="AD7348" s="77"/>
    </row>
    <row r="7349" spans="16:30" ht="4.5" customHeight="1" x14ac:dyDescent="0.2">
      <c r="P7349" s="75"/>
      <c r="Q7349" s="75"/>
      <c r="W7349" s="75"/>
      <c r="AD7349" s="77"/>
    </row>
    <row r="7350" spans="16:30" ht="4.5" customHeight="1" x14ac:dyDescent="0.2">
      <c r="P7350" s="75"/>
      <c r="Q7350" s="75"/>
      <c r="W7350" s="75"/>
      <c r="AD7350" s="77"/>
    </row>
    <row r="7351" spans="16:30" ht="4.5" customHeight="1" x14ac:dyDescent="0.2">
      <c r="P7351" s="75"/>
      <c r="Q7351" s="75"/>
      <c r="W7351" s="75"/>
      <c r="AD7351" s="77"/>
    </row>
    <row r="7352" spans="16:30" ht="4.5" customHeight="1" x14ac:dyDescent="0.2">
      <c r="P7352" s="75"/>
      <c r="Q7352" s="75"/>
      <c r="W7352" s="75"/>
      <c r="AD7352" s="77"/>
    </row>
    <row r="7353" spans="16:30" ht="4.5" customHeight="1" x14ac:dyDescent="0.2">
      <c r="P7353" s="75"/>
      <c r="Q7353" s="75"/>
      <c r="W7353" s="75"/>
      <c r="AD7353" s="77"/>
    </row>
    <row r="7354" spans="16:30" ht="4.5" customHeight="1" x14ac:dyDescent="0.2">
      <c r="P7354" s="75"/>
      <c r="Q7354" s="75"/>
      <c r="W7354" s="75"/>
      <c r="AD7354" s="77"/>
    </row>
    <row r="7355" spans="16:30" ht="4.5" customHeight="1" x14ac:dyDescent="0.2">
      <c r="P7355" s="75"/>
      <c r="Q7355" s="75"/>
      <c r="W7355" s="75"/>
      <c r="AD7355" s="77"/>
    </row>
    <row r="7356" spans="16:30" ht="4.5" customHeight="1" x14ac:dyDescent="0.2">
      <c r="P7356" s="75"/>
      <c r="Q7356" s="75"/>
      <c r="W7356" s="75"/>
      <c r="AD7356" s="77"/>
    </row>
    <row r="7357" spans="16:30" ht="4.5" customHeight="1" x14ac:dyDescent="0.2">
      <c r="P7357" s="75"/>
      <c r="Q7357" s="75"/>
      <c r="W7357" s="75"/>
      <c r="AD7357" s="77"/>
    </row>
    <row r="7358" spans="16:30" ht="4.5" customHeight="1" x14ac:dyDescent="0.2">
      <c r="P7358" s="75"/>
      <c r="Q7358" s="75"/>
      <c r="W7358" s="75"/>
      <c r="AD7358" s="77"/>
    </row>
    <row r="7359" spans="16:30" ht="4.5" customHeight="1" x14ac:dyDescent="0.2">
      <c r="P7359" s="75"/>
      <c r="Q7359" s="75"/>
      <c r="W7359" s="75"/>
      <c r="AD7359" s="77"/>
    </row>
    <row r="7360" spans="16:30" ht="4.5" customHeight="1" x14ac:dyDescent="0.2">
      <c r="P7360" s="75"/>
      <c r="Q7360" s="75"/>
      <c r="W7360" s="75"/>
      <c r="AD7360" s="77"/>
    </row>
    <row r="7361" spans="16:30" ht="4.5" customHeight="1" x14ac:dyDescent="0.2">
      <c r="P7361" s="75"/>
      <c r="Q7361" s="75"/>
      <c r="W7361" s="75"/>
      <c r="AD7361" s="77"/>
    </row>
    <row r="7362" spans="16:30" ht="4.5" customHeight="1" x14ac:dyDescent="0.2">
      <c r="P7362" s="75"/>
      <c r="Q7362" s="75"/>
      <c r="W7362" s="75"/>
      <c r="AD7362" s="77"/>
    </row>
    <row r="7363" spans="16:30" ht="4.5" customHeight="1" x14ac:dyDescent="0.2">
      <c r="P7363" s="75"/>
      <c r="Q7363" s="75"/>
      <c r="W7363" s="75"/>
      <c r="AD7363" s="77"/>
    </row>
    <row r="7364" spans="16:30" ht="4.5" customHeight="1" x14ac:dyDescent="0.2">
      <c r="P7364" s="75"/>
      <c r="Q7364" s="75"/>
      <c r="W7364" s="75"/>
      <c r="AD7364" s="77"/>
    </row>
    <row r="7365" spans="16:30" ht="4.5" customHeight="1" x14ac:dyDescent="0.2">
      <c r="P7365" s="75"/>
      <c r="Q7365" s="75"/>
      <c r="W7365" s="75"/>
      <c r="AD7365" s="77"/>
    </row>
    <row r="7366" spans="16:30" ht="4.5" customHeight="1" x14ac:dyDescent="0.2">
      <c r="P7366" s="75"/>
      <c r="Q7366" s="75"/>
      <c r="W7366" s="75"/>
      <c r="AD7366" s="77"/>
    </row>
    <row r="7367" spans="16:30" ht="4.5" customHeight="1" x14ac:dyDescent="0.2">
      <c r="P7367" s="75"/>
      <c r="Q7367" s="75"/>
      <c r="W7367" s="75"/>
      <c r="AD7367" s="77"/>
    </row>
    <row r="7368" spans="16:30" ht="4.5" customHeight="1" x14ac:dyDescent="0.2">
      <c r="P7368" s="75"/>
      <c r="Q7368" s="75"/>
      <c r="W7368" s="75"/>
      <c r="AD7368" s="77"/>
    </row>
    <row r="7369" spans="16:30" ht="4.5" customHeight="1" x14ac:dyDescent="0.2">
      <c r="P7369" s="75"/>
      <c r="Q7369" s="75"/>
      <c r="W7369" s="75"/>
      <c r="AD7369" s="77"/>
    </row>
    <row r="7370" spans="16:30" ht="4.5" customHeight="1" x14ac:dyDescent="0.2">
      <c r="P7370" s="75"/>
      <c r="Q7370" s="75"/>
      <c r="W7370" s="75"/>
      <c r="AD7370" s="77"/>
    </row>
    <row r="7371" spans="16:30" ht="4.5" customHeight="1" x14ac:dyDescent="0.2">
      <c r="P7371" s="75"/>
      <c r="Q7371" s="75"/>
      <c r="W7371" s="75"/>
      <c r="AD7371" s="77"/>
    </row>
    <row r="7372" spans="16:30" ht="4.5" customHeight="1" x14ac:dyDescent="0.2">
      <c r="P7372" s="75"/>
      <c r="Q7372" s="75"/>
      <c r="W7372" s="75"/>
      <c r="AD7372" s="77"/>
    </row>
    <row r="7373" spans="16:30" ht="4.5" customHeight="1" x14ac:dyDescent="0.2">
      <c r="P7373" s="75"/>
      <c r="Q7373" s="75"/>
      <c r="W7373" s="75"/>
      <c r="AD7373" s="77"/>
    </row>
    <row r="7374" spans="16:30" ht="4.5" customHeight="1" x14ac:dyDescent="0.2">
      <c r="P7374" s="75"/>
      <c r="Q7374" s="75"/>
      <c r="W7374" s="75"/>
      <c r="AD7374" s="77"/>
    </row>
    <row r="7375" spans="16:30" ht="4.5" customHeight="1" x14ac:dyDescent="0.2">
      <c r="P7375" s="75"/>
      <c r="Q7375" s="75"/>
      <c r="W7375" s="75"/>
      <c r="AD7375" s="77"/>
    </row>
    <row r="7376" spans="16:30" ht="4.5" customHeight="1" x14ac:dyDescent="0.2">
      <c r="P7376" s="75"/>
      <c r="Q7376" s="75"/>
      <c r="W7376" s="75"/>
      <c r="AD7376" s="77"/>
    </row>
    <row r="7377" spans="16:30" ht="4.5" customHeight="1" x14ac:dyDescent="0.2">
      <c r="P7377" s="75"/>
      <c r="Q7377" s="75"/>
      <c r="W7377" s="75"/>
      <c r="AD7377" s="77"/>
    </row>
    <row r="7378" spans="16:30" ht="4.5" customHeight="1" x14ac:dyDescent="0.2">
      <c r="P7378" s="75"/>
      <c r="Q7378" s="75"/>
      <c r="W7378" s="75"/>
      <c r="AD7378" s="77"/>
    </row>
    <row r="7379" spans="16:30" ht="4.5" customHeight="1" x14ac:dyDescent="0.2">
      <c r="P7379" s="75"/>
      <c r="Q7379" s="75"/>
      <c r="W7379" s="75"/>
      <c r="AD7379" s="77"/>
    </row>
    <row r="7380" spans="16:30" ht="4.5" customHeight="1" x14ac:dyDescent="0.2">
      <c r="P7380" s="75"/>
      <c r="Q7380" s="75"/>
      <c r="W7380" s="75"/>
      <c r="AD7380" s="77"/>
    </row>
    <row r="7381" spans="16:30" ht="4.5" customHeight="1" x14ac:dyDescent="0.2">
      <c r="P7381" s="75"/>
      <c r="Q7381" s="75"/>
      <c r="W7381" s="75"/>
      <c r="AD7381" s="77"/>
    </row>
    <row r="7382" spans="16:30" ht="4.5" customHeight="1" x14ac:dyDescent="0.2">
      <c r="P7382" s="75"/>
      <c r="Q7382" s="75"/>
      <c r="W7382" s="75"/>
      <c r="AD7382" s="77"/>
    </row>
    <row r="7383" spans="16:30" ht="4.5" customHeight="1" x14ac:dyDescent="0.2">
      <c r="P7383" s="75"/>
      <c r="Q7383" s="75"/>
      <c r="W7383" s="75"/>
      <c r="AD7383" s="77"/>
    </row>
    <row r="7384" spans="16:30" ht="4.5" customHeight="1" x14ac:dyDescent="0.2">
      <c r="P7384" s="75"/>
      <c r="Q7384" s="75"/>
      <c r="W7384" s="75"/>
      <c r="AD7384" s="77"/>
    </row>
    <row r="7385" spans="16:30" ht="4.5" customHeight="1" x14ac:dyDescent="0.2">
      <c r="P7385" s="75"/>
      <c r="Q7385" s="75"/>
      <c r="W7385" s="75"/>
      <c r="AD7385" s="77"/>
    </row>
    <row r="7386" spans="16:30" ht="4.5" customHeight="1" x14ac:dyDescent="0.2">
      <c r="P7386" s="75"/>
      <c r="Q7386" s="75"/>
      <c r="W7386" s="75"/>
      <c r="AD7386" s="77"/>
    </row>
    <row r="7387" spans="16:30" ht="4.5" customHeight="1" x14ac:dyDescent="0.2">
      <c r="P7387" s="75"/>
      <c r="Q7387" s="75"/>
      <c r="W7387" s="75"/>
      <c r="AD7387" s="77"/>
    </row>
    <row r="7388" spans="16:30" ht="4.5" customHeight="1" x14ac:dyDescent="0.2">
      <c r="P7388" s="75"/>
      <c r="Q7388" s="75"/>
      <c r="W7388" s="75"/>
      <c r="AD7388" s="77"/>
    </row>
    <row r="7389" spans="16:30" ht="4.5" customHeight="1" x14ac:dyDescent="0.2">
      <c r="P7389" s="75"/>
      <c r="Q7389" s="75"/>
      <c r="W7389" s="75"/>
      <c r="AD7389" s="77"/>
    </row>
    <row r="7390" spans="16:30" ht="4.5" customHeight="1" x14ac:dyDescent="0.2">
      <c r="P7390" s="75"/>
      <c r="Q7390" s="75"/>
      <c r="W7390" s="75"/>
      <c r="AD7390" s="77"/>
    </row>
    <row r="7391" spans="16:30" ht="4.5" customHeight="1" x14ac:dyDescent="0.2">
      <c r="P7391" s="75"/>
      <c r="Q7391" s="75"/>
      <c r="W7391" s="75"/>
      <c r="AD7391" s="77"/>
    </row>
    <row r="7392" spans="16:30" ht="4.5" customHeight="1" x14ac:dyDescent="0.2">
      <c r="P7392" s="75"/>
      <c r="Q7392" s="75"/>
      <c r="W7392" s="75"/>
      <c r="AD7392" s="77"/>
    </row>
    <row r="7393" spans="16:30" ht="4.5" customHeight="1" x14ac:dyDescent="0.2">
      <c r="P7393" s="75"/>
      <c r="Q7393" s="75"/>
      <c r="W7393" s="75"/>
      <c r="AD7393" s="77"/>
    </row>
    <row r="7394" spans="16:30" ht="4.5" customHeight="1" x14ac:dyDescent="0.2">
      <c r="P7394" s="75"/>
      <c r="Q7394" s="75"/>
      <c r="W7394" s="75"/>
      <c r="AD7394" s="77"/>
    </row>
    <row r="7395" spans="16:30" ht="4.5" customHeight="1" x14ac:dyDescent="0.2">
      <c r="P7395" s="75"/>
      <c r="Q7395" s="75"/>
      <c r="W7395" s="75"/>
      <c r="AD7395" s="77"/>
    </row>
    <row r="7396" spans="16:30" ht="4.5" customHeight="1" x14ac:dyDescent="0.2">
      <c r="P7396" s="75"/>
      <c r="Q7396" s="75"/>
      <c r="W7396" s="75"/>
      <c r="AD7396" s="77"/>
    </row>
    <row r="7397" spans="16:30" ht="4.5" customHeight="1" x14ac:dyDescent="0.2">
      <c r="P7397" s="75"/>
      <c r="Q7397" s="75"/>
      <c r="W7397" s="75"/>
      <c r="AD7397" s="77"/>
    </row>
    <row r="7398" spans="16:30" ht="4.5" customHeight="1" x14ac:dyDescent="0.2">
      <c r="P7398" s="75"/>
      <c r="Q7398" s="75"/>
      <c r="W7398" s="75"/>
      <c r="AD7398" s="77"/>
    </row>
    <row r="7399" spans="16:30" ht="4.5" customHeight="1" x14ac:dyDescent="0.2">
      <c r="P7399" s="75"/>
      <c r="Q7399" s="75"/>
      <c r="W7399" s="75"/>
      <c r="AD7399" s="77"/>
    </row>
    <row r="7400" spans="16:30" ht="4.5" customHeight="1" x14ac:dyDescent="0.2">
      <c r="P7400" s="75"/>
      <c r="Q7400" s="75"/>
      <c r="W7400" s="75"/>
      <c r="AD7400" s="77"/>
    </row>
    <row r="7401" spans="16:30" ht="4.5" customHeight="1" x14ac:dyDescent="0.2">
      <c r="P7401" s="75"/>
      <c r="Q7401" s="75"/>
      <c r="W7401" s="75"/>
      <c r="AD7401" s="77"/>
    </row>
    <row r="7402" spans="16:30" ht="4.5" customHeight="1" x14ac:dyDescent="0.2">
      <c r="P7402" s="75"/>
      <c r="Q7402" s="75"/>
      <c r="W7402" s="75"/>
      <c r="AD7402" s="77"/>
    </row>
    <row r="7403" spans="16:30" ht="4.5" customHeight="1" x14ac:dyDescent="0.2">
      <c r="P7403" s="75"/>
      <c r="Q7403" s="75"/>
      <c r="W7403" s="75"/>
      <c r="AD7403" s="77"/>
    </row>
    <row r="7404" spans="16:30" ht="4.5" customHeight="1" x14ac:dyDescent="0.2">
      <c r="P7404" s="75"/>
      <c r="Q7404" s="75"/>
      <c r="W7404" s="75"/>
      <c r="AD7404" s="77"/>
    </row>
    <row r="7405" spans="16:30" ht="4.5" customHeight="1" x14ac:dyDescent="0.2">
      <c r="P7405" s="75"/>
      <c r="Q7405" s="75"/>
      <c r="W7405" s="75"/>
      <c r="AD7405" s="77"/>
    </row>
    <row r="7406" spans="16:30" ht="4.5" customHeight="1" x14ac:dyDescent="0.2">
      <c r="P7406" s="75"/>
      <c r="Q7406" s="75"/>
      <c r="W7406" s="75"/>
      <c r="AD7406" s="77"/>
    </row>
    <row r="7407" spans="16:30" ht="4.5" customHeight="1" x14ac:dyDescent="0.2">
      <c r="P7407" s="75"/>
      <c r="Q7407" s="75"/>
      <c r="W7407" s="75"/>
      <c r="AD7407" s="77"/>
    </row>
    <row r="7408" spans="16:30" ht="4.5" customHeight="1" x14ac:dyDescent="0.2">
      <c r="P7408" s="75"/>
      <c r="Q7408" s="75"/>
      <c r="W7408" s="75"/>
      <c r="AD7408" s="77"/>
    </row>
    <row r="7409" spans="16:30" ht="4.5" customHeight="1" x14ac:dyDescent="0.2">
      <c r="P7409" s="75"/>
      <c r="Q7409" s="75"/>
      <c r="W7409" s="75"/>
      <c r="AD7409" s="77"/>
    </row>
    <row r="7410" spans="16:30" ht="4.5" customHeight="1" x14ac:dyDescent="0.2">
      <c r="P7410" s="75"/>
      <c r="Q7410" s="75"/>
      <c r="W7410" s="75"/>
      <c r="AD7410" s="77"/>
    </row>
    <row r="7411" spans="16:30" ht="4.5" customHeight="1" x14ac:dyDescent="0.2">
      <c r="P7411" s="75"/>
      <c r="Q7411" s="75"/>
      <c r="W7411" s="75"/>
      <c r="AD7411" s="77"/>
    </row>
    <row r="7412" spans="16:30" ht="4.5" customHeight="1" x14ac:dyDescent="0.2">
      <c r="P7412" s="75"/>
      <c r="Q7412" s="75"/>
      <c r="W7412" s="75"/>
      <c r="AD7412" s="77"/>
    </row>
    <row r="7413" spans="16:30" ht="4.5" customHeight="1" x14ac:dyDescent="0.2">
      <c r="P7413" s="75"/>
      <c r="Q7413" s="75"/>
      <c r="W7413" s="75"/>
      <c r="AD7413" s="77"/>
    </row>
    <row r="7414" spans="16:30" ht="4.5" customHeight="1" x14ac:dyDescent="0.2">
      <c r="P7414" s="75"/>
      <c r="Q7414" s="75"/>
      <c r="W7414" s="75"/>
      <c r="AD7414" s="77"/>
    </row>
    <row r="7415" spans="16:30" ht="4.5" customHeight="1" x14ac:dyDescent="0.2">
      <c r="P7415" s="75"/>
      <c r="Q7415" s="75"/>
      <c r="W7415" s="75"/>
      <c r="AD7415" s="77"/>
    </row>
    <row r="7416" spans="16:30" ht="4.5" customHeight="1" x14ac:dyDescent="0.2">
      <c r="P7416" s="75"/>
      <c r="Q7416" s="75"/>
      <c r="W7416" s="75"/>
      <c r="AD7416" s="77"/>
    </row>
    <row r="7417" spans="16:30" ht="4.5" customHeight="1" x14ac:dyDescent="0.2">
      <c r="P7417" s="75"/>
      <c r="Q7417" s="75"/>
      <c r="W7417" s="75"/>
      <c r="AD7417" s="77"/>
    </row>
    <row r="7418" spans="16:30" ht="4.5" customHeight="1" x14ac:dyDescent="0.2">
      <c r="P7418" s="75"/>
      <c r="Q7418" s="75"/>
      <c r="W7418" s="75"/>
      <c r="AD7418" s="77"/>
    </row>
    <row r="7419" spans="16:30" ht="4.5" customHeight="1" x14ac:dyDescent="0.2">
      <c r="P7419" s="75"/>
      <c r="Q7419" s="75"/>
      <c r="W7419" s="75"/>
      <c r="AD7419" s="77"/>
    </row>
    <row r="7420" spans="16:30" ht="4.5" customHeight="1" x14ac:dyDescent="0.2">
      <c r="P7420" s="75"/>
      <c r="Q7420" s="75"/>
      <c r="W7420" s="75"/>
      <c r="AD7420" s="77"/>
    </row>
    <row r="7421" spans="16:30" ht="4.5" customHeight="1" x14ac:dyDescent="0.2">
      <c r="P7421" s="75"/>
      <c r="Q7421" s="75"/>
      <c r="W7421" s="75"/>
      <c r="AD7421" s="77"/>
    </row>
    <row r="7422" spans="16:30" ht="4.5" customHeight="1" x14ac:dyDescent="0.2">
      <c r="P7422" s="75"/>
      <c r="Q7422" s="75"/>
      <c r="W7422" s="75"/>
      <c r="AD7422" s="77"/>
    </row>
    <row r="7423" spans="16:30" ht="4.5" customHeight="1" x14ac:dyDescent="0.2">
      <c r="P7423" s="75"/>
      <c r="Q7423" s="75"/>
      <c r="W7423" s="75"/>
      <c r="AD7423" s="77"/>
    </row>
    <row r="7424" spans="16:30" ht="4.5" customHeight="1" x14ac:dyDescent="0.2">
      <c r="P7424" s="75"/>
      <c r="Q7424" s="75"/>
      <c r="W7424" s="75"/>
      <c r="AD7424" s="77"/>
    </row>
    <row r="7425" spans="16:30" ht="4.5" customHeight="1" x14ac:dyDescent="0.2">
      <c r="P7425" s="75"/>
      <c r="Q7425" s="75"/>
      <c r="W7425" s="75"/>
      <c r="AD7425" s="77"/>
    </row>
    <row r="7426" spans="16:30" ht="4.5" customHeight="1" x14ac:dyDescent="0.2">
      <c r="P7426" s="75"/>
      <c r="Q7426" s="75"/>
      <c r="W7426" s="75"/>
      <c r="AD7426" s="77"/>
    </row>
    <row r="7427" spans="16:30" ht="4.5" customHeight="1" x14ac:dyDescent="0.2">
      <c r="P7427" s="75"/>
      <c r="Q7427" s="75"/>
      <c r="W7427" s="75"/>
      <c r="AD7427" s="77"/>
    </row>
    <row r="7428" spans="16:30" ht="4.5" customHeight="1" x14ac:dyDescent="0.2">
      <c r="P7428" s="75"/>
      <c r="Q7428" s="75"/>
      <c r="W7428" s="75"/>
      <c r="AD7428" s="77"/>
    </row>
    <row r="7429" spans="16:30" ht="4.5" customHeight="1" x14ac:dyDescent="0.2">
      <c r="P7429" s="75"/>
      <c r="Q7429" s="75"/>
      <c r="W7429" s="75"/>
      <c r="AD7429" s="77"/>
    </row>
    <row r="7430" spans="16:30" ht="4.5" customHeight="1" x14ac:dyDescent="0.2">
      <c r="P7430" s="75"/>
      <c r="Q7430" s="75"/>
      <c r="W7430" s="75"/>
      <c r="AD7430" s="77"/>
    </row>
    <row r="7431" spans="16:30" ht="4.5" customHeight="1" x14ac:dyDescent="0.2">
      <c r="P7431" s="75"/>
      <c r="Q7431" s="75"/>
      <c r="W7431" s="75"/>
      <c r="AD7431" s="77"/>
    </row>
    <row r="7432" spans="16:30" ht="4.5" customHeight="1" x14ac:dyDescent="0.2">
      <c r="P7432" s="75"/>
      <c r="Q7432" s="75"/>
      <c r="W7432" s="75"/>
      <c r="AD7432" s="77"/>
    </row>
    <row r="7433" spans="16:30" ht="4.5" customHeight="1" x14ac:dyDescent="0.2">
      <c r="P7433" s="75"/>
      <c r="Q7433" s="75"/>
      <c r="W7433" s="75"/>
      <c r="AD7433" s="77"/>
    </row>
    <row r="7434" spans="16:30" ht="4.5" customHeight="1" x14ac:dyDescent="0.2">
      <c r="P7434" s="75"/>
      <c r="Q7434" s="75"/>
      <c r="W7434" s="75"/>
      <c r="AD7434" s="77"/>
    </row>
    <row r="7435" spans="16:30" ht="4.5" customHeight="1" x14ac:dyDescent="0.2">
      <c r="P7435" s="75"/>
      <c r="Q7435" s="75"/>
      <c r="W7435" s="75"/>
      <c r="AD7435" s="77"/>
    </row>
    <row r="7436" spans="16:30" ht="4.5" customHeight="1" x14ac:dyDescent="0.2">
      <c r="P7436" s="75"/>
      <c r="Q7436" s="75"/>
      <c r="W7436" s="75"/>
      <c r="AD7436" s="77"/>
    </row>
    <row r="7437" spans="16:30" ht="4.5" customHeight="1" x14ac:dyDescent="0.2">
      <c r="P7437" s="75"/>
      <c r="Q7437" s="75"/>
      <c r="W7437" s="75"/>
      <c r="AD7437" s="77"/>
    </row>
    <row r="7438" spans="16:30" ht="4.5" customHeight="1" x14ac:dyDescent="0.2">
      <c r="P7438" s="75"/>
      <c r="Q7438" s="75"/>
      <c r="W7438" s="75"/>
      <c r="AD7438" s="77"/>
    </row>
    <row r="7439" spans="16:30" ht="4.5" customHeight="1" x14ac:dyDescent="0.2">
      <c r="P7439" s="75"/>
      <c r="Q7439" s="75"/>
      <c r="W7439" s="75"/>
      <c r="AD7439" s="77"/>
    </row>
    <row r="7440" spans="16:30" ht="4.5" customHeight="1" x14ac:dyDescent="0.2">
      <c r="P7440" s="75"/>
      <c r="Q7440" s="75"/>
      <c r="W7440" s="75"/>
      <c r="AD7440" s="77"/>
    </row>
    <row r="7441" spans="16:30" ht="4.5" customHeight="1" x14ac:dyDescent="0.2">
      <c r="P7441" s="75"/>
      <c r="Q7441" s="75"/>
      <c r="W7441" s="75"/>
      <c r="AD7441" s="77"/>
    </row>
    <row r="7442" spans="16:30" ht="4.5" customHeight="1" x14ac:dyDescent="0.2">
      <c r="P7442" s="75"/>
      <c r="Q7442" s="75"/>
      <c r="W7442" s="75"/>
      <c r="AD7442" s="77"/>
    </row>
    <row r="7443" spans="16:30" ht="4.5" customHeight="1" x14ac:dyDescent="0.2">
      <c r="P7443" s="75"/>
      <c r="Q7443" s="75"/>
      <c r="W7443" s="75"/>
      <c r="AD7443" s="77"/>
    </row>
    <row r="7444" spans="16:30" ht="4.5" customHeight="1" x14ac:dyDescent="0.2">
      <c r="P7444" s="75"/>
      <c r="Q7444" s="75"/>
      <c r="W7444" s="75"/>
      <c r="AD7444" s="77"/>
    </row>
    <row r="7445" spans="16:30" ht="4.5" customHeight="1" x14ac:dyDescent="0.2">
      <c r="P7445" s="75"/>
      <c r="Q7445" s="75"/>
      <c r="W7445" s="75"/>
      <c r="AD7445" s="77"/>
    </row>
    <row r="7446" spans="16:30" ht="4.5" customHeight="1" x14ac:dyDescent="0.2">
      <c r="P7446" s="75"/>
      <c r="Q7446" s="75"/>
      <c r="W7446" s="75"/>
      <c r="AD7446" s="77"/>
    </row>
    <row r="7447" spans="16:30" ht="4.5" customHeight="1" x14ac:dyDescent="0.2">
      <c r="P7447" s="75"/>
      <c r="Q7447" s="75"/>
      <c r="W7447" s="75"/>
      <c r="AD7447" s="77"/>
    </row>
    <row r="7448" spans="16:30" ht="4.5" customHeight="1" x14ac:dyDescent="0.2">
      <c r="P7448" s="75"/>
      <c r="Q7448" s="75"/>
      <c r="W7448" s="75"/>
      <c r="AD7448" s="77"/>
    </row>
    <row r="7449" spans="16:30" ht="4.5" customHeight="1" x14ac:dyDescent="0.2">
      <c r="P7449" s="75"/>
      <c r="Q7449" s="75"/>
      <c r="W7449" s="75"/>
      <c r="AD7449" s="77"/>
    </row>
    <row r="7450" spans="16:30" ht="4.5" customHeight="1" x14ac:dyDescent="0.2">
      <c r="P7450" s="75"/>
      <c r="Q7450" s="75"/>
      <c r="W7450" s="75"/>
      <c r="AD7450" s="77"/>
    </row>
    <row r="7451" spans="16:30" ht="4.5" customHeight="1" x14ac:dyDescent="0.2">
      <c r="P7451" s="75"/>
      <c r="Q7451" s="75"/>
      <c r="W7451" s="75"/>
      <c r="AD7451" s="77"/>
    </row>
    <row r="7452" spans="16:30" ht="4.5" customHeight="1" x14ac:dyDescent="0.2">
      <c r="P7452" s="75"/>
      <c r="Q7452" s="75"/>
      <c r="W7452" s="75"/>
      <c r="AD7452" s="77"/>
    </row>
    <row r="7453" spans="16:30" ht="4.5" customHeight="1" x14ac:dyDescent="0.2">
      <c r="P7453" s="75"/>
      <c r="Q7453" s="75"/>
      <c r="W7453" s="75"/>
      <c r="AD7453" s="77"/>
    </row>
    <row r="7454" spans="16:30" ht="4.5" customHeight="1" x14ac:dyDescent="0.2">
      <c r="P7454" s="75"/>
      <c r="Q7454" s="75"/>
      <c r="W7454" s="75"/>
      <c r="AD7454" s="77"/>
    </row>
    <row r="7455" spans="16:30" ht="4.5" customHeight="1" x14ac:dyDescent="0.2">
      <c r="P7455" s="75"/>
      <c r="Q7455" s="75"/>
      <c r="W7455" s="75"/>
      <c r="AD7455" s="77"/>
    </row>
    <row r="7456" spans="16:30" ht="4.5" customHeight="1" x14ac:dyDescent="0.2">
      <c r="P7456" s="75"/>
      <c r="Q7456" s="75"/>
      <c r="W7456" s="75"/>
      <c r="AD7456" s="77"/>
    </row>
    <row r="7457" spans="16:30" ht="4.5" customHeight="1" x14ac:dyDescent="0.2">
      <c r="P7457" s="75"/>
      <c r="Q7457" s="75"/>
      <c r="W7457" s="75"/>
      <c r="AD7457" s="77"/>
    </row>
    <row r="7458" spans="16:30" ht="4.5" customHeight="1" x14ac:dyDescent="0.2">
      <c r="P7458" s="75"/>
      <c r="Q7458" s="75"/>
      <c r="W7458" s="75"/>
      <c r="AD7458" s="77"/>
    </row>
    <row r="7459" spans="16:30" ht="4.5" customHeight="1" x14ac:dyDescent="0.2">
      <c r="P7459" s="75"/>
      <c r="Q7459" s="75"/>
      <c r="W7459" s="75"/>
      <c r="AD7459" s="77"/>
    </row>
    <row r="7460" spans="16:30" ht="4.5" customHeight="1" x14ac:dyDescent="0.2">
      <c r="P7460" s="75"/>
      <c r="Q7460" s="75"/>
      <c r="W7460" s="75"/>
      <c r="AD7460" s="77"/>
    </row>
    <row r="7461" spans="16:30" ht="4.5" customHeight="1" x14ac:dyDescent="0.2">
      <c r="P7461" s="75"/>
      <c r="Q7461" s="75"/>
      <c r="W7461" s="75"/>
      <c r="AD7461" s="77"/>
    </row>
    <row r="7462" spans="16:30" ht="4.5" customHeight="1" x14ac:dyDescent="0.2">
      <c r="P7462" s="75"/>
      <c r="Q7462" s="75"/>
      <c r="W7462" s="75"/>
      <c r="AD7462" s="77"/>
    </row>
    <row r="7463" spans="16:30" ht="4.5" customHeight="1" x14ac:dyDescent="0.2">
      <c r="P7463" s="75"/>
      <c r="Q7463" s="75"/>
      <c r="W7463" s="75"/>
      <c r="AD7463" s="77"/>
    </row>
    <row r="7464" spans="16:30" ht="4.5" customHeight="1" x14ac:dyDescent="0.2">
      <c r="P7464" s="75"/>
      <c r="Q7464" s="75"/>
      <c r="W7464" s="75"/>
      <c r="AD7464" s="77"/>
    </row>
    <row r="7465" spans="16:30" ht="4.5" customHeight="1" x14ac:dyDescent="0.2">
      <c r="P7465" s="75"/>
      <c r="Q7465" s="75"/>
      <c r="W7465" s="75"/>
      <c r="AD7465" s="77"/>
    </row>
    <row r="7466" spans="16:30" ht="4.5" customHeight="1" x14ac:dyDescent="0.2">
      <c r="P7466" s="75"/>
      <c r="Q7466" s="75"/>
      <c r="W7466" s="75"/>
      <c r="AD7466" s="77"/>
    </row>
    <row r="7467" spans="16:30" ht="4.5" customHeight="1" x14ac:dyDescent="0.2">
      <c r="P7467" s="75"/>
      <c r="Q7467" s="75"/>
      <c r="W7467" s="75"/>
      <c r="AD7467" s="77"/>
    </row>
    <row r="7468" spans="16:30" ht="4.5" customHeight="1" x14ac:dyDescent="0.2">
      <c r="P7468" s="75"/>
      <c r="Q7468" s="75"/>
      <c r="W7468" s="75"/>
      <c r="AD7468" s="77"/>
    </row>
    <row r="7469" spans="16:30" ht="4.5" customHeight="1" x14ac:dyDescent="0.2">
      <c r="P7469" s="75"/>
      <c r="Q7469" s="75"/>
      <c r="W7469" s="75"/>
      <c r="AD7469" s="77"/>
    </row>
    <row r="7470" spans="16:30" ht="4.5" customHeight="1" x14ac:dyDescent="0.2">
      <c r="P7470" s="75"/>
      <c r="Q7470" s="75"/>
      <c r="W7470" s="75"/>
      <c r="AD7470" s="77"/>
    </row>
    <row r="7471" spans="16:30" ht="4.5" customHeight="1" x14ac:dyDescent="0.2">
      <c r="P7471" s="75"/>
      <c r="Q7471" s="75"/>
      <c r="W7471" s="75"/>
      <c r="AD7471" s="77"/>
    </row>
    <row r="7472" spans="16:30" ht="4.5" customHeight="1" x14ac:dyDescent="0.2">
      <c r="P7472" s="75"/>
      <c r="Q7472" s="75"/>
      <c r="W7472" s="75"/>
      <c r="AD7472" s="77"/>
    </row>
    <row r="7473" spans="16:30" ht="4.5" customHeight="1" x14ac:dyDescent="0.2">
      <c r="P7473" s="75"/>
      <c r="Q7473" s="75"/>
      <c r="W7473" s="75"/>
      <c r="AD7473" s="77"/>
    </row>
    <row r="7474" spans="16:30" ht="4.5" customHeight="1" x14ac:dyDescent="0.2">
      <c r="P7474" s="75"/>
      <c r="Q7474" s="75"/>
      <c r="W7474" s="75"/>
      <c r="AD7474" s="77"/>
    </row>
    <row r="7475" spans="16:30" ht="4.5" customHeight="1" x14ac:dyDescent="0.2">
      <c r="P7475" s="75"/>
      <c r="Q7475" s="75"/>
      <c r="W7475" s="75"/>
      <c r="AD7475" s="77"/>
    </row>
    <row r="7476" spans="16:30" ht="4.5" customHeight="1" x14ac:dyDescent="0.2">
      <c r="P7476" s="75"/>
      <c r="Q7476" s="75"/>
      <c r="W7476" s="75"/>
      <c r="AD7476" s="77"/>
    </row>
    <row r="7477" spans="16:30" ht="4.5" customHeight="1" x14ac:dyDescent="0.2">
      <c r="P7477" s="75"/>
      <c r="Q7477" s="75"/>
      <c r="W7477" s="75"/>
      <c r="AD7477" s="77"/>
    </row>
    <row r="7478" spans="16:30" ht="4.5" customHeight="1" x14ac:dyDescent="0.2">
      <c r="P7478" s="75"/>
      <c r="Q7478" s="75"/>
      <c r="W7478" s="75"/>
      <c r="AD7478" s="77"/>
    </row>
    <row r="7479" spans="16:30" ht="4.5" customHeight="1" x14ac:dyDescent="0.2">
      <c r="P7479" s="75"/>
      <c r="Q7479" s="75"/>
      <c r="W7479" s="75"/>
      <c r="AD7479" s="77"/>
    </row>
    <row r="7480" spans="16:30" ht="4.5" customHeight="1" x14ac:dyDescent="0.2">
      <c r="P7480" s="75"/>
      <c r="Q7480" s="75"/>
      <c r="W7480" s="75"/>
      <c r="AD7480" s="77"/>
    </row>
    <row r="7481" spans="16:30" ht="4.5" customHeight="1" x14ac:dyDescent="0.2">
      <c r="P7481" s="75"/>
      <c r="Q7481" s="75"/>
      <c r="W7481" s="75"/>
      <c r="AD7481" s="77"/>
    </row>
    <row r="7482" spans="16:30" ht="4.5" customHeight="1" x14ac:dyDescent="0.2">
      <c r="P7482" s="75"/>
      <c r="Q7482" s="75"/>
      <c r="W7482" s="75"/>
      <c r="AD7482" s="77"/>
    </row>
    <row r="7483" spans="16:30" ht="4.5" customHeight="1" x14ac:dyDescent="0.2">
      <c r="P7483" s="75"/>
      <c r="Q7483" s="75"/>
      <c r="W7483" s="75"/>
      <c r="AD7483" s="77"/>
    </row>
    <row r="7484" spans="16:30" ht="4.5" customHeight="1" x14ac:dyDescent="0.2">
      <c r="P7484" s="75"/>
      <c r="Q7484" s="75"/>
      <c r="W7484" s="75"/>
      <c r="AD7484" s="77"/>
    </row>
    <row r="7485" spans="16:30" ht="4.5" customHeight="1" x14ac:dyDescent="0.2">
      <c r="P7485" s="75"/>
      <c r="Q7485" s="75"/>
      <c r="W7485" s="75"/>
      <c r="AD7485" s="77"/>
    </row>
    <row r="7486" spans="16:30" ht="4.5" customHeight="1" x14ac:dyDescent="0.2">
      <c r="P7486" s="75"/>
      <c r="Q7486" s="75"/>
      <c r="W7486" s="75"/>
      <c r="AD7486" s="77"/>
    </row>
    <row r="7487" spans="16:30" ht="4.5" customHeight="1" x14ac:dyDescent="0.2">
      <c r="P7487" s="75"/>
      <c r="Q7487" s="75"/>
      <c r="W7487" s="75"/>
      <c r="AD7487" s="77"/>
    </row>
    <row r="7488" spans="16:30" ht="4.5" customHeight="1" x14ac:dyDescent="0.2">
      <c r="P7488" s="75"/>
      <c r="Q7488" s="75"/>
      <c r="W7488" s="75"/>
      <c r="AD7488" s="77"/>
    </row>
    <row r="7489" spans="16:30" ht="4.5" customHeight="1" x14ac:dyDescent="0.2">
      <c r="P7489" s="75"/>
      <c r="Q7489" s="75"/>
      <c r="W7489" s="75"/>
      <c r="AD7489" s="77"/>
    </row>
    <row r="7490" spans="16:30" ht="4.5" customHeight="1" x14ac:dyDescent="0.2">
      <c r="P7490" s="75"/>
      <c r="Q7490" s="75"/>
      <c r="W7490" s="75"/>
      <c r="AD7490" s="77"/>
    </row>
    <row r="7491" spans="16:30" ht="4.5" customHeight="1" x14ac:dyDescent="0.2">
      <c r="P7491" s="75"/>
      <c r="Q7491" s="75"/>
      <c r="W7491" s="75"/>
      <c r="AD7491" s="77"/>
    </row>
    <row r="7492" spans="16:30" ht="4.5" customHeight="1" x14ac:dyDescent="0.2">
      <c r="P7492" s="75"/>
      <c r="Q7492" s="75"/>
      <c r="W7492" s="75"/>
      <c r="AD7492" s="77"/>
    </row>
    <row r="7493" spans="16:30" ht="4.5" customHeight="1" x14ac:dyDescent="0.2">
      <c r="P7493" s="75"/>
      <c r="Q7493" s="75"/>
      <c r="W7493" s="75"/>
      <c r="AD7493" s="77"/>
    </row>
    <row r="7494" spans="16:30" ht="4.5" customHeight="1" x14ac:dyDescent="0.2">
      <c r="P7494" s="75"/>
      <c r="Q7494" s="75"/>
      <c r="W7494" s="75"/>
      <c r="AD7494" s="77"/>
    </row>
    <row r="7495" spans="16:30" ht="4.5" customHeight="1" x14ac:dyDescent="0.2">
      <c r="P7495" s="75"/>
      <c r="Q7495" s="75"/>
      <c r="W7495" s="75"/>
      <c r="AD7495" s="77"/>
    </row>
    <row r="7496" spans="16:30" ht="4.5" customHeight="1" x14ac:dyDescent="0.2">
      <c r="P7496" s="75"/>
      <c r="Q7496" s="75"/>
      <c r="W7496" s="75"/>
      <c r="AD7496" s="77"/>
    </row>
    <row r="7497" spans="16:30" ht="4.5" customHeight="1" x14ac:dyDescent="0.2">
      <c r="P7497" s="75"/>
      <c r="Q7497" s="75"/>
      <c r="W7497" s="75"/>
      <c r="AD7497" s="77"/>
    </row>
    <row r="7498" spans="16:30" ht="4.5" customHeight="1" x14ac:dyDescent="0.2">
      <c r="P7498" s="75"/>
      <c r="Q7498" s="75"/>
      <c r="W7498" s="75"/>
      <c r="AD7498" s="77"/>
    </row>
    <row r="7499" spans="16:30" ht="4.5" customHeight="1" x14ac:dyDescent="0.2">
      <c r="P7499" s="75"/>
      <c r="Q7499" s="75"/>
      <c r="W7499" s="75"/>
      <c r="AD7499" s="77"/>
    </row>
    <row r="7500" spans="16:30" ht="4.5" customHeight="1" x14ac:dyDescent="0.2">
      <c r="P7500" s="75"/>
      <c r="Q7500" s="75"/>
      <c r="W7500" s="75"/>
      <c r="AD7500" s="77"/>
    </row>
    <row r="7501" spans="16:30" ht="4.5" customHeight="1" x14ac:dyDescent="0.2">
      <c r="P7501" s="75"/>
      <c r="Q7501" s="75"/>
      <c r="W7501" s="75"/>
      <c r="AD7501" s="77"/>
    </row>
    <row r="7502" spans="16:30" ht="4.5" customHeight="1" x14ac:dyDescent="0.2">
      <c r="P7502" s="75"/>
      <c r="Q7502" s="75"/>
      <c r="W7502" s="75"/>
      <c r="AD7502" s="77"/>
    </row>
    <row r="7503" spans="16:30" ht="4.5" customHeight="1" x14ac:dyDescent="0.2">
      <c r="P7503" s="75"/>
      <c r="Q7503" s="75"/>
      <c r="W7503" s="75"/>
      <c r="AD7503" s="77"/>
    </row>
    <row r="7504" spans="16:30" ht="4.5" customHeight="1" x14ac:dyDescent="0.2">
      <c r="P7504" s="75"/>
      <c r="Q7504" s="75"/>
      <c r="W7504" s="75"/>
      <c r="AD7504" s="77"/>
    </row>
    <row r="7505" spans="16:30" ht="4.5" customHeight="1" x14ac:dyDescent="0.2">
      <c r="P7505" s="75"/>
      <c r="Q7505" s="75"/>
      <c r="W7505" s="75"/>
      <c r="AD7505" s="77"/>
    </row>
    <row r="7506" spans="16:30" ht="4.5" customHeight="1" x14ac:dyDescent="0.2">
      <c r="P7506" s="75"/>
      <c r="Q7506" s="75"/>
      <c r="W7506" s="75"/>
      <c r="AD7506" s="77"/>
    </row>
    <row r="7507" spans="16:30" ht="4.5" customHeight="1" x14ac:dyDescent="0.2">
      <c r="P7507" s="75"/>
      <c r="Q7507" s="75"/>
      <c r="W7507" s="75"/>
      <c r="AD7507" s="77"/>
    </row>
    <row r="7508" spans="16:30" ht="4.5" customHeight="1" x14ac:dyDescent="0.2">
      <c r="P7508" s="75"/>
      <c r="Q7508" s="75"/>
      <c r="W7508" s="75"/>
      <c r="AD7508" s="77"/>
    </row>
    <row r="7509" spans="16:30" ht="4.5" customHeight="1" x14ac:dyDescent="0.2">
      <c r="P7509" s="75"/>
      <c r="Q7509" s="75"/>
      <c r="W7509" s="75"/>
      <c r="AD7509" s="77"/>
    </row>
    <row r="7510" spans="16:30" ht="4.5" customHeight="1" x14ac:dyDescent="0.2">
      <c r="P7510" s="75"/>
      <c r="Q7510" s="75"/>
      <c r="W7510" s="75"/>
      <c r="AD7510" s="77"/>
    </row>
    <row r="7511" spans="16:30" ht="4.5" customHeight="1" x14ac:dyDescent="0.2">
      <c r="P7511" s="75"/>
      <c r="Q7511" s="75"/>
      <c r="W7511" s="75"/>
      <c r="AD7511" s="77"/>
    </row>
    <row r="7512" spans="16:30" ht="4.5" customHeight="1" x14ac:dyDescent="0.2">
      <c r="P7512" s="75"/>
      <c r="Q7512" s="75"/>
      <c r="W7512" s="75"/>
      <c r="AD7512" s="77"/>
    </row>
    <row r="7513" spans="16:30" ht="4.5" customHeight="1" x14ac:dyDescent="0.2">
      <c r="P7513" s="75"/>
      <c r="Q7513" s="75"/>
      <c r="W7513" s="75"/>
      <c r="AD7513" s="77"/>
    </row>
    <row r="7514" spans="16:30" ht="4.5" customHeight="1" x14ac:dyDescent="0.2">
      <c r="P7514" s="75"/>
      <c r="Q7514" s="75"/>
      <c r="W7514" s="75"/>
      <c r="AD7514" s="77"/>
    </row>
    <row r="7515" spans="16:30" ht="4.5" customHeight="1" x14ac:dyDescent="0.2">
      <c r="P7515" s="75"/>
      <c r="Q7515" s="75"/>
      <c r="W7515" s="75"/>
      <c r="AD7515" s="77"/>
    </row>
    <row r="7516" spans="16:30" ht="4.5" customHeight="1" x14ac:dyDescent="0.2">
      <c r="P7516" s="75"/>
      <c r="Q7516" s="75"/>
      <c r="W7516" s="75"/>
      <c r="AD7516" s="77"/>
    </row>
    <row r="7517" spans="16:30" ht="4.5" customHeight="1" x14ac:dyDescent="0.2">
      <c r="P7517" s="75"/>
      <c r="Q7517" s="75"/>
      <c r="W7517" s="75"/>
      <c r="AD7517" s="77"/>
    </row>
    <row r="7518" spans="16:30" ht="4.5" customHeight="1" x14ac:dyDescent="0.2">
      <c r="P7518" s="75"/>
      <c r="Q7518" s="75"/>
      <c r="W7518" s="75"/>
      <c r="AD7518" s="77"/>
    </row>
    <row r="7519" spans="16:30" ht="4.5" customHeight="1" x14ac:dyDescent="0.2">
      <c r="P7519" s="75"/>
      <c r="Q7519" s="75"/>
      <c r="W7519" s="75"/>
      <c r="AD7519" s="77"/>
    </row>
    <row r="7520" spans="16:30" ht="4.5" customHeight="1" x14ac:dyDescent="0.2">
      <c r="P7520" s="75"/>
      <c r="Q7520" s="75"/>
      <c r="W7520" s="75"/>
      <c r="AD7520" s="77"/>
    </row>
    <row r="7521" spans="16:30" ht="4.5" customHeight="1" x14ac:dyDescent="0.2">
      <c r="P7521" s="75"/>
      <c r="Q7521" s="75"/>
      <c r="W7521" s="75"/>
      <c r="AD7521" s="77"/>
    </row>
    <row r="7522" spans="16:30" ht="4.5" customHeight="1" x14ac:dyDescent="0.2">
      <c r="P7522" s="75"/>
      <c r="Q7522" s="75"/>
      <c r="W7522" s="75"/>
      <c r="AD7522" s="77"/>
    </row>
    <row r="7523" spans="16:30" ht="4.5" customHeight="1" x14ac:dyDescent="0.2">
      <c r="P7523" s="75"/>
      <c r="Q7523" s="75"/>
      <c r="W7523" s="75"/>
      <c r="AD7523" s="77"/>
    </row>
    <row r="7524" spans="16:30" ht="4.5" customHeight="1" x14ac:dyDescent="0.2">
      <c r="P7524" s="75"/>
      <c r="Q7524" s="75"/>
      <c r="W7524" s="75"/>
      <c r="AD7524" s="77"/>
    </row>
    <row r="7525" spans="16:30" ht="4.5" customHeight="1" x14ac:dyDescent="0.2">
      <c r="P7525" s="75"/>
      <c r="Q7525" s="75"/>
      <c r="W7525" s="75"/>
      <c r="AD7525" s="77"/>
    </row>
    <row r="7526" spans="16:30" ht="4.5" customHeight="1" x14ac:dyDescent="0.2">
      <c r="P7526" s="75"/>
      <c r="Q7526" s="75"/>
      <c r="W7526" s="75"/>
      <c r="AD7526" s="77"/>
    </row>
    <row r="7527" spans="16:30" ht="4.5" customHeight="1" x14ac:dyDescent="0.2">
      <c r="P7527" s="75"/>
      <c r="Q7527" s="75"/>
      <c r="W7527" s="75"/>
      <c r="AD7527" s="77"/>
    </row>
    <row r="7528" spans="16:30" ht="4.5" customHeight="1" x14ac:dyDescent="0.2">
      <c r="P7528" s="75"/>
      <c r="Q7528" s="75"/>
      <c r="W7528" s="75"/>
      <c r="AD7528" s="77"/>
    </row>
    <row r="7529" spans="16:30" ht="4.5" customHeight="1" x14ac:dyDescent="0.2">
      <c r="P7529" s="75"/>
      <c r="Q7529" s="75"/>
      <c r="W7529" s="75"/>
      <c r="AD7529" s="77"/>
    </row>
    <row r="7530" spans="16:30" ht="4.5" customHeight="1" x14ac:dyDescent="0.2">
      <c r="P7530" s="75"/>
      <c r="Q7530" s="75"/>
      <c r="W7530" s="75"/>
      <c r="AD7530" s="77"/>
    </row>
    <row r="7531" spans="16:30" ht="4.5" customHeight="1" x14ac:dyDescent="0.2">
      <c r="P7531" s="75"/>
      <c r="Q7531" s="75"/>
      <c r="W7531" s="75"/>
      <c r="AD7531" s="77"/>
    </row>
    <row r="7532" spans="16:30" ht="4.5" customHeight="1" x14ac:dyDescent="0.2">
      <c r="P7532" s="75"/>
      <c r="Q7532" s="75"/>
      <c r="W7532" s="75"/>
      <c r="AD7532" s="77"/>
    </row>
    <row r="7533" spans="16:30" ht="4.5" customHeight="1" x14ac:dyDescent="0.2">
      <c r="P7533" s="75"/>
      <c r="Q7533" s="75"/>
      <c r="W7533" s="75"/>
      <c r="AD7533" s="77"/>
    </row>
    <row r="7534" spans="16:30" ht="4.5" customHeight="1" x14ac:dyDescent="0.2">
      <c r="P7534" s="75"/>
      <c r="Q7534" s="75"/>
      <c r="W7534" s="75"/>
      <c r="AD7534" s="77"/>
    </row>
    <row r="7535" spans="16:30" ht="4.5" customHeight="1" x14ac:dyDescent="0.2">
      <c r="P7535" s="75"/>
      <c r="Q7535" s="75"/>
      <c r="W7535" s="75"/>
      <c r="AD7535" s="77"/>
    </row>
    <row r="7536" spans="16:30" ht="4.5" customHeight="1" x14ac:dyDescent="0.2">
      <c r="P7536" s="75"/>
      <c r="Q7536" s="75"/>
      <c r="W7536" s="75"/>
      <c r="AD7536" s="77"/>
    </row>
    <row r="7537" spans="16:30" ht="4.5" customHeight="1" x14ac:dyDescent="0.2">
      <c r="P7537" s="75"/>
      <c r="Q7537" s="75"/>
      <c r="W7537" s="75"/>
      <c r="AD7537" s="77"/>
    </row>
    <row r="7538" spans="16:30" ht="4.5" customHeight="1" x14ac:dyDescent="0.2">
      <c r="P7538" s="75"/>
      <c r="Q7538" s="75"/>
      <c r="W7538" s="75"/>
      <c r="AD7538" s="77"/>
    </row>
    <row r="7539" spans="16:30" ht="4.5" customHeight="1" x14ac:dyDescent="0.2">
      <c r="P7539" s="75"/>
      <c r="Q7539" s="75"/>
      <c r="W7539" s="75"/>
      <c r="AD7539" s="77"/>
    </row>
    <row r="7540" spans="16:30" ht="4.5" customHeight="1" x14ac:dyDescent="0.2">
      <c r="P7540" s="75"/>
      <c r="Q7540" s="75"/>
      <c r="W7540" s="75"/>
      <c r="AD7540" s="77"/>
    </row>
    <row r="7541" spans="16:30" ht="4.5" customHeight="1" x14ac:dyDescent="0.2">
      <c r="P7541" s="75"/>
      <c r="Q7541" s="75"/>
      <c r="W7541" s="75"/>
      <c r="AD7541" s="77"/>
    </row>
    <row r="7542" spans="16:30" ht="4.5" customHeight="1" x14ac:dyDescent="0.2">
      <c r="P7542" s="75"/>
      <c r="Q7542" s="75"/>
      <c r="W7542" s="75"/>
      <c r="AD7542" s="77"/>
    </row>
    <row r="7543" spans="16:30" ht="4.5" customHeight="1" x14ac:dyDescent="0.2">
      <c r="P7543" s="75"/>
      <c r="Q7543" s="75"/>
      <c r="W7543" s="75"/>
      <c r="AD7543" s="77"/>
    </row>
    <row r="7544" spans="16:30" ht="4.5" customHeight="1" x14ac:dyDescent="0.2">
      <c r="P7544" s="75"/>
      <c r="Q7544" s="75"/>
      <c r="W7544" s="75"/>
      <c r="AD7544" s="77"/>
    </row>
    <row r="7545" spans="16:30" ht="4.5" customHeight="1" x14ac:dyDescent="0.2">
      <c r="P7545" s="75"/>
      <c r="Q7545" s="75"/>
      <c r="W7545" s="75"/>
      <c r="AD7545" s="77"/>
    </row>
    <row r="7546" spans="16:30" ht="4.5" customHeight="1" x14ac:dyDescent="0.2">
      <c r="P7546" s="75"/>
      <c r="Q7546" s="75"/>
      <c r="W7546" s="75"/>
      <c r="AD7546" s="77"/>
    </row>
    <row r="7547" spans="16:30" ht="4.5" customHeight="1" x14ac:dyDescent="0.2">
      <c r="P7547" s="75"/>
      <c r="Q7547" s="75"/>
      <c r="W7547" s="75"/>
      <c r="AD7547" s="77"/>
    </row>
    <row r="7548" spans="16:30" ht="4.5" customHeight="1" x14ac:dyDescent="0.2">
      <c r="P7548" s="75"/>
      <c r="Q7548" s="75"/>
      <c r="W7548" s="75"/>
      <c r="AD7548" s="77"/>
    </row>
    <row r="7549" spans="16:30" ht="4.5" customHeight="1" x14ac:dyDescent="0.2">
      <c r="P7549" s="75"/>
      <c r="Q7549" s="75"/>
      <c r="W7549" s="75"/>
      <c r="AD7549" s="77"/>
    </row>
    <row r="7550" spans="16:30" ht="4.5" customHeight="1" x14ac:dyDescent="0.2">
      <c r="P7550" s="75"/>
      <c r="Q7550" s="75"/>
      <c r="W7550" s="75"/>
      <c r="AD7550" s="77"/>
    </row>
    <row r="7551" spans="16:30" ht="4.5" customHeight="1" x14ac:dyDescent="0.2">
      <c r="P7551" s="75"/>
      <c r="Q7551" s="75"/>
      <c r="W7551" s="75"/>
      <c r="AD7551" s="77"/>
    </row>
    <row r="7552" spans="16:30" ht="4.5" customHeight="1" x14ac:dyDescent="0.2">
      <c r="P7552" s="75"/>
      <c r="Q7552" s="75"/>
      <c r="W7552" s="75"/>
      <c r="AD7552" s="77"/>
    </row>
    <row r="7553" spans="16:30" ht="4.5" customHeight="1" x14ac:dyDescent="0.2">
      <c r="P7553" s="75"/>
      <c r="Q7553" s="75"/>
      <c r="W7553" s="75"/>
      <c r="AD7553" s="77"/>
    </row>
    <row r="7554" spans="16:30" ht="4.5" customHeight="1" x14ac:dyDescent="0.2">
      <c r="P7554" s="75"/>
      <c r="Q7554" s="75"/>
      <c r="W7554" s="75"/>
      <c r="AD7554" s="77"/>
    </row>
    <row r="7555" spans="16:30" ht="4.5" customHeight="1" x14ac:dyDescent="0.2">
      <c r="P7555" s="75"/>
      <c r="Q7555" s="75"/>
      <c r="W7555" s="75"/>
      <c r="AD7555" s="77"/>
    </row>
    <row r="7556" spans="16:30" ht="4.5" customHeight="1" x14ac:dyDescent="0.2">
      <c r="P7556" s="75"/>
      <c r="Q7556" s="75"/>
      <c r="W7556" s="75"/>
      <c r="AD7556" s="77"/>
    </row>
    <row r="7557" spans="16:30" ht="4.5" customHeight="1" x14ac:dyDescent="0.2">
      <c r="P7557" s="75"/>
      <c r="Q7557" s="75"/>
      <c r="W7557" s="75"/>
      <c r="AD7557" s="77"/>
    </row>
    <row r="7558" spans="16:30" ht="4.5" customHeight="1" x14ac:dyDescent="0.2">
      <c r="P7558" s="75"/>
      <c r="Q7558" s="75"/>
      <c r="W7558" s="75"/>
      <c r="AD7558" s="77"/>
    </row>
    <row r="7559" spans="16:30" ht="4.5" customHeight="1" x14ac:dyDescent="0.2">
      <c r="P7559" s="75"/>
      <c r="Q7559" s="75"/>
      <c r="W7559" s="75"/>
      <c r="AD7559" s="77"/>
    </row>
    <row r="7560" spans="16:30" ht="4.5" customHeight="1" x14ac:dyDescent="0.2">
      <c r="P7560" s="75"/>
      <c r="Q7560" s="75"/>
      <c r="W7560" s="75"/>
      <c r="AD7560" s="77"/>
    </row>
    <row r="7561" spans="16:30" ht="4.5" customHeight="1" x14ac:dyDescent="0.2">
      <c r="P7561" s="75"/>
      <c r="Q7561" s="75"/>
      <c r="W7561" s="75"/>
      <c r="AD7561" s="77"/>
    </row>
    <row r="7562" spans="16:30" ht="4.5" customHeight="1" x14ac:dyDescent="0.2">
      <c r="P7562" s="75"/>
      <c r="Q7562" s="75"/>
      <c r="W7562" s="75"/>
      <c r="AD7562" s="77"/>
    </row>
    <row r="7563" spans="16:30" ht="4.5" customHeight="1" x14ac:dyDescent="0.2">
      <c r="P7563" s="75"/>
      <c r="Q7563" s="75"/>
      <c r="W7563" s="75"/>
      <c r="AD7563" s="77"/>
    </row>
    <row r="7564" spans="16:30" ht="4.5" customHeight="1" x14ac:dyDescent="0.2">
      <c r="P7564" s="75"/>
      <c r="Q7564" s="75"/>
      <c r="W7564" s="75"/>
      <c r="AD7564" s="77"/>
    </row>
    <row r="7565" spans="16:30" ht="4.5" customHeight="1" x14ac:dyDescent="0.2">
      <c r="P7565" s="75"/>
      <c r="Q7565" s="75"/>
      <c r="W7565" s="75"/>
      <c r="AD7565" s="77"/>
    </row>
    <row r="7566" spans="16:30" ht="4.5" customHeight="1" x14ac:dyDescent="0.2">
      <c r="P7566" s="75"/>
      <c r="Q7566" s="75"/>
      <c r="W7566" s="75"/>
      <c r="AD7566" s="77"/>
    </row>
    <row r="7567" spans="16:30" ht="4.5" customHeight="1" x14ac:dyDescent="0.2">
      <c r="P7567" s="75"/>
      <c r="Q7567" s="75"/>
      <c r="W7567" s="75"/>
      <c r="AD7567" s="77"/>
    </row>
    <row r="7568" spans="16:30" ht="4.5" customHeight="1" x14ac:dyDescent="0.2">
      <c r="P7568" s="75"/>
      <c r="Q7568" s="75"/>
      <c r="W7568" s="75"/>
      <c r="AD7568" s="77"/>
    </row>
    <row r="7569" spans="16:30" ht="4.5" customHeight="1" x14ac:dyDescent="0.2">
      <c r="P7569" s="75"/>
      <c r="Q7569" s="75"/>
      <c r="W7569" s="75"/>
      <c r="AD7569" s="77"/>
    </row>
    <row r="7570" spans="16:30" ht="4.5" customHeight="1" x14ac:dyDescent="0.2">
      <c r="P7570" s="75"/>
      <c r="Q7570" s="75"/>
      <c r="W7570" s="75"/>
      <c r="AD7570" s="77"/>
    </row>
    <row r="7571" spans="16:30" ht="4.5" customHeight="1" x14ac:dyDescent="0.2">
      <c r="P7571" s="75"/>
      <c r="Q7571" s="75"/>
      <c r="W7571" s="75"/>
      <c r="AD7571" s="77"/>
    </row>
    <row r="7572" spans="16:30" ht="4.5" customHeight="1" x14ac:dyDescent="0.2">
      <c r="P7572" s="75"/>
      <c r="Q7572" s="75"/>
      <c r="W7572" s="75"/>
      <c r="AD7572" s="77"/>
    </row>
    <row r="7573" spans="16:30" ht="4.5" customHeight="1" x14ac:dyDescent="0.2">
      <c r="P7573" s="75"/>
      <c r="Q7573" s="75"/>
      <c r="W7573" s="75"/>
      <c r="AD7573" s="77"/>
    </row>
    <row r="7574" spans="16:30" ht="4.5" customHeight="1" x14ac:dyDescent="0.2">
      <c r="P7574" s="75"/>
      <c r="Q7574" s="75"/>
      <c r="W7574" s="75"/>
      <c r="AD7574" s="77"/>
    </row>
    <row r="7575" spans="16:30" ht="4.5" customHeight="1" x14ac:dyDescent="0.2">
      <c r="P7575" s="75"/>
      <c r="Q7575" s="75"/>
      <c r="W7575" s="75"/>
      <c r="AD7575" s="77"/>
    </row>
    <row r="7576" spans="16:30" ht="4.5" customHeight="1" x14ac:dyDescent="0.2">
      <c r="P7576" s="75"/>
      <c r="Q7576" s="75"/>
      <c r="W7576" s="75"/>
      <c r="AD7576" s="77"/>
    </row>
    <row r="7577" spans="16:30" ht="4.5" customHeight="1" x14ac:dyDescent="0.2">
      <c r="P7577" s="75"/>
      <c r="Q7577" s="75"/>
      <c r="W7577" s="75"/>
      <c r="AD7577" s="77"/>
    </row>
    <row r="7578" spans="16:30" ht="4.5" customHeight="1" x14ac:dyDescent="0.2">
      <c r="P7578" s="75"/>
      <c r="Q7578" s="75"/>
      <c r="W7578" s="75"/>
      <c r="AD7578" s="77"/>
    </row>
    <row r="7579" spans="16:30" ht="4.5" customHeight="1" x14ac:dyDescent="0.2">
      <c r="P7579" s="75"/>
      <c r="Q7579" s="75"/>
      <c r="W7579" s="75"/>
      <c r="AD7579" s="77"/>
    </row>
    <row r="7580" spans="16:30" ht="4.5" customHeight="1" x14ac:dyDescent="0.2">
      <c r="P7580" s="75"/>
      <c r="Q7580" s="75"/>
      <c r="W7580" s="75"/>
      <c r="AD7580" s="77"/>
    </row>
    <row r="7581" spans="16:30" ht="4.5" customHeight="1" x14ac:dyDescent="0.2">
      <c r="P7581" s="75"/>
      <c r="Q7581" s="75"/>
      <c r="W7581" s="75"/>
      <c r="AD7581" s="77"/>
    </row>
    <row r="7582" spans="16:30" ht="4.5" customHeight="1" x14ac:dyDescent="0.2">
      <c r="P7582" s="75"/>
      <c r="Q7582" s="75"/>
      <c r="W7582" s="75"/>
      <c r="AD7582" s="77"/>
    </row>
    <row r="7583" spans="16:30" ht="4.5" customHeight="1" x14ac:dyDescent="0.2">
      <c r="P7583" s="75"/>
      <c r="Q7583" s="75"/>
      <c r="W7583" s="75"/>
      <c r="AD7583" s="77"/>
    </row>
    <row r="7584" spans="16:30" ht="4.5" customHeight="1" x14ac:dyDescent="0.2">
      <c r="P7584" s="75"/>
      <c r="Q7584" s="75"/>
      <c r="W7584" s="75"/>
      <c r="AD7584" s="77"/>
    </row>
    <row r="7585" spans="16:30" ht="4.5" customHeight="1" x14ac:dyDescent="0.2">
      <c r="P7585" s="75"/>
      <c r="Q7585" s="75"/>
      <c r="W7585" s="75"/>
      <c r="AD7585" s="77"/>
    </row>
    <row r="7586" spans="16:30" ht="4.5" customHeight="1" x14ac:dyDescent="0.2">
      <c r="P7586" s="75"/>
      <c r="Q7586" s="75"/>
      <c r="W7586" s="75"/>
      <c r="AD7586" s="77"/>
    </row>
    <row r="7587" spans="16:30" ht="4.5" customHeight="1" x14ac:dyDescent="0.2">
      <c r="P7587" s="75"/>
      <c r="Q7587" s="75"/>
      <c r="W7587" s="75"/>
      <c r="AD7587" s="77"/>
    </row>
    <row r="7588" spans="16:30" ht="4.5" customHeight="1" x14ac:dyDescent="0.2">
      <c r="P7588" s="75"/>
      <c r="Q7588" s="75"/>
      <c r="W7588" s="75"/>
      <c r="AD7588" s="77"/>
    </row>
    <row r="7589" spans="16:30" ht="4.5" customHeight="1" x14ac:dyDescent="0.2">
      <c r="P7589" s="75"/>
      <c r="Q7589" s="75"/>
      <c r="W7589" s="75"/>
      <c r="AD7589" s="77"/>
    </row>
    <row r="7590" spans="16:30" ht="4.5" customHeight="1" x14ac:dyDescent="0.2">
      <c r="P7590" s="75"/>
      <c r="Q7590" s="75"/>
      <c r="W7590" s="75"/>
      <c r="AD7590" s="77"/>
    </row>
    <row r="7591" spans="16:30" ht="4.5" customHeight="1" x14ac:dyDescent="0.2">
      <c r="P7591" s="75"/>
      <c r="Q7591" s="75"/>
      <c r="W7591" s="75"/>
      <c r="AD7591" s="77"/>
    </row>
    <row r="7592" spans="16:30" ht="4.5" customHeight="1" x14ac:dyDescent="0.2">
      <c r="P7592" s="75"/>
      <c r="Q7592" s="75"/>
      <c r="W7592" s="75"/>
      <c r="AD7592" s="77"/>
    </row>
    <row r="7593" spans="16:30" ht="4.5" customHeight="1" x14ac:dyDescent="0.2">
      <c r="P7593" s="75"/>
      <c r="Q7593" s="75"/>
      <c r="W7593" s="75"/>
      <c r="AD7593" s="77"/>
    </row>
    <row r="7594" spans="16:30" ht="4.5" customHeight="1" x14ac:dyDescent="0.2">
      <c r="P7594" s="75"/>
      <c r="Q7594" s="75"/>
      <c r="W7594" s="75"/>
      <c r="AD7594" s="77"/>
    </row>
    <row r="7595" spans="16:30" ht="4.5" customHeight="1" x14ac:dyDescent="0.2">
      <c r="P7595" s="75"/>
      <c r="Q7595" s="75"/>
      <c r="W7595" s="75"/>
      <c r="AD7595" s="77"/>
    </row>
    <row r="7596" spans="16:30" ht="4.5" customHeight="1" x14ac:dyDescent="0.2">
      <c r="P7596" s="75"/>
      <c r="Q7596" s="75"/>
      <c r="W7596" s="75"/>
      <c r="AD7596" s="77"/>
    </row>
    <row r="7597" spans="16:30" ht="4.5" customHeight="1" x14ac:dyDescent="0.2">
      <c r="P7597" s="75"/>
      <c r="Q7597" s="75"/>
      <c r="W7597" s="75"/>
      <c r="AD7597" s="77"/>
    </row>
    <row r="7598" spans="16:30" ht="4.5" customHeight="1" x14ac:dyDescent="0.2">
      <c r="P7598" s="75"/>
      <c r="Q7598" s="75"/>
      <c r="W7598" s="75"/>
      <c r="AD7598" s="77"/>
    </row>
    <row r="7599" spans="16:30" ht="4.5" customHeight="1" x14ac:dyDescent="0.2">
      <c r="P7599" s="75"/>
      <c r="Q7599" s="75"/>
      <c r="W7599" s="75"/>
      <c r="AD7599" s="77"/>
    </row>
    <row r="7600" spans="16:30" ht="4.5" customHeight="1" x14ac:dyDescent="0.2">
      <c r="P7600" s="75"/>
      <c r="Q7600" s="75"/>
      <c r="W7600" s="75"/>
      <c r="AD7600" s="77"/>
    </row>
    <row r="7601" spans="16:30" ht="4.5" customHeight="1" x14ac:dyDescent="0.2">
      <c r="P7601" s="75"/>
      <c r="Q7601" s="75"/>
      <c r="W7601" s="75"/>
      <c r="AD7601" s="77"/>
    </row>
    <row r="7602" spans="16:30" ht="4.5" customHeight="1" x14ac:dyDescent="0.2">
      <c r="P7602" s="75"/>
      <c r="Q7602" s="75"/>
      <c r="W7602" s="75"/>
      <c r="AD7602" s="77"/>
    </row>
    <row r="7603" spans="16:30" ht="4.5" customHeight="1" x14ac:dyDescent="0.2">
      <c r="P7603" s="75"/>
      <c r="Q7603" s="75"/>
      <c r="W7603" s="75"/>
      <c r="AD7603" s="77"/>
    </row>
    <row r="7604" spans="16:30" ht="4.5" customHeight="1" x14ac:dyDescent="0.2">
      <c r="P7604" s="75"/>
      <c r="Q7604" s="75"/>
      <c r="W7604" s="75"/>
      <c r="AD7604" s="77"/>
    </row>
    <row r="7605" spans="16:30" ht="4.5" customHeight="1" x14ac:dyDescent="0.2">
      <c r="P7605" s="75"/>
      <c r="Q7605" s="75"/>
      <c r="W7605" s="75"/>
      <c r="AD7605" s="77"/>
    </row>
    <row r="7606" spans="16:30" ht="4.5" customHeight="1" x14ac:dyDescent="0.2">
      <c r="P7606" s="75"/>
      <c r="Q7606" s="75"/>
      <c r="W7606" s="75"/>
      <c r="AD7606" s="77"/>
    </row>
    <row r="7607" spans="16:30" ht="4.5" customHeight="1" x14ac:dyDescent="0.2">
      <c r="P7607" s="75"/>
      <c r="Q7607" s="75"/>
      <c r="W7607" s="75"/>
      <c r="AD7607" s="77"/>
    </row>
    <row r="7608" spans="16:30" ht="4.5" customHeight="1" x14ac:dyDescent="0.2">
      <c r="P7608" s="75"/>
      <c r="Q7608" s="75"/>
      <c r="W7608" s="75"/>
      <c r="AD7608" s="77"/>
    </row>
    <row r="7609" spans="16:30" ht="4.5" customHeight="1" x14ac:dyDescent="0.2">
      <c r="P7609" s="75"/>
      <c r="Q7609" s="75"/>
      <c r="W7609" s="75"/>
      <c r="AD7609" s="77"/>
    </row>
    <row r="7610" spans="16:30" ht="4.5" customHeight="1" x14ac:dyDescent="0.2">
      <c r="P7610" s="75"/>
      <c r="Q7610" s="75"/>
      <c r="W7610" s="75"/>
      <c r="AD7610" s="77"/>
    </row>
    <row r="7611" spans="16:30" ht="4.5" customHeight="1" x14ac:dyDescent="0.2">
      <c r="P7611" s="75"/>
      <c r="Q7611" s="75"/>
      <c r="W7611" s="75"/>
      <c r="AD7611" s="77"/>
    </row>
    <row r="7612" spans="16:30" ht="4.5" customHeight="1" x14ac:dyDescent="0.2">
      <c r="P7612" s="75"/>
      <c r="Q7612" s="75"/>
      <c r="W7612" s="75"/>
      <c r="AD7612" s="77"/>
    </row>
    <row r="7613" spans="16:30" ht="4.5" customHeight="1" x14ac:dyDescent="0.2">
      <c r="P7613" s="75"/>
      <c r="Q7613" s="75"/>
      <c r="W7613" s="75"/>
      <c r="AD7613" s="77"/>
    </row>
    <row r="7614" spans="16:30" ht="4.5" customHeight="1" x14ac:dyDescent="0.2">
      <c r="P7614" s="75"/>
      <c r="Q7614" s="75"/>
      <c r="W7614" s="75"/>
      <c r="AD7614" s="77"/>
    </row>
    <row r="7615" spans="16:30" ht="4.5" customHeight="1" x14ac:dyDescent="0.2">
      <c r="P7615" s="75"/>
      <c r="Q7615" s="75"/>
      <c r="W7615" s="75"/>
      <c r="AD7615" s="77"/>
    </row>
    <row r="7616" spans="16:30" ht="4.5" customHeight="1" x14ac:dyDescent="0.2">
      <c r="P7616" s="75"/>
      <c r="Q7616" s="75"/>
      <c r="W7616" s="75"/>
      <c r="AD7616" s="77"/>
    </row>
    <row r="7617" spans="16:30" ht="4.5" customHeight="1" x14ac:dyDescent="0.2">
      <c r="P7617" s="75"/>
      <c r="Q7617" s="75"/>
      <c r="W7617" s="75"/>
      <c r="AD7617" s="77"/>
    </row>
    <row r="7618" spans="16:30" ht="4.5" customHeight="1" x14ac:dyDescent="0.2">
      <c r="P7618" s="75"/>
      <c r="Q7618" s="75"/>
      <c r="W7618" s="75"/>
      <c r="AD7618" s="77"/>
    </row>
    <row r="7619" spans="16:30" ht="4.5" customHeight="1" x14ac:dyDescent="0.2">
      <c r="P7619" s="75"/>
      <c r="Q7619" s="75"/>
      <c r="W7619" s="75"/>
      <c r="AD7619" s="77"/>
    </row>
    <row r="7620" spans="16:30" ht="4.5" customHeight="1" x14ac:dyDescent="0.2">
      <c r="P7620" s="75"/>
      <c r="Q7620" s="75"/>
      <c r="W7620" s="75"/>
      <c r="AD7620" s="77"/>
    </row>
    <row r="7621" spans="16:30" ht="4.5" customHeight="1" x14ac:dyDescent="0.2">
      <c r="P7621" s="75"/>
      <c r="Q7621" s="75"/>
      <c r="W7621" s="75"/>
      <c r="AD7621" s="77"/>
    </row>
    <row r="7622" spans="16:30" ht="4.5" customHeight="1" x14ac:dyDescent="0.2">
      <c r="P7622" s="75"/>
      <c r="Q7622" s="75"/>
      <c r="W7622" s="75"/>
      <c r="AD7622" s="77"/>
    </row>
    <row r="7623" spans="16:30" ht="4.5" customHeight="1" x14ac:dyDescent="0.2">
      <c r="P7623" s="75"/>
      <c r="Q7623" s="75"/>
      <c r="W7623" s="75"/>
      <c r="AD7623" s="77"/>
    </row>
    <row r="7624" spans="16:30" ht="4.5" customHeight="1" x14ac:dyDescent="0.2">
      <c r="P7624" s="75"/>
      <c r="Q7624" s="75"/>
      <c r="W7624" s="75"/>
      <c r="AD7624" s="77"/>
    </row>
    <row r="7625" spans="16:30" ht="4.5" customHeight="1" x14ac:dyDescent="0.2">
      <c r="P7625" s="75"/>
      <c r="Q7625" s="75"/>
      <c r="W7625" s="75"/>
      <c r="AD7625" s="77"/>
    </row>
    <row r="7626" spans="16:30" ht="4.5" customHeight="1" x14ac:dyDescent="0.2">
      <c r="P7626" s="75"/>
      <c r="Q7626" s="75"/>
      <c r="W7626" s="75"/>
      <c r="AD7626" s="77"/>
    </row>
    <row r="7627" spans="16:30" ht="4.5" customHeight="1" x14ac:dyDescent="0.2">
      <c r="P7627" s="75"/>
      <c r="Q7627" s="75"/>
      <c r="W7627" s="75"/>
      <c r="AD7627" s="77"/>
    </row>
    <row r="7628" spans="16:30" ht="4.5" customHeight="1" x14ac:dyDescent="0.2">
      <c r="P7628" s="75"/>
      <c r="Q7628" s="75"/>
      <c r="W7628" s="75"/>
      <c r="AD7628" s="77"/>
    </row>
    <row r="7629" spans="16:30" ht="4.5" customHeight="1" x14ac:dyDescent="0.2">
      <c r="P7629" s="75"/>
      <c r="Q7629" s="75"/>
      <c r="W7629" s="75"/>
      <c r="AD7629" s="77"/>
    </row>
    <row r="7630" spans="16:30" ht="4.5" customHeight="1" x14ac:dyDescent="0.2">
      <c r="P7630" s="75"/>
      <c r="Q7630" s="75"/>
      <c r="W7630" s="75"/>
      <c r="AD7630" s="77"/>
    </row>
    <row r="7631" spans="16:30" ht="4.5" customHeight="1" x14ac:dyDescent="0.2">
      <c r="P7631" s="75"/>
      <c r="Q7631" s="75"/>
      <c r="W7631" s="75"/>
      <c r="AD7631" s="77"/>
    </row>
    <row r="7632" spans="16:30" ht="4.5" customHeight="1" x14ac:dyDescent="0.2">
      <c r="P7632" s="75"/>
      <c r="Q7632" s="75"/>
      <c r="W7632" s="75"/>
      <c r="AD7632" s="77"/>
    </row>
    <row r="7633" spans="16:30" ht="4.5" customHeight="1" x14ac:dyDescent="0.2">
      <c r="P7633" s="75"/>
      <c r="Q7633" s="75"/>
      <c r="W7633" s="75"/>
      <c r="AD7633" s="77"/>
    </row>
    <row r="7634" spans="16:30" ht="4.5" customHeight="1" x14ac:dyDescent="0.2">
      <c r="P7634" s="75"/>
      <c r="Q7634" s="75"/>
      <c r="W7634" s="75"/>
      <c r="AD7634" s="77"/>
    </row>
    <row r="7635" spans="16:30" ht="4.5" customHeight="1" x14ac:dyDescent="0.2">
      <c r="P7635" s="75"/>
      <c r="Q7635" s="75"/>
      <c r="W7635" s="75"/>
      <c r="AD7635" s="77"/>
    </row>
    <row r="7636" spans="16:30" ht="4.5" customHeight="1" x14ac:dyDescent="0.2">
      <c r="P7636" s="75"/>
      <c r="Q7636" s="75"/>
      <c r="W7636" s="75"/>
      <c r="AD7636" s="77"/>
    </row>
    <row r="7637" spans="16:30" ht="4.5" customHeight="1" x14ac:dyDescent="0.2">
      <c r="P7637" s="75"/>
      <c r="Q7637" s="75"/>
      <c r="W7637" s="75"/>
      <c r="AD7637" s="77"/>
    </row>
    <row r="7638" spans="16:30" ht="4.5" customHeight="1" x14ac:dyDescent="0.2">
      <c r="P7638" s="75"/>
      <c r="Q7638" s="75"/>
      <c r="W7638" s="75"/>
      <c r="AD7638" s="77"/>
    </row>
    <row r="7639" spans="16:30" ht="4.5" customHeight="1" x14ac:dyDescent="0.2">
      <c r="P7639" s="75"/>
      <c r="Q7639" s="75"/>
      <c r="W7639" s="75"/>
      <c r="AD7639" s="77"/>
    </row>
    <row r="7640" spans="16:30" ht="4.5" customHeight="1" x14ac:dyDescent="0.2">
      <c r="P7640" s="75"/>
      <c r="Q7640" s="75"/>
      <c r="W7640" s="75"/>
      <c r="AD7640" s="77"/>
    </row>
    <row r="7641" spans="16:30" ht="4.5" customHeight="1" x14ac:dyDescent="0.2">
      <c r="P7641" s="75"/>
      <c r="Q7641" s="75"/>
      <c r="W7641" s="75"/>
      <c r="AD7641" s="77"/>
    </row>
    <row r="7642" spans="16:30" ht="4.5" customHeight="1" x14ac:dyDescent="0.2">
      <c r="P7642" s="75"/>
      <c r="Q7642" s="75"/>
      <c r="W7642" s="75"/>
      <c r="AD7642" s="77"/>
    </row>
    <row r="7643" spans="16:30" ht="4.5" customHeight="1" x14ac:dyDescent="0.2">
      <c r="P7643" s="75"/>
      <c r="Q7643" s="75"/>
      <c r="W7643" s="75"/>
      <c r="AD7643" s="77"/>
    </row>
    <row r="7644" spans="16:30" ht="4.5" customHeight="1" x14ac:dyDescent="0.2">
      <c r="P7644" s="75"/>
      <c r="Q7644" s="75"/>
      <c r="W7644" s="75"/>
      <c r="AD7644" s="77"/>
    </row>
    <row r="7645" spans="16:30" ht="4.5" customHeight="1" x14ac:dyDescent="0.2">
      <c r="P7645" s="75"/>
      <c r="Q7645" s="75"/>
      <c r="W7645" s="75"/>
      <c r="AD7645" s="77"/>
    </row>
    <row r="7646" spans="16:30" ht="4.5" customHeight="1" x14ac:dyDescent="0.2">
      <c r="P7646" s="75"/>
      <c r="Q7646" s="75"/>
      <c r="W7646" s="75"/>
      <c r="AD7646" s="77"/>
    </row>
    <row r="7647" spans="16:30" ht="4.5" customHeight="1" x14ac:dyDescent="0.2">
      <c r="P7647" s="75"/>
      <c r="Q7647" s="75"/>
      <c r="W7647" s="75"/>
      <c r="AD7647" s="77"/>
    </row>
    <row r="7648" spans="16:30" ht="4.5" customHeight="1" x14ac:dyDescent="0.2">
      <c r="P7648" s="75"/>
      <c r="Q7648" s="75"/>
      <c r="W7648" s="75"/>
      <c r="AD7648" s="77"/>
    </row>
    <row r="7649" spans="16:30" ht="4.5" customHeight="1" x14ac:dyDescent="0.2">
      <c r="P7649" s="75"/>
      <c r="Q7649" s="75"/>
      <c r="W7649" s="75"/>
      <c r="AD7649" s="77"/>
    </row>
    <row r="7650" spans="16:30" ht="4.5" customHeight="1" x14ac:dyDescent="0.2">
      <c r="P7650" s="75"/>
      <c r="Q7650" s="75"/>
      <c r="W7650" s="75"/>
      <c r="AD7650" s="77"/>
    </row>
    <row r="7651" spans="16:30" ht="4.5" customHeight="1" x14ac:dyDescent="0.2">
      <c r="P7651" s="75"/>
      <c r="Q7651" s="75"/>
      <c r="W7651" s="75"/>
      <c r="AD7651" s="77"/>
    </row>
    <row r="7652" spans="16:30" ht="4.5" customHeight="1" x14ac:dyDescent="0.2">
      <c r="P7652" s="75"/>
      <c r="Q7652" s="75"/>
      <c r="W7652" s="75"/>
      <c r="AD7652" s="77"/>
    </row>
    <row r="7653" spans="16:30" ht="4.5" customHeight="1" x14ac:dyDescent="0.2">
      <c r="P7653" s="75"/>
      <c r="Q7653" s="75"/>
      <c r="W7653" s="75"/>
      <c r="AD7653" s="77"/>
    </row>
    <row r="7654" spans="16:30" ht="4.5" customHeight="1" x14ac:dyDescent="0.2">
      <c r="P7654" s="75"/>
      <c r="Q7654" s="75"/>
      <c r="W7654" s="75"/>
      <c r="AD7654" s="77"/>
    </row>
    <row r="7655" spans="16:30" ht="4.5" customHeight="1" x14ac:dyDescent="0.2">
      <c r="P7655" s="75"/>
      <c r="Q7655" s="75"/>
      <c r="W7655" s="75"/>
      <c r="AD7655" s="77"/>
    </row>
    <row r="7656" spans="16:30" ht="4.5" customHeight="1" x14ac:dyDescent="0.2">
      <c r="P7656" s="75"/>
      <c r="Q7656" s="75"/>
      <c r="W7656" s="75"/>
      <c r="AD7656" s="77"/>
    </row>
    <row r="7657" spans="16:30" ht="4.5" customHeight="1" x14ac:dyDescent="0.2">
      <c r="P7657" s="75"/>
      <c r="Q7657" s="75"/>
      <c r="W7657" s="75"/>
      <c r="AD7657" s="77"/>
    </row>
    <row r="7658" spans="16:30" ht="4.5" customHeight="1" x14ac:dyDescent="0.2">
      <c r="P7658" s="75"/>
      <c r="Q7658" s="75"/>
      <c r="W7658" s="75"/>
      <c r="AD7658" s="77"/>
    </row>
    <row r="7659" spans="16:30" ht="4.5" customHeight="1" x14ac:dyDescent="0.2">
      <c r="P7659" s="75"/>
      <c r="Q7659" s="75"/>
      <c r="W7659" s="75"/>
      <c r="AD7659" s="77"/>
    </row>
    <row r="7660" spans="16:30" ht="4.5" customHeight="1" x14ac:dyDescent="0.2">
      <c r="P7660" s="75"/>
      <c r="Q7660" s="75"/>
      <c r="W7660" s="75"/>
      <c r="AD7660" s="77"/>
    </row>
    <row r="7661" spans="16:30" ht="4.5" customHeight="1" x14ac:dyDescent="0.2">
      <c r="P7661" s="75"/>
      <c r="Q7661" s="75"/>
      <c r="W7661" s="75"/>
      <c r="AD7661" s="77"/>
    </row>
    <row r="7662" spans="16:30" ht="4.5" customHeight="1" x14ac:dyDescent="0.2">
      <c r="P7662" s="75"/>
      <c r="Q7662" s="75"/>
      <c r="W7662" s="75"/>
      <c r="AD7662" s="77"/>
    </row>
    <row r="7663" spans="16:30" ht="4.5" customHeight="1" x14ac:dyDescent="0.2">
      <c r="P7663" s="75"/>
      <c r="Q7663" s="75"/>
      <c r="W7663" s="75"/>
      <c r="AD7663" s="77"/>
    </row>
    <row r="7664" spans="16:30" ht="4.5" customHeight="1" x14ac:dyDescent="0.2">
      <c r="P7664" s="75"/>
      <c r="Q7664" s="75"/>
      <c r="W7664" s="75"/>
      <c r="AD7664" s="77"/>
    </row>
    <row r="7665" spans="16:30" ht="4.5" customHeight="1" x14ac:dyDescent="0.2">
      <c r="P7665" s="75"/>
      <c r="Q7665" s="75"/>
      <c r="W7665" s="75"/>
      <c r="AD7665" s="77"/>
    </row>
    <row r="7666" spans="16:30" ht="4.5" customHeight="1" x14ac:dyDescent="0.2">
      <c r="P7666" s="75"/>
      <c r="Q7666" s="75"/>
      <c r="W7666" s="75"/>
      <c r="AD7666" s="77"/>
    </row>
    <row r="7667" spans="16:30" ht="4.5" customHeight="1" x14ac:dyDescent="0.2">
      <c r="P7667" s="75"/>
      <c r="Q7667" s="75"/>
      <c r="W7667" s="75"/>
      <c r="AD7667" s="77"/>
    </row>
    <row r="7668" spans="16:30" ht="4.5" customHeight="1" x14ac:dyDescent="0.2">
      <c r="P7668" s="75"/>
      <c r="Q7668" s="75"/>
      <c r="W7668" s="75"/>
      <c r="AD7668" s="77"/>
    </row>
    <row r="7669" spans="16:30" ht="4.5" customHeight="1" x14ac:dyDescent="0.2">
      <c r="P7669" s="75"/>
      <c r="Q7669" s="75"/>
      <c r="W7669" s="75"/>
      <c r="AD7669" s="77"/>
    </row>
    <row r="7670" spans="16:30" ht="4.5" customHeight="1" x14ac:dyDescent="0.2">
      <c r="P7670" s="75"/>
      <c r="Q7670" s="75"/>
      <c r="W7670" s="75"/>
      <c r="AD7670" s="77"/>
    </row>
    <row r="7671" spans="16:30" ht="4.5" customHeight="1" x14ac:dyDescent="0.2">
      <c r="P7671" s="75"/>
      <c r="Q7671" s="75"/>
      <c r="W7671" s="75"/>
      <c r="AD7671" s="77"/>
    </row>
    <row r="7672" spans="16:30" ht="4.5" customHeight="1" x14ac:dyDescent="0.2">
      <c r="P7672" s="75"/>
      <c r="Q7672" s="75"/>
      <c r="W7672" s="75"/>
      <c r="AD7672" s="77"/>
    </row>
    <row r="7673" spans="16:30" ht="4.5" customHeight="1" x14ac:dyDescent="0.2">
      <c r="P7673" s="75"/>
      <c r="Q7673" s="75"/>
      <c r="W7673" s="75"/>
      <c r="AD7673" s="77"/>
    </row>
    <row r="7674" spans="16:30" ht="4.5" customHeight="1" x14ac:dyDescent="0.2">
      <c r="P7674" s="75"/>
      <c r="Q7674" s="75"/>
      <c r="W7674" s="75"/>
      <c r="AD7674" s="77"/>
    </row>
    <row r="7675" spans="16:30" ht="4.5" customHeight="1" x14ac:dyDescent="0.2">
      <c r="P7675" s="75"/>
      <c r="Q7675" s="75"/>
      <c r="W7675" s="75"/>
      <c r="AD7675" s="77"/>
    </row>
    <row r="7676" spans="16:30" ht="4.5" customHeight="1" x14ac:dyDescent="0.2">
      <c r="P7676" s="75"/>
      <c r="Q7676" s="75"/>
      <c r="W7676" s="75"/>
      <c r="AD7676" s="77"/>
    </row>
    <row r="7677" spans="16:30" ht="4.5" customHeight="1" x14ac:dyDescent="0.2">
      <c r="P7677" s="75"/>
      <c r="Q7677" s="75"/>
      <c r="W7677" s="75"/>
      <c r="AD7677" s="77"/>
    </row>
    <row r="7678" spans="16:30" ht="4.5" customHeight="1" x14ac:dyDescent="0.2">
      <c r="P7678" s="75"/>
      <c r="Q7678" s="75"/>
      <c r="W7678" s="75"/>
      <c r="AD7678" s="77"/>
    </row>
    <row r="7679" spans="16:30" ht="4.5" customHeight="1" x14ac:dyDescent="0.2">
      <c r="P7679" s="75"/>
      <c r="Q7679" s="75"/>
      <c r="W7679" s="75"/>
      <c r="AD7679" s="77"/>
    </row>
    <row r="7680" spans="16:30" ht="4.5" customHeight="1" x14ac:dyDescent="0.2">
      <c r="P7680" s="75"/>
      <c r="Q7680" s="75"/>
      <c r="W7680" s="75"/>
      <c r="AD7680" s="77"/>
    </row>
    <row r="7681" spans="16:30" ht="4.5" customHeight="1" x14ac:dyDescent="0.2">
      <c r="P7681" s="75"/>
      <c r="Q7681" s="75"/>
      <c r="W7681" s="75"/>
      <c r="AD7681" s="77"/>
    </row>
    <row r="7682" spans="16:30" ht="4.5" customHeight="1" x14ac:dyDescent="0.2">
      <c r="P7682" s="75"/>
      <c r="Q7682" s="75"/>
      <c r="W7682" s="75"/>
      <c r="AD7682" s="77"/>
    </row>
    <row r="7683" spans="16:30" ht="4.5" customHeight="1" x14ac:dyDescent="0.2">
      <c r="P7683" s="75"/>
      <c r="Q7683" s="75"/>
      <c r="W7683" s="75"/>
      <c r="AD7683" s="77"/>
    </row>
    <row r="7684" spans="16:30" ht="4.5" customHeight="1" x14ac:dyDescent="0.2">
      <c r="P7684" s="75"/>
      <c r="Q7684" s="75"/>
      <c r="W7684" s="75"/>
      <c r="AD7684" s="77"/>
    </row>
    <row r="7685" spans="16:30" ht="4.5" customHeight="1" x14ac:dyDescent="0.2">
      <c r="P7685" s="75"/>
      <c r="Q7685" s="75"/>
      <c r="W7685" s="75"/>
      <c r="AD7685" s="77"/>
    </row>
    <row r="7686" spans="16:30" ht="4.5" customHeight="1" x14ac:dyDescent="0.2">
      <c r="P7686" s="75"/>
      <c r="Q7686" s="75"/>
      <c r="W7686" s="75"/>
      <c r="AD7686" s="77"/>
    </row>
    <row r="7687" spans="16:30" ht="4.5" customHeight="1" x14ac:dyDescent="0.2">
      <c r="P7687" s="75"/>
      <c r="Q7687" s="75"/>
      <c r="W7687" s="75"/>
      <c r="AD7687" s="77"/>
    </row>
    <row r="7688" spans="16:30" ht="4.5" customHeight="1" x14ac:dyDescent="0.2">
      <c r="P7688" s="75"/>
      <c r="Q7688" s="75"/>
      <c r="W7688" s="75"/>
      <c r="AD7688" s="77"/>
    </row>
    <row r="7689" spans="16:30" ht="4.5" customHeight="1" x14ac:dyDescent="0.2">
      <c r="P7689" s="75"/>
      <c r="Q7689" s="75"/>
      <c r="W7689" s="75"/>
      <c r="AD7689" s="77"/>
    </row>
    <row r="7690" spans="16:30" ht="4.5" customHeight="1" x14ac:dyDescent="0.2">
      <c r="P7690" s="75"/>
      <c r="Q7690" s="75"/>
      <c r="W7690" s="75"/>
      <c r="AD7690" s="77"/>
    </row>
    <row r="7691" spans="16:30" ht="4.5" customHeight="1" x14ac:dyDescent="0.2">
      <c r="P7691" s="75"/>
      <c r="Q7691" s="75"/>
      <c r="W7691" s="75"/>
      <c r="AD7691" s="77"/>
    </row>
    <row r="7692" spans="16:30" ht="4.5" customHeight="1" x14ac:dyDescent="0.2">
      <c r="P7692" s="75"/>
      <c r="Q7692" s="75"/>
      <c r="W7692" s="75"/>
      <c r="AD7692" s="77"/>
    </row>
    <row r="7693" spans="16:30" ht="4.5" customHeight="1" x14ac:dyDescent="0.2">
      <c r="P7693" s="75"/>
      <c r="Q7693" s="75"/>
      <c r="W7693" s="75"/>
      <c r="AD7693" s="77"/>
    </row>
    <row r="7694" spans="16:30" ht="4.5" customHeight="1" x14ac:dyDescent="0.2">
      <c r="P7694" s="75"/>
      <c r="Q7694" s="75"/>
      <c r="W7694" s="75"/>
      <c r="AD7694" s="77"/>
    </row>
    <row r="7695" spans="16:30" ht="4.5" customHeight="1" x14ac:dyDescent="0.2">
      <c r="P7695" s="75"/>
      <c r="Q7695" s="75"/>
      <c r="W7695" s="75"/>
      <c r="AD7695" s="77"/>
    </row>
    <row r="7696" spans="16:30" ht="4.5" customHeight="1" x14ac:dyDescent="0.2">
      <c r="P7696" s="75"/>
      <c r="Q7696" s="75"/>
      <c r="W7696" s="75"/>
      <c r="AD7696" s="77"/>
    </row>
    <row r="7697" spans="16:30" ht="4.5" customHeight="1" x14ac:dyDescent="0.2">
      <c r="P7697" s="75"/>
      <c r="Q7697" s="75"/>
      <c r="W7697" s="75"/>
      <c r="AD7697" s="77"/>
    </row>
    <row r="7698" spans="16:30" ht="4.5" customHeight="1" x14ac:dyDescent="0.2">
      <c r="P7698" s="75"/>
      <c r="Q7698" s="75"/>
      <c r="W7698" s="75"/>
      <c r="AD7698" s="77"/>
    </row>
    <row r="7699" spans="16:30" ht="4.5" customHeight="1" x14ac:dyDescent="0.2">
      <c r="P7699" s="75"/>
      <c r="Q7699" s="75"/>
      <c r="W7699" s="75"/>
      <c r="AD7699" s="77"/>
    </row>
    <row r="7700" spans="16:30" ht="4.5" customHeight="1" x14ac:dyDescent="0.2">
      <c r="P7700" s="75"/>
      <c r="Q7700" s="75"/>
      <c r="W7700" s="75"/>
      <c r="AD7700" s="77"/>
    </row>
    <row r="7701" spans="16:30" ht="4.5" customHeight="1" x14ac:dyDescent="0.2">
      <c r="P7701" s="75"/>
      <c r="Q7701" s="75"/>
      <c r="W7701" s="75"/>
      <c r="AD7701" s="77"/>
    </row>
    <row r="7702" spans="16:30" ht="4.5" customHeight="1" x14ac:dyDescent="0.2">
      <c r="P7702" s="75"/>
      <c r="Q7702" s="75"/>
      <c r="W7702" s="75"/>
      <c r="AD7702" s="77"/>
    </row>
    <row r="7703" spans="16:30" ht="4.5" customHeight="1" x14ac:dyDescent="0.2">
      <c r="P7703" s="75"/>
      <c r="Q7703" s="75"/>
      <c r="W7703" s="75"/>
      <c r="AD7703" s="77"/>
    </row>
    <row r="7704" spans="16:30" ht="4.5" customHeight="1" x14ac:dyDescent="0.2">
      <c r="P7704" s="75"/>
      <c r="Q7704" s="75"/>
      <c r="W7704" s="75"/>
      <c r="AD7704" s="77"/>
    </row>
    <row r="7705" spans="16:30" ht="4.5" customHeight="1" x14ac:dyDescent="0.2">
      <c r="P7705" s="75"/>
      <c r="Q7705" s="75"/>
      <c r="W7705" s="75"/>
      <c r="AD7705" s="77"/>
    </row>
    <row r="7706" spans="16:30" ht="4.5" customHeight="1" x14ac:dyDescent="0.2">
      <c r="P7706" s="75"/>
      <c r="Q7706" s="75"/>
      <c r="W7706" s="75"/>
      <c r="AD7706" s="77"/>
    </row>
    <row r="7707" spans="16:30" ht="4.5" customHeight="1" x14ac:dyDescent="0.2">
      <c r="P7707" s="75"/>
      <c r="Q7707" s="75"/>
      <c r="W7707" s="75"/>
      <c r="AD7707" s="77"/>
    </row>
    <row r="7708" spans="16:30" ht="4.5" customHeight="1" x14ac:dyDescent="0.2">
      <c r="P7708" s="75"/>
      <c r="Q7708" s="75"/>
      <c r="W7708" s="75"/>
      <c r="AD7708" s="77"/>
    </row>
    <row r="7709" spans="16:30" ht="4.5" customHeight="1" x14ac:dyDescent="0.2">
      <c r="P7709" s="75"/>
      <c r="Q7709" s="75"/>
      <c r="W7709" s="75"/>
      <c r="AD7709" s="77"/>
    </row>
    <row r="7710" spans="16:30" ht="4.5" customHeight="1" x14ac:dyDescent="0.2">
      <c r="P7710" s="75"/>
      <c r="Q7710" s="75"/>
      <c r="W7710" s="75"/>
      <c r="AD7710" s="77"/>
    </row>
    <row r="7711" spans="16:30" ht="4.5" customHeight="1" x14ac:dyDescent="0.2">
      <c r="P7711" s="75"/>
      <c r="Q7711" s="75"/>
      <c r="W7711" s="75"/>
      <c r="AD7711" s="77"/>
    </row>
    <row r="7712" spans="16:30" ht="4.5" customHeight="1" x14ac:dyDescent="0.2">
      <c r="P7712" s="75"/>
      <c r="Q7712" s="75"/>
      <c r="W7712" s="75"/>
      <c r="AD7712" s="77"/>
    </row>
    <row r="7713" spans="16:30" ht="4.5" customHeight="1" x14ac:dyDescent="0.2">
      <c r="P7713" s="75"/>
      <c r="Q7713" s="75"/>
      <c r="W7713" s="75"/>
      <c r="AD7713" s="77"/>
    </row>
    <row r="7714" spans="16:30" ht="4.5" customHeight="1" x14ac:dyDescent="0.2">
      <c r="P7714" s="75"/>
      <c r="Q7714" s="75"/>
      <c r="W7714" s="75"/>
      <c r="AD7714" s="77"/>
    </row>
    <row r="7715" spans="16:30" ht="4.5" customHeight="1" x14ac:dyDescent="0.2">
      <c r="P7715" s="75"/>
      <c r="Q7715" s="75"/>
      <c r="W7715" s="75"/>
      <c r="AD7715" s="77"/>
    </row>
    <row r="7716" spans="16:30" ht="4.5" customHeight="1" x14ac:dyDescent="0.2">
      <c r="P7716" s="75"/>
      <c r="Q7716" s="75"/>
      <c r="W7716" s="75"/>
      <c r="AD7716" s="77"/>
    </row>
    <row r="7717" spans="16:30" ht="4.5" customHeight="1" x14ac:dyDescent="0.2">
      <c r="P7717" s="75"/>
      <c r="Q7717" s="75"/>
      <c r="W7717" s="75"/>
      <c r="AD7717" s="77"/>
    </row>
    <row r="7718" spans="16:30" ht="4.5" customHeight="1" x14ac:dyDescent="0.2">
      <c r="P7718" s="75"/>
      <c r="Q7718" s="75"/>
      <c r="W7718" s="75"/>
      <c r="AD7718" s="77"/>
    </row>
    <row r="7719" spans="16:30" ht="4.5" customHeight="1" x14ac:dyDescent="0.2">
      <c r="P7719" s="75"/>
      <c r="Q7719" s="75"/>
      <c r="W7719" s="75"/>
      <c r="AD7719" s="77"/>
    </row>
    <row r="7720" spans="16:30" ht="4.5" customHeight="1" x14ac:dyDescent="0.2">
      <c r="P7720" s="75"/>
      <c r="Q7720" s="75"/>
      <c r="W7720" s="75"/>
      <c r="AD7720" s="77"/>
    </row>
    <row r="7721" spans="16:30" ht="4.5" customHeight="1" x14ac:dyDescent="0.2">
      <c r="P7721" s="75"/>
      <c r="Q7721" s="75"/>
      <c r="W7721" s="75"/>
      <c r="AD7721" s="77"/>
    </row>
    <row r="7722" spans="16:30" ht="4.5" customHeight="1" x14ac:dyDescent="0.2">
      <c r="P7722" s="75"/>
      <c r="Q7722" s="75"/>
      <c r="W7722" s="75"/>
      <c r="AD7722" s="77"/>
    </row>
    <row r="7723" spans="16:30" ht="4.5" customHeight="1" x14ac:dyDescent="0.2">
      <c r="P7723" s="75"/>
      <c r="Q7723" s="75"/>
      <c r="W7723" s="75"/>
      <c r="AD7723" s="77"/>
    </row>
    <row r="7724" spans="16:30" ht="4.5" customHeight="1" x14ac:dyDescent="0.2">
      <c r="P7724" s="75"/>
      <c r="Q7724" s="75"/>
      <c r="W7724" s="75"/>
      <c r="AD7724" s="77"/>
    </row>
    <row r="7725" spans="16:30" ht="4.5" customHeight="1" x14ac:dyDescent="0.2">
      <c r="P7725" s="75"/>
      <c r="Q7725" s="75"/>
      <c r="W7725" s="75"/>
      <c r="AD7725" s="77"/>
    </row>
    <row r="7726" spans="16:30" ht="4.5" customHeight="1" x14ac:dyDescent="0.2">
      <c r="P7726" s="75"/>
      <c r="Q7726" s="75"/>
      <c r="W7726" s="75"/>
      <c r="AD7726" s="77"/>
    </row>
    <row r="7727" spans="16:30" ht="4.5" customHeight="1" x14ac:dyDescent="0.2">
      <c r="P7727" s="75"/>
      <c r="Q7727" s="75"/>
      <c r="W7727" s="75"/>
      <c r="AD7727" s="77"/>
    </row>
    <row r="7728" spans="16:30" ht="4.5" customHeight="1" x14ac:dyDescent="0.2">
      <c r="P7728" s="75"/>
      <c r="Q7728" s="75"/>
      <c r="W7728" s="75"/>
      <c r="AD7728" s="77"/>
    </row>
    <row r="7729" spans="16:30" ht="4.5" customHeight="1" x14ac:dyDescent="0.2">
      <c r="P7729" s="75"/>
      <c r="Q7729" s="75"/>
      <c r="W7729" s="75"/>
      <c r="AD7729" s="77"/>
    </row>
    <row r="7730" spans="16:30" ht="4.5" customHeight="1" x14ac:dyDescent="0.2">
      <c r="P7730" s="75"/>
      <c r="Q7730" s="75"/>
      <c r="W7730" s="75"/>
      <c r="AD7730" s="77"/>
    </row>
    <row r="7731" spans="16:30" ht="4.5" customHeight="1" x14ac:dyDescent="0.2">
      <c r="P7731" s="75"/>
      <c r="Q7731" s="75"/>
      <c r="W7731" s="75"/>
      <c r="AD7731" s="77"/>
    </row>
    <row r="7732" spans="16:30" ht="4.5" customHeight="1" x14ac:dyDescent="0.2">
      <c r="P7732" s="75"/>
      <c r="Q7732" s="75"/>
      <c r="W7732" s="75"/>
      <c r="AD7732" s="77"/>
    </row>
    <row r="7733" spans="16:30" ht="4.5" customHeight="1" x14ac:dyDescent="0.2">
      <c r="P7733" s="75"/>
      <c r="Q7733" s="75"/>
      <c r="W7733" s="75"/>
      <c r="AD7733" s="77"/>
    </row>
    <row r="7734" spans="16:30" ht="4.5" customHeight="1" x14ac:dyDescent="0.2">
      <c r="P7734" s="75"/>
      <c r="Q7734" s="75"/>
      <c r="W7734" s="75"/>
      <c r="AD7734" s="77"/>
    </row>
    <row r="7735" spans="16:30" ht="4.5" customHeight="1" x14ac:dyDescent="0.2">
      <c r="P7735" s="75"/>
      <c r="Q7735" s="75"/>
      <c r="W7735" s="75"/>
      <c r="AD7735" s="77"/>
    </row>
    <row r="7736" spans="16:30" ht="4.5" customHeight="1" x14ac:dyDescent="0.2">
      <c r="P7736" s="75"/>
      <c r="Q7736" s="75"/>
      <c r="W7736" s="75"/>
      <c r="AD7736" s="77"/>
    </row>
    <row r="7737" spans="16:30" ht="4.5" customHeight="1" x14ac:dyDescent="0.2">
      <c r="P7737" s="75"/>
      <c r="Q7737" s="75"/>
      <c r="W7737" s="75"/>
      <c r="AD7737" s="77"/>
    </row>
    <row r="7738" spans="16:30" ht="4.5" customHeight="1" x14ac:dyDescent="0.2">
      <c r="P7738" s="75"/>
      <c r="Q7738" s="75"/>
      <c r="W7738" s="75"/>
      <c r="AD7738" s="77"/>
    </row>
    <row r="7739" spans="16:30" ht="4.5" customHeight="1" x14ac:dyDescent="0.2">
      <c r="P7739" s="75"/>
      <c r="Q7739" s="75"/>
      <c r="W7739" s="75"/>
      <c r="AD7739" s="77"/>
    </row>
    <row r="7740" spans="16:30" ht="4.5" customHeight="1" x14ac:dyDescent="0.2">
      <c r="P7740" s="75"/>
      <c r="Q7740" s="75"/>
      <c r="W7740" s="75"/>
      <c r="AD7740" s="77"/>
    </row>
    <row r="7741" spans="16:30" ht="4.5" customHeight="1" x14ac:dyDescent="0.2">
      <c r="P7741" s="75"/>
      <c r="Q7741" s="75"/>
      <c r="W7741" s="75"/>
      <c r="AD7741" s="77"/>
    </row>
    <row r="7742" spans="16:30" ht="4.5" customHeight="1" x14ac:dyDescent="0.2">
      <c r="P7742" s="75"/>
      <c r="Q7742" s="75"/>
      <c r="W7742" s="75"/>
      <c r="AD7742" s="77"/>
    </row>
    <row r="7743" spans="16:30" ht="4.5" customHeight="1" x14ac:dyDescent="0.2">
      <c r="P7743" s="75"/>
      <c r="Q7743" s="75"/>
      <c r="W7743" s="75"/>
      <c r="AD7743" s="77"/>
    </row>
    <row r="7744" spans="16:30" ht="4.5" customHeight="1" x14ac:dyDescent="0.2">
      <c r="P7744" s="75"/>
      <c r="Q7744" s="75"/>
      <c r="W7744" s="75"/>
      <c r="AD7744" s="77"/>
    </row>
    <row r="7745" spans="16:30" ht="4.5" customHeight="1" x14ac:dyDescent="0.2">
      <c r="P7745" s="75"/>
      <c r="Q7745" s="75"/>
      <c r="W7745" s="75"/>
      <c r="AD7745" s="77"/>
    </row>
    <row r="7746" spans="16:30" ht="4.5" customHeight="1" x14ac:dyDescent="0.2">
      <c r="P7746" s="75"/>
      <c r="Q7746" s="75"/>
      <c r="W7746" s="75"/>
      <c r="AD7746" s="77"/>
    </row>
    <row r="7747" spans="16:30" ht="4.5" customHeight="1" x14ac:dyDescent="0.2">
      <c r="P7747" s="75"/>
      <c r="Q7747" s="75"/>
      <c r="W7747" s="75"/>
      <c r="AD7747" s="77"/>
    </row>
    <row r="7748" spans="16:30" ht="4.5" customHeight="1" x14ac:dyDescent="0.2">
      <c r="P7748" s="75"/>
      <c r="Q7748" s="75"/>
      <c r="W7748" s="75"/>
      <c r="AD7748" s="77"/>
    </row>
    <row r="7749" spans="16:30" ht="4.5" customHeight="1" x14ac:dyDescent="0.2">
      <c r="P7749" s="75"/>
      <c r="Q7749" s="75"/>
      <c r="W7749" s="75"/>
      <c r="AD7749" s="77"/>
    </row>
    <row r="7750" spans="16:30" ht="4.5" customHeight="1" x14ac:dyDescent="0.2">
      <c r="P7750" s="75"/>
      <c r="Q7750" s="75"/>
      <c r="W7750" s="75"/>
      <c r="AD7750" s="77"/>
    </row>
    <row r="7751" spans="16:30" ht="4.5" customHeight="1" x14ac:dyDescent="0.2">
      <c r="P7751" s="75"/>
      <c r="Q7751" s="75"/>
      <c r="W7751" s="75"/>
      <c r="AD7751" s="77"/>
    </row>
    <row r="7752" spans="16:30" ht="4.5" customHeight="1" x14ac:dyDescent="0.2">
      <c r="P7752" s="75"/>
      <c r="Q7752" s="75"/>
      <c r="W7752" s="75"/>
      <c r="AD7752" s="77"/>
    </row>
    <row r="7753" spans="16:30" ht="4.5" customHeight="1" x14ac:dyDescent="0.2">
      <c r="P7753" s="75"/>
      <c r="Q7753" s="75"/>
      <c r="W7753" s="75"/>
      <c r="AD7753" s="77"/>
    </row>
    <row r="7754" spans="16:30" ht="4.5" customHeight="1" x14ac:dyDescent="0.2">
      <c r="P7754" s="75"/>
      <c r="Q7754" s="75"/>
      <c r="W7754" s="75"/>
      <c r="AD7754" s="77"/>
    </row>
    <row r="7755" spans="16:30" ht="4.5" customHeight="1" x14ac:dyDescent="0.2">
      <c r="P7755" s="75"/>
      <c r="Q7755" s="75"/>
      <c r="W7755" s="75"/>
      <c r="AD7755" s="77"/>
    </row>
    <row r="7756" spans="16:30" ht="4.5" customHeight="1" x14ac:dyDescent="0.2">
      <c r="P7756" s="75"/>
      <c r="Q7756" s="75"/>
      <c r="W7756" s="75"/>
      <c r="AD7756" s="77"/>
    </row>
    <row r="7757" spans="16:30" ht="4.5" customHeight="1" x14ac:dyDescent="0.2">
      <c r="P7757" s="75"/>
      <c r="Q7757" s="75"/>
      <c r="W7757" s="75"/>
      <c r="AD7757" s="77"/>
    </row>
    <row r="7758" spans="16:30" ht="4.5" customHeight="1" x14ac:dyDescent="0.2">
      <c r="P7758" s="75"/>
      <c r="Q7758" s="75"/>
      <c r="W7758" s="75"/>
      <c r="AD7758" s="77"/>
    </row>
    <row r="7759" spans="16:30" ht="4.5" customHeight="1" x14ac:dyDescent="0.2">
      <c r="P7759" s="75"/>
      <c r="Q7759" s="75"/>
      <c r="W7759" s="75"/>
      <c r="AD7759" s="77"/>
    </row>
    <row r="7760" spans="16:30" ht="4.5" customHeight="1" x14ac:dyDescent="0.2">
      <c r="P7760" s="75"/>
      <c r="Q7760" s="75"/>
      <c r="W7760" s="75"/>
      <c r="AD7760" s="77"/>
    </row>
    <row r="7761" spans="16:30" ht="4.5" customHeight="1" x14ac:dyDescent="0.2">
      <c r="P7761" s="75"/>
      <c r="Q7761" s="75"/>
      <c r="W7761" s="75"/>
      <c r="AD7761" s="77"/>
    </row>
    <row r="7762" spans="16:30" ht="4.5" customHeight="1" x14ac:dyDescent="0.2">
      <c r="P7762" s="75"/>
      <c r="Q7762" s="75"/>
      <c r="W7762" s="75"/>
      <c r="AD7762" s="77"/>
    </row>
    <row r="7763" spans="16:30" ht="4.5" customHeight="1" x14ac:dyDescent="0.2">
      <c r="P7763" s="75"/>
      <c r="Q7763" s="75"/>
      <c r="W7763" s="75"/>
      <c r="AD7763" s="77"/>
    </row>
    <row r="7764" spans="16:30" ht="4.5" customHeight="1" x14ac:dyDescent="0.2">
      <c r="P7764" s="75"/>
      <c r="Q7764" s="75"/>
      <c r="W7764" s="75"/>
      <c r="AD7764" s="77"/>
    </row>
    <row r="7765" spans="16:30" ht="4.5" customHeight="1" x14ac:dyDescent="0.2">
      <c r="P7765" s="75"/>
      <c r="Q7765" s="75"/>
      <c r="W7765" s="75"/>
      <c r="AD7765" s="77"/>
    </row>
    <row r="7766" spans="16:30" ht="4.5" customHeight="1" x14ac:dyDescent="0.2">
      <c r="P7766" s="75"/>
      <c r="Q7766" s="75"/>
      <c r="W7766" s="75"/>
      <c r="AD7766" s="77"/>
    </row>
    <row r="7767" spans="16:30" ht="4.5" customHeight="1" x14ac:dyDescent="0.2">
      <c r="P7767" s="75"/>
      <c r="Q7767" s="75"/>
      <c r="W7767" s="75"/>
      <c r="AD7767" s="77"/>
    </row>
    <row r="7768" spans="16:30" ht="4.5" customHeight="1" x14ac:dyDescent="0.2">
      <c r="P7768" s="75"/>
      <c r="Q7768" s="75"/>
      <c r="W7768" s="75"/>
      <c r="AD7768" s="77"/>
    </row>
    <row r="7769" spans="16:30" ht="4.5" customHeight="1" x14ac:dyDescent="0.2">
      <c r="P7769" s="75"/>
      <c r="Q7769" s="75"/>
      <c r="W7769" s="75"/>
      <c r="AD7769" s="77"/>
    </row>
    <row r="7770" spans="16:30" ht="4.5" customHeight="1" x14ac:dyDescent="0.2">
      <c r="P7770" s="75"/>
      <c r="Q7770" s="75"/>
      <c r="W7770" s="75"/>
      <c r="AD7770" s="77"/>
    </row>
    <row r="7771" spans="16:30" ht="4.5" customHeight="1" x14ac:dyDescent="0.2">
      <c r="P7771" s="75"/>
      <c r="Q7771" s="75"/>
      <c r="W7771" s="75"/>
      <c r="AD7771" s="77"/>
    </row>
    <row r="7772" spans="16:30" ht="4.5" customHeight="1" x14ac:dyDescent="0.2">
      <c r="P7772" s="75"/>
      <c r="Q7772" s="75"/>
      <c r="W7772" s="75"/>
      <c r="AD7772" s="77"/>
    </row>
    <row r="7773" spans="16:30" ht="4.5" customHeight="1" x14ac:dyDescent="0.2">
      <c r="P7773" s="75"/>
      <c r="Q7773" s="75"/>
      <c r="W7773" s="75"/>
      <c r="AD7773" s="77"/>
    </row>
    <row r="7774" spans="16:30" ht="4.5" customHeight="1" x14ac:dyDescent="0.2">
      <c r="P7774" s="75"/>
      <c r="Q7774" s="75"/>
      <c r="W7774" s="75"/>
      <c r="AD7774" s="77"/>
    </row>
    <row r="7775" spans="16:30" ht="4.5" customHeight="1" x14ac:dyDescent="0.2">
      <c r="P7775" s="75"/>
      <c r="Q7775" s="75"/>
      <c r="W7775" s="75"/>
      <c r="AD7775" s="77"/>
    </row>
    <row r="7776" spans="16:30" ht="4.5" customHeight="1" x14ac:dyDescent="0.2">
      <c r="P7776" s="75"/>
      <c r="Q7776" s="75"/>
      <c r="W7776" s="75"/>
      <c r="AD7776" s="77"/>
    </row>
    <row r="7777" spans="16:30" ht="4.5" customHeight="1" x14ac:dyDescent="0.2">
      <c r="P7777" s="75"/>
      <c r="Q7777" s="75"/>
      <c r="W7777" s="75"/>
      <c r="AD7777" s="77"/>
    </row>
    <row r="7778" spans="16:30" ht="4.5" customHeight="1" x14ac:dyDescent="0.2">
      <c r="P7778" s="75"/>
      <c r="Q7778" s="75"/>
      <c r="W7778" s="75"/>
      <c r="AD7778" s="77"/>
    </row>
    <row r="7779" spans="16:30" ht="4.5" customHeight="1" x14ac:dyDescent="0.2">
      <c r="P7779" s="75"/>
      <c r="Q7779" s="75"/>
      <c r="W7779" s="75"/>
      <c r="AD7779" s="77"/>
    </row>
    <row r="7780" spans="16:30" ht="4.5" customHeight="1" x14ac:dyDescent="0.2">
      <c r="P7780" s="75"/>
      <c r="Q7780" s="75"/>
      <c r="W7780" s="75"/>
      <c r="AD7780" s="77"/>
    </row>
    <row r="7781" spans="16:30" ht="4.5" customHeight="1" x14ac:dyDescent="0.2">
      <c r="P7781" s="75"/>
      <c r="Q7781" s="75"/>
      <c r="W7781" s="75"/>
      <c r="AD7781" s="77"/>
    </row>
    <row r="7782" spans="16:30" ht="4.5" customHeight="1" x14ac:dyDescent="0.2">
      <c r="P7782" s="75"/>
      <c r="Q7782" s="75"/>
      <c r="W7782" s="75"/>
      <c r="AD7782" s="77"/>
    </row>
    <row r="7783" spans="16:30" ht="4.5" customHeight="1" x14ac:dyDescent="0.2">
      <c r="P7783" s="75"/>
      <c r="Q7783" s="75"/>
      <c r="W7783" s="75"/>
      <c r="AD7783" s="77"/>
    </row>
    <row r="7784" spans="16:30" ht="4.5" customHeight="1" x14ac:dyDescent="0.2">
      <c r="P7784" s="75"/>
      <c r="Q7784" s="75"/>
      <c r="W7784" s="75"/>
      <c r="AD7784" s="77"/>
    </row>
    <row r="7785" spans="16:30" ht="4.5" customHeight="1" x14ac:dyDescent="0.2">
      <c r="P7785" s="75"/>
      <c r="Q7785" s="75"/>
      <c r="W7785" s="75"/>
      <c r="AD7785" s="77"/>
    </row>
    <row r="7786" spans="16:30" ht="4.5" customHeight="1" x14ac:dyDescent="0.2">
      <c r="P7786" s="75"/>
      <c r="Q7786" s="75"/>
      <c r="W7786" s="75"/>
      <c r="AD7786" s="77"/>
    </row>
    <row r="7787" spans="16:30" ht="4.5" customHeight="1" x14ac:dyDescent="0.2">
      <c r="P7787" s="75"/>
      <c r="Q7787" s="75"/>
      <c r="W7787" s="75"/>
      <c r="AD7787" s="77"/>
    </row>
    <row r="7788" spans="16:30" ht="4.5" customHeight="1" x14ac:dyDescent="0.2">
      <c r="P7788" s="75"/>
      <c r="Q7788" s="75"/>
      <c r="W7788" s="75"/>
      <c r="AD7788" s="77"/>
    </row>
    <row r="7789" spans="16:30" ht="4.5" customHeight="1" x14ac:dyDescent="0.2">
      <c r="P7789" s="75"/>
      <c r="Q7789" s="75"/>
      <c r="W7789" s="75"/>
      <c r="AD7789" s="77"/>
    </row>
    <row r="7790" spans="16:30" ht="4.5" customHeight="1" x14ac:dyDescent="0.2">
      <c r="P7790" s="75"/>
      <c r="Q7790" s="75"/>
      <c r="W7790" s="75"/>
      <c r="AD7790" s="77"/>
    </row>
    <row r="7791" spans="16:30" ht="4.5" customHeight="1" x14ac:dyDescent="0.2">
      <c r="P7791" s="75"/>
      <c r="Q7791" s="75"/>
      <c r="W7791" s="75"/>
      <c r="AD7791" s="77"/>
    </row>
    <row r="7792" spans="16:30" ht="4.5" customHeight="1" x14ac:dyDescent="0.2">
      <c r="P7792" s="75"/>
      <c r="Q7792" s="75"/>
      <c r="W7792" s="75"/>
      <c r="AD7792" s="77"/>
    </row>
    <row r="7793" spans="16:30" ht="4.5" customHeight="1" x14ac:dyDescent="0.2">
      <c r="P7793" s="75"/>
      <c r="Q7793" s="75"/>
      <c r="W7793" s="75"/>
      <c r="AD7793" s="77"/>
    </row>
    <row r="7794" spans="16:30" ht="4.5" customHeight="1" x14ac:dyDescent="0.2">
      <c r="P7794" s="75"/>
      <c r="Q7794" s="75"/>
      <c r="W7794" s="75"/>
      <c r="AD7794" s="77"/>
    </row>
    <row r="7795" spans="16:30" ht="4.5" customHeight="1" x14ac:dyDescent="0.2">
      <c r="P7795" s="75"/>
      <c r="Q7795" s="75"/>
      <c r="W7795" s="75"/>
      <c r="AD7795" s="77"/>
    </row>
    <row r="7796" spans="16:30" ht="4.5" customHeight="1" x14ac:dyDescent="0.2">
      <c r="P7796" s="75"/>
      <c r="Q7796" s="75"/>
      <c r="W7796" s="75"/>
      <c r="AD7796" s="77"/>
    </row>
    <row r="7797" spans="16:30" ht="4.5" customHeight="1" x14ac:dyDescent="0.2">
      <c r="P7797" s="75"/>
      <c r="Q7797" s="75"/>
      <c r="W7797" s="75"/>
      <c r="AD7797" s="77"/>
    </row>
    <row r="7798" spans="16:30" ht="4.5" customHeight="1" x14ac:dyDescent="0.2">
      <c r="P7798" s="75"/>
      <c r="Q7798" s="75"/>
      <c r="W7798" s="75"/>
      <c r="AD7798" s="77"/>
    </row>
    <row r="7799" spans="16:30" ht="4.5" customHeight="1" x14ac:dyDescent="0.2">
      <c r="P7799" s="75"/>
      <c r="Q7799" s="75"/>
      <c r="W7799" s="75"/>
      <c r="AD7799" s="77"/>
    </row>
    <row r="7800" spans="16:30" ht="4.5" customHeight="1" x14ac:dyDescent="0.2">
      <c r="P7800" s="75"/>
      <c r="Q7800" s="75"/>
      <c r="W7800" s="75"/>
      <c r="AD7800" s="77"/>
    </row>
    <row r="7801" spans="16:30" ht="4.5" customHeight="1" x14ac:dyDescent="0.2">
      <c r="P7801" s="75"/>
      <c r="Q7801" s="75"/>
      <c r="W7801" s="75"/>
      <c r="AD7801" s="77"/>
    </row>
    <row r="7802" spans="16:30" ht="4.5" customHeight="1" x14ac:dyDescent="0.2">
      <c r="P7802" s="75"/>
      <c r="Q7802" s="75"/>
      <c r="W7802" s="75"/>
      <c r="AD7802" s="77"/>
    </row>
    <row r="7803" spans="16:30" ht="4.5" customHeight="1" x14ac:dyDescent="0.2">
      <c r="P7803" s="75"/>
      <c r="Q7803" s="75"/>
      <c r="W7803" s="75"/>
      <c r="AD7803" s="77"/>
    </row>
    <row r="7804" spans="16:30" ht="4.5" customHeight="1" x14ac:dyDescent="0.2">
      <c r="P7804" s="75"/>
      <c r="Q7804" s="75"/>
      <c r="W7804" s="75"/>
      <c r="AD7804" s="77"/>
    </row>
    <row r="7805" spans="16:30" ht="4.5" customHeight="1" x14ac:dyDescent="0.2">
      <c r="P7805" s="75"/>
      <c r="Q7805" s="75"/>
      <c r="W7805" s="75"/>
      <c r="AD7805" s="77"/>
    </row>
    <row r="7806" spans="16:30" ht="4.5" customHeight="1" x14ac:dyDescent="0.2">
      <c r="P7806" s="75"/>
      <c r="Q7806" s="75"/>
      <c r="W7806" s="75"/>
      <c r="AD7806" s="77"/>
    </row>
    <row r="7807" spans="16:30" ht="4.5" customHeight="1" x14ac:dyDescent="0.2">
      <c r="P7807" s="75"/>
      <c r="Q7807" s="75"/>
      <c r="W7807" s="75"/>
      <c r="AD7807" s="77"/>
    </row>
    <row r="7808" spans="16:30" ht="4.5" customHeight="1" x14ac:dyDescent="0.2">
      <c r="P7808" s="75"/>
      <c r="Q7808" s="75"/>
      <c r="W7808" s="75"/>
      <c r="AD7808" s="77"/>
    </row>
    <row r="7809" spans="16:30" ht="4.5" customHeight="1" x14ac:dyDescent="0.2">
      <c r="P7809" s="75"/>
      <c r="Q7809" s="75"/>
      <c r="W7809" s="75"/>
      <c r="AD7809" s="77"/>
    </row>
    <row r="7810" spans="16:30" ht="4.5" customHeight="1" x14ac:dyDescent="0.2">
      <c r="P7810" s="75"/>
      <c r="Q7810" s="75"/>
      <c r="W7810" s="75"/>
      <c r="AD7810" s="77"/>
    </row>
    <row r="7811" spans="16:30" ht="4.5" customHeight="1" x14ac:dyDescent="0.2">
      <c r="P7811" s="75"/>
      <c r="Q7811" s="75"/>
      <c r="W7811" s="75"/>
      <c r="AD7811" s="77"/>
    </row>
    <row r="7812" spans="16:30" ht="4.5" customHeight="1" x14ac:dyDescent="0.2">
      <c r="P7812" s="75"/>
      <c r="Q7812" s="75"/>
      <c r="W7812" s="75"/>
      <c r="AD7812" s="77"/>
    </row>
    <row r="7813" spans="16:30" ht="4.5" customHeight="1" x14ac:dyDescent="0.2">
      <c r="P7813" s="75"/>
      <c r="Q7813" s="75"/>
      <c r="W7813" s="75"/>
      <c r="AD7813" s="77"/>
    </row>
    <row r="7814" spans="16:30" ht="4.5" customHeight="1" x14ac:dyDescent="0.2">
      <c r="P7814" s="75"/>
      <c r="Q7814" s="75"/>
      <c r="W7814" s="75"/>
      <c r="AD7814" s="77"/>
    </row>
    <row r="7815" spans="16:30" ht="4.5" customHeight="1" x14ac:dyDescent="0.2">
      <c r="P7815" s="75"/>
      <c r="Q7815" s="75"/>
      <c r="W7815" s="75"/>
      <c r="AD7815" s="77"/>
    </row>
    <row r="7816" spans="16:30" ht="4.5" customHeight="1" x14ac:dyDescent="0.2">
      <c r="P7816" s="75"/>
      <c r="Q7816" s="75"/>
      <c r="W7816" s="75"/>
      <c r="AD7816" s="77"/>
    </row>
    <row r="7817" spans="16:30" ht="4.5" customHeight="1" x14ac:dyDescent="0.2">
      <c r="P7817" s="75"/>
      <c r="Q7817" s="75"/>
      <c r="W7817" s="75"/>
      <c r="AD7817" s="77"/>
    </row>
    <row r="7818" spans="16:30" ht="4.5" customHeight="1" x14ac:dyDescent="0.2">
      <c r="P7818" s="75"/>
      <c r="Q7818" s="75"/>
      <c r="W7818" s="75"/>
      <c r="AD7818" s="77"/>
    </row>
    <row r="7819" spans="16:30" ht="4.5" customHeight="1" x14ac:dyDescent="0.2">
      <c r="P7819" s="75"/>
      <c r="Q7819" s="75"/>
      <c r="W7819" s="75"/>
      <c r="AD7819" s="77"/>
    </row>
    <row r="7820" spans="16:30" ht="4.5" customHeight="1" x14ac:dyDescent="0.2">
      <c r="P7820" s="75"/>
      <c r="Q7820" s="75"/>
      <c r="W7820" s="75"/>
      <c r="AD7820" s="77"/>
    </row>
    <row r="7821" spans="16:30" ht="4.5" customHeight="1" x14ac:dyDescent="0.2">
      <c r="P7821" s="75"/>
      <c r="Q7821" s="75"/>
      <c r="W7821" s="75"/>
      <c r="AD7821" s="77"/>
    </row>
    <row r="7822" spans="16:30" ht="4.5" customHeight="1" x14ac:dyDescent="0.2">
      <c r="P7822" s="75"/>
      <c r="Q7822" s="75"/>
      <c r="W7822" s="75"/>
      <c r="AD7822" s="77"/>
    </row>
    <row r="7823" spans="16:30" ht="4.5" customHeight="1" x14ac:dyDescent="0.2">
      <c r="P7823" s="75"/>
      <c r="Q7823" s="75"/>
      <c r="W7823" s="75"/>
      <c r="AD7823" s="77"/>
    </row>
    <row r="7824" spans="16:30" ht="4.5" customHeight="1" x14ac:dyDescent="0.2">
      <c r="P7824" s="75"/>
      <c r="Q7824" s="75"/>
      <c r="W7824" s="75"/>
      <c r="AD7824" s="77"/>
    </row>
    <row r="7825" spans="16:30" ht="4.5" customHeight="1" x14ac:dyDescent="0.2">
      <c r="P7825" s="75"/>
      <c r="Q7825" s="75"/>
      <c r="W7825" s="75"/>
      <c r="AD7825" s="77"/>
    </row>
    <row r="7826" spans="16:30" ht="4.5" customHeight="1" x14ac:dyDescent="0.2">
      <c r="P7826" s="75"/>
      <c r="Q7826" s="75"/>
      <c r="W7826" s="75"/>
      <c r="AD7826" s="77"/>
    </row>
    <row r="7827" spans="16:30" ht="4.5" customHeight="1" x14ac:dyDescent="0.2">
      <c r="P7827" s="75"/>
      <c r="Q7827" s="75"/>
      <c r="W7827" s="75"/>
      <c r="AD7827" s="77"/>
    </row>
    <row r="7828" spans="16:30" ht="4.5" customHeight="1" x14ac:dyDescent="0.2">
      <c r="P7828" s="75"/>
      <c r="Q7828" s="75"/>
      <c r="W7828" s="75"/>
      <c r="AD7828" s="77"/>
    </row>
    <row r="7829" spans="16:30" ht="4.5" customHeight="1" x14ac:dyDescent="0.2">
      <c r="P7829" s="75"/>
      <c r="Q7829" s="75"/>
      <c r="W7829" s="75"/>
      <c r="AD7829" s="77"/>
    </row>
    <row r="7830" spans="16:30" ht="4.5" customHeight="1" x14ac:dyDescent="0.2">
      <c r="P7830" s="75"/>
      <c r="Q7830" s="75"/>
      <c r="W7830" s="75"/>
      <c r="AD7830" s="77"/>
    </row>
    <row r="7831" spans="16:30" ht="4.5" customHeight="1" x14ac:dyDescent="0.2">
      <c r="P7831" s="75"/>
      <c r="Q7831" s="75"/>
      <c r="W7831" s="75"/>
      <c r="AD7831" s="77"/>
    </row>
    <row r="7832" spans="16:30" ht="4.5" customHeight="1" x14ac:dyDescent="0.2">
      <c r="P7832" s="75"/>
      <c r="Q7832" s="75"/>
      <c r="W7832" s="75"/>
      <c r="AD7832" s="77"/>
    </row>
    <row r="7833" spans="16:30" ht="4.5" customHeight="1" x14ac:dyDescent="0.2">
      <c r="P7833" s="75"/>
      <c r="Q7833" s="75"/>
      <c r="W7833" s="75"/>
      <c r="AD7833" s="77"/>
    </row>
    <row r="7834" spans="16:30" ht="4.5" customHeight="1" x14ac:dyDescent="0.2">
      <c r="P7834" s="75"/>
      <c r="Q7834" s="75"/>
      <c r="W7834" s="75"/>
      <c r="AD7834" s="77"/>
    </row>
    <row r="7835" spans="16:30" ht="4.5" customHeight="1" x14ac:dyDescent="0.2">
      <c r="P7835" s="75"/>
      <c r="Q7835" s="75"/>
      <c r="W7835" s="75"/>
      <c r="AD7835" s="77"/>
    </row>
    <row r="7836" spans="16:30" ht="4.5" customHeight="1" x14ac:dyDescent="0.2">
      <c r="P7836" s="75"/>
      <c r="Q7836" s="75"/>
      <c r="W7836" s="75"/>
      <c r="AD7836" s="77"/>
    </row>
    <row r="7837" spans="16:30" ht="4.5" customHeight="1" x14ac:dyDescent="0.2">
      <c r="P7837" s="75"/>
      <c r="Q7837" s="75"/>
      <c r="W7837" s="75"/>
      <c r="AD7837" s="77"/>
    </row>
    <row r="7838" spans="16:30" ht="4.5" customHeight="1" x14ac:dyDescent="0.2">
      <c r="P7838" s="75"/>
      <c r="Q7838" s="75"/>
      <c r="W7838" s="75"/>
      <c r="AD7838" s="77"/>
    </row>
    <row r="7839" spans="16:30" ht="4.5" customHeight="1" x14ac:dyDescent="0.2">
      <c r="P7839" s="75"/>
      <c r="Q7839" s="75"/>
      <c r="W7839" s="75"/>
      <c r="AD7839" s="77"/>
    </row>
    <row r="7840" spans="16:30" ht="4.5" customHeight="1" x14ac:dyDescent="0.2">
      <c r="P7840" s="75"/>
      <c r="Q7840" s="75"/>
      <c r="W7840" s="75"/>
      <c r="AD7840" s="77"/>
    </row>
    <row r="7841" spans="16:30" ht="4.5" customHeight="1" x14ac:dyDescent="0.2">
      <c r="P7841" s="75"/>
      <c r="Q7841" s="75"/>
      <c r="W7841" s="75"/>
      <c r="AD7841" s="77"/>
    </row>
    <row r="7842" spans="16:30" ht="4.5" customHeight="1" x14ac:dyDescent="0.2">
      <c r="P7842" s="75"/>
      <c r="Q7842" s="75"/>
      <c r="W7842" s="75"/>
      <c r="AD7842" s="77"/>
    </row>
    <row r="7843" spans="16:30" ht="4.5" customHeight="1" x14ac:dyDescent="0.2">
      <c r="P7843" s="75"/>
      <c r="Q7843" s="75"/>
      <c r="W7843" s="75"/>
      <c r="AD7843" s="77"/>
    </row>
    <row r="7844" spans="16:30" ht="4.5" customHeight="1" x14ac:dyDescent="0.2">
      <c r="P7844" s="75"/>
      <c r="Q7844" s="75"/>
      <c r="W7844" s="75"/>
      <c r="AD7844" s="77"/>
    </row>
    <row r="7845" spans="16:30" ht="4.5" customHeight="1" x14ac:dyDescent="0.2">
      <c r="P7845" s="75"/>
      <c r="Q7845" s="75"/>
      <c r="W7845" s="75"/>
      <c r="AD7845" s="77"/>
    </row>
    <row r="7846" spans="16:30" ht="4.5" customHeight="1" x14ac:dyDescent="0.2">
      <c r="P7846" s="75"/>
      <c r="Q7846" s="75"/>
      <c r="W7846" s="75"/>
      <c r="AD7846" s="77"/>
    </row>
    <row r="7847" spans="16:30" ht="4.5" customHeight="1" x14ac:dyDescent="0.2">
      <c r="P7847" s="75"/>
      <c r="Q7847" s="75"/>
      <c r="W7847" s="75"/>
      <c r="AD7847" s="77"/>
    </row>
    <row r="7848" spans="16:30" ht="4.5" customHeight="1" x14ac:dyDescent="0.2">
      <c r="P7848" s="75"/>
      <c r="Q7848" s="75"/>
      <c r="W7848" s="75"/>
      <c r="AD7848" s="77"/>
    </row>
    <row r="7849" spans="16:30" ht="4.5" customHeight="1" x14ac:dyDescent="0.2">
      <c r="P7849" s="75"/>
      <c r="Q7849" s="75"/>
      <c r="W7849" s="75"/>
      <c r="AD7849" s="77"/>
    </row>
    <row r="7850" spans="16:30" ht="4.5" customHeight="1" x14ac:dyDescent="0.2">
      <c r="P7850" s="75"/>
      <c r="Q7850" s="75"/>
      <c r="W7850" s="75"/>
      <c r="AD7850" s="77"/>
    </row>
    <row r="7851" spans="16:30" ht="4.5" customHeight="1" x14ac:dyDescent="0.2">
      <c r="P7851" s="75"/>
      <c r="Q7851" s="75"/>
      <c r="W7851" s="75"/>
      <c r="AD7851" s="77"/>
    </row>
    <row r="7852" spans="16:30" ht="4.5" customHeight="1" x14ac:dyDescent="0.2">
      <c r="P7852" s="75"/>
      <c r="Q7852" s="75"/>
      <c r="W7852" s="75"/>
      <c r="AD7852" s="77"/>
    </row>
    <row r="7853" spans="16:30" ht="4.5" customHeight="1" x14ac:dyDescent="0.2">
      <c r="P7853" s="75"/>
      <c r="Q7853" s="75"/>
      <c r="W7853" s="75"/>
      <c r="AD7853" s="77"/>
    </row>
    <row r="7854" spans="16:30" ht="4.5" customHeight="1" x14ac:dyDescent="0.2">
      <c r="P7854" s="75"/>
      <c r="Q7854" s="75"/>
      <c r="W7854" s="75"/>
      <c r="AD7854" s="77"/>
    </row>
    <row r="7855" spans="16:30" ht="4.5" customHeight="1" x14ac:dyDescent="0.2">
      <c r="P7855" s="75"/>
      <c r="Q7855" s="75"/>
      <c r="W7855" s="75"/>
      <c r="AD7855" s="77"/>
    </row>
    <row r="7856" spans="16:30" ht="4.5" customHeight="1" x14ac:dyDescent="0.2">
      <c r="P7856" s="75"/>
      <c r="Q7856" s="75"/>
      <c r="W7856" s="75"/>
      <c r="AD7856" s="77"/>
    </row>
    <row r="7857" spans="16:30" ht="4.5" customHeight="1" x14ac:dyDescent="0.2">
      <c r="P7857" s="75"/>
      <c r="Q7857" s="75"/>
      <c r="W7857" s="75"/>
      <c r="AD7857" s="77"/>
    </row>
    <row r="7858" spans="16:30" ht="4.5" customHeight="1" x14ac:dyDescent="0.2">
      <c r="P7858" s="75"/>
      <c r="Q7858" s="75"/>
      <c r="W7858" s="75"/>
      <c r="AD7858" s="77"/>
    </row>
    <row r="7859" spans="16:30" ht="4.5" customHeight="1" x14ac:dyDescent="0.2">
      <c r="P7859" s="75"/>
      <c r="Q7859" s="75"/>
      <c r="W7859" s="75"/>
      <c r="AD7859" s="77"/>
    </row>
    <row r="7860" spans="16:30" ht="4.5" customHeight="1" x14ac:dyDescent="0.2">
      <c r="P7860" s="75"/>
      <c r="Q7860" s="75"/>
      <c r="W7860" s="75"/>
      <c r="AD7860" s="77"/>
    </row>
    <row r="7861" spans="16:30" ht="4.5" customHeight="1" x14ac:dyDescent="0.2">
      <c r="P7861" s="75"/>
      <c r="Q7861" s="75"/>
      <c r="W7861" s="75"/>
      <c r="AD7861" s="77"/>
    </row>
    <row r="7862" spans="16:30" ht="4.5" customHeight="1" x14ac:dyDescent="0.2">
      <c r="P7862" s="75"/>
      <c r="Q7862" s="75"/>
      <c r="W7862" s="75"/>
      <c r="AD7862" s="77"/>
    </row>
    <row r="7863" spans="16:30" ht="4.5" customHeight="1" x14ac:dyDescent="0.2">
      <c r="P7863" s="75"/>
      <c r="Q7863" s="75"/>
      <c r="W7863" s="75"/>
      <c r="AD7863" s="77"/>
    </row>
    <row r="7864" spans="16:30" ht="4.5" customHeight="1" x14ac:dyDescent="0.2">
      <c r="P7864" s="75"/>
      <c r="Q7864" s="75"/>
      <c r="W7864" s="75"/>
      <c r="AD7864" s="77"/>
    </row>
    <row r="7865" spans="16:30" ht="4.5" customHeight="1" x14ac:dyDescent="0.2">
      <c r="P7865" s="75"/>
      <c r="Q7865" s="75"/>
      <c r="W7865" s="75"/>
      <c r="AD7865" s="77"/>
    </row>
    <row r="7866" spans="16:30" ht="4.5" customHeight="1" x14ac:dyDescent="0.2">
      <c r="P7866" s="75"/>
      <c r="Q7866" s="75"/>
      <c r="W7866" s="75"/>
      <c r="AD7866" s="77"/>
    </row>
    <row r="7867" spans="16:30" ht="4.5" customHeight="1" x14ac:dyDescent="0.2">
      <c r="P7867" s="75"/>
      <c r="Q7867" s="75"/>
      <c r="W7867" s="75"/>
      <c r="AD7867" s="77"/>
    </row>
    <row r="7868" spans="16:30" ht="4.5" customHeight="1" x14ac:dyDescent="0.2">
      <c r="P7868" s="75"/>
      <c r="Q7868" s="75"/>
      <c r="W7868" s="75"/>
      <c r="AD7868" s="77"/>
    </row>
    <row r="7869" spans="16:30" ht="4.5" customHeight="1" x14ac:dyDescent="0.2">
      <c r="P7869" s="75"/>
      <c r="Q7869" s="75"/>
      <c r="W7869" s="75"/>
      <c r="AD7869" s="77"/>
    </row>
    <row r="7870" spans="16:30" ht="4.5" customHeight="1" x14ac:dyDescent="0.2">
      <c r="P7870" s="75"/>
      <c r="Q7870" s="75"/>
      <c r="W7870" s="75"/>
      <c r="AD7870" s="77"/>
    </row>
    <row r="7871" spans="16:30" ht="4.5" customHeight="1" x14ac:dyDescent="0.2">
      <c r="P7871" s="75"/>
      <c r="Q7871" s="75"/>
      <c r="W7871" s="75"/>
      <c r="AD7871" s="77"/>
    </row>
    <row r="7872" spans="16:30" ht="4.5" customHeight="1" x14ac:dyDescent="0.2">
      <c r="P7872" s="75"/>
      <c r="Q7872" s="75"/>
      <c r="W7872" s="75"/>
      <c r="AD7872" s="77"/>
    </row>
    <row r="7873" spans="16:30" ht="4.5" customHeight="1" x14ac:dyDescent="0.2">
      <c r="P7873" s="75"/>
      <c r="Q7873" s="75"/>
      <c r="W7873" s="75"/>
      <c r="AD7873" s="77"/>
    </row>
    <row r="7874" spans="16:30" ht="4.5" customHeight="1" x14ac:dyDescent="0.2">
      <c r="P7874" s="75"/>
      <c r="Q7874" s="75"/>
      <c r="W7874" s="75"/>
      <c r="AD7874" s="77"/>
    </row>
    <row r="7875" spans="16:30" ht="4.5" customHeight="1" x14ac:dyDescent="0.2">
      <c r="P7875" s="75"/>
      <c r="Q7875" s="75"/>
      <c r="W7875" s="75"/>
      <c r="AD7875" s="77"/>
    </row>
    <row r="7876" spans="16:30" ht="4.5" customHeight="1" x14ac:dyDescent="0.2">
      <c r="P7876" s="75"/>
      <c r="Q7876" s="75"/>
      <c r="W7876" s="75"/>
      <c r="AD7876" s="77"/>
    </row>
    <row r="7877" spans="16:30" ht="4.5" customHeight="1" x14ac:dyDescent="0.2">
      <c r="P7877" s="75"/>
      <c r="Q7877" s="75"/>
      <c r="W7877" s="75"/>
      <c r="AD7877" s="77"/>
    </row>
    <row r="7878" spans="16:30" ht="4.5" customHeight="1" x14ac:dyDescent="0.2">
      <c r="P7878" s="75"/>
      <c r="Q7878" s="75"/>
      <c r="W7878" s="75"/>
      <c r="AD7878" s="77"/>
    </row>
    <row r="7879" spans="16:30" ht="4.5" customHeight="1" x14ac:dyDescent="0.2">
      <c r="P7879" s="75"/>
      <c r="Q7879" s="75"/>
      <c r="W7879" s="75"/>
      <c r="AD7879" s="77"/>
    </row>
    <row r="7880" spans="16:30" ht="4.5" customHeight="1" x14ac:dyDescent="0.2">
      <c r="P7880" s="75"/>
      <c r="Q7880" s="75"/>
      <c r="W7880" s="75"/>
      <c r="AD7880" s="77"/>
    </row>
    <row r="7881" spans="16:30" ht="4.5" customHeight="1" x14ac:dyDescent="0.2">
      <c r="P7881" s="75"/>
      <c r="Q7881" s="75"/>
      <c r="W7881" s="75"/>
      <c r="AD7881" s="77"/>
    </row>
    <row r="7882" spans="16:30" ht="4.5" customHeight="1" x14ac:dyDescent="0.2">
      <c r="P7882" s="75"/>
      <c r="Q7882" s="75"/>
      <c r="W7882" s="75"/>
      <c r="AD7882" s="77"/>
    </row>
    <row r="7883" spans="16:30" ht="4.5" customHeight="1" x14ac:dyDescent="0.2">
      <c r="P7883" s="75"/>
      <c r="Q7883" s="75"/>
      <c r="W7883" s="75"/>
      <c r="AD7883" s="77"/>
    </row>
    <row r="7884" spans="16:30" ht="4.5" customHeight="1" x14ac:dyDescent="0.2">
      <c r="P7884" s="75"/>
      <c r="Q7884" s="75"/>
      <c r="W7884" s="75"/>
      <c r="AD7884" s="77"/>
    </row>
    <row r="7885" spans="16:30" ht="4.5" customHeight="1" x14ac:dyDescent="0.2">
      <c r="P7885" s="75"/>
      <c r="Q7885" s="75"/>
      <c r="W7885" s="75"/>
      <c r="AD7885" s="77"/>
    </row>
    <row r="7886" spans="16:30" ht="4.5" customHeight="1" x14ac:dyDescent="0.2">
      <c r="P7886" s="75"/>
      <c r="Q7886" s="75"/>
      <c r="W7886" s="75"/>
      <c r="AD7886" s="77"/>
    </row>
    <row r="7887" spans="16:30" ht="4.5" customHeight="1" x14ac:dyDescent="0.2">
      <c r="P7887" s="75"/>
      <c r="Q7887" s="75"/>
      <c r="W7887" s="75"/>
      <c r="AD7887" s="77"/>
    </row>
    <row r="7888" spans="16:30" ht="4.5" customHeight="1" x14ac:dyDescent="0.2">
      <c r="P7888" s="75"/>
      <c r="Q7888" s="75"/>
      <c r="W7888" s="75"/>
      <c r="AD7888" s="77"/>
    </row>
    <row r="7889" spans="16:30" ht="4.5" customHeight="1" x14ac:dyDescent="0.2">
      <c r="P7889" s="75"/>
      <c r="Q7889" s="75"/>
      <c r="W7889" s="75"/>
      <c r="AD7889" s="77"/>
    </row>
    <row r="7890" spans="16:30" ht="4.5" customHeight="1" x14ac:dyDescent="0.2">
      <c r="P7890" s="75"/>
      <c r="Q7890" s="75"/>
      <c r="W7890" s="75"/>
      <c r="AD7890" s="77"/>
    </row>
    <row r="7891" spans="16:30" ht="4.5" customHeight="1" x14ac:dyDescent="0.2">
      <c r="P7891" s="75"/>
      <c r="Q7891" s="75"/>
      <c r="W7891" s="75"/>
      <c r="AD7891" s="77"/>
    </row>
    <row r="7892" spans="16:30" ht="4.5" customHeight="1" x14ac:dyDescent="0.2">
      <c r="P7892" s="75"/>
      <c r="Q7892" s="75"/>
      <c r="W7892" s="75"/>
      <c r="AD7892" s="77"/>
    </row>
    <row r="7893" spans="16:30" ht="4.5" customHeight="1" x14ac:dyDescent="0.2">
      <c r="P7893" s="75"/>
      <c r="Q7893" s="75"/>
      <c r="W7893" s="75"/>
      <c r="AD7893" s="77"/>
    </row>
    <row r="7894" spans="16:30" ht="4.5" customHeight="1" x14ac:dyDescent="0.2">
      <c r="P7894" s="75"/>
      <c r="Q7894" s="75"/>
      <c r="W7894" s="75"/>
      <c r="AD7894" s="77"/>
    </row>
    <row r="7895" spans="16:30" ht="4.5" customHeight="1" x14ac:dyDescent="0.2">
      <c r="P7895" s="75"/>
      <c r="Q7895" s="75"/>
      <c r="W7895" s="75"/>
      <c r="AD7895" s="77"/>
    </row>
    <row r="7896" spans="16:30" ht="4.5" customHeight="1" x14ac:dyDescent="0.2">
      <c r="P7896" s="75"/>
      <c r="Q7896" s="75"/>
      <c r="W7896" s="75"/>
      <c r="AD7896" s="77"/>
    </row>
    <row r="7897" spans="16:30" ht="4.5" customHeight="1" x14ac:dyDescent="0.2">
      <c r="P7897" s="75"/>
      <c r="Q7897" s="75"/>
      <c r="W7897" s="75"/>
      <c r="AD7897" s="77"/>
    </row>
    <row r="7898" spans="16:30" ht="4.5" customHeight="1" x14ac:dyDescent="0.2">
      <c r="P7898" s="75"/>
      <c r="Q7898" s="75"/>
      <c r="W7898" s="75"/>
      <c r="AD7898" s="77"/>
    </row>
    <row r="7899" spans="16:30" ht="4.5" customHeight="1" x14ac:dyDescent="0.2">
      <c r="P7899" s="75"/>
      <c r="Q7899" s="75"/>
      <c r="W7899" s="75"/>
      <c r="AD7899" s="77"/>
    </row>
    <row r="7900" spans="16:30" ht="4.5" customHeight="1" x14ac:dyDescent="0.2">
      <c r="P7900" s="75"/>
      <c r="Q7900" s="75"/>
      <c r="W7900" s="75"/>
      <c r="AD7900" s="77"/>
    </row>
    <row r="7901" spans="16:30" ht="4.5" customHeight="1" x14ac:dyDescent="0.2">
      <c r="P7901" s="75"/>
      <c r="Q7901" s="75"/>
      <c r="W7901" s="75"/>
      <c r="AD7901" s="77"/>
    </row>
    <row r="7902" spans="16:30" ht="4.5" customHeight="1" x14ac:dyDescent="0.2">
      <c r="P7902" s="75"/>
      <c r="Q7902" s="75"/>
      <c r="W7902" s="75"/>
      <c r="AD7902" s="77"/>
    </row>
    <row r="7903" spans="16:30" ht="4.5" customHeight="1" x14ac:dyDescent="0.2">
      <c r="P7903" s="75"/>
      <c r="Q7903" s="75"/>
      <c r="W7903" s="75"/>
      <c r="AD7903" s="77"/>
    </row>
    <row r="7904" spans="16:30" ht="4.5" customHeight="1" x14ac:dyDescent="0.2">
      <c r="P7904" s="75"/>
      <c r="Q7904" s="75"/>
      <c r="W7904" s="75"/>
      <c r="AD7904" s="77"/>
    </row>
    <row r="7905" spans="16:30" ht="4.5" customHeight="1" x14ac:dyDescent="0.2">
      <c r="P7905" s="75"/>
      <c r="Q7905" s="75"/>
      <c r="W7905" s="75"/>
      <c r="AD7905" s="77"/>
    </row>
    <row r="7906" spans="16:30" ht="4.5" customHeight="1" x14ac:dyDescent="0.2">
      <c r="P7906" s="75"/>
      <c r="Q7906" s="75"/>
      <c r="W7906" s="75"/>
      <c r="AD7906" s="77"/>
    </row>
    <row r="7907" spans="16:30" ht="4.5" customHeight="1" x14ac:dyDescent="0.2">
      <c r="P7907" s="75"/>
      <c r="Q7907" s="75"/>
      <c r="W7907" s="75"/>
      <c r="AD7907" s="77"/>
    </row>
    <row r="7908" spans="16:30" ht="4.5" customHeight="1" x14ac:dyDescent="0.2">
      <c r="P7908" s="75"/>
      <c r="Q7908" s="75"/>
      <c r="W7908" s="75"/>
      <c r="AD7908" s="77"/>
    </row>
    <row r="7909" spans="16:30" ht="4.5" customHeight="1" x14ac:dyDescent="0.2">
      <c r="P7909" s="75"/>
      <c r="Q7909" s="75"/>
      <c r="W7909" s="75"/>
      <c r="AD7909" s="77"/>
    </row>
    <row r="7910" spans="16:30" ht="4.5" customHeight="1" x14ac:dyDescent="0.2">
      <c r="P7910" s="75"/>
      <c r="Q7910" s="75"/>
      <c r="W7910" s="75"/>
      <c r="AD7910" s="77"/>
    </row>
    <row r="7911" spans="16:30" ht="4.5" customHeight="1" x14ac:dyDescent="0.2">
      <c r="P7911" s="75"/>
      <c r="Q7911" s="75"/>
      <c r="W7911" s="75"/>
      <c r="AD7911" s="77"/>
    </row>
    <row r="7912" spans="16:30" ht="4.5" customHeight="1" x14ac:dyDescent="0.2">
      <c r="P7912" s="75"/>
      <c r="Q7912" s="75"/>
      <c r="W7912" s="75"/>
      <c r="AD7912" s="77"/>
    </row>
    <row r="7913" spans="16:30" ht="4.5" customHeight="1" x14ac:dyDescent="0.2">
      <c r="P7913" s="75"/>
      <c r="Q7913" s="75"/>
      <c r="W7913" s="75"/>
      <c r="AD7913" s="77"/>
    </row>
    <row r="7914" spans="16:30" ht="4.5" customHeight="1" x14ac:dyDescent="0.2">
      <c r="P7914" s="75"/>
      <c r="Q7914" s="75"/>
      <c r="W7914" s="75"/>
      <c r="AD7914" s="77"/>
    </row>
    <row r="7915" spans="16:30" ht="4.5" customHeight="1" x14ac:dyDescent="0.2">
      <c r="P7915" s="75"/>
      <c r="Q7915" s="75"/>
      <c r="W7915" s="75"/>
      <c r="AD7915" s="77"/>
    </row>
    <row r="7916" spans="16:30" ht="4.5" customHeight="1" x14ac:dyDescent="0.2">
      <c r="P7916" s="75"/>
      <c r="Q7916" s="75"/>
      <c r="W7916" s="75"/>
      <c r="AD7916" s="77"/>
    </row>
    <row r="7917" spans="16:30" ht="4.5" customHeight="1" x14ac:dyDescent="0.2">
      <c r="P7917" s="75"/>
      <c r="Q7917" s="75"/>
      <c r="W7917" s="75"/>
      <c r="AD7917" s="77"/>
    </row>
    <row r="7918" spans="16:30" ht="4.5" customHeight="1" x14ac:dyDescent="0.2">
      <c r="P7918" s="75"/>
      <c r="Q7918" s="75"/>
      <c r="W7918" s="75"/>
      <c r="AD7918" s="77"/>
    </row>
    <row r="7919" spans="16:30" ht="4.5" customHeight="1" x14ac:dyDescent="0.2">
      <c r="P7919" s="75"/>
      <c r="Q7919" s="75"/>
      <c r="W7919" s="75"/>
      <c r="AD7919" s="77"/>
    </row>
    <row r="7920" spans="16:30" ht="4.5" customHeight="1" x14ac:dyDescent="0.2">
      <c r="P7920" s="75"/>
      <c r="Q7920" s="75"/>
      <c r="W7920" s="75"/>
      <c r="AD7920" s="77"/>
    </row>
    <row r="7921" spans="16:30" ht="4.5" customHeight="1" x14ac:dyDescent="0.2">
      <c r="P7921" s="75"/>
      <c r="Q7921" s="75"/>
      <c r="W7921" s="75"/>
      <c r="AD7921" s="77"/>
    </row>
    <row r="7922" spans="16:30" ht="4.5" customHeight="1" x14ac:dyDescent="0.2">
      <c r="P7922" s="75"/>
      <c r="Q7922" s="75"/>
      <c r="W7922" s="75"/>
      <c r="AD7922" s="77"/>
    </row>
    <row r="7923" spans="16:30" ht="4.5" customHeight="1" x14ac:dyDescent="0.2">
      <c r="P7923" s="75"/>
      <c r="Q7923" s="75"/>
      <c r="W7923" s="75"/>
      <c r="AD7923" s="77"/>
    </row>
    <row r="7924" spans="16:30" ht="4.5" customHeight="1" x14ac:dyDescent="0.2">
      <c r="P7924" s="75"/>
      <c r="Q7924" s="75"/>
      <c r="W7924" s="75"/>
      <c r="AD7924" s="77"/>
    </row>
    <row r="7925" spans="16:30" ht="4.5" customHeight="1" x14ac:dyDescent="0.2">
      <c r="P7925" s="75"/>
      <c r="Q7925" s="75"/>
      <c r="W7925" s="75"/>
      <c r="AD7925" s="77"/>
    </row>
    <row r="7926" spans="16:30" ht="4.5" customHeight="1" x14ac:dyDescent="0.2">
      <c r="P7926" s="75"/>
      <c r="Q7926" s="75"/>
      <c r="W7926" s="75"/>
      <c r="AD7926" s="77"/>
    </row>
    <row r="7927" spans="16:30" ht="4.5" customHeight="1" x14ac:dyDescent="0.2">
      <c r="P7927" s="75"/>
      <c r="Q7927" s="75"/>
      <c r="W7927" s="75"/>
      <c r="AD7927" s="77"/>
    </row>
    <row r="7928" spans="16:30" ht="4.5" customHeight="1" x14ac:dyDescent="0.2">
      <c r="P7928" s="75"/>
      <c r="Q7928" s="75"/>
      <c r="W7928" s="75"/>
      <c r="AD7928" s="77"/>
    </row>
    <row r="7929" spans="16:30" ht="4.5" customHeight="1" x14ac:dyDescent="0.2">
      <c r="P7929" s="75"/>
      <c r="Q7929" s="75"/>
      <c r="W7929" s="75"/>
      <c r="AD7929" s="77"/>
    </row>
    <row r="7930" spans="16:30" ht="4.5" customHeight="1" x14ac:dyDescent="0.2">
      <c r="P7930" s="75"/>
      <c r="Q7930" s="75"/>
      <c r="W7930" s="75"/>
      <c r="AD7930" s="77"/>
    </row>
    <row r="7931" spans="16:30" ht="4.5" customHeight="1" x14ac:dyDescent="0.2">
      <c r="P7931" s="75"/>
      <c r="Q7931" s="75"/>
      <c r="W7931" s="75"/>
      <c r="AD7931" s="77"/>
    </row>
    <row r="7932" spans="16:30" ht="4.5" customHeight="1" x14ac:dyDescent="0.2">
      <c r="P7932" s="75"/>
      <c r="Q7932" s="75"/>
      <c r="W7932" s="75"/>
      <c r="AD7932" s="77"/>
    </row>
    <row r="7933" spans="16:30" ht="4.5" customHeight="1" x14ac:dyDescent="0.2">
      <c r="P7933" s="75"/>
      <c r="Q7933" s="75"/>
      <c r="W7933" s="75"/>
      <c r="AD7933" s="77"/>
    </row>
    <row r="7934" spans="16:30" ht="4.5" customHeight="1" x14ac:dyDescent="0.2">
      <c r="P7934" s="75"/>
      <c r="Q7934" s="75"/>
      <c r="W7934" s="75"/>
      <c r="AD7934" s="77"/>
    </row>
    <row r="7935" spans="16:30" ht="4.5" customHeight="1" x14ac:dyDescent="0.2">
      <c r="P7935" s="75"/>
      <c r="Q7935" s="75"/>
      <c r="W7935" s="75"/>
      <c r="AD7935" s="77"/>
    </row>
    <row r="7936" spans="16:30" ht="4.5" customHeight="1" x14ac:dyDescent="0.2">
      <c r="P7936" s="75"/>
      <c r="Q7936" s="75"/>
      <c r="W7936" s="75"/>
      <c r="AD7936" s="77"/>
    </row>
    <row r="7937" spans="16:30" ht="4.5" customHeight="1" x14ac:dyDescent="0.2">
      <c r="P7937" s="75"/>
      <c r="Q7937" s="75"/>
      <c r="W7937" s="75"/>
      <c r="AD7937" s="77"/>
    </row>
    <row r="7938" spans="16:30" ht="4.5" customHeight="1" x14ac:dyDescent="0.2">
      <c r="P7938" s="75"/>
      <c r="Q7938" s="75"/>
      <c r="W7938" s="75"/>
      <c r="AD7938" s="77"/>
    </row>
    <row r="7939" spans="16:30" ht="4.5" customHeight="1" x14ac:dyDescent="0.2">
      <c r="P7939" s="75"/>
      <c r="Q7939" s="75"/>
      <c r="W7939" s="75"/>
      <c r="AD7939" s="77"/>
    </row>
    <row r="7940" spans="16:30" ht="4.5" customHeight="1" x14ac:dyDescent="0.2">
      <c r="P7940" s="75"/>
      <c r="Q7940" s="75"/>
      <c r="W7940" s="75"/>
      <c r="AD7940" s="77"/>
    </row>
    <row r="7941" spans="16:30" ht="4.5" customHeight="1" x14ac:dyDescent="0.2">
      <c r="P7941" s="75"/>
      <c r="Q7941" s="75"/>
      <c r="W7941" s="75"/>
      <c r="AD7941" s="77"/>
    </row>
    <row r="7942" spans="16:30" ht="4.5" customHeight="1" x14ac:dyDescent="0.2">
      <c r="P7942" s="75"/>
      <c r="Q7942" s="75"/>
      <c r="W7942" s="75"/>
      <c r="AD7942" s="77"/>
    </row>
    <row r="7943" spans="16:30" ht="4.5" customHeight="1" x14ac:dyDescent="0.2">
      <c r="P7943" s="75"/>
      <c r="Q7943" s="75"/>
      <c r="W7943" s="75"/>
      <c r="AD7943" s="77"/>
    </row>
    <row r="7944" spans="16:30" ht="4.5" customHeight="1" x14ac:dyDescent="0.2">
      <c r="P7944" s="75"/>
      <c r="Q7944" s="75"/>
      <c r="W7944" s="75"/>
      <c r="AD7944" s="77"/>
    </row>
    <row r="7945" spans="16:30" ht="4.5" customHeight="1" x14ac:dyDescent="0.2">
      <c r="P7945" s="75"/>
      <c r="Q7945" s="75"/>
      <c r="W7945" s="75"/>
      <c r="AD7945" s="77"/>
    </row>
    <row r="7946" spans="16:30" ht="4.5" customHeight="1" x14ac:dyDescent="0.2">
      <c r="P7946" s="75"/>
      <c r="Q7946" s="75"/>
      <c r="W7946" s="75"/>
      <c r="AD7946" s="77"/>
    </row>
    <row r="7947" spans="16:30" ht="4.5" customHeight="1" x14ac:dyDescent="0.2">
      <c r="P7947" s="75"/>
      <c r="Q7947" s="75"/>
      <c r="W7947" s="75"/>
      <c r="AD7947" s="77"/>
    </row>
    <row r="7948" spans="16:30" ht="4.5" customHeight="1" x14ac:dyDescent="0.2">
      <c r="P7948" s="75"/>
      <c r="Q7948" s="75"/>
      <c r="W7948" s="75"/>
      <c r="AD7948" s="77"/>
    </row>
    <row r="7949" spans="16:30" ht="4.5" customHeight="1" x14ac:dyDescent="0.2">
      <c r="P7949" s="75"/>
      <c r="Q7949" s="75"/>
      <c r="W7949" s="75"/>
      <c r="AD7949" s="77"/>
    </row>
    <row r="7950" spans="16:30" ht="4.5" customHeight="1" x14ac:dyDescent="0.2">
      <c r="P7950" s="75"/>
      <c r="Q7950" s="75"/>
      <c r="W7950" s="75"/>
      <c r="AD7950" s="77"/>
    </row>
    <row r="7951" spans="16:30" ht="4.5" customHeight="1" x14ac:dyDescent="0.2">
      <c r="P7951" s="75"/>
      <c r="Q7951" s="75"/>
      <c r="W7951" s="75"/>
      <c r="AD7951" s="77"/>
    </row>
    <row r="7952" spans="16:30" ht="4.5" customHeight="1" x14ac:dyDescent="0.2">
      <c r="P7952" s="75"/>
      <c r="Q7952" s="75"/>
      <c r="W7952" s="75"/>
      <c r="AD7952" s="77"/>
    </row>
    <row r="7953" spans="16:30" ht="4.5" customHeight="1" x14ac:dyDescent="0.2">
      <c r="P7953" s="75"/>
      <c r="Q7953" s="75"/>
      <c r="W7953" s="75"/>
      <c r="AD7953" s="77"/>
    </row>
    <row r="7954" spans="16:30" ht="4.5" customHeight="1" x14ac:dyDescent="0.2">
      <c r="P7954" s="75"/>
      <c r="Q7954" s="75"/>
      <c r="W7954" s="75"/>
      <c r="AD7954" s="77"/>
    </row>
    <row r="7955" spans="16:30" ht="4.5" customHeight="1" x14ac:dyDescent="0.2">
      <c r="P7955" s="75"/>
      <c r="Q7955" s="75"/>
      <c r="W7955" s="75"/>
      <c r="AD7955" s="77"/>
    </row>
    <row r="7956" spans="16:30" ht="4.5" customHeight="1" x14ac:dyDescent="0.2">
      <c r="P7956" s="75"/>
      <c r="Q7956" s="75"/>
      <c r="W7956" s="75"/>
      <c r="AD7956" s="77"/>
    </row>
    <row r="7957" spans="16:30" ht="4.5" customHeight="1" x14ac:dyDescent="0.2">
      <c r="P7957" s="75"/>
      <c r="Q7957" s="75"/>
      <c r="W7957" s="75"/>
      <c r="AD7957" s="77"/>
    </row>
    <row r="7958" spans="16:30" ht="4.5" customHeight="1" x14ac:dyDescent="0.2">
      <c r="P7958" s="75"/>
      <c r="Q7958" s="75"/>
      <c r="W7958" s="75"/>
      <c r="AD7958" s="77"/>
    </row>
    <row r="7959" spans="16:30" ht="4.5" customHeight="1" x14ac:dyDescent="0.2">
      <c r="P7959" s="75"/>
      <c r="Q7959" s="75"/>
      <c r="W7959" s="75"/>
      <c r="AD7959" s="77"/>
    </row>
    <row r="7960" spans="16:30" ht="4.5" customHeight="1" x14ac:dyDescent="0.2">
      <c r="P7960" s="75"/>
      <c r="Q7960" s="75"/>
      <c r="W7960" s="75"/>
      <c r="AD7960" s="77"/>
    </row>
    <row r="7961" spans="16:30" ht="4.5" customHeight="1" x14ac:dyDescent="0.2">
      <c r="P7961" s="75"/>
      <c r="Q7961" s="75"/>
      <c r="W7961" s="75"/>
      <c r="AD7961" s="77"/>
    </row>
    <row r="7962" spans="16:30" ht="4.5" customHeight="1" x14ac:dyDescent="0.2">
      <c r="P7962" s="75"/>
      <c r="Q7962" s="75"/>
      <c r="W7962" s="75"/>
      <c r="AD7962" s="77"/>
    </row>
    <row r="7963" spans="16:30" ht="4.5" customHeight="1" x14ac:dyDescent="0.2">
      <c r="P7963" s="75"/>
      <c r="Q7963" s="75"/>
      <c r="W7963" s="75"/>
      <c r="AD7963" s="77"/>
    </row>
    <row r="7964" spans="16:30" ht="4.5" customHeight="1" x14ac:dyDescent="0.2">
      <c r="P7964" s="75"/>
      <c r="Q7964" s="75"/>
      <c r="W7964" s="75"/>
      <c r="AD7964" s="77"/>
    </row>
    <row r="7965" spans="16:30" ht="4.5" customHeight="1" x14ac:dyDescent="0.2">
      <c r="P7965" s="75"/>
      <c r="Q7965" s="75"/>
      <c r="W7965" s="75"/>
      <c r="AD7965" s="77"/>
    </row>
    <row r="7966" spans="16:30" ht="4.5" customHeight="1" x14ac:dyDescent="0.2">
      <c r="P7966" s="75"/>
      <c r="Q7966" s="75"/>
      <c r="W7966" s="75"/>
      <c r="AD7966" s="77"/>
    </row>
    <row r="7967" spans="16:30" ht="4.5" customHeight="1" x14ac:dyDescent="0.2">
      <c r="P7967" s="75"/>
      <c r="Q7967" s="75"/>
      <c r="W7967" s="75"/>
      <c r="AD7967" s="77"/>
    </row>
    <row r="7968" spans="16:30" ht="4.5" customHeight="1" x14ac:dyDescent="0.2">
      <c r="P7968" s="75"/>
      <c r="Q7968" s="75"/>
      <c r="W7968" s="75"/>
      <c r="AD7968" s="77"/>
    </row>
    <row r="7969" spans="16:30" ht="4.5" customHeight="1" x14ac:dyDescent="0.2">
      <c r="P7969" s="75"/>
      <c r="Q7969" s="75"/>
      <c r="W7969" s="75"/>
      <c r="AD7969" s="77"/>
    </row>
    <row r="7970" spans="16:30" ht="4.5" customHeight="1" x14ac:dyDescent="0.2">
      <c r="P7970" s="75"/>
      <c r="Q7970" s="75"/>
      <c r="W7970" s="75"/>
      <c r="AD7970" s="77"/>
    </row>
    <row r="7971" spans="16:30" ht="4.5" customHeight="1" x14ac:dyDescent="0.2">
      <c r="P7971" s="75"/>
      <c r="Q7971" s="75"/>
      <c r="W7971" s="75"/>
      <c r="AD7971" s="77"/>
    </row>
    <row r="7972" spans="16:30" ht="4.5" customHeight="1" x14ac:dyDescent="0.2">
      <c r="P7972" s="75"/>
      <c r="Q7972" s="75"/>
      <c r="W7972" s="75"/>
      <c r="AD7972" s="77"/>
    </row>
    <row r="7973" spans="16:30" ht="4.5" customHeight="1" x14ac:dyDescent="0.2">
      <c r="P7973" s="75"/>
      <c r="Q7973" s="75"/>
      <c r="W7973" s="75"/>
      <c r="AD7973" s="77"/>
    </row>
    <row r="7974" spans="16:30" ht="4.5" customHeight="1" x14ac:dyDescent="0.2">
      <c r="P7974" s="75"/>
      <c r="Q7974" s="75"/>
      <c r="W7974" s="75"/>
      <c r="AD7974" s="77"/>
    </row>
    <row r="7975" spans="16:30" ht="4.5" customHeight="1" x14ac:dyDescent="0.2">
      <c r="P7975" s="75"/>
      <c r="Q7975" s="75"/>
      <c r="W7975" s="75"/>
      <c r="AD7975" s="77"/>
    </row>
    <row r="7976" spans="16:30" ht="4.5" customHeight="1" x14ac:dyDescent="0.2">
      <c r="P7976" s="75"/>
      <c r="Q7976" s="75"/>
      <c r="W7976" s="75"/>
      <c r="AD7976" s="77"/>
    </row>
    <row r="7977" spans="16:30" ht="4.5" customHeight="1" x14ac:dyDescent="0.2">
      <c r="P7977" s="75"/>
      <c r="Q7977" s="75"/>
      <c r="W7977" s="75"/>
      <c r="AD7977" s="77"/>
    </row>
    <row r="7978" spans="16:30" ht="4.5" customHeight="1" x14ac:dyDescent="0.2">
      <c r="P7978" s="75"/>
      <c r="Q7978" s="75"/>
      <c r="W7978" s="75"/>
      <c r="AD7978" s="77"/>
    </row>
    <row r="7979" spans="16:30" ht="4.5" customHeight="1" x14ac:dyDescent="0.2">
      <c r="P7979" s="75"/>
      <c r="Q7979" s="75"/>
      <c r="W7979" s="75"/>
      <c r="AD7979" s="77"/>
    </row>
    <row r="7980" spans="16:30" ht="4.5" customHeight="1" x14ac:dyDescent="0.2">
      <c r="P7980" s="75"/>
      <c r="Q7980" s="75"/>
      <c r="W7980" s="75"/>
      <c r="AD7980" s="77"/>
    </row>
    <row r="7981" spans="16:30" ht="4.5" customHeight="1" x14ac:dyDescent="0.2">
      <c r="P7981" s="75"/>
      <c r="Q7981" s="75"/>
      <c r="W7981" s="75"/>
      <c r="AD7981" s="77"/>
    </row>
    <row r="7982" spans="16:30" ht="4.5" customHeight="1" x14ac:dyDescent="0.2">
      <c r="P7982" s="75"/>
      <c r="Q7982" s="75"/>
      <c r="W7982" s="75"/>
      <c r="AD7982" s="77"/>
    </row>
    <row r="7983" spans="16:30" ht="4.5" customHeight="1" x14ac:dyDescent="0.2">
      <c r="P7983" s="75"/>
      <c r="Q7983" s="75"/>
      <c r="W7983" s="75"/>
      <c r="AD7983" s="77"/>
    </row>
    <row r="7984" spans="16:30" ht="4.5" customHeight="1" x14ac:dyDescent="0.2">
      <c r="P7984" s="75"/>
      <c r="Q7984" s="75"/>
      <c r="W7984" s="75"/>
      <c r="AD7984" s="77"/>
    </row>
    <row r="7985" spans="16:30" ht="4.5" customHeight="1" x14ac:dyDescent="0.2">
      <c r="P7985" s="75"/>
      <c r="Q7985" s="75"/>
      <c r="W7985" s="75"/>
      <c r="AD7985" s="77"/>
    </row>
    <row r="7986" spans="16:30" ht="4.5" customHeight="1" x14ac:dyDescent="0.2">
      <c r="P7986" s="75"/>
      <c r="Q7986" s="75"/>
      <c r="W7986" s="75"/>
      <c r="AD7986" s="77"/>
    </row>
    <row r="7987" spans="16:30" ht="4.5" customHeight="1" x14ac:dyDescent="0.2">
      <c r="P7987" s="75"/>
      <c r="Q7987" s="75"/>
      <c r="W7987" s="75"/>
      <c r="AD7987" s="77"/>
    </row>
    <row r="7988" spans="16:30" ht="4.5" customHeight="1" x14ac:dyDescent="0.2">
      <c r="P7988" s="75"/>
      <c r="Q7988" s="75"/>
      <c r="W7988" s="75"/>
      <c r="AD7988" s="77"/>
    </row>
    <row r="7989" spans="16:30" ht="4.5" customHeight="1" x14ac:dyDescent="0.2">
      <c r="P7989" s="75"/>
      <c r="Q7989" s="75"/>
      <c r="W7989" s="75"/>
      <c r="AD7989" s="77"/>
    </row>
    <row r="7990" spans="16:30" ht="4.5" customHeight="1" x14ac:dyDescent="0.2">
      <c r="P7990" s="75"/>
      <c r="Q7990" s="75"/>
      <c r="W7990" s="75"/>
      <c r="AD7990" s="77"/>
    </row>
    <row r="7991" spans="16:30" ht="4.5" customHeight="1" x14ac:dyDescent="0.2">
      <c r="P7991" s="75"/>
      <c r="Q7991" s="75"/>
      <c r="W7991" s="75"/>
      <c r="AD7991" s="77"/>
    </row>
    <row r="7992" spans="16:30" ht="4.5" customHeight="1" x14ac:dyDescent="0.2">
      <c r="P7992" s="75"/>
      <c r="Q7992" s="75"/>
      <c r="W7992" s="75"/>
      <c r="AD7992" s="77"/>
    </row>
    <row r="7993" spans="16:30" ht="4.5" customHeight="1" x14ac:dyDescent="0.2">
      <c r="P7993" s="75"/>
      <c r="Q7993" s="75"/>
      <c r="W7993" s="75"/>
      <c r="AD7993" s="77"/>
    </row>
    <row r="7994" spans="16:30" ht="4.5" customHeight="1" x14ac:dyDescent="0.2">
      <c r="P7994" s="75"/>
      <c r="Q7994" s="75"/>
      <c r="W7994" s="75"/>
      <c r="AD7994" s="77"/>
    </row>
    <row r="7995" spans="16:30" ht="4.5" customHeight="1" x14ac:dyDescent="0.2">
      <c r="P7995" s="75"/>
      <c r="Q7995" s="75"/>
      <c r="W7995" s="75"/>
      <c r="AD7995" s="77"/>
    </row>
    <row r="7996" spans="16:30" ht="4.5" customHeight="1" x14ac:dyDescent="0.2">
      <c r="P7996" s="75"/>
      <c r="Q7996" s="75"/>
      <c r="W7996" s="75"/>
      <c r="AD7996" s="77"/>
    </row>
    <row r="7997" spans="16:30" ht="4.5" customHeight="1" x14ac:dyDescent="0.2">
      <c r="P7997" s="75"/>
      <c r="Q7997" s="75"/>
      <c r="W7997" s="75"/>
      <c r="AD7997" s="77"/>
    </row>
    <row r="7998" spans="16:30" ht="4.5" customHeight="1" x14ac:dyDescent="0.2">
      <c r="P7998" s="75"/>
      <c r="Q7998" s="75"/>
      <c r="W7998" s="75"/>
      <c r="AD7998" s="77"/>
    </row>
    <row r="7999" spans="16:30" ht="4.5" customHeight="1" x14ac:dyDescent="0.2">
      <c r="P7999" s="75"/>
      <c r="Q7999" s="75"/>
      <c r="W7999" s="75"/>
      <c r="AD7999" s="77"/>
    </row>
    <row r="8000" spans="16:30" ht="4.5" customHeight="1" x14ac:dyDescent="0.2">
      <c r="P8000" s="75"/>
      <c r="Q8000" s="75"/>
      <c r="W8000" s="75"/>
      <c r="AD8000" s="77"/>
    </row>
    <row r="8001" spans="16:30" ht="4.5" customHeight="1" x14ac:dyDescent="0.2">
      <c r="P8001" s="75"/>
      <c r="Q8001" s="75"/>
      <c r="W8001" s="75"/>
      <c r="AD8001" s="77"/>
    </row>
    <row r="8002" spans="16:30" ht="4.5" customHeight="1" x14ac:dyDescent="0.2">
      <c r="P8002" s="75"/>
      <c r="Q8002" s="75"/>
      <c r="W8002" s="75"/>
      <c r="AD8002" s="77"/>
    </row>
    <row r="8003" spans="16:30" ht="4.5" customHeight="1" x14ac:dyDescent="0.2">
      <c r="P8003" s="75"/>
      <c r="Q8003" s="75"/>
      <c r="W8003" s="75"/>
      <c r="AD8003" s="77"/>
    </row>
    <row r="8004" spans="16:30" ht="4.5" customHeight="1" x14ac:dyDescent="0.2">
      <c r="P8004" s="75"/>
      <c r="Q8004" s="75"/>
      <c r="W8004" s="75"/>
      <c r="AD8004" s="77"/>
    </row>
    <row r="8005" spans="16:30" ht="4.5" customHeight="1" x14ac:dyDescent="0.2">
      <c r="P8005" s="75"/>
      <c r="Q8005" s="75"/>
      <c r="W8005" s="75"/>
      <c r="AD8005" s="77"/>
    </row>
    <row r="8006" spans="16:30" ht="4.5" customHeight="1" x14ac:dyDescent="0.2">
      <c r="P8006" s="75"/>
      <c r="Q8006" s="75"/>
      <c r="W8006" s="75"/>
      <c r="AD8006" s="77"/>
    </row>
    <row r="8007" spans="16:30" ht="4.5" customHeight="1" x14ac:dyDescent="0.2">
      <c r="P8007" s="75"/>
      <c r="Q8007" s="75"/>
      <c r="W8007" s="75"/>
      <c r="AD8007" s="77"/>
    </row>
    <row r="8008" spans="16:30" ht="4.5" customHeight="1" x14ac:dyDescent="0.2">
      <c r="P8008" s="75"/>
      <c r="Q8008" s="75"/>
      <c r="W8008" s="75"/>
      <c r="AD8008" s="77"/>
    </row>
    <row r="8009" spans="16:30" ht="4.5" customHeight="1" x14ac:dyDescent="0.2">
      <c r="P8009" s="75"/>
      <c r="Q8009" s="75"/>
      <c r="W8009" s="75"/>
      <c r="AD8009" s="77"/>
    </row>
    <row r="8010" spans="16:30" ht="4.5" customHeight="1" x14ac:dyDescent="0.2">
      <c r="P8010" s="75"/>
      <c r="Q8010" s="75"/>
      <c r="W8010" s="75"/>
      <c r="AD8010" s="77"/>
    </row>
    <row r="8011" spans="16:30" ht="4.5" customHeight="1" x14ac:dyDescent="0.2">
      <c r="P8011" s="75"/>
      <c r="Q8011" s="75"/>
      <c r="W8011" s="75"/>
      <c r="AD8011" s="77"/>
    </row>
    <row r="8012" spans="16:30" ht="4.5" customHeight="1" x14ac:dyDescent="0.2">
      <c r="P8012" s="75"/>
      <c r="Q8012" s="75"/>
      <c r="W8012" s="75"/>
      <c r="AD8012" s="77"/>
    </row>
    <row r="8013" spans="16:30" ht="4.5" customHeight="1" x14ac:dyDescent="0.2">
      <c r="P8013" s="75"/>
      <c r="Q8013" s="75"/>
      <c r="W8013" s="75"/>
      <c r="AD8013" s="77"/>
    </row>
    <row r="8014" spans="16:30" ht="4.5" customHeight="1" x14ac:dyDescent="0.2">
      <c r="P8014" s="75"/>
      <c r="Q8014" s="75"/>
      <c r="W8014" s="75"/>
      <c r="AD8014" s="77"/>
    </row>
    <row r="8015" spans="16:30" ht="4.5" customHeight="1" x14ac:dyDescent="0.2">
      <c r="P8015" s="75"/>
      <c r="Q8015" s="75"/>
      <c r="W8015" s="75"/>
      <c r="AD8015" s="77"/>
    </row>
    <row r="8016" spans="16:30" ht="4.5" customHeight="1" x14ac:dyDescent="0.2">
      <c r="P8016" s="75"/>
      <c r="Q8016" s="75"/>
      <c r="W8016" s="75"/>
      <c r="AD8016" s="77"/>
    </row>
    <row r="8017" spans="16:30" ht="4.5" customHeight="1" x14ac:dyDescent="0.2">
      <c r="P8017" s="75"/>
      <c r="Q8017" s="75"/>
      <c r="W8017" s="75"/>
      <c r="AD8017" s="77"/>
    </row>
    <row r="8018" spans="16:30" ht="4.5" customHeight="1" x14ac:dyDescent="0.2">
      <c r="P8018" s="75"/>
      <c r="Q8018" s="75"/>
      <c r="W8018" s="75"/>
      <c r="AD8018" s="77"/>
    </row>
    <row r="8019" spans="16:30" ht="4.5" customHeight="1" x14ac:dyDescent="0.2">
      <c r="P8019" s="75"/>
      <c r="Q8019" s="75"/>
      <c r="W8019" s="75"/>
      <c r="AD8019" s="77"/>
    </row>
    <row r="8020" spans="16:30" ht="4.5" customHeight="1" x14ac:dyDescent="0.2">
      <c r="P8020" s="75"/>
      <c r="Q8020" s="75"/>
      <c r="W8020" s="75"/>
      <c r="AD8020" s="77"/>
    </row>
    <row r="8021" spans="16:30" ht="4.5" customHeight="1" x14ac:dyDescent="0.2">
      <c r="P8021" s="75"/>
      <c r="Q8021" s="75"/>
      <c r="W8021" s="75"/>
      <c r="AD8021" s="77"/>
    </row>
    <row r="8022" spans="16:30" ht="4.5" customHeight="1" x14ac:dyDescent="0.2">
      <c r="P8022" s="75"/>
      <c r="Q8022" s="75"/>
      <c r="W8022" s="75"/>
      <c r="AD8022" s="77"/>
    </row>
    <row r="8023" spans="16:30" ht="4.5" customHeight="1" x14ac:dyDescent="0.2">
      <c r="P8023" s="75"/>
      <c r="Q8023" s="75"/>
      <c r="W8023" s="75"/>
      <c r="AD8023" s="77"/>
    </row>
    <row r="8024" spans="16:30" ht="4.5" customHeight="1" x14ac:dyDescent="0.2">
      <c r="P8024" s="75"/>
      <c r="Q8024" s="75"/>
      <c r="W8024" s="75"/>
      <c r="AD8024" s="77"/>
    </row>
    <row r="8025" spans="16:30" ht="4.5" customHeight="1" x14ac:dyDescent="0.2">
      <c r="P8025" s="75"/>
      <c r="Q8025" s="75"/>
      <c r="W8025" s="75"/>
      <c r="AD8025" s="77"/>
    </row>
    <row r="8026" spans="16:30" ht="4.5" customHeight="1" x14ac:dyDescent="0.2">
      <c r="P8026" s="75"/>
      <c r="Q8026" s="75"/>
      <c r="W8026" s="75"/>
      <c r="AD8026" s="77"/>
    </row>
    <row r="8027" spans="16:30" ht="4.5" customHeight="1" x14ac:dyDescent="0.2">
      <c r="P8027" s="75"/>
      <c r="Q8027" s="75"/>
      <c r="W8027" s="75"/>
      <c r="AD8027" s="77"/>
    </row>
    <row r="8028" spans="16:30" ht="4.5" customHeight="1" x14ac:dyDescent="0.2">
      <c r="P8028" s="75"/>
      <c r="Q8028" s="75"/>
      <c r="W8028" s="75"/>
      <c r="AD8028" s="77"/>
    </row>
    <row r="8029" spans="16:30" ht="4.5" customHeight="1" x14ac:dyDescent="0.2">
      <c r="P8029" s="75"/>
      <c r="Q8029" s="75"/>
      <c r="W8029" s="75"/>
      <c r="AD8029" s="77"/>
    </row>
    <row r="8030" spans="16:30" ht="4.5" customHeight="1" x14ac:dyDescent="0.2">
      <c r="P8030" s="75"/>
      <c r="Q8030" s="75"/>
      <c r="W8030" s="75"/>
      <c r="AD8030" s="77"/>
    </row>
    <row r="8031" spans="16:30" ht="4.5" customHeight="1" x14ac:dyDescent="0.2">
      <c r="P8031" s="75"/>
      <c r="Q8031" s="75"/>
      <c r="W8031" s="75"/>
      <c r="AD8031" s="77"/>
    </row>
    <row r="8032" spans="16:30" ht="4.5" customHeight="1" x14ac:dyDescent="0.2">
      <c r="P8032" s="75"/>
      <c r="Q8032" s="75"/>
      <c r="W8032" s="75"/>
      <c r="AD8032" s="77"/>
    </row>
    <row r="8033" spans="16:30" ht="4.5" customHeight="1" x14ac:dyDescent="0.2">
      <c r="P8033" s="75"/>
      <c r="Q8033" s="75"/>
      <c r="W8033" s="75"/>
      <c r="AD8033" s="77"/>
    </row>
    <row r="8034" spans="16:30" ht="4.5" customHeight="1" x14ac:dyDescent="0.2">
      <c r="P8034" s="75"/>
      <c r="Q8034" s="75"/>
      <c r="W8034" s="75"/>
      <c r="AD8034" s="77"/>
    </row>
    <row r="8035" spans="16:30" ht="4.5" customHeight="1" x14ac:dyDescent="0.2">
      <c r="P8035" s="75"/>
      <c r="Q8035" s="75"/>
      <c r="W8035" s="75"/>
      <c r="AD8035" s="77"/>
    </row>
    <row r="8036" spans="16:30" ht="4.5" customHeight="1" x14ac:dyDescent="0.2">
      <c r="P8036" s="75"/>
      <c r="Q8036" s="75"/>
      <c r="W8036" s="75"/>
      <c r="AD8036" s="77"/>
    </row>
    <row r="8037" spans="16:30" ht="4.5" customHeight="1" x14ac:dyDescent="0.2">
      <c r="P8037" s="75"/>
      <c r="Q8037" s="75"/>
      <c r="W8037" s="75"/>
      <c r="AD8037" s="77"/>
    </row>
    <row r="8038" spans="16:30" ht="4.5" customHeight="1" x14ac:dyDescent="0.2">
      <c r="P8038" s="75"/>
      <c r="Q8038" s="75"/>
      <c r="W8038" s="75"/>
      <c r="AD8038" s="77"/>
    </row>
    <row r="8039" spans="16:30" ht="4.5" customHeight="1" x14ac:dyDescent="0.2">
      <c r="P8039" s="75"/>
      <c r="Q8039" s="75"/>
      <c r="W8039" s="75"/>
      <c r="AD8039" s="77"/>
    </row>
    <row r="8040" spans="16:30" ht="4.5" customHeight="1" x14ac:dyDescent="0.2">
      <c r="P8040" s="75"/>
      <c r="Q8040" s="75"/>
      <c r="W8040" s="75"/>
      <c r="AD8040" s="77"/>
    </row>
    <row r="8041" spans="16:30" ht="4.5" customHeight="1" x14ac:dyDescent="0.2">
      <c r="P8041" s="75"/>
      <c r="Q8041" s="75"/>
      <c r="W8041" s="75"/>
      <c r="AD8041" s="77"/>
    </row>
    <row r="8042" spans="16:30" ht="4.5" customHeight="1" x14ac:dyDescent="0.2">
      <c r="P8042" s="75"/>
      <c r="Q8042" s="75"/>
      <c r="W8042" s="75"/>
      <c r="AD8042" s="77"/>
    </row>
    <row r="8043" spans="16:30" ht="4.5" customHeight="1" x14ac:dyDescent="0.2">
      <c r="P8043" s="75"/>
      <c r="Q8043" s="75"/>
      <c r="W8043" s="75"/>
      <c r="AD8043" s="77"/>
    </row>
    <row r="8044" spans="16:30" ht="4.5" customHeight="1" x14ac:dyDescent="0.2">
      <c r="P8044" s="75"/>
      <c r="Q8044" s="75"/>
      <c r="W8044" s="75"/>
      <c r="AD8044" s="77"/>
    </row>
    <row r="8045" spans="16:30" ht="4.5" customHeight="1" x14ac:dyDescent="0.2">
      <c r="P8045" s="75"/>
      <c r="Q8045" s="75"/>
      <c r="W8045" s="75"/>
      <c r="AD8045" s="77"/>
    </row>
    <row r="8046" spans="16:30" ht="4.5" customHeight="1" x14ac:dyDescent="0.2">
      <c r="P8046" s="75"/>
      <c r="Q8046" s="75"/>
      <c r="W8046" s="75"/>
      <c r="AD8046" s="77"/>
    </row>
    <row r="8047" spans="16:30" ht="4.5" customHeight="1" x14ac:dyDescent="0.2">
      <c r="P8047" s="75"/>
      <c r="Q8047" s="75"/>
      <c r="W8047" s="75"/>
      <c r="AD8047" s="77"/>
    </row>
    <row r="8048" spans="16:30" ht="4.5" customHeight="1" x14ac:dyDescent="0.2">
      <c r="P8048" s="75"/>
      <c r="Q8048" s="75"/>
      <c r="W8048" s="75"/>
      <c r="AD8048" s="77"/>
    </row>
    <row r="8049" spans="16:30" ht="4.5" customHeight="1" x14ac:dyDescent="0.2">
      <c r="P8049" s="75"/>
      <c r="Q8049" s="75"/>
      <c r="W8049" s="75"/>
      <c r="AD8049" s="77"/>
    </row>
    <row r="8050" spans="16:30" ht="4.5" customHeight="1" x14ac:dyDescent="0.2">
      <c r="P8050" s="75"/>
      <c r="Q8050" s="75"/>
      <c r="W8050" s="75"/>
      <c r="AD8050" s="77"/>
    </row>
    <row r="8051" spans="16:30" ht="4.5" customHeight="1" x14ac:dyDescent="0.2">
      <c r="P8051" s="75"/>
      <c r="Q8051" s="75"/>
      <c r="W8051" s="75"/>
      <c r="AD8051" s="77"/>
    </row>
    <row r="8052" spans="16:30" ht="4.5" customHeight="1" x14ac:dyDescent="0.2">
      <c r="P8052" s="75"/>
      <c r="Q8052" s="75"/>
      <c r="W8052" s="75"/>
      <c r="AD8052" s="77"/>
    </row>
    <row r="8053" spans="16:30" ht="4.5" customHeight="1" x14ac:dyDescent="0.2">
      <c r="P8053" s="75"/>
      <c r="Q8053" s="75"/>
      <c r="W8053" s="75"/>
      <c r="AD8053" s="77"/>
    </row>
    <row r="8054" spans="16:30" ht="4.5" customHeight="1" x14ac:dyDescent="0.2">
      <c r="P8054" s="75"/>
      <c r="Q8054" s="75"/>
      <c r="W8054" s="75"/>
      <c r="AD8054" s="77"/>
    </row>
    <row r="8055" spans="16:30" ht="4.5" customHeight="1" x14ac:dyDescent="0.2">
      <c r="P8055" s="75"/>
      <c r="Q8055" s="75"/>
      <c r="W8055" s="75"/>
      <c r="AD8055" s="77"/>
    </row>
    <row r="8056" spans="16:30" ht="4.5" customHeight="1" x14ac:dyDescent="0.2">
      <c r="P8056" s="75"/>
      <c r="Q8056" s="75"/>
      <c r="W8056" s="75"/>
      <c r="AD8056" s="77"/>
    </row>
    <row r="8057" spans="16:30" ht="4.5" customHeight="1" x14ac:dyDescent="0.2">
      <c r="P8057" s="75"/>
      <c r="Q8057" s="75"/>
      <c r="W8057" s="75"/>
      <c r="AD8057" s="77"/>
    </row>
    <row r="8058" spans="16:30" ht="4.5" customHeight="1" x14ac:dyDescent="0.2">
      <c r="P8058" s="75"/>
      <c r="Q8058" s="75"/>
      <c r="W8058" s="75"/>
      <c r="AD8058" s="77"/>
    </row>
    <row r="8059" spans="16:30" ht="4.5" customHeight="1" x14ac:dyDescent="0.2">
      <c r="P8059" s="75"/>
      <c r="Q8059" s="75"/>
      <c r="W8059" s="75"/>
      <c r="AD8059" s="77"/>
    </row>
    <row r="8060" spans="16:30" ht="4.5" customHeight="1" x14ac:dyDescent="0.2">
      <c r="P8060" s="75"/>
      <c r="Q8060" s="75"/>
      <c r="W8060" s="75"/>
      <c r="AD8060" s="77"/>
    </row>
    <row r="8061" spans="16:30" ht="4.5" customHeight="1" x14ac:dyDescent="0.2">
      <c r="P8061" s="75"/>
      <c r="Q8061" s="75"/>
      <c r="W8061" s="75"/>
      <c r="AD8061" s="77"/>
    </row>
    <row r="8062" spans="16:30" ht="4.5" customHeight="1" x14ac:dyDescent="0.2">
      <c r="P8062" s="75"/>
      <c r="Q8062" s="75"/>
      <c r="W8062" s="75"/>
      <c r="AD8062" s="77"/>
    </row>
    <row r="8063" spans="16:30" ht="4.5" customHeight="1" x14ac:dyDescent="0.2">
      <c r="P8063" s="75"/>
      <c r="Q8063" s="75"/>
      <c r="W8063" s="75"/>
      <c r="AD8063" s="77"/>
    </row>
    <row r="8064" spans="16:30" ht="4.5" customHeight="1" x14ac:dyDescent="0.2">
      <c r="P8064" s="75"/>
      <c r="Q8064" s="75"/>
      <c r="W8064" s="75"/>
      <c r="AD8064" s="77"/>
    </row>
    <row r="8065" spans="16:30" ht="4.5" customHeight="1" x14ac:dyDescent="0.2">
      <c r="P8065" s="75"/>
      <c r="Q8065" s="75"/>
      <c r="W8065" s="75"/>
      <c r="AD8065" s="77"/>
    </row>
    <row r="8066" spans="16:30" ht="4.5" customHeight="1" x14ac:dyDescent="0.2">
      <c r="P8066" s="75"/>
      <c r="Q8066" s="75"/>
      <c r="W8066" s="75"/>
      <c r="AD8066" s="77"/>
    </row>
    <row r="8067" spans="16:30" ht="4.5" customHeight="1" x14ac:dyDescent="0.2">
      <c r="P8067" s="75"/>
      <c r="Q8067" s="75"/>
      <c r="W8067" s="75"/>
      <c r="AD8067" s="77"/>
    </row>
    <row r="8068" spans="16:30" ht="4.5" customHeight="1" x14ac:dyDescent="0.2">
      <c r="P8068" s="75"/>
      <c r="Q8068" s="75"/>
      <c r="W8068" s="75"/>
      <c r="AD8068" s="77"/>
    </row>
    <row r="8069" spans="16:30" ht="4.5" customHeight="1" x14ac:dyDescent="0.2">
      <c r="P8069" s="75"/>
      <c r="Q8069" s="75"/>
      <c r="W8069" s="75"/>
      <c r="AD8069" s="77"/>
    </row>
    <row r="8070" spans="16:30" ht="4.5" customHeight="1" x14ac:dyDescent="0.2">
      <c r="P8070" s="75"/>
      <c r="Q8070" s="75"/>
      <c r="W8070" s="75"/>
      <c r="AD8070" s="77"/>
    </row>
    <row r="8071" spans="16:30" ht="4.5" customHeight="1" x14ac:dyDescent="0.2">
      <c r="P8071" s="75"/>
      <c r="Q8071" s="75"/>
      <c r="W8071" s="75"/>
      <c r="AD8071" s="77"/>
    </row>
    <row r="8072" spans="16:30" ht="4.5" customHeight="1" x14ac:dyDescent="0.2">
      <c r="P8072" s="75"/>
      <c r="Q8072" s="75"/>
      <c r="W8072" s="75"/>
      <c r="AD8072" s="77"/>
    </row>
    <row r="8073" spans="16:30" ht="4.5" customHeight="1" x14ac:dyDescent="0.2">
      <c r="P8073" s="75"/>
      <c r="Q8073" s="75"/>
      <c r="W8073" s="75"/>
      <c r="AD8073" s="77"/>
    </row>
    <row r="8074" spans="16:30" ht="4.5" customHeight="1" x14ac:dyDescent="0.2">
      <c r="P8074" s="75"/>
      <c r="Q8074" s="75"/>
      <c r="W8074" s="75"/>
      <c r="AD8074" s="77"/>
    </row>
    <row r="8075" spans="16:30" ht="4.5" customHeight="1" x14ac:dyDescent="0.2">
      <c r="P8075" s="75"/>
      <c r="Q8075" s="75"/>
      <c r="W8075" s="75"/>
      <c r="AD8075" s="77"/>
    </row>
    <row r="8076" spans="16:30" ht="4.5" customHeight="1" x14ac:dyDescent="0.2">
      <c r="P8076" s="75"/>
      <c r="Q8076" s="75"/>
      <c r="W8076" s="75"/>
      <c r="AD8076" s="77"/>
    </row>
    <row r="8077" spans="16:30" ht="4.5" customHeight="1" x14ac:dyDescent="0.2">
      <c r="P8077" s="75"/>
      <c r="Q8077" s="75"/>
      <c r="W8077" s="75"/>
      <c r="AD8077" s="77"/>
    </row>
    <row r="8078" spans="16:30" ht="4.5" customHeight="1" x14ac:dyDescent="0.2">
      <c r="P8078" s="75"/>
      <c r="Q8078" s="75"/>
      <c r="W8078" s="75"/>
      <c r="AD8078" s="77"/>
    </row>
    <row r="8079" spans="16:30" ht="4.5" customHeight="1" x14ac:dyDescent="0.2">
      <c r="P8079" s="75"/>
      <c r="Q8079" s="75"/>
      <c r="W8079" s="75"/>
      <c r="AD8079" s="77"/>
    </row>
    <row r="8080" spans="16:30" ht="4.5" customHeight="1" x14ac:dyDescent="0.2">
      <c r="P8080" s="75"/>
      <c r="Q8080" s="75"/>
      <c r="W8080" s="75"/>
      <c r="AD8080" s="77"/>
    </row>
    <row r="8081" spans="16:30" ht="4.5" customHeight="1" x14ac:dyDescent="0.2">
      <c r="P8081" s="75"/>
      <c r="Q8081" s="75"/>
      <c r="W8081" s="75"/>
      <c r="AD8081" s="77"/>
    </row>
    <row r="8082" spans="16:30" ht="4.5" customHeight="1" x14ac:dyDescent="0.2">
      <c r="P8082" s="75"/>
      <c r="Q8082" s="75"/>
      <c r="W8082" s="75"/>
      <c r="AD8082" s="77"/>
    </row>
    <row r="8083" spans="16:30" ht="4.5" customHeight="1" x14ac:dyDescent="0.2">
      <c r="P8083" s="75"/>
      <c r="Q8083" s="75"/>
      <c r="W8083" s="75"/>
      <c r="AD8083" s="77"/>
    </row>
    <row r="8084" spans="16:30" ht="4.5" customHeight="1" x14ac:dyDescent="0.2">
      <c r="P8084" s="75"/>
      <c r="Q8084" s="75"/>
      <c r="W8084" s="75"/>
      <c r="AD8084" s="77"/>
    </row>
    <row r="8085" spans="16:30" ht="4.5" customHeight="1" x14ac:dyDescent="0.2">
      <c r="P8085" s="75"/>
      <c r="Q8085" s="75"/>
      <c r="W8085" s="75"/>
      <c r="AD8085" s="77"/>
    </row>
    <row r="8086" spans="16:30" ht="4.5" customHeight="1" x14ac:dyDescent="0.2">
      <c r="P8086" s="75"/>
      <c r="Q8086" s="75"/>
      <c r="W8086" s="75"/>
      <c r="AD8086" s="77"/>
    </row>
    <row r="8087" spans="16:30" ht="4.5" customHeight="1" x14ac:dyDescent="0.2">
      <c r="P8087" s="75"/>
      <c r="Q8087" s="75"/>
      <c r="W8087" s="75"/>
      <c r="AD8087" s="77"/>
    </row>
    <row r="8088" spans="16:30" ht="4.5" customHeight="1" x14ac:dyDescent="0.2">
      <c r="P8088" s="75"/>
      <c r="Q8088" s="75"/>
      <c r="W8088" s="75"/>
      <c r="AD8088" s="77"/>
    </row>
    <row r="8089" spans="16:30" ht="4.5" customHeight="1" x14ac:dyDescent="0.2">
      <c r="P8089" s="75"/>
      <c r="Q8089" s="75"/>
      <c r="W8089" s="75"/>
      <c r="AD8089" s="77"/>
    </row>
    <row r="8090" spans="16:30" ht="4.5" customHeight="1" x14ac:dyDescent="0.2">
      <c r="P8090" s="75"/>
      <c r="Q8090" s="75"/>
      <c r="W8090" s="75"/>
      <c r="AD8090" s="77"/>
    </row>
    <row r="8091" spans="16:30" ht="4.5" customHeight="1" x14ac:dyDescent="0.2">
      <c r="P8091" s="75"/>
      <c r="Q8091" s="75"/>
      <c r="W8091" s="75"/>
      <c r="AD8091" s="77"/>
    </row>
    <row r="8092" spans="16:30" ht="4.5" customHeight="1" x14ac:dyDescent="0.2">
      <c r="P8092" s="75"/>
      <c r="Q8092" s="75"/>
      <c r="W8092" s="75"/>
      <c r="AD8092" s="77"/>
    </row>
    <row r="8093" spans="16:30" ht="4.5" customHeight="1" x14ac:dyDescent="0.2">
      <c r="P8093" s="75"/>
      <c r="Q8093" s="75"/>
      <c r="W8093" s="75"/>
      <c r="AD8093" s="77"/>
    </row>
    <row r="8094" spans="16:30" ht="4.5" customHeight="1" x14ac:dyDescent="0.2">
      <c r="P8094" s="75"/>
      <c r="Q8094" s="75"/>
      <c r="W8094" s="75"/>
      <c r="AD8094" s="77"/>
    </row>
    <row r="8095" spans="16:30" ht="4.5" customHeight="1" x14ac:dyDescent="0.2">
      <c r="P8095" s="75"/>
      <c r="Q8095" s="75"/>
      <c r="W8095" s="75"/>
      <c r="AD8095" s="77"/>
    </row>
    <row r="8096" spans="16:30" ht="4.5" customHeight="1" x14ac:dyDescent="0.2">
      <c r="P8096" s="75"/>
      <c r="Q8096" s="75"/>
      <c r="W8096" s="75"/>
      <c r="AD8096" s="77"/>
    </row>
    <row r="8097" spans="16:30" ht="4.5" customHeight="1" x14ac:dyDescent="0.2">
      <c r="P8097" s="75"/>
      <c r="Q8097" s="75"/>
      <c r="W8097" s="75"/>
      <c r="AD8097" s="77"/>
    </row>
    <row r="8098" spans="16:30" ht="4.5" customHeight="1" x14ac:dyDescent="0.2">
      <c r="P8098" s="75"/>
      <c r="Q8098" s="75"/>
      <c r="W8098" s="75"/>
      <c r="AD8098" s="77"/>
    </row>
    <row r="8099" spans="16:30" ht="4.5" customHeight="1" x14ac:dyDescent="0.2">
      <c r="P8099" s="75"/>
      <c r="Q8099" s="75"/>
      <c r="W8099" s="75"/>
      <c r="AD8099" s="77"/>
    </row>
    <row r="8100" spans="16:30" ht="4.5" customHeight="1" x14ac:dyDescent="0.2">
      <c r="P8100" s="75"/>
      <c r="Q8100" s="75"/>
      <c r="W8100" s="75"/>
      <c r="AD8100" s="77"/>
    </row>
    <row r="8101" spans="16:30" ht="4.5" customHeight="1" x14ac:dyDescent="0.2">
      <c r="P8101" s="75"/>
      <c r="Q8101" s="75"/>
      <c r="W8101" s="75"/>
      <c r="AD8101" s="77"/>
    </row>
    <row r="8102" spans="16:30" ht="4.5" customHeight="1" x14ac:dyDescent="0.2">
      <c r="P8102" s="75"/>
      <c r="Q8102" s="75"/>
      <c r="W8102" s="75"/>
      <c r="AD8102" s="77"/>
    </row>
    <row r="8103" spans="16:30" ht="4.5" customHeight="1" x14ac:dyDescent="0.2">
      <c r="P8103" s="75"/>
      <c r="Q8103" s="75"/>
      <c r="W8103" s="75"/>
      <c r="AD8103" s="77"/>
    </row>
    <row r="8104" spans="16:30" ht="4.5" customHeight="1" x14ac:dyDescent="0.2">
      <c r="P8104" s="75"/>
      <c r="Q8104" s="75"/>
      <c r="W8104" s="75"/>
      <c r="AD8104" s="77"/>
    </row>
    <row r="8105" spans="16:30" ht="4.5" customHeight="1" x14ac:dyDescent="0.2">
      <c r="P8105" s="75"/>
      <c r="Q8105" s="75"/>
      <c r="W8105" s="75"/>
      <c r="AD8105" s="77"/>
    </row>
    <row r="8106" spans="16:30" ht="4.5" customHeight="1" x14ac:dyDescent="0.2">
      <c r="P8106" s="75"/>
      <c r="Q8106" s="75"/>
      <c r="W8106" s="75"/>
      <c r="AD8106" s="77"/>
    </row>
    <row r="8107" spans="16:30" ht="4.5" customHeight="1" x14ac:dyDescent="0.2">
      <c r="P8107" s="75"/>
      <c r="Q8107" s="75"/>
      <c r="W8107" s="75"/>
      <c r="AD8107" s="77"/>
    </row>
    <row r="8108" spans="16:30" ht="4.5" customHeight="1" x14ac:dyDescent="0.2">
      <c r="P8108" s="75"/>
      <c r="Q8108" s="75"/>
      <c r="W8108" s="75"/>
      <c r="AD8108" s="77"/>
    </row>
    <row r="8109" spans="16:30" ht="4.5" customHeight="1" x14ac:dyDescent="0.2">
      <c r="P8109" s="75"/>
      <c r="Q8109" s="75"/>
      <c r="W8109" s="75"/>
      <c r="AD8109" s="77"/>
    </row>
    <row r="8110" spans="16:30" ht="4.5" customHeight="1" x14ac:dyDescent="0.2">
      <c r="P8110" s="75"/>
      <c r="Q8110" s="75"/>
      <c r="W8110" s="75"/>
      <c r="AD8110" s="77"/>
    </row>
    <row r="8111" spans="16:30" ht="4.5" customHeight="1" x14ac:dyDescent="0.2">
      <c r="P8111" s="75"/>
      <c r="Q8111" s="75"/>
      <c r="W8111" s="75"/>
      <c r="AD8111" s="77"/>
    </row>
    <row r="8112" spans="16:30" ht="4.5" customHeight="1" x14ac:dyDescent="0.2">
      <c r="P8112" s="75"/>
      <c r="Q8112" s="75"/>
      <c r="W8112" s="75"/>
      <c r="AD8112" s="77"/>
    </row>
    <row r="8113" spans="16:30" ht="4.5" customHeight="1" x14ac:dyDescent="0.2">
      <c r="P8113" s="75"/>
      <c r="Q8113" s="75"/>
      <c r="W8113" s="75"/>
      <c r="AD8113" s="77"/>
    </row>
    <row r="8114" spans="16:30" ht="4.5" customHeight="1" x14ac:dyDescent="0.2">
      <c r="P8114" s="75"/>
      <c r="Q8114" s="75"/>
      <c r="W8114" s="75"/>
      <c r="AD8114" s="77"/>
    </row>
    <row r="8115" spans="16:30" ht="4.5" customHeight="1" x14ac:dyDescent="0.2">
      <c r="P8115" s="75"/>
      <c r="Q8115" s="75"/>
      <c r="W8115" s="75"/>
      <c r="AD8115" s="77"/>
    </row>
    <row r="8116" spans="16:30" ht="4.5" customHeight="1" x14ac:dyDescent="0.2">
      <c r="P8116" s="75"/>
      <c r="Q8116" s="75"/>
      <c r="W8116" s="75"/>
      <c r="AD8116" s="77"/>
    </row>
    <row r="8117" spans="16:30" ht="4.5" customHeight="1" x14ac:dyDescent="0.2">
      <c r="P8117" s="75"/>
      <c r="Q8117" s="75"/>
      <c r="W8117" s="75"/>
      <c r="AD8117" s="77"/>
    </row>
    <row r="8118" spans="16:30" ht="4.5" customHeight="1" x14ac:dyDescent="0.2">
      <c r="P8118" s="75"/>
      <c r="Q8118" s="75"/>
      <c r="W8118" s="75"/>
      <c r="AD8118" s="77"/>
    </row>
    <row r="8119" spans="16:30" ht="4.5" customHeight="1" x14ac:dyDescent="0.2">
      <c r="P8119" s="75"/>
      <c r="Q8119" s="75"/>
      <c r="W8119" s="75"/>
      <c r="AD8119" s="77"/>
    </row>
    <row r="8120" spans="16:30" ht="4.5" customHeight="1" x14ac:dyDescent="0.2">
      <c r="P8120" s="75"/>
      <c r="Q8120" s="75"/>
      <c r="W8120" s="75"/>
      <c r="AD8120" s="77"/>
    </row>
    <row r="8121" spans="16:30" ht="4.5" customHeight="1" x14ac:dyDescent="0.2">
      <c r="P8121" s="75"/>
      <c r="Q8121" s="75"/>
      <c r="W8121" s="75"/>
      <c r="AD8121" s="77"/>
    </row>
    <row r="8122" spans="16:30" ht="4.5" customHeight="1" x14ac:dyDescent="0.2">
      <c r="P8122" s="75"/>
      <c r="Q8122" s="75"/>
      <c r="W8122" s="75"/>
      <c r="AD8122" s="77"/>
    </row>
    <row r="8123" spans="16:30" ht="4.5" customHeight="1" x14ac:dyDescent="0.2">
      <c r="P8123" s="75"/>
      <c r="Q8123" s="75"/>
      <c r="W8123" s="75"/>
      <c r="AD8123" s="77"/>
    </row>
    <row r="8124" spans="16:30" ht="4.5" customHeight="1" x14ac:dyDescent="0.2">
      <c r="P8124" s="75"/>
      <c r="Q8124" s="75"/>
      <c r="W8124" s="75"/>
      <c r="AD8124" s="77"/>
    </row>
    <row r="8125" spans="16:30" ht="4.5" customHeight="1" x14ac:dyDescent="0.2">
      <c r="P8125" s="75"/>
      <c r="Q8125" s="75"/>
      <c r="W8125" s="75"/>
      <c r="AD8125" s="77"/>
    </row>
    <row r="8126" spans="16:30" ht="4.5" customHeight="1" x14ac:dyDescent="0.2">
      <c r="P8126" s="75"/>
      <c r="Q8126" s="75"/>
      <c r="W8126" s="75"/>
      <c r="AD8126" s="77"/>
    </row>
    <row r="8127" spans="16:30" ht="4.5" customHeight="1" x14ac:dyDescent="0.2">
      <c r="P8127" s="75"/>
      <c r="Q8127" s="75"/>
      <c r="W8127" s="75"/>
      <c r="AD8127" s="77"/>
    </row>
    <row r="8128" spans="16:30" ht="4.5" customHeight="1" x14ac:dyDescent="0.2">
      <c r="P8128" s="75"/>
      <c r="Q8128" s="75"/>
      <c r="W8128" s="75"/>
      <c r="AD8128" s="77"/>
    </row>
    <row r="8129" spans="16:30" ht="4.5" customHeight="1" x14ac:dyDescent="0.2">
      <c r="P8129" s="75"/>
      <c r="Q8129" s="75"/>
      <c r="W8129" s="75"/>
      <c r="AD8129" s="77"/>
    </row>
    <row r="8130" spans="16:30" ht="4.5" customHeight="1" x14ac:dyDescent="0.2">
      <c r="P8130" s="75"/>
      <c r="Q8130" s="75"/>
      <c r="W8130" s="75"/>
      <c r="AD8130" s="77"/>
    </row>
    <row r="8131" spans="16:30" ht="4.5" customHeight="1" x14ac:dyDescent="0.2">
      <c r="P8131" s="75"/>
      <c r="Q8131" s="75"/>
      <c r="W8131" s="75"/>
      <c r="AD8131" s="77"/>
    </row>
    <row r="8132" spans="16:30" ht="4.5" customHeight="1" x14ac:dyDescent="0.2">
      <c r="P8132" s="75"/>
      <c r="Q8132" s="75"/>
      <c r="W8132" s="75"/>
      <c r="AD8132" s="77"/>
    </row>
    <row r="8133" spans="16:30" ht="4.5" customHeight="1" x14ac:dyDescent="0.2">
      <c r="P8133" s="75"/>
      <c r="Q8133" s="75"/>
      <c r="W8133" s="75"/>
      <c r="AD8133" s="77"/>
    </row>
    <row r="8134" spans="16:30" ht="4.5" customHeight="1" x14ac:dyDescent="0.2">
      <c r="P8134" s="75"/>
      <c r="Q8134" s="75"/>
      <c r="W8134" s="75"/>
      <c r="AD8134" s="77"/>
    </row>
    <row r="8135" spans="16:30" ht="4.5" customHeight="1" x14ac:dyDescent="0.2">
      <c r="P8135" s="75"/>
      <c r="Q8135" s="75"/>
      <c r="W8135" s="75"/>
      <c r="AD8135" s="77"/>
    </row>
    <row r="8136" spans="16:30" ht="4.5" customHeight="1" x14ac:dyDescent="0.2">
      <c r="P8136" s="75"/>
      <c r="Q8136" s="75"/>
      <c r="W8136" s="75"/>
      <c r="AD8136" s="77"/>
    </row>
    <row r="8137" spans="16:30" ht="4.5" customHeight="1" x14ac:dyDescent="0.2">
      <c r="P8137" s="75"/>
      <c r="Q8137" s="75"/>
      <c r="W8137" s="75"/>
      <c r="AD8137" s="77"/>
    </row>
    <row r="8138" spans="16:30" ht="4.5" customHeight="1" x14ac:dyDescent="0.2">
      <c r="P8138" s="75"/>
      <c r="Q8138" s="75"/>
      <c r="W8138" s="75"/>
      <c r="AD8138" s="77"/>
    </row>
    <row r="8139" spans="16:30" ht="4.5" customHeight="1" x14ac:dyDescent="0.2">
      <c r="P8139" s="75"/>
      <c r="Q8139" s="75"/>
      <c r="W8139" s="75"/>
      <c r="AD8139" s="77"/>
    </row>
    <row r="8140" spans="16:30" ht="4.5" customHeight="1" x14ac:dyDescent="0.2">
      <c r="P8140" s="75"/>
      <c r="Q8140" s="75"/>
      <c r="W8140" s="75"/>
      <c r="AD8140" s="77"/>
    </row>
    <row r="8141" spans="16:30" ht="4.5" customHeight="1" x14ac:dyDescent="0.2">
      <c r="P8141" s="75"/>
      <c r="Q8141" s="75"/>
      <c r="W8141" s="75"/>
      <c r="AD8141" s="77"/>
    </row>
    <row r="8142" spans="16:30" ht="4.5" customHeight="1" x14ac:dyDescent="0.2">
      <c r="P8142" s="75"/>
      <c r="Q8142" s="75"/>
      <c r="W8142" s="75"/>
      <c r="AD8142" s="77"/>
    </row>
    <row r="8143" spans="16:30" ht="4.5" customHeight="1" x14ac:dyDescent="0.2">
      <c r="P8143" s="75"/>
      <c r="Q8143" s="75"/>
      <c r="W8143" s="75"/>
      <c r="AD8143" s="77"/>
    </row>
    <row r="8144" spans="16:30" ht="4.5" customHeight="1" x14ac:dyDescent="0.2">
      <c r="P8144" s="75"/>
      <c r="Q8144" s="75"/>
      <c r="W8144" s="75"/>
      <c r="AD8144" s="77"/>
    </row>
    <row r="8145" spans="16:30" ht="4.5" customHeight="1" x14ac:dyDescent="0.2">
      <c r="P8145" s="75"/>
      <c r="Q8145" s="75"/>
      <c r="W8145" s="75"/>
      <c r="AD8145" s="77"/>
    </row>
    <row r="8146" spans="16:30" ht="4.5" customHeight="1" x14ac:dyDescent="0.2">
      <c r="P8146" s="75"/>
      <c r="Q8146" s="75"/>
      <c r="W8146" s="75"/>
      <c r="AD8146" s="77"/>
    </row>
    <row r="8147" spans="16:30" ht="4.5" customHeight="1" x14ac:dyDescent="0.2">
      <c r="P8147" s="75"/>
      <c r="Q8147" s="75"/>
      <c r="W8147" s="75"/>
      <c r="AD8147" s="77"/>
    </row>
    <row r="8148" spans="16:30" ht="4.5" customHeight="1" x14ac:dyDescent="0.2">
      <c r="P8148" s="75"/>
      <c r="Q8148" s="75"/>
      <c r="W8148" s="75"/>
      <c r="AD8148" s="77"/>
    </row>
    <row r="8149" spans="16:30" ht="4.5" customHeight="1" x14ac:dyDescent="0.2">
      <c r="P8149" s="75"/>
      <c r="Q8149" s="75"/>
      <c r="W8149" s="75"/>
      <c r="AD8149" s="77"/>
    </row>
    <row r="8150" spans="16:30" ht="4.5" customHeight="1" x14ac:dyDescent="0.2">
      <c r="P8150" s="75"/>
      <c r="Q8150" s="75"/>
      <c r="W8150" s="75"/>
      <c r="AD8150" s="77"/>
    </row>
    <row r="8151" spans="16:30" ht="4.5" customHeight="1" x14ac:dyDescent="0.2">
      <c r="P8151" s="75"/>
      <c r="Q8151" s="75"/>
      <c r="W8151" s="75"/>
      <c r="AD8151" s="77"/>
    </row>
    <row r="8152" spans="16:30" ht="4.5" customHeight="1" x14ac:dyDescent="0.2">
      <c r="P8152" s="75"/>
      <c r="Q8152" s="75"/>
      <c r="W8152" s="75"/>
      <c r="AD8152" s="77"/>
    </row>
    <row r="8153" spans="16:30" ht="4.5" customHeight="1" x14ac:dyDescent="0.2">
      <c r="P8153" s="75"/>
      <c r="Q8153" s="75"/>
      <c r="W8153" s="75"/>
      <c r="AD8153" s="77"/>
    </row>
    <row r="8154" spans="16:30" ht="4.5" customHeight="1" x14ac:dyDescent="0.2">
      <c r="P8154" s="75"/>
      <c r="Q8154" s="75"/>
      <c r="W8154" s="75"/>
      <c r="AD8154" s="77"/>
    </row>
    <row r="8155" spans="16:30" ht="4.5" customHeight="1" x14ac:dyDescent="0.2">
      <c r="P8155" s="75"/>
      <c r="Q8155" s="75"/>
      <c r="W8155" s="75"/>
      <c r="AD8155" s="77"/>
    </row>
    <row r="8156" spans="16:30" ht="4.5" customHeight="1" x14ac:dyDescent="0.2">
      <c r="P8156" s="75"/>
      <c r="Q8156" s="75"/>
      <c r="W8156" s="75"/>
      <c r="AD8156" s="77"/>
    </row>
    <row r="8157" spans="16:30" ht="4.5" customHeight="1" x14ac:dyDescent="0.2">
      <c r="P8157" s="75"/>
      <c r="Q8157" s="75"/>
      <c r="W8157" s="75"/>
      <c r="AD8157" s="77"/>
    </row>
    <row r="8158" spans="16:30" ht="4.5" customHeight="1" x14ac:dyDescent="0.2">
      <c r="P8158" s="75"/>
      <c r="Q8158" s="75"/>
      <c r="W8158" s="75"/>
      <c r="AD8158" s="77"/>
    </row>
    <row r="8159" spans="16:30" ht="4.5" customHeight="1" x14ac:dyDescent="0.2">
      <c r="P8159" s="75"/>
      <c r="Q8159" s="75"/>
      <c r="W8159" s="75"/>
      <c r="AD8159" s="77"/>
    </row>
    <row r="8160" spans="16:30" ht="4.5" customHeight="1" x14ac:dyDescent="0.2">
      <c r="P8160" s="75"/>
      <c r="Q8160" s="75"/>
      <c r="W8160" s="75"/>
      <c r="AD8160" s="77"/>
    </row>
    <row r="8161" spans="16:30" ht="4.5" customHeight="1" x14ac:dyDescent="0.2">
      <c r="P8161" s="75"/>
      <c r="Q8161" s="75"/>
      <c r="W8161" s="75"/>
      <c r="AD8161" s="77"/>
    </row>
    <row r="8162" spans="16:30" ht="4.5" customHeight="1" x14ac:dyDescent="0.2">
      <c r="P8162" s="75"/>
      <c r="Q8162" s="75"/>
      <c r="W8162" s="75"/>
      <c r="AD8162" s="77"/>
    </row>
    <row r="8163" spans="16:30" ht="4.5" customHeight="1" x14ac:dyDescent="0.2">
      <c r="P8163" s="75"/>
      <c r="Q8163" s="75"/>
      <c r="W8163" s="75"/>
      <c r="AD8163" s="77"/>
    </row>
    <row r="8164" spans="16:30" ht="4.5" customHeight="1" x14ac:dyDescent="0.2">
      <c r="P8164" s="75"/>
      <c r="Q8164" s="75"/>
      <c r="W8164" s="75"/>
      <c r="AD8164" s="77"/>
    </row>
    <row r="8165" spans="16:30" ht="4.5" customHeight="1" x14ac:dyDescent="0.2">
      <c r="P8165" s="75"/>
      <c r="Q8165" s="75"/>
      <c r="W8165" s="75"/>
      <c r="AD8165" s="77"/>
    </row>
    <row r="8166" spans="16:30" ht="4.5" customHeight="1" x14ac:dyDescent="0.2">
      <c r="P8166" s="75"/>
      <c r="Q8166" s="75"/>
      <c r="W8166" s="75"/>
      <c r="AD8166" s="77"/>
    </row>
    <row r="8167" spans="16:30" ht="4.5" customHeight="1" x14ac:dyDescent="0.2">
      <c r="P8167" s="75"/>
      <c r="Q8167" s="75"/>
      <c r="W8167" s="75"/>
      <c r="AD8167" s="77"/>
    </row>
    <row r="8168" spans="16:30" ht="4.5" customHeight="1" x14ac:dyDescent="0.2">
      <c r="P8168" s="75"/>
      <c r="Q8168" s="75"/>
      <c r="W8168" s="75"/>
      <c r="AD8168" s="77"/>
    </row>
    <row r="8169" spans="16:30" ht="4.5" customHeight="1" x14ac:dyDescent="0.2">
      <c r="P8169" s="75"/>
      <c r="Q8169" s="75"/>
      <c r="W8169" s="75"/>
      <c r="AD8169" s="77"/>
    </row>
    <row r="8170" spans="16:30" ht="4.5" customHeight="1" x14ac:dyDescent="0.2">
      <c r="P8170" s="75"/>
      <c r="Q8170" s="75"/>
      <c r="W8170" s="75"/>
      <c r="AD8170" s="77"/>
    </row>
    <row r="8171" spans="16:30" ht="4.5" customHeight="1" x14ac:dyDescent="0.2">
      <c r="P8171" s="75"/>
      <c r="Q8171" s="75"/>
      <c r="W8171" s="75"/>
      <c r="AD8171" s="77"/>
    </row>
    <row r="8172" spans="16:30" ht="4.5" customHeight="1" x14ac:dyDescent="0.2">
      <c r="P8172" s="75"/>
      <c r="Q8172" s="75"/>
      <c r="W8172" s="75"/>
      <c r="AD8172" s="77"/>
    </row>
    <row r="8173" spans="16:30" ht="4.5" customHeight="1" x14ac:dyDescent="0.2">
      <c r="P8173" s="75"/>
      <c r="Q8173" s="75"/>
      <c r="W8173" s="75"/>
      <c r="AD8173" s="77"/>
    </row>
    <row r="8174" spans="16:30" ht="4.5" customHeight="1" x14ac:dyDescent="0.2">
      <c r="P8174" s="75"/>
      <c r="Q8174" s="75"/>
      <c r="W8174" s="75"/>
      <c r="AD8174" s="77"/>
    </row>
    <row r="8175" spans="16:30" ht="4.5" customHeight="1" x14ac:dyDescent="0.2">
      <c r="P8175" s="75"/>
      <c r="Q8175" s="75"/>
      <c r="W8175" s="75"/>
      <c r="AD8175" s="77"/>
    </row>
    <row r="8176" spans="16:30" ht="4.5" customHeight="1" x14ac:dyDescent="0.2">
      <c r="P8176" s="75"/>
      <c r="Q8176" s="75"/>
      <c r="W8176" s="75"/>
      <c r="AD8176" s="77"/>
    </row>
    <row r="8177" spans="16:30" ht="4.5" customHeight="1" x14ac:dyDescent="0.2">
      <c r="P8177" s="75"/>
      <c r="Q8177" s="75"/>
      <c r="W8177" s="75"/>
      <c r="AD8177" s="77"/>
    </row>
    <row r="8178" spans="16:30" ht="4.5" customHeight="1" x14ac:dyDescent="0.2">
      <c r="P8178" s="75"/>
      <c r="Q8178" s="75"/>
      <c r="W8178" s="75"/>
      <c r="AD8178" s="77"/>
    </row>
    <row r="8179" spans="16:30" ht="4.5" customHeight="1" x14ac:dyDescent="0.2">
      <c r="P8179" s="75"/>
      <c r="Q8179" s="75"/>
      <c r="W8179" s="75"/>
      <c r="AD8179" s="77"/>
    </row>
    <row r="8180" spans="16:30" ht="4.5" customHeight="1" x14ac:dyDescent="0.2">
      <c r="P8180" s="75"/>
      <c r="Q8180" s="75"/>
      <c r="W8180" s="75"/>
      <c r="AD8180" s="77"/>
    </row>
    <row r="8181" spans="16:30" ht="4.5" customHeight="1" x14ac:dyDescent="0.2">
      <c r="P8181" s="75"/>
      <c r="Q8181" s="75"/>
      <c r="W8181" s="75"/>
      <c r="AD8181" s="77"/>
    </row>
    <row r="8182" spans="16:30" ht="4.5" customHeight="1" x14ac:dyDescent="0.2">
      <c r="P8182" s="75"/>
      <c r="Q8182" s="75"/>
      <c r="W8182" s="75"/>
      <c r="AD8182" s="77"/>
    </row>
    <row r="8183" spans="16:30" ht="4.5" customHeight="1" x14ac:dyDescent="0.2">
      <c r="P8183" s="75"/>
      <c r="Q8183" s="75"/>
      <c r="W8183" s="75"/>
      <c r="AD8183" s="77"/>
    </row>
    <row r="8184" spans="16:30" ht="4.5" customHeight="1" x14ac:dyDescent="0.2">
      <c r="P8184" s="75"/>
      <c r="Q8184" s="75"/>
      <c r="W8184" s="75"/>
      <c r="AD8184" s="77"/>
    </row>
    <row r="8185" spans="16:30" ht="4.5" customHeight="1" x14ac:dyDescent="0.2">
      <c r="P8185" s="75"/>
      <c r="Q8185" s="75"/>
      <c r="W8185" s="75"/>
      <c r="AD8185" s="77"/>
    </row>
    <row r="8186" spans="16:30" ht="4.5" customHeight="1" x14ac:dyDescent="0.2">
      <c r="P8186" s="75"/>
      <c r="Q8186" s="75"/>
      <c r="W8186" s="75"/>
      <c r="AD8186" s="77"/>
    </row>
    <row r="8187" spans="16:30" ht="4.5" customHeight="1" x14ac:dyDescent="0.2">
      <c r="P8187" s="75"/>
      <c r="Q8187" s="75"/>
      <c r="W8187" s="75"/>
      <c r="AD8187" s="77"/>
    </row>
    <row r="8188" spans="16:30" ht="4.5" customHeight="1" x14ac:dyDescent="0.2">
      <c r="P8188" s="75"/>
      <c r="Q8188" s="75"/>
      <c r="W8188" s="75"/>
      <c r="AD8188" s="77"/>
    </row>
    <row r="8189" spans="16:30" ht="4.5" customHeight="1" x14ac:dyDescent="0.2">
      <c r="P8189" s="75"/>
      <c r="Q8189" s="75"/>
      <c r="W8189" s="75"/>
      <c r="AD8189" s="77"/>
    </row>
    <row r="8190" spans="16:30" ht="4.5" customHeight="1" x14ac:dyDescent="0.2">
      <c r="P8190" s="75"/>
      <c r="Q8190" s="75"/>
      <c r="W8190" s="75"/>
      <c r="AD8190" s="77"/>
    </row>
    <row r="8191" spans="16:30" ht="4.5" customHeight="1" x14ac:dyDescent="0.2">
      <c r="P8191" s="75"/>
      <c r="Q8191" s="75"/>
      <c r="W8191" s="75"/>
      <c r="AD8191" s="77"/>
    </row>
    <row r="8192" spans="16:30" ht="4.5" customHeight="1" x14ac:dyDescent="0.2">
      <c r="P8192" s="75"/>
      <c r="Q8192" s="75"/>
      <c r="W8192" s="75"/>
      <c r="AD8192" s="77"/>
    </row>
    <row r="8193" spans="16:30" ht="4.5" customHeight="1" x14ac:dyDescent="0.2">
      <c r="P8193" s="75"/>
      <c r="Q8193" s="75"/>
      <c r="W8193" s="75"/>
      <c r="AD8193" s="77"/>
    </row>
    <row r="8194" spans="16:30" ht="4.5" customHeight="1" x14ac:dyDescent="0.2">
      <c r="P8194" s="75"/>
      <c r="Q8194" s="75"/>
      <c r="W8194" s="75"/>
      <c r="AD8194" s="77"/>
    </row>
    <row r="8195" spans="16:30" ht="4.5" customHeight="1" x14ac:dyDescent="0.2">
      <c r="P8195" s="75"/>
      <c r="Q8195" s="75"/>
      <c r="W8195" s="75"/>
      <c r="AD8195" s="77"/>
    </row>
    <row r="8196" spans="16:30" ht="4.5" customHeight="1" x14ac:dyDescent="0.2">
      <c r="P8196" s="75"/>
      <c r="Q8196" s="75"/>
      <c r="W8196" s="75"/>
      <c r="AD8196" s="77"/>
    </row>
    <row r="8197" spans="16:30" ht="4.5" customHeight="1" x14ac:dyDescent="0.2">
      <c r="P8197" s="75"/>
      <c r="Q8197" s="75"/>
      <c r="W8197" s="75"/>
      <c r="AD8197" s="77"/>
    </row>
    <row r="8198" spans="16:30" ht="4.5" customHeight="1" x14ac:dyDescent="0.2">
      <c r="P8198" s="75"/>
      <c r="Q8198" s="75"/>
      <c r="W8198" s="75"/>
      <c r="AD8198" s="77"/>
    </row>
    <row r="8199" spans="16:30" ht="4.5" customHeight="1" x14ac:dyDescent="0.2">
      <c r="P8199" s="75"/>
      <c r="Q8199" s="75"/>
      <c r="W8199" s="75"/>
      <c r="AD8199" s="77"/>
    </row>
    <row r="8200" spans="16:30" ht="4.5" customHeight="1" x14ac:dyDescent="0.2">
      <c r="P8200" s="75"/>
      <c r="Q8200" s="75"/>
      <c r="W8200" s="75"/>
      <c r="AD8200" s="77"/>
    </row>
    <row r="8201" spans="16:30" ht="4.5" customHeight="1" x14ac:dyDescent="0.2">
      <c r="P8201" s="75"/>
      <c r="Q8201" s="75"/>
      <c r="W8201" s="75"/>
      <c r="AD8201" s="77"/>
    </row>
    <row r="8202" spans="16:30" ht="4.5" customHeight="1" x14ac:dyDescent="0.2">
      <c r="P8202" s="75"/>
      <c r="Q8202" s="75"/>
      <c r="W8202" s="75"/>
      <c r="AD8202" s="77"/>
    </row>
    <row r="8203" spans="16:30" ht="4.5" customHeight="1" x14ac:dyDescent="0.2">
      <c r="P8203" s="75"/>
      <c r="Q8203" s="75"/>
      <c r="W8203" s="75"/>
      <c r="AD8203" s="77"/>
    </row>
    <row r="8204" spans="16:30" ht="4.5" customHeight="1" x14ac:dyDescent="0.2">
      <c r="P8204" s="75"/>
      <c r="Q8204" s="75"/>
      <c r="W8204" s="75"/>
      <c r="AD8204" s="77"/>
    </row>
    <row r="8205" spans="16:30" ht="4.5" customHeight="1" x14ac:dyDescent="0.2">
      <c r="P8205" s="75"/>
      <c r="Q8205" s="75"/>
      <c r="W8205" s="75"/>
      <c r="AD8205" s="77"/>
    </row>
    <row r="8206" spans="16:30" ht="4.5" customHeight="1" x14ac:dyDescent="0.2">
      <c r="P8206" s="75"/>
      <c r="Q8206" s="75"/>
      <c r="W8206" s="75"/>
      <c r="AD8206" s="77"/>
    </row>
    <row r="8207" spans="16:30" ht="4.5" customHeight="1" x14ac:dyDescent="0.2">
      <c r="P8207" s="75"/>
      <c r="Q8207" s="75"/>
      <c r="W8207" s="75"/>
      <c r="AD8207" s="77"/>
    </row>
    <row r="8208" spans="16:30" ht="4.5" customHeight="1" x14ac:dyDescent="0.2">
      <c r="P8208" s="75"/>
      <c r="Q8208" s="75"/>
      <c r="W8208" s="75"/>
      <c r="AD8208" s="77"/>
    </row>
    <row r="8209" spans="16:30" ht="4.5" customHeight="1" x14ac:dyDescent="0.2">
      <c r="P8209" s="75"/>
      <c r="Q8209" s="75"/>
      <c r="W8209" s="75"/>
      <c r="AD8209" s="77"/>
    </row>
    <row r="8210" spans="16:30" ht="4.5" customHeight="1" x14ac:dyDescent="0.2">
      <c r="P8210" s="75"/>
      <c r="Q8210" s="75"/>
      <c r="W8210" s="75"/>
      <c r="AD8210" s="77"/>
    </row>
    <row r="8211" spans="16:30" ht="4.5" customHeight="1" x14ac:dyDescent="0.2">
      <c r="P8211" s="75"/>
      <c r="Q8211" s="75"/>
      <c r="W8211" s="75"/>
      <c r="AD8211" s="77"/>
    </row>
    <row r="8212" spans="16:30" ht="4.5" customHeight="1" x14ac:dyDescent="0.2">
      <c r="P8212" s="75"/>
      <c r="Q8212" s="75"/>
      <c r="W8212" s="75"/>
      <c r="AD8212" s="77"/>
    </row>
    <row r="8213" spans="16:30" ht="4.5" customHeight="1" x14ac:dyDescent="0.2">
      <c r="P8213" s="75"/>
      <c r="Q8213" s="75"/>
      <c r="W8213" s="75"/>
      <c r="AD8213" s="77"/>
    </row>
    <row r="8214" spans="16:30" ht="4.5" customHeight="1" x14ac:dyDescent="0.2">
      <c r="P8214" s="75"/>
      <c r="Q8214" s="75"/>
      <c r="W8214" s="75"/>
      <c r="AD8214" s="77"/>
    </row>
    <row r="8215" spans="16:30" ht="4.5" customHeight="1" x14ac:dyDescent="0.2">
      <c r="P8215" s="75"/>
      <c r="Q8215" s="75"/>
      <c r="W8215" s="75"/>
      <c r="AD8215" s="77"/>
    </row>
    <row r="8216" spans="16:30" ht="4.5" customHeight="1" x14ac:dyDescent="0.2">
      <c r="P8216" s="75"/>
      <c r="Q8216" s="75"/>
      <c r="W8216" s="75"/>
      <c r="AD8216" s="77"/>
    </row>
    <row r="8217" spans="16:30" ht="4.5" customHeight="1" x14ac:dyDescent="0.2">
      <c r="P8217" s="75"/>
      <c r="Q8217" s="75"/>
      <c r="W8217" s="75"/>
      <c r="AD8217" s="77"/>
    </row>
    <row r="8218" spans="16:30" ht="4.5" customHeight="1" x14ac:dyDescent="0.2">
      <c r="P8218" s="75"/>
      <c r="Q8218" s="75"/>
      <c r="W8218" s="75"/>
      <c r="AD8218" s="77"/>
    </row>
    <row r="8219" spans="16:30" ht="4.5" customHeight="1" x14ac:dyDescent="0.2">
      <c r="P8219" s="75"/>
      <c r="Q8219" s="75"/>
      <c r="W8219" s="75"/>
      <c r="AD8219" s="77"/>
    </row>
    <row r="8220" spans="16:30" ht="4.5" customHeight="1" x14ac:dyDescent="0.2">
      <c r="P8220" s="75"/>
      <c r="Q8220" s="75"/>
      <c r="W8220" s="75"/>
      <c r="AD8220" s="77"/>
    </row>
    <row r="8221" spans="16:30" ht="4.5" customHeight="1" x14ac:dyDescent="0.2">
      <c r="P8221" s="75"/>
      <c r="Q8221" s="75"/>
      <c r="W8221" s="75"/>
      <c r="AD8221" s="77"/>
    </row>
    <row r="8222" spans="16:30" ht="4.5" customHeight="1" x14ac:dyDescent="0.2">
      <c r="P8222" s="75"/>
      <c r="Q8222" s="75"/>
      <c r="W8222" s="75"/>
      <c r="AD8222" s="77"/>
    </row>
    <row r="8223" spans="16:30" ht="4.5" customHeight="1" x14ac:dyDescent="0.2">
      <c r="P8223" s="75"/>
      <c r="Q8223" s="75"/>
      <c r="W8223" s="75"/>
      <c r="AD8223" s="77"/>
    </row>
    <row r="8224" spans="16:30" ht="4.5" customHeight="1" x14ac:dyDescent="0.2">
      <c r="P8224" s="75"/>
      <c r="Q8224" s="75"/>
      <c r="W8224" s="75"/>
      <c r="AD8224" s="77"/>
    </row>
    <row r="8225" spans="16:30" ht="4.5" customHeight="1" x14ac:dyDescent="0.2">
      <c r="P8225" s="75"/>
      <c r="Q8225" s="75"/>
      <c r="W8225" s="75"/>
      <c r="AD8225" s="77"/>
    </row>
    <row r="8226" spans="16:30" ht="4.5" customHeight="1" x14ac:dyDescent="0.2">
      <c r="P8226" s="75"/>
      <c r="Q8226" s="75"/>
      <c r="W8226" s="75"/>
      <c r="AD8226" s="77"/>
    </row>
    <row r="8227" spans="16:30" ht="4.5" customHeight="1" x14ac:dyDescent="0.2">
      <c r="P8227" s="75"/>
      <c r="Q8227" s="75"/>
      <c r="W8227" s="75"/>
      <c r="AD8227" s="77"/>
    </row>
    <row r="8228" spans="16:30" ht="4.5" customHeight="1" x14ac:dyDescent="0.2">
      <c r="P8228" s="75"/>
      <c r="Q8228" s="75"/>
      <c r="W8228" s="75"/>
      <c r="AD8228" s="77"/>
    </row>
    <row r="8229" spans="16:30" ht="4.5" customHeight="1" x14ac:dyDescent="0.2">
      <c r="P8229" s="75"/>
      <c r="Q8229" s="75"/>
      <c r="W8229" s="75"/>
      <c r="AD8229" s="77"/>
    </row>
    <row r="8230" spans="16:30" ht="4.5" customHeight="1" x14ac:dyDescent="0.2">
      <c r="P8230" s="75"/>
      <c r="Q8230" s="75"/>
      <c r="W8230" s="75"/>
      <c r="AD8230" s="77"/>
    </row>
    <row r="8231" spans="16:30" ht="4.5" customHeight="1" x14ac:dyDescent="0.2">
      <c r="P8231" s="75"/>
      <c r="Q8231" s="75"/>
      <c r="W8231" s="75"/>
      <c r="AD8231" s="77"/>
    </row>
    <row r="8232" spans="16:30" ht="4.5" customHeight="1" x14ac:dyDescent="0.2">
      <c r="P8232" s="75"/>
      <c r="Q8232" s="75"/>
      <c r="W8232" s="75"/>
      <c r="AD8232" s="77"/>
    </row>
    <row r="8233" spans="16:30" ht="4.5" customHeight="1" x14ac:dyDescent="0.2">
      <c r="P8233" s="75"/>
      <c r="Q8233" s="75"/>
      <c r="W8233" s="75"/>
      <c r="AD8233" s="77"/>
    </row>
    <row r="8234" spans="16:30" ht="4.5" customHeight="1" x14ac:dyDescent="0.2">
      <c r="P8234" s="75"/>
      <c r="Q8234" s="75"/>
      <c r="W8234" s="75"/>
      <c r="AD8234" s="77"/>
    </row>
    <row r="8235" spans="16:30" ht="4.5" customHeight="1" x14ac:dyDescent="0.2">
      <c r="P8235" s="75"/>
      <c r="Q8235" s="75"/>
      <c r="W8235" s="75"/>
      <c r="AD8235" s="77"/>
    </row>
    <row r="8236" spans="16:30" ht="4.5" customHeight="1" x14ac:dyDescent="0.2">
      <c r="P8236" s="75"/>
      <c r="Q8236" s="75"/>
      <c r="W8236" s="75"/>
      <c r="AD8236" s="77"/>
    </row>
    <row r="8237" spans="16:30" ht="4.5" customHeight="1" x14ac:dyDescent="0.2">
      <c r="P8237" s="75"/>
      <c r="Q8237" s="75"/>
      <c r="W8237" s="75"/>
      <c r="AD8237" s="77"/>
    </row>
    <row r="8238" spans="16:30" ht="4.5" customHeight="1" x14ac:dyDescent="0.2">
      <c r="P8238" s="75"/>
      <c r="Q8238" s="75"/>
      <c r="W8238" s="75"/>
      <c r="AD8238" s="77"/>
    </row>
    <row r="8239" spans="16:30" ht="4.5" customHeight="1" x14ac:dyDescent="0.2">
      <c r="P8239" s="75"/>
      <c r="Q8239" s="75"/>
      <c r="W8239" s="75"/>
      <c r="AD8239" s="77"/>
    </row>
    <row r="8240" spans="16:30" ht="4.5" customHeight="1" x14ac:dyDescent="0.2">
      <c r="P8240" s="75"/>
      <c r="Q8240" s="75"/>
      <c r="W8240" s="75"/>
      <c r="AD8240" s="77"/>
    </row>
    <row r="8241" spans="16:30" ht="4.5" customHeight="1" x14ac:dyDescent="0.2">
      <c r="P8241" s="75"/>
      <c r="Q8241" s="75"/>
      <c r="W8241" s="75"/>
      <c r="AD8241" s="77"/>
    </row>
    <row r="8242" spans="16:30" ht="4.5" customHeight="1" x14ac:dyDescent="0.2">
      <c r="P8242" s="75"/>
      <c r="Q8242" s="75"/>
      <c r="W8242" s="75"/>
      <c r="AD8242" s="77"/>
    </row>
    <row r="8243" spans="16:30" ht="4.5" customHeight="1" x14ac:dyDescent="0.2">
      <c r="P8243" s="75"/>
      <c r="Q8243" s="75"/>
      <c r="W8243" s="75"/>
      <c r="AD8243" s="77"/>
    </row>
    <row r="8244" spans="16:30" ht="4.5" customHeight="1" x14ac:dyDescent="0.2">
      <c r="P8244" s="75"/>
      <c r="Q8244" s="75"/>
      <c r="W8244" s="75"/>
      <c r="AD8244" s="77"/>
    </row>
    <row r="8245" spans="16:30" ht="4.5" customHeight="1" x14ac:dyDescent="0.2">
      <c r="P8245" s="75"/>
      <c r="Q8245" s="75"/>
      <c r="W8245" s="75"/>
      <c r="AD8245" s="77"/>
    </row>
    <row r="8246" spans="16:30" ht="4.5" customHeight="1" x14ac:dyDescent="0.2">
      <c r="P8246" s="75"/>
      <c r="Q8246" s="75"/>
      <c r="W8246" s="75"/>
      <c r="AD8246" s="77"/>
    </row>
    <row r="8247" spans="16:30" ht="4.5" customHeight="1" x14ac:dyDescent="0.2">
      <c r="P8247" s="75"/>
      <c r="Q8247" s="75"/>
      <c r="W8247" s="75"/>
      <c r="AD8247" s="77"/>
    </row>
    <row r="8248" spans="16:30" ht="4.5" customHeight="1" x14ac:dyDescent="0.2">
      <c r="P8248" s="75"/>
      <c r="Q8248" s="75"/>
      <c r="W8248" s="75"/>
      <c r="AD8248" s="77"/>
    </row>
    <row r="8249" spans="16:30" ht="4.5" customHeight="1" x14ac:dyDescent="0.2">
      <c r="P8249" s="75"/>
      <c r="Q8249" s="75"/>
      <c r="W8249" s="75"/>
      <c r="AD8249" s="77"/>
    </row>
    <row r="8250" spans="16:30" ht="4.5" customHeight="1" x14ac:dyDescent="0.2">
      <c r="P8250" s="75"/>
      <c r="Q8250" s="75"/>
      <c r="W8250" s="75"/>
      <c r="AD8250" s="77"/>
    </row>
    <row r="8251" spans="16:30" ht="4.5" customHeight="1" x14ac:dyDescent="0.2">
      <c r="P8251" s="75"/>
      <c r="Q8251" s="75"/>
      <c r="W8251" s="75"/>
      <c r="AD8251" s="77"/>
    </row>
    <row r="8252" spans="16:30" ht="4.5" customHeight="1" x14ac:dyDescent="0.2">
      <c r="P8252" s="75"/>
      <c r="Q8252" s="75"/>
      <c r="W8252" s="75"/>
      <c r="AD8252" s="77"/>
    </row>
    <row r="8253" spans="16:30" ht="4.5" customHeight="1" x14ac:dyDescent="0.2">
      <c r="P8253" s="75"/>
      <c r="Q8253" s="75"/>
      <c r="W8253" s="75"/>
      <c r="AD8253" s="77"/>
    </row>
    <row r="8254" spans="16:30" ht="4.5" customHeight="1" x14ac:dyDescent="0.2">
      <c r="P8254" s="75"/>
      <c r="Q8254" s="75"/>
      <c r="W8254" s="75"/>
      <c r="AD8254" s="77"/>
    </row>
    <row r="8255" spans="16:30" ht="4.5" customHeight="1" x14ac:dyDescent="0.2">
      <c r="P8255" s="75"/>
      <c r="Q8255" s="75"/>
      <c r="W8255" s="75"/>
      <c r="AD8255" s="77"/>
    </row>
    <row r="8256" spans="16:30" ht="4.5" customHeight="1" x14ac:dyDescent="0.2">
      <c r="P8256" s="75"/>
      <c r="Q8256" s="75"/>
      <c r="W8256" s="75"/>
      <c r="AD8256" s="77"/>
    </row>
    <row r="8257" spans="16:30" ht="4.5" customHeight="1" x14ac:dyDescent="0.2">
      <c r="P8257" s="75"/>
      <c r="Q8257" s="75"/>
      <c r="W8257" s="75"/>
      <c r="AD8257" s="77"/>
    </row>
    <row r="8258" spans="16:30" ht="4.5" customHeight="1" x14ac:dyDescent="0.2">
      <c r="P8258" s="75"/>
      <c r="Q8258" s="75"/>
      <c r="W8258" s="75"/>
      <c r="AD8258" s="77"/>
    </row>
    <row r="8259" spans="16:30" ht="4.5" customHeight="1" x14ac:dyDescent="0.2">
      <c r="P8259" s="75"/>
      <c r="Q8259" s="75"/>
      <c r="W8259" s="75"/>
      <c r="AD8259" s="77"/>
    </row>
    <row r="8260" spans="16:30" ht="4.5" customHeight="1" x14ac:dyDescent="0.2">
      <c r="P8260" s="75"/>
      <c r="Q8260" s="75"/>
      <c r="W8260" s="75"/>
      <c r="AD8260" s="77"/>
    </row>
    <row r="8261" spans="16:30" ht="4.5" customHeight="1" x14ac:dyDescent="0.2">
      <c r="P8261" s="75"/>
      <c r="Q8261" s="75"/>
      <c r="W8261" s="75"/>
      <c r="AD8261" s="77"/>
    </row>
    <row r="8262" spans="16:30" ht="4.5" customHeight="1" x14ac:dyDescent="0.2">
      <c r="P8262" s="75"/>
      <c r="Q8262" s="75"/>
      <c r="W8262" s="75"/>
      <c r="AD8262" s="77"/>
    </row>
    <row r="8263" spans="16:30" ht="4.5" customHeight="1" x14ac:dyDescent="0.2">
      <c r="P8263" s="75"/>
      <c r="Q8263" s="75"/>
      <c r="W8263" s="75"/>
      <c r="AD8263" s="77"/>
    </row>
    <row r="8264" spans="16:30" ht="4.5" customHeight="1" x14ac:dyDescent="0.2">
      <c r="P8264" s="75"/>
      <c r="Q8264" s="75"/>
      <c r="W8264" s="75"/>
      <c r="AD8264" s="77"/>
    </row>
    <row r="8265" spans="16:30" ht="4.5" customHeight="1" x14ac:dyDescent="0.2">
      <c r="P8265" s="75"/>
      <c r="Q8265" s="75"/>
      <c r="W8265" s="75"/>
      <c r="AD8265" s="77"/>
    </row>
    <row r="8266" spans="16:30" ht="4.5" customHeight="1" x14ac:dyDescent="0.2">
      <c r="P8266" s="75"/>
      <c r="Q8266" s="75"/>
      <c r="W8266" s="75"/>
      <c r="AD8266" s="77"/>
    </row>
    <row r="8267" spans="16:30" ht="4.5" customHeight="1" x14ac:dyDescent="0.2">
      <c r="P8267" s="75"/>
      <c r="Q8267" s="75"/>
      <c r="W8267" s="75"/>
      <c r="AD8267" s="77"/>
    </row>
    <row r="8268" spans="16:30" ht="4.5" customHeight="1" x14ac:dyDescent="0.2">
      <c r="P8268" s="75"/>
      <c r="Q8268" s="75"/>
      <c r="W8268" s="75"/>
      <c r="AD8268" s="77"/>
    </row>
    <row r="8269" spans="16:30" ht="4.5" customHeight="1" x14ac:dyDescent="0.2">
      <c r="P8269" s="75"/>
      <c r="Q8269" s="75"/>
      <c r="W8269" s="75"/>
      <c r="AD8269" s="77"/>
    </row>
    <row r="8270" spans="16:30" ht="4.5" customHeight="1" x14ac:dyDescent="0.2">
      <c r="P8270" s="75"/>
      <c r="Q8270" s="75"/>
      <c r="W8270" s="75"/>
      <c r="AD8270" s="77"/>
    </row>
    <row r="8271" spans="16:30" ht="4.5" customHeight="1" x14ac:dyDescent="0.2">
      <c r="P8271" s="75"/>
      <c r="Q8271" s="75"/>
      <c r="W8271" s="75"/>
      <c r="AD8271" s="77"/>
    </row>
    <row r="8272" spans="16:30" ht="4.5" customHeight="1" x14ac:dyDescent="0.2">
      <c r="P8272" s="75"/>
      <c r="Q8272" s="75"/>
      <c r="W8272" s="75"/>
      <c r="AD8272" s="77"/>
    </row>
    <row r="8273" spans="16:30" ht="4.5" customHeight="1" x14ac:dyDescent="0.2">
      <c r="P8273" s="75"/>
      <c r="Q8273" s="75"/>
      <c r="W8273" s="75"/>
      <c r="AD8273" s="77"/>
    </row>
    <row r="8274" spans="16:30" ht="4.5" customHeight="1" x14ac:dyDescent="0.2">
      <c r="P8274" s="75"/>
      <c r="Q8274" s="75"/>
      <c r="W8274" s="75"/>
      <c r="AD8274" s="77"/>
    </row>
    <row r="8275" spans="16:30" ht="4.5" customHeight="1" x14ac:dyDescent="0.2">
      <c r="P8275" s="75"/>
      <c r="Q8275" s="75"/>
      <c r="W8275" s="75"/>
      <c r="AD8275" s="77"/>
    </row>
    <row r="8276" spans="16:30" ht="4.5" customHeight="1" x14ac:dyDescent="0.2">
      <c r="P8276" s="75"/>
      <c r="Q8276" s="75"/>
      <c r="W8276" s="75"/>
      <c r="AD8276" s="77"/>
    </row>
    <row r="8277" spans="16:30" ht="4.5" customHeight="1" x14ac:dyDescent="0.2">
      <c r="P8277" s="75"/>
      <c r="Q8277" s="75"/>
      <c r="W8277" s="75"/>
      <c r="AD8277" s="77"/>
    </row>
    <row r="8278" spans="16:30" ht="4.5" customHeight="1" x14ac:dyDescent="0.2">
      <c r="P8278" s="75"/>
      <c r="Q8278" s="75"/>
      <c r="W8278" s="75"/>
      <c r="AD8278" s="77"/>
    </row>
    <row r="8279" spans="16:30" ht="4.5" customHeight="1" x14ac:dyDescent="0.2">
      <c r="P8279" s="75"/>
      <c r="Q8279" s="75"/>
      <c r="W8279" s="75"/>
      <c r="AD8279" s="77"/>
    </row>
    <row r="8280" spans="16:30" ht="4.5" customHeight="1" x14ac:dyDescent="0.2">
      <c r="P8280" s="75"/>
      <c r="Q8280" s="75"/>
      <c r="W8280" s="75"/>
      <c r="AD8280" s="77"/>
    </row>
    <row r="8281" spans="16:30" ht="4.5" customHeight="1" x14ac:dyDescent="0.2">
      <c r="P8281" s="75"/>
      <c r="Q8281" s="75"/>
      <c r="W8281" s="75"/>
      <c r="AD8281" s="77"/>
    </row>
    <row r="8282" spans="16:30" ht="4.5" customHeight="1" x14ac:dyDescent="0.2">
      <c r="P8282" s="75"/>
      <c r="Q8282" s="75"/>
      <c r="W8282" s="75"/>
      <c r="AD8282" s="77"/>
    </row>
    <row r="8283" spans="16:30" ht="4.5" customHeight="1" x14ac:dyDescent="0.2">
      <c r="P8283" s="75"/>
      <c r="Q8283" s="75"/>
      <c r="W8283" s="75"/>
      <c r="AD8283" s="77"/>
    </row>
    <row r="8284" spans="16:30" ht="4.5" customHeight="1" x14ac:dyDescent="0.2">
      <c r="P8284" s="75"/>
      <c r="Q8284" s="75"/>
      <c r="W8284" s="75"/>
      <c r="AD8284" s="77"/>
    </row>
    <row r="8285" spans="16:30" ht="4.5" customHeight="1" x14ac:dyDescent="0.2">
      <c r="P8285" s="75"/>
      <c r="Q8285" s="75"/>
      <c r="W8285" s="75"/>
      <c r="AD8285" s="77"/>
    </row>
    <row r="8286" spans="16:30" ht="4.5" customHeight="1" x14ac:dyDescent="0.2">
      <c r="P8286" s="75"/>
      <c r="Q8286" s="75"/>
      <c r="W8286" s="75"/>
      <c r="AD8286" s="77"/>
    </row>
    <row r="8287" spans="16:30" ht="4.5" customHeight="1" x14ac:dyDescent="0.2">
      <c r="P8287" s="75"/>
      <c r="Q8287" s="75"/>
      <c r="W8287" s="75"/>
      <c r="AD8287" s="77"/>
    </row>
    <row r="8288" spans="16:30" ht="4.5" customHeight="1" x14ac:dyDescent="0.2">
      <c r="P8288" s="75"/>
      <c r="Q8288" s="75"/>
      <c r="W8288" s="75"/>
      <c r="AD8288" s="77"/>
    </row>
    <row r="8289" spans="16:30" ht="4.5" customHeight="1" x14ac:dyDescent="0.2">
      <c r="P8289" s="75"/>
      <c r="Q8289" s="75"/>
      <c r="W8289" s="75"/>
      <c r="AD8289" s="77"/>
    </row>
    <row r="8290" spans="16:30" ht="4.5" customHeight="1" x14ac:dyDescent="0.2">
      <c r="P8290" s="75"/>
      <c r="Q8290" s="75"/>
      <c r="W8290" s="75"/>
      <c r="AD8290" s="77"/>
    </row>
    <row r="8291" spans="16:30" ht="4.5" customHeight="1" x14ac:dyDescent="0.2">
      <c r="P8291" s="75"/>
      <c r="Q8291" s="75"/>
      <c r="W8291" s="75"/>
      <c r="AD8291" s="77"/>
    </row>
    <row r="8292" spans="16:30" ht="4.5" customHeight="1" x14ac:dyDescent="0.2">
      <c r="P8292" s="75"/>
      <c r="Q8292" s="75"/>
      <c r="W8292" s="75"/>
      <c r="AD8292" s="77"/>
    </row>
    <row r="8293" spans="16:30" ht="4.5" customHeight="1" x14ac:dyDescent="0.2">
      <c r="P8293" s="75"/>
      <c r="Q8293" s="75"/>
      <c r="W8293" s="75"/>
      <c r="AD8293" s="77"/>
    </row>
    <row r="8294" spans="16:30" ht="4.5" customHeight="1" x14ac:dyDescent="0.2">
      <c r="P8294" s="75"/>
      <c r="Q8294" s="75"/>
      <c r="W8294" s="75"/>
      <c r="AD8294" s="77"/>
    </row>
    <row r="8295" spans="16:30" ht="4.5" customHeight="1" x14ac:dyDescent="0.2">
      <c r="P8295" s="75"/>
      <c r="Q8295" s="75"/>
      <c r="W8295" s="75"/>
      <c r="AD8295" s="77"/>
    </row>
    <row r="8296" spans="16:30" ht="4.5" customHeight="1" x14ac:dyDescent="0.2">
      <c r="P8296" s="75"/>
      <c r="Q8296" s="75"/>
      <c r="W8296" s="75"/>
      <c r="AD8296" s="77"/>
    </row>
    <row r="8297" spans="16:30" ht="4.5" customHeight="1" x14ac:dyDescent="0.2">
      <c r="P8297" s="75"/>
      <c r="Q8297" s="75"/>
      <c r="W8297" s="75"/>
      <c r="AD8297" s="77"/>
    </row>
    <row r="8298" spans="16:30" ht="4.5" customHeight="1" x14ac:dyDescent="0.2">
      <c r="P8298" s="75"/>
      <c r="Q8298" s="75"/>
      <c r="W8298" s="75"/>
      <c r="AD8298" s="77"/>
    </row>
    <row r="8299" spans="16:30" ht="4.5" customHeight="1" x14ac:dyDescent="0.2">
      <c r="P8299" s="75"/>
      <c r="Q8299" s="75"/>
      <c r="W8299" s="75"/>
      <c r="AD8299" s="77"/>
    </row>
    <row r="8300" spans="16:30" ht="4.5" customHeight="1" x14ac:dyDescent="0.2">
      <c r="P8300" s="75"/>
      <c r="Q8300" s="75"/>
      <c r="W8300" s="75"/>
      <c r="AD8300" s="77"/>
    </row>
    <row r="8301" spans="16:30" ht="4.5" customHeight="1" x14ac:dyDescent="0.2">
      <c r="P8301" s="75"/>
      <c r="Q8301" s="75"/>
      <c r="W8301" s="75"/>
      <c r="AD8301" s="77"/>
    </row>
    <row r="8302" spans="16:30" ht="4.5" customHeight="1" x14ac:dyDescent="0.2">
      <c r="P8302" s="75"/>
      <c r="Q8302" s="75"/>
      <c r="W8302" s="75"/>
      <c r="AD8302" s="77"/>
    </row>
    <row r="8303" spans="16:30" ht="4.5" customHeight="1" x14ac:dyDescent="0.2">
      <c r="P8303" s="75"/>
      <c r="Q8303" s="75"/>
      <c r="W8303" s="75"/>
      <c r="AD8303" s="77"/>
    </row>
    <row r="8304" spans="16:30" ht="4.5" customHeight="1" x14ac:dyDescent="0.2">
      <c r="P8304" s="75"/>
      <c r="Q8304" s="75"/>
      <c r="W8304" s="75"/>
      <c r="AD8304" s="77"/>
    </row>
    <row r="8305" spans="16:30" ht="4.5" customHeight="1" x14ac:dyDescent="0.2">
      <c r="P8305" s="75"/>
      <c r="Q8305" s="75"/>
      <c r="W8305" s="75"/>
      <c r="AD8305" s="77"/>
    </row>
    <row r="8306" spans="16:30" ht="4.5" customHeight="1" x14ac:dyDescent="0.2">
      <c r="P8306" s="75"/>
      <c r="Q8306" s="75"/>
      <c r="W8306" s="75"/>
      <c r="AD8306" s="77"/>
    </row>
    <row r="8307" spans="16:30" ht="4.5" customHeight="1" x14ac:dyDescent="0.2">
      <c r="P8307" s="75"/>
      <c r="Q8307" s="75"/>
      <c r="W8307" s="75"/>
      <c r="AD8307" s="77"/>
    </row>
    <row r="8308" spans="16:30" ht="4.5" customHeight="1" x14ac:dyDescent="0.2">
      <c r="P8308" s="75"/>
      <c r="Q8308" s="75"/>
      <c r="W8308" s="75"/>
      <c r="AD8308" s="77"/>
    </row>
    <row r="8309" spans="16:30" ht="4.5" customHeight="1" x14ac:dyDescent="0.2">
      <c r="P8309" s="75"/>
      <c r="Q8309" s="75"/>
      <c r="W8309" s="75"/>
      <c r="AD8309" s="77"/>
    </row>
    <row r="8310" spans="16:30" ht="4.5" customHeight="1" x14ac:dyDescent="0.2">
      <c r="P8310" s="75"/>
      <c r="Q8310" s="75"/>
      <c r="W8310" s="75"/>
      <c r="AD8310" s="77"/>
    </row>
    <row r="8311" spans="16:30" ht="4.5" customHeight="1" x14ac:dyDescent="0.2">
      <c r="P8311" s="75"/>
      <c r="Q8311" s="75"/>
      <c r="W8311" s="75"/>
      <c r="AD8311" s="77"/>
    </row>
    <row r="8312" spans="16:30" ht="4.5" customHeight="1" x14ac:dyDescent="0.2">
      <c r="P8312" s="75"/>
      <c r="Q8312" s="75"/>
      <c r="W8312" s="75"/>
      <c r="AD8312" s="77"/>
    </row>
    <row r="8313" spans="16:30" ht="4.5" customHeight="1" x14ac:dyDescent="0.2">
      <c r="P8313" s="75"/>
      <c r="Q8313" s="75"/>
      <c r="W8313" s="75"/>
      <c r="AD8313" s="77"/>
    </row>
    <row r="8314" spans="16:30" ht="4.5" customHeight="1" x14ac:dyDescent="0.2">
      <c r="P8314" s="75"/>
      <c r="Q8314" s="75"/>
      <c r="W8314" s="75"/>
      <c r="AD8314" s="77"/>
    </row>
    <row r="8315" spans="16:30" ht="4.5" customHeight="1" x14ac:dyDescent="0.2">
      <c r="P8315" s="75"/>
      <c r="Q8315" s="75"/>
      <c r="W8315" s="75"/>
      <c r="AD8315" s="77"/>
    </row>
    <row r="8316" spans="16:30" ht="4.5" customHeight="1" x14ac:dyDescent="0.2">
      <c r="P8316" s="75"/>
      <c r="Q8316" s="75"/>
      <c r="W8316" s="75"/>
      <c r="AD8316" s="77"/>
    </row>
    <row r="8317" spans="16:30" ht="4.5" customHeight="1" x14ac:dyDescent="0.2">
      <c r="P8317" s="75"/>
      <c r="Q8317" s="75"/>
      <c r="W8317" s="75"/>
      <c r="AD8317" s="77"/>
    </row>
    <row r="8318" spans="16:30" ht="4.5" customHeight="1" x14ac:dyDescent="0.2">
      <c r="P8318" s="75"/>
      <c r="Q8318" s="75"/>
      <c r="W8318" s="75"/>
      <c r="AD8318" s="77"/>
    </row>
    <row r="8319" spans="16:30" ht="4.5" customHeight="1" x14ac:dyDescent="0.2">
      <c r="P8319" s="75"/>
      <c r="Q8319" s="75"/>
      <c r="W8319" s="75"/>
      <c r="AD8319" s="77"/>
    </row>
    <row r="8320" spans="16:30" ht="4.5" customHeight="1" x14ac:dyDescent="0.2">
      <c r="P8320" s="75"/>
      <c r="Q8320" s="75"/>
      <c r="W8320" s="75"/>
      <c r="AD8320" s="77"/>
    </row>
    <row r="8321" spans="16:30" ht="4.5" customHeight="1" x14ac:dyDescent="0.2">
      <c r="P8321" s="75"/>
      <c r="Q8321" s="75"/>
      <c r="W8321" s="75"/>
      <c r="AD8321" s="77"/>
    </row>
    <row r="8322" spans="16:30" ht="4.5" customHeight="1" x14ac:dyDescent="0.2">
      <c r="P8322" s="75"/>
      <c r="Q8322" s="75"/>
      <c r="W8322" s="75"/>
      <c r="AD8322" s="77"/>
    </row>
    <row r="8323" spans="16:30" ht="4.5" customHeight="1" x14ac:dyDescent="0.2">
      <c r="P8323" s="75"/>
      <c r="Q8323" s="75"/>
      <c r="W8323" s="75"/>
      <c r="AD8323" s="77"/>
    </row>
    <row r="8324" spans="16:30" ht="4.5" customHeight="1" x14ac:dyDescent="0.2">
      <c r="P8324" s="75"/>
      <c r="Q8324" s="75"/>
      <c r="W8324" s="75"/>
      <c r="AD8324" s="77"/>
    </row>
    <row r="8325" spans="16:30" ht="4.5" customHeight="1" x14ac:dyDescent="0.2">
      <c r="P8325" s="75"/>
      <c r="Q8325" s="75"/>
      <c r="W8325" s="75"/>
      <c r="AD8325" s="77"/>
    </row>
    <row r="8326" spans="16:30" ht="4.5" customHeight="1" x14ac:dyDescent="0.2">
      <c r="P8326" s="75"/>
      <c r="Q8326" s="75"/>
      <c r="W8326" s="75"/>
      <c r="AD8326" s="77"/>
    </row>
    <row r="8327" spans="16:30" ht="4.5" customHeight="1" x14ac:dyDescent="0.2">
      <c r="P8327" s="75"/>
      <c r="Q8327" s="75"/>
      <c r="W8327" s="75"/>
      <c r="AD8327" s="77"/>
    </row>
    <row r="8328" spans="16:30" ht="4.5" customHeight="1" x14ac:dyDescent="0.2">
      <c r="P8328" s="75"/>
      <c r="Q8328" s="75"/>
      <c r="W8328" s="75"/>
      <c r="AD8328" s="77"/>
    </row>
    <row r="8329" spans="16:30" ht="4.5" customHeight="1" x14ac:dyDescent="0.2">
      <c r="P8329" s="75"/>
      <c r="Q8329" s="75"/>
      <c r="W8329" s="75"/>
      <c r="AD8329" s="77"/>
    </row>
    <row r="8330" spans="16:30" ht="4.5" customHeight="1" x14ac:dyDescent="0.2">
      <c r="P8330" s="75"/>
      <c r="Q8330" s="75"/>
      <c r="W8330" s="75"/>
      <c r="AD8330" s="77"/>
    </row>
    <row r="8331" spans="16:30" ht="4.5" customHeight="1" x14ac:dyDescent="0.2">
      <c r="P8331" s="75"/>
      <c r="Q8331" s="75"/>
      <c r="W8331" s="75"/>
      <c r="AD8331" s="77"/>
    </row>
    <row r="8332" spans="16:30" ht="4.5" customHeight="1" x14ac:dyDescent="0.2">
      <c r="P8332" s="75"/>
      <c r="Q8332" s="75"/>
      <c r="W8332" s="75"/>
      <c r="AD8332" s="77"/>
    </row>
    <row r="8333" spans="16:30" ht="4.5" customHeight="1" x14ac:dyDescent="0.2">
      <c r="P8333" s="75"/>
      <c r="Q8333" s="75"/>
      <c r="W8333" s="75"/>
      <c r="AD8333" s="77"/>
    </row>
    <row r="8334" spans="16:30" ht="4.5" customHeight="1" x14ac:dyDescent="0.2">
      <c r="P8334" s="75"/>
      <c r="Q8334" s="75"/>
      <c r="W8334" s="75"/>
      <c r="AD8334" s="77"/>
    </row>
    <row r="8335" spans="16:30" ht="4.5" customHeight="1" x14ac:dyDescent="0.2">
      <c r="P8335" s="75"/>
      <c r="Q8335" s="75"/>
      <c r="W8335" s="75"/>
      <c r="AD8335" s="77"/>
    </row>
    <row r="8336" spans="16:30" ht="4.5" customHeight="1" x14ac:dyDescent="0.2">
      <c r="P8336" s="75"/>
      <c r="Q8336" s="75"/>
      <c r="W8336" s="75"/>
      <c r="AD8336" s="77"/>
    </row>
    <row r="8337" spans="16:30" ht="4.5" customHeight="1" x14ac:dyDescent="0.2">
      <c r="P8337" s="75"/>
      <c r="Q8337" s="75"/>
      <c r="W8337" s="75"/>
      <c r="AD8337" s="77"/>
    </row>
    <row r="8338" spans="16:30" ht="4.5" customHeight="1" x14ac:dyDescent="0.2">
      <c r="P8338" s="75"/>
      <c r="Q8338" s="75"/>
      <c r="W8338" s="75"/>
      <c r="AD8338" s="77"/>
    </row>
    <row r="8339" spans="16:30" ht="4.5" customHeight="1" x14ac:dyDescent="0.2">
      <c r="P8339" s="75"/>
      <c r="Q8339" s="75"/>
      <c r="W8339" s="75"/>
      <c r="AD8339" s="77"/>
    </row>
    <row r="8340" spans="16:30" ht="4.5" customHeight="1" x14ac:dyDescent="0.2">
      <c r="P8340" s="75"/>
      <c r="Q8340" s="75"/>
      <c r="W8340" s="75"/>
      <c r="AD8340" s="77"/>
    </row>
    <row r="8341" spans="16:30" ht="4.5" customHeight="1" x14ac:dyDescent="0.2">
      <c r="P8341" s="75"/>
      <c r="Q8341" s="75"/>
      <c r="W8341" s="75"/>
      <c r="AD8341" s="77"/>
    </row>
    <row r="8342" spans="16:30" ht="4.5" customHeight="1" x14ac:dyDescent="0.2">
      <c r="P8342" s="75"/>
      <c r="Q8342" s="75"/>
      <c r="W8342" s="75"/>
      <c r="AD8342" s="77"/>
    </row>
    <row r="8343" spans="16:30" ht="4.5" customHeight="1" x14ac:dyDescent="0.2">
      <c r="P8343" s="75"/>
      <c r="Q8343" s="75"/>
      <c r="W8343" s="75"/>
      <c r="AD8343" s="77"/>
    </row>
    <row r="8344" spans="16:30" ht="4.5" customHeight="1" x14ac:dyDescent="0.2">
      <c r="P8344" s="75"/>
      <c r="Q8344" s="75"/>
      <c r="W8344" s="75"/>
      <c r="AD8344" s="77"/>
    </row>
    <row r="8345" spans="16:30" ht="4.5" customHeight="1" x14ac:dyDescent="0.2">
      <c r="P8345" s="75"/>
      <c r="Q8345" s="75"/>
      <c r="W8345" s="75"/>
      <c r="AD8345" s="77"/>
    </row>
    <row r="8346" spans="16:30" ht="4.5" customHeight="1" x14ac:dyDescent="0.2">
      <c r="P8346" s="75"/>
      <c r="Q8346" s="75"/>
      <c r="W8346" s="75"/>
      <c r="AD8346" s="77"/>
    </row>
    <row r="8347" spans="16:30" ht="4.5" customHeight="1" x14ac:dyDescent="0.2">
      <c r="P8347" s="75"/>
      <c r="Q8347" s="75"/>
      <c r="W8347" s="75"/>
      <c r="AD8347" s="77"/>
    </row>
    <row r="8348" spans="16:30" ht="4.5" customHeight="1" x14ac:dyDescent="0.2">
      <c r="P8348" s="75"/>
      <c r="Q8348" s="75"/>
      <c r="W8348" s="75"/>
      <c r="AD8348" s="77"/>
    </row>
    <row r="8349" spans="16:30" ht="4.5" customHeight="1" x14ac:dyDescent="0.2">
      <c r="P8349" s="75"/>
      <c r="Q8349" s="75"/>
      <c r="W8349" s="75"/>
      <c r="AD8349" s="77"/>
    </row>
    <row r="8350" spans="16:30" ht="4.5" customHeight="1" x14ac:dyDescent="0.2">
      <c r="P8350" s="75"/>
      <c r="Q8350" s="75"/>
      <c r="W8350" s="75"/>
      <c r="AD8350" s="77"/>
    </row>
    <row r="8351" spans="16:30" ht="4.5" customHeight="1" x14ac:dyDescent="0.2">
      <c r="P8351" s="75"/>
      <c r="Q8351" s="75"/>
      <c r="W8351" s="75"/>
      <c r="AD8351" s="77"/>
    </row>
    <row r="8352" spans="16:30" ht="4.5" customHeight="1" x14ac:dyDescent="0.2">
      <c r="P8352" s="75"/>
      <c r="Q8352" s="75"/>
      <c r="W8352" s="75"/>
      <c r="AD8352" s="77"/>
    </row>
    <row r="8353" spans="16:30" ht="4.5" customHeight="1" x14ac:dyDescent="0.2">
      <c r="P8353" s="75"/>
      <c r="Q8353" s="75"/>
      <c r="W8353" s="75"/>
      <c r="AD8353" s="77"/>
    </row>
    <row r="8354" spans="16:30" ht="4.5" customHeight="1" x14ac:dyDescent="0.2">
      <c r="P8354" s="75"/>
      <c r="Q8354" s="75"/>
      <c r="W8354" s="75"/>
      <c r="AD8354" s="77"/>
    </row>
    <row r="8355" spans="16:30" ht="4.5" customHeight="1" x14ac:dyDescent="0.2">
      <c r="P8355" s="75"/>
      <c r="Q8355" s="75"/>
      <c r="W8355" s="75"/>
      <c r="AD8355" s="77"/>
    </row>
    <row r="8356" spans="16:30" ht="4.5" customHeight="1" x14ac:dyDescent="0.2">
      <c r="P8356" s="75"/>
      <c r="Q8356" s="75"/>
      <c r="W8356" s="75"/>
      <c r="AD8356" s="77"/>
    </row>
    <row r="8357" spans="16:30" ht="4.5" customHeight="1" x14ac:dyDescent="0.2">
      <c r="P8357" s="75"/>
      <c r="Q8357" s="75"/>
      <c r="W8357" s="75"/>
      <c r="AD8357" s="77"/>
    </row>
    <row r="8358" spans="16:30" ht="4.5" customHeight="1" x14ac:dyDescent="0.2">
      <c r="P8358" s="75"/>
      <c r="Q8358" s="75"/>
      <c r="W8358" s="75"/>
      <c r="AD8358" s="77"/>
    </row>
    <row r="8359" spans="16:30" ht="4.5" customHeight="1" x14ac:dyDescent="0.2">
      <c r="P8359" s="75"/>
      <c r="Q8359" s="75"/>
      <c r="W8359" s="75"/>
      <c r="AD8359" s="77"/>
    </row>
    <row r="8360" spans="16:30" ht="4.5" customHeight="1" x14ac:dyDescent="0.2">
      <c r="P8360" s="75"/>
      <c r="Q8360" s="75"/>
      <c r="W8360" s="75"/>
      <c r="AD8360" s="77"/>
    </row>
    <row r="8361" spans="16:30" ht="4.5" customHeight="1" x14ac:dyDescent="0.2">
      <c r="P8361" s="75"/>
      <c r="Q8361" s="75"/>
      <c r="W8361" s="75"/>
      <c r="AD8361" s="77"/>
    </row>
    <row r="8362" spans="16:30" ht="4.5" customHeight="1" x14ac:dyDescent="0.2">
      <c r="P8362" s="75"/>
      <c r="Q8362" s="75"/>
      <c r="W8362" s="75"/>
      <c r="AD8362" s="77"/>
    </row>
    <row r="8363" spans="16:30" ht="4.5" customHeight="1" x14ac:dyDescent="0.2">
      <c r="P8363" s="75"/>
      <c r="Q8363" s="75"/>
      <c r="W8363" s="75"/>
      <c r="AD8363" s="77"/>
    </row>
    <row r="8364" spans="16:30" ht="4.5" customHeight="1" x14ac:dyDescent="0.2">
      <c r="P8364" s="75"/>
      <c r="Q8364" s="75"/>
      <c r="W8364" s="75"/>
      <c r="AD8364" s="77"/>
    </row>
    <row r="8365" spans="16:30" ht="4.5" customHeight="1" x14ac:dyDescent="0.2">
      <c r="P8365" s="75"/>
      <c r="Q8365" s="75"/>
      <c r="W8365" s="75"/>
      <c r="AD8365" s="77"/>
    </row>
    <row r="8366" spans="16:30" ht="4.5" customHeight="1" x14ac:dyDescent="0.2">
      <c r="P8366" s="75"/>
      <c r="Q8366" s="75"/>
      <c r="W8366" s="75"/>
      <c r="AD8366" s="77"/>
    </row>
    <row r="8367" spans="16:30" ht="4.5" customHeight="1" x14ac:dyDescent="0.2">
      <c r="P8367" s="75"/>
      <c r="Q8367" s="75"/>
      <c r="W8367" s="75"/>
      <c r="AD8367" s="77"/>
    </row>
    <row r="8368" spans="16:30" ht="4.5" customHeight="1" x14ac:dyDescent="0.2">
      <c r="P8368" s="75"/>
      <c r="Q8368" s="75"/>
      <c r="W8368" s="75"/>
      <c r="AD8368" s="77"/>
    </row>
    <row r="8369" spans="16:30" ht="4.5" customHeight="1" x14ac:dyDescent="0.2">
      <c r="P8369" s="75"/>
      <c r="Q8369" s="75"/>
      <c r="W8369" s="75"/>
      <c r="AD8369" s="77"/>
    </row>
    <row r="8370" spans="16:30" ht="4.5" customHeight="1" x14ac:dyDescent="0.2">
      <c r="P8370" s="75"/>
      <c r="Q8370" s="75"/>
      <c r="W8370" s="75"/>
      <c r="AD8370" s="77"/>
    </row>
    <row r="8371" spans="16:30" ht="4.5" customHeight="1" x14ac:dyDescent="0.2">
      <c r="P8371" s="75"/>
      <c r="Q8371" s="75"/>
      <c r="W8371" s="75"/>
      <c r="AD8371" s="77"/>
    </row>
    <row r="8372" spans="16:30" ht="4.5" customHeight="1" x14ac:dyDescent="0.2">
      <c r="P8372" s="75"/>
      <c r="Q8372" s="75"/>
      <c r="W8372" s="75"/>
      <c r="AD8372" s="77"/>
    </row>
    <row r="8373" spans="16:30" ht="4.5" customHeight="1" x14ac:dyDescent="0.2">
      <c r="P8373" s="75"/>
      <c r="Q8373" s="75"/>
      <c r="W8373" s="75"/>
      <c r="AD8373" s="77"/>
    </row>
    <row r="8374" spans="16:30" ht="4.5" customHeight="1" x14ac:dyDescent="0.2">
      <c r="P8374" s="75"/>
      <c r="Q8374" s="75"/>
      <c r="W8374" s="75"/>
      <c r="AD8374" s="77"/>
    </row>
    <row r="8375" spans="16:30" ht="4.5" customHeight="1" x14ac:dyDescent="0.2">
      <c r="P8375" s="75"/>
      <c r="Q8375" s="75"/>
      <c r="W8375" s="75"/>
      <c r="AD8375" s="77"/>
    </row>
    <row r="8376" spans="16:30" ht="4.5" customHeight="1" x14ac:dyDescent="0.2">
      <c r="P8376" s="75"/>
      <c r="Q8376" s="75"/>
      <c r="W8376" s="75"/>
      <c r="AD8376" s="77"/>
    </row>
    <row r="8377" spans="16:30" ht="4.5" customHeight="1" x14ac:dyDescent="0.2">
      <c r="P8377" s="75"/>
      <c r="Q8377" s="75"/>
      <c r="W8377" s="75"/>
      <c r="AD8377" s="77"/>
    </row>
    <row r="8378" spans="16:30" ht="4.5" customHeight="1" x14ac:dyDescent="0.2">
      <c r="P8378" s="75"/>
      <c r="Q8378" s="75"/>
      <c r="W8378" s="75"/>
      <c r="AD8378" s="77"/>
    </row>
    <row r="8379" spans="16:30" ht="4.5" customHeight="1" x14ac:dyDescent="0.2">
      <c r="P8379" s="75"/>
      <c r="Q8379" s="75"/>
      <c r="W8379" s="75"/>
      <c r="AD8379" s="77"/>
    </row>
    <row r="8380" spans="16:30" ht="4.5" customHeight="1" x14ac:dyDescent="0.2">
      <c r="P8380" s="75"/>
      <c r="Q8380" s="75"/>
      <c r="W8380" s="75"/>
      <c r="AD8380" s="77"/>
    </row>
    <row r="8381" spans="16:30" ht="4.5" customHeight="1" x14ac:dyDescent="0.2">
      <c r="P8381" s="75"/>
      <c r="Q8381" s="75"/>
      <c r="W8381" s="75"/>
      <c r="AD8381" s="77"/>
    </row>
    <row r="8382" spans="16:30" ht="4.5" customHeight="1" x14ac:dyDescent="0.2">
      <c r="P8382" s="75"/>
      <c r="Q8382" s="75"/>
      <c r="W8382" s="75"/>
      <c r="AD8382" s="77"/>
    </row>
    <row r="8383" spans="16:30" ht="4.5" customHeight="1" x14ac:dyDescent="0.2">
      <c r="P8383" s="75"/>
      <c r="Q8383" s="75"/>
      <c r="W8383" s="75"/>
      <c r="AD8383" s="77"/>
    </row>
    <row r="8384" spans="16:30" ht="4.5" customHeight="1" x14ac:dyDescent="0.2">
      <c r="P8384" s="75"/>
      <c r="Q8384" s="75"/>
      <c r="W8384" s="75"/>
      <c r="AD8384" s="77"/>
    </row>
    <row r="8385" spans="16:30" ht="4.5" customHeight="1" x14ac:dyDescent="0.2">
      <c r="P8385" s="75"/>
      <c r="Q8385" s="75"/>
      <c r="W8385" s="75"/>
      <c r="AD8385" s="77"/>
    </row>
    <row r="8386" spans="16:30" ht="4.5" customHeight="1" x14ac:dyDescent="0.2">
      <c r="P8386" s="75"/>
      <c r="Q8386" s="75"/>
      <c r="W8386" s="75"/>
      <c r="AD8386" s="77"/>
    </row>
    <row r="8387" spans="16:30" ht="4.5" customHeight="1" x14ac:dyDescent="0.2">
      <c r="P8387" s="75"/>
      <c r="Q8387" s="75"/>
      <c r="W8387" s="75"/>
      <c r="AD8387" s="77"/>
    </row>
    <row r="8388" spans="16:30" ht="4.5" customHeight="1" x14ac:dyDescent="0.2">
      <c r="P8388" s="75"/>
      <c r="Q8388" s="75"/>
      <c r="W8388" s="75"/>
      <c r="AD8388" s="77"/>
    </row>
    <row r="8389" spans="16:30" ht="4.5" customHeight="1" x14ac:dyDescent="0.2">
      <c r="P8389" s="75"/>
      <c r="Q8389" s="75"/>
      <c r="W8389" s="75"/>
      <c r="AD8389" s="77"/>
    </row>
    <row r="8390" spans="16:30" ht="4.5" customHeight="1" x14ac:dyDescent="0.2">
      <c r="P8390" s="75"/>
      <c r="Q8390" s="75"/>
      <c r="W8390" s="75"/>
      <c r="AD8390" s="77"/>
    </row>
    <row r="8391" spans="16:30" ht="4.5" customHeight="1" x14ac:dyDescent="0.2">
      <c r="P8391" s="75"/>
      <c r="Q8391" s="75"/>
      <c r="W8391" s="75"/>
      <c r="AD8391" s="77"/>
    </row>
    <row r="8392" spans="16:30" ht="4.5" customHeight="1" x14ac:dyDescent="0.2">
      <c r="P8392" s="75"/>
      <c r="Q8392" s="75"/>
      <c r="W8392" s="75"/>
      <c r="AD8392" s="77"/>
    </row>
    <row r="8393" spans="16:30" ht="4.5" customHeight="1" x14ac:dyDescent="0.2">
      <c r="P8393" s="75"/>
      <c r="Q8393" s="75"/>
      <c r="W8393" s="75"/>
      <c r="AD8393" s="77"/>
    </row>
    <row r="8394" spans="16:30" ht="4.5" customHeight="1" x14ac:dyDescent="0.2">
      <c r="P8394" s="75"/>
      <c r="Q8394" s="75"/>
      <c r="W8394" s="75"/>
      <c r="AD8394" s="77"/>
    </row>
    <row r="8395" spans="16:30" ht="4.5" customHeight="1" x14ac:dyDescent="0.2">
      <c r="P8395" s="75"/>
      <c r="Q8395" s="75"/>
      <c r="W8395" s="75"/>
      <c r="AD8395" s="77"/>
    </row>
    <row r="8396" spans="16:30" ht="4.5" customHeight="1" x14ac:dyDescent="0.2">
      <c r="P8396" s="75"/>
      <c r="Q8396" s="75"/>
      <c r="W8396" s="75"/>
      <c r="AD8396" s="77"/>
    </row>
    <row r="8397" spans="16:30" ht="4.5" customHeight="1" x14ac:dyDescent="0.2">
      <c r="P8397" s="75"/>
      <c r="Q8397" s="75"/>
      <c r="W8397" s="75"/>
      <c r="AD8397" s="77"/>
    </row>
    <row r="8398" spans="16:30" ht="4.5" customHeight="1" x14ac:dyDescent="0.2">
      <c r="P8398" s="75"/>
      <c r="Q8398" s="75"/>
      <c r="W8398" s="75"/>
      <c r="AD8398" s="77"/>
    </row>
    <row r="8399" spans="16:30" ht="4.5" customHeight="1" x14ac:dyDescent="0.2">
      <c r="P8399" s="75"/>
      <c r="Q8399" s="75"/>
      <c r="W8399" s="75"/>
      <c r="AD8399" s="77"/>
    </row>
    <row r="8400" spans="16:30" ht="4.5" customHeight="1" x14ac:dyDescent="0.2">
      <c r="P8400" s="75"/>
      <c r="Q8400" s="75"/>
      <c r="W8400" s="75"/>
      <c r="AD8400" s="77"/>
    </row>
    <row r="8401" spans="16:30" ht="4.5" customHeight="1" x14ac:dyDescent="0.2">
      <c r="P8401" s="75"/>
      <c r="Q8401" s="75"/>
      <c r="W8401" s="75"/>
      <c r="AD8401" s="77"/>
    </row>
    <row r="8402" spans="16:30" ht="4.5" customHeight="1" x14ac:dyDescent="0.2">
      <c r="P8402" s="75"/>
      <c r="Q8402" s="75"/>
      <c r="W8402" s="75"/>
      <c r="AD8402" s="77"/>
    </row>
    <row r="8403" spans="16:30" ht="4.5" customHeight="1" x14ac:dyDescent="0.2">
      <c r="P8403" s="75"/>
      <c r="Q8403" s="75"/>
      <c r="W8403" s="75"/>
      <c r="AD8403" s="77"/>
    </row>
    <row r="8404" spans="16:30" ht="4.5" customHeight="1" x14ac:dyDescent="0.2">
      <c r="P8404" s="75"/>
      <c r="Q8404" s="75"/>
      <c r="W8404" s="75"/>
      <c r="AD8404" s="77"/>
    </row>
    <row r="8405" spans="16:30" ht="4.5" customHeight="1" x14ac:dyDescent="0.2">
      <c r="P8405" s="75"/>
      <c r="Q8405" s="75"/>
      <c r="W8405" s="75"/>
      <c r="AD8405" s="77"/>
    </row>
    <row r="8406" spans="16:30" ht="4.5" customHeight="1" x14ac:dyDescent="0.2">
      <c r="P8406" s="75"/>
      <c r="Q8406" s="75"/>
      <c r="W8406" s="75"/>
      <c r="AD8406" s="77"/>
    </row>
    <row r="8407" spans="16:30" ht="4.5" customHeight="1" x14ac:dyDescent="0.2">
      <c r="P8407" s="75"/>
      <c r="Q8407" s="75"/>
      <c r="W8407" s="75"/>
      <c r="AD8407" s="77"/>
    </row>
    <row r="8408" spans="16:30" ht="4.5" customHeight="1" x14ac:dyDescent="0.2">
      <c r="P8408" s="75"/>
      <c r="Q8408" s="75"/>
      <c r="W8408" s="75"/>
      <c r="AD8408" s="77"/>
    </row>
    <row r="8409" spans="16:30" ht="4.5" customHeight="1" x14ac:dyDescent="0.2">
      <c r="P8409" s="75"/>
      <c r="Q8409" s="75"/>
      <c r="W8409" s="75"/>
      <c r="AD8409" s="77"/>
    </row>
    <row r="8410" spans="16:30" ht="4.5" customHeight="1" x14ac:dyDescent="0.2">
      <c r="P8410" s="75"/>
      <c r="Q8410" s="75"/>
      <c r="W8410" s="75"/>
      <c r="AD8410" s="77"/>
    </row>
    <row r="8411" spans="16:30" ht="4.5" customHeight="1" x14ac:dyDescent="0.2">
      <c r="P8411" s="75"/>
      <c r="Q8411" s="75"/>
      <c r="W8411" s="75"/>
      <c r="AD8411" s="77"/>
    </row>
    <row r="8412" spans="16:30" ht="4.5" customHeight="1" x14ac:dyDescent="0.2">
      <c r="P8412" s="75"/>
      <c r="Q8412" s="75"/>
      <c r="W8412" s="75"/>
      <c r="AD8412" s="77"/>
    </row>
    <row r="8413" spans="16:30" ht="4.5" customHeight="1" x14ac:dyDescent="0.2">
      <c r="P8413" s="75"/>
      <c r="Q8413" s="75"/>
      <c r="W8413" s="75"/>
      <c r="AD8413" s="77"/>
    </row>
    <row r="8414" spans="16:30" ht="4.5" customHeight="1" x14ac:dyDescent="0.2">
      <c r="P8414" s="75"/>
      <c r="Q8414" s="75"/>
      <c r="W8414" s="75"/>
      <c r="AD8414" s="77"/>
    </row>
    <row r="8415" spans="16:30" ht="4.5" customHeight="1" x14ac:dyDescent="0.2">
      <c r="P8415" s="75"/>
      <c r="Q8415" s="75"/>
      <c r="W8415" s="75"/>
      <c r="AD8415" s="77"/>
    </row>
    <row r="8416" spans="16:30" ht="4.5" customHeight="1" x14ac:dyDescent="0.2">
      <c r="P8416" s="75"/>
      <c r="Q8416" s="75"/>
      <c r="W8416" s="75"/>
      <c r="AD8416" s="77"/>
    </row>
    <row r="8417" spans="16:30" ht="4.5" customHeight="1" x14ac:dyDescent="0.2">
      <c r="P8417" s="75"/>
      <c r="Q8417" s="75"/>
      <c r="W8417" s="75"/>
      <c r="AD8417" s="77"/>
    </row>
    <row r="8418" spans="16:30" ht="4.5" customHeight="1" x14ac:dyDescent="0.2">
      <c r="P8418" s="75"/>
      <c r="Q8418" s="75"/>
      <c r="W8418" s="75"/>
      <c r="AD8418" s="77"/>
    </row>
    <row r="8419" spans="16:30" ht="4.5" customHeight="1" x14ac:dyDescent="0.2">
      <c r="P8419" s="75"/>
      <c r="Q8419" s="75"/>
      <c r="W8419" s="75"/>
      <c r="AD8419" s="77"/>
    </row>
    <row r="8420" spans="16:30" ht="4.5" customHeight="1" x14ac:dyDescent="0.2">
      <c r="P8420" s="75"/>
      <c r="Q8420" s="75"/>
      <c r="W8420" s="75"/>
      <c r="AD8420" s="77"/>
    </row>
    <row r="8421" spans="16:30" ht="4.5" customHeight="1" x14ac:dyDescent="0.2">
      <c r="P8421" s="75"/>
      <c r="Q8421" s="75"/>
      <c r="W8421" s="75"/>
      <c r="AD8421" s="77"/>
    </row>
    <row r="8422" spans="16:30" ht="4.5" customHeight="1" x14ac:dyDescent="0.2">
      <c r="P8422" s="75"/>
      <c r="Q8422" s="75"/>
      <c r="W8422" s="75"/>
      <c r="AD8422" s="77"/>
    </row>
    <row r="8423" spans="16:30" ht="4.5" customHeight="1" x14ac:dyDescent="0.2">
      <c r="P8423" s="75"/>
      <c r="Q8423" s="75"/>
      <c r="W8423" s="75"/>
      <c r="AD8423" s="77"/>
    </row>
    <row r="8424" spans="16:30" ht="4.5" customHeight="1" x14ac:dyDescent="0.2">
      <c r="P8424" s="75"/>
      <c r="Q8424" s="75"/>
      <c r="W8424" s="75"/>
      <c r="AD8424" s="77"/>
    </row>
    <row r="8425" spans="16:30" ht="4.5" customHeight="1" x14ac:dyDescent="0.2">
      <c r="P8425" s="75"/>
      <c r="Q8425" s="75"/>
      <c r="W8425" s="75"/>
      <c r="AD8425" s="77"/>
    </row>
    <row r="8426" spans="16:30" ht="4.5" customHeight="1" x14ac:dyDescent="0.2">
      <c r="P8426" s="75"/>
      <c r="Q8426" s="75"/>
      <c r="W8426" s="75"/>
      <c r="AD8426" s="77"/>
    </row>
    <row r="8427" spans="16:30" ht="4.5" customHeight="1" x14ac:dyDescent="0.2">
      <c r="P8427" s="75"/>
      <c r="Q8427" s="75"/>
      <c r="W8427" s="75"/>
      <c r="AD8427" s="77"/>
    </row>
    <row r="8428" spans="16:30" ht="4.5" customHeight="1" x14ac:dyDescent="0.2">
      <c r="P8428" s="75"/>
      <c r="Q8428" s="75"/>
      <c r="W8428" s="75"/>
      <c r="AD8428" s="77"/>
    </row>
    <row r="8429" spans="16:30" ht="4.5" customHeight="1" x14ac:dyDescent="0.2">
      <c r="P8429" s="75"/>
      <c r="Q8429" s="75"/>
      <c r="W8429" s="75"/>
      <c r="AD8429" s="77"/>
    </row>
    <row r="8430" spans="16:30" ht="4.5" customHeight="1" x14ac:dyDescent="0.2">
      <c r="P8430" s="75"/>
      <c r="Q8430" s="75"/>
      <c r="W8430" s="75"/>
      <c r="AD8430" s="77"/>
    </row>
    <row r="8431" spans="16:30" ht="4.5" customHeight="1" x14ac:dyDescent="0.2">
      <c r="P8431" s="75"/>
      <c r="Q8431" s="75"/>
      <c r="W8431" s="75"/>
      <c r="AD8431" s="77"/>
    </row>
    <row r="8432" spans="16:30" ht="4.5" customHeight="1" x14ac:dyDescent="0.2">
      <c r="P8432" s="75"/>
      <c r="Q8432" s="75"/>
      <c r="W8432" s="75"/>
      <c r="AD8432" s="77"/>
    </row>
    <row r="8433" spans="16:30" ht="4.5" customHeight="1" x14ac:dyDescent="0.2">
      <c r="P8433" s="75"/>
      <c r="Q8433" s="75"/>
      <c r="W8433" s="75"/>
      <c r="AD8433" s="77"/>
    </row>
    <row r="8434" spans="16:30" ht="4.5" customHeight="1" x14ac:dyDescent="0.2">
      <c r="P8434" s="75"/>
      <c r="Q8434" s="75"/>
      <c r="W8434" s="75"/>
      <c r="AD8434" s="77"/>
    </row>
    <row r="8435" spans="16:30" ht="4.5" customHeight="1" x14ac:dyDescent="0.2">
      <c r="P8435" s="75"/>
      <c r="Q8435" s="75"/>
      <c r="W8435" s="75"/>
      <c r="AD8435" s="77"/>
    </row>
    <row r="8436" spans="16:30" ht="4.5" customHeight="1" x14ac:dyDescent="0.2">
      <c r="P8436" s="75"/>
      <c r="Q8436" s="75"/>
      <c r="W8436" s="75"/>
      <c r="AD8436" s="77"/>
    </row>
    <row r="8437" spans="16:30" ht="4.5" customHeight="1" x14ac:dyDescent="0.2">
      <c r="P8437" s="75"/>
      <c r="Q8437" s="75"/>
      <c r="W8437" s="75"/>
      <c r="AD8437" s="77"/>
    </row>
    <row r="8438" spans="16:30" ht="4.5" customHeight="1" x14ac:dyDescent="0.2">
      <c r="P8438" s="75"/>
      <c r="Q8438" s="75"/>
      <c r="W8438" s="75"/>
      <c r="AD8438" s="77"/>
    </row>
    <row r="8439" spans="16:30" ht="4.5" customHeight="1" x14ac:dyDescent="0.2">
      <c r="P8439" s="75"/>
      <c r="Q8439" s="75"/>
      <c r="W8439" s="75"/>
      <c r="AD8439" s="77"/>
    </row>
    <row r="8440" spans="16:30" ht="4.5" customHeight="1" x14ac:dyDescent="0.2">
      <c r="P8440" s="75"/>
      <c r="Q8440" s="75"/>
      <c r="W8440" s="75"/>
      <c r="AD8440" s="77"/>
    </row>
    <row r="8441" spans="16:30" ht="4.5" customHeight="1" x14ac:dyDescent="0.2">
      <c r="P8441" s="75"/>
      <c r="Q8441" s="75"/>
      <c r="W8441" s="75"/>
      <c r="AD8441" s="77"/>
    </row>
    <row r="8442" spans="16:30" ht="4.5" customHeight="1" x14ac:dyDescent="0.2">
      <c r="P8442" s="75"/>
      <c r="Q8442" s="75"/>
      <c r="W8442" s="75"/>
      <c r="AD8442" s="77"/>
    </row>
    <row r="8443" spans="16:30" ht="4.5" customHeight="1" x14ac:dyDescent="0.2">
      <c r="P8443" s="75"/>
      <c r="Q8443" s="75"/>
      <c r="W8443" s="75"/>
      <c r="AD8443" s="77"/>
    </row>
    <row r="8444" spans="16:30" ht="4.5" customHeight="1" x14ac:dyDescent="0.2">
      <c r="P8444" s="75"/>
      <c r="Q8444" s="75"/>
      <c r="W8444" s="75"/>
      <c r="AD8444" s="77"/>
    </row>
    <row r="8445" spans="16:30" ht="4.5" customHeight="1" x14ac:dyDescent="0.2">
      <c r="P8445" s="75"/>
      <c r="Q8445" s="75"/>
      <c r="W8445" s="75"/>
      <c r="AD8445" s="77"/>
    </row>
    <row r="8446" spans="16:30" ht="4.5" customHeight="1" x14ac:dyDescent="0.2">
      <c r="P8446" s="75"/>
      <c r="Q8446" s="75"/>
      <c r="W8446" s="75"/>
      <c r="AD8446" s="77"/>
    </row>
    <row r="8447" spans="16:30" ht="4.5" customHeight="1" x14ac:dyDescent="0.2">
      <c r="P8447" s="75"/>
      <c r="Q8447" s="75"/>
      <c r="W8447" s="75"/>
      <c r="AD8447" s="77"/>
    </row>
    <row r="8448" spans="16:30" ht="4.5" customHeight="1" x14ac:dyDescent="0.2">
      <c r="P8448" s="75"/>
      <c r="Q8448" s="75"/>
      <c r="W8448" s="75"/>
      <c r="AD8448" s="77"/>
    </row>
    <row r="8449" spans="16:30" ht="4.5" customHeight="1" x14ac:dyDescent="0.2">
      <c r="P8449" s="75"/>
      <c r="Q8449" s="75"/>
      <c r="W8449" s="75"/>
      <c r="AD8449" s="77"/>
    </row>
    <row r="8450" spans="16:30" ht="4.5" customHeight="1" x14ac:dyDescent="0.2">
      <c r="P8450" s="75"/>
      <c r="Q8450" s="75"/>
      <c r="W8450" s="75"/>
      <c r="AD8450" s="77"/>
    </row>
    <row r="8451" spans="16:30" ht="4.5" customHeight="1" x14ac:dyDescent="0.2">
      <c r="P8451" s="75"/>
      <c r="Q8451" s="75"/>
      <c r="W8451" s="75"/>
      <c r="AD8451" s="77"/>
    </row>
    <row r="8452" spans="16:30" ht="4.5" customHeight="1" x14ac:dyDescent="0.2">
      <c r="P8452" s="75"/>
      <c r="Q8452" s="75"/>
      <c r="W8452" s="75"/>
      <c r="AD8452" s="77"/>
    </row>
    <row r="8453" spans="16:30" ht="4.5" customHeight="1" x14ac:dyDescent="0.2">
      <c r="P8453" s="75"/>
      <c r="Q8453" s="75"/>
      <c r="W8453" s="75"/>
      <c r="AD8453" s="77"/>
    </row>
    <row r="8454" spans="16:30" ht="4.5" customHeight="1" x14ac:dyDescent="0.2">
      <c r="P8454" s="75"/>
      <c r="Q8454" s="75"/>
      <c r="W8454" s="75"/>
      <c r="AD8454" s="77"/>
    </row>
    <row r="8455" spans="16:30" ht="4.5" customHeight="1" x14ac:dyDescent="0.2">
      <c r="P8455" s="75"/>
      <c r="Q8455" s="75"/>
      <c r="W8455" s="75"/>
      <c r="AD8455" s="77"/>
    </row>
    <row r="8456" spans="16:30" ht="4.5" customHeight="1" x14ac:dyDescent="0.2">
      <c r="P8456" s="75"/>
      <c r="Q8456" s="75"/>
      <c r="W8456" s="75"/>
      <c r="AD8456" s="77"/>
    </row>
    <row r="8457" spans="16:30" ht="4.5" customHeight="1" x14ac:dyDescent="0.2">
      <c r="P8457" s="75"/>
      <c r="Q8457" s="75"/>
      <c r="W8457" s="75"/>
      <c r="AD8457" s="77"/>
    </row>
    <row r="8458" spans="16:30" ht="4.5" customHeight="1" x14ac:dyDescent="0.2">
      <c r="P8458" s="75"/>
      <c r="Q8458" s="75"/>
      <c r="W8458" s="75"/>
      <c r="AD8458" s="77"/>
    </row>
    <row r="8459" spans="16:30" ht="4.5" customHeight="1" x14ac:dyDescent="0.2">
      <c r="P8459" s="75"/>
      <c r="Q8459" s="75"/>
      <c r="W8459" s="75"/>
      <c r="AD8459" s="77"/>
    </row>
    <row r="8460" spans="16:30" ht="4.5" customHeight="1" x14ac:dyDescent="0.2">
      <c r="P8460" s="75"/>
      <c r="Q8460" s="75"/>
      <c r="W8460" s="75"/>
      <c r="AD8460" s="77"/>
    </row>
    <row r="8461" spans="16:30" ht="4.5" customHeight="1" x14ac:dyDescent="0.2">
      <c r="P8461" s="75"/>
      <c r="Q8461" s="75"/>
      <c r="W8461" s="75"/>
      <c r="AD8461" s="77"/>
    </row>
    <row r="8462" spans="16:30" ht="4.5" customHeight="1" x14ac:dyDescent="0.2">
      <c r="P8462" s="75"/>
      <c r="Q8462" s="75"/>
      <c r="W8462" s="75"/>
      <c r="AD8462" s="77"/>
    </row>
    <row r="8463" spans="16:30" ht="4.5" customHeight="1" x14ac:dyDescent="0.2">
      <c r="P8463" s="75"/>
      <c r="Q8463" s="75"/>
      <c r="W8463" s="75"/>
      <c r="AD8463" s="77"/>
    </row>
    <row r="8464" spans="16:30" ht="4.5" customHeight="1" x14ac:dyDescent="0.2">
      <c r="P8464" s="75"/>
      <c r="Q8464" s="75"/>
      <c r="W8464" s="75"/>
      <c r="AD8464" s="77"/>
    </row>
    <row r="8465" spans="16:30" ht="4.5" customHeight="1" x14ac:dyDescent="0.2">
      <c r="P8465" s="75"/>
      <c r="Q8465" s="75"/>
      <c r="W8465" s="75"/>
      <c r="AD8465" s="77"/>
    </row>
    <row r="8466" spans="16:30" ht="4.5" customHeight="1" x14ac:dyDescent="0.2">
      <c r="P8466" s="75"/>
      <c r="Q8466" s="75"/>
      <c r="W8466" s="75"/>
      <c r="AD8466" s="77"/>
    </row>
    <row r="8467" spans="16:30" ht="4.5" customHeight="1" x14ac:dyDescent="0.2">
      <c r="P8467" s="75"/>
      <c r="Q8467" s="75"/>
      <c r="W8467" s="75"/>
      <c r="AD8467" s="77"/>
    </row>
    <row r="8468" spans="16:30" ht="4.5" customHeight="1" x14ac:dyDescent="0.2">
      <c r="P8468" s="75"/>
      <c r="Q8468" s="75"/>
      <c r="W8468" s="75"/>
      <c r="AD8468" s="77"/>
    </row>
    <row r="8469" spans="16:30" ht="4.5" customHeight="1" x14ac:dyDescent="0.2">
      <c r="P8469" s="75"/>
      <c r="Q8469" s="75"/>
      <c r="W8469" s="75"/>
      <c r="AD8469" s="77"/>
    </row>
    <row r="8470" spans="16:30" ht="4.5" customHeight="1" x14ac:dyDescent="0.2">
      <c r="P8470" s="75"/>
      <c r="Q8470" s="75"/>
      <c r="W8470" s="75"/>
      <c r="AD8470" s="77"/>
    </row>
    <row r="8471" spans="16:30" ht="4.5" customHeight="1" x14ac:dyDescent="0.2">
      <c r="P8471" s="75"/>
      <c r="Q8471" s="75"/>
      <c r="W8471" s="75"/>
      <c r="AD8471" s="77"/>
    </row>
    <row r="8472" spans="16:30" ht="4.5" customHeight="1" x14ac:dyDescent="0.2">
      <c r="P8472" s="75"/>
      <c r="Q8472" s="75"/>
      <c r="W8472" s="75"/>
      <c r="AD8472" s="77"/>
    </row>
    <row r="8473" spans="16:30" ht="4.5" customHeight="1" x14ac:dyDescent="0.2">
      <c r="P8473" s="75"/>
      <c r="Q8473" s="75"/>
      <c r="W8473" s="75"/>
      <c r="AD8473" s="77"/>
    </row>
    <row r="8474" spans="16:30" ht="4.5" customHeight="1" x14ac:dyDescent="0.2">
      <c r="P8474" s="75"/>
      <c r="Q8474" s="75"/>
      <c r="W8474" s="75"/>
      <c r="AD8474" s="77"/>
    </row>
    <row r="8475" spans="16:30" ht="4.5" customHeight="1" x14ac:dyDescent="0.2">
      <c r="P8475" s="75"/>
      <c r="Q8475" s="75"/>
      <c r="W8475" s="75"/>
      <c r="AD8475" s="77"/>
    </row>
    <row r="8476" spans="16:30" ht="4.5" customHeight="1" x14ac:dyDescent="0.2">
      <c r="P8476" s="75"/>
      <c r="Q8476" s="75"/>
      <c r="W8476" s="75"/>
      <c r="AD8476" s="77"/>
    </row>
    <row r="8477" spans="16:30" ht="4.5" customHeight="1" x14ac:dyDescent="0.2">
      <c r="P8477" s="75"/>
      <c r="Q8477" s="75"/>
      <c r="W8477" s="75"/>
      <c r="AD8477" s="77"/>
    </row>
    <row r="8478" spans="16:30" ht="4.5" customHeight="1" x14ac:dyDescent="0.2">
      <c r="P8478" s="75"/>
      <c r="Q8478" s="75"/>
      <c r="W8478" s="75"/>
      <c r="AD8478" s="77"/>
    </row>
    <row r="8479" spans="16:30" ht="4.5" customHeight="1" x14ac:dyDescent="0.2">
      <c r="P8479" s="75"/>
      <c r="Q8479" s="75"/>
      <c r="W8479" s="75"/>
      <c r="AD8479" s="77"/>
    </row>
    <row r="8480" spans="16:30" ht="4.5" customHeight="1" x14ac:dyDescent="0.2">
      <c r="P8480" s="75"/>
      <c r="Q8480" s="75"/>
      <c r="W8480" s="75"/>
      <c r="AD8480" s="77"/>
    </row>
    <row r="8481" spans="16:30" ht="4.5" customHeight="1" x14ac:dyDescent="0.2">
      <c r="P8481" s="75"/>
      <c r="Q8481" s="75"/>
      <c r="W8481" s="75"/>
      <c r="AD8481" s="77"/>
    </row>
    <row r="8482" spans="16:30" ht="4.5" customHeight="1" x14ac:dyDescent="0.2">
      <c r="P8482" s="75"/>
      <c r="Q8482" s="75"/>
      <c r="W8482" s="75"/>
      <c r="AD8482" s="77"/>
    </row>
    <row r="8483" spans="16:30" ht="4.5" customHeight="1" x14ac:dyDescent="0.2">
      <c r="P8483" s="75"/>
      <c r="Q8483" s="75"/>
      <c r="W8483" s="75"/>
      <c r="AD8483" s="77"/>
    </row>
    <row r="8484" spans="16:30" ht="4.5" customHeight="1" x14ac:dyDescent="0.2">
      <c r="P8484" s="75"/>
      <c r="Q8484" s="75"/>
      <c r="W8484" s="75"/>
      <c r="AD8484" s="77"/>
    </row>
    <row r="8485" spans="16:30" ht="4.5" customHeight="1" x14ac:dyDescent="0.2">
      <c r="P8485" s="75"/>
      <c r="Q8485" s="75"/>
      <c r="W8485" s="75"/>
      <c r="AD8485" s="77"/>
    </row>
    <row r="8486" spans="16:30" ht="4.5" customHeight="1" x14ac:dyDescent="0.2">
      <c r="P8486" s="75"/>
      <c r="Q8486" s="75"/>
      <c r="W8486" s="75"/>
      <c r="AD8486" s="77"/>
    </row>
    <row r="8487" spans="16:30" ht="4.5" customHeight="1" x14ac:dyDescent="0.2">
      <c r="P8487" s="75"/>
      <c r="Q8487" s="75"/>
      <c r="W8487" s="75"/>
      <c r="AD8487" s="77"/>
    </row>
    <row r="8488" spans="16:30" ht="4.5" customHeight="1" x14ac:dyDescent="0.2">
      <c r="P8488" s="75"/>
      <c r="Q8488" s="75"/>
      <c r="W8488" s="75"/>
      <c r="AD8488" s="77"/>
    </row>
    <row r="8489" spans="16:30" ht="4.5" customHeight="1" x14ac:dyDescent="0.2">
      <c r="P8489" s="75"/>
      <c r="Q8489" s="75"/>
      <c r="W8489" s="75"/>
      <c r="AD8489" s="77"/>
    </row>
    <row r="8490" spans="16:30" ht="4.5" customHeight="1" x14ac:dyDescent="0.2">
      <c r="P8490" s="75"/>
      <c r="Q8490" s="75"/>
      <c r="W8490" s="75"/>
      <c r="AD8490" s="77"/>
    </row>
    <row r="8491" spans="16:30" ht="4.5" customHeight="1" x14ac:dyDescent="0.2">
      <c r="P8491" s="75"/>
      <c r="Q8491" s="75"/>
      <c r="W8491" s="75"/>
      <c r="AD8491" s="77"/>
    </row>
    <row r="8492" spans="16:30" ht="4.5" customHeight="1" x14ac:dyDescent="0.2">
      <c r="P8492" s="75"/>
      <c r="Q8492" s="75"/>
      <c r="W8492" s="75"/>
      <c r="AD8492" s="77"/>
    </row>
    <row r="8493" spans="16:30" ht="4.5" customHeight="1" x14ac:dyDescent="0.2">
      <c r="P8493" s="75"/>
      <c r="Q8493" s="75"/>
      <c r="W8493" s="75"/>
      <c r="AD8493" s="77"/>
    </row>
    <row r="8494" spans="16:30" ht="4.5" customHeight="1" x14ac:dyDescent="0.2">
      <c r="P8494" s="75"/>
      <c r="Q8494" s="75"/>
      <c r="W8494" s="75"/>
      <c r="AD8494" s="77"/>
    </row>
    <row r="8495" spans="16:30" ht="4.5" customHeight="1" x14ac:dyDescent="0.2">
      <c r="P8495" s="75"/>
      <c r="Q8495" s="75"/>
      <c r="W8495" s="75"/>
      <c r="AD8495" s="77"/>
    </row>
    <row r="8496" spans="16:30" ht="4.5" customHeight="1" x14ac:dyDescent="0.2">
      <c r="P8496" s="75"/>
      <c r="Q8496" s="75"/>
      <c r="W8496" s="75"/>
      <c r="AD8496" s="77"/>
    </row>
    <row r="8497" spans="16:30" ht="4.5" customHeight="1" x14ac:dyDescent="0.2">
      <c r="P8497" s="75"/>
      <c r="Q8497" s="75"/>
      <c r="W8497" s="75"/>
      <c r="AD8497" s="77"/>
    </row>
    <row r="8498" spans="16:30" ht="4.5" customHeight="1" x14ac:dyDescent="0.2">
      <c r="P8498" s="75"/>
      <c r="Q8498" s="75"/>
      <c r="W8498" s="75"/>
      <c r="AD8498" s="77"/>
    </row>
    <row r="8499" spans="16:30" ht="4.5" customHeight="1" x14ac:dyDescent="0.2">
      <c r="P8499" s="75"/>
      <c r="Q8499" s="75"/>
      <c r="W8499" s="75"/>
      <c r="AD8499" s="77"/>
    </row>
    <row r="8500" spans="16:30" ht="4.5" customHeight="1" x14ac:dyDescent="0.2">
      <c r="P8500" s="75"/>
      <c r="Q8500" s="75"/>
      <c r="W8500" s="75"/>
      <c r="AD8500" s="77"/>
    </row>
    <row r="8501" spans="16:30" ht="4.5" customHeight="1" x14ac:dyDescent="0.2">
      <c r="P8501" s="75"/>
      <c r="Q8501" s="75"/>
      <c r="W8501" s="75"/>
      <c r="AD8501" s="77"/>
    </row>
    <row r="8502" spans="16:30" ht="4.5" customHeight="1" x14ac:dyDescent="0.2">
      <c r="P8502" s="75"/>
      <c r="Q8502" s="75"/>
      <c r="W8502" s="75"/>
      <c r="AD8502" s="77"/>
    </row>
    <row r="8503" spans="16:30" ht="4.5" customHeight="1" x14ac:dyDescent="0.2">
      <c r="P8503" s="75"/>
      <c r="Q8503" s="75"/>
      <c r="W8503" s="75"/>
      <c r="AD8503" s="77"/>
    </row>
    <row r="8504" spans="16:30" ht="4.5" customHeight="1" x14ac:dyDescent="0.2">
      <c r="P8504" s="75"/>
      <c r="Q8504" s="75"/>
      <c r="W8504" s="75"/>
      <c r="AD8504" s="77"/>
    </row>
    <row r="8505" spans="16:30" ht="4.5" customHeight="1" x14ac:dyDescent="0.2">
      <c r="P8505" s="75"/>
      <c r="Q8505" s="75"/>
      <c r="W8505" s="75"/>
      <c r="AD8505" s="77"/>
    </row>
    <row r="8506" spans="16:30" ht="4.5" customHeight="1" x14ac:dyDescent="0.2">
      <c r="P8506" s="75"/>
      <c r="Q8506" s="75"/>
      <c r="W8506" s="75"/>
      <c r="AD8506" s="77"/>
    </row>
    <row r="8507" spans="16:30" ht="4.5" customHeight="1" x14ac:dyDescent="0.2">
      <c r="P8507" s="75"/>
      <c r="Q8507" s="75"/>
      <c r="W8507" s="75"/>
      <c r="AD8507" s="77"/>
    </row>
    <row r="8508" spans="16:30" ht="4.5" customHeight="1" x14ac:dyDescent="0.2">
      <c r="P8508" s="75"/>
      <c r="Q8508" s="75"/>
      <c r="W8508" s="75"/>
      <c r="AD8508" s="77"/>
    </row>
    <row r="8509" spans="16:30" ht="4.5" customHeight="1" x14ac:dyDescent="0.2">
      <c r="P8509" s="75"/>
      <c r="Q8509" s="75"/>
      <c r="W8509" s="75"/>
      <c r="AD8509" s="77"/>
    </row>
    <row r="8510" spans="16:30" ht="4.5" customHeight="1" x14ac:dyDescent="0.2">
      <c r="P8510" s="75"/>
      <c r="Q8510" s="75"/>
      <c r="W8510" s="75"/>
      <c r="AD8510" s="77"/>
    </row>
    <row r="8511" spans="16:30" ht="4.5" customHeight="1" x14ac:dyDescent="0.2">
      <c r="P8511" s="75"/>
      <c r="Q8511" s="75"/>
      <c r="W8511" s="75"/>
      <c r="AD8511" s="77"/>
    </row>
    <row r="8512" spans="16:30" ht="4.5" customHeight="1" x14ac:dyDescent="0.2">
      <c r="P8512" s="75"/>
      <c r="Q8512" s="75"/>
      <c r="W8512" s="75"/>
      <c r="AD8512" s="77"/>
    </row>
    <row r="8513" spans="16:30" ht="4.5" customHeight="1" x14ac:dyDescent="0.2">
      <c r="P8513" s="75"/>
      <c r="Q8513" s="75"/>
      <c r="W8513" s="75"/>
      <c r="AD8513" s="77"/>
    </row>
    <row r="8514" spans="16:30" ht="4.5" customHeight="1" x14ac:dyDescent="0.2">
      <c r="P8514" s="75"/>
      <c r="Q8514" s="75"/>
      <c r="W8514" s="75"/>
      <c r="AD8514" s="77"/>
    </row>
    <row r="8515" spans="16:30" ht="4.5" customHeight="1" x14ac:dyDescent="0.2">
      <c r="P8515" s="75"/>
      <c r="Q8515" s="75"/>
      <c r="W8515" s="75"/>
      <c r="AD8515" s="77"/>
    </row>
    <row r="8516" spans="16:30" ht="4.5" customHeight="1" x14ac:dyDescent="0.2">
      <c r="P8516" s="75"/>
      <c r="Q8516" s="75"/>
      <c r="W8516" s="75"/>
      <c r="AD8516" s="77"/>
    </row>
    <row r="8517" spans="16:30" ht="4.5" customHeight="1" x14ac:dyDescent="0.2">
      <c r="P8517" s="75"/>
      <c r="Q8517" s="75"/>
      <c r="W8517" s="75"/>
      <c r="AD8517" s="77"/>
    </row>
    <row r="8518" spans="16:30" ht="4.5" customHeight="1" x14ac:dyDescent="0.2">
      <c r="P8518" s="75"/>
      <c r="Q8518" s="75"/>
      <c r="W8518" s="75"/>
      <c r="AD8518" s="77"/>
    </row>
    <row r="8519" spans="16:30" ht="4.5" customHeight="1" x14ac:dyDescent="0.2">
      <c r="P8519" s="75"/>
      <c r="Q8519" s="75"/>
      <c r="W8519" s="75"/>
      <c r="AD8519" s="77"/>
    </row>
    <row r="8520" spans="16:30" ht="4.5" customHeight="1" x14ac:dyDescent="0.2">
      <c r="P8520" s="75"/>
      <c r="Q8520" s="75"/>
      <c r="W8520" s="75"/>
      <c r="AD8520" s="77"/>
    </row>
    <row r="8521" spans="16:30" ht="4.5" customHeight="1" x14ac:dyDescent="0.2">
      <c r="P8521" s="75"/>
      <c r="Q8521" s="75"/>
      <c r="W8521" s="75"/>
      <c r="AD8521" s="77"/>
    </row>
    <row r="8522" spans="16:30" ht="4.5" customHeight="1" x14ac:dyDescent="0.2">
      <c r="P8522" s="75"/>
      <c r="Q8522" s="75"/>
      <c r="W8522" s="75"/>
      <c r="AD8522" s="77"/>
    </row>
    <row r="8523" spans="16:30" ht="4.5" customHeight="1" x14ac:dyDescent="0.2">
      <c r="P8523" s="75"/>
      <c r="Q8523" s="75"/>
      <c r="W8523" s="75"/>
      <c r="AD8523" s="77"/>
    </row>
    <row r="8524" spans="16:30" ht="4.5" customHeight="1" x14ac:dyDescent="0.2">
      <c r="P8524" s="75"/>
      <c r="Q8524" s="75"/>
      <c r="W8524" s="75"/>
      <c r="AD8524" s="77"/>
    </row>
    <row r="8525" spans="16:30" ht="4.5" customHeight="1" x14ac:dyDescent="0.2">
      <c r="P8525" s="75"/>
      <c r="Q8525" s="75"/>
      <c r="W8525" s="75"/>
      <c r="AD8525" s="77"/>
    </row>
    <row r="8526" spans="16:30" ht="4.5" customHeight="1" x14ac:dyDescent="0.2">
      <c r="P8526" s="75"/>
      <c r="Q8526" s="75"/>
      <c r="W8526" s="75"/>
      <c r="AD8526" s="77"/>
    </row>
    <row r="8527" spans="16:30" ht="4.5" customHeight="1" x14ac:dyDescent="0.2">
      <c r="P8527" s="75"/>
      <c r="Q8527" s="75"/>
      <c r="W8527" s="75"/>
      <c r="AD8527" s="77"/>
    </row>
    <row r="8528" spans="16:30" ht="4.5" customHeight="1" x14ac:dyDescent="0.2">
      <c r="P8528" s="75"/>
      <c r="Q8528" s="75"/>
      <c r="W8528" s="75"/>
      <c r="AD8528" s="77"/>
    </row>
    <row r="8529" spans="16:30" ht="4.5" customHeight="1" x14ac:dyDescent="0.2">
      <c r="P8529" s="75"/>
      <c r="Q8529" s="75"/>
      <c r="W8529" s="75"/>
      <c r="AD8529" s="77"/>
    </row>
    <row r="8530" spans="16:30" ht="4.5" customHeight="1" x14ac:dyDescent="0.2">
      <c r="P8530" s="75"/>
      <c r="Q8530" s="75"/>
      <c r="W8530" s="75"/>
      <c r="AD8530" s="77"/>
    </row>
    <row r="8531" spans="16:30" ht="4.5" customHeight="1" x14ac:dyDescent="0.2">
      <c r="P8531" s="75"/>
      <c r="Q8531" s="75"/>
      <c r="W8531" s="75"/>
      <c r="AD8531" s="77"/>
    </row>
    <row r="8532" spans="16:30" ht="4.5" customHeight="1" x14ac:dyDescent="0.2">
      <c r="P8532" s="75"/>
      <c r="Q8532" s="75"/>
      <c r="W8532" s="75"/>
      <c r="AD8532" s="77"/>
    </row>
    <row r="8533" spans="16:30" ht="4.5" customHeight="1" x14ac:dyDescent="0.2">
      <c r="P8533" s="75"/>
      <c r="Q8533" s="75"/>
      <c r="W8533" s="75"/>
      <c r="AD8533" s="77"/>
    </row>
    <row r="8534" spans="16:30" ht="4.5" customHeight="1" x14ac:dyDescent="0.2">
      <c r="P8534" s="75"/>
      <c r="Q8534" s="75"/>
      <c r="W8534" s="75"/>
      <c r="AD8534" s="77"/>
    </row>
    <row r="8535" spans="16:30" ht="4.5" customHeight="1" x14ac:dyDescent="0.2">
      <c r="P8535" s="75"/>
      <c r="Q8535" s="75"/>
      <c r="W8535" s="75"/>
      <c r="AD8535" s="77"/>
    </row>
    <row r="8536" spans="16:30" ht="4.5" customHeight="1" x14ac:dyDescent="0.2">
      <c r="P8536" s="75"/>
      <c r="Q8536" s="75"/>
      <c r="W8536" s="75"/>
      <c r="AD8536" s="77"/>
    </row>
    <row r="8537" spans="16:30" ht="4.5" customHeight="1" x14ac:dyDescent="0.2">
      <c r="P8537" s="75"/>
      <c r="Q8537" s="75"/>
      <c r="W8537" s="75"/>
      <c r="AD8537" s="77"/>
    </row>
    <row r="8538" spans="16:30" ht="4.5" customHeight="1" x14ac:dyDescent="0.2">
      <c r="P8538" s="75"/>
      <c r="Q8538" s="75"/>
      <c r="W8538" s="75"/>
      <c r="AD8538" s="77"/>
    </row>
    <row r="8539" spans="16:30" ht="4.5" customHeight="1" x14ac:dyDescent="0.2">
      <c r="P8539" s="75"/>
      <c r="Q8539" s="75"/>
      <c r="W8539" s="75"/>
      <c r="AD8539" s="77"/>
    </row>
    <row r="8540" spans="16:30" ht="4.5" customHeight="1" x14ac:dyDescent="0.2">
      <c r="P8540" s="75"/>
      <c r="Q8540" s="75"/>
      <c r="W8540" s="75"/>
      <c r="AD8540" s="77"/>
    </row>
    <row r="8541" spans="16:30" ht="4.5" customHeight="1" x14ac:dyDescent="0.2">
      <c r="P8541" s="75"/>
      <c r="Q8541" s="75"/>
      <c r="W8541" s="75"/>
      <c r="AD8541" s="77"/>
    </row>
    <row r="8542" spans="16:30" ht="4.5" customHeight="1" x14ac:dyDescent="0.2">
      <c r="P8542" s="75"/>
      <c r="Q8542" s="75"/>
      <c r="W8542" s="75"/>
      <c r="AD8542" s="77"/>
    </row>
    <row r="8543" spans="16:30" ht="4.5" customHeight="1" x14ac:dyDescent="0.2">
      <c r="P8543" s="75"/>
      <c r="Q8543" s="75"/>
      <c r="W8543" s="75"/>
      <c r="AD8543" s="77"/>
    </row>
    <row r="8544" spans="16:30" ht="4.5" customHeight="1" x14ac:dyDescent="0.2">
      <c r="P8544" s="75"/>
      <c r="Q8544" s="75"/>
      <c r="W8544" s="75"/>
      <c r="AD8544" s="77"/>
    </row>
    <row r="8545" spans="16:30" ht="4.5" customHeight="1" x14ac:dyDescent="0.2">
      <c r="P8545" s="75"/>
      <c r="Q8545" s="75"/>
      <c r="W8545" s="75"/>
      <c r="AD8545" s="77"/>
    </row>
    <row r="8546" spans="16:30" ht="4.5" customHeight="1" x14ac:dyDescent="0.2">
      <c r="P8546" s="75"/>
      <c r="Q8546" s="75"/>
      <c r="W8546" s="75"/>
      <c r="AD8546" s="77"/>
    </row>
    <row r="8547" spans="16:30" ht="4.5" customHeight="1" x14ac:dyDescent="0.2">
      <c r="P8547" s="75"/>
      <c r="Q8547" s="75"/>
      <c r="W8547" s="75"/>
      <c r="AD8547" s="77"/>
    </row>
    <row r="8548" spans="16:30" ht="4.5" customHeight="1" x14ac:dyDescent="0.2">
      <c r="P8548" s="75"/>
      <c r="Q8548" s="75"/>
      <c r="W8548" s="75"/>
      <c r="AD8548" s="77"/>
    </row>
    <row r="8549" spans="16:30" ht="4.5" customHeight="1" x14ac:dyDescent="0.2">
      <c r="P8549" s="75"/>
      <c r="Q8549" s="75"/>
      <c r="W8549" s="75"/>
      <c r="AD8549" s="77"/>
    </row>
    <row r="8550" spans="16:30" ht="4.5" customHeight="1" x14ac:dyDescent="0.2">
      <c r="P8550" s="75"/>
      <c r="Q8550" s="75"/>
      <c r="W8550" s="75"/>
      <c r="AD8550" s="77"/>
    </row>
    <row r="8551" spans="16:30" ht="4.5" customHeight="1" x14ac:dyDescent="0.2">
      <c r="P8551" s="75"/>
      <c r="Q8551" s="75"/>
      <c r="W8551" s="75"/>
      <c r="AD8551" s="77"/>
    </row>
    <row r="8552" spans="16:30" ht="4.5" customHeight="1" x14ac:dyDescent="0.2">
      <c r="P8552" s="75"/>
      <c r="Q8552" s="75"/>
      <c r="W8552" s="75"/>
      <c r="AD8552" s="77"/>
    </row>
    <row r="8553" spans="16:30" ht="4.5" customHeight="1" x14ac:dyDescent="0.2">
      <c r="P8553" s="75"/>
      <c r="Q8553" s="75"/>
      <c r="W8553" s="75"/>
      <c r="AD8553" s="77"/>
    </row>
    <row r="8554" spans="16:30" ht="4.5" customHeight="1" x14ac:dyDescent="0.2">
      <c r="P8554" s="75"/>
      <c r="Q8554" s="75"/>
      <c r="W8554" s="75"/>
      <c r="AD8554" s="77"/>
    </row>
    <row r="8555" spans="16:30" ht="4.5" customHeight="1" x14ac:dyDescent="0.2">
      <c r="P8555" s="75"/>
      <c r="Q8555" s="75"/>
      <c r="W8555" s="75"/>
      <c r="AD8555" s="77"/>
    </row>
    <row r="8556" spans="16:30" ht="4.5" customHeight="1" x14ac:dyDescent="0.2">
      <c r="P8556" s="75"/>
      <c r="Q8556" s="75"/>
      <c r="W8556" s="75"/>
      <c r="AD8556" s="77"/>
    </row>
    <row r="8557" spans="16:30" ht="4.5" customHeight="1" x14ac:dyDescent="0.2">
      <c r="P8557" s="75"/>
      <c r="Q8557" s="75"/>
      <c r="W8557" s="75"/>
      <c r="AD8557" s="77"/>
    </row>
    <row r="8558" spans="16:30" ht="4.5" customHeight="1" x14ac:dyDescent="0.2">
      <c r="P8558" s="75"/>
      <c r="Q8558" s="75"/>
      <c r="W8558" s="75"/>
      <c r="AD8558" s="77"/>
    </row>
    <row r="8559" spans="16:30" ht="4.5" customHeight="1" x14ac:dyDescent="0.2">
      <c r="P8559" s="75"/>
      <c r="Q8559" s="75"/>
      <c r="W8559" s="75"/>
      <c r="AD8559" s="77"/>
    </row>
    <row r="8560" spans="16:30" ht="4.5" customHeight="1" x14ac:dyDescent="0.2">
      <c r="P8560" s="75"/>
      <c r="Q8560" s="75"/>
      <c r="W8560" s="75"/>
      <c r="AD8560" s="77"/>
    </row>
    <row r="8561" spans="16:30" ht="4.5" customHeight="1" x14ac:dyDescent="0.2">
      <c r="P8561" s="75"/>
      <c r="Q8561" s="75"/>
      <c r="W8561" s="75"/>
      <c r="AD8561" s="77"/>
    </row>
    <row r="8562" spans="16:30" ht="4.5" customHeight="1" x14ac:dyDescent="0.2">
      <c r="P8562" s="75"/>
      <c r="Q8562" s="75"/>
      <c r="W8562" s="75"/>
      <c r="AD8562" s="77"/>
    </row>
    <row r="8563" spans="16:30" ht="4.5" customHeight="1" x14ac:dyDescent="0.2">
      <c r="P8563" s="75"/>
      <c r="Q8563" s="75"/>
      <c r="W8563" s="75"/>
      <c r="AD8563" s="77"/>
    </row>
    <row r="8564" spans="16:30" ht="4.5" customHeight="1" x14ac:dyDescent="0.2">
      <c r="P8564" s="75"/>
      <c r="Q8564" s="75"/>
      <c r="W8564" s="75"/>
      <c r="AD8564" s="77"/>
    </row>
    <row r="8565" spans="16:30" ht="4.5" customHeight="1" x14ac:dyDescent="0.2">
      <c r="P8565" s="75"/>
      <c r="Q8565" s="75"/>
      <c r="W8565" s="75"/>
      <c r="AD8565" s="77"/>
    </row>
    <row r="8566" spans="16:30" ht="4.5" customHeight="1" x14ac:dyDescent="0.2">
      <c r="P8566" s="75"/>
      <c r="Q8566" s="75"/>
      <c r="W8566" s="75"/>
      <c r="AD8566" s="77"/>
    </row>
    <row r="8567" spans="16:30" ht="4.5" customHeight="1" x14ac:dyDescent="0.2">
      <c r="P8567" s="75"/>
      <c r="Q8567" s="75"/>
      <c r="W8567" s="75"/>
      <c r="AD8567" s="77"/>
    </row>
    <row r="8568" spans="16:30" ht="4.5" customHeight="1" x14ac:dyDescent="0.2">
      <c r="P8568" s="75"/>
      <c r="Q8568" s="75"/>
      <c r="W8568" s="75"/>
      <c r="AD8568" s="77"/>
    </row>
    <row r="8569" spans="16:30" ht="4.5" customHeight="1" x14ac:dyDescent="0.2">
      <c r="P8569" s="75"/>
      <c r="Q8569" s="75"/>
      <c r="W8569" s="75"/>
      <c r="AD8569" s="77"/>
    </row>
    <row r="8570" spans="16:30" ht="4.5" customHeight="1" x14ac:dyDescent="0.2">
      <c r="P8570" s="75"/>
      <c r="Q8570" s="75"/>
      <c r="W8570" s="75"/>
      <c r="AD8570" s="77"/>
    </row>
    <row r="8571" spans="16:30" ht="4.5" customHeight="1" x14ac:dyDescent="0.2">
      <c r="P8571" s="75"/>
      <c r="Q8571" s="75"/>
      <c r="W8571" s="75"/>
      <c r="AD8571" s="77"/>
    </row>
    <row r="8572" spans="16:30" ht="4.5" customHeight="1" x14ac:dyDescent="0.2">
      <c r="P8572" s="75"/>
      <c r="Q8572" s="75"/>
      <c r="W8572" s="75"/>
      <c r="AD8572" s="77"/>
    </row>
    <row r="8573" spans="16:30" ht="4.5" customHeight="1" x14ac:dyDescent="0.2">
      <c r="P8573" s="75"/>
      <c r="Q8573" s="75"/>
      <c r="W8573" s="75"/>
      <c r="AD8573" s="77"/>
    </row>
    <row r="8574" spans="16:30" ht="4.5" customHeight="1" x14ac:dyDescent="0.2">
      <c r="P8574" s="75"/>
      <c r="Q8574" s="75"/>
      <c r="W8574" s="75"/>
      <c r="AD8574" s="77"/>
    </row>
    <row r="8575" spans="16:30" ht="4.5" customHeight="1" x14ac:dyDescent="0.2">
      <c r="P8575" s="75"/>
      <c r="Q8575" s="75"/>
      <c r="W8575" s="75"/>
      <c r="AD8575" s="77"/>
    </row>
    <row r="8576" spans="16:30" ht="4.5" customHeight="1" x14ac:dyDescent="0.2">
      <c r="P8576" s="75"/>
      <c r="Q8576" s="75"/>
      <c r="W8576" s="75"/>
      <c r="AD8576" s="77"/>
    </row>
    <row r="8577" spans="16:30" ht="4.5" customHeight="1" x14ac:dyDescent="0.2">
      <c r="P8577" s="75"/>
      <c r="Q8577" s="75"/>
      <c r="W8577" s="75"/>
      <c r="AD8577" s="77"/>
    </row>
    <row r="8578" spans="16:30" ht="4.5" customHeight="1" x14ac:dyDescent="0.2">
      <c r="P8578" s="75"/>
      <c r="Q8578" s="75"/>
      <c r="W8578" s="75"/>
      <c r="AD8578" s="77"/>
    </row>
    <row r="8579" spans="16:30" ht="4.5" customHeight="1" x14ac:dyDescent="0.2">
      <c r="P8579" s="75"/>
      <c r="Q8579" s="75"/>
      <c r="W8579" s="75"/>
      <c r="AD8579" s="77"/>
    </row>
    <row r="8580" spans="16:30" ht="4.5" customHeight="1" x14ac:dyDescent="0.2">
      <c r="P8580" s="75"/>
      <c r="Q8580" s="75"/>
      <c r="W8580" s="75"/>
      <c r="AD8580" s="77"/>
    </row>
    <row r="8581" spans="16:30" ht="4.5" customHeight="1" x14ac:dyDescent="0.2">
      <c r="P8581" s="75"/>
      <c r="Q8581" s="75"/>
      <c r="W8581" s="75"/>
      <c r="AD8581" s="77"/>
    </row>
    <row r="8582" spans="16:30" ht="4.5" customHeight="1" x14ac:dyDescent="0.2">
      <c r="P8582" s="75"/>
      <c r="Q8582" s="75"/>
      <c r="W8582" s="75"/>
      <c r="AD8582" s="77"/>
    </row>
    <row r="8583" spans="16:30" ht="4.5" customHeight="1" x14ac:dyDescent="0.2">
      <c r="P8583" s="75"/>
      <c r="Q8583" s="75"/>
      <c r="W8583" s="75"/>
      <c r="AD8583" s="77"/>
    </row>
    <row r="8584" spans="16:30" ht="4.5" customHeight="1" x14ac:dyDescent="0.2">
      <c r="P8584" s="75"/>
      <c r="Q8584" s="75"/>
      <c r="W8584" s="75"/>
      <c r="AD8584" s="77"/>
    </row>
    <row r="8585" spans="16:30" ht="4.5" customHeight="1" x14ac:dyDescent="0.2">
      <c r="P8585" s="75"/>
      <c r="Q8585" s="75"/>
      <c r="W8585" s="75"/>
      <c r="AD8585" s="77"/>
    </row>
    <row r="8586" spans="16:30" ht="4.5" customHeight="1" x14ac:dyDescent="0.2">
      <c r="P8586" s="75"/>
      <c r="Q8586" s="75"/>
      <c r="W8586" s="75"/>
      <c r="AD8586" s="77"/>
    </row>
    <row r="8587" spans="16:30" ht="4.5" customHeight="1" x14ac:dyDescent="0.2">
      <c r="P8587" s="75"/>
      <c r="Q8587" s="75"/>
      <c r="W8587" s="75"/>
      <c r="AD8587" s="77"/>
    </row>
    <row r="8588" spans="16:30" ht="4.5" customHeight="1" x14ac:dyDescent="0.2">
      <c r="P8588" s="75"/>
      <c r="Q8588" s="75"/>
      <c r="W8588" s="75"/>
      <c r="AD8588" s="77"/>
    </row>
    <row r="8589" spans="16:30" ht="4.5" customHeight="1" x14ac:dyDescent="0.2">
      <c r="P8589" s="75"/>
      <c r="Q8589" s="75"/>
      <c r="W8589" s="75"/>
      <c r="AD8589" s="77"/>
    </row>
    <row r="8590" spans="16:30" ht="4.5" customHeight="1" x14ac:dyDescent="0.2">
      <c r="P8590" s="75"/>
      <c r="Q8590" s="75"/>
      <c r="W8590" s="75"/>
      <c r="AD8590" s="77"/>
    </row>
    <row r="8591" spans="16:30" ht="4.5" customHeight="1" x14ac:dyDescent="0.2">
      <c r="P8591" s="75"/>
      <c r="Q8591" s="75"/>
      <c r="W8591" s="75"/>
      <c r="AD8591" s="77"/>
    </row>
    <row r="8592" spans="16:30" ht="4.5" customHeight="1" x14ac:dyDescent="0.2">
      <c r="P8592" s="75"/>
      <c r="Q8592" s="75"/>
      <c r="W8592" s="75"/>
      <c r="AD8592" s="77"/>
    </row>
    <row r="8593" spans="16:30" ht="4.5" customHeight="1" x14ac:dyDescent="0.2">
      <c r="P8593" s="75"/>
      <c r="Q8593" s="75"/>
      <c r="W8593" s="75"/>
      <c r="AD8593" s="77"/>
    </row>
    <row r="8594" spans="16:30" ht="4.5" customHeight="1" x14ac:dyDescent="0.2">
      <c r="P8594" s="75"/>
      <c r="Q8594" s="75"/>
      <c r="W8594" s="75"/>
      <c r="AD8594" s="77"/>
    </row>
    <row r="8595" spans="16:30" ht="4.5" customHeight="1" x14ac:dyDescent="0.2">
      <c r="P8595" s="75"/>
      <c r="Q8595" s="75"/>
      <c r="W8595" s="75"/>
      <c r="AD8595" s="77"/>
    </row>
    <row r="8596" spans="16:30" ht="4.5" customHeight="1" x14ac:dyDescent="0.2">
      <c r="P8596" s="75"/>
      <c r="Q8596" s="75"/>
      <c r="W8596" s="75"/>
      <c r="AD8596" s="77"/>
    </row>
    <row r="8597" spans="16:30" ht="4.5" customHeight="1" x14ac:dyDescent="0.2">
      <c r="P8597" s="75"/>
      <c r="Q8597" s="75"/>
      <c r="W8597" s="75"/>
      <c r="AD8597" s="77"/>
    </row>
    <row r="8598" spans="16:30" ht="4.5" customHeight="1" x14ac:dyDescent="0.2">
      <c r="P8598" s="75"/>
      <c r="Q8598" s="75"/>
      <c r="W8598" s="75"/>
      <c r="AD8598" s="77"/>
    </row>
    <row r="8599" spans="16:30" ht="4.5" customHeight="1" x14ac:dyDescent="0.2">
      <c r="P8599" s="75"/>
      <c r="Q8599" s="75"/>
      <c r="W8599" s="75"/>
      <c r="AD8599" s="77"/>
    </row>
    <row r="8600" spans="16:30" ht="4.5" customHeight="1" x14ac:dyDescent="0.2">
      <c r="P8600" s="75"/>
      <c r="Q8600" s="75"/>
      <c r="W8600" s="75"/>
      <c r="AD8600" s="77"/>
    </row>
    <row r="8601" spans="16:30" ht="4.5" customHeight="1" x14ac:dyDescent="0.2">
      <c r="P8601" s="75"/>
      <c r="Q8601" s="75"/>
      <c r="W8601" s="75"/>
      <c r="AD8601" s="77"/>
    </row>
    <row r="8602" spans="16:30" ht="4.5" customHeight="1" x14ac:dyDescent="0.2">
      <c r="P8602" s="75"/>
      <c r="Q8602" s="75"/>
      <c r="W8602" s="75"/>
      <c r="AD8602" s="77"/>
    </row>
    <row r="8603" spans="16:30" ht="4.5" customHeight="1" x14ac:dyDescent="0.2">
      <c r="P8603" s="75"/>
      <c r="Q8603" s="75"/>
      <c r="W8603" s="75"/>
      <c r="AD8603" s="77"/>
    </row>
    <row r="8604" spans="16:30" ht="4.5" customHeight="1" x14ac:dyDescent="0.2">
      <c r="P8604" s="75"/>
      <c r="Q8604" s="75"/>
      <c r="W8604" s="75"/>
      <c r="AD8604" s="77"/>
    </row>
    <row r="8605" spans="16:30" ht="4.5" customHeight="1" x14ac:dyDescent="0.2">
      <c r="P8605" s="75"/>
      <c r="Q8605" s="75"/>
      <c r="W8605" s="75"/>
      <c r="AD8605" s="77"/>
    </row>
    <row r="8606" spans="16:30" ht="4.5" customHeight="1" x14ac:dyDescent="0.2">
      <c r="P8606" s="75"/>
      <c r="Q8606" s="75"/>
      <c r="W8606" s="75"/>
      <c r="AD8606" s="77"/>
    </row>
    <row r="8607" spans="16:30" ht="4.5" customHeight="1" x14ac:dyDescent="0.2">
      <c r="P8607" s="75"/>
      <c r="Q8607" s="75"/>
      <c r="W8607" s="75"/>
      <c r="AD8607" s="77"/>
    </row>
    <row r="8608" spans="16:30" ht="4.5" customHeight="1" x14ac:dyDescent="0.2">
      <c r="P8608" s="75"/>
      <c r="Q8608" s="75"/>
      <c r="W8608" s="75"/>
      <c r="AD8608" s="77"/>
    </row>
    <row r="8609" spans="16:30" ht="4.5" customHeight="1" x14ac:dyDescent="0.2">
      <c r="P8609" s="75"/>
      <c r="Q8609" s="75"/>
      <c r="W8609" s="75"/>
      <c r="AD8609" s="77"/>
    </row>
    <row r="8610" spans="16:30" ht="4.5" customHeight="1" x14ac:dyDescent="0.2">
      <c r="P8610" s="75"/>
      <c r="Q8610" s="75"/>
      <c r="W8610" s="75"/>
      <c r="AD8610" s="77"/>
    </row>
    <row r="8611" spans="16:30" ht="4.5" customHeight="1" x14ac:dyDescent="0.2">
      <c r="P8611" s="75"/>
      <c r="Q8611" s="75"/>
      <c r="W8611" s="75"/>
      <c r="AD8611" s="77"/>
    </row>
    <row r="8612" spans="16:30" ht="4.5" customHeight="1" x14ac:dyDescent="0.2">
      <c r="P8612" s="75"/>
      <c r="Q8612" s="75"/>
      <c r="W8612" s="75"/>
      <c r="AD8612" s="77"/>
    </row>
    <row r="8613" spans="16:30" ht="4.5" customHeight="1" x14ac:dyDescent="0.2">
      <c r="P8613" s="75"/>
      <c r="Q8613" s="75"/>
      <c r="W8613" s="75"/>
      <c r="AD8613" s="77"/>
    </row>
    <row r="8614" spans="16:30" ht="4.5" customHeight="1" x14ac:dyDescent="0.2">
      <c r="P8614" s="75"/>
      <c r="Q8614" s="75"/>
      <c r="W8614" s="75"/>
      <c r="AD8614" s="77"/>
    </row>
    <row r="8615" spans="16:30" ht="4.5" customHeight="1" x14ac:dyDescent="0.2">
      <c r="P8615" s="75"/>
      <c r="Q8615" s="75"/>
      <c r="W8615" s="75"/>
      <c r="AD8615" s="77"/>
    </row>
    <row r="8616" spans="16:30" ht="4.5" customHeight="1" x14ac:dyDescent="0.2">
      <c r="P8616" s="75"/>
      <c r="Q8616" s="75"/>
      <c r="W8616" s="75"/>
      <c r="AD8616" s="77"/>
    </row>
    <row r="8617" spans="16:30" ht="4.5" customHeight="1" x14ac:dyDescent="0.2">
      <c r="P8617" s="75"/>
      <c r="Q8617" s="75"/>
      <c r="W8617" s="75"/>
      <c r="AD8617" s="77"/>
    </row>
    <row r="8618" spans="16:30" ht="4.5" customHeight="1" x14ac:dyDescent="0.2">
      <c r="P8618" s="75"/>
      <c r="Q8618" s="75"/>
      <c r="W8618" s="75"/>
      <c r="AD8618" s="77"/>
    </row>
    <row r="8619" spans="16:30" ht="4.5" customHeight="1" x14ac:dyDescent="0.2">
      <c r="P8619" s="75"/>
      <c r="Q8619" s="75"/>
      <c r="W8619" s="75"/>
      <c r="AD8619" s="77"/>
    </row>
    <row r="8620" spans="16:30" ht="4.5" customHeight="1" x14ac:dyDescent="0.2">
      <c r="P8620" s="75"/>
      <c r="Q8620" s="75"/>
      <c r="W8620" s="75"/>
      <c r="AD8620" s="77"/>
    </row>
    <row r="8621" spans="16:30" ht="4.5" customHeight="1" x14ac:dyDescent="0.2">
      <c r="P8621" s="75"/>
      <c r="Q8621" s="75"/>
      <c r="W8621" s="75"/>
      <c r="AD8621" s="77"/>
    </row>
    <row r="8622" spans="16:30" ht="4.5" customHeight="1" x14ac:dyDescent="0.2">
      <c r="P8622" s="75"/>
      <c r="Q8622" s="75"/>
      <c r="W8622" s="75"/>
      <c r="AD8622" s="77"/>
    </row>
    <row r="8623" spans="16:30" ht="4.5" customHeight="1" x14ac:dyDescent="0.2">
      <c r="P8623" s="75"/>
      <c r="Q8623" s="75"/>
      <c r="W8623" s="75"/>
      <c r="AD8623" s="77"/>
    </row>
    <row r="8624" spans="16:30" ht="4.5" customHeight="1" x14ac:dyDescent="0.2">
      <c r="P8624" s="75"/>
      <c r="Q8624" s="75"/>
      <c r="W8624" s="75"/>
      <c r="AD8624" s="77"/>
    </row>
    <row r="8625" spans="16:30" ht="4.5" customHeight="1" x14ac:dyDescent="0.2">
      <c r="P8625" s="75"/>
      <c r="Q8625" s="75"/>
      <c r="W8625" s="75"/>
      <c r="AD8625" s="77"/>
    </row>
    <row r="8626" spans="16:30" ht="4.5" customHeight="1" x14ac:dyDescent="0.2">
      <c r="P8626" s="75"/>
      <c r="Q8626" s="75"/>
      <c r="W8626" s="75"/>
      <c r="AD8626" s="77"/>
    </row>
    <row r="8627" spans="16:30" ht="4.5" customHeight="1" x14ac:dyDescent="0.2">
      <c r="P8627" s="75"/>
      <c r="Q8627" s="75"/>
      <c r="W8627" s="75"/>
      <c r="AD8627" s="77"/>
    </row>
    <row r="8628" spans="16:30" ht="4.5" customHeight="1" x14ac:dyDescent="0.2">
      <c r="P8628" s="75"/>
      <c r="Q8628" s="75"/>
      <c r="W8628" s="75"/>
      <c r="AD8628" s="77"/>
    </row>
    <row r="8629" spans="16:30" ht="4.5" customHeight="1" x14ac:dyDescent="0.2">
      <c r="P8629" s="75"/>
      <c r="Q8629" s="75"/>
      <c r="W8629" s="75"/>
      <c r="AD8629" s="77"/>
    </row>
    <row r="8630" spans="16:30" ht="4.5" customHeight="1" x14ac:dyDescent="0.2">
      <c r="P8630" s="75"/>
      <c r="Q8630" s="75"/>
      <c r="W8630" s="75"/>
      <c r="AD8630" s="77"/>
    </row>
    <row r="8631" spans="16:30" ht="4.5" customHeight="1" x14ac:dyDescent="0.2">
      <c r="P8631" s="75"/>
      <c r="Q8631" s="75"/>
      <c r="W8631" s="75"/>
      <c r="AD8631" s="77"/>
    </row>
    <row r="8632" spans="16:30" ht="4.5" customHeight="1" x14ac:dyDescent="0.2">
      <c r="P8632" s="75"/>
      <c r="Q8632" s="75"/>
      <c r="W8632" s="75"/>
      <c r="AD8632" s="77"/>
    </row>
    <row r="8633" spans="16:30" ht="4.5" customHeight="1" x14ac:dyDescent="0.2">
      <c r="P8633" s="75"/>
      <c r="Q8633" s="75"/>
      <c r="W8633" s="75"/>
      <c r="AD8633" s="77"/>
    </row>
    <row r="8634" spans="16:30" ht="4.5" customHeight="1" x14ac:dyDescent="0.2">
      <c r="P8634" s="75"/>
      <c r="Q8634" s="75"/>
      <c r="W8634" s="75"/>
      <c r="AD8634" s="77"/>
    </row>
    <row r="8635" spans="16:30" ht="4.5" customHeight="1" x14ac:dyDescent="0.2">
      <c r="P8635" s="75"/>
      <c r="Q8635" s="75"/>
      <c r="W8635" s="75"/>
      <c r="AD8635" s="77"/>
    </row>
    <row r="8636" spans="16:30" ht="4.5" customHeight="1" x14ac:dyDescent="0.2">
      <c r="P8636" s="75"/>
      <c r="Q8636" s="75"/>
      <c r="W8636" s="75"/>
      <c r="AD8636" s="77"/>
    </row>
    <row r="8637" spans="16:30" ht="4.5" customHeight="1" x14ac:dyDescent="0.2">
      <c r="P8637" s="75"/>
      <c r="Q8637" s="75"/>
      <c r="W8637" s="75"/>
      <c r="AD8637" s="77"/>
    </row>
    <row r="8638" spans="16:30" ht="4.5" customHeight="1" x14ac:dyDescent="0.2">
      <c r="P8638" s="75"/>
      <c r="Q8638" s="75"/>
      <c r="W8638" s="75"/>
      <c r="AD8638" s="77"/>
    </row>
    <row r="8639" spans="16:30" ht="4.5" customHeight="1" x14ac:dyDescent="0.2">
      <c r="P8639" s="75"/>
      <c r="Q8639" s="75"/>
      <c r="W8639" s="75"/>
      <c r="AD8639" s="77"/>
    </row>
    <row r="8640" spans="16:30" ht="4.5" customHeight="1" x14ac:dyDescent="0.2">
      <c r="P8640" s="75"/>
      <c r="Q8640" s="75"/>
      <c r="W8640" s="75"/>
      <c r="AD8640" s="77"/>
    </row>
    <row r="8641" spans="16:30" ht="4.5" customHeight="1" x14ac:dyDescent="0.2">
      <c r="P8641" s="75"/>
      <c r="Q8641" s="75"/>
      <c r="W8641" s="75"/>
      <c r="AD8641" s="77"/>
    </row>
    <row r="8642" spans="16:30" ht="4.5" customHeight="1" x14ac:dyDescent="0.2">
      <c r="P8642" s="75"/>
      <c r="Q8642" s="75"/>
      <c r="W8642" s="75"/>
      <c r="AD8642" s="77"/>
    </row>
    <row r="8643" spans="16:30" ht="4.5" customHeight="1" x14ac:dyDescent="0.2">
      <c r="P8643" s="75"/>
      <c r="Q8643" s="75"/>
      <c r="W8643" s="75"/>
      <c r="AD8643" s="77"/>
    </row>
    <row r="8644" spans="16:30" ht="4.5" customHeight="1" x14ac:dyDescent="0.2">
      <c r="P8644" s="75"/>
      <c r="Q8644" s="75"/>
      <c r="W8644" s="75"/>
      <c r="AD8644" s="77"/>
    </row>
    <row r="8645" spans="16:30" ht="4.5" customHeight="1" x14ac:dyDescent="0.2">
      <c r="P8645" s="75"/>
      <c r="Q8645" s="75"/>
      <c r="W8645" s="75"/>
      <c r="AD8645" s="77"/>
    </row>
    <row r="8646" spans="16:30" ht="4.5" customHeight="1" x14ac:dyDescent="0.2">
      <c r="P8646" s="75"/>
      <c r="Q8646" s="75"/>
      <c r="W8646" s="75"/>
      <c r="AD8646" s="77"/>
    </row>
    <row r="8647" spans="16:30" ht="4.5" customHeight="1" x14ac:dyDescent="0.2">
      <c r="P8647" s="75"/>
      <c r="Q8647" s="75"/>
      <c r="W8647" s="75"/>
      <c r="AD8647" s="77"/>
    </row>
    <row r="8648" spans="16:30" ht="4.5" customHeight="1" x14ac:dyDescent="0.2">
      <c r="P8648" s="75"/>
      <c r="Q8648" s="75"/>
      <c r="W8648" s="75"/>
      <c r="AD8648" s="77"/>
    </row>
    <row r="8649" spans="16:30" ht="4.5" customHeight="1" x14ac:dyDescent="0.2">
      <c r="P8649" s="75"/>
      <c r="Q8649" s="75"/>
      <c r="W8649" s="75"/>
      <c r="AD8649" s="77"/>
    </row>
    <row r="8650" spans="16:30" ht="4.5" customHeight="1" x14ac:dyDescent="0.2">
      <c r="P8650" s="75"/>
      <c r="Q8650" s="75"/>
      <c r="W8650" s="75"/>
      <c r="AD8650" s="77"/>
    </row>
    <row r="8651" spans="16:30" ht="4.5" customHeight="1" x14ac:dyDescent="0.2">
      <c r="P8651" s="75"/>
      <c r="Q8651" s="75"/>
      <c r="W8651" s="75"/>
      <c r="AD8651" s="77"/>
    </row>
    <row r="8652" spans="16:30" ht="4.5" customHeight="1" x14ac:dyDescent="0.2">
      <c r="P8652" s="75"/>
      <c r="Q8652" s="75"/>
      <c r="W8652" s="75"/>
      <c r="AD8652" s="77"/>
    </row>
    <row r="8653" spans="16:30" ht="4.5" customHeight="1" x14ac:dyDescent="0.2">
      <c r="P8653" s="75"/>
      <c r="Q8653" s="75"/>
      <c r="W8653" s="75"/>
      <c r="AD8653" s="77"/>
    </row>
    <row r="8654" spans="16:30" ht="4.5" customHeight="1" x14ac:dyDescent="0.2">
      <c r="P8654" s="75"/>
      <c r="Q8654" s="75"/>
      <c r="W8654" s="75"/>
      <c r="AD8654" s="77"/>
    </row>
    <row r="8655" spans="16:30" ht="4.5" customHeight="1" x14ac:dyDescent="0.2">
      <c r="P8655" s="75"/>
      <c r="Q8655" s="75"/>
      <c r="W8655" s="75"/>
      <c r="AD8655" s="77"/>
    </row>
    <row r="8656" spans="16:30" ht="4.5" customHeight="1" x14ac:dyDescent="0.2">
      <c r="P8656" s="75"/>
      <c r="Q8656" s="75"/>
      <c r="W8656" s="75"/>
      <c r="AD8656" s="77"/>
    </row>
    <row r="8657" spans="16:30" ht="4.5" customHeight="1" x14ac:dyDescent="0.2">
      <c r="P8657" s="75"/>
      <c r="Q8657" s="75"/>
      <c r="W8657" s="75"/>
      <c r="AD8657" s="77"/>
    </row>
    <row r="8658" spans="16:30" ht="4.5" customHeight="1" x14ac:dyDescent="0.2">
      <c r="P8658" s="75"/>
      <c r="Q8658" s="75"/>
      <c r="W8658" s="75"/>
      <c r="AD8658" s="77"/>
    </row>
    <row r="8659" spans="16:30" ht="4.5" customHeight="1" x14ac:dyDescent="0.2">
      <c r="P8659" s="75"/>
      <c r="Q8659" s="75"/>
      <c r="W8659" s="75"/>
      <c r="AD8659" s="77"/>
    </row>
    <row r="8660" spans="16:30" ht="4.5" customHeight="1" x14ac:dyDescent="0.2">
      <c r="P8660" s="75"/>
      <c r="Q8660" s="75"/>
      <c r="W8660" s="75"/>
      <c r="AD8660" s="77"/>
    </row>
    <row r="8661" spans="16:30" ht="4.5" customHeight="1" x14ac:dyDescent="0.2">
      <c r="P8661" s="75"/>
      <c r="Q8661" s="75"/>
      <c r="W8661" s="75"/>
      <c r="AD8661" s="77"/>
    </row>
    <row r="8662" spans="16:30" ht="4.5" customHeight="1" x14ac:dyDescent="0.2">
      <c r="P8662" s="75"/>
      <c r="Q8662" s="75"/>
      <c r="W8662" s="75"/>
      <c r="AD8662" s="77"/>
    </row>
    <row r="8663" spans="16:30" ht="4.5" customHeight="1" x14ac:dyDescent="0.2">
      <c r="P8663" s="75"/>
      <c r="Q8663" s="75"/>
      <c r="W8663" s="75"/>
      <c r="AD8663" s="77"/>
    </row>
    <row r="8664" spans="16:30" ht="4.5" customHeight="1" x14ac:dyDescent="0.2">
      <c r="P8664" s="75"/>
      <c r="Q8664" s="75"/>
      <c r="W8664" s="75"/>
      <c r="AD8664" s="77"/>
    </row>
    <row r="8665" spans="16:30" ht="4.5" customHeight="1" x14ac:dyDescent="0.2">
      <c r="P8665" s="75"/>
      <c r="Q8665" s="75"/>
      <c r="W8665" s="75"/>
      <c r="AD8665" s="77"/>
    </row>
    <row r="8666" spans="16:30" ht="4.5" customHeight="1" x14ac:dyDescent="0.2">
      <c r="P8666" s="75"/>
      <c r="Q8666" s="75"/>
      <c r="W8666" s="75"/>
      <c r="AD8666" s="77"/>
    </row>
    <row r="8667" spans="16:30" ht="4.5" customHeight="1" x14ac:dyDescent="0.2">
      <c r="P8667" s="75"/>
      <c r="Q8667" s="75"/>
      <c r="W8667" s="75"/>
      <c r="AD8667" s="77"/>
    </row>
    <row r="8668" spans="16:30" ht="4.5" customHeight="1" x14ac:dyDescent="0.2">
      <c r="P8668" s="75"/>
      <c r="Q8668" s="75"/>
      <c r="W8668" s="75"/>
      <c r="AD8668" s="77"/>
    </row>
    <row r="8669" spans="16:30" ht="4.5" customHeight="1" x14ac:dyDescent="0.2">
      <c r="P8669" s="75"/>
      <c r="Q8669" s="75"/>
      <c r="W8669" s="75"/>
      <c r="AD8669" s="77"/>
    </row>
    <row r="8670" spans="16:30" ht="4.5" customHeight="1" x14ac:dyDescent="0.2">
      <c r="P8670" s="75"/>
      <c r="Q8670" s="75"/>
      <c r="W8670" s="75"/>
      <c r="AD8670" s="77"/>
    </row>
    <row r="8671" spans="16:30" ht="4.5" customHeight="1" x14ac:dyDescent="0.2">
      <c r="P8671" s="75"/>
      <c r="Q8671" s="75"/>
      <c r="W8671" s="75"/>
      <c r="AD8671" s="77"/>
    </row>
    <row r="8672" spans="16:30" ht="4.5" customHeight="1" x14ac:dyDescent="0.2">
      <c r="P8672" s="75"/>
      <c r="Q8672" s="75"/>
      <c r="W8672" s="75"/>
      <c r="AD8672" s="77"/>
    </row>
    <row r="8673" spans="16:30" ht="4.5" customHeight="1" x14ac:dyDescent="0.2">
      <c r="P8673" s="75"/>
      <c r="Q8673" s="75"/>
      <c r="W8673" s="75"/>
      <c r="AD8673" s="77"/>
    </row>
    <row r="8674" spans="16:30" ht="4.5" customHeight="1" x14ac:dyDescent="0.2">
      <c r="P8674" s="75"/>
      <c r="Q8674" s="75"/>
      <c r="W8674" s="75"/>
      <c r="AD8674" s="77"/>
    </row>
    <row r="8675" spans="16:30" ht="4.5" customHeight="1" x14ac:dyDescent="0.2">
      <c r="P8675" s="75"/>
      <c r="Q8675" s="75"/>
      <c r="W8675" s="75"/>
      <c r="AD8675" s="77"/>
    </row>
    <row r="8676" spans="16:30" ht="4.5" customHeight="1" x14ac:dyDescent="0.2">
      <c r="P8676" s="75"/>
      <c r="Q8676" s="75"/>
      <c r="W8676" s="75"/>
      <c r="AD8676" s="77"/>
    </row>
    <row r="8677" spans="16:30" ht="4.5" customHeight="1" x14ac:dyDescent="0.2">
      <c r="P8677" s="75"/>
      <c r="Q8677" s="75"/>
      <c r="W8677" s="75"/>
      <c r="AD8677" s="77"/>
    </row>
    <row r="8678" spans="16:30" ht="4.5" customHeight="1" x14ac:dyDescent="0.2">
      <c r="P8678" s="75"/>
      <c r="Q8678" s="75"/>
      <c r="W8678" s="75"/>
      <c r="AD8678" s="77"/>
    </row>
    <row r="8679" spans="16:30" ht="4.5" customHeight="1" x14ac:dyDescent="0.2">
      <c r="P8679" s="75"/>
      <c r="Q8679" s="75"/>
      <c r="W8679" s="75"/>
      <c r="AD8679" s="77"/>
    </row>
    <row r="8680" spans="16:30" ht="4.5" customHeight="1" x14ac:dyDescent="0.2">
      <c r="P8680" s="75"/>
      <c r="Q8680" s="75"/>
      <c r="W8680" s="75"/>
      <c r="AD8680" s="77"/>
    </row>
    <row r="8681" spans="16:30" ht="4.5" customHeight="1" x14ac:dyDescent="0.2">
      <c r="P8681" s="75"/>
      <c r="Q8681" s="75"/>
      <c r="W8681" s="75"/>
      <c r="AD8681" s="77"/>
    </row>
    <row r="8682" spans="16:30" ht="4.5" customHeight="1" x14ac:dyDescent="0.2">
      <c r="P8682" s="75"/>
      <c r="Q8682" s="75"/>
      <c r="W8682" s="75"/>
      <c r="AD8682" s="77"/>
    </row>
    <row r="8683" spans="16:30" ht="4.5" customHeight="1" x14ac:dyDescent="0.2">
      <c r="P8683" s="75"/>
      <c r="Q8683" s="75"/>
      <c r="W8683" s="75"/>
      <c r="AD8683" s="77"/>
    </row>
    <row r="8684" spans="16:30" ht="4.5" customHeight="1" x14ac:dyDescent="0.2">
      <c r="P8684" s="75"/>
      <c r="Q8684" s="75"/>
      <c r="W8684" s="75"/>
      <c r="AD8684" s="77"/>
    </row>
    <row r="8685" spans="16:30" ht="4.5" customHeight="1" x14ac:dyDescent="0.2">
      <c r="P8685" s="75"/>
      <c r="Q8685" s="75"/>
      <c r="W8685" s="75"/>
      <c r="AD8685" s="77"/>
    </row>
    <row r="8686" spans="16:30" ht="4.5" customHeight="1" x14ac:dyDescent="0.2">
      <c r="P8686" s="75"/>
      <c r="Q8686" s="75"/>
      <c r="W8686" s="75"/>
      <c r="AD8686" s="77"/>
    </row>
    <row r="8687" spans="16:30" ht="4.5" customHeight="1" x14ac:dyDescent="0.2">
      <c r="P8687" s="75"/>
      <c r="Q8687" s="75"/>
      <c r="W8687" s="75"/>
      <c r="AD8687" s="77"/>
    </row>
    <row r="8688" spans="16:30" ht="4.5" customHeight="1" x14ac:dyDescent="0.2">
      <c r="P8688" s="75"/>
      <c r="Q8688" s="75"/>
      <c r="W8688" s="75"/>
      <c r="AD8688" s="77"/>
    </row>
    <row r="8689" spans="16:30" ht="4.5" customHeight="1" x14ac:dyDescent="0.2">
      <c r="P8689" s="75"/>
      <c r="Q8689" s="75"/>
      <c r="W8689" s="75"/>
      <c r="AD8689" s="77"/>
    </row>
    <row r="8690" spans="16:30" ht="4.5" customHeight="1" x14ac:dyDescent="0.2">
      <c r="P8690" s="75"/>
      <c r="Q8690" s="75"/>
      <c r="W8690" s="75"/>
      <c r="AD8690" s="77"/>
    </row>
    <row r="8691" spans="16:30" ht="4.5" customHeight="1" x14ac:dyDescent="0.2">
      <c r="P8691" s="75"/>
      <c r="Q8691" s="75"/>
      <c r="W8691" s="75"/>
      <c r="AD8691" s="77"/>
    </row>
    <row r="8692" spans="16:30" ht="4.5" customHeight="1" x14ac:dyDescent="0.2">
      <c r="P8692" s="75"/>
      <c r="Q8692" s="75"/>
      <c r="W8692" s="75"/>
      <c r="AD8692" s="77"/>
    </row>
    <row r="8693" spans="16:30" ht="4.5" customHeight="1" x14ac:dyDescent="0.2">
      <c r="P8693" s="75"/>
      <c r="Q8693" s="75"/>
      <c r="W8693" s="75"/>
      <c r="AD8693" s="77"/>
    </row>
    <row r="8694" spans="16:30" ht="4.5" customHeight="1" x14ac:dyDescent="0.2">
      <c r="P8694" s="75"/>
      <c r="Q8694" s="75"/>
      <c r="W8694" s="75"/>
      <c r="AD8694" s="77"/>
    </row>
    <row r="8695" spans="16:30" ht="4.5" customHeight="1" x14ac:dyDescent="0.2">
      <c r="P8695" s="75"/>
      <c r="Q8695" s="75"/>
      <c r="W8695" s="75"/>
      <c r="AD8695" s="77"/>
    </row>
    <row r="8696" spans="16:30" ht="4.5" customHeight="1" x14ac:dyDescent="0.2">
      <c r="P8696" s="75"/>
      <c r="Q8696" s="75"/>
      <c r="W8696" s="75"/>
      <c r="AD8696" s="77"/>
    </row>
    <row r="8697" spans="16:30" ht="4.5" customHeight="1" x14ac:dyDescent="0.2">
      <c r="P8697" s="75"/>
      <c r="Q8697" s="75"/>
      <c r="W8697" s="75"/>
      <c r="AD8697" s="77"/>
    </row>
    <row r="8698" spans="16:30" ht="4.5" customHeight="1" x14ac:dyDescent="0.2">
      <c r="P8698" s="75"/>
      <c r="Q8698" s="75"/>
      <c r="W8698" s="75"/>
      <c r="AD8698" s="77"/>
    </row>
    <row r="8699" spans="16:30" ht="4.5" customHeight="1" x14ac:dyDescent="0.2">
      <c r="P8699" s="75"/>
      <c r="Q8699" s="75"/>
      <c r="W8699" s="75"/>
      <c r="AD8699" s="77"/>
    </row>
    <row r="8700" spans="16:30" ht="4.5" customHeight="1" x14ac:dyDescent="0.2">
      <c r="P8700" s="75"/>
      <c r="Q8700" s="75"/>
      <c r="W8700" s="75"/>
      <c r="AD8700" s="77"/>
    </row>
    <row r="8701" spans="16:30" ht="4.5" customHeight="1" x14ac:dyDescent="0.2">
      <c r="P8701" s="75"/>
      <c r="Q8701" s="75"/>
      <c r="W8701" s="75"/>
      <c r="AD8701" s="77"/>
    </row>
    <row r="8702" spans="16:30" ht="4.5" customHeight="1" x14ac:dyDescent="0.2">
      <c r="P8702" s="75"/>
      <c r="Q8702" s="75"/>
      <c r="W8702" s="75"/>
      <c r="AD8702" s="77"/>
    </row>
    <row r="8703" spans="16:30" ht="4.5" customHeight="1" x14ac:dyDescent="0.2">
      <c r="P8703" s="75"/>
      <c r="Q8703" s="75"/>
      <c r="W8703" s="75"/>
      <c r="AD8703" s="77"/>
    </row>
    <row r="8704" spans="16:30" ht="4.5" customHeight="1" x14ac:dyDescent="0.2">
      <c r="P8704" s="75"/>
      <c r="Q8704" s="75"/>
      <c r="W8704" s="75"/>
      <c r="AD8704" s="77"/>
    </row>
    <row r="8705" spans="16:30" ht="4.5" customHeight="1" x14ac:dyDescent="0.2">
      <c r="P8705" s="75"/>
      <c r="Q8705" s="75"/>
      <c r="W8705" s="75"/>
      <c r="AD8705" s="77"/>
    </row>
    <row r="8706" spans="16:30" ht="4.5" customHeight="1" x14ac:dyDescent="0.2">
      <c r="P8706" s="75"/>
      <c r="Q8706" s="75"/>
      <c r="W8706" s="75"/>
      <c r="AD8706" s="77"/>
    </row>
    <row r="8707" spans="16:30" ht="4.5" customHeight="1" x14ac:dyDescent="0.2">
      <c r="P8707" s="75"/>
      <c r="Q8707" s="75"/>
      <c r="W8707" s="75"/>
      <c r="AD8707" s="77"/>
    </row>
    <row r="8708" spans="16:30" ht="4.5" customHeight="1" x14ac:dyDescent="0.2">
      <c r="P8708" s="75"/>
      <c r="Q8708" s="75"/>
      <c r="W8708" s="75"/>
      <c r="AD8708" s="77"/>
    </row>
    <row r="8709" spans="16:30" ht="4.5" customHeight="1" x14ac:dyDescent="0.2">
      <c r="P8709" s="75"/>
      <c r="Q8709" s="75"/>
      <c r="W8709" s="75"/>
      <c r="AD8709" s="77"/>
    </row>
    <row r="8710" spans="16:30" ht="4.5" customHeight="1" x14ac:dyDescent="0.2">
      <c r="P8710" s="75"/>
      <c r="Q8710" s="75"/>
      <c r="W8710" s="75"/>
      <c r="AD8710" s="77"/>
    </row>
    <row r="8711" spans="16:30" ht="4.5" customHeight="1" x14ac:dyDescent="0.2">
      <c r="P8711" s="75"/>
      <c r="Q8711" s="75"/>
      <c r="W8711" s="75"/>
      <c r="AD8711" s="77"/>
    </row>
    <row r="8712" spans="16:30" ht="4.5" customHeight="1" x14ac:dyDescent="0.2">
      <c r="P8712" s="75"/>
      <c r="Q8712" s="75"/>
      <c r="W8712" s="75"/>
      <c r="AD8712" s="77"/>
    </row>
    <row r="8713" spans="16:30" ht="4.5" customHeight="1" x14ac:dyDescent="0.2">
      <c r="P8713" s="75"/>
      <c r="Q8713" s="75"/>
      <c r="W8713" s="75"/>
      <c r="AD8713" s="77"/>
    </row>
    <row r="8714" spans="16:30" ht="4.5" customHeight="1" x14ac:dyDescent="0.2">
      <c r="P8714" s="75"/>
      <c r="Q8714" s="75"/>
      <c r="W8714" s="75"/>
      <c r="AD8714" s="77"/>
    </row>
    <row r="8715" spans="16:30" ht="4.5" customHeight="1" x14ac:dyDescent="0.2">
      <c r="P8715" s="75"/>
      <c r="Q8715" s="75"/>
      <c r="W8715" s="75"/>
      <c r="AD8715" s="77"/>
    </row>
    <row r="8716" spans="16:30" ht="4.5" customHeight="1" x14ac:dyDescent="0.2">
      <c r="P8716" s="75"/>
      <c r="Q8716" s="75"/>
      <c r="W8716" s="75"/>
      <c r="AD8716" s="77"/>
    </row>
    <row r="8717" spans="16:30" ht="4.5" customHeight="1" x14ac:dyDescent="0.2">
      <c r="P8717" s="75"/>
      <c r="Q8717" s="75"/>
      <c r="W8717" s="75"/>
      <c r="AD8717" s="77"/>
    </row>
    <row r="8718" spans="16:30" ht="4.5" customHeight="1" x14ac:dyDescent="0.2">
      <c r="P8718" s="75"/>
      <c r="Q8718" s="75"/>
      <c r="W8718" s="75"/>
      <c r="AD8718" s="77"/>
    </row>
    <row r="8719" spans="16:30" ht="4.5" customHeight="1" x14ac:dyDescent="0.2">
      <c r="P8719" s="75"/>
      <c r="Q8719" s="75"/>
      <c r="W8719" s="75"/>
      <c r="AD8719" s="77"/>
    </row>
    <row r="8720" spans="16:30" ht="4.5" customHeight="1" x14ac:dyDescent="0.2">
      <c r="P8720" s="75"/>
      <c r="Q8720" s="75"/>
      <c r="W8720" s="75"/>
      <c r="AD8720" s="77"/>
    </row>
    <row r="8721" spans="16:30" ht="4.5" customHeight="1" x14ac:dyDescent="0.2">
      <c r="P8721" s="75"/>
      <c r="Q8721" s="75"/>
      <c r="W8721" s="75"/>
      <c r="AD8721" s="77"/>
    </row>
    <row r="8722" spans="16:30" ht="4.5" customHeight="1" x14ac:dyDescent="0.2">
      <c r="P8722" s="75"/>
      <c r="Q8722" s="75"/>
      <c r="W8722" s="75"/>
      <c r="AD8722" s="77"/>
    </row>
    <row r="8723" spans="16:30" ht="4.5" customHeight="1" x14ac:dyDescent="0.2">
      <c r="P8723" s="75"/>
      <c r="Q8723" s="75"/>
      <c r="W8723" s="75"/>
      <c r="AD8723" s="77"/>
    </row>
    <row r="8724" spans="16:30" ht="4.5" customHeight="1" x14ac:dyDescent="0.2">
      <c r="P8724" s="75"/>
      <c r="Q8724" s="75"/>
      <c r="W8724" s="75"/>
      <c r="AD8724" s="77"/>
    </row>
    <row r="8725" spans="16:30" ht="4.5" customHeight="1" x14ac:dyDescent="0.2">
      <c r="P8725" s="75"/>
      <c r="Q8725" s="75"/>
      <c r="W8725" s="75"/>
      <c r="AD8725" s="77"/>
    </row>
    <row r="8726" spans="16:30" ht="4.5" customHeight="1" x14ac:dyDescent="0.2">
      <c r="P8726" s="75"/>
      <c r="Q8726" s="75"/>
      <c r="W8726" s="75"/>
      <c r="AD8726" s="77"/>
    </row>
    <row r="8727" spans="16:30" ht="4.5" customHeight="1" x14ac:dyDescent="0.2">
      <c r="P8727" s="75"/>
      <c r="Q8727" s="75"/>
      <c r="W8727" s="75"/>
      <c r="AD8727" s="77"/>
    </row>
    <row r="8728" spans="16:30" ht="4.5" customHeight="1" x14ac:dyDescent="0.2">
      <c r="P8728" s="75"/>
      <c r="Q8728" s="75"/>
      <c r="W8728" s="75"/>
      <c r="AD8728" s="77"/>
    </row>
    <row r="8729" spans="16:30" ht="4.5" customHeight="1" x14ac:dyDescent="0.2">
      <c r="P8729" s="75"/>
      <c r="Q8729" s="75"/>
      <c r="W8729" s="75"/>
      <c r="AD8729" s="77"/>
    </row>
    <row r="8730" spans="16:30" ht="4.5" customHeight="1" x14ac:dyDescent="0.2">
      <c r="P8730" s="75"/>
      <c r="Q8730" s="75"/>
      <c r="W8730" s="75"/>
      <c r="AD8730" s="77"/>
    </row>
    <row r="8731" spans="16:30" ht="4.5" customHeight="1" x14ac:dyDescent="0.2">
      <c r="P8731" s="75"/>
      <c r="Q8731" s="75"/>
      <c r="W8731" s="75"/>
      <c r="AD8731" s="77"/>
    </row>
    <row r="8732" spans="16:30" ht="4.5" customHeight="1" x14ac:dyDescent="0.2">
      <c r="P8732" s="75"/>
      <c r="Q8732" s="75"/>
      <c r="W8732" s="75"/>
      <c r="AD8732" s="77"/>
    </row>
    <row r="8733" spans="16:30" ht="4.5" customHeight="1" x14ac:dyDescent="0.2">
      <c r="P8733" s="75"/>
      <c r="Q8733" s="75"/>
      <c r="W8733" s="75"/>
      <c r="AD8733" s="77"/>
    </row>
    <row r="8734" spans="16:30" ht="4.5" customHeight="1" x14ac:dyDescent="0.2">
      <c r="P8734" s="75"/>
      <c r="Q8734" s="75"/>
      <c r="W8734" s="75"/>
      <c r="AD8734" s="77"/>
    </row>
    <row r="8735" spans="16:30" ht="4.5" customHeight="1" x14ac:dyDescent="0.2">
      <c r="P8735" s="75"/>
      <c r="Q8735" s="75"/>
      <c r="W8735" s="75"/>
      <c r="AD8735" s="77"/>
    </row>
    <row r="8736" spans="16:30" ht="4.5" customHeight="1" x14ac:dyDescent="0.2">
      <c r="P8736" s="75"/>
      <c r="Q8736" s="75"/>
      <c r="W8736" s="75"/>
      <c r="AD8736" s="77"/>
    </row>
    <row r="8737" spans="16:30" ht="4.5" customHeight="1" x14ac:dyDescent="0.2">
      <c r="P8737" s="75"/>
      <c r="Q8737" s="75"/>
      <c r="W8737" s="75"/>
      <c r="AD8737" s="77"/>
    </row>
    <row r="8738" spans="16:30" ht="4.5" customHeight="1" x14ac:dyDescent="0.2">
      <c r="P8738" s="75"/>
      <c r="Q8738" s="75"/>
      <c r="W8738" s="75"/>
      <c r="AD8738" s="77"/>
    </row>
    <row r="8739" spans="16:30" ht="4.5" customHeight="1" x14ac:dyDescent="0.2">
      <c r="P8739" s="75"/>
      <c r="Q8739" s="75"/>
      <c r="W8739" s="75"/>
      <c r="AD8739" s="77"/>
    </row>
    <row r="8740" spans="16:30" ht="4.5" customHeight="1" x14ac:dyDescent="0.2">
      <c r="P8740" s="75"/>
      <c r="Q8740" s="75"/>
      <c r="W8740" s="75"/>
      <c r="AD8740" s="77"/>
    </row>
    <row r="8741" spans="16:30" ht="4.5" customHeight="1" x14ac:dyDescent="0.2">
      <c r="P8741" s="75"/>
      <c r="Q8741" s="75"/>
      <c r="W8741" s="75"/>
      <c r="AD8741" s="77"/>
    </row>
    <row r="8742" spans="16:30" ht="4.5" customHeight="1" x14ac:dyDescent="0.2">
      <c r="P8742" s="75"/>
      <c r="Q8742" s="75"/>
      <c r="W8742" s="75"/>
      <c r="AD8742" s="77"/>
    </row>
    <row r="8743" spans="16:30" ht="4.5" customHeight="1" x14ac:dyDescent="0.2">
      <c r="P8743" s="75"/>
      <c r="Q8743" s="75"/>
      <c r="W8743" s="75"/>
      <c r="AD8743" s="77"/>
    </row>
    <row r="8744" spans="16:30" ht="4.5" customHeight="1" x14ac:dyDescent="0.2">
      <c r="P8744" s="75"/>
      <c r="Q8744" s="75"/>
      <c r="W8744" s="75"/>
      <c r="AD8744" s="77"/>
    </row>
    <row r="8745" spans="16:30" ht="4.5" customHeight="1" x14ac:dyDescent="0.2">
      <c r="P8745" s="75"/>
      <c r="Q8745" s="75"/>
      <c r="W8745" s="75"/>
      <c r="AD8745" s="77"/>
    </row>
    <row r="8746" spans="16:30" ht="4.5" customHeight="1" x14ac:dyDescent="0.2">
      <c r="P8746" s="75"/>
      <c r="Q8746" s="75"/>
      <c r="W8746" s="75"/>
      <c r="AD8746" s="77"/>
    </row>
    <row r="8747" spans="16:30" ht="4.5" customHeight="1" x14ac:dyDescent="0.2">
      <c r="P8747" s="75"/>
      <c r="Q8747" s="75"/>
      <c r="W8747" s="75"/>
      <c r="AD8747" s="77"/>
    </row>
    <row r="8748" spans="16:30" ht="4.5" customHeight="1" x14ac:dyDescent="0.2">
      <c r="P8748" s="75"/>
      <c r="Q8748" s="75"/>
      <c r="W8748" s="75"/>
      <c r="AD8748" s="77"/>
    </row>
    <row r="8749" spans="16:30" ht="4.5" customHeight="1" x14ac:dyDescent="0.2">
      <c r="P8749" s="75"/>
      <c r="Q8749" s="75"/>
      <c r="W8749" s="75"/>
      <c r="AD8749" s="77"/>
    </row>
    <row r="8750" spans="16:30" ht="4.5" customHeight="1" x14ac:dyDescent="0.2">
      <c r="P8750" s="75"/>
      <c r="Q8750" s="75"/>
      <c r="W8750" s="75"/>
      <c r="AD8750" s="77"/>
    </row>
    <row r="8751" spans="16:30" ht="4.5" customHeight="1" x14ac:dyDescent="0.2">
      <c r="P8751" s="75"/>
      <c r="Q8751" s="75"/>
      <c r="W8751" s="75"/>
      <c r="AD8751" s="77"/>
    </row>
    <row r="8752" spans="16:30" ht="4.5" customHeight="1" x14ac:dyDescent="0.2">
      <c r="P8752" s="75"/>
      <c r="Q8752" s="75"/>
      <c r="W8752" s="75"/>
      <c r="AD8752" s="77"/>
    </row>
    <row r="8753" spans="16:30" ht="4.5" customHeight="1" x14ac:dyDescent="0.2">
      <c r="P8753" s="75"/>
      <c r="Q8753" s="75"/>
      <c r="W8753" s="75"/>
      <c r="AD8753" s="77"/>
    </row>
    <row r="8754" spans="16:30" ht="4.5" customHeight="1" x14ac:dyDescent="0.2">
      <c r="P8754" s="75"/>
      <c r="Q8754" s="75"/>
      <c r="W8754" s="75"/>
      <c r="AD8754" s="77"/>
    </row>
    <row r="8755" spans="16:30" ht="4.5" customHeight="1" x14ac:dyDescent="0.2">
      <c r="P8755" s="75"/>
      <c r="Q8755" s="75"/>
      <c r="W8755" s="75"/>
      <c r="AD8755" s="77"/>
    </row>
    <row r="8756" spans="16:30" ht="4.5" customHeight="1" x14ac:dyDescent="0.2">
      <c r="P8756" s="75"/>
      <c r="Q8756" s="75"/>
      <c r="W8756" s="75"/>
      <c r="AD8756" s="77"/>
    </row>
    <row r="8757" spans="16:30" ht="4.5" customHeight="1" x14ac:dyDescent="0.2">
      <c r="P8757" s="75"/>
      <c r="Q8757" s="75"/>
      <c r="W8757" s="75"/>
      <c r="AD8757" s="77"/>
    </row>
    <row r="8758" spans="16:30" ht="4.5" customHeight="1" x14ac:dyDescent="0.2">
      <c r="P8758" s="75"/>
      <c r="Q8758" s="75"/>
      <c r="W8758" s="75"/>
      <c r="AD8758" s="77"/>
    </row>
    <row r="8759" spans="16:30" ht="4.5" customHeight="1" x14ac:dyDescent="0.2">
      <c r="P8759" s="75"/>
      <c r="Q8759" s="75"/>
      <c r="W8759" s="75"/>
      <c r="AD8759" s="77"/>
    </row>
    <row r="8760" spans="16:30" ht="4.5" customHeight="1" x14ac:dyDescent="0.2">
      <c r="P8760" s="75"/>
      <c r="Q8760" s="75"/>
      <c r="W8760" s="75"/>
      <c r="AD8760" s="77"/>
    </row>
    <row r="8761" spans="16:30" ht="4.5" customHeight="1" x14ac:dyDescent="0.2">
      <c r="P8761" s="75"/>
      <c r="Q8761" s="75"/>
      <c r="W8761" s="75"/>
      <c r="AD8761" s="77"/>
    </row>
    <row r="8762" spans="16:30" ht="4.5" customHeight="1" x14ac:dyDescent="0.2">
      <c r="P8762" s="75"/>
      <c r="Q8762" s="75"/>
      <c r="W8762" s="75"/>
      <c r="AD8762" s="77"/>
    </row>
    <row r="8763" spans="16:30" ht="4.5" customHeight="1" x14ac:dyDescent="0.2">
      <c r="P8763" s="75"/>
      <c r="Q8763" s="75"/>
      <c r="W8763" s="75"/>
      <c r="AD8763" s="77"/>
    </row>
    <row r="8764" spans="16:30" ht="4.5" customHeight="1" x14ac:dyDescent="0.2">
      <c r="P8764" s="75"/>
      <c r="Q8764" s="75"/>
      <c r="W8764" s="75"/>
      <c r="AD8764" s="77"/>
    </row>
    <row r="8765" spans="16:30" ht="4.5" customHeight="1" x14ac:dyDescent="0.2">
      <c r="P8765" s="75"/>
      <c r="Q8765" s="75"/>
      <c r="W8765" s="75"/>
      <c r="AD8765" s="77"/>
    </row>
    <row r="8766" spans="16:30" ht="4.5" customHeight="1" x14ac:dyDescent="0.2">
      <c r="P8766" s="75"/>
      <c r="Q8766" s="75"/>
      <c r="W8766" s="75"/>
      <c r="AD8766" s="77"/>
    </row>
    <row r="8767" spans="16:30" ht="4.5" customHeight="1" x14ac:dyDescent="0.2">
      <c r="P8767" s="75"/>
      <c r="Q8767" s="75"/>
      <c r="W8767" s="75"/>
      <c r="AD8767" s="77"/>
    </row>
    <row r="8768" spans="16:30" ht="4.5" customHeight="1" x14ac:dyDescent="0.2">
      <c r="P8768" s="75"/>
      <c r="Q8768" s="75"/>
      <c r="W8768" s="75"/>
      <c r="AD8768" s="77"/>
    </row>
    <row r="8769" spans="16:30" ht="4.5" customHeight="1" x14ac:dyDescent="0.2">
      <c r="P8769" s="75"/>
      <c r="Q8769" s="75"/>
      <c r="W8769" s="75"/>
      <c r="AD8769" s="77"/>
    </row>
    <row r="8770" spans="16:30" ht="4.5" customHeight="1" x14ac:dyDescent="0.2">
      <c r="P8770" s="75"/>
      <c r="Q8770" s="75"/>
      <c r="W8770" s="75"/>
      <c r="AD8770" s="77"/>
    </row>
    <row r="8771" spans="16:30" ht="4.5" customHeight="1" x14ac:dyDescent="0.2">
      <c r="P8771" s="75"/>
      <c r="Q8771" s="75"/>
      <c r="W8771" s="75"/>
      <c r="AD8771" s="77"/>
    </row>
    <row r="8772" spans="16:30" ht="4.5" customHeight="1" x14ac:dyDescent="0.2">
      <c r="P8772" s="75"/>
      <c r="Q8772" s="75"/>
      <c r="W8772" s="75"/>
      <c r="AD8772" s="77"/>
    </row>
    <row r="8773" spans="16:30" ht="4.5" customHeight="1" x14ac:dyDescent="0.2">
      <c r="P8773" s="75"/>
      <c r="Q8773" s="75"/>
      <c r="W8773" s="75"/>
      <c r="AD8773" s="77"/>
    </row>
    <row r="8774" spans="16:30" ht="4.5" customHeight="1" x14ac:dyDescent="0.2">
      <c r="P8774" s="75"/>
      <c r="Q8774" s="75"/>
      <c r="W8774" s="75"/>
      <c r="AD8774" s="77"/>
    </row>
    <row r="8775" spans="16:30" ht="4.5" customHeight="1" x14ac:dyDescent="0.2">
      <c r="P8775" s="75"/>
      <c r="Q8775" s="75"/>
      <c r="W8775" s="75"/>
      <c r="AD8775" s="77"/>
    </row>
    <row r="8776" spans="16:30" ht="4.5" customHeight="1" x14ac:dyDescent="0.2">
      <c r="P8776" s="75"/>
      <c r="Q8776" s="75"/>
      <c r="W8776" s="75"/>
      <c r="AD8776" s="77"/>
    </row>
    <row r="8777" spans="16:30" ht="4.5" customHeight="1" x14ac:dyDescent="0.2">
      <c r="P8777" s="75"/>
      <c r="Q8777" s="75"/>
      <c r="W8777" s="75"/>
      <c r="AD8777" s="77"/>
    </row>
    <row r="8778" spans="16:30" ht="4.5" customHeight="1" x14ac:dyDescent="0.2">
      <c r="P8778" s="75"/>
      <c r="Q8778" s="75"/>
      <c r="W8778" s="75"/>
      <c r="AD8778" s="77"/>
    </row>
    <row r="8779" spans="16:30" ht="4.5" customHeight="1" x14ac:dyDescent="0.2">
      <c r="P8779" s="75"/>
      <c r="Q8779" s="75"/>
      <c r="W8779" s="75"/>
      <c r="AD8779" s="77"/>
    </row>
    <row r="8780" spans="16:30" ht="4.5" customHeight="1" x14ac:dyDescent="0.2">
      <c r="P8780" s="75"/>
      <c r="Q8780" s="75"/>
      <c r="W8780" s="75"/>
      <c r="AD8780" s="77"/>
    </row>
    <row r="8781" spans="16:30" ht="4.5" customHeight="1" x14ac:dyDescent="0.2">
      <c r="P8781" s="75"/>
      <c r="Q8781" s="75"/>
      <c r="W8781" s="75"/>
      <c r="AD8781" s="77"/>
    </row>
    <row r="8782" spans="16:30" ht="4.5" customHeight="1" x14ac:dyDescent="0.2">
      <c r="P8782" s="75"/>
      <c r="Q8782" s="75"/>
      <c r="W8782" s="75"/>
      <c r="AD8782" s="77"/>
    </row>
    <row r="8783" spans="16:30" ht="4.5" customHeight="1" x14ac:dyDescent="0.2">
      <c r="P8783" s="75"/>
      <c r="Q8783" s="75"/>
      <c r="W8783" s="75"/>
      <c r="AD8783" s="77"/>
    </row>
    <row r="8784" spans="16:30" ht="4.5" customHeight="1" x14ac:dyDescent="0.2">
      <c r="P8784" s="75"/>
      <c r="Q8784" s="75"/>
      <c r="W8784" s="75"/>
      <c r="AD8784" s="77"/>
    </row>
    <row r="8785" spans="16:30" ht="4.5" customHeight="1" x14ac:dyDescent="0.2">
      <c r="P8785" s="75"/>
      <c r="Q8785" s="75"/>
      <c r="W8785" s="75"/>
      <c r="AD8785" s="77"/>
    </row>
    <row r="8786" spans="16:30" ht="4.5" customHeight="1" x14ac:dyDescent="0.2">
      <c r="P8786" s="75"/>
      <c r="Q8786" s="75"/>
      <c r="W8786" s="75"/>
      <c r="AD8786" s="77"/>
    </row>
    <row r="8787" spans="16:30" ht="4.5" customHeight="1" x14ac:dyDescent="0.2">
      <c r="P8787" s="75"/>
      <c r="Q8787" s="75"/>
      <c r="W8787" s="75"/>
      <c r="AD8787" s="77"/>
    </row>
    <row r="8788" spans="16:30" ht="4.5" customHeight="1" x14ac:dyDescent="0.2">
      <c r="P8788" s="75"/>
      <c r="Q8788" s="75"/>
      <c r="W8788" s="75"/>
      <c r="AD8788" s="77"/>
    </row>
    <row r="8789" spans="16:30" ht="4.5" customHeight="1" x14ac:dyDescent="0.2">
      <c r="P8789" s="75"/>
      <c r="Q8789" s="75"/>
      <c r="W8789" s="75"/>
      <c r="AD8789" s="77"/>
    </row>
    <row r="8790" spans="16:30" ht="4.5" customHeight="1" x14ac:dyDescent="0.2">
      <c r="P8790" s="75"/>
      <c r="Q8790" s="75"/>
      <c r="W8790" s="75"/>
      <c r="AD8790" s="77"/>
    </row>
    <row r="8791" spans="16:30" ht="4.5" customHeight="1" x14ac:dyDescent="0.2">
      <c r="P8791" s="75"/>
      <c r="Q8791" s="75"/>
      <c r="W8791" s="75"/>
      <c r="AD8791" s="77"/>
    </row>
    <row r="8792" spans="16:30" ht="4.5" customHeight="1" x14ac:dyDescent="0.2">
      <c r="P8792" s="75"/>
      <c r="Q8792" s="75"/>
      <c r="W8792" s="75"/>
      <c r="AD8792" s="77"/>
    </row>
    <row r="8793" spans="16:30" ht="4.5" customHeight="1" x14ac:dyDescent="0.2">
      <c r="P8793" s="75"/>
      <c r="Q8793" s="75"/>
      <c r="W8793" s="75"/>
      <c r="AD8793" s="77"/>
    </row>
    <row r="8794" spans="16:30" ht="4.5" customHeight="1" x14ac:dyDescent="0.2">
      <c r="P8794" s="75"/>
      <c r="Q8794" s="75"/>
      <c r="W8794" s="75"/>
      <c r="AD8794" s="77"/>
    </row>
    <row r="8795" spans="16:30" ht="4.5" customHeight="1" x14ac:dyDescent="0.2">
      <c r="P8795" s="75"/>
      <c r="Q8795" s="75"/>
      <c r="W8795" s="75"/>
      <c r="AD8795" s="77"/>
    </row>
    <row r="8796" spans="16:30" ht="4.5" customHeight="1" x14ac:dyDescent="0.2">
      <c r="P8796" s="75"/>
      <c r="Q8796" s="75"/>
      <c r="W8796" s="75"/>
      <c r="AD8796" s="77"/>
    </row>
    <row r="8797" spans="16:30" ht="4.5" customHeight="1" x14ac:dyDescent="0.2">
      <c r="P8797" s="75"/>
      <c r="Q8797" s="75"/>
      <c r="W8797" s="75"/>
      <c r="AD8797" s="77"/>
    </row>
    <row r="8798" spans="16:30" ht="4.5" customHeight="1" x14ac:dyDescent="0.2">
      <c r="P8798" s="75"/>
      <c r="Q8798" s="75"/>
      <c r="W8798" s="75"/>
      <c r="AD8798" s="77"/>
    </row>
    <row r="8799" spans="16:30" ht="4.5" customHeight="1" x14ac:dyDescent="0.2">
      <c r="P8799" s="75"/>
      <c r="Q8799" s="75"/>
      <c r="W8799" s="75"/>
      <c r="AD8799" s="77"/>
    </row>
    <row r="8800" spans="16:30" ht="4.5" customHeight="1" x14ac:dyDescent="0.2">
      <c r="P8800" s="75"/>
      <c r="Q8800" s="75"/>
      <c r="W8800" s="75"/>
      <c r="AD8800" s="77"/>
    </row>
    <row r="8801" spans="16:30" ht="4.5" customHeight="1" x14ac:dyDescent="0.2">
      <c r="P8801" s="75"/>
      <c r="Q8801" s="75"/>
      <c r="W8801" s="75"/>
      <c r="AD8801" s="77"/>
    </row>
    <row r="8802" spans="16:30" ht="4.5" customHeight="1" x14ac:dyDescent="0.2">
      <c r="P8802" s="75"/>
      <c r="Q8802" s="75"/>
      <c r="W8802" s="75"/>
      <c r="AD8802" s="77"/>
    </row>
    <row r="8803" spans="16:30" ht="4.5" customHeight="1" x14ac:dyDescent="0.2">
      <c r="P8803" s="75"/>
      <c r="Q8803" s="75"/>
      <c r="W8803" s="75"/>
      <c r="AD8803" s="77"/>
    </row>
    <row r="8804" spans="16:30" ht="4.5" customHeight="1" x14ac:dyDescent="0.2">
      <c r="P8804" s="75"/>
      <c r="Q8804" s="75"/>
      <c r="W8804" s="75"/>
      <c r="AD8804" s="77"/>
    </row>
    <row r="8805" spans="16:30" ht="4.5" customHeight="1" x14ac:dyDescent="0.2">
      <c r="P8805" s="75"/>
      <c r="Q8805" s="75"/>
      <c r="W8805" s="75"/>
      <c r="AD8805" s="77"/>
    </row>
    <row r="8806" spans="16:30" ht="4.5" customHeight="1" x14ac:dyDescent="0.2">
      <c r="P8806" s="75"/>
      <c r="Q8806" s="75"/>
      <c r="W8806" s="75"/>
      <c r="AD8806" s="77"/>
    </row>
    <row r="8807" spans="16:30" ht="4.5" customHeight="1" x14ac:dyDescent="0.2">
      <c r="P8807" s="75"/>
      <c r="Q8807" s="75"/>
      <c r="W8807" s="75"/>
      <c r="AD8807" s="77"/>
    </row>
    <row r="8808" spans="16:30" ht="4.5" customHeight="1" x14ac:dyDescent="0.2">
      <c r="P8808" s="75"/>
      <c r="Q8808" s="75"/>
      <c r="W8808" s="75"/>
      <c r="AD8808" s="77"/>
    </row>
    <row r="8809" spans="16:30" ht="4.5" customHeight="1" x14ac:dyDescent="0.2">
      <c r="P8809" s="75"/>
      <c r="Q8809" s="75"/>
      <c r="W8809" s="75"/>
      <c r="AD8809" s="77"/>
    </row>
    <row r="8810" spans="16:30" ht="4.5" customHeight="1" x14ac:dyDescent="0.2">
      <c r="P8810" s="75"/>
      <c r="Q8810" s="75"/>
      <c r="W8810" s="75"/>
      <c r="AD8810" s="77"/>
    </row>
    <row r="8811" spans="16:30" ht="4.5" customHeight="1" x14ac:dyDescent="0.2">
      <c r="P8811" s="75"/>
      <c r="Q8811" s="75"/>
      <c r="W8811" s="75"/>
      <c r="AD8811" s="77"/>
    </row>
    <row r="8812" spans="16:30" ht="4.5" customHeight="1" x14ac:dyDescent="0.2">
      <c r="P8812" s="75"/>
      <c r="Q8812" s="75"/>
      <c r="W8812" s="75"/>
      <c r="AD8812" s="77"/>
    </row>
    <row r="8813" spans="16:30" ht="4.5" customHeight="1" x14ac:dyDescent="0.2">
      <c r="P8813" s="75"/>
      <c r="Q8813" s="75"/>
      <c r="W8813" s="75"/>
      <c r="AD8813" s="77"/>
    </row>
    <row r="8814" spans="16:30" ht="4.5" customHeight="1" x14ac:dyDescent="0.2">
      <c r="P8814" s="75"/>
      <c r="Q8814" s="75"/>
      <c r="W8814" s="75"/>
      <c r="AD8814" s="77"/>
    </row>
    <row r="8815" spans="16:30" ht="4.5" customHeight="1" x14ac:dyDescent="0.2">
      <c r="P8815" s="75"/>
      <c r="Q8815" s="75"/>
      <c r="W8815" s="75"/>
      <c r="AD8815" s="77"/>
    </row>
    <row r="8816" spans="16:30" ht="4.5" customHeight="1" x14ac:dyDescent="0.2">
      <c r="P8816" s="75"/>
      <c r="Q8816" s="75"/>
      <c r="W8816" s="75"/>
      <c r="AD8816" s="77"/>
    </row>
    <row r="8817" spans="16:30" ht="4.5" customHeight="1" x14ac:dyDescent="0.2">
      <c r="P8817" s="75"/>
      <c r="Q8817" s="75"/>
      <c r="W8817" s="75"/>
      <c r="AD8817" s="77"/>
    </row>
    <row r="8818" spans="16:30" ht="4.5" customHeight="1" x14ac:dyDescent="0.2">
      <c r="P8818" s="75"/>
      <c r="Q8818" s="75"/>
      <c r="W8818" s="75"/>
      <c r="AD8818" s="77"/>
    </row>
    <row r="8819" spans="16:30" ht="4.5" customHeight="1" x14ac:dyDescent="0.2">
      <c r="P8819" s="75"/>
      <c r="Q8819" s="75"/>
      <c r="W8819" s="75"/>
      <c r="AD8819" s="77"/>
    </row>
    <row r="8820" spans="16:30" ht="4.5" customHeight="1" x14ac:dyDescent="0.2">
      <c r="P8820" s="75"/>
      <c r="Q8820" s="75"/>
      <c r="W8820" s="75"/>
      <c r="AD8820" s="77"/>
    </row>
    <row r="8821" spans="16:30" ht="4.5" customHeight="1" x14ac:dyDescent="0.2">
      <c r="P8821" s="75"/>
      <c r="Q8821" s="75"/>
      <c r="W8821" s="75"/>
      <c r="AD8821" s="77"/>
    </row>
    <row r="8822" spans="16:30" ht="4.5" customHeight="1" x14ac:dyDescent="0.2">
      <c r="P8822" s="75"/>
      <c r="Q8822" s="75"/>
      <c r="W8822" s="75"/>
      <c r="AD8822" s="77"/>
    </row>
    <row r="8823" spans="16:30" ht="4.5" customHeight="1" x14ac:dyDescent="0.2">
      <c r="P8823" s="75"/>
      <c r="Q8823" s="75"/>
      <c r="W8823" s="75"/>
      <c r="AD8823" s="77"/>
    </row>
    <row r="8824" spans="16:30" ht="4.5" customHeight="1" x14ac:dyDescent="0.2">
      <c r="P8824" s="75"/>
      <c r="Q8824" s="75"/>
      <c r="W8824" s="75"/>
      <c r="AD8824" s="77"/>
    </row>
    <row r="8825" spans="16:30" ht="4.5" customHeight="1" x14ac:dyDescent="0.2">
      <c r="P8825" s="75"/>
      <c r="Q8825" s="75"/>
      <c r="W8825" s="75"/>
      <c r="AD8825" s="77"/>
    </row>
    <row r="8826" spans="16:30" ht="4.5" customHeight="1" x14ac:dyDescent="0.2">
      <c r="P8826" s="75"/>
      <c r="Q8826" s="75"/>
      <c r="W8826" s="75"/>
      <c r="AD8826" s="77"/>
    </row>
    <row r="8827" spans="16:30" ht="4.5" customHeight="1" x14ac:dyDescent="0.2">
      <c r="P8827" s="75"/>
      <c r="Q8827" s="75"/>
      <c r="W8827" s="75"/>
      <c r="AD8827" s="77"/>
    </row>
    <row r="8828" spans="16:30" ht="4.5" customHeight="1" x14ac:dyDescent="0.2">
      <c r="P8828" s="75"/>
      <c r="Q8828" s="75"/>
      <c r="W8828" s="75"/>
      <c r="AD8828" s="77"/>
    </row>
    <row r="8829" spans="16:30" ht="4.5" customHeight="1" x14ac:dyDescent="0.2">
      <c r="P8829" s="75"/>
      <c r="Q8829" s="75"/>
      <c r="W8829" s="75"/>
      <c r="AD8829" s="77"/>
    </row>
    <row r="8830" spans="16:30" ht="4.5" customHeight="1" x14ac:dyDescent="0.2">
      <c r="P8830" s="75"/>
      <c r="Q8830" s="75"/>
      <c r="W8830" s="75"/>
      <c r="AD8830" s="77"/>
    </row>
    <row r="8831" spans="16:30" ht="4.5" customHeight="1" x14ac:dyDescent="0.2">
      <c r="P8831" s="75"/>
      <c r="Q8831" s="75"/>
      <c r="W8831" s="75"/>
      <c r="AD8831" s="77"/>
    </row>
    <row r="8832" spans="16:30" ht="4.5" customHeight="1" x14ac:dyDescent="0.2">
      <c r="P8832" s="75"/>
      <c r="Q8832" s="75"/>
      <c r="W8832" s="75"/>
      <c r="AD8832" s="77"/>
    </row>
    <row r="8833" spans="16:30" ht="4.5" customHeight="1" x14ac:dyDescent="0.2">
      <c r="P8833" s="75"/>
      <c r="Q8833" s="75"/>
      <c r="W8833" s="75"/>
      <c r="AD8833" s="77"/>
    </row>
    <row r="8834" spans="16:30" ht="4.5" customHeight="1" x14ac:dyDescent="0.2">
      <c r="P8834" s="75"/>
      <c r="Q8834" s="75"/>
      <c r="W8834" s="75"/>
      <c r="AD8834" s="77"/>
    </row>
    <row r="8835" spans="16:30" ht="4.5" customHeight="1" x14ac:dyDescent="0.2">
      <c r="P8835" s="75"/>
      <c r="Q8835" s="75"/>
      <c r="W8835" s="75"/>
      <c r="AD8835" s="77"/>
    </row>
    <row r="8836" spans="16:30" ht="4.5" customHeight="1" x14ac:dyDescent="0.2">
      <c r="P8836" s="75"/>
      <c r="Q8836" s="75"/>
      <c r="W8836" s="75"/>
      <c r="AD8836" s="77"/>
    </row>
    <row r="8837" spans="16:30" ht="4.5" customHeight="1" x14ac:dyDescent="0.2">
      <c r="P8837" s="75"/>
      <c r="Q8837" s="75"/>
      <c r="W8837" s="75"/>
      <c r="AD8837" s="77"/>
    </row>
    <row r="8838" spans="16:30" ht="4.5" customHeight="1" x14ac:dyDescent="0.2">
      <c r="P8838" s="75"/>
      <c r="Q8838" s="75"/>
      <c r="W8838" s="75"/>
      <c r="AD8838" s="77"/>
    </row>
    <row r="8839" spans="16:30" ht="4.5" customHeight="1" x14ac:dyDescent="0.2">
      <c r="P8839" s="75"/>
      <c r="Q8839" s="75"/>
      <c r="W8839" s="75"/>
      <c r="AD8839" s="77"/>
    </row>
    <row r="8840" spans="16:30" ht="4.5" customHeight="1" x14ac:dyDescent="0.2">
      <c r="P8840" s="75"/>
      <c r="Q8840" s="75"/>
      <c r="W8840" s="75"/>
      <c r="AD8840" s="77"/>
    </row>
    <row r="8841" spans="16:30" ht="4.5" customHeight="1" x14ac:dyDescent="0.2">
      <c r="P8841" s="75"/>
      <c r="Q8841" s="75"/>
      <c r="W8841" s="75"/>
      <c r="AD8841" s="77"/>
    </row>
    <row r="8842" spans="16:30" ht="4.5" customHeight="1" x14ac:dyDescent="0.2">
      <c r="P8842" s="75"/>
      <c r="Q8842" s="75"/>
      <c r="W8842" s="75"/>
      <c r="AD8842" s="77"/>
    </row>
    <row r="8843" spans="16:30" ht="4.5" customHeight="1" x14ac:dyDescent="0.2">
      <c r="P8843" s="75"/>
      <c r="Q8843" s="75"/>
      <c r="W8843" s="75"/>
      <c r="AD8843" s="77"/>
    </row>
    <row r="8844" spans="16:30" ht="4.5" customHeight="1" x14ac:dyDescent="0.2">
      <c r="P8844" s="75"/>
      <c r="Q8844" s="75"/>
      <c r="W8844" s="75"/>
      <c r="AD8844" s="77"/>
    </row>
    <row r="8845" spans="16:30" ht="4.5" customHeight="1" x14ac:dyDescent="0.2">
      <c r="P8845" s="75"/>
      <c r="Q8845" s="75"/>
      <c r="W8845" s="75"/>
      <c r="AD8845" s="77"/>
    </row>
    <row r="8846" spans="16:30" ht="4.5" customHeight="1" x14ac:dyDescent="0.2">
      <c r="P8846" s="75"/>
      <c r="Q8846" s="75"/>
      <c r="W8846" s="75"/>
      <c r="AD8846" s="77"/>
    </row>
    <row r="8847" spans="16:30" ht="4.5" customHeight="1" x14ac:dyDescent="0.2">
      <c r="P8847" s="75"/>
      <c r="Q8847" s="75"/>
      <c r="W8847" s="75"/>
      <c r="AD8847" s="77"/>
    </row>
    <row r="8848" spans="16:30" ht="4.5" customHeight="1" x14ac:dyDescent="0.2">
      <c r="P8848" s="75"/>
      <c r="Q8848" s="75"/>
      <c r="W8848" s="75"/>
      <c r="AD8848" s="77"/>
    </row>
    <row r="8849" spans="16:30" ht="4.5" customHeight="1" x14ac:dyDescent="0.2">
      <c r="P8849" s="75"/>
      <c r="Q8849" s="75"/>
      <c r="W8849" s="75"/>
      <c r="AD8849" s="77"/>
    </row>
    <row r="8850" spans="16:30" ht="4.5" customHeight="1" x14ac:dyDescent="0.2">
      <c r="P8850" s="75"/>
      <c r="Q8850" s="75"/>
      <c r="W8850" s="75"/>
      <c r="AD8850" s="77"/>
    </row>
    <row r="8851" spans="16:30" ht="4.5" customHeight="1" x14ac:dyDescent="0.2">
      <c r="P8851" s="75"/>
      <c r="Q8851" s="75"/>
      <c r="W8851" s="75"/>
      <c r="AD8851" s="77"/>
    </row>
    <row r="8852" spans="16:30" ht="4.5" customHeight="1" x14ac:dyDescent="0.2">
      <c r="P8852" s="75"/>
      <c r="Q8852" s="75"/>
      <c r="W8852" s="75"/>
      <c r="AD8852" s="77"/>
    </row>
    <row r="8853" spans="16:30" ht="4.5" customHeight="1" x14ac:dyDescent="0.2">
      <c r="P8853" s="75"/>
      <c r="Q8853" s="75"/>
      <c r="W8853" s="75"/>
      <c r="AD8853" s="77"/>
    </row>
    <row r="8854" spans="16:30" ht="4.5" customHeight="1" x14ac:dyDescent="0.2">
      <c r="P8854" s="75"/>
      <c r="Q8854" s="75"/>
      <c r="W8854" s="75"/>
      <c r="AD8854" s="77"/>
    </row>
    <row r="8855" spans="16:30" ht="4.5" customHeight="1" x14ac:dyDescent="0.2">
      <c r="P8855" s="75"/>
      <c r="Q8855" s="75"/>
      <c r="W8855" s="75"/>
      <c r="AD8855" s="77"/>
    </row>
    <row r="8856" spans="16:30" ht="4.5" customHeight="1" x14ac:dyDescent="0.2">
      <c r="P8856" s="75"/>
      <c r="Q8856" s="75"/>
      <c r="W8856" s="75"/>
      <c r="AD8856" s="77"/>
    </row>
    <row r="8857" spans="16:30" ht="4.5" customHeight="1" x14ac:dyDescent="0.2">
      <c r="P8857" s="75"/>
      <c r="Q8857" s="75"/>
      <c r="W8857" s="75"/>
      <c r="AD8857" s="77"/>
    </row>
    <row r="8858" spans="16:30" ht="4.5" customHeight="1" x14ac:dyDescent="0.2">
      <c r="P8858" s="75"/>
      <c r="Q8858" s="75"/>
      <c r="W8858" s="75"/>
      <c r="AD8858" s="77"/>
    </row>
    <row r="8859" spans="16:30" ht="4.5" customHeight="1" x14ac:dyDescent="0.2">
      <c r="P8859" s="75"/>
      <c r="Q8859" s="75"/>
      <c r="W8859" s="75"/>
      <c r="AD8859" s="77"/>
    </row>
    <row r="8860" spans="16:30" ht="4.5" customHeight="1" x14ac:dyDescent="0.2">
      <c r="P8860" s="75"/>
      <c r="Q8860" s="75"/>
      <c r="W8860" s="75"/>
      <c r="AD8860" s="77"/>
    </row>
    <row r="8861" spans="16:30" ht="4.5" customHeight="1" x14ac:dyDescent="0.2">
      <c r="P8861" s="75"/>
      <c r="Q8861" s="75"/>
      <c r="W8861" s="75"/>
      <c r="AD8861" s="77"/>
    </row>
    <row r="8862" spans="16:30" ht="4.5" customHeight="1" x14ac:dyDescent="0.2">
      <c r="P8862" s="75"/>
      <c r="Q8862" s="75"/>
      <c r="W8862" s="75"/>
      <c r="AD8862" s="77"/>
    </row>
    <row r="8863" spans="16:30" ht="4.5" customHeight="1" x14ac:dyDescent="0.2">
      <c r="P8863" s="75"/>
      <c r="Q8863" s="75"/>
      <c r="W8863" s="75"/>
      <c r="AD8863" s="77"/>
    </row>
    <row r="8864" spans="16:30" ht="4.5" customHeight="1" x14ac:dyDescent="0.2">
      <c r="P8864" s="75"/>
      <c r="Q8864" s="75"/>
      <c r="W8864" s="75"/>
      <c r="AD8864" s="77"/>
    </row>
    <row r="8865" spans="16:30" ht="4.5" customHeight="1" x14ac:dyDescent="0.2">
      <c r="P8865" s="75"/>
      <c r="Q8865" s="75"/>
      <c r="W8865" s="75"/>
      <c r="AD8865" s="77"/>
    </row>
    <row r="8866" spans="16:30" ht="4.5" customHeight="1" x14ac:dyDescent="0.2">
      <c r="P8866" s="75"/>
      <c r="Q8866" s="75"/>
      <c r="W8866" s="75"/>
      <c r="AD8866" s="77"/>
    </row>
    <row r="8867" spans="16:30" ht="4.5" customHeight="1" x14ac:dyDescent="0.2">
      <c r="P8867" s="75"/>
      <c r="Q8867" s="75"/>
      <c r="W8867" s="75"/>
      <c r="AD8867" s="77"/>
    </row>
    <row r="8868" spans="16:30" ht="4.5" customHeight="1" x14ac:dyDescent="0.2">
      <c r="P8868" s="75"/>
      <c r="Q8868" s="75"/>
      <c r="W8868" s="75"/>
      <c r="AD8868" s="77"/>
    </row>
    <row r="8869" spans="16:30" ht="4.5" customHeight="1" x14ac:dyDescent="0.2">
      <c r="P8869" s="75"/>
      <c r="Q8869" s="75"/>
      <c r="W8869" s="75"/>
      <c r="AD8869" s="77"/>
    </row>
    <row r="8870" spans="16:30" ht="4.5" customHeight="1" x14ac:dyDescent="0.2">
      <c r="P8870" s="75"/>
      <c r="Q8870" s="75"/>
      <c r="W8870" s="75"/>
      <c r="AD8870" s="77"/>
    </row>
    <row r="8871" spans="16:30" ht="4.5" customHeight="1" x14ac:dyDescent="0.2">
      <c r="P8871" s="75"/>
      <c r="Q8871" s="75"/>
      <c r="W8871" s="75"/>
      <c r="AD8871" s="77"/>
    </row>
    <row r="8872" spans="16:30" ht="4.5" customHeight="1" x14ac:dyDescent="0.2">
      <c r="P8872" s="75"/>
      <c r="Q8872" s="75"/>
      <c r="W8872" s="75"/>
      <c r="AD8872" s="77"/>
    </row>
    <row r="8873" spans="16:30" ht="4.5" customHeight="1" x14ac:dyDescent="0.2">
      <c r="P8873" s="75"/>
      <c r="Q8873" s="75"/>
      <c r="W8873" s="75"/>
      <c r="AD8873" s="77"/>
    </row>
    <row r="8874" spans="16:30" ht="4.5" customHeight="1" x14ac:dyDescent="0.2">
      <c r="P8874" s="75"/>
      <c r="Q8874" s="75"/>
      <c r="W8874" s="75"/>
      <c r="AD8874" s="77"/>
    </row>
    <row r="8875" spans="16:30" ht="4.5" customHeight="1" x14ac:dyDescent="0.2">
      <c r="P8875" s="75"/>
      <c r="Q8875" s="75"/>
      <c r="W8875" s="75"/>
      <c r="AD8875" s="77"/>
    </row>
    <row r="8876" spans="16:30" ht="4.5" customHeight="1" x14ac:dyDescent="0.2">
      <c r="P8876" s="75"/>
      <c r="Q8876" s="75"/>
      <c r="W8876" s="75"/>
      <c r="AD8876" s="77"/>
    </row>
    <row r="8877" spans="16:30" ht="4.5" customHeight="1" x14ac:dyDescent="0.2">
      <c r="P8877" s="75"/>
      <c r="Q8877" s="75"/>
      <c r="W8877" s="75"/>
      <c r="AD8877" s="77"/>
    </row>
    <row r="8878" spans="16:30" ht="4.5" customHeight="1" x14ac:dyDescent="0.2">
      <c r="P8878" s="75"/>
      <c r="Q8878" s="75"/>
      <c r="W8878" s="75"/>
      <c r="AD8878" s="77"/>
    </row>
    <row r="8879" spans="16:30" ht="4.5" customHeight="1" x14ac:dyDescent="0.2">
      <c r="P8879" s="75"/>
      <c r="Q8879" s="75"/>
      <c r="W8879" s="75"/>
      <c r="AD8879" s="77"/>
    </row>
    <row r="8880" spans="16:30" ht="4.5" customHeight="1" x14ac:dyDescent="0.2">
      <c r="P8880" s="75"/>
      <c r="Q8880" s="75"/>
      <c r="W8880" s="75"/>
      <c r="AD8880" s="77"/>
    </row>
    <row r="8881" spans="16:30" ht="4.5" customHeight="1" x14ac:dyDescent="0.2">
      <c r="P8881" s="75"/>
      <c r="Q8881" s="75"/>
      <c r="W8881" s="75"/>
      <c r="AD8881" s="77"/>
    </row>
    <row r="8882" spans="16:30" ht="4.5" customHeight="1" x14ac:dyDescent="0.2">
      <c r="P8882" s="75"/>
      <c r="Q8882" s="75"/>
      <c r="W8882" s="75"/>
      <c r="AD8882" s="77"/>
    </row>
    <row r="8883" spans="16:30" ht="4.5" customHeight="1" x14ac:dyDescent="0.2">
      <c r="P8883" s="75"/>
      <c r="Q8883" s="75"/>
      <c r="W8883" s="75"/>
      <c r="AD8883" s="77"/>
    </row>
    <row r="8884" spans="16:30" ht="4.5" customHeight="1" x14ac:dyDescent="0.2">
      <c r="P8884" s="75"/>
      <c r="Q8884" s="75"/>
      <c r="W8884" s="75"/>
      <c r="AD8884" s="77"/>
    </row>
    <row r="8885" spans="16:30" ht="4.5" customHeight="1" x14ac:dyDescent="0.2">
      <c r="P8885" s="75"/>
      <c r="Q8885" s="75"/>
      <c r="W8885" s="75"/>
      <c r="AD8885" s="77"/>
    </row>
    <row r="8886" spans="16:30" ht="4.5" customHeight="1" x14ac:dyDescent="0.2">
      <c r="P8886" s="75"/>
      <c r="Q8886" s="75"/>
      <c r="W8886" s="75"/>
      <c r="AD8886" s="77"/>
    </row>
    <row r="8887" spans="16:30" ht="4.5" customHeight="1" x14ac:dyDescent="0.2">
      <c r="P8887" s="75"/>
      <c r="Q8887" s="75"/>
      <c r="W8887" s="75"/>
      <c r="AD8887" s="77"/>
    </row>
    <row r="8888" spans="16:30" ht="4.5" customHeight="1" x14ac:dyDescent="0.2">
      <c r="P8888" s="75"/>
      <c r="Q8888" s="75"/>
      <c r="W8888" s="75"/>
      <c r="AD8888" s="77"/>
    </row>
    <row r="8889" spans="16:30" ht="4.5" customHeight="1" x14ac:dyDescent="0.2">
      <c r="P8889" s="75"/>
      <c r="Q8889" s="75"/>
      <c r="W8889" s="75"/>
      <c r="AD8889" s="77"/>
    </row>
    <row r="8890" spans="16:30" ht="4.5" customHeight="1" x14ac:dyDescent="0.2">
      <c r="P8890" s="75"/>
      <c r="Q8890" s="75"/>
      <c r="W8890" s="75"/>
      <c r="AD8890" s="77"/>
    </row>
    <row r="8891" spans="16:30" ht="4.5" customHeight="1" x14ac:dyDescent="0.2">
      <c r="P8891" s="75"/>
      <c r="Q8891" s="75"/>
      <c r="W8891" s="75"/>
      <c r="AD8891" s="77"/>
    </row>
    <row r="8892" spans="16:30" ht="4.5" customHeight="1" x14ac:dyDescent="0.2">
      <c r="P8892" s="75"/>
      <c r="Q8892" s="75"/>
      <c r="W8892" s="75"/>
      <c r="AD8892" s="77"/>
    </row>
    <row r="8893" spans="16:30" ht="4.5" customHeight="1" x14ac:dyDescent="0.2">
      <c r="P8893" s="75"/>
      <c r="Q8893" s="75"/>
      <c r="W8893" s="75"/>
      <c r="AD8893" s="77"/>
    </row>
    <row r="8894" spans="16:30" ht="4.5" customHeight="1" x14ac:dyDescent="0.2">
      <c r="P8894" s="75"/>
      <c r="Q8894" s="75"/>
      <c r="W8894" s="75"/>
      <c r="AD8894" s="77"/>
    </row>
    <row r="8895" spans="16:30" ht="4.5" customHeight="1" x14ac:dyDescent="0.2">
      <c r="P8895" s="75"/>
      <c r="Q8895" s="75"/>
      <c r="W8895" s="75"/>
      <c r="AD8895" s="77"/>
    </row>
    <row r="8896" spans="16:30" ht="4.5" customHeight="1" x14ac:dyDescent="0.2">
      <c r="P8896" s="75"/>
      <c r="Q8896" s="75"/>
      <c r="W8896" s="75"/>
      <c r="AD8896" s="77"/>
    </row>
    <row r="8897" spans="16:30" ht="4.5" customHeight="1" x14ac:dyDescent="0.2">
      <c r="P8897" s="75"/>
      <c r="Q8897" s="75"/>
      <c r="W8897" s="75"/>
      <c r="AD8897" s="77"/>
    </row>
    <row r="8898" spans="16:30" ht="4.5" customHeight="1" x14ac:dyDescent="0.2">
      <c r="P8898" s="75"/>
      <c r="Q8898" s="75"/>
      <c r="W8898" s="75"/>
      <c r="AD8898" s="77"/>
    </row>
    <row r="8899" spans="16:30" ht="4.5" customHeight="1" x14ac:dyDescent="0.2">
      <c r="P8899" s="75"/>
      <c r="Q8899" s="75"/>
      <c r="W8899" s="75"/>
      <c r="AD8899" s="77"/>
    </row>
    <row r="8900" spans="16:30" ht="4.5" customHeight="1" x14ac:dyDescent="0.2">
      <c r="P8900" s="75"/>
      <c r="Q8900" s="75"/>
      <c r="W8900" s="75"/>
      <c r="AD8900" s="77"/>
    </row>
    <row r="8901" spans="16:30" ht="4.5" customHeight="1" x14ac:dyDescent="0.2">
      <c r="P8901" s="75"/>
      <c r="Q8901" s="75"/>
      <c r="W8901" s="75"/>
      <c r="AD8901" s="77"/>
    </row>
    <row r="8902" spans="16:30" ht="4.5" customHeight="1" x14ac:dyDescent="0.2">
      <c r="P8902" s="75"/>
      <c r="Q8902" s="75"/>
      <c r="W8902" s="75"/>
      <c r="AD8902" s="77"/>
    </row>
    <row r="8903" spans="16:30" ht="4.5" customHeight="1" x14ac:dyDescent="0.2">
      <c r="P8903" s="75"/>
      <c r="Q8903" s="75"/>
      <c r="W8903" s="75"/>
      <c r="AD8903" s="77"/>
    </row>
    <row r="8904" spans="16:30" ht="4.5" customHeight="1" x14ac:dyDescent="0.2">
      <c r="P8904" s="75"/>
      <c r="Q8904" s="75"/>
      <c r="W8904" s="75"/>
      <c r="AD8904" s="77"/>
    </row>
    <row r="8905" spans="16:30" ht="4.5" customHeight="1" x14ac:dyDescent="0.2">
      <c r="P8905" s="75"/>
      <c r="Q8905" s="75"/>
      <c r="W8905" s="75"/>
      <c r="AD8905" s="77"/>
    </row>
    <row r="8906" spans="16:30" ht="4.5" customHeight="1" x14ac:dyDescent="0.2">
      <c r="P8906" s="75"/>
      <c r="Q8906" s="75"/>
      <c r="W8906" s="75"/>
      <c r="AD8906" s="77"/>
    </row>
    <row r="8907" spans="16:30" ht="4.5" customHeight="1" x14ac:dyDescent="0.2">
      <c r="P8907" s="75"/>
      <c r="Q8907" s="75"/>
      <c r="W8907" s="75"/>
      <c r="AD8907" s="77"/>
    </row>
    <row r="8908" spans="16:30" ht="4.5" customHeight="1" x14ac:dyDescent="0.2">
      <c r="P8908" s="75"/>
      <c r="Q8908" s="75"/>
      <c r="W8908" s="75"/>
      <c r="AD8908" s="77"/>
    </row>
    <row r="8909" spans="16:30" ht="4.5" customHeight="1" x14ac:dyDescent="0.2">
      <c r="P8909" s="75"/>
      <c r="Q8909" s="75"/>
      <c r="W8909" s="75"/>
      <c r="AD8909" s="77"/>
    </row>
    <row r="8910" spans="16:30" ht="4.5" customHeight="1" x14ac:dyDescent="0.2">
      <c r="P8910" s="75"/>
      <c r="Q8910" s="75"/>
      <c r="W8910" s="75"/>
      <c r="AD8910" s="77"/>
    </row>
    <row r="8911" spans="16:30" ht="4.5" customHeight="1" x14ac:dyDescent="0.2">
      <c r="P8911" s="75"/>
      <c r="Q8911" s="75"/>
      <c r="W8911" s="75"/>
      <c r="AD8911" s="77"/>
    </row>
    <row r="8912" spans="16:30" ht="4.5" customHeight="1" x14ac:dyDescent="0.2">
      <c r="P8912" s="75"/>
      <c r="Q8912" s="75"/>
      <c r="W8912" s="75"/>
      <c r="AD8912" s="77"/>
    </row>
    <row r="8913" spans="16:30" ht="4.5" customHeight="1" x14ac:dyDescent="0.2">
      <c r="P8913" s="75"/>
      <c r="Q8913" s="75"/>
      <c r="W8913" s="75"/>
      <c r="AD8913" s="77"/>
    </row>
    <row r="8914" spans="16:30" ht="4.5" customHeight="1" x14ac:dyDescent="0.2">
      <c r="P8914" s="75"/>
      <c r="Q8914" s="75"/>
      <c r="W8914" s="75"/>
      <c r="AD8914" s="77"/>
    </row>
    <row r="8915" spans="16:30" ht="4.5" customHeight="1" x14ac:dyDescent="0.2">
      <c r="P8915" s="75"/>
      <c r="Q8915" s="75"/>
      <c r="W8915" s="75"/>
      <c r="AD8915" s="77"/>
    </row>
    <row r="8916" spans="16:30" ht="4.5" customHeight="1" x14ac:dyDescent="0.2">
      <c r="P8916" s="75"/>
      <c r="Q8916" s="75"/>
      <c r="W8916" s="75"/>
      <c r="AD8916" s="77"/>
    </row>
    <row r="8917" spans="16:30" ht="4.5" customHeight="1" x14ac:dyDescent="0.2">
      <c r="P8917" s="75"/>
      <c r="Q8917" s="75"/>
      <c r="W8917" s="75"/>
      <c r="AD8917" s="77"/>
    </row>
    <row r="8918" spans="16:30" ht="4.5" customHeight="1" x14ac:dyDescent="0.2">
      <c r="P8918" s="75"/>
      <c r="Q8918" s="75"/>
      <c r="W8918" s="75"/>
      <c r="AD8918" s="77"/>
    </row>
    <row r="8919" spans="16:30" ht="4.5" customHeight="1" x14ac:dyDescent="0.2">
      <c r="P8919" s="75"/>
      <c r="Q8919" s="75"/>
      <c r="W8919" s="75"/>
      <c r="AD8919" s="77"/>
    </row>
    <row r="8920" spans="16:30" ht="4.5" customHeight="1" x14ac:dyDescent="0.2">
      <c r="P8920" s="75"/>
      <c r="Q8920" s="75"/>
      <c r="W8920" s="75"/>
      <c r="AD8920" s="77"/>
    </row>
    <row r="8921" spans="16:30" ht="4.5" customHeight="1" x14ac:dyDescent="0.2">
      <c r="P8921" s="75"/>
      <c r="Q8921" s="75"/>
      <c r="W8921" s="75"/>
      <c r="AD8921" s="77"/>
    </row>
    <row r="8922" spans="16:30" ht="4.5" customHeight="1" x14ac:dyDescent="0.2">
      <c r="P8922" s="75"/>
      <c r="Q8922" s="75"/>
      <c r="W8922" s="75"/>
      <c r="AD8922" s="77"/>
    </row>
    <row r="8923" spans="16:30" ht="4.5" customHeight="1" x14ac:dyDescent="0.2">
      <c r="P8923" s="75"/>
      <c r="Q8923" s="75"/>
      <c r="W8923" s="75"/>
      <c r="AD8923" s="77"/>
    </row>
    <row r="8924" spans="16:30" ht="4.5" customHeight="1" x14ac:dyDescent="0.2">
      <c r="P8924" s="75"/>
      <c r="Q8924" s="75"/>
      <c r="W8924" s="75"/>
      <c r="AD8924" s="77"/>
    </row>
    <row r="8925" spans="16:30" ht="4.5" customHeight="1" x14ac:dyDescent="0.2">
      <c r="P8925" s="75"/>
      <c r="Q8925" s="75"/>
      <c r="W8925" s="75"/>
      <c r="AD8925" s="77"/>
    </row>
    <row r="8926" spans="16:30" ht="4.5" customHeight="1" x14ac:dyDescent="0.2">
      <c r="P8926" s="75"/>
      <c r="Q8926" s="75"/>
      <c r="W8926" s="75"/>
      <c r="AD8926" s="77"/>
    </row>
    <row r="8927" spans="16:30" ht="4.5" customHeight="1" x14ac:dyDescent="0.2">
      <c r="P8927" s="75"/>
      <c r="Q8927" s="75"/>
      <c r="W8927" s="75"/>
      <c r="AD8927" s="77"/>
    </row>
    <row r="8928" spans="16:30" ht="4.5" customHeight="1" x14ac:dyDescent="0.2">
      <c r="P8928" s="75"/>
      <c r="Q8928" s="75"/>
      <c r="W8928" s="75"/>
      <c r="AD8928" s="77"/>
    </row>
    <row r="8929" spans="16:30" ht="4.5" customHeight="1" x14ac:dyDescent="0.2">
      <c r="P8929" s="75"/>
      <c r="Q8929" s="75"/>
      <c r="W8929" s="75"/>
      <c r="AD8929" s="77"/>
    </row>
    <row r="8930" spans="16:30" ht="4.5" customHeight="1" x14ac:dyDescent="0.2">
      <c r="P8930" s="75"/>
      <c r="Q8930" s="75"/>
      <c r="W8930" s="75"/>
      <c r="AD8930" s="77"/>
    </row>
    <row r="8931" spans="16:30" ht="4.5" customHeight="1" x14ac:dyDescent="0.2">
      <c r="P8931" s="75"/>
      <c r="Q8931" s="75"/>
      <c r="W8931" s="75"/>
      <c r="AD8931" s="77"/>
    </row>
    <row r="8932" spans="16:30" ht="4.5" customHeight="1" x14ac:dyDescent="0.2">
      <c r="P8932" s="75"/>
      <c r="Q8932" s="75"/>
      <c r="W8932" s="75"/>
      <c r="AD8932" s="77"/>
    </row>
    <row r="8933" spans="16:30" ht="4.5" customHeight="1" x14ac:dyDescent="0.2">
      <c r="P8933" s="75"/>
      <c r="Q8933" s="75"/>
      <c r="W8933" s="75"/>
      <c r="AD8933" s="77"/>
    </row>
    <row r="8934" spans="16:30" ht="4.5" customHeight="1" x14ac:dyDescent="0.2">
      <c r="P8934" s="75"/>
      <c r="Q8934" s="75"/>
      <c r="W8934" s="75"/>
      <c r="AD8934" s="77"/>
    </row>
    <row r="8935" spans="16:30" ht="4.5" customHeight="1" x14ac:dyDescent="0.2">
      <c r="P8935" s="75"/>
      <c r="Q8935" s="75"/>
      <c r="W8935" s="75"/>
      <c r="AD8935" s="77"/>
    </row>
    <row r="8936" spans="16:30" ht="4.5" customHeight="1" x14ac:dyDescent="0.2">
      <c r="P8936" s="75"/>
      <c r="Q8936" s="75"/>
      <c r="W8936" s="75"/>
      <c r="AD8936" s="77"/>
    </row>
    <row r="8937" spans="16:30" ht="4.5" customHeight="1" x14ac:dyDescent="0.2">
      <c r="P8937" s="75"/>
      <c r="Q8937" s="75"/>
      <c r="W8937" s="75"/>
      <c r="AD8937" s="77"/>
    </row>
    <row r="8938" spans="16:30" ht="4.5" customHeight="1" x14ac:dyDescent="0.2">
      <c r="P8938" s="75"/>
      <c r="Q8938" s="75"/>
      <c r="W8938" s="75"/>
      <c r="AD8938" s="77"/>
    </row>
    <row r="8939" spans="16:30" ht="4.5" customHeight="1" x14ac:dyDescent="0.2">
      <c r="P8939" s="75"/>
      <c r="Q8939" s="75"/>
      <c r="W8939" s="75"/>
      <c r="AD8939" s="77"/>
    </row>
    <row r="8940" spans="16:30" ht="4.5" customHeight="1" x14ac:dyDescent="0.2">
      <c r="P8940" s="75"/>
      <c r="Q8940" s="75"/>
      <c r="W8940" s="75"/>
      <c r="AD8940" s="77"/>
    </row>
    <row r="8941" spans="16:30" ht="4.5" customHeight="1" x14ac:dyDescent="0.2">
      <c r="P8941" s="75"/>
      <c r="Q8941" s="75"/>
      <c r="W8941" s="75"/>
      <c r="AD8941" s="77"/>
    </row>
    <row r="8942" spans="16:30" ht="4.5" customHeight="1" x14ac:dyDescent="0.2">
      <c r="P8942" s="75"/>
      <c r="Q8942" s="75"/>
      <c r="W8942" s="75"/>
      <c r="AD8942" s="77"/>
    </row>
    <row r="8943" spans="16:30" ht="4.5" customHeight="1" x14ac:dyDescent="0.2">
      <c r="P8943" s="75"/>
      <c r="Q8943" s="75"/>
      <c r="W8943" s="75"/>
      <c r="AD8943" s="77"/>
    </row>
    <row r="8944" spans="16:30" ht="4.5" customHeight="1" x14ac:dyDescent="0.2">
      <c r="P8944" s="75"/>
      <c r="Q8944" s="75"/>
      <c r="W8944" s="75"/>
      <c r="AD8944" s="77"/>
    </row>
    <row r="8945" spans="16:30" ht="4.5" customHeight="1" x14ac:dyDescent="0.2">
      <c r="P8945" s="75"/>
      <c r="Q8945" s="75"/>
      <c r="W8945" s="75"/>
      <c r="AD8945" s="77"/>
    </row>
    <row r="8946" spans="16:30" ht="4.5" customHeight="1" x14ac:dyDescent="0.2">
      <c r="P8946" s="75"/>
      <c r="Q8946" s="75"/>
      <c r="W8946" s="75"/>
      <c r="AD8946" s="77"/>
    </row>
    <row r="8947" spans="16:30" ht="4.5" customHeight="1" x14ac:dyDescent="0.2">
      <c r="P8947" s="75"/>
      <c r="Q8947" s="75"/>
      <c r="W8947" s="75"/>
      <c r="AD8947" s="77"/>
    </row>
    <row r="8948" spans="16:30" ht="4.5" customHeight="1" x14ac:dyDescent="0.2">
      <c r="P8948" s="75"/>
      <c r="Q8948" s="75"/>
      <c r="W8948" s="75"/>
      <c r="AD8948" s="77"/>
    </row>
    <row r="8949" spans="16:30" ht="4.5" customHeight="1" x14ac:dyDescent="0.2">
      <c r="P8949" s="75"/>
      <c r="Q8949" s="75"/>
      <c r="W8949" s="75"/>
      <c r="AD8949" s="77"/>
    </row>
    <row r="8950" spans="16:30" ht="4.5" customHeight="1" x14ac:dyDescent="0.2">
      <c r="P8950" s="75"/>
      <c r="Q8950" s="75"/>
      <c r="W8950" s="75"/>
      <c r="AD8950" s="77"/>
    </row>
    <row r="8951" spans="16:30" ht="4.5" customHeight="1" x14ac:dyDescent="0.2">
      <c r="P8951" s="75"/>
      <c r="Q8951" s="75"/>
      <c r="W8951" s="75"/>
      <c r="AD8951" s="77"/>
    </row>
    <row r="8952" spans="16:30" ht="4.5" customHeight="1" x14ac:dyDescent="0.2">
      <c r="P8952" s="75"/>
      <c r="Q8952" s="75"/>
      <c r="W8952" s="75"/>
      <c r="AD8952" s="77"/>
    </row>
    <row r="8953" spans="16:30" ht="4.5" customHeight="1" x14ac:dyDescent="0.2">
      <c r="P8953" s="75"/>
      <c r="Q8953" s="75"/>
      <c r="W8953" s="75"/>
      <c r="AD8953" s="77"/>
    </row>
    <row r="8954" spans="16:30" ht="4.5" customHeight="1" x14ac:dyDescent="0.2">
      <c r="P8954" s="75"/>
      <c r="Q8954" s="75"/>
      <c r="W8954" s="75"/>
      <c r="AD8954" s="77"/>
    </row>
    <row r="8955" spans="16:30" ht="4.5" customHeight="1" x14ac:dyDescent="0.2">
      <c r="P8955" s="75"/>
      <c r="Q8955" s="75"/>
      <c r="W8955" s="75"/>
      <c r="AD8955" s="77"/>
    </row>
    <row r="8956" spans="16:30" ht="4.5" customHeight="1" x14ac:dyDescent="0.2">
      <c r="P8956" s="75"/>
      <c r="Q8956" s="75"/>
      <c r="W8956" s="75"/>
      <c r="AD8956" s="77"/>
    </row>
    <row r="8957" spans="16:30" ht="4.5" customHeight="1" x14ac:dyDescent="0.2">
      <c r="P8957" s="75"/>
      <c r="Q8957" s="75"/>
      <c r="W8957" s="75"/>
      <c r="AD8957" s="77"/>
    </row>
    <row r="8958" spans="16:30" ht="4.5" customHeight="1" x14ac:dyDescent="0.2">
      <c r="P8958" s="75"/>
      <c r="Q8958" s="75"/>
      <c r="W8958" s="75"/>
      <c r="AD8958" s="77"/>
    </row>
    <row r="8959" spans="16:30" ht="4.5" customHeight="1" x14ac:dyDescent="0.2">
      <c r="P8959" s="75"/>
      <c r="Q8959" s="75"/>
      <c r="W8959" s="75"/>
      <c r="AD8959" s="77"/>
    </row>
    <row r="8960" spans="16:30" ht="4.5" customHeight="1" x14ac:dyDescent="0.2">
      <c r="P8960" s="75"/>
      <c r="Q8960" s="75"/>
      <c r="W8960" s="75"/>
      <c r="AD8960" s="77"/>
    </row>
    <row r="8961" spans="16:30" ht="4.5" customHeight="1" x14ac:dyDescent="0.2">
      <c r="P8961" s="75"/>
      <c r="Q8961" s="75"/>
      <c r="W8961" s="75"/>
      <c r="AD8961" s="77"/>
    </row>
    <row r="8962" spans="16:30" ht="4.5" customHeight="1" x14ac:dyDescent="0.2">
      <c r="P8962" s="75"/>
      <c r="Q8962" s="75"/>
      <c r="W8962" s="75"/>
      <c r="AD8962" s="77"/>
    </row>
    <row r="8963" spans="16:30" ht="4.5" customHeight="1" x14ac:dyDescent="0.2">
      <c r="P8963" s="75"/>
      <c r="Q8963" s="75"/>
      <c r="W8963" s="75"/>
      <c r="AD8963" s="77"/>
    </row>
    <row r="8964" spans="16:30" ht="4.5" customHeight="1" x14ac:dyDescent="0.2">
      <c r="P8964" s="75"/>
      <c r="Q8964" s="75"/>
      <c r="W8964" s="75"/>
      <c r="AD8964" s="77"/>
    </row>
    <row r="8965" spans="16:30" ht="4.5" customHeight="1" x14ac:dyDescent="0.2">
      <c r="P8965" s="75"/>
      <c r="Q8965" s="75"/>
      <c r="W8965" s="75"/>
      <c r="AD8965" s="77"/>
    </row>
    <row r="8966" spans="16:30" ht="4.5" customHeight="1" x14ac:dyDescent="0.2">
      <c r="P8966" s="75"/>
      <c r="Q8966" s="75"/>
      <c r="W8966" s="75"/>
      <c r="AD8966" s="77"/>
    </row>
    <row r="8967" spans="16:30" ht="4.5" customHeight="1" x14ac:dyDescent="0.2">
      <c r="P8967" s="75"/>
      <c r="Q8967" s="75"/>
      <c r="W8967" s="75"/>
      <c r="AD8967" s="77"/>
    </row>
    <row r="8968" spans="16:30" ht="4.5" customHeight="1" x14ac:dyDescent="0.2">
      <c r="P8968" s="75"/>
      <c r="Q8968" s="75"/>
      <c r="W8968" s="75"/>
      <c r="AD8968" s="77"/>
    </row>
    <row r="8969" spans="16:30" ht="4.5" customHeight="1" x14ac:dyDescent="0.2">
      <c r="P8969" s="75"/>
      <c r="Q8969" s="75"/>
      <c r="W8969" s="75"/>
      <c r="AD8969" s="77"/>
    </row>
    <row r="8970" spans="16:30" ht="4.5" customHeight="1" x14ac:dyDescent="0.2">
      <c r="P8970" s="75"/>
      <c r="Q8970" s="75"/>
      <c r="W8970" s="75"/>
      <c r="AD8970" s="77"/>
    </row>
    <row r="8971" spans="16:30" ht="4.5" customHeight="1" x14ac:dyDescent="0.2">
      <c r="P8971" s="75"/>
      <c r="Q8971" s="75"/>
      <c r="W8971" s="75"/>
      <c r="AD8971" s="77"/>
    </row>
    <row r="8972" spans="16:30" ht="4.5" customHeight="1" x14ac:dyDescent="0.2">
      <c r="P8972" s="75"/>
      <c r="Q8972" s="75"/>
      <c r="W8972" s="75"/>
      <c r="AD8972" s="77"/>
    </row>
    <row r="8973" spans="16:30" ht="4.5" customHeight="1" x14ac:dyDescent="0.2">
      <c r="P8973" s="75"/>
      <c r="Q8973" s="75"/>
      <c r="W8973" s="75"/>
      <c r="AD8973" s="77"/>
    </row>
    <row r="8974" spans="16:30" ht="4.5" customHeight="1" x14ac:dyDescent="0.2">
      <c r="P8974" s="75"/>
      <c r="Q8974" s="75"/>
      <c r="W8974" s="75"/>
      <c r="AD8974" s="77"/>
    </row>
    <row r="8975" spans="16:30" ht="4.5" customHeight="1" x14ac:dyDescent="0.2">
      <c r="P8975" s="75"/>
      <c r="Q8975" s="75"/>
      <c r="W8975" s="75"/>
      <c r="AD8975" s="77"/>
    </row>
    <row r="8976" spans="16:30" ht="4.5" customHeight="1" x14ac:dyDescent="0.2">
      <c r="P8976" s="75"/>
      <c r="Q8976" s="75"/>
      <c r="W8976" s="75"/>
      <c r="AD8976" s="77"/>
    </row>
    <row r="8977" spans="16:30" ht="4.5" customHeight="1" x14ac:dyDescent="0.2">
      <c r="P8977" s="75"/>
      <c r="Q8977" s="75"/>
      <c r="W8977" s="75"/>
      <c r="AD8977" s="77"/>
    </row>
    <row r="8978" spans="16:30" ht="4.5" customHeight="1" x14ac:dyDescent="0.2">
      <c r="P8978" s="75"/>
      <c r="Q8978" s="75"/>
      <c r="W8978" s="75"/>
      <c r="AD8978" s="77"/>
    </row>
    <row r="8979" spans="16:30" ht="4.5" customHeight="1" x14ac:dyDescent="0.2">
      <c r="P8979" s="75"/>
      <c r="Q8979" s="75"/>
      <c r="W8979" s="75"/>
      <c r="AD8979" s="77"/>
    </row>
    <row r="8980" spans="16:30" ht="4.5" customHeight="1" x14ac:dyDescent="0.2">
      <c r="P8980" s="75"/>
      <c r="Q8980" s="75"/>
      <c r="W8980" s="75"/>
      <c r="AD8980" s="77"/>
    </row>
    <row r="8981" spans="16:30" ht="4.5" customHeight="1" x14ac:dyDescent="0.2">
      <c r="P8981" s="75"/>
      <c r="Q8981" s="75"/>
      <c r="W8981" s="75"/>
      <c r="AD8981" s="77"/>
    </row>
    <row r="8982" spans="16:30" ht="4.5" customHeight="1" x14ac:dyDescent="0.2">
      <c r="P8982" s="75"/>
      <c r="Q8982" s="75"/>
      <c r="W8982" s="75"/>
      <c r="AD8982" s="77"/>
    </row>
    <row r="8983" spans="16:30" ht="4.5" customHeight="1" x14ac:dyDescent="0.2">
      <c r="P8983" s="75"/>
      <c r="Q8983" s="75"/>
      <c r="W8983" s="75"/>
      <c r="AD8983" s="77"/>
    </row>
    <row r="8984" spans="16:30" ht="4.5" customHeight="1" x14ac:dyDescent="0.2">
      <c r="P8984" s="75"/>
      <c r="Q8984" s="75"/>
      <c r="W8984" s="75"/>
      <c r="AD8984" s="77"/>
    </row>
    <row r="8985" spans="16:30" ht="4.5" customHeight="1" x14ac:dyDescent="0.2">
      <c r="P8985" s="75"/>
      <c r="Q8985" s="75"/>
      <c r="W8985" s="75"/>
      <c r="AD8985" s="77"/>
    </row>
    <row r="8986" spans="16:30" ht="4.5" customHeight="1" x14ac:dyDescent="0.2">
      <c r="P8986" s="75"/>
      <c r="Q8986" s="75"/>
      <c r="W8986" s="75"/>
      <c r="AD8986" s="77"/>
    </row>
    <row r="8987" spans="16:30" ht="4.5" customHeight="1" x14ac:dyDescent="0.2">
      <c r="P8987" s="75"/>
      <c r="Q8987" s="75"/>
      <c r="W8987" s="75"/>
      <c r="AD8987" s="77"/>
    </row>
    <row r="8988" spans="16:30" ht="4.5" customHeight="1" x14ac:dyDescent="0.2">
      <c r="P8988" s="75"/>
      <c r="Q8988" s="75"/>
      <c r="W8988" s="75"/>
      <c r="AD8988" s="77"/>
    </row>
    <row r="8989" spans="16:30" ht="4.5" customHeight="1" x14ac:dyDescent="0.2">
      <c r="P8989" s="75"/>
      <c r="Q8989" s="75"/>
      <c r="W8989" s="75"/>
      <c r="AD8989" s="77"/>
    </row>
    <row r="8990" spans="16:30" ht="4.5" customHeight="1" x14ac:dyDescent="0.2">
      <c r="P8990" s="75"/>
      <c r="Q8990" s="75"/>
      <c r="W8990" s="75"/>
      <c r="AD8990" s="77"/>
    </row>
    <row r="8991" spans="16:30" ht="4.5" customHeight="1" x14ac:dyDescent="0.2">
      <c r="P8991" s="75"/>
      <c r="Q8991" s="75"/>
      <c r="W8991" s="75"/>
      <c r="AD8991" s="77"/>
    </row>
    <row r="8992" spans="16:30" ht="4.5" customHeight="1" x14ac:dyDescent="0.2">
      <c r="P8992" s="75"/>
      <c r="Q8992" s="75"/>
      <c r="W8992" s="75"/>
      <c r="AD8992" s="77"/>
    </row>
    <row r="8993" spans="16:30" ht="4.5" customHeight="1" x14ac:dyDescent="0.2">
      <c r="P8993" s="75"/>
      <c r="Q8993" s="75"/>
      <c r="W8993" s="75"/>
      <c r="AD8993" s="77"/>
    </row>
    <row r="8994" spans="16:30" ht="4.5" customHeight="1" x14ac:dyDescent="0.2">
      <c r="P8994" s="75"/>
      <c r="Q8994" s="75"/>
      <c r="W8994" s="75"/>
      <c r="AD8994" s="77"/>
    </row>
    <row r="8995" spans="16:30" ht="4.5" customHeight="1" x14ac:dyDescent="0.2">
      <c r="P8995" s="75"/>
      <c r="Q8995" s="75"/>
      <c r="W8995" s="75"/>
      <c r="AD8995" s="77"/>
    </row>
    <row r="8996" spans="16:30" ht="4.5" customHeight="1" x14ac:dyDescent="0.2">
      <c r="P8996" s="75"/>
      <c r="Q8996" s="75"/>
      <c r="W8996" s="75"/>
      <c r="AD8996" s="77"/>
    </row>
    <row r="8997" spans="16:30" ht="4.5" customHeight="1" x14ac:dyDescent="0.2">
      <c r="P8997" s="75"/>
      <c r="Q8997" s="75"/>
      <c r="W8997" s="75"/>
      <c r="AD8997" s="77"/>
    </row>
    <row r="8998" spans="16:30" ht="4.5" customHeight="1" x14ac:dyDescent="0.2">
      <c r="P8998" s="75"/>
      <c r="Q8998" s="75"/>
      <c r="W8998" s="75"/>
      <c r="AD8998" s="77"/>
    </row>
    <row r="8999" spans="16:30" ht="4.5" customHeight="1" x14ac:dyDescent="0.2">
      <c r="P8999" s="75"/>
      <c r="Q8999" s="75"/>
      <c r="W8999" s="75"/>
      <c r="AD8999" s="77"/>
    </row>
    <row r="9000" spans="16:30" ht="4.5" customHeight="1" x14ac:dyDescent="0.2">
      <c r="P9000" s="75"/>
      <c r="Q9000" s="75"/>
      <c r="W9000" s="75"/>
      <c r="AD9000" s="77"/>
    </row>
    <row r="9001" spans="16:30" ht="4.5" customHeight="1" x14ac:dyDescent="0.2">
      <c r="P9001" s="75"/>
      <c r="Q9001" s="75"/>
      <c r="W9001" s="75"/>
      <c r="AD9001" s="77"/>
    </row>
    <row r="9002" spans="16:30" ht="4.5" customHeight="1" x14ac:dyDescent="0.2">
      <c r="P9002" s="75"/>
      <c r="Q9002" s="75"/>
      <c r="W9002" s="75"/>
      <c r="AD9002" s="77"/>
    </row>
    <row r="9003" spans="16:30" ht="4.5" customHeight="1" x14ac:dyDescent="0.2">
      <c r="P9003" s="75"/>
      <c r="Q9003" s="75"/>
      <c r="W9003" s="75"/>
      <c r="AD9003" s="77"/>
    </row>
    <row r="9004" spans="16:30" ht="4.5" customHeight="1" x14ac:dyDescent="0.2">
      <c r="P9004" s="75"/>
      <c r="Q9004" s="75"/>
      <c r="W9004" s="75"/>
      <c r="AD9004" s="77"/>
    </row>
    <row r="9005" spans="16:30" ht="4.5" customHeight="1" x14ac:dyDescent="0.2">
      <c r="P9005" s="75"/>
      <c r="Q9005" s="75"/>
      <c r="W9005" s="75"/>
      <c r="AD9005" s="77"/>
    </row>
    <row r="9006" spans="16:30" ht="4.5" customHeight="1" x14ac:dyDescent="0.2">
      <c r="P9006" s="75"/>
      <c r="Q9006" s="75"/>
      <c r="W9006" s="75"/>
      <c r="AD9006" s="77"/>
    </row>
    <row r="9007" spans="16:30" ht="4.5" customHeight="1" x14ac:dyDescent="0.2">
      <c r="P9007" s="75"/>
      <c r="Q9007" s="75"/>
      <c r="W9007" s="75"/>
      <c r="AD9007" s="77"/>
    </row>
    <row r="9008" spans="16:30" ht="4.5" customHeight="1" x14ac:dyDescent="0.2">
      <c r="P9008" s="75"/>
      <c r="Q9008" s="75"/>
      <c r="W9008" s="75"/>
      <c r="AD9008" s="77"/>
    </row>
    <row r="9009" spans="16:30" ht="4.5" customHeight="1" x14ac:dyDescent="0.2">
      <c r="P9009" s="75"/>
      <c r="Q9009" s="75"/>
      <c r="W9009" s="75"/>
      <c r="AD9009" s="77"/>
    </row>
    <row r="9010" spans="16:30" ht="4.5" customHeight="1" x14ac:dyDescent="0.2">
      <c r="P9010" s="75"/>
      <c r="Q9010" s="75"/>
      <c r="W9010" s="75"/>
      <c r="AD9010" s="77"/>
    </row>
    <row r="9011" spans="16:30" ht="4.5" customHeight="1" x14ac:dyDescent="0.2">
      <c r="P9011" s="75"/>
      <c r="Q9011" s="75"/>
      <c r="W9011" s="75"/>
      <c r="AD9011" s="77"/>
    </row>
    <row r="9012" spans="16:30" ht="4.5" customHeight="1" x14ac:dyDescent="0.2">
      <c r="P9012" s="75"/>
      <c r="Q9012" s="75"/>
      <c r="W9012" s="75"/>
      <c r="AD9012" s="77"/>
    </row>
    <row r="9013" spans="16:30" ht="4.5" customHeight="1" x14ac:dyDescent="0.2">
      <c r="P9013" s="75"/>
      <c r="Q9013" s="75"/>
      <c r="W9013" s="75"/>
      <c r="AD9013" s="77"/>
    </row>
    <row r="9014" spans="16:30" ht="4.5" customHeight="1" x14ac:dyDescent="0.2">
      <c r="P9014" s="75"/>
      <c r="Q9014" s="75"/>
      <c r="W9014" s="75"/>
      <c r="AD9014" s="77"/>
    </row>
    <row r="9015" spans="16:30" ht="4.5" customHeight="1" x14ac:dyDescent="0.2">
      <c r="P9015" s="75"/>
      <c r="Q9015" s="75"/>
      <c r="W9015" s="75"/>
      <c r="AD9015" s="77"/>
    </row>
    <row r="9016" spans="16:30" ht="4.5" customHeight="1" x14ac:dyDescent="0.2">
      <c r="P9016" s="75"/>
      <c r="Q9016" s="75"/>
      <c r="W9016" s="75"/>
      <c r="AD9016" s="77"/>
    </row>
    <row r="9017" spans="16:30" ht="4.5" customHeight="1" x14ac:dyDescent="0.2">
      <c r="P9017" s="75"/>
      <c r="Q9017" s="75"/>
      <c r="W9017" s="75"/>
      <c r="AD9017" s="77"/>
    </row>
    <row r="9018" spans="16:30" ht="4.5" customHeight="1" x14ac:dyDescent="0.2">
      <c r="P9018" s="75"/>
      <c r="Q9018" s="75"/>
      <c r="W9018" s="75"/>
      <c r="AD9018" s="77"/>
    </row>
    <row r="9019" spans="16:30" ht="4.5" customHeight="1" x14ac:dyDescent="0.2">
      <c r="P9019" s="75"/>
      <c r="Q9019" s="75"/>
      <c r="W9019" s="75"/>
      <c r="AD9019" s="77"/>
    </row>
    <row r="9020" spans="16:30" ht="4.5" customHeight="1" x14ac:dyDescent="0.2">
      <c r="P9020" s="75"/>
      <c r="Q9020" s="75"/>
      <c r="W9020" s="75"/>
      <c r="AD9020" s="77"/>
    </row>
    <row r="9021" spans="16:30" ht="4.5" customHeight="1" x14ac:dyDescent="0.2">
      <c r="P9021" s="75"/>
      <c r="Q9021" s="75"/>
      <c r="W9021" s="75"/>
      <c r="AD9021" s="77"/>
    </row>
    <row r="9022" spans="16:30" ht="4.5" customHeight="1" x14ac:dyDescent="0.2">
      <c r="P9022" s="75"/>
      <c r="Q9022" s="75"/>
      <c r="W9022" s="75"/>
      <c r="AD9022" s="77"/>
    </row>
    <row r="9023" spans="16:30" ht="4.5" customHeight="1" x14ac:dyDescent="0.2">
      <c r="P9023" s="75"/>
      <c r="Q9023" s="75"/>
      <c r="W9023" s="75"/>
      <c r="AD9023" s="77"/>
    </row>
    <row r="9024" spans="16:30" ht="4.5" customHeight="1" x14ac:dyDescent="0.2">
      <c r="P9024" s="75"/>
      <c r="Q9024" s="75"/>
      <c r="W9024" s="75"/>
      <c r="AD9024" s="77"/>
    </row>
    <row r="9025" spans="16:30" ht="4.5" customHeight="1" x14ac:dyDescent="0.2">
      <c r="P9025" s="75"/>
      <c r="Q9025" s="75"/>
      <c r="W9025" s="75"/>
      <c r="AD9025" s="77"/>
    </row>
    <row r="9026" spans="16:30" ht="4.5" customHeight="1" x14ac:dyDescent="0.2">
      <c r="P9026" s="75"/>
      <c r="Q9026" s="75"/>
      <c r="W9026" s="75"/>
      <c r="AD9026" s="77"/>
    </row>
    <row r="9027" spans="16:30" ht="4.5" customHeight="1" x14ac:dyDescent="0.2">
      <c r="P9027" s="75"/>
      <c r="Q9027" s="75"/>
      <c r="W9027" s="75"/>
      <c r="AD9027" s="77"/>
    </row>
    <row r="9028" spans="16:30" ht="4.5" customHeight="1" x14ac:dyDescent="0.2">
      <c r="P9028" s="75"/>
      <c r="Q9028" s="75"/>
      <c r="W9028" s="75"/>
      <c r="AD9028" s="77"/>
    </row>
    <row r="9029" spans="16:30" ht="4.5" customHeight="1" x14ac:dyDescent="0.2">
      <c r="P9029" s="75"/>
      <c r="Q9029" s="75"/>
      <c r="W9029" s="75"/>
      <c r="AD9029" s="77"/>
    </row>
    <row r="9030" spans="16:30" ht="4.5" customHeight="1" x14ac:dyDescent="0.2">
      <c r="P9030" s="75"/>
      <c r="Q9030" s="75"/>
      <c r="W9030" s="75"/>
      <c r="AD9030" s="77"/>
    </row>
    <row r="9031" spans="16:30" ht="4.5" customHeight="1" x14ac:dyDescent="0.2">
      <c r="P9031" s="75"/>
      <c r="Q9031" s="75"/>
      <c r="W9031" s="75"/>
      <c r="AD9031" s="77"/>
    </row>
    <row r="9032" spans="16:30" ht="4.5" customHeight="1" x14ac:dyDescent="0.2">
      <c r="P9032" s="75"/>
      <c r="Q9032" s="75"/>
      <c r="W9032" s="75"/>
      <c r="AD9032" s="77"/>
    </row>
    <row r="9033" spans="16:30" ht="4.5" customHeight="1" x14ac:dyDescent="0.2">
      <c r="P9033" s="75"/>
      <c r="Q9033" s="75"/>
      <c r="W9033" s="75"/>
      <c r="AD9033" s="77"/>
    </row>
    <row r="9034" spans="16:30" ht="4.5" customHeight="1" x14ac:dyDescent="0.2">
      <c r="P9034" s="75"/>
      <c r="Q9034" s="75"/>
      <c r="W9034" s="75"/>
      <c r="AD9034" s="77"/>
    </row>
    <row r="9035" spans="16:30" ht="4.5" customHeight="1" x14ac:dyDescent="0.2">
      <c r="P9035" s="75"/>
      <c r="Q9035" s="75"/>
      <c r="W9035" s="75"/>
      <c r="AD9035" s="77"/>
    </row>
    <row r="9036" spans="16:30" ht="4.5" customHeight="1" x14ac:dyDescent="0.2">
      <c r="P9036" s="75"/>
      <c r="Q9036" s="75"/>
      <c r="W9036" s="75"/>
      <c r="AD9036" s="77"/>
    </row>
    <row r="9037" spans="16:30" ht="4.5" customHeight="1" x14ac:dyDescent="0.2">
      <c r="P9037" s="75"/>
      <c r="Q9037" s="75"/>
      <c r="W9037" s="75"/>
      <c r="AD9037" s="77"/>
    </row>
    <row r="9038" spans="16:30" ht="4.5" customHeight="1" x14ac:dyDescent="0.2">
      <c r="P9038" s="75"/>
      <c r="Q9038" s="75"/>
      <c r="W9038" s="75"/>
      <c r="AD9038" s="77"/>
    </row>
    <row r="9039" spans="16:30" ht="4.5" customHeight="1" x14ac:dyDescent="0.2">
      <c r="P9039" s="75"/>
      <c r="Q9039" s="75"/>
      <c r="W9039" s="75"/>
      <c r="AD9039" s="77"/>
    </row>
    <row r="9040" spans="16:30" ht="4.5" customHeight="1" x14ac:dyDescent="0.2">
      <c r="P9040" s="75"/>
      <c r="Q9040" s="75"/>
      <c r="W9040" s="75"/>
      <c r="AD9040" s="77"/>
    </row>
    <row r="9041" spans="16:30" ht="4.5" customHeight="1" x14ac:dyDescent="0.2">
      <c r="P9041" s="75"/>
      <c r="Q9041" s="75"/>
      <c r="W9041" s="75"/>
      <c r="AD9041" s="77"/>
    </row>
    <row r="9042" spans="16:30" ht="4.5" customHeight="1" x14ac:dyDescent="0.2">
      <c r="P9042" s="75"/>
      <c r="Q9042" s="75"/>
      <c r="W9042" s="75"/>
      <c r="AD9042" s="77"/>
    </row>
    <row r="9043" spans="16:30" ht="4.5" customHeight="1" x14ac:dyDescent="0.2">
      <c r="P9043" s="75"/>
      <c r="Q9043" s="75"/>
      <c r="W9043" s="75"/>
      <c r="AD9043" s="77"/>
    </row>
    <row r="9044" spans="16:30" ht="4.5" customHeight="1" x14ac:dyDescent="0.2">
      <c r="P9044" s="75"/>
      <c r="Q9044" s="75"/>
      <c r="W9044" s="75"/>
      <c r="AD9044" s="77"/>
    </row>
    <row r="9045" spans="16:30" ht="4.5" customHeight="1" x14ac:dyDescent="0.2">
      <c r="P9045" s="75"/>
      <c r="Q9045" s="75"/>
      <c r="W9045" s="75"/>
      <c r="AD9045" s="77"/>
    </row>
    <row r="9046" spans="16:30" ht="4.5" customHeight="1" x14ac:dyDescent="0.2">
      <c r="P9046" s="75"/>
      <c r="Q9046" s="75"/>
      <c r="W9046" s="75"/>
      <c r="AD9046" s="77"/>
    </row>
    <row r="9047" spans="16:30" ht="4.5" customHeight="1" x14ac:dyDescent="0.2">
      <c r="P9047" s="75"/>
      <c r="Q9047" s="75"/>
      <c r="W9047" s="75"/>
      <c r="AD9047" s="77"/>
    </row>
    <row r="9048" spans="16:30" ht="4.5" customHeight="1" x14ac:dyDescent="0.2">
      <c r="P9048" s="75"/>
      <c r="Q9048" s="75"/>
      <c r="W9048" s="75"/>
      <c r="AD9048" s="77"/>
    </row>
    <row r="9049" spans="16:30" ht="4.5" customHeight="1" x14ac:dyDescent="0.2">
      <c r="P9049" s="75"/>
      <c r="Q9049" s="75"/>
      <c r="W9049" s="75"/>
      <c r="AD9049" s="77"/>
    </row>
    <row r="9050" spans="16:30" ht="4.5" customHeight="1" x14ac:dyDescent="0.2">
      <c r="P9050" s="75"/>
      <c r="Q9050" s="75"/>
      <c r="W9050" s="75"/>
      <c r="AD9050" s="77"/>
    </row>
    <row r="9051" spans="16:30" ht="4.5" customHeight="1" x14ac:dyDescent="0.2">
      <c r="P9051" s="75"/>
      <c r="Q9051" s="75"/>
      <c r="W9051" s="75"/>
      <c r="AD9051" s="77"/>
    </row>
    <row r="9052" spans="16:30" ht="4.5" customHeight="1" x14ac:dyDescent="0.2">
      <c r="P9052" s="75"/>
      <c r="Q9052" s="75"/>
      <c r="W9052" s="75"/>
      <c r="AD9052" s="77"/>
    </row>
    <row r="9053" spans="16:30" ht="4.5" customHeight="1" x14ac:dyDescent="0.2">
      <c r="P9053" s="75"/>
      <c r="Q9053" s="75"/>
      <c r="W9053" s="75"/>
      <c r="AD9053" s="77"/>
    </row>
    <row r="9054" spans="16:30" ht="4.5" customHeight="1" x14ac:dyDescent="0.2">
      <c r="P9054" s="75"/>
      <c r="Q9054" s="75"/>
      <c r="W9054" s="75"/>
      <c r="AD9054" s="77"/>
    </row>
    <row r="9055" spans="16:30" ht="4.5" customHeight="1" x14ac:dyDescent="0.2">
      <c r="P9055" s="75"/>
      <c r="Q9055" s="75"/>
      <c r="W9055" s="75"/>
      <c r="AD9055" s="77"/>
    </row>
    <row r="9056" spans="16:30" ht="4.5" customHeight="1" x14ac:dyDescent="0.2">
      <c r="P9056" s="75"/>
      <c r="Q9056" s="75"/>
      <c r="W9056" s="75"/>
      <c r="AD9056" s="77"/>
    </row>
    <row r="9057" spans="16:30" ht="4.5" customHeight="1" x14ac:dyDescent="0.2">
      <c r="P9057" s="75"/>
      <c r="Q9057" s="75"/>
      <c r="W9057" s="75"/>
      <c r="AD9057" s="77"/>
    </row>
    <row r="9058" spans="16:30" ht="4.5" customHeight="1" x14ac:dyDescent="0.2">
      <c r="P9058" s="75"/>
      <c r="Q9058" s="75"/>
      <c r="W9058" s="75"/>
      <c r="AD9058" s="77"/>
    </row>
    <row r="9059" spans="16:30" ht="4.5" customHeight="1" x14ac:dyDescent="0.2">
      <c r="P9059" s="75"/>
      <c r="Q9059" s="75"/>
      <c r="W9059" s="75"/>
      <c r="AD9059" s="77"/>
    </row>
    <row r="9060" spans="16:30" ht="4.5" customHeight="1" x14ac:dyDescent="0.2">
      <c r="P9060" s="75"/>
      <c r="Q9060" s="75"/>
      <c r="W9060" s="75"/>
      <c r="AD9060" s="77"/>
    </row>
    <row r="9061" spans="16:30" ht="4.5" customHeight="1" x14ac:dyDescent="0.2">
      <c r="P9061" s="75"/>
      <c r="Q9061" s="75"/>
      <c r="W9061" s="75"/>
      <c r="AD9061" s="77"/>
    </row>
    <row r="9062" spans="16:30" ht="4.5" customHeight="1" x14ac:dyDescent="0.2">
      <c r="P9062" s="75"/>
      <c r="Q9062" s="75"/>
      <c r="W9062" s="75"/>
      <c r="AD9062" s="77"/>
    </row>
    <row r="9063" spans="16:30" ht="4.5" customHeight="1" x14ac:dyDescent="0.2">
      <c r="P9063" s="75"/>
      <c r="Q9063" s="75"/>
      <c r="W9063" s="75"/>
      <c r="AD9063" s="77"/>
    </row>
    <row r="9064" spans="16:30" ht="4.5" customHeight="1" x14ac:dyDescent="0.2">
      <c r="P9064" s="75"/>
      <c r="Q9064" s="75"/>
      <c r="W9064" s="75"/>
      <c r="AD9064" s="77"/>
    </row>
    <row r="9065" spans="16:30" ht="4.5" customHeight="1" x14ac:dyDescent="0.2">
      <c r="P9065" s="75"/>
      <c r="Q9065" s="75"/>
      <c r="W9065" s="75"/>
      <c r="AD9065" s="77"/>
    </row>
    <row r="9066" spans="16:30" ht="4.5" customHeight="1" x14ac:dyDescent="0.2">
      <c r="P9066" s="75"/>
      <c r="Q9066" s="75"/>
      <c r="W9066" s="75"/>
      <c r="AD9066" s="77"/>
    </row>
    <row r="9067" spans="16:30" ht="4.5" customHeight="1" x14ac:dyDescent="0.2">
      <c r="P9067" s="75"/>
      <c r="Q9067" s="75"/>
      <c r="W9067" s="75"/>
      <c r="AD9067" s="77"/>
    </row>
    <row r="9068" spans="16:30" ht="4.5" customHeight="1" x14ac:dyDescent="0.2">
      <c r="P9068" s="75"/>
      <c r="Q9068" s="75"/>
      <c r="W9068" s="75"/>
      <c r="AD9068" s="77"/>
    </row>
    <row r="9069" spans="16:30" ht="4.5" customHeight="1" x14ac:dyDescent="0.2">
      <c r="P9069" s="75"/>
      <c r="Q9069" s="75"/>
      <c r="W9069" s="75"/>
      <c r="AD9069" s="77"/>
    </row>
    <row r="9070" spans="16:30" ht="4.5" customHeight="1" x14ac:dyDescent="0.2">
      <c r="P9070" s="75"/>
      <c r="Q9070" s="75"/>
      <c r="W9070" s="75"/>
      <c r="AD9070" s="77"/>
    </row>
    <row r="9071" spans="16:30" ht="4.5" customHeight="1" x14ac:dyDescent="0.2">
      <c r="P9071" s="75"/>
      <c r="Q9071" s="75"/>
      <c r="W9071" s="75"/>
      <c r="AD9071" s="77"/>
    </row>
    <row r="9072" spans="16:30" ht="4.5" customHeight="1" x14ac:dyDescent="0.2">
      <c r="P9072" s="75"/>
      <c r="Q9072" s="75"/>
      <c r="W9072" s="75"/>
      <c r="AD9072" s="77"/>
    </row>
    <row r="9073" spans="16:30" ht="4.5" customHeight="1" x14ac:dyDescent="0.2">
      <c r="P9073" s="75"/>
      <c r="Q9073" s="75"/>
      <c r="W9073" s="75"/>
      <c r="AD9073" s="77"/>
    </row>
    <row r="9074" spans="16:30" ht="4.5" customHeight="1" x14ac:dyDescent="0.2">
      <c r="P9074" s="75"/>
      <c r="Q9074" s="75"/>
      <c r="W9074" s="75"/>
      <c r="AD9074" s="77"/>
    </row>
    <row r="9075" spans="16:30" ht="4.5" customHeight="1" x14ac:dyDescent="0.2">
      <c r="P9075" s="75"/>
      <c r="Q9075" s="75"/>
      <c r="W9075" s="75"/>
      <c r="AD9075" s="77"/>
    </row>
    <row r="9076" spans="16:30" ht="4.5" customHeight="1" x14ac:dyDescent="0.2">
      <c r="P9076" s="75"/>
      <c r="Q9076" s="75"/>
      <c r="W9076" s="75"/>
      <c r="AD9076" s="77"/>
    </row>
    <row r="9077" spans="16:30" ht="4.5" customHeight="1" x14ac:dyDescent="0.2">
      <c r="P9077" s="75"/>
      <c r="Q9077" s="75"/>
      <c r="W9077" s="75"/>
      <c r="AD9077" s="77"/>
    </row>
    <row r="9078" spans="16:30" ht="4.5" customHeight="1" x14ac:dyDescent="0.2">
      <c r="P9078" s="75"/>
      <c r="Q9078" s="75"/>
      <c r="W9078" s="75"/>
      <c r="AD9078" s="77"/>
    </row>
    <row r="9079" spans="16:30" ht="4.5" customHeight="1" x14ac:dyDescent="0.2">
      <c r="P9079" s="75"/>
      <c r="Q9079" s="75"/>
      <c r="W9079" s="75"/>
      <c r="AD9079" s="77"/>
    </row>
    <row r="9080" spans="16:30" ht="4.5" customHeight="1" x14ac:dyDescent="0.2">
      <c r="P9080" s="75"/>
      <c r="Q9080" s="75"/>
      <c r="W9080" s="75"/>
      <c r="AD9080" s="77"/>
    </row>
    <row r="9081" spans="16:30" ht="4.5" customHeight="1" x14ac:dyDescent="0.2">
      <c r="P9081" s="75"/>
      <c r="Q9081" s="75"/>
      <c r="W9081" s="75"/>
      <c r="AD9081" s="77"/>
    </row>
    <row r="9082" spans="16:30" ht="4.5" customHeight="1" x14ac:dyDescent="0.2">
      <c r="P9082" s="75"/>
      <c r="Q9082" s="75"/>
      <c r="W9082" s="75"/>
      <c r="AD9082" s="77"/>
    </row>
    <row r="9083" spans="16:30" ht="4.5" customHeight="1" x14ac:dyDescent="0.2">
      <c r="P9083" s="75"/>
      <c r="Q9083" s="75"/>
      <c r="W9083" s="75"/>
      <c r="AD9083" s="77"/>
    </row>
    <row r="9084" spans="16:30" ht="4.5" customHeight="1" x14ac:dyDescent="0.2">
      <c r="P9084" s="75"/>
      <c r="Q9084" s="75"/>
      <c r="W9084" s="75"/>
      <c r="AD9084" s="77"/>
    </row>
    <row r="9085" spans="16:30" ht="4.5" customHeight="1" x14ac:dyDescent="0.2">
      <c r="P9085" s="75"/>
      <c r="Q9085" s="75"/>
      <c r="W9085" s="75"/>
      <c r="AD9085" s="77"/>
    </row>
    <row r="9086" spans="16:30" ht="4.5" customHeight="1" x14ac:dyDescent="0.2">
      <c r="P9086" s="75"/>
      <c r="Q9086" s="75"/>
      <c r="W9086" s="75"/>
      <c r="AD9086" s="77"/>
    </row>
    <row r="9087" spans="16:30" ht="4.5" customHeight="1" x14ac:dyDescent="0.2">
      <c r="P9087" s="75"/>
      <c r="Q9087" s="75"/>
      <c r="W9087" s="75"/>
      <c r="AD9087" s="77"/>
    </row>
    <row r="9088" spans="16:30" ht="4.5" customHeight="1" x14ac:dyDescent="0.2">
      <c r="P9088" s="75"/>
      <c r="Q9088" s="75"/>
      <c r="W9088" s="75"/>
      <c r="AD9088" s="77"/>
    </row>
    <row r="9089" spans="16:30" ht="4.5" customHeight="1" x14ac:dyDescent="0.2">
      <c r="P9089" s="75"/>
      <c r="Q9089" s="75"/>
      <c r="W9089" s="75"/>
      <c r="AD9089" s="77"/>
    </row>
    <row r="9090" spans="16:30" ht="4.5" customHeight="1" x14ac:dyDescent="0.2">
      <c r="P9090" s="75"/>
      <c r="Q9090" s="75"/>
      <c r="W9090" s="75"/>
      <c r="AD9090" s="77"/>
    </row>
    <row r="9091" spans="16:30" ht="4.5" customHeight="1" x14ac:dyDescent="0.2">
      <c r="P9091" s="75"/>
      <c r="Q9091" s="75"/>
      <c r="W9091" s="75"/>
      <c r="AD9091" s="77"/>
    </row>
    <row r="9092" spans="16:30" ht="4.5" customHeight="1" x14ac:dyDescent="0.2">
      <c r="P9092" s="75"/>
      <c r="Q9092" s="75"/>
      <c r="W9092" s="75"/>
      <c r="AD9092" s="77"/>
    </row>
    <row r="9093" spans="16:30" ht="4.5" customHeight="1" x14ac:dyDescent="0.2">
      <c r="P9093" s="75"/>
      <c r="Q9093" s="75"/>
      <c r="W9093" s="75"/>
      <c r="AD9093" s="77"/>
    </row>
    <row r="9094" spans="16:30" ht="4.5" customHeight="1" x14ac:dyDescent="0.2">
      <c r="P9094" s="75"/>
      <c r="Q9094" s="75"/>
      <c r="W9094" s="75"/>
      <c r="AD9094" s="77"/>
    </row>
    <row r="9095" spans="16:30" ht="4.5" customHeight="1" x14ac:dyDescent="0.2">
      <c r="P9095" s="75"/>
      <c r="Q9095" s="75"/>
      <c r="W9095" s="75"/>
      <c r="AD9095" s="77"/>
    </row>
    <row r="9096" spans="16:30" ht="4.5" customHeight="1" x14ac:dyDescent="0.2">
      <c r="P9096" s="75"/>
      <c r="Q9096" s="75"/>
      <c r="W9096" s="75"/>
      <c r="AD9096" s="77"/>
    </row>
    <row r="9097" spans="16:30" ht="4.5" customHeight="1" x14ac:dyDescent="0.2">
      <c r="P9097" s="75"/>
      <c r="Q9097" s="75"/>
      <c r="W9097" s="75"/>
      <c r="AD9097" s="77"/>
    </row>
    <row r="9098" spans="16:30" ht="4.5" customHeight="1" x14ac:dyDescent="0.2">
      <c r="P9098" s="75"/>
      <c r="Q9098" s="75"/>
      <c r="W9098" s="75"/>
      <c r="AD9098" s="77"/>
    </row>
    <row r="9099" spans="16:30" ht="4.5" customHeight="1" x14ac:dyDescent="0.2">
      <c r="P9099" s="75"/>
      <c r="Q9099" s="75"/>
      <c r="W9099" s="75"/>
      <c r="AD9099" s="77"/>
    </row>
    <row r="9100" spans="16:30" ht="4.5" customHeight="1" x14ac:dyDescent="0.2">
      <c r="P9100" s="75"/>
      <c r="Q9100" s="75"/>
      <c r="W9100" s="75"/>
      <c r="AD9100" s="77"/>
    </row>
    <row r="9101" spans="16:30" ht="4.5" customHeight="1" x14ac:dyDescent="0.2">
      <c r="P9101" s="75"/>
      <c r="Q9101" s="75"/>
      <c r="W9101" s="75"/>
      <c r="AD9101" s="77"/>
    </row>
    <row r="9102" spans="16:30" ht="4.5" customHeight="1" x14ac:dyDescent="0.2">
      <c r="P9102" s="75"/>
      <c r="Q9102" s="75"/>
      <c r="W9102" s="75"/>
      <c r="AD9102" s="77"/>
    </row>
    <row r="9103" spans="16:30" ht="4.5" customHeight="1" x14ac:dyDescent="0.2">
      <c r="P9103" s="75"/>
      <c r="Q9103" s="75"/>
      <c r="W9103" s="75"/>
      <c r="AD9103" s="77"/>
    </row>
    <row r="9104" spans="16:30" ht="4.5" customHeight="1" x14ac:dyDescent="0.2">
      <c r="P9104" s="75"/>
      <c r="Q9104" s="75"/>
      <c r="W9104" s="75"/>
      <c r="AD9104" s="77"/>
    </row>
    <row r="9105" spans="16:30" ht="4.5" customHeight="1" x14ac:dyDescent="0.2">
      <c r="P9105" s="75"/>
      <c r="Q9105" s="75"/>
      <c r="W9105" s="75"/>
      <c r="AD9105" s="77"/>
    </row>
    <row r="9106" spans="16:30" ht="4.5" customHeight="1" x14ac:dyDescent="0.2">
      <c r="P9106" s="75"/>
      <c r="Q9106" s="75"/>
      <c r="W9106" s="75"/>
      <c r="AD9106" s="77"/>
    </row>
    <row r="9107" spans="16:30" ht="4.5" customHeight="1" x14ac:dyDescent="0.2">
      <c r="P9107" s="75"/>
      <c r="Q9107" s="75"/>
      <c r="W9107" s="75"/>
      <c r="AD9107" s="77"/>
    </row>
    <row r="9108" spans="16:30" ht="4.5" customHeight="1" x14ac:dyDescent="0.2">
      <c r="P9108" s="75"/>
      <c r="Q9108" s="75"/>
      <c r="W9108" s="75"/>
      <c r="AD9108" s="77"/>
    </row>
    <row r="9109" spans="16:30" ht="4.5" customHeight="1" x14ac:dyDescent="0.2">
      <c r="P9109" s="75"/>
      <c r="Q9109" s="75"/>
      <c r="W9109" s="75"/>
      <c r="AD9109" s="77"/>
    </row>
    <row r="9110" spans="16:30" ht="4.5" customHeight="1" x14ac:dyDescent="0.2">
      <c r="P9110" s="75"/>
      <c r="Q9110" s="75"/>
      <c r="W9110" s="75"/>
      <c r="AD9110" s="77"/>
    </row>
    <row r="9111" spans="16:30" ht="4.5" customHeight="1" x14ac:dyDescent="0.2">
      <c r="P9111" s="75"/>
      <c r="Q9111" s="75"/>
      <c r="W9111" s="75"/>
      <c r="AD9111" s="77"/>
    </row>
    <row r="9112" spans="16:30" ht="4.5" customHeight="1" x14ac:dyDescent="0.2">
      <c r="P9112" s="75"/>
      <c r="Q9112" s="75"/>
      <c r="W9112" s="75"/>
      <c r="AD9112" s="77"/>
    </row>
    <row r="9113" spans="16:30" ht="4.5" customHeight="1" x14ac:dyDescent="0.2">
      <c r="P9113" s="75"/>
      <c r="Q9113" s="75"/>
      <c r="W9113" s="75"/>
      <c r="AD9113" s="77"/>
    </row>
    <row r="9114" spans="16:30" ht="4.5" customHeight="1" x14ac:dyDescent="0.2">
      <c r="P9114" s="75"/>
      <c r="Q9114" s="75"/>
      <c r="W9114" s="75"/>
      <c r="AD9114" s="77"/>
    </row>
    <row r="9115" spans="16:30" ht="4.5" customHeight="1" x14ac:dyDescent="0.2">
      <c r="P9115" s="75"/>
      <c r="Q9115" s="75"/>
      <c r="W9115" s="75"/>
      <c r="AD9115" s="77"/>
    </row>
    <row r="9116" spans="16:30" ht="4.5" customHeight="1" x14ac:dyDescent="0.2">
      <c r="P9116" s="75"/>
      <c r="Q9116" s="75"/>
      <c r="W9116" s="75"/>
      <c r="AD9116" s="77"/>
    </row>
    <row r="9117" spans="16:30" ht="4.5" customHeight="1" x14ac:dyDescent="0.2">
      <c r="P9117" s="75"/>
      <c r="Q9117" s="75"/>
      <c r="W9117" s="75"/>
      <c r="AD9117" s="77"/>
    </row>
    <row r="9118" spans="16:30" ht="4.5" customHeight="1" x14ac:dyDescent="0.2">
      <c r="P9118" s="75"/>
      <c r="Q9118" s="75"/>
      <c r="W9118" s="75"/>
      <c r="AD9118" s="77"/>
    </row>
    <row r="9119" spans="16:30" ht="4.5" customHeight="1" x14ac:dyDescent="0.2">
      <c r="P9119" s="75"/>
      <c r="Q9119" s="75"/>
      <c r="W9119" s="75"/>
      <c r="AD9119" s="77"/>
    </row>
    <row r="9120" spans="16:30" ht="4.5" customHeight="1" x14ac:dyDescent="0.2">
      <c r="P9120" s="75"/>
      <c r="Q9120" s="75"/>
      <c r="W9120" s="75"/>
      <c r="AD9120" s="77"/>
    </row>
    <row r="9121" spans="16:30" ht="4.5" customHeight="1" x14ac:dyDescent="0.2">
      <c r="P9121" s="75"/>
      <c r="Q9121" s="75"/>
      <c r="W9121" s="75"/>
      <c r="AD9121" s="77"/>
    </row>
    <row r="9122" spans="16:30" ht="4.5" customHeight="1" x14ac:dyDescent="0.2">
      <c r="P9122" s="75"/>
      <c r="Q9122" s="75"/>
      <c r="W9122" s="75"/>
      <c r="AD9122" s="77"/>
    </row>
    <row r="9123" spans="16:30" ht="4.5" customHeight="1" x14ac:dyDescent="0.2">
      <c r="P9123" s="75"/>
      <c r="Q9123" s="75"/>
      <c r="W9123" s="75"/>
      <c r="AD9123" s="77"/>
    </row>
    <row r="9124" spans="16:30" ht="4.5" customHeight="1" x14ac:dyDescent="0.2">
      <c r="P9124" s="75"/>
      <c r="Q9124" s="75"/>
      <c r="W9124" s="75"/>
      <c r="AD9124" s="77"/>
    </row>
    <row r="9125" spans="16:30" ht="4.5" customHeight="1" x14ac:dyDescent="0.2">
      <c r="P9125" s="75"/>
      <c r="Q9125" s="75"/>
      <c r="W9125" s="75"/>
      <c r="AD9125" s="77"/>
    </row>
    <row r="9126" spans="16:30" ht="4.5" customHeight="1" x14ac:dyDescent="0.2">
      <c r="P9126" s="75"/>
      <c r="Q9126" s="75"/>
      <c r="W9126" s="75"/>
      <c r="AD9126" s="77"/>
    </row>
    <row r="9127" spans="16:30" ht="4.5" customHeight="1" x14ac:dyDescent="0.2">
      <c r="P9127" s="75"/>
      <c r="Q9127" s="75"/>
      <c r="W9127" s="75"/>
      <c r="AD9127" s="77"/>
    </row>
    <row r="9128" spans="16:30" ht="4.5" customHeight="1" x14ac:dyDescent="0.2">
      <c r="P9128" s="75"/>
      <c r="Q9128" s="75"/>
      <c r="W9128" s="75"/>
      <c r="AD9128" s="77"/>
    </row>
    <row r="9129" spans="16:30" ht="4.5" customHeight="1" x14ac:dyDescent="0.2">
      <c r="P9129" s="75"/>
      <c r="Q9129" s="75"/>
      <c r="W9129" s="75"/>
      <c r="AD9129" s="77"/>
    </row>
    <row r="9130" spans="16:30" ht="4.5" customHeight="1" x14ac:dyDescent="0.2">
      <c r="P9130" s="75"/>
      <c r="Q9130" s="75"/>
      <c r="W9130" s="75"/>
      <c r="AD9130" s="77"/>
    </row>
    <row r="9131" spans="16:30" ht="4.5" customHeight="1" x14ac:dyDescent="0.2">
      <c r="P9131" s="75"/>
      <c r="Q9131" s="75"/>
      <c r="W9131" s="75"/>
      <c r="AD9131" s="77"/>
    </row>
    <row r="9132" spans="16:30" ht="4.5" customHeight="1" x14ac:dyDescent="0.2">
      <c r="P9132" s="75"/>
      <c r="Q9132" s="75"/>
      <c r="W9132" s="75"/>
      <c r="AD9132" s="77"/>
    </row>
    <row r="9133" spans="16:30" ht="4.5" customHeight="1" x14ac:dyDescent="0.2">
      <c r="P9133" s="75"/>
      <c r="Q9133" s="75"/>
      <c r="W9133" s="75"/>
      <c r="AD9133" s="77"/>
    </row>
    <row r="9134" spans="16:30" ht="4.5" customHeight="1" x14ac:dyDescent="0.2">
      <c r="P9134" s="75"/>
      <c r="Q9134" s="75"/>
      <c r="W9134" s="75"/>
      <c r="AD9134" s="77"/>
    </row>
    <row r="9135" spans="16:30" ht="4.5" customHeight="1" x14ac:dyDescent="0.2">
      <c r="P9135" s="75"/>
      <c r="Q9135" s="75"/>
      <c r="W9135" s="75"/>
      <c r="AD9135" s="77"/>
    </row>
    <row r="9136" spans="16:30" ht="4.5" customHeight="1" x14ac:dyDescent="0.2">
      <c r="P9136" s="75"/>
      <c r="Q9136" s="75"/>
      <c r="W9136" s="75"/>
      <c r="AD9136" s="77"/>
    </row>
    <row r="9137" spans="16:30" ht="4.5" customHeight="1" x14ac:dyDescent="0.2">
      <c r="P9137" s="75"/>
      <c r="Q9137" s="75"/>
      <c r="W9137" s="75"/>
      <c r="AD9137" s="77"/>
    </row>
    <row r="9138" spans="16:30" ht="4.5" customHeight="1" x14ac:dyDescent="0.2">
      <c r="P9138" s="75"/>
      <c r="Q9138" s="75"/>
      <c r="W9138" s="75"/>
      <c r="AD9138" s="77"/>
    </row>
    <row r="9139" spans="16:30" ht="4.5" customHeight="1" x14ac:dyDescent="0.2">
      <c r="P9139" s="75"/>
      <c r="Q9139" s="75"/>
      <c r="W9139" s="75"/>
      <c r="AD9139" s="77"/>
    </row>
    <row r="9140" spans="16:30" ht="4.5" customHeight="1" x14ac:dyDescent="0.2">
      <c r="P9140" s="75"/>
      <c r="Q9140" s="75"/>
      <c r="W9140" s="75"/>
      <c r="AD9140" s="77"/>
    </row>
    <row r="9141" spans="16:30" ht="4.5" customHeight="1" x14ac:dyDescent="0.2">
      <c r="P9141" s="75"/>
      <c r="Q9141" s="75"/>
      <c r="W9141" s="75"/>
      <c r="AD9141" s="77"/>
    </row>
    <row r="9142" spans="16:30" ht="4.5" customHeight="1" x14ac:dyDescent="0.2">
      <c r="P9142" s="75"/>
      <c r="Q9142" s="75"/>
      <c r="W9142" s="75"/>
      <c r="AD9142" s="77"/>
    </row>
    <row r="9143" spans="16:30" ht="4.5" customHeight="1" x14ac:dyDescent="0.2">
      <c r="P9143" s="75"/>
      <c r="Q9143" s="75"/>
      <c r="W9143" s="75"/>
      <c r="AD9143" s="77"/>
    </row>
    <row r="9144" spans="16:30" ht="4.5" customHeight="1" x14ac:dyDescent="0.2">
      <c r="P9144" s="75"/>
      <c r="Q9144" s="75"/>
      <c r="W9144" s="75"/>
      <c r="AD9144" s="77"/>
    </row>
    <row r="9145" spans="16:30" ht="4.5" customHeight="1" x14ac:dyDescent="0.2">
      <c r="P9145" s="75"/>
      <c r="Q9145" s="75"/>
      <c r="W9145" s="75"/>
      <c r="AD9145" s="77"/>
    </row>
    <row r="9146" spans="16:30" ht="4.5" customHeight="1" x14ac:dyDescent="0.2">
      <c r="P9146" s="75"/>
      <c r="Q9146" s="75"/>
      <c r="W9146" s="75"/>
      <c r="AD9146" s="77"/>
    </row>
    <row r="9147" spans="16:30" ht="4.5" customHeight="1" x14ac:dyDescent="0.2">
      <c r="P9147" s="75"/>
      <c r="Q9147" s="75"/>
      <c r="W9147" s="75"/>
      <c r="AD9147" s="77"/>
    </row>
    <row r="9148" spans="16:30" ht="4.5" customHeight="1" x14ac:dyDescent="0.2">
      <c r="P9148" s="75"/>
      <c r="Q9148" s="75"/>
      <c r="W9148" s="75"/>
      <c r="AD9148" s="77"/>
    </row>
    <row r="9149" spans="16:30" ht="4.5" customHeight="1" x14ac:dyDescent="0.2">
      <c r="P9149" s="75"/>
      <c r="Q9149" s="75"/>
      <c r="W9149" s="75"/>
      <c r="AD9149" s="77"/>
    </row>
    <row r="9150" spans="16:30" ht="4.5" customHeight="1" x14ac:dyDescent="0.2">
      <c r="P9150" s="75"/>
      <c r="Q9150" s="75"/>
      <c r="W9150" s="75"/>
      <c r="AD9150" s="77"/>
    </row>
    <row r="9151" spans="16:30" ht="4.5" customHeight="1" x14ac:dyDescent="0.2">
      <c r="P9151" s="75"/>
      <c r="Q9151" s="75"/>
      <c r="W9151" s="75"/>
      <c r="AD9151" s="77"/>
    </row>
    <row r="9152" spans="16:30" ht="4.5" customHeight="1" x14ac:dyDescent="0.2">
      <c r="P9152" s="75"/>
      <c r="Q9152" s="75"/>
      <c r="W9152" s="75"/>
      <c r="AD9152" s="77"/>
    </row>
    <row r="9153" spans="16:30" ht="4.5" customHeight="1" x14ac:dyDescent="0.2">
      <c r="P9153" s="75"/>
      <c r="Q9153" s="75"/>
      <c r="W9153" s="75"/>
      <c r="AD9153" s="77"/>
    </row>
    <row r="9154" spans="16:30" ht="4.5" customHeight="1" x14ac:dyDescent="0.2">
      <c r="P9154" s="75"/>
      <c r="Q9154" s="75"/>
      <c r="W9154" s="75"/>
      <c r="AD9154" s="77"/>
    </row>
    <row r="9155" spans="16:30" ht="4.5" customHeight="1" x14ac:dyDescent="0.2">
      <c r="P9155" s="75"/>
      <c r="Q9155" s="75"/>
      <c r="W9155" s="75"/>
      <c r="AD9155" s="77"/>
    </row>
    <row r="9156" spans="16:30" ht="4.5" customHeight="1" x14ac:dyDescent="0.2">
      <c r="P9156" s="75"/>
      <c r="Q9156" s="75"/>
      <c r="W9156" s="75"/>
      <c r="AD9156" s="77"/>
    </row>
    <row r="9157" spans="16:30" ht="4.5" customHeight="1" x14ac:dyDescent="0.2">
      <c r="P9157" s="75"/>
      <c r="Q9157" s="75"/>
      <c r="W9157" s="75"/>
      <c r="AD9157" s="77"/>
    </row>
    <row r="9158" spans="16:30" ht="4.5" customHeight="1" x14ac:dyDescent="0.2">
      <c r="P9158" s="75"/>
      <c r="Q9158" s="75"/>
      <c r="W9158" s="75"/>
      <c r="AD9158" s="77"/>
    </row>
    <row r="9159" spans="16:30" ht="4.5" customHeight="1" x14ac:dyDescent="0.2">
      <c r="P9159" s="75"/>
      <c r="Q9159" s="75"/>
      <c r="W9159" s="75"/>
      <c r="AD9159" s="77"/>
    </row>
    <row r="9160" spans="16:30" ht="4.5" customHeight="1" x14ac:dyDescent="0.2">
      <c r="P9160" s="75"/>
      <c r="Q9160" s="75"/>
      <c r="W9160" s="75"/>
      <c r="AD9160" s="77"/>
    </row>
    <row r="9161" spans="16:30" ht="4.5" customHeight="1" x14ac:dyDescent="0.2">
      <c r="P9161" s="75"/>
      <c r="Q9161" s="75"/>
      <c r="W9161" s="75"/>
      <c r="AD9161" s="77"/>
    </row>
    <row r="9162" spans="16:30" ht="4.5" customHeight="1" x14ac:dyDescent="0.2">
      <c r="P9162" s="75"/>
      <c r="Q9162" s="75"/>
      <c r="W9162" s="75"/>
      <c r="AD9162" s="77"/>
    </row>
    <row r="9163" spans="16:30" ht="4.5" customHeight="1" x14ac:dyDescent="0.2">
      <c r="P9163" s="75"/>
      <c r="Q9163" s="75"/>
      <c r="W9163" s="75"/>
      <c r="AD9163" s="77"/>
    </row>
    <row r="9164" spans="16:30" ht="4.5" customHeight="1" x14ac:dyDescent="0.2">
      <c r="P9164" s="75"/>
      <c r="Q9164" s="75"/>
      <c r="W9164" s="75"/>
      <c r="AD9164" s="77"/>
    </row>
    <row r="9165" spans="16:30" ht="4.5" customHeight="1" x14ac:dyDescent="0.2">
      <c r="P9165" s="75"/>
      <c r="Q9165" s="75"/>
      <c r="W9165" s="75"/>
      <c r="AD9165" s="77"/>
    </row>
    <row r="9166" spans="16:30" ht="4.5" customHeight="1" x14ac:dyDescent="0.2">
      <c r="P9166" s="75"/>
      <c r="Q9166" s="75"/>
      <c r="W9166" s="75"/>
      <c r="AD9166" s="77"/>
    </row>
    <row r="9167" spans="16:30" ht="4.5" customHeight="1" x14ac:dyDescent="0.2">
      <c r="P9167" s="75"/>
      <c r="Q9167" s="75"/>
      <c r="W9167" s="75"/>
      <c r="AD9167" s="77"/>
    </row>
    <row r="9168" spans="16:30" ht="4.5" customHeight="1" x14ac:dyDescent="0.2">
      <c r="P9168" s="75"/>
      <c r="Q9168" s="75"/>
      <c r="W9168" s="75"/>
      <c r="AD9168" s="77"/>
    </row>
    <row r="9169" spans="16:30" ht="4.5" customHeight="1" x14ac:dyDescent="0.2">
      <c r="P9169" s="75"/>
      <c r="Q9169" s="75"/>
      <c r="W9169" s="75"/>
      <c r="AD9169" s="77"/>
    </row>
    <row r="9170" spans="16:30" ht="4.5" customHeight="1" x14ac:dyDescent="0.2">
      <c r="P9170" s="75"/>
      <c r="Q9170" s="75"/>
      <c r="W9170" s="75"/>
      <c r="AD9170" s="77"/>
    </row>
    <row r="9171" spans="16:30" ht="4.5" customHeight="1" x14ac:dyDescent="0.2">
      <c r="P9171" s="75"/>
      <c r="Q9171" s="75"/>
      <c r="W9171" s="75"/>
      <c r="AD9171" s="77"/>
    </row>
    <row r="9172" spans="16:30" ht="4.5" customHeight="1" x14ac:dyDescent="0.2">
      <c r="P9172" s="75"/>
      <c r="Q9172" s="75"/>
      <c r="W9172" s="75"/>
      <c r="AD9172" s="77"/>
    </row>
    <row r="9173" spans="16:30" ht="4.5" customHeight="1" x14ac:dyDescent="0.2">
      <c r="P9173" s="75"/>
      <c r="Q9173" s="75"/>
      <c r="W9173" s="75"/>
      <c r="AD9173" s="77"/>
    </row>
    <row r="9174" spans="16:30" ht="4.5" customHeight="1" x14ac:dyDescent="0.2">
      <c r="P9174" s="75"/>
      <c r="Q9174" s="75"/>
      <c r="W9174" s="75"/>
      <c r="AD9174" s="77"/>
    </row>
    <row r="9175" spans="16:30" ht="4.5" customHeight="1" x14ac:dyDescent="0.2">
      <c r="P9175" s="75"/>
      <c r="Q9175" s="75"/>
      <c r="W9175" s="75"/>
      <c r="AD9175" s="77"/>
    </row>
    <row r="9176" spans="16:30" ht="4.5" customHeight="1" x14ac:dyDescent="0.2">
      <c r="P9176" s="75"/>
      <c r="Q9176" s="75"/>
      <c r="W9176" s="75"/>
      <c r="AD9176" s="77"/>
    </row>
    <row r="9177" spans="16:30" ht="4.5" customHeight="1" x14ac:dyDescent="0.2">
      <c r="P9177" s="75"/>
      <c r="Q9177" s="75"/>
      <c r="W9177" s="75"/>
      <c r="AD9177" s="77"/>
    </row>
    <row r="9178" spans="16:30" ht="4.5" customHeight="1" x14ac:dyDescent="0.2">
      <c r="P9178" s="75"/>
      <c r="Q9178" s="75"/>
      <c r="W9178" s="75"/>
      <c r="AD9178" s="77"/>
    </row>
    <row r="9179" spans="16:30" ht="4.5" customHeight="1" x14ac:dyDescent="0.2">
      <c r="P9179" s="75"/>
      <c r="Q9179" s="75"/>
      <c r="W9179" s="75"/>
      <c r="AD9179" s="77"/>
    </row>
    <row r="9180" spans="16:30" ht="4.5" customHeight="1" x14ac:dyDescent="0.2">
      <c r="P9180" s="75"/>
      <c r="Q9180" s="75"/>
      <c r="W9180" s="75"/>
      <c r="AD9180" s="77"/>
    </row>
    <row r="9181" spans="16:30" ht="4.5" customHeight="1" x14ac:dyDescent="0.2">
      <c r="P9181" s="75"/>
      <c r="Q9181" s="75"/>
      <c r="W9181" s="75"/>
      <c r="AD9181" s="77"/>
    </row>
    <row r="9182" spans="16:30" ht="4.5" customHeight="1" x14ac:dyDescent="0.2">
      <c r="P9182" s="75"/>
      <c r="Q9182" s="75"/>
      <c r="W9182" s="75"/>
      <c r="AD9182" s="77"/>
    </row>
    <row r="9183" spans="16:30" ht="4.5" customHeight="1" x14ac:dyDescent="0.2">
      <c r="P9183" s="75"/>
      <c r="Q9183" s="75"/>
      <c r="W9183" s="75"/>
      <c r="AD9183" s="77"/>
    </row>
    <row r="9184" spans="16:30" ht="4.5" customHeight="1" x14ac:dyDescent="0.2">
      <c r="P9184" s="75"/>
      <c r="Q9184" s="75"/>
      <c r="W9184" s="75"/>
      <c r="AD9184" s="77"/>
    </row>
    <row r="9185" spans="16:30" ht="4.5" customHeight="1" x14ac:dyDescent="0.2">
      <c r="P9185" s="75"/>
      <c r="Q9185" s="75"/>
      <c r="W9185" s="75"/>
      <c r="AD9185" s="77"/>
    </row>
    <row r="9186" spans="16:30" ht="4.5" customHeight="1" x14ac:dyDescent="0.2">
      <c r="P9186" s="75"/>
      <c r="Q9186" s="75"/>
      <c r="W9186" s="75"/>
      <c r="AD9186" s="77"/>
    </row>
    <row r="9187" spans="16:30" ht="4.5" customHeight="1" x14ac:dyDescent="0.2">
      <c r="P9187" s="75"/>
      <c r="Q9187" s="75"/>
      <c r="W9187" s="75"/>
      <c r="AD9187" s="77"/>
    </row>
    <row r="9188" spans="16:30" ht="4.5" customHeight="1" x14ac:dyDescent="0.2">
      <c r="P9188" s="75"/>
      <c r="Q9188" s="75"/>
      <c r="W9188" s="75"/>
      <c r="AD9188" s="77"/>
    </row>
    <row r="9189" spans="16:30" ht="4.5" customHeight="1" x14ac:dyDescent="0.2">
      <c r="P9189" s="75"/>
      <c r="Q9189" s="75"/>
      <c r="W9189" s="75"/>
      <c r="AD9189" s="77"/>
    </row>
    <row r="9190" spans="16:30" ht="4.5" customHeight="1" x14ac:dyDescent="0.2">
      <c r="P9190" s="75"/>
      <c r="Q9190" s="75"/>
      <c r="W9190" s="75"/>
      <c r="AD9190" s="77"/>
    </row>
    <row r="9191" spans="16:30" ht="4.5" customHeight="1" x14ac:dyDescent="0.2">
      <c r="P9191" s="75"/>
      <c r="Q9191" s="75"/>
      <c r="W9191" s="75"/>
      <c r="AD9191" s="77"/>
    </row>
    <row r="9192" spans="16:30" ht="4.5" customHeight="1" x14ac:dyDescent="0.2">
      <c r="P9192" s="75"/>
      <c r="Q9192" s="75"/>
      <c r="W9192" s="75"/>
      <c r="AD9192" s="77"/>
    </row>
    <row r="9193" spans="16:30" ht="4.5" customHeight="1" x14ac:dyDescent="0.2">
      <c r="P9193" s="75"/>
      <c r="Q9193" s="75"/>
      <c r="W9193" s="75"/>
      <c r="AD9193" s="77"/>
    </row>
    <row r="9194" spans="16:30" ht="4.5" customHeight="1" x14ac:dyDescent="0.2">
      <c r="P9194" s="75"/>
      <c r="Q9194" s="75"/>
      <c r="W9194" s="75"/>
      <c r="AD9194" s="77"/>
    </row>
    <row r="9195" spans="16:30" ht="4.5" customHeight="1" x14ac:dyDescent="0.2">
      <c r="P9195" s="75"/>
      <c r="Q9195" s="75"/>
      <c r="W9195" s="75"/>
      <c r="AD9195" s="77"/>
    </row>
    <row r="9196" spans="16:30" ht="4.5" customHeight="1" x14ac:dyDescent="0.2">
      <c r="P9196" s="75"/>
      <c r="Q9196" s="75"/>
      <c r="W9196" s="75"/>
      <c r="AD9196" s="77"/>
    </row>
    <row r="9197" spans="16:30" ht="4.5" customHeight="1" x14ac:dyDescent="0.2">
      <c r="P9197" s="75"/>
      <c r="Q9197" s="75"/>
      <c r="W9197" s="75"/>
      <c r="AD9197" s="77"/>
    </row>
    <row r="9198" spans="16:30" ht="4.5" customHeight="1" x14ac:dyDescent="0.2">
      <c r="P9198" s="75"/>
      <c r="Q9198" s="75"/>
      <c r="W9198" s="75"/>
      <c r="AD9198" s="77"/>
    </row>
    <row r="9199" spans="16:30" ht="4.5" customHeight="1" x14ac:dyDescent="0.2">
      <c r="P9199" s="75"/>
      <c r="Q9199" s="75"/>
      <c r="W9199" s="75"/>
      <c r="AD9199" s="77"/>
    </row>
    <row r="9200" spans="16:30" ht="4.5" customHeight="1" x14ac:dyDescent="0.2">
      <c r="P9200" s="75"/>
      <c r="Q9200" s="75"/>
      <c r="W9200" s="75"/>
      <c r="AD9200" s="77"/>
    </row>
    <row r="9201" spans="16:30" ht="4.5" customHeight="1" x14ac:dyDescent="0.2">
      <c r="P9201" s="75"/>
      <c r="Q9201" s="75"/>
      <c r="W9201" s="75"/>
      <c r="AD9201" s="77"/>
    </row>
    <row r="9202" spans="16:30" ht="4.5" customHeight="1" x14ac:dyDescent="0.2">
      <c r="P9202" s="75"/>
      <c r="Q9202" s="75"/>
      <c r="W9202" s="75"/>
      <c r="AD9202" s="77"/>
    </row>
    <row r="9203" spans="16:30" ht="4.5" customHeight="1" x14ac:dyDescent="0.2">
      <c r="P9203" s="75"/>
      <c r="Q9203" s="75"/>
      <c r="W9203" s="75"/>
      <c r="AD9203" s="77"/>
    </row>
    <row r="9204" spans="16:30" ht="4.5" customHeight="1" x14ac:dyDescent="0.2">
      <c r="P9204" s="75"/>
      <c r="Q9204" s="75"/>
      <c r="W9204" s="75"/>
      <c r="AD9204" s="77"/>
    </row>
    <row r="9205" spans="16:30" ht="4.5" customHeight="1" x14ac:dyDescent="0.2">
      <c r="P9205" s="75"/>
      <c r="Q9205" s="75"/>
      <c r="W9205" s="75"/>
      <c r="AD9205" s="77"/>
    </row>
    <row r="9206" spans="16:30" ht="4.5" customHeight="1" x14ac:dyDescent="0.2">
      <c r="P9206" s="75"/>
      <c r="Q9206" s="75"/>
      <c r="W9206" s="75"/>
      <c r="AD9206" s="77"/>
    </row>
    <row r="9207" spans="16:30" ht="4.5" customHeight="1" x14ac:dyDescent="0.2">
      <c r="P9207" s="75"/>
      <c r="Q9207" s="75"/>
      <c r="W9207" s="75"/>
      <c r="AD9207" s="77"/>
    </row>
    <row r="9208" spans="16:30" ht="4.5" customHeight="1" x14ac:dyDescent="0.2">
      <c r="P9208" s="75"/>
      <c r="Q9208" s="75"/>
      <c r="W9208" s="75"/>
      <c r="AD9208" s="77"/>
    </row>
    <row r="9209" spans="16:30" ht="4.5" customHeight="1" x14ac:dyDescent="0.2">
      <c r="P9209" s="75"/>
      <c r="Q9209" s="75"/>
      <c r="W9209" s="75"/>
      <c r="AD9209" s="77"/>
    </row>
    <row r="9210" spans="16:30" ht="4.5" customHeight="1" x14ac:dyDescent="0.2">
      <c r="P9210" s="75"/>
      <c r="Q9210" s="75"/>
      <c r="W9210" s="75"/>
      <c r="AD9210" s="77"/>
    </row>
    <row r="9211" spans="16:30" ht="4.5" customHeight="1" x14ac:dyDescent="0.2">
      <c r="P9211" s="75"/>
      <c r="Q9211" s="75"/>
      <c r="W9211" s="75"/>
      <c r="AD9211" s="77"/>
    </row>
    <row r="9212" spans="16:30" ht="4.5" customHeight="1" x14ac:dyDescent="0.2">
      <c r="P9212" s="75"/>
      <c r="Q9212" s="75"/>
      <c r="W9212" s="75"/>
      <c r="AD9212" s="77"/>
    </row>
    <row r="9213" spans="16:30" ht="4.5" customHeight="1" x14ac:dyDescent="0.2">
      <c r="P9213" s="75"/>
      <c r="Q9213" s="75"/>
      <c r="W9213" s="75"/>
      <c r="AD9213" s="77"/>
    </row>
    <row r="9214" spans="16:30" ht="4.5" customHeight="1" x14ac:dyDescent="0.2">
      <c r="P9214" s="75"/>
      <c r="Q9214" s="75"/>
      <c r="W9214" s="75"/>
      <c r="AD9214" s="77"/>
    </row>
    <row r="9215" spans="16:30" ht="4.5" customHeight="1" x14ac:dyDescent="0.2">
      <c r="P9215" s="75"/>
      <c r="Q9215" s="75"/>
      <c r="W9215" s="75"/>
      <c r="AD9215" s="77"/>
    </row>
    <row r="9216" spans="16:30" ht="4.5" customHeight="1" x14ac:dyDescent="0.2">
      <c r="P9216" s="75"/>
      <c r="Q9216" s="75"/>
      <c r="W9216" s="75"/>
      <c r="AD9216" s="77"/>
    </row>
    <row r="9217" spans="16:30" ht="4.5" customHeight="1" x14ac:dyDescent="0.2">
      <c r="P9217" s="75"/>
      <c r="Q9217" s="75"/>
      <c r="W9217" s="75"/>
      <c r="AD9217" s="77"/>
    </row>
    <row r="9218" spans="16:30" ht="4.5" customHeight="1" x14ac:dyDescent="0.2">
      <c r="P9218" s="75"/>
      <c r="Q9218" s="75"/>
      <c r="W9218" s="75"/>
      <c r="AD9218" s="77"/>
    </row>
    <row r="9219" spans="16:30" ht="4.5" customHeight="1" x14ac:dyDescent="0.2">
      <c r="P9219" s="75"/>
      <c r="Q9219" s="75"/>
      <c r="W9219" s="75"/>
      <c r="AD9219" s="77"/>
    </row>
    <row r="9220" spans="16:30" ht="4.5" customHeight="1" x14ac:dyDescent="0.2">
      <c r="P9220" s="75"/>
      <c r="Q9220" s="75"/>
      <c r="W9220" s="75"/>
      <c r="AD9220" s="77"/>
    </row>
    <row r="9221" spans="16:30" ht="4.5" customHeight="1" x14ac:dyDescent="0.2">
      <c r="P9221" s="75"/>
      <c r="Q9221" s="75"/>
      <c r="W9221" s="75"/>
      <c r="AD9221" s="77"/>
    </row>
    <row r="9222" spans="16:30" ht="4.5" customHeight="1" x14ac:dyDescent="0.2">
      <c r="P9222" s="75"/>
      <c r="Q9222" s="75"/>
      <c r="W9222" s="75"/>
      <c r="AD9222" s="77"/>
    </row>
    <row r="9223" spans="16:30" ht="4.5" customHeight="1" x14ac:dyDescent="0.2">
      <c r="P9223" s="75"/>
      <c r="Q9223" s="75"/>
      <c r="W9223" s="75"/>
      <c r="AD9223" s="77"/>
    </row>
    <row r="9224" spans="16:30" ht="4.5" customHeight="1" x14ac:dyDescent="0.2">
      <c r="P9224" s="75"/>
      <c r="Q9224" s="75"/>
      <c r="W9224" s="75"/>
      <c r="AD9224" s="77"/>
    </row>
    <row r="9225" spans="16:30" ht="4.5" customHeight="1" x14ac:dyDescent="0.2">
      <c r="P9225" s="75"/>
      <c r="Q9225" s="75"/>
      <c r="W9225" s="75"/>
      <c r="AD9225" s="77"/>
    </row>
    <row r="9226" spans="16:30" ht="4.5" customHeight="1" x14ac:dyDescent="0.2">
      <c r="P9226" s="75"/>
      <c r="Q9226" s="75"/>
      <c r="W9226" s="75"/>
      <c r="AD9226" s="77"/>
    </row>
    <row r="9227" spans="16:30" ht="4.5" customHeight="1" x14ac:dyDescent="0.2">
      <c r="P9227" s="75"/>
      <c r="Q9227" s="75"/>
      <c r="W9227" s="75"/>
      <c r="AD9227" s="77"/>
    </row>
    <row r="9228" spans="16:30" ht="4.5" customHeight="1" x14ac:dyDescent="0.2">
      <c r="P9228" s="75"/>
      <c r="Q9228" s="75"/>
      <c r="W9228" s="75"/>
      <c r="AD9228" s="77"/>
    </row>
    <row r="9229" spans="16:30" ht="4.5" customHeight="1" x14ac:dyDescent="0.2">
      <c r="P9229" s="75"/>
      <c r="Q9229" s="75"/>
      <c r="W9229" s="75"/>
      <c r="AD9229" s="77"/>
    </row>
    <row r="9230" spans="16:30" ht="4.5" customHeight="1" x14ac:dyDescent="0.2">
      <c r="P9230" s="75"/>
      <c r="Q9230" s="75"/>
      <c r="W9230" s="75"/>
      <c r="AD9230" s="77"/>
    </row>
    <row r="9231" spans="16:30" ht="4.5" customHeight="1" x14ac:dyDescent="0.2">
      <c r="P9231" s="75"/>
      <c r="Q9231" s="75"/>
      <c r="W9231" s="75"/>
      <c r="AD9231" s="77"/>
    </row>
    <row r="9232" spans="16:30" ht="4.5" customHeight="1" x14ac:dyDescent="0.2">
      <c r="P9232" s="75"/>
      <c r="Q9232" s="75"/>
      <c r="W9232" s="75"/>
      <c r="AD9232" s="77"/>
    </row>
    <row r="9233" spans="16:30" ht="4.5" customHeight="1" x14ac:dyDescent="0.2">
      <c r="P9233" s="75"/>
      <c r="Q9233" s="75"/>
      <c r="W9233" s="75"/>
      <c r="AD9233" s="77"/>
    </row>
    <row r="9234" spans="16:30" ht="4.5" customHeight="1" x14ac:dyDescent="0.2">
      <c r="P9234" s="75"/>
      <c r="Q9234" s="75"/>
      <c r="W9234" s="75"/>
      <c r="AD9234" s="77"/>
    </row>
    <row r="9235" spans="16:30" ht="4.5" customHeight="1" x14ac:dyDescent="0.2">
      <c r="P9235" s="75"/>
      <c r="Q9235" s="75"/>
      <c r="W9235" s="75"/>
      <c r="AD9235" s="77"/>
    </row>
    <row r="9236" spans="16:30" ht="4.5" customHeight="1" x14ac:dyDescent="0.2">
      <c r="P9236" s="75"/>
      <c r="Q9236" s="75"/>
      <c r="W9236" s="75"/>
      <c r="AD9236" s="77"/>
    </row>
    <row r="9237" spans="16:30" ht="4.5" customHeight="1" x14ac:dyDescent="0.2">
      <c r="P9237" s="75"/>
      <c r="Q9237" s="75"/>
      <c r="W9237" s="75"/>
      <c r="AD9237" s="77"/>
    </row>
    <row r="9238" spans="16:30" ht="4.5" customHeight="1" x14ac:dyDescent="0.2">
      <c r="P9238" s="75"/>
      <c r="Q9238" s="75"/>
      <c r="W9238" s="75"/>
      <c r="AD9238" s="77"/>
    </row>
    <row r="9239" spans="16:30" ht="4.5" customHeight="1" x14ac:dyDescent="0.2">
      <c r="P9239" s="75"/>
      <c r="Q9239" s="75"/>
      <c r="W9239" s="75"/>
      <c r="AD9239" s="77"/>
    </row>
    <row r="9240" spans="16:30" ht="4.5" customHeight="1" x14ac:dyDescent="0.2">
      <c r="P9240" s="75"/>
      <c r="Q9240" s="75"/>
      <c r="W9240" s="75"/>
      <c r="AD9240" s="77"/>
    </row>
    <row r="9241" spans="16:30" ht="4.5" customHeight="1" x14ac:dyDescent="0.2">
      <c r="P9241" s="75"/>
      <c r="Q9241" s="75"/>
      <c r="W9241" s="75"/>
      <c r="AD9241" s="77"/>
    </row>
    <row r="9242" spans="16:30" ht="4.5" customHeight="1" x14ac:dyDescent="0.2">
      <c r="P9242" s="75"/>
      <c r="Q9242" s="75"/>
      <c r="W9242" s="75"/>
      <c r="AD9242" s="77"/>
    </row>
    <row r="9243" spans="16:30" ht="4.5" customHeight="1" x14ac:dyDescent="0.2">
      <c r="P9243" s="75"/>
      <c r="Q9243" s="75"/>
      <c r="W9243" s="75"/>
      <c r="AD9243" s="77"/>
    </row>
    <row r="9244" spans="16:30" ht="4.5" customHeight="1" x14ac:dyDescent="0.2">
      <c r="P9244" s="75"/>
      <c r="Q9244" s="75"/>
      <c r="W9244" s="75"/>
      <c r="AD9244" s="77"/>
    </row>
    <row r="9245" spans="16:30" ht="4.5" customHeight="1" x14ac:dyDescent="0.2">
      <c r="P9245" s="75"/>
      <c r="Q9245" s="75"/>
      <c r="W9245" s="75"/>
      <c r="AD9245" s="77"/>
    </row>
    <row r="9246" spans="16:30" ht="4.5" customHeight="1" x14ac:dyDescent="0.2">
      <c r="P9246" s="75"/>
      <c r="Q9246" s="75"/>
      <c r="W9246" s="75"/>
      <c r="AD9246" s="77"/>
    </row>
    <row r="9247" spans="16:30" ht="4.5" customHeight="1" x14ac:dyDescent="0.2">
      <c r="P9247" s="75"/>
      <c r="Q9247" s="75"/>
      <c r="W9247" s="75"/>
      <c r="AD9247" s="77"/>
    </row>
    <row r="9248" spans="16:30" ht="4.5" customHeight="1" x14ac:dyDescent="0.2">
      <c r="P9248" s="75"/>
      <c r="Q9248" s="75"/>
      <c r="W9248" s="75"/>
      <c r="AD9248" s="77"/>
    </row>
    <row r="9249" spans="16:30" ht="4.5" customHeight="1" x14ac:dyDescent="0.2">
      <c r="P9249" s="75"/>
      <c r="Q9249" s="75"/>
      <c r="W9249" s="75"/>
      <c r="AD9249" s="77"/>
    </row>
    <row r="9250" spans="16:30" ht="4.5" customHeight="1" x14ac:dyDescent="0.2">
      <c r="P9250" s="75"/>
      <c r="Q9250" s="75"/>
      <c r="W9250" s="75"/>
      <c r="AD9250" s="77"/>
    </row>
    <row r="9251" spans="16:30" ht="4.5" customHeight="1" x14ac:dyDescent="0.2">
      <c r="P9251" s="75"/>
      <c r="Q9251" s="75"/>
      <c r="W9251" s="75"/>
      <c r="AD9251" s="77"/>
    </row>
    <row r="9252" spans="16:30" ht="4.5" customHeight="1" x14ac:dyDescent="0.2">
      <c r="P9252" s="75"/>
      <c r="Q9252" s="75"/>
      <c r="W9252" s="75"/>
      <c r="AD9252" s="77"/>
    </row>
    <row r="9253" spans="16:30" ht="4.5" customHeight="1" x14ac:dyDescent="0.2">
      <c r="P9253" s="75"/>
      <c r="Q9253" s="75"/>
      <c r="W9253" s="75"/>
      <c r="AD9253" s="77"/>
    </row>
    <row r="9254" spans="16:30" ht="4.5" customHeight="1" x14ac:dyDescent="0.2">
      <c r="P9254" s="75"/>
      <c r="Q9254" s="75"/>
      <c r="W9254" s="75"/>
      <c r="AD9254" s="77"/>
    </row>
    <row r="9255" spans="16:30" ht="4.5" customHeight="1" x14ac:dyDescent="0.2">
      <c r="P9255" s="75"/>
      <c r="Q9255" s="75"/>
      <c r="W9255" s="75"/>
      <c r="AD9255" s="77"/>
    </row>
    <row r="9256" spans="16:30" ht="4.5" customHeight="1" x14ac:dyDescent="0.2">
      <c r="P9256" s="75"/>
      <c r="Q9256" s="75"/>
      <c r="W9256" s="75"/>
      <c r="AD9256" s="77"/>
    </row>
    <row r="9257" spans="16:30" ht="4.5" customHeight="1" x14ac:dyDescent="0.2">
      <c r="P9257" s="75"/>
      <c r="Q9257" s="75"/>
      <c r="W9257" s="75"/>
      <c r="AD9257" s="77"/>
    </row>
    <row r="9258" spans="16:30" ht="4.5" customHeight="1" x14ac:dyDescent="0.2">
      <c r="P9258" s="75"/>
      <c r="Q9258" s="75"/>
      <c r="W9258" s="75"/>
      <c r="AD9258" s="77"/>
    </row>
    <row r="9259" spans="16:30" ht="4.5" customHeight="1" x14ac:dyDescent="0.2">
      <c r="P9259" s="75"/>
      <c r="Q9259" s="75"/>
      <c r="W9259" s="75"/>
      <c r="AD9259" s="77"/>
    </row>
    <row r="9260" spans="16:30" ht="4.5" customHeight="1" x14ac:dyDescent="0.2">
      <c r="P9260" s="75"/>
      <c r="Q9260" s="75"/>
      <c r="W9260" s="75"/>
      <c r="AD9260" s="77"/>
    </row>
    <row r="9261" spans="16:30" ht="4.5" customHeight="1" x14ac:dyDescent="0.2">
      <c r="P9261" s="75"/>
      <c r="Q9261" s="75"/>
      <c r="W9261" s="75"/>
      <c r="AD9261" s="77"/>
    </row>
    <row r="9262" spans="16:30" ht="4.5" customHeight="1" x14ac:dyDescent="0.2">
      <c r="P9262" s="75"/>
      <c r="Q9262" s="75"/>
      <c r="W9262" s="75"/>
      <c r="AD9262" s="77"/>
    </row>
    <row r="9263" spans="16:30" ht="4.5" customHeight="1" x14ac:dyDescent="0.2">
      <c r="P9263" s="75"/>
      <c r="Q9263" s="75"/>
      <c r="W9263" s="75"/>
      <c r="AD9263" s="77"/>
    </row>
    <row r="9264" spans="16:30" ht="4.5" customHeight="1" x14ac:dyDescent="0.2">
      <c r="P9264" s="75"/>
      <c r="Q9264" s="75"/>
      <c r="W9264" s="75"/>
      <c r="AD9264" s="77"/>
    </row>
    <row r="9265" spans="16:30" ht="4.5" customHeight="1" x14ac:dyDescent="0.2">
      <c r="P9265" s="75"/>
      <c r="Q9265" s="75"/>
      <c r="W9265" s="75"/>
      <c r="AD9265" s="77"/>
    </row>
    <row r="9266" spans="16:30" ht="4.5" customHeight="1" x14ac:dyDescent="0.2">
      <c r="P9266" s="75"/>
      <c r="Q9266" s="75"/>
      <c r="W9266" s="75"/>
      <c r="AD9266" s="77"/>
    </row>
    <row r="9267" spans="16:30" ht="4.5" customHeight="1" x14ac:dyDescent="0.2">
      <c r="P9267" s="75"/>
      <c r="Q9267" s="75"/>
      <c r="W9267" s="75"/>
      <c r="AD9267" s="77"/>
    </row>
    <row r="9268" spans="16:30" ht="4.5" customHeight="1" x14ac:dyDescent="0.2">
      <c r="P9268" s="75"/>
      <c r="Q9268" s="75"/>
      <c r="W9268" s="75"/>
      <c r="AD9268" s="77"/>
    </row>
    <row r="9269" spans="16:30" ht="4.5" customHeight="1" x14ac:dyDescent="0.2">
      <c r="P9269" s="75"/>
      <c r="Q9269" s="75"/>
      <c r="W9269" s="75"/>
      <c r="AD9269" s="77"/>
    </row>
    <row r="9270" spans="16:30" ht="4.5" customHeight="1" x14ac:dyDescent="0.2">
      <c r="P9270" s="75"/>
      <c r="Q9270" s="75"/>
      <c r="W9270" s="75"/>
      <c r="AD9270" s="77"/>
    </row>
    <row r="9271" spans="16:30" ht="4.5" customHeight="1" x14ac:dyDescent="0.2">
      <c r="P9271" s="75"/>
      <c r="Q9271" s="75"/>
      <c r="W9271" s="75"/>
      <c r="AD9271" s="77"/>
    </row>
    <row r="9272" spans="16:30" ht="4.5" customHeight="1" x14ac:dyDescent="0.2">
      <c r="P9272" s="75"/>
      <c r="Q9272" s="75"/>
      <c r="W9272" s="75"/>
      <c r="AD9272" s="77"/>
    </row>
    <row r="9273" spans="16:30" ht="4.5" customHeight="1" x14ac:dyDescent="0.2">
      <c r="P9273" s="75"/>
      <c r="Q9273" s="75"/>
      <c r="W9273" s="75"/>
      <c r="AD9273" s="77"/>
    </row>
    <row r="9274" spans="16:30" ht="4.5" customHeight="1" x14ac:dyDescent="0.2">
      <c r="P9274" s="75"/>
      <c r="Q9274" s="75"/>
      <c r="W9274" s="75"/>
      <c r="AD9274" s="77"/>
    </row>
    <row r="9275" spans="16:30" ht="4.5" customHeight="1" x14ac:dyDescent="0.2">
      <c r="P9275" s="75"/>
      <c r="Q9275" s="75"/>
      <c r="W9275" s="75"/>
      <c r="AD9275" s="77"/>
    </row>
    <row r="9276" spans="16:30" ht="4.5" customHeight="1" x14ac:dyDescent="0.2">
      <c r="P9276" s="75"/>
      <c r="Q9276" s="75"/>
      <c r="W9276" s="75"/>
      <c r="AD9276" s="77"/>
    </row>
    <row r="9277" spans="16:30" ht="4.5" customHeight="1" x14ac:dyDescent="0.2">
      <c r="P9277" s="75"/>
      <c r="Q9277" s="75"/>
      <c r="W9277" s="75"/>
      <c r="AD9277" s="77"/>
    </row>
    <row r="9278" spans="16:30" ht="4.5" customHeight="1" x14ac:dyDescent="0.2">
      <c r="P9278" s="75"/>
      <c r="Q9278" s="75"/>
      <c r="W9278" s="75"/>
      <c r="AD9278" s="77"/>
    </row>
    <row r="9279" spans="16:30" ht="4.5" customHeight="1" x14ac:dyDescent="0.2">
      <c r="P9279" s="75"/>
      <c r="Q9279" s="75"/>
      <c r="W9279" s="75"/>
      <c r="AD9279" s="77"/>
    </row>
    <row r="9280" spans="16:30" ht="4.5" customHeight="1" x14ac:dyDescent="0.2">
      <c r="P9280" s="75"/>
      <c r="Q9280" s="75"/>
      <c r="W9280" s="75"/>
      <c r="AD9280" s="77"/>
    </row>
    <row r="9281" spans="16:30" ht="4.5" customHeight="1" x14ac:dyDescent="0.2">
      <c r="P9281" s="75"/>
      <c r="Q9281" s="75"/>
      <c r="W9281" s="75"/>
      <c r="AD9281" s="77"/>
    </row>
    <row r="9282" spans="16:30" ht="4.5" customHeight="1" x14ac:dyDescent="0.2">
      <c r="P9282" s="75"/>
      <c r="Q9282" s="75"/>
      <c r="W9282" s="75"/>
      <c r="AD9282" s="77"/>
    </row>
    <row r="9283" spans="16:30" ht="4.5" customHeight="1" x14ac:dyDescent="0.2">
      <c r="P9283" s="75"/>
      <c r="Q9283" s="75"/>
      <c r="W9283" s="75"/>
      <c r="AD9283" s="77"/>
    </row>
    <row r="9284" spans="16:30" ht="4.5" customHeight="1" x14ac:dyDescent="0.2">
      <c r="P9284" s="75"/>
      <c r="Q9284" s="75"/>
      <c r="W9284" s="75"/>
      <c r="AD9284" s="77"/>
    </row>
    <row r="9285" spans="16:30" ht="4.5" customHeight="1" x14ac:dyDescent="0.2">
      <c r="P9285" s="75"/>
      <c r="Q9285" s="75"/>
      <c r="W9285" s="75"/>
      <c r="AD9285" s="77"/>
    </row>
    <row r="9286" spans="16:30" ht="4.5" customHeight="1" x14ac:dyDescent="0.2">
      <c r="P9286" s="75"/>
      <c r="Q9286" s="75"/>
      <c r="W9286" s="75"/>
      <c r="AD9286" s="77"/>
    </row>
    <row r="9287" spans="16:30" ht="4.5" customHeight="1" x14ac:dyDescent="0.2">
      <c r="P9287" s="75"/>
      <c r="Q9287" s="75"/>
      <c r="W9287" s="75"/>
      <c r="AD9287" s="77"/>
    </row>
    <row r="9288" spans="16:30" ht="4.5" customHeight="1" x14ac:dyDescent="0.2">
      <c r="P9288" s="75"/>
      <c r="Q9288" s="75"/>
      <c r="W9288" s="75"/>
      <c r="AD9288" s="77"/>
    </row>
    <row r="9289" spans="16:30" ht="4.5" customHeight="1" x14ac:dyDescent="0.2">
      <c r="P9289" s="75"/>
      <c r="Q9289" s="75"/>
      <c r="W9289" s="75"/>
      <c r="AD9289" s="77"/>
    </row>
    <row r="9290" spans="16:30" ht="4.5" customHeight="1" x14ac:dyDescent="0.2">
      <c r="P9290" s="75"/>
      <c r="Q9290" s="75"/>
      <c r="W9290" s="75"/>
      <c r="AD9290" s="77"/>
    </row>
    <row r="9291" spans="16:30" ht="4.5" customHeight="1" x14ac:dyDescent="0.2">
      <c r="P9291" s="75"/>
      <c r="Q9291" s="75"/>
      <c r="W9291" s="75"/>
      <c r="AD9291" s="77"/>
    </row>
    <row r="9292" spans="16:30" ht="4.5" customHeight="1" x14ac:dyDescent="0.2">
      <c r="P9292" s="75"/>
      <c r="Q9292" s="75"/>
      <c r="W9292" s="75"/>
      <c r="AD9292" s="77"/>
    </row>
    <row r="9293" spans="16:30" ht="4.5" customHeight="1" x14ac:dyDescent="0.2">
      <c r="P9293" s="75"/>
      <c r="Q9293" s="75"/>
      <c r="W9293" s="75"/>
      <c r="AD9293" s="77"/>
    </row>
    <row r="9294" spans="16:30" ht="4.5" customHeight="1" x14ac:dyDescent="0.2">
      <c r="P9294" s="75"/>
      <c r="Q9294" s="75"/>
      <c r="W9294" s="75"/>
      <c r="AD9294" s="77"/>
    </row>
    <row r="9295" spans="16:30" ht="4.5" customHeight="1" x14ac:dyDescent="0.2">
      <c r="P9295" s="75"/>
      <c r="Q9295" s="75"/>
      <c r="W9295" s="75"/>
      <c r="AD9295" s="77"/>
    </row>
    <row r="9296" spans="16:30" ht="4.5" customHeight="1" x14ac:dyDescent="0.2">
      <c r="P9296" s="75"/>
      <c r="Q9296" s="75"/>
      <c r="W9296" s="75"/>
      <c r="AD9296" s="77"/>
    </row>
    <row r="9297" spans="16:30" ht="4.5" customHeight="1" x14ac:dyDescent="0.2">
      <c r="P9297" s="75"/>
      <c r="Q9297" s="75"/>
      <c r="W9297" s="75"/>
      <c r="AD9297" s="77"/>
    </row>
    <row r="9298" spans="16:30" ht="4.5" customHeight="1" x14ac:dyDescent="0.2">
      <c r="P9298" s="75"/>
      <c r="Q9298" s="75"/>
      <c r="W9298" s="75"/>
      <c r="AD9298" s="77"/>
    </row>
    <row r="9299" spans="16:30" ht="4.5" customHeight="1" x14ac:dyDescent="0.2">
      <c r="P9299" s="75"/>
      <c r="Q9299" s="75"/>
      <c r="W9299" s="75"/>
      <c r="AD9299" s="77"/>
    </row>
    <row r="9300" spans="16:30" ht="4.5" customHeight="1" x14ac:dyDescent="0.2">
      <c r="P9300" s="75"/>
      <c r="Q9300" s="75"/>
      <c r="W9300" s="75"/>
      <c r="AD9300" s="77"/>
    </row>
    <row r="9301" spans="16:30" ht="4.5" customHeight="1" x14ac:dyDescent="0.2">
      <c r="P9301" s="75"/>
      <c r="Q9301" s="75"/>
      <c r="W9301" s="75"/>
      <c r="AD9301" s="77"/>
    </row>
    <row r="9302" spans="16:30" ht="4.5" customHeight="1" x14ac:dyDescent="0.2">
      <c r="P9302" s="75"/>
      <c r="Q9302" s="75"/>
      <c r="W9302" s="75"/>
      <c r="AD9302" s="77"/>
    </row>
    <row r="9303" spans="16:30" ht="4.5" customHeight="1" x14ac:dyDescent="0.2">
      <c r="P9303" s="75"/>
      <c r="Q9303" s="75"/>
      <c r="W9303" s="75"/>
      <c r="AD9303" s="77"/>
    </row>
    <row r="9304" spans="16:30" ht="4.5" customHeight="1" x14ac:dyDescent="0.2">
      <c r="P9304" s="75"/>
      <c r="Q9304" s="75"/>
      <c r="W9304" s="75"/>
      <c r="AD9304" s="77"/>
    </row>
    <row r="9305" spans="16:30" ht="4.5" customHeight="1" x14ac:dyDescent="0.2">
      <c r="P9305" s="75"/>
      <c r="Q9305" s="75"/>
      <c r="W9305" s="75"/>
      <c r="AD9305" s="77"/>
    </row>
    <row r="9306" spans="16:30" ht="4.5" customHeight="1" x14ac:dyDescent="0.2">
      <c r="P9306" s="75"/>
      <c r="Q9306" s="75"/>
      <c r="W9306" s="75"/>
      <c r="AD9306" s="77"/>
    </row>
    <row r="9307" spans="16:30" ht="4.5" customHeight="1" x14ac:dyDescent="0.2">
      <c r="P9307" s="75"/>
      <c r="Q9307" s="75"/>
      <c r="W9307" s="75"/>
      <c r="AD9307" s="77"/>
    </row>
    <row r="9308" spans="16:30" ht="4.5" customHeight="1" x14ac:dyDescent="0.2">
      <c r="P9308" s="75"/>
      <c r="Q9308" s="75"/>
      <c r="W9308" s="75"/>
      <c r="AD9308" s="77"/>
    </row>
    <row r="9309" spans="16:30" ht="4.5" customHeight="1" x14ac:dyDescent="0.2">
      <c r="P9309" s="75"/>
      <c r="Q9309" s="75"/>
      <c r="W9309" s="75"/>
      <c r="AD9309" s="77"/>
    </row>
    <row r="9310" spans="16:30" ht="4.5" customHeight="1" x14ac:dyDescent="0.2">
      <c r="P9310" s="75"/>
      <c r="Q9310" s="75"/>
      <c r="W9310" s="75"/>
      <c r="AD9310" s="77"/>
    </row>
    <row r="9311" spans="16:30" ht="4.5" customHeight="1" x14ac:dyDescent="0.2">
      <c r="P9311" s="75"/>
      <c r="Q9311" s="75"/>
      <c r="W9311" s="75"/>
      <c r="AD9311" s="77"/>
    </row>
    <row r="9312" spans="16:30" ht="4.5" customHeight="1" x14ac:dyDescent="0.2">
      <c r="P9312" s="75"/>
      <c r="Q9312" s="75"/>
      <c r="W9312" s="75"/>
      <c r="AD9312" s="77"/>
    </row>
    <row r="9313" spans="16:30" ht="4.5" customHeight="1" x14ac:dyDescent="0.2">
      <c r="P9313" s="75"/>
      <c r="Q9313" s="75"/>
      <c r="W9313" s="75"/>
      <c r="AD9313" s="77"/>
    </row>
    <row r="9314" spans="16:30" ht="4.5" customHeight="1" x14ac:dyDescent="0.2">
      <c r="P9314" s="75"/>
      <c r="Q9314" s="75"/>
      <c r="W9314" s="75"/>
      <c r="AD9314" s="77"/>
    </row>
    <row r="9315" spans="16:30" ht="4.5" customHeight="1" x14ac:dyDescent="0.2">
      <c r="P9315" s="75"/>
      <c r="Q9315" s="75"/>
      <c r="W9315" s="75"/>
      <c r="AD9315" s="77"/>
    </row>
    <row r="9316" spans="16:30" ht="4.5" customHeight="1" x14ac:dyDescent="0.2">
      <c r="P9316" s="75"/>
      <c r="Q9316" s="75"/>
      <c r="W9316" s="75"/>
      <c r="AD9316" s="77"/>
    </row>
    <row r="9317" spans="16:30" ht="4.5" customHeight="1" x14ac:dyDescent="0.2">
      <c r="P9317" s="75"/>
      <c r="Q9317" s="75"/>
      <c r="W9317" s="75"/>
      <c r="AD9317" s="77"/>
    </row>
    <row r="9318" spans="16:30" ht="4.5" customHeight="1" x14ac:dyDescent="0.2">
      <c r="P9318" s="75"/>
      <c r="Q9318" s="75"/>
      <c r="W9318" s="75"/>
      <c r="AD9318" s="77"/>
    </row>
    <row r="9319" spans="16:30" ht="4.5" customHeight="1" x14ac:dyDescent="0.2">
      <c r="P9319" s="75"/>
      <c r="Q9319" s="75"/>
      <c r="W9319" s="75"/>
      <c r="AD9319" s="77"/>
    </row>
    <row r="9320" spans="16:30" ht="4.5" customHeight="1" x14ac:dyDescent="0.2">
      <c r="P9320" s="75"/>
      <c r="Q9320" s="75"/>
      <c r="W9320" s="75"/>
      <c r="AD9320" s="77"/>
    </row>
    <row r="9321" spans="16:30" ht="4.5" customHeight="1" x14ac:dyDescent="0.2">
      <c r="P9321" s="75"/>
      <c r="Q9321" s="75"/>
      <c r="W9321" s="75"/>
      <c r="AD9321" s="77"/>
    </row>
    <row r="9322" spans="16:30" ht="4.5" customHeight="1" x14ac:dyDescent="0.2">
      <c r="P9322" s="75"/>
      <c r="Q9322" s="75"/>
      <c r="W9322" s="75"/>
      <c r="AD9322" s="77"/>
    </row>
    <row r="9323" spans="16:30" ht="4.5" customHeight="1" x14ac:dyDescent="0.2">
      <c r="P9323" s="75"/>
      <c r="Q9323" s="75"/>
      <c r="W9323" s="75"/>
      <c r="AD9323" s="77"/>
    </row>
    <row r="9324" spans="16:30" ht="4.5" customHeight="1" x14ac:dyDescent="0.2">
      <c r="P9324" s="75"/>
      <c r="Q9324" s="75"/>
      <c r="W9324" s="75"/>
      <c r="AD9324" s="77"/>
    </row>
    <row r="9325" spans="16:30" ht="4.5" customHeight="1" x14ac:dyDescent="0.2">
      <c r="P9325" s="75"/>
      <c r="Q9325" s="75"/>
      <c r="W9325" s="75"/>
      <c r="AD9325" s="77"/>
    </row>
    <row r="9326" spans="16:30" ht="4.5" customHeight="1" x14ac:dyDescent="0.2">
      <c r="P9326" s="75"/>
      <c r="Q9326" s="75"/>
      <c r="W9326" s="75"/>
      <c r="AD9326" s="77"/>
    </row>
    <row r="9327" spans="16:30" ht="4.5" customHeight="1" x14ac:dyDescent="0.2">
      <c r="P9327" s="75"/>
      <c r="Q9327" s="75"/>
      <c r="W9327" s="75"/>
      <c r="AD9327" s="77"/>
    </row>
    <row r="9328" spans="16:30" ht="4.5" customHeight="1" x14ac:dyDescent="0.2">
      <c r="P9328" s="75"/>
      <c r="Q9328" s="75"/>
      <c r="W9328" s="75"/>
      <c r="AD9328" s="77"/>
    </row>
    <row r="9329" spans="16:30" ht="4.5" customHeight="1" x14ac:dyDescent="0.2">
      <c r="P9329" s="75"/>
      <c r="Q9329" s="75"/>
      <c r="W9329" s="75"/>
      <c r="AD9329" s="77"/>
    </row>
    <row r="9330" spans="16:30" ht="4.5" customHeight="1" x14ac:dyDescent="0.2">
      <c r="P9330" s="75"/>
      <c r="Q9330" s="75"/>
      <c r="W9330" s="75"/>
      <c r="AD9330" s="77"/>
    </row>
    <row r="9331" spans="16:30" ht="4.5" customHeight="1" x14ac:dyDescent="0.2">
      <c r="P9331" s="75"/>
      <c r="Q9331" s="75"/>
      <c r="W9331" s="75"/>
      <c r="AD9331" s="77"/>
    </row>
    <row r="9332" spans="16:30" ht="4.5" customHeight="1" x14ac:dyDescent="0.2">
      <c r="P9332" s="75"/>
      <c r="Q9332" s="75"/>
      <c r="W9332" s="75"/>
      <c r="AD9332" s="77"/>
    </row>
    <row r="9333" spans="16:30" ht="4.5" customHeight="1" x14ac:dyDescent="0.2">
      <c r="P9333" s="75"/>
      <c r="Q9333" s="75"/>
      <c r="W9333" s="75"/>
      <c r="AD9333" s="77"/>
    </row>
    <row r="9334" spans="16:30" ht="4.5" customHeight="1" x14ac:dyDescent="0.2">
      <c r="P9334" s="75"/>
      <c r="Q9334" s="75"/>
      <c r="W9334" s="75"/>
      <c r="AD9334" s="77"/>
    </row>
    <row r="9335" spans="16:30" ht="4.5" customHeight="1" x14ac:dyDescent="0.2">
      <c r="P9335" s="75"/>
      <c r="Q9335" s="75"/>
      <c r="W9335" s="75"/>
      <c r="AD9335" s="77"/>
    </row>
    <row r="9336" spans="16:30" ht="4.5" customHeight="1" x14ac:dyDescent="0.2">
      <c r="P9336" s="75"/>
      <c r="Q9336" s="75"/>
      <c r="W9336" s="75"/>
      <c r="AD9336" s="77"/>
    </row>
    <row r="9337" spans="16:30" ht="4.5" customHeight="1" x14ac:dyDescent="0.2">
      <c r="P9337" s="75"/>
      <c r="Q9337" s="75"/>
      <c r="W9337" s="75"/>
      <c r="AD9337" s="77"/>
    </row>
    <row r="9338" spans="16:30" ht="4.5" customHeight="1" x14ac:dyDescent="0.2">
      <c r="P9338" s="75"/>
      <c r="Q9338" s="75"/>
      <c r="W9338" s="75"/>
      <c r="AD9338" s="77"/>
    </row>
    <row r="9339" spans="16:30" ht="4.5" customHeight="1" x14ac:dyDescent="0.2">
      <c r="P9339" s="75"/>
      <c r="Q9339" s="75"/>
      <c r="W9339" s="75"/>
      <c r="AD9339" s="77"/>
    </row>
    <row r="9340" spans="16:30" ht="4.5" customHeight="1" x14ac:dyDescent="0.2">
      <c r="P9340" s="75"/>
      <c r="Q9340" s="75"/>
      <c r="W9340" s="75"/>
      <c r="AD9340" s="77"/>
    </row>
    <row r="9341" spans="16:30" ht="4.5" customHeight="1" x14ac:dyDescent="0.2">
      <c r="P9341" s="75"/>
      <c r="Q9341" s="75"/>
      <c r="W9341" s="75"/>
      <c r="AD9341" s="77"/>
    </row>
    <row r="9342" spans="16:30" ht="4.5" customHeight="1" x14ac:dyDescent="0.2">
      <c r="P9342" s="75"/>
      <c r="Q9342" s="75"/>
      <c r="W9342" s="75"/>
      <c r="AD9342" s="77"/>
    </row>
    <row r="9343" spans="16:30" ht="4.5" customHeight="1" x14ac:dyDescent="0.2">
      <c r="P9343" s="75"/>
      <c r="Q9343" s="75"/>
      <c r="W9343" s="75"/>
      <c r="AD9343" s="77"/>
    </row>
    <row r="9344" spans="16:30" ht="4.5" customHeight="1" x14ac:dyDescent="0.2">
      <c r="P9344" s="75"/>
      <c r="Q9344" s="75"/>
      <c r="W9344" s="75"/>
      <c r="AD9344" s="77"/>
    </row>
    <row r="9345" spans="16:30" ht="4.5" customHeight="1" x14ac:dyDescent="0.2">
      <c r="P9345" s="75"/>
      <c r="Q9345" s="75"/>
      <c r="W9345" s="75"/>
      <c r="AD9345" s="77"/>
    </row>
    <row r="9346" spans="16:30" ht="4.5" customHeight="1" x14ac:dyDescent="0.2">
      <c r="P9346" s="75"/>
      <c r="Q9346" s="75"/>
      <c r="W9346" s="75"/>
      <c r="AD9346" s="77"/>
    </row>
    <row r="9347" spans="16:30" ht="4.5" customHeight="1" x14ac:dyDescent="0.2">
      <c r="P9347" s="75"/>
      <c r="Q9347" s="75"/>
      <c r="W9347" s="75"/>
      <c r="AD9347" s="77"/>
    </row>
    <row r="9348" spans="16:30" ht="4.5" customHeight="1" x14ac:dyDescent="0.2">
      <c r="P9348" s="75"/>
      <c r="Q9348" s="75"/>
      <c r="W9348" s="75"/>
      <c r="AD9348" s="77"/>
    </row>
    <row r="9349" spans="16:30" ht="4.5" customHeight="1" x14ac:dyDescent="0.2">
      <c r="P9349" s="75"/>
      <c r="Q9349" s="75"/>
      <c r="W9349" s="75"/>
      <c r="AD9349" s="77"/>
    </row>
    <row r="9350" spans="16:30" ht="4.5" customHeight="1" x14ac:dyDescent="0.2">
      <c r="P9350" s="75"/>
      <c r="Q9350" s="75"/>
      <c r="W9350" s="75"/>
      <c r="AD9350" s="77"/>
    </row>
    <row r="9351" spans="16:30" ht="4.5" customHeight="1" x14ac:dyDescent="0.2">
      <c r="P9351" s="75"/>
      <c r="Q9351" s="75"/>
      <c r="W9351" s="75"/>
      <c r="AD9351" s="77"/>
    </row>
    <row r="9352" spans="16:30" ht="4.5" customHeight="1" x14ac:dyDescent="0.2">
      <c r="P9352" s="75"/>
      <c r="Q9352" s="75"/>
      <c r="W9352" s="75"/>
      <c r="AD9352" s="77"/>
    </row>
    <row r="9353" spans="16:30" ht="4.5" customHeight="1" x14ac:dyDescent="0.2">
      <c r="P9353" s="75"/>
      <c r="Q9353" s="75"/>
      <c r="W9353" s="75"/>
      <c r="AD9353" s="77"/>
    </row>
    <row r="9354" spans="16:30" ht="4.5" customHeight="1" x14ac:dyDescent="0.2">
      <c r="P9354" s="75"/>
      <c r="Q9354" s="75"/>
      <c r="W9354" s="75"/>
      <c r="AD9354" s="77"/>
    </row>
    <row r="9355" spans="16:30" ht="4.5" customHeight="1" x14ac:dyDescent="0.2">
      <c r="P9355" s="75"/>
      <c r="Q9355" s="75"/>
      <c r="W9355" s="75"/>
      <c r="AD9355" s="77"/>
    </row>
    <row r="9356" spans="16:30" ht="4.5" customHeight="1" x14ac:dyDescent="0.2">
      <c r="P9356" s="75"/>
      <c r="Q9356" s="75"/>
      <c r="W9356" s="75"/>
      <c r="AD9356" s="77"/>
    </row>
    <row r="9357" spans="16:30" ht="4.5" customHeight="1" x14ac:dyDescent="0.2">
      <c r="P9357" s="75"/>
      <c r="Q9357" s="75"/>
      <c r="W9357" s="75"/>
      <c r="AD9357" s="77"/>
    </row>
    <row r="9358" spans="16:30" ht="4.5" customHeight="1" x14ac:dyDescent="0.2">
      <c r="P9358" s="75"/>
      <c r="Q9358" s="75"/>
      <c r="W9358" s="75"/>
      <c r="AD9358" s="77"/>
    </row>
    <row r="9359" spans="16:30" ht="4.5" customHeight="1" x14ac:dyDescent="0.2">
      <c r="P9359" s="75"/>
      <c r="Q9359" s="75"/>
      <c r="W9359" s="75"/>
      <c r="AD9359" s="77"/>
    </row>
    <row r="9360" spans="16:30" ht="4.5" customHeight="1" x14ac:dyDescent="0.2">
      <c r="P9360" s="75"/>
      <c r="Q9360" s="75"/>
      <c r="W9360" s="75"/>
      <c r="AD9360" s="77"/>
    </row>
    <row r="9361" spans="16:30" ht="4.5" customHeight="1" x14ac:dyDescent="0.2">
      <c r="P9361" s="75"/>
      <c r="Q9361" s="75"/>
      <c r="W9361" s="75"/>
      <c r="AD9361" s="77"/>
    </row>
    <row r="9362" spans="16:30" ht="4.5" customHeight="1" x14ac:dyDescent="0.2">
      <c r="P9362" s="75"/>
      <c r="Q9362" s="75"/>
      <c r="W9362" s="75"/>
      <c r="AD9362" s="77"/>
    </row>
    <row r="9363" spans="16:30" ht="4.5" customHeight="1" x14ac:dyDescent="0.2">
      <c r="P9363" s="75"/>
      <c r="Q9363" s="75"/>
      <c r="W9363" s="75"/>
      <c r="AD9363" s="77"/>
    </row>
    <row r="9364" spans="16:30" ht="4.5" customHeight="1" x14ac:dyDescent="0.2">
      <c r="P9364" s="75"/>
      <c r="Q9364" s="75"/>
      <c r="W9364" s="75"/>
      <c r="AD9364" s="77"/>
    </row>
    <row r="9365" spans="16:30" ht="4.5" customHeight="1" x14ac:dyDescent="0.2">
      <c r="P9365" s="75"/>
      <c r="Q9365" s="75"/>
      <c r="W9365" s="75"/>
      <c r="AD9365" s="77"/>
    </row>
    <row r="9366" spans="16:30" ht="4.5" customHeight="1" x14ac:dyDescent="0.2">
      <c r="P9366" s="75"/>
      <c r="Q9366" s="75"/>
      <c r="W9366" s="75"/>
      <c r="AD9366" s="77"/>
    </row>
    <row r="9367" spans="16:30" ht="4.5" customHeight="1" x14ac:dyDescent="0.2">
      <c r="P9367" s="75"/>
      <c r="Q9367" s="75"/>
      <c r="W9367" s="75"/>
      <c r="AD9367" s="77"/>
    </row>
    <row r="9368" spans="16:30" ht="4.5" customHeight="1" x14ac:dyDescent="0.2">
      <c r="P9368" s="75"/>
      <c r="Q9368" s="75"/>
      <c r="W9368" s="75"/>
      <c r="AD9368" s="77"/>
    </row>
    <row r="9369" spans="16:30" ht="4.5" customHeight="1" x14ac:dyDescent="0.2">
      <c r="P9369" s="75"/>
      <c r="Q9369" s="75"/>
      <c r="W9369" s="75"/>
      <c r="AD9369" s="77"/>
    </row>
    <row r="9370" spans="16:30" ht="4.5" customHeight="1" x14ac:dyDescent="0.2">
      <c r="P9370" s="75"/>
      <c r="Q9370" s="75"/>
      <c r="W9370" s="75"/>
      <c r="AD9370" s="77"/>
    </row>
    <row r="9371" spans="16:30" ht="4.5" customHeight="1" x14ac:dyDescent="0.2">
      <c r="P9371" s="75"/>
      <c r="Q9371" s="75"/>
      <c r="W9371" s="75"/>
      <c r="AD9371" s="77"/>
    </row>
    <row r="9372" spans="16:30" ht="4.5" customHeight="1" x14ac:dyDescent="0.2">
      <c r="P9372" s="75"/>
      <c r="Q9372" s="75"/>
      <c r="W9372" s="75"/>
      <c r="AD9372" s="77"/>
    </row>
    <row r="9373" spans="16:30" ht="4.5" customHeight="1" x14ac:dyDescent="0.2">
      <c r="P9373" s="75"/>
      <c r="Q9373" s="75"/>
      <c r="W9373" s="75"/>
      <c r="AD9373" s="77"/>
    </row>
    <row r="9374" spans="16:30" ht="4.5" customHeight="1" x14ac:dyDescent="0.2">
      <c r="P9374" s="75"/>
      <c r="Q9374" s="75"/>
      <c r="W9374" s="75"/>
      <c r="AD9374" s="77"/>
    </row>
    <row r="9375" spans="16:30" ht="4.5" customHeight="1" x14ac:dyDescent="0.2">
      <c r="P9375" s="75"/>
      <c r="Q9375" s="75"/>
      <c r="W9375" s="75"/>
      <c r="AD9375" s="77"/>
    </row>
    <row r="9376" spans="16:30" ht="4.5" customHeight="1" x14ac:dyDescent="0.2">
      <c r="P9376" s="75"/>
      <c r="Q9376" s="75"/>
      <c r="W9376" s="75"/>
      <c r="AD9376" s="77"/>
    </row>
    <row r="9377" spans="16:30" ht="4.5" customHeight="1" x14ac:dyDescent="0.2">
      <c r="P9377" s="75"/>
      <c r="Q9377" s="75"/>
      <c r="W9377" s="75"/>
      <c r="AD9377" s="77"/>
    </row>
    <row r="9378" spans="16:30" ht="4.5" customHeight="1" x14ac:dyDescent="0.2">
      <c r="P9378" s="75"/>
      <c r="Q9378" s="75"/>
      <c r="W9378" s="75"/>
      <c r="AD9378" s="77"/>
    </row>
    <row r="9379" spans="16:30" ht="4.5" customHeight="1" x14ac:dyDescent="0.2">
      <c r="P9379" s="75"/>
      <c r="Q9379" s="75"/>
      <c r="W9379" s="75"/>
      <c r="AD9379" s="77"/>
    </row>
    <row r="9380" spans="16:30" ht="4.5" customHeight="1" x14ac:dyDescent="0.2">
      <c r="P9380" s="75"/>
      <c r="Q9380" s="75"/>
      <c r="W9380" s="75"/>
      <c r="AD9380" s="77"/>
    </row>
    <row r="9381" spans="16:30" ht="4.5" customHeight="1" x14ac:dyDescent="0.2">
      <c r="P9381" s="75"/>
      <c r="Q9381" s="75"/>
      <c r="W9381" s="75"/>
      <c r="AD9381" s="77"/>
    </row>
    <row r="9382" spans="16:30" ht="4.5" customHeight="1" x14ac:dyDescent="0.2">
      <c r="P9382" s="75"/>
      <c r="Q9382" s="75"/>
      <c r="W9382" s="75"/>
      <c r="AD9382" s="77"/>
    </row>
    <row r="9383" spans="16:30" ht="4.5" customHeight="1" x14ac:dyDescent="0.2">
      <c r="P9383" s="75"/>
      <c r="Q9383" s="75"/>
      <c r="W9383" s="75"/>
      <c r="AD9383" s="77"/>
    </row>
    <row r="9384" spans="16:30" ht="4.5" customHeight="1" x14ac:dyDescent="0.2">
      <c r="P9384" s="75"/>
      <c r="Q9384" s="75"/>
      <c r="W9384" s="75"/>
      <c r="AD9384" s="77"/>
    </row>
    <row r="9385" spans="16:30" ht="4.5" customHeight="1" x14ac:dyDescent="0.2">
      <c r="P9385" s="75"/>
      <c r="Q9385" s="75"/>
      <c r="W9385" s="75"/>
      <c r="AD9385" s="77"/>
    </row>
    <row r="9386" spans="16:30" ht="4.5" customHeight="1" x14ac:dyDescent="0.2">
      <c r="P9386" s="75"/>
      <c r="Q9386" s="75"/>
      <c r="W9386" s="75"/>
      <c r="AD9386" s="77"/>
    </row>
    <row r="9387" spans="16:30" ht="4.5" customHeight="1" x14ac:dyDescent="0.2">
      <c r="P9387" s="75"/>
      <c r="Q9387" s="75"/>
      <c r="W9387" s="75"/>
      <c r="AD9387" s="77"/>
    </row>
    <row r="9388" spans="16:30" ht="4.5" customHeight="1" x14ac:dyDescent="0.2">
      <c r="P9388" s="75"/>
      <c r="Q9388" s="75"/>
      <c r="W9388" s="75"/>
      <c r="AD9388" s="77"/>
    </row>
    <row r="9389" spans="16:30" ht="4.5" customHeight="1" x14ac:dyDescent="0.2">
      <c r="P9389" s="75"/>
      <c r="Q9389" s="75"/>
      <c r="W9389" s="75"/>
      <c r="AD9389" s="77"/>
    </row>
    <row r="9390" spans="16:30" ht="4.5" customHeight="1" x14ac:dyDescent="0.2">
      <c r="P9390" s="75"/>
      <c r="Q9390" s="75"/>
      <c r="W9390" s="75"/>
      <c r="AD9390" s="77"/>
    </row>
    <row r="9391" spans="16:30" ht="4.5" customHeight="1" x14ac:dyDescent="0.2">
      <c r="P9391" s="75"/>
      <c r="Q9391" s="75"/>
      <c r="W9391" s="75"/>
      <c r="AD9391" s="77"/>
    </row>
    <row r="9392" spans="16:30" ht="4.5" customHeight="1" x14ac:dyDescent="0.2">
      <c r="P9392" s="75"/>
      <c r="Q9392" s="75"/>
      <c r="W9392" s="75"/>
      <c r="AD9392" s="77"/>
    </row>
    <row r="9393" spans="16:30" ht="4.5" customHeight="1" x14ac:dyDescent="0.2">
      <c r="P9393" s="75"/>
      <c r="Q9393" s="75"/>
      <c r="W9393" s="75"/>
      <c r="AD9393" s="77"/>
    </row>
    <row r="9394" spans="16:30" ht="4.5" customHeight="1" x14ac:dyDescent="0.2">
      <c r="P9394" s="75"/>
      <c r="Q9394" s="75"/>
      <c r="W9394" s="75"/>
      <c r="AD9394" s="77"/>
    </row>
    <row r="9395" spans="16:30" ht="4.5" customHeight="1" x14ac:dyDescent="0.2">
      <c r="P9395" s="75"/>
      <c r="Q9395" s="75"/>
      <c r="W9395" s="75"/>
      <c r="AD9395" s="77"/>
    </row>
    <row r="9396" spans="16:30" ht="4.5" customHeight="1" x14ac:dyDescent="0.2">
      <c r="P9396" s="75"/>
      <c r="Q9396" s="75"/>
      <c r="W9396" s="75"/>
      <c r="AD9396" s="77"/>
    </row>
    <row r="9397" spans="16:30" ht="4.5" customHeight="1" x14ac:dyDescent="0.2">
      <c r="P9397" s="75"/>
      <c r="Q9397" s="75"/>
      <c r="W9397" s="75"/>
      <c r="AD9397" s="77"/>
    </row>
    <row r="9398" spans="16:30" ht="4.5" customHeight="1" x14ac:dyDescent="0.2">
      <c r="P9398" s="75"/>
      <c r="Q9398" s="75"/>
      <c r="W9398" s="75"/>
      <c r="AD9398" s="77"/>
    </row>
    <row r="9399" spans="16:30" ht="4.5" customHeight="1" x14ac:dyDescent="0.2">
      <c r="P9399" s="75"/>
      <c r="Q9399" s="75"/>
      <c r="W9399" s="75"/>
      <c r="AD9399" s="77"/>
    </row>
    <row r="9400" spans="16:30" ht="4.5" customHeight="1" x14ac:dyDescent="0.2">
      <c r="P9400" s="75"/>
      <c r="Q9400" s="75"/>
      <c r="W9400" s="75"/>
      <c r="AD9400" s="77"/>
    </row>
    <row r="9401" spans="16:30" ht="4.5" customHeight="1" x14ac:dyDescent="0.2">
      <c r="P9401" s="75"/>
      <c r="Q9401" s="75"/>
      <c r="W9401" s="75"/>
      <c r="AD9401" s="77"/>
    </row>
    <row r="9402" spans="16:30" ht="4.5" customHeight="1" x14ac:dyDescent="0.2">
      <c r="P9402" s="75"/>
      <c r="Q9402" s="75"/>
      <c r="W9402" s="75"/>
      <c r="AD9402" s="77"/>
    </row>
    <row r="9403" spans="16:30" ht="4.5" customHeight="1" x14ac:dyDescent="0.2">
      <c r="P9403" s="75"/>
      <c r="Q9403" s="75"/>
      <c r="W9403" s="75"/>
      <c r="AD9403" s="77"/>
    </row>
    <row r="9404" spans="16:30" ht="4.5" customHeight="1" x14ac:dyDescent="0.2">
      <c r="P9404" s="75"/>
      <c r="Q9404" s="75"/>
      <c r="W9404" s="75"/>
      <c r="AD9404" s="77"/>
    </row>
    <row r="9405" spans="16:30" ht="4.5" customHeight="1" x14ac:dyDescent="0.2">
      <c r="P9405" s="75"/>
      <c r="Q9405" s="75"/>
      <c r="W9405" s="75"/>
      <c r="AD9405" s="77"/>
    </row>
    <row r="9406" spans="16:30" ht="4.5" customHeight="1" x14ac:dyDescent="0.2">
      <c r="P9406" s="75"/>
      <c r="Q9406" s="75"/>
      <c r="W9406" s="75"/>
      <c r="AD9406" s="77"/>
    </row>
    <row r="9407" spans="16:30" ht="4.5" customHeight="1" x14ac:dyDescent="0.2">
      <c r="P9407" s="75"/>
      <c r="Q9407" s="75"/>
      <c r="W9407" s="75"/>
      <c r="AD9407" s="77"/>
    </row>
    <row r="9408" spans="16:30" ht="4.5" customHeight="1" x14ac:dyDescent="0.2">
      <c r="P9408" s="75"/>
      <c r="Q9408" s="75"/>
      <c r="W9408" s="75"/>
      <c r="AD9408" s="77"/>
    </row>
    <row r="9409" spans="16:30" ht="4.5" customHeight="1" x14ac:dyDescent="0.2">
      <c r="P9409" s="75"/>
      <c r="Q9409" s="75"/>
      <c r="W9409" s="75"/>
      <c r="AD9409" s="77"/>
    </row>
    <row r="9410" spans="16:30" ht="4.5" customHeight="1" x14ac:dyDescent="0.2">
      <c r="P9410" s="75"/>
      <c r="Q9410" s="75"/>
      <c r="W9410" s="75"/>
      <c r="AD9410" s="77"/>
    </row>
    <row r="9411" spans="16:30" ht="4.5" customHeight="1" x14ac:dyDescent="0.2">
      <c r="P9411" s="75"/>
      <c r="Q9411" s="75"/>
      <c r="W9411" s="75"/>
      <c r="AD9411" s="77"/>
    </row>
    <row r="9412" spans="16:30" ht="4.5" customHeight="1" x14ac:dyDescent="0.2">
      <c r="P9412" s="75"/>
      <c r="Q9412" s="75"/>
      <c r="W9412" s="75"/>
      <c r="AD9412" s="77"/>
    </row>
    <row r="9413" spans="16:30" ht="4.5" customHeight="1" x14ac:dyDescent="0.2">
      <c r="P9413" s="75"/>
      <c r="Q9413" s="75"/>
      <c r="W9413" s="75"/>
      <c r="AD9413" s="77"/>
    </row>
    <row r="9414" spans="16:30" ht="4.5" customHeight="1" x14ac:dyDescent="0.2">
      <c r="P9414" s="75"/>
      <c r="Q9414" s="75"/>
      <c r="W9414" s="75"/>
      <c r="AD9414" s="77"/>
    </row>
    <row r="9415" spans="16:30" ht="4.5" customHeight="1" x14ac:dyDescent="0.2">
      <c r="P9415" s="75"/>
      <c r="Q9415" s="75"/>
      <c r="W9415" s="75"/>
      <c r="AD9415" s="77"/>
    </row>
    <row r="9416" spans="16:30" ht="4.5" customHeight="1" x14ac:dyDescent="0.2">
      <c r="P9416" s="75"/>
      <c r="Q9416" s="75"/>
      <c r="W9416" s="75"/>
      <c r="AD9416" s="77"/>
    </row>
    <row r="9417" spans="16:30" ht="4.5" customHeight="1" x14ac:dyDescent="0.2">
      <c r="P9417" s="75"/>
      <c r="Q9417" s="75"/>
      <c r="W9417" s="75"/>
      <c r="AD9417" s="77"/>
    </row>
    <row r="9418" spans="16:30" ht="4.5" customHeight="1" x14ac:dyDescent="0.2">
      <c r="P9418" s="75"/>
      <c r="Q9418" s="75"/>
      <c r="W9418" s="75"/>
      <c r="AD9418" s="77"/>
    </row>
    <row r="9419" spans="16:30" ht="4.5" customHeight="1" x14ac:dyDescent="0.2">
      <c r="P9419" s="75"/>
      <c r="Q9419" s="75"/>
      <c r="W9419" s="75"/>
      <c r="AD9419" s="77"/>
    </row>
    <row r="9420" spans="16:30" ht="4.5" customHeight="1" x14ac:dyDescent="0.2">
      <c r="P9420" s="75"/>
      <c r="Q9420" s="75"/>
      <c r="W9420" s="75"/>
      <c r="AD9420" s="77"/>
    </row>
    <row r="9421" spans="16:30" ht="4.5" customHeight="1" x14ac:dyDescent="0.2">
      <c r="P9421" s="75"/>
      <c r="Q9421" s="75"/>
      <c r="W9421" s="75"/>
      <c r="AD9421" s="77"/>
    </row>
    <row r="9422" spans="16:30" ht="4.5" customHeight="1" x14ac:dyDescent="0.2">
      <c r="P9422" s="75"/>
      <c r="Q9422" s="75"/>
      <c r="W9422" s="75"/>
      <c r="AD9422" s="77"/>
    </row>
    <row r="9423" spans="16:30" ht="4.5" customHeight="1" x14ac:dyDescent="0.2">
      <c r="P9423" s="75"/>
      <c r="Q9423" s="75"/>
      <c r="W9423" s="75"/>
      <c r="AD9423" s="77"/>
    </row>
    <row r="9424" spans="16:30" ht="4.5" customHeight="1" x14ac:dyDescent="0.2">
      <c r="P9424" s="75"/>
      <c r="Q9424" s="75"/>
      <c r="W9424" s="75"/>
      <c r="AD9424" s="77"/>
    </row>
    <row r="9425" spans="16:30" ht="4.5" customHeight="1" x14ac:dyDescent="0.2">
      <c r="P9425" s="75"/>
      <c r="Q9425" s="75"/>
      <c r="W9425" s="75"/>
      <c r="AD9425" s="77"/>
    </row>
    <row r="9426" spans="16:30" ht="4.5" customHeight="1" x14ac:dyDescent="0.2">
      <c r="P9426" s="75"/>
      <c r="Q9426" s="75"/>
      <c r="W9426" s="75"/>
      <c r="AD9426" s="77"/>
    </row>
    <row r="9427" spans="16:30" ht="4.5" customHeight="1" x14ac:dyDescent="0.2">
      <c r="P9427" s="75"/>
      <c r="Q9427" s="75"/>
      <c r="W9427" s="75"/>
      <c r="AD9427" s="77"/>
    </row>
    <row r="9428" spans="16:30" ht="4.5" customHeight="1" x14ac:dyDescent="0.2">
      <c r="P9428" s="75"/>
      <c r="Q9428" s="75"/>
      <c r="W9428" s="75"/>
      <c r="AD9428" s="77"/>
    </row>
    <row r="9429" spans="16:30" ht="4.5" customHeight="1" x14ac:dyDescent="0.2">
      <c r="P9429" s="75"/>
      <c r="Q9429" s="75"/>
      <c r="W9429" s="75"/>
      <c r="AD9429" s="77"/>
    </row>
    <row r="9430" spans="16:30" ht="4.5" customHeight="1" x14ac:dyDescent="0.2">
      <c r="P9430" s="75"/>
      <c r="Q9430" s="75"/>
      <c r="W9430" s="75"/>
      <c r="AD9430" s="77"/>
    </row>
    <row r="9431" spans="16:30" ht="4.5" customHeight="1" x14ac:dyDescent="0.2">
      <c r="P9431" s="75"/>
      <c r="Q9431" s="75"/>
      <c r="W9431" s="75"/>
      <c r="AD9431" s="77"/>
    </row>
    <row r="9432" spans="16:30" ht="4.5" customHeight="1" x14ac:dyDescent="0.2">
      <c r="P9432" s="75"/>
      <c r="Q9432" s="75"/>
      <c r="W9432" s="75"/>
      <c r="AD9432" s="77"/>
    </row>
    <row r="9433" spans="16:30" ht="4.5" customHeight="1" x14ac:dyDescent="0.2">
      <c r="P9433" s="75"/>
      <c r="Q9433" s="75"/>
      <c r="W9433" s="75"/>
      <c r="AD9433" s="77"/>
    </row>
    <row r="9434" spans="16:30" ht="4.5" customHeight="1" x14ac:dyDescent="0.2">
      <c r="P9434" s="75"/>
      <c r="Q9434" s="75"/>
      <c r="W9434" s="75"/>
      <c r="AD9434" s="77"/>
    </row>
    <row r="9435" spans="16:30" ht="4.5" customHeight="1" x14ac:dyDescent="0.2">
      <c r="P9435" s="75"/>
      <c r="Q9435" s="75"/>
      <c r="W9435" s="75"/>
      <c r="AD9435" s="77"/>
    </row>
    <row r="9436" spans="16:30" ht="4.5" customHeight="1" x14ac:dyDescent="0.2">
      <c r="P9436" s="75"/>
      <c r="Q9436" s="75"/>
      <c r="W9436" s="75"/>
      <c r="AD9436" s="77"/>
    </row>
    <row r="9437" spans="16:30" ht="4.5" customHeight="1" x14ac:dyDescent="0.2">
      <c r="P9437" s="75"/>
      <c r="Q9437" s="75"/>
      <c r="W9437" s="75"/>
      <c r="AD9437" s="77"/>
    </row>
    <row r="9438" spans="16:30" ht="4.5" customHeight="1" x14ac:dyDescent="0.2">
      <c r="P9438" s="75"/>
      <c r="Q9438" s="75"/>
      <c r="W9438" s="75"/>
      <c r="AD9438" s="77"/>
    </row>
    <row r="9439" spans="16:30" ht="4.5" customHeight="1" x14ac:dyDescent="0.2">
      <c r="P9439" s="75"/>
      <c r="Q9439" s="75"/>
      <c r="W9439" s="75"/>
      <c r="AD9439" s="77"/>
    </row>
    <row r="9440" spans="16:30" ht="4.5" customHeight="1" x14ac:dyDescent="0.2">
      <c r="P9440" s="75"/>
      <c r="Q9440" s="75"/>
      <c r="W9440" s="75"/>
      <c r="AD9440" s="77"/>
    </row>
    <row r="9441" spans="16:30" ht="4.5" customHeight="1" x14ac:dyDescent="0.2">
      <c r="P9441" s="75"/>
      <c r="Q9441" s="75"/>
      <c r="W9441" s="75"/>
      <c r="AD9441" s="77"/>
    </row>
    <row r="9442" spans="16:30" ht="4.5" customHeight="1" x14ac:dyDescent="0.2">
      <c r="P9442" s="75"/>
      <c r="Q9442" s="75"/>
      <c r="W9442" s="75"/>
      <c r="AD9442" s="77"/>
    </row>
    <row r="9443" spans="16:30" ht="4.5" customHeight="1" x14ac:dyDescent="0.2">
      <c r="P9443" s="75"/>
      <c r="Q9443" s="75"/>
      <c r="W9443" s="75"/>
      <c r="AD9443" s="77"/>
    </row>
    <row r="9444" spans="16:30" ht="4.5" customHeight="1" x14ac:dyDescent="0.2">
      <c r="P9444" s="75"/>
      <c r="Q9444" s="75"/>
      <c r="W9444" s="75"/>
      <c r="AD9444" s="77"/>
    </row>
    <row r="9445" spans="16:30" ht="4.5" customHeight="1" x14ac:dyDescent="0.2">
      <c r="P9445" s="75"/>
      <c r="Q9445" s="75"/>
      <c r="W9445" s="75"/>
      <c r="AD9445" s="77"/>
    </row>
    <row r="9446" spans="16:30" ht="4.5" customHeight="1" x14ac:dyDescent="0.2">
      <c r="P9446" s="75"/>
      <c r="Q9446" s="75"/>
      <c r="W9446" s="75"/>
      <c r="AD9446" s="77"/>
    </row>
    <row r="9447" spans="16:30" ht="4.5" customHeight="1" x14ac:dyDescent="0.2">
      <c r="P9447" s="75"/>
      <c r="Q9447" s="75"/>
      <c r="W9447" s="75"/>
      <c r="AD9447" s="77"/>
    </row>
    <row r="9448" spans="16:30" ht="4.5" customHeight="1" x14ac:dyDescent="0.2">
      <c r="P9448" s="75"/>
      <c r="Q9448" s="75"/>
      <c r="W9448" s="75"/>
      <c r="AD9448" s="77"/>
    </row>
    <row r="9449" spans="16:30" ht="4.5" customHeight="1" x14ac:dyDescent="0.2">
      <c r="P9449" s="75"/>
      <c r="Q9449" s="75"/>
      <c r="W9449" s="75"/>
      <c r="AD9449" s="77"/>
    </row>
    <row r="9450" spans="16:30" ht="4.5" customHeight="1" x14ac:dyDescent="0.2">
      <c r="P9450" s="75"/>
      <c r="Q9450" s="75"/>
      <c r="W9450" s="75"/>
      <c r="AD9450" s="77"/>
    </row>
    <row r="9451" spans="16:30" ht="4.5" customHeight="1" x14ac:dyDescent="0.2">
      <c r="P9451" s="75"/>
      <c r="Q9451" s="75"/>
      <c r="W9451" s="75"/>
      <c r="AD9451" s="77"/>
    </row>
    <row r="9452" spans="16:30" ht="4.5" customHeight="1" x14ac:dyDescent="0.2">
      <c r="P9452" s="75"/>
      <c r="Q9452" s="75"/>
      <c r="W9452" s="75"/>
      <c r="AD9452" s="77"/>
    </row>
    <row r="9453" spans="16:30" ht="4.5" customHeight="1" x14ac:dyDescent="0.2">
      <c r="P9453" s="75"/>
      <c r="Q9453" s="75"/>
      <c r="W9453" s="75"/>
      <c r="AD9453" s="77"/>
    </row>
    <row r="9454" spans="16:30" ht="4.5" customHeight="1" x14ac:dyDescent="0.2">
      <c r="P9454" s="75"/>
      <c r="Q9454" s="75"/>
      <c r="W9454" s="75"/>
      <c r="AD9454" s="77"/>
    </row>
    <row r="9455" spans="16:30" ht="4.5" customHeight="1" x14ac:dyDescent="0.2">
      <c r="P9455" s="75"/>
      <c r="Q9455" s="75"/>
      <c r="W9455" s="75"/>
      <c r="AD9455" s="77"/>
    </row>
    <row r="9456" spans="16:30" ht="4.5" customHeight="1" x14ac:dyDescent="0.2">
      <c r="P9456" s="75"/>
      <c r="Q9456" s="75"/>
      <c r="W9456" s="75"/>
      <c r="AD9456" s="77"/>
    </row>
    <row r="9457" spans="16:30" ht="4.5" customHeight="1" x14ac:dyDescent="0.2">
      <c r="P9457" s="75"/>
      <c r="Q9457" s="75"/>
      <c r="W9457" s="75"/>
      <c r="AD9457" s="77"/>
    </row>
    <row r="9458" spans="16:30" ht="4.5" customHeight="1" x14ac:dyDescent="0.2">
      <c r="P9458" s="75"/>
      <c r="Q9458" s="75"/>
      <c r="W9458" s="75"/>
      <c r="AD9458" s="77"/>
    </row>
    <row r="9459" spans="16:30" ht="4.5" customHeight="1" x14ac:dyDescent="0.2">
      <c r="P9459" s="75"/>
      <c r="Q9459" s="75"/>
      <c r="W9459" s="75"/>
      <c r="AD9459" s="77"/>
    </row>
    <row r="9460" spans="16:30" ht="4.5" customHeight="1" x14ac:dyDescent="0.2">
      <c r="P9460" s="75"/>
      <c r="Q9460" s="75"/>
      <c r="W9460" s="75"/>
      <c r="AD9460" s="77"/>
    </row>
    <row r="9461" spans="16:30" ht="4.5" customHeight="1" x14ac:dyDescent="0.2">
      <c r="P9461" s="75"/>
      <c r="Q9461" s="75"/>
      <c r="W9461" s="75"/>
      <c r="AD9461" s="77"/>
    </row>
    <row r="9462" spans="16:30" ht="4.5" customHeight="1" x14ac:dyDescent="0.2">
      <c r="P9462" s="75"/>
      <c r="Q9462" s="75"/>
      <c r="W9462" s="75"/>
      <c r="AD9462" s="77"/>
    </row>
    <row r="9463" spans="16:30" ht="4.5" customHeight="1" x14ac:dyDescent="0.2">
      <c r="P9463" s="75"/>
      <c r="Q9463" s="75"/>
      <c r="W9463" s="75"/>
      <c r="AD9463" s="77"/>
    </row>
    <row r="9464" spans="16:30" ht="4.5" customHeight="1" x14ac:dyDescent="0.2">
      <c r="P9464" s="75"/>
      <c r="Q9464" s="75"/>
      <c r="W9464" s="75"/>
      <c r="AD9464" s="77"/>
    </row>
    <row r="9465" spans="16:30" ht="4.5" customHeight="1" x14ac:dyDescent="0.2">
      <c r="P9465" s="75"/>
      <c r="Q9465" s="75"/>
      <c r="W9465" s="75"/>
      <c r="AD9465" s="77"/>
    </row>
    <row r="9466" spans="16:30" ht="4.5" customHeight="1" x14ac:dyDescent="0.2">
      <c r="P9466" s="75"/>
      <c r="Q9466" s="75"/>
      <c r="W9466" s="75"/>
      <c r="AD9466" s="77"/>
    </row>
    <row r="9467" spans="16:30" ht="4.5" customHeight="1" x14ac:dyDescent="0.2">
      <c r="P9467" s="75"/>
      <c r="Q9467" s="75"/>
      <c r="W9467" s="75"/>
      <c r="AD9467" s="77"/>
    </row>
    <row r="9468" spans="16:30" ht="4.5" customHeight="1" x14ac:dyDescent="0.2">
      <c r="P9468" s="75"/>
      <c r="Q9468" s="75"/>
      <c r="W9468" s="75"/>
      <c r="AD9468" s="77"/>
    </row>
    <row r="9469" spans="16:30" ht="4.5" customHeight="1" x14ac:dyDescent="0.2">
      <c r="P9469" s="75"/>
      <c r="Q9469" s="75"/>
      <c r="W9469" s="75"/>
      <c r="AD9469" s="77"/>
    </row>
    <row r="9470" spans="16:30" ht="4.5" customHeight="1" x14ac:dyDescent="0.2">
      <c r="P9470" s="75"/>
      <c r="Q9470" s="75"/>
      <c r="W9470" s="75"/>
      <c r="AD9470" s="77"/>
    </row>
    <row r="9471" spans="16:30" ht="4.5" customHeight="1" x14ac:dyDescent="0.2">
      <c r="P9471" s="75"/>
      <c r="Q9471" s="75"/>
      <c r="W9471" s="75"/>
      <c r="AD9471" s="77"/>
    </row>
    <row r="9472" spans="16:30" ht="4.5" customHeight="1" x14ac:dyDescent="0.2">
      <c r="P9472" s="75"/>
      <c r="Q9472" s="75"/>
      <c r="W9472" s="75"/>
      <c r="AD9472" s="77"/>
    </row>
    <row r="9473" spans="16:30" ht="4.5" customHeight="1" x14ac:dyDescent="0.2">
      <c r="P9473" s="75"/>
      <c r="Q9473" s="75"/>
      <c r="W9473" s="75"/>
      <c r="AD9473" s="77"/>
    </row>
    <row r="9474" spans="16:30" ht="4.5" customHeight="1" x14ac:dyDescent="0.2">
      <c r="P9474" s="75"/>
      <c r="Q9474" s="75"/>
      <c r="W9474" s="75"/>
      <c r="AD9474" s="77"/>
    </row>
    <row r="9475" spans="16:30" ht="4.5" customHeight="1" x14ac:dyDescent="0.2">
      <c r="P9475" s="75"/>
      <c r="Q9475" s="75"/>
      <c r="W9475" s="75"/>
      <c r="AD9475" s="77"/>
    </row>
    <row r="9476" spans="16:30" ht="4.5" customHeight="1" x14ac:dyDescent="0.2">
      <c r="P9476" s="75"/>
      <c r="Q9476" s="75"/>
      <c r="W9476" s="75"/>
      <c r="AD9476" s="77"/>
    </row>
    <row r="9477" spans="16:30" ht="4.5" customHeight="1" x14ac:dyDescent="0.2">
      <c r="P9477" s="75"/>
      <c r="Q9477" s="75"/>
      <c r="W9477" s="75"/>
      <c r="AD9477" s="77"/>
    </row>
    <row r="9478" spans="16:30" ht="4.5" customHeight="1" x14ac:dyDescent="0.2">
      <c r="P9478" s="75"/>
      <c r="Q9478" s="75"/>
      <c r="W9478" s="75"/>
      <c r="AD9478" s="77"/>
    </row>
    <row r="9479" spans="16:30" ht="4.5" customHeight="1" x14ac:dyDescent="0.2">
      <c r="P9479" s="75"/>
      <c r="Q9479" s="75"/>
      <c r="W9479" s="75"/>
      <c r="AD9479" s="77"/>
    </row>
    <row r="9480" spans="16:30" ht="4.5" customHeight="1" x14ac:dyDescent="0.2">
      <c r="P9480" s="75"/>
      <c r="Q9480" s="75"/>
      <c r="W9480" s="75"/>
      <c r="AD9480" s="77"/>
    </row>
    <row r="9481" spans="16:30" ht="4.5" customHeight="1" x14ac:dyDescent="0.2">
      <c r="P9481" s="75"/>
      <c r="Q9481" s="75"/>
      <c r="W9481" s="75"/>
      <c r="AD9481" s="77"/>
    </row>
    <row r="9482" spans="16:30" ht="4.5" customHeight="1" x14ac:dyDescent="0.2">
      <c r="P9482" s="75"/>
      <c r="Q9482" s="75"/>
      <c r="W9482" s="75"/>
      <c r="AD9482" s="77"/>
    </row>
    <row r="9483" spans="16:30" ht="4.5" customHeight="1" x14ac:dyDescent="0.2">
      <c r="P9483" s="75"/>
      <c r="Q9483" s="75"/>
      <c r="W9483" s="75"/>
      <c r="AD9483" s="77"/>
    </row>
    <row r="9484" spans="16:30" ht="4.5" customHeight="1" x14ac:dyDescent="0.2">
      <c r="P9484" s="75"/>
      <c r="Q9484" s="75"/>
      <c r="W9484" s="75"/>
      <c r="AD9484" s="77"/>
    </row>
    <row r="9485" spans="16:30" ht="4.5" customHeight="1" x14ac:dyDescent="0.2">
      <c r="P9485" s="75"/>
      <c r="Q9485" s="75"/>
      <c r="W9485" s="75"/>
      <c r="AD9485" s="77"/>
    </row>
    <row r="9486" spans="16:30" ht="4.5" customHeight="1" x14ac:dyDescent="0.2">
      <c r="P9486" s="75"/>
      <c r="Q9486" s="75"/>
      <c r="W9486" s="75"/>
      <c r="AD9486" s="77"/>
    </row>
    <row r="9487" spans="16:30" ht="4.5" customHeight="1" x14ac:dyDescent="0.2">
      <c r="P9487" s="75"/>
      <c r="Q9487" s="75"/>
      <c r="W9487" s="75"/>
      <c r="AD9487" s="77"/>
    </row>
    <row r="9488" spans="16:30" ht="4.5" customHeight="1" x14ac:dyDescent="0.2">
      <c r="P9488" s="75"/>
      <c r="Q9488" s="75"/>
      <c r="W9488" s="75"/>
      <c r="AD9488" s="77"/>
    </row>
    <row r="9489" spans="16:30" ht="4.5" customHeight="1" x14ac:dyDescent="0.2">
      <c r="P9489" s="75"/>
      <c r="Q9489" s="75"/>
      <c r="W9489" s="75"/>
      <c r="AD9489" s="77"/>
    </row>
    <row r="9490" spans="16:30" ht="4.5" customHeight="1" x14ac:dyDescent="0.2">
      <c r="P9490" s="75"/>
      <c r="Q9490" s="75"/>
      <c r="W9490" s="75"/>
      <c r="AD9490" s="77"/>
    </row>
    <row r="9491" spans="16:30" ht="4.5" customHeight="1" x14ac:dyDescent="0.2">
      <c r="P9491" s="75"/>
      <c r="Q9491" s="75"/>
      <c r="W9491" s="75"/>
      <c r="AD9491" s="77"/>
    </row>
    <row r="9492" spans="16:30" ht="4.5" customHeight="1" x14ac:dyDescent="0.2">
      <c r="P9492" s="75"/>
      <c r="Q9492" s="75"/>
      <c r="W9492" s="75"/>
      <c r="AD9492" s="77"/>
    </row>
    <row r="9493" spans="16:30" ht="4.5" customHeight="1" x14ac:dyDescent="0.2">
      <c r="P9493" s="75"/>
      <c r="Q9493" s="75"/>
      <c r="W9493" s="75"/>
      <c r="AD9493" s="77"/>
    </row>
    <row r="9494" spans="16:30" ht="4.5" customHeight="1" x14ac:dyDescent="0.2">
      <c r="P9494" s="75"/>
      <c r="Q9494" s="75"/>
      <c r="W9494" s="75"/>
      <c r="AD9494" s="77"/>
    </row>
    <row r="9495" spans="16:30" ht="4.5" customHeight="1" x14ac:dyDescent="0.2">
      <c r="P9495" s="75"/>
      <c r="Q9495" s="75"/>
      <c r="W9495" s="75"/>
      <c r="AD9495" s="77"/>
    </row>
    <row r="9496" spans="16:30" ht="4.5" customHeight="1" x14ac:dyDescent="0.2">
      <c r="P9496" s="75"/>
      <c r="Q9496" s="75"/>
      <c r="W9496" s="75"/>
      <c r="AD9496" s="77"/>
    </row>
    <row r="9497" spans="16:30" ht="4.5" customHeight="1" x14ac:dyDescent="0.2">
      <c r="P9497" s="75"/>
      <c r="Q9497" s="75"/>
      <c r="W9497" s="75"/>
      <c r="AD9497" s="77"/>
    </row>
    <row r="9498" spans="16:30" ht="4.5" customHeight="1" x14ac:dyDescent="0.2">
      <c r="P9498" s="75"/>
      <c r="Q9498" s="75"/>
      <c r="W9498" s="75"/>
      <c r="AD9498" s="77"/>
    </row>
    <row r="9499" spans="16:30" ht="4.5" customHeight="1" x14ac:dyDescent="0.2">
      <c r="P9499" s="75"/>
      <c r="Q9499" s="75"/>
      <c r="W9499" s="75"/>
      <c r="AD9499" s="77"/>
    </row>
    <row r="9500" spans="16:30" ht="4.5" customHeight="1" x14ac:dyDescent="0.2">
      <c r="P9500" s="75"/>
      <c r="Q9500" s="75"/>
      <c r="W9500" s="75"/>
      <c r="AD9500" s="77"/>
    </row>
    <row r="9501" spans="16:30" ht="4.5" customHeight="1" x14ac:dyDescent="0.2">
      <c r="P9501" s="75"/>
      <c r="Q9501" s="75"/>
      <c r="W9501" s="75"/>
      <c r="AD9501" s="77"/>
    </row>
    <row r="9502" spans="16:30" ht="4.5" customHeight="1" x14ac:dyDescent="0.2">
      <c r="P9502" s="75"/>
      <c r="Q9502" s="75"/>
      <c r="W9502" s="75"/>
      <c r="AD9502" s="77"/>
    </row>
    <row r="9503" spans="16:30" ht="4.5" customHeight="1" x14ac:dyDescent="0.2">
      <c r="P9503" s="75"/>
      <c r="Q9503" s="75"/>
      <c r="W9503" s="75"/>
      <c r="AD9503" s="77"/>
    </row>
    <row r="9504" spans="16:30" ht="4.5" customHeight="1" x14ac:dyDescent="0.2">
      <c r="P9504" s="75"/>
      <c r="Q9504" s="75"/>
      <c r="W9504" s="75"/>
      <c r="AD9504" s="77"/>
    </row>
    <row r="9505" spans="16:30" ht="4.5" customHeight="1" x14ac:dyDescent="0.2">
      <c r="P9505" s="75"/>
      <c r="Q9505" s="75"/>
      <c r="W9505" s="75"/>
      <c r="AD9505" s="77"/>
    </row>
    <row r="9506" spans="16:30" ht="4.5" customHeight="1" x14ac:dyDescent="0.2">
      <c r="P9506" s="75"/>
      <c r="Q9506" s="75"/>
      <c r="W9506" s="75"/>
      <c r="AD9506" s="77"/>
    </row>
    <row r="9507" spans="16:30" ht="4.5" customHeight="1" x14ac:dyDescent="0.2">
      <c r="P9507" s="75"/>
      <c r="Q9507" s="75"/>
      <c r="W9507" s="75"/>
      <c r="AD9507" s="77"/>
    </row>
    <row r="9508" spans="16:30" ht="4.5" customHeight="1" x14ac:dyDescent="0.2">
      <c r="P9508" s="75"/>
      <c r="Q9508" s="75"/>
      <c r="W9508" s="75"/>
      <c r="AD9508" s="77"/>
    </row>
    <row r="9509" spans="16:30" ht="4.5" customHeight="1" x14ac:dyDescent="0.2">
      <c r="P9509" s="75"/>
      <c r="Q9509" s="75"/>
      <c r="W9509" s="75"/>
      <c r="AD9509" s="77"/>
    </row>
    <row r="9510" spans="16:30" ht="4.5" customHeight="1" x14ac:dyDescent="0.2">
      <c r="P9510" s="75"/>
      <c r="Q9510" s="75"/>
      <c r="W9510" s="75"/>
      <c r="AD9510" s="77"/>
    </row>
    <row r="9511" spans="16:30" ht="4.5" customHeight="1" x14ac:dyDescent="0.2">
      <c r="P9511" s="75"/>
      <c r="Q9511" s="75"/>
      <c r="W9511" s="75"/>
      <c r="AD9511" s="77"/>
    </row>
    <row r="9512" spans="16:30" ht="4.5" customHeight="1" x14ac:dyDescent="0.2">
      <c r="P9512" s="75"/>
      <c r="Q9512" s="75"/>
      <c r="W9512" s="75"/>
      <c r="AD9512" s="77"/>
    </row>
    <row r="9513" spans="16:30" ht="4.5" customHeight="1" x14ac:dyDescent="0.2">
      <c r="P9513" s="75"/>
      <c r="Q9513" s="75"/>
      <c r="W9513" s="75"/>
      <c r="AD9513" s="77"/>
    </row>
    <row r="9514" spans="16:30" ht="4.5" customHeight="1" x14ac:dyDescent="0.2">
      <c r="P9514" s="75"/>
      <c r="Q9514" s="75"/>
      <c r="W9514" s="75"/>
      <c r="AD9514" s="77"/>
    </row>
    <row r="9515" spans="16:30" ht="4.5" customHeight="1" x14ac:dyDescent="0.2">
      <c r="P9515" s="75"/>
      <c r="Q9515" s="75"/>
      <c r="W9515" s="75"/>
      <c r="AD9515" s="77"/>
    </row>
    <row r="9516" spans="16:30" ht="4.5" customHeight="1" x14ac:dyDescent="0.2">
      <c r="P9516" s="75"/>
      <c r="Q9516" s="75"/>
      <c r="W9516" s="75"/>
      <c r="AD9516" s="77"/>
    </row>
    <row r="9517" spans="16:30" ht="4.5" customHeight="1" x14ac:dyDescent="0.2">
      <c r="P9517" s="75"/>
      <c r="Q9517" s="75"/>
      <c r="W9517" s="75"/>
      <c r="AD9517" s="77"/>
    </row>
    <row r="9518" spans="16:30" ht="4.5" customHeight="1" x14ac:dyDescent="0.2">
      <c r="P9518" s="75"/>
      <c r="Q9518" s="75"/>
      <c r="W9518" s="75"/>
      <c r="AD9518" s="77"/>
    </row>
    <row r="9519" spans="16:30" ht="4.5" customHeight="1" x14ac:dyDescent="0.2">
      <c r="P9519" s="75"/>
      <c r="Q9519" s="75"/>
      <c r="W9519" s="75"/>
      <c r="AD9519" s="77"/>
    </row>
    <row r="9520" spans="16:30" ht="4.5" customHeight="1" x14ac:dyDescent="0.2">
      <c r="P9520" s="75"/>
      <c r="Q9520" s="75"/>
      <c r="W9520" s="75"/>
      <c r="AD9520" s="77"/>
    </row>
    <row r="9521" spans="16:30" ht="4.5" customHeight="1" x14ac:dyDescent="0.2">
      <c r="P9521" s="75"/>
      <c r="Q9521" s="75"/>
      <c r="W9521" s="75"/>
      <c r="AD9521" s="77"/>
    </row>
    <row r="9522" spans="16:30" ht="4.5" customHeight="1" x14ac:dyDescent="0.2">
      <c r="P9522" s="75"/>
      <c r="Q9522" s="75"/>
      <c r="W9522" s="75"/>
      <c r="AD9522" s="77"/>
    </row>
    <row r="9523" spans="16:30" ht="4.5" customHeight="1" x14ac:dyDescent="0.2">
      <c r="P9523" s="75"/>
      <c r="Q9523" s="75"/>
      <c r="W9523" s="75"/>
      <c r="AD9523" s="77"/>
    </row>
    <row r="9524" spans="16:30" ht="4.5" customHeight="1" x14ac:dyDescent="0.2">
      <c r="P9524" s="75"/>
      <c r="Q9524" s="75"/>
      <c r="W9524" s="75"/>
      <c r="AD9524" s="77"/>
    </row>
    <row r="9525" spans="16:30" ht="4.5" customHeight="1" x14ac:dyDescent="0.2">
      <c r="P9525" s="75"/>
      <c r="Q9525" s="75"/>
      <c r="W9525" s="75"/>
      <c r="AD9525" s="77"/>
    </row>
    <row r="9526" spans="16:30" ht="4.5" customHeight="1" x14ac:dyDescent="0.2">
      <c r="P9526" s="75"/>
      <c r="Q9526" s="75"/>
      <c r="W9526" s="75"/>
      <c r="AD9526" s="77"/>
    </row>
    <row r="9527" spans="16:30" ht="4.5" customHeight="1" x14ac:dyDescent="0.2">
      <c r="P9527" s="75"/>
      <c r="Q9527" s="75"/>
      <c r="W9527" s="75"/>
      <c r="AD9527" s="77"/>
    </row>
    <row r="9528" spans="16:30" ht="4.5" customHeight="1" x14ac:dyDescent="0.2">
      <c r="P9528" s="75"/>
      <c r="Q9528" s="75"/>
      <c r="W9528" s="75"/>
      <c r="AD9528" s="77"/>
    </row>
    <row r="9529" spans="16:30" ht="4.5" customHeight="1" x14ac:dyDescent="0.2">
      <c r="P9529" s="75"/>
      <c r="Q9529" s="75"/>
      <c r="W9529" s="75"/>
      <c r="AD9529" s="77"/>
    </row>
    <row r="9530" spans="16:30" ht="4.5" customHeight="1" x14ac:dyDescent="0.2">
      <c r="P9530" s="75"/>
      <c r="Q9530" s="75"/>
      <c r="W9530" s="75"/>
      <c r="AD9530" s="77"/>
    </row>
    <row r="9531" spans="16:30" ht="4.5" customHeight="1" x14ac:dyDescent="0.2">
      <c r="P9531" s="75"/>
      <c r="Q9531" s="75"/>
      <c r="W9531" s="75"/>
      <c r="AD9531" s="77"/>
    </row>
    <row r="9532" spans="16:30" ht="4.5" customHeight="1" x14ac:dyDescent="0.2">
      <c r="P9532" s="75"/>
      <c r="Q9532" s="75"/>
      <c r="W9532" s="75"/>
      <c r="AD9532" s="77"/>
    </row>
    <row r="9533" spans="16:30" ht="4.5" customHeight="1" x14ac:dyDescent="0.2">
      <c r="P9533" s="75"/>
      <c r="Q9533" s="75"/>
      <c r="W9533" s="75"/>
      <c r="AD9533" s="77"/>
    </row>
    <row r="9534" spans="16:30" ht="4.5" customHeight="1" x14ac:dyDescent="0.2">
      <c r="P9534" s="75"/>
      <c r="Q9534" s="75"/>
      <c r="W9534" s="75"/>
      <c r="AD9534" s="77"/>
    </row>
    <row r="9535" spans="16:30" ht="4.5" customHeight="1" x14ac:dyDescent="0.2">
      <c r="P9535" s="75"/>
      <c r="Q9535" s="75"/>
      <c r="W9535" s="75"/>
      <c r="AD9535" s="77"/>
    </row>
    <row r="9536" spans="16:30" ht="4.5" customHeight="1" x14ac:dyDescent="0.2">
      <c r="P9536" s="75"/>
      <c r="Q9536" s="75"/>
      <c r="W9536" s="75"/>
      <c r="AD9536" s="77"/>
    </row>
    <row r="9537" spans="16:30" ht="4.5" customHeight="1" x14ac:dyDescent="0.2">
      <c r="P9537" s="75"/>
      <c r="Q9537" s="75"/>
      <c r="W9537" s="75"/>
      <c r="AD9537" s="77"/>
    </row>
    <row r="9538" spans="16:30" ht="4.5" customHeight="1" x14ac:dyDescent="0.2">
      <c r="P9538" s="75"/>
      <c r="Q9538" s="75"/>
      <c r="W9538" s="75"/>
      <c r="AD9538" s="77"/>
    </row>
    <row r="9539" spans="16:30" ht="4.5" customHeight="1" x14ac:dyDescent="0.2">
      <c r="P9539" s="75"/>
      <c r="Q9539" s="75"/>
      <c r="W9539" s="75"/>
      <c r="AD9539" s="77"/>
    </row>
    <row r="9540" spans="16:30" ht="4.5" customHeight="1" x14ac:dyDescent="0.2">
      <c r="P9540" s="75"/>
      <c r="Q9540" s="75"/>
      <c r="W9540" s="75"/>
      <c r="AD9540" s="77"/>
    </row>
    <row r="9541" spans="16:30" ht="4.5" customHeight="1" x14ac:dyDescent="0.2">
      <c r="P9541" s="75"/>
      <c r="Q9541" s="75"/>
      <c r="W9541" s="75"/>
      <c r="AD9541" s="77"/>
    </row>
    <row r="9542" spans="16:30" ht="4.5" customHeight="1" x14ac:dyDescent="0.2">
      <c r="P9542" s="75"/>
      <c r="Q9542" s="75"/>
      <c r="W9542" s="75"/>
      <c r="AD9542" s="77"/>
    </row>
    <row r="9543" spans="16:30" ht="4.5" customHeight="1" x14ac:dyDescent="0.2">
      <c r="P9543" s="75"/>
      <c r="Q9543" s="75"/>
      <c r="W9543" s="75"/>
      <c r="AD9543" s="77"/>
    </row>
    <row r="9544" spans="16:30" ht="4.5" customHeight="1" x14ac:dyDescent="0.2">
      <c r="P9544" s="75"/>
      <c r="Q9544" s="75"/>
      <c r="W9544" s="75"/>
      <c r="AD9544" s="77"/>
    </row>
    <row r="9545" spans="16:30" ht="4.5" customHeight="1" x14ac:dyDescent="0.2">
      <c r="P9545" s="75"/>
      <c r="Q9545" s="75"/>
      <c r="W9545" s="75"/>
      <c r="AD9545" s="77"/>
    </row>
    <row r="9546" spans="16:30" ht="4.5" customHeight="1" x14ac:dyDescent="0.2">
      <c r="P9546" s="75"/>
      <c r="Q9546" s="75"/>
      <c r="W9546" s="75"/>
      <c r="AD9546" s="77"/>
    </row>
    <row r="9547" spans="16:30" ht="4.5" customHeight="1" x14ac:dyDescent="0.2">
      <c r="P9547" s="75"/>
      <c r="Q9547" s="75"/>
      <c r="W9547" s="75"/>
      <c r="AD9547" s="77"/>
    </row>
    <row r="9548" spans="16:30" ht="4.5" customHeight="1" x14ac:dyDescent="0.2">
      <c r="P9548" s="75"/>
      <c r="Q9548" s="75"/>
      <c r="W9548" s="75"/>
      <c r="AD9548" s="77"/>
    </row>
    <row r="9549" spans="16:30" ht="4.5" customHeight="1" x14ac:dyDescent="0.2">
      <c r="P9549" s="75"/>
      <c r="Q9549" s="75"/>
      <c r="W9549" s="75"/>
      <c r="AD9549" s="77"/>
    </row>
    <row r="9550" spans="16:30" ht="4.5" customHeight="1" x14ac:dyDescent="0.2">
      <c r="P9550" s="75"/>
      <c r="Q9550" s="75"/>
      <c r="W9550" s="75"/>
      <c r="AD9550" s="77"/>
    </row>
    <row r="9551" spans="16:30" ht="4.5" customHeight="1" x14ac:dyDescent="0.2">
      <c r="P9551" s="75"/>
      <c r="Q9551" s="75"/>
      <c r="W9551" s="75"/>
      <c r="AD9551" s="77"/>
    </row>
    <row r="9552" spans="16:30" ht="4.5" customHeight="1" x14ac:dyDescent="0.2">
      <c r="P9552" s="75"/>
      <c r="Q9552" s="75"/>
      <c r="W9552" s="75"/>
      <c r="AD9552" s="77"/>
    </row>
    <row r="9553" spans="16:30" ht="4.5" customHeight="1" x14ac:dyDescent="0.2">
      <c r="P9553" s="75"/>
      <c r="Q9553" s="75"/>
      <c r="W9553" s="75"/>
      <c r="AD9553" s="77"/>
    </row>
    <row r="9554" spans="16:30" ht="4.5" customHeight="1" x14ac:dyDescent="0.2">
      <c r="P9554" s="75"/>
      <c r="Q9554" s="75"/>
      <c r="W9554" s="75"/>
      <c r="AD9554" s="77"/>
    </row>
    <row r="9555" spans="16:30" ht="4.5" customHeight="1" x14ac:dyDescent="0.2">
      <c r="P9555" s="75"/>
      <c r="Q9555" s="75"/>
      <c r="W9555" s="75"/>
      <c r="AD9555" s="77"/>
    </row>
    <row r="9556" spans="16:30" ht="4.5" customHeight="1" x14ac:dyDescent="0.2">
      <c r="P9556" s="75"/>
      <c r="Q9556" s="75"/>
      <c r="W9556" s="75"/>
      <c r="AD9556" s="77"/>
    </row>
    <row r="9557" spans="16:30" ht="4.5" customHeight="1" x14ac:dyDescent="0.2">
      <c r="P9557" s="75"/>
      <c r="Q9557" s="75"/>
      <c r="W9557" s="75"/>
      <c r="AD9557" s="77"/>
    </row>
    <row r="9558" spans="16:30" ht="4.5" customHeight="1" x14ac:dyDescent="0.2">
      <c r="P9558" s="75"/>
      <c r="Q9558" s="75"/>
      <c r="W9558" s="75"/>
      <c r="AD9558" s="77"/>
    </row>
    <row r="9559" spans="16:30" ht="4.5" customHeight="1" x14ac:dyDescent="0.2">
      <c r="P9559" s="75"/>
      <c r="Q9559" s="75"/>
      <c r="W9559" s="75"/>
      <c r="AD9559" s="77"/>
    </row>
    <row r="9560" spans="16:30" ht="4.5" customHeight="1" x14ac:dyDescent="0.2">
      <c r="P9560" s="75"/>
      <c r="Q9560" s="75"/>
      <c r="W9560" s="75"/>
      <c r="AD9560" s="77"/>
    </row>
    <row r="9561" spans="16:30" ht="4.5" customHeight="1" x14ac:dyDescent="0.2">
      <c r="P9561" s="75"/>
      <c r="Q9561" s="75"/>
      <c r="W9561" s="75"/>
      <c r="AD9561" s="77"/>
    </row>
    <row r="9562" spans="16:30" ht="4.5" customHeight="1" x14ac:dyDescent="0.2">
      <c r="P9562" s="75"/>
      <c r="Q9562" s="75"/>
      <c r="W9562" s="75"/>
      <c r="AD9562" s="77"/>
    </row>
    <row r="9563" spans="16:30" ht="4.5" customHeight="1" x14ac:dyDescent="0.2">
      <c r="P9563" s="75"/>
      <c r="Q9563" s="75"/>
      <c r="W9563" s="75"/>
      <c r="AD9563" s="77"/>
    </row>
    <row r="9564" spans="16:30" ht="4.5" customHeight="1" x14ac:dyDescent="0.2">
      <c r="P9564" s="75"/>
      <c r="Q9564" s="75"/>
      <c r="W9564" s="75"/>
      <c r="AD9564" s="77"/>
    </row>
    <row r="9565" spans="16:30" ht="4.5" customHeight="1" x14ac:dyDescent="0.2">
      <c r="P9565" s="75"/>
      <c r="Q9565" s="75"/>
      <c r="W9565" s="75"/>
      <c r="AD9565" s="77"/>
    </row>
    <row r="9566" spans="16:30" ht="4.5" customHeight="1" x14ac:dyDescent="0.2">
      <c r="P9566" s="75"/>
      <c r="Q9566" s="75"/>
      <c r="W9566" s="75"/>
      <c r="AD9566" s="77"/>
    </row>
    <row r="9567" spans="16:30" ht="4.5" customHeight="1" x14ac:dyDescent="0.2">
      <c r="P9567" s="75"/>
      <c r="Q9567" s="75"/>
      <c r="W9567" s="75"/>
      <c r="AD9567" s="77"/>
    </row>
    <row r="9568" spans="16:30" ht="4.5" customHeight="1" x14ac:dyDescent="0.2">
      <c r="P9568" s="75"/>
      <c r="Q9568" s="75"/>
      <c r="W9568" s="75"/>
      <c r="AD9568" s="77"/>
    </row>
    <row r="9569" spans="16:30" ht="4.5" customHeight="1" x14ac:dyDescent="0.2">
      <c r="P9569" s="75"/>
      <c r="Q9569" s="75"/>
      <c r="W9569" s="75"/>
      <c r="AD9569" s="77"/>
    </row>
    <row r="9570" spans="16:30" ht="4.5" customHeight="1" x14ac:dyDescent="0.2">
      <c r="P9570" s="75"/>
      <c r="Q9570" s="75"/>
      <c r="W9570" s="75"/>
      <c r="AD9570" s="77"/>
    </row>
    <row r="9571" spans="16:30" ht="4.5" customHeight="1" x14ac:dyDescent="0.2">
      <c r="P9571" s="75"/>
      <c r="Q9571" s="75"/>
      <c r="W9571" s="75"/>
      <c r="AD9571" s="77"/>
    </row>
    <row r="9572" spans="16:30" ht="4.5" customHeight="1" x14ac:dyDescent="0.2">
      <c r="P9572" s="75"/>
      <c r="Q9572" s="75"/>
      <c r="W9572" s="75"/>
      <c r="AD9572" s="77"/>
    </row>
    <row r="9573" spans="16:30" ht="4.5" customHeight="1" x14ac:dyDescent="0.2">
      <c r="P9573" s="75"/>
      <c r="Q9573" s="75"/>
      <c r="W9573" s="75"/>
      <c r="AD9573" s="77"/>
    </row>
    <row r="9574" spans="16:30" ht="4.5" customHeight="1" x14ac:dyDescent="0.2">
      <c r="P9574" s="75"/>
      <c r="Q9574" s="75"/>
      <c r="W9574" s="75"/>
      <c r="AD9574" s="77"/>
    </row>
    <row r="9575" spans="16:30" ht="4.5" customHeight="1" x14ac:dyDescent="0.2">
      <c r="P9575" s="75"/>
      <c r="Q9575" s="75"/>
      <c r="W9575" s="75"/>
      <c r="AD9575" s="77"/>
    </row>
    <row r="9576" spans="16:30" ht="4.5" customHeight="1" x14ac:dyDescent="0.2">
      <c r="P9576" s="75"/>
      <c r="Q9576" s="75"/>
      <c r="W9576" s="75"/>
      <c r="AD9576" s="77"/>
    </row>
    <row r="9577" spans="16:30" ht="4.5" customHeight="1" x14ac:dyDescent="0.2">
      <c r="P9577" s="75"/>
      <c r="Q9577" s="75"/>
      <c r="W9577" s="75"/>
      <c r="AD9577" s="77"/>
    </row>
    <row r="9578" spans="16:30" ht="4.5" customHeight="1" x14ac:dyDescent="0.2">
      <c r="P9578" s="75"/>
      <c r="Q9578" s="75"/>
      <c r="W9578" s="75"/>
      <c r="AD9578" s="77"/>
    </row>
    <row r="9579" spans="16:30" ht="4.5" customHeight="1" x14ac:dyDescent="0.2">
      <c r="P9579" s="75"/>
      <c r="Q9579" s="75"/>
      <c r="W9579" s="75"/>
      <c r="AD9579" s="77"/>
    </row>
    <row r="9580" spans="16:30" ht="4.5" customHeight="1" x14ac:dyDescent="0.2">
      <c r="P9580" s="75"/>
      <c r="Q9580" s="75"/>
      <c r="W9580" s="75"/>
      <c r="AD9580" s="77"/>
    </row>
    <row r="9581" spans="16:30" ht="4.5" customHeight="1" x14ac:dyDescent="0.2">
      <c r="P9581" s="75"/>
      <c r="Q9581" s="75"/>
      <c r="W9581" s="75"/>
      <c r="AD9581" s="77"/>
    </row>
    <row r="9582" spans="16:30" ht="4.5" customHeight="1" x14ac:dyDescent="0.2">
      <c r="P9582" s="75"/>
      <c r="Q9582" s="75"/>
      <c r="W9582" s="75"/>
      <c r="AD9582" s="77"/>
    </row>
    <row r="9583" spans="16:30" ht="4.5" customHeight="1" x14ac:dyDescent="0.2">
      <c r="P9583" s="75"/>
      <c r="Q9583" s="75"/>
      <c r="W9583" s="75"/>
      <c r="AD9583" s="77"/>
    </row>
    <row r="9584" spans="16:30" ht="4.5" customHeight="1" x14ac:dyDescent="0.2">
      <c r="P9584" s="75"/>
      <c r="Q9584" s="75"/>
      <c r="W9584" s="75"/>
      <c r="AD9584" s="77"/>
    </row>
    <row r="9585" spans="16:30" ht="4.5" customHeight="1" x14ac:dyDescent="0.2">
      <c r="P9585" s="75"/>
      <c r="Q9585" s="75"/>
      <c r="W9585" s="75"/>
      <c r="AD9585" s="77"/>
    </row>
    <row r="9586" spans="16:30" ht="4.5" customHeight="1" x14ac:dyDescent="0.2">
      <c r="P9586" s="75"/>
      <c r="Q9586" s="75"/>
      <c r="W9586" s="75"/>
      <c r="AD9586" s="77"/>
    </row>
    <row r="9587" spans="16:30" ht="4.5" customHeight="1" x14ac:dyDescent="0.2">
      <c r="P9587" s="75"/>
      <c r="Q9587" s="75"/>
      <c r="W9587" s="75"/>
      <c r="AD9587" s="77"/>
    </row>
    <row r="9588" spans="16:30" ht="4.5" customHeight="1" x14ac:dyDescent="0.2">
      <c r="P9588" s="75"/>
      <c r="Q9588" s="75"/>
      <c r="W9588" s="75"/>
      <c r="AD9588" s="77"/>
    </row>
    <row r="9589" spans="16:30" ht="4.5" customHeight="1" x14ac:dyDescent="0.2">
      <c r="P9589" s="75"/>
      <c r="Q9589" s="75"/>
      <c r="W9589" s="75"/>
      <c r="AD9589" s="77"/>
    </row>
    <row r="9590" spans="16:30" ht="4.5" customHeight="1" x14ac:dyDescent="0.2">
      <c r="P9590" s="75"/>
      <c r="Q9590" s="75"/>
      <c r="W9590" s="75"/>
      <c r="AD9590" s="77"/>
    </row>
    <row r="9591" spans="16:30" ht="4.5" customHeight="1" x14ac:dyDescent="0.2">
      <c r="P9591" s="75"/>
      <c r="Q9591" s="75"/>
      <c r="W9591" s="75"/>
      <c r="AD9591" s="77"/>
    </row>
    <row r="9592" spans="16:30" ht="4.5" customHeight="1" x14ac:dyDescent="0.2">
      <c r="P9592" s="75"/>
      <c r="Q9592" s="75"/>
      <c r="W9592" s="75"/>
      <c r="AD9592" s="77"/>
    </row>
    <row r="9593" spans="16:30" ht="4.5" customHeight="1" x14ac:dyDescent="0.2">
      <c r="P9593" s="75"/>
      <c r="Q9593" s="75"/>
      <c r="W9593" s="75"/>
      <c r="AD9593" s="77"/>
    </row>
    <row r="9594" spans="16:30" ht="4.5" customHeight="1" x14ac:dyDescent="0.2">
      <c r="P9594" s="75"/>
      <c r="Q9594" s="75"/>
      <c r="W9594" s="75"/>
      <c r="AD9594" s="77"/>
    </row>
    <row r="9595" spans="16:30" ht="4.5" customHeight="1" x14ac:dyDescent="0.2">
      <c r="P9595" s="75"/>
      <c r="Q9595" s="75"/>
      <c r="W9595" s="75"/>
      <c r="AD9595" s="77"/>
    </row>
    <row r="9596" spans="16:30" ht="4.5" customHeight="1" x14ac:dyDescent="0.2">
      <c r="P9596" s="75"/>
      <c r="Q9596" s="75"/>
      <c r="W9596" s="75"/>
      <c r="AD9596" s="77"/>
    </row>
    <row r="9597" spans="16:30" ht="4.5" customHeight="1" x14ac:dyDescent="0.2">
      <c r="P9597" s="75"/>
      <c r="Q9597" s="75"/>
      <c r="W9597" s="75"/>
      <c r="AD9597" s="77"/>
    </row>
    <row r="9598" spans="16:30" ht="4.5" customHeight="1" x14ac:dyDescent="0.2">
      <c r="P9598" s="75"/>
      <c r="Q9598" s="75"/>
      <c r="W9598" s="75"/>
      <c r="AD9598" s="77"/>
    </row>
    <row r="9599" spans="16:30" ht="4.5" customHeight="1" x14ac:dyDescent="0.2">
      <c r="P9599" s="75"/>
      <c r="Q9599" s="75"/>
      <c r="W9599" s="75"/>
      <c r="AD9599" s="77"/>
    </row>
    <row r="9600" spans="16:30" ht="4.5" customHeight="1" x14ac:dyDescent="0.2">
      <c r="P9600" s="75"/>
      <c r="Q9600" s="75"/>
      <c r="W9600" s="75"/>
      <c r="AD9600" s="77"/>
    </row>
    <row r="9601" spans="16:30" ht="4.5" customHeight="1" x14ac:dyDescent="0.2">
      <c r="P9601" s="75"/>
      <c r="Q9601" s="75"/>
      <c r="W9601" s="75"/>
      <c r="AD9601" s="77"/>
    </row>
    <row r="9602" spans="16:30" ht="4.5" customHeight="1" x14ac:dyDescent="0.2">
      <c r="P9602" s="75"/>
      <c r="Q9602" s="75"/>
      <c r="W9602" s="75"/>
      <c r="AD9602" s="77"/>
    </row>
    <row r="9603" spans="16:30" ht="4.5" customHeight="1" x14ac:dyDescent="0.2">
      <c r="P9603" s="75"/>
      <c r="Q9603" s="75"/>
      <c r="W9603" s="75"/>
      <c r="AD9603" s="77"/>
    </row>
    <row r="9604" spans="16:30" ht="4.5" customHeight="1" x14ac:dyDescent="0.2">
      <c r="P9604" s="75"/>
      <c r="Q9604" s="75"/>
      <c r="W9604" s="75"/>
      <c r="AD9604" s="77"/>
    </row>
    <row r="9605" spans="16:30" ht="4.5" customHeight="1" x14ac:dyDescent="0.2">
      <c r="P9605" s="75"/>
      <c r="Q9605" s="75"/>
      <c r="W9605" s="75"/>
      <c r="AD9605" s="77"/>
    </row>
    <row r="9606" spans="16:30" ht="4.5" customHeight="1" x14ac:dyDescent="0.2">
      <c r="P9606" s="75"/>
      <c r="Q9606" s="75"/>
      <c r="W9606" s="75"/>
      <c r="AD9606" s="77"/>
    </row>
    <row r="9607" spans="16:30" ht="4.5" customHeight="1" x14ac:dyDescent="0.2">
      <c r="P9607" s="75"/>
      <c r="Q9607" s="75"/>
      <c r="W9607" s="75"/>
      <c r="AD9607" s="77"/>
    </row>
    <row r="9608" spans="16:30" ht="4.5" customHeight="1" x14ac:dyDescent="0.2">
      <c r="P9608" s="75"/>
      <c r="Q9608" s="75"/>
      <c r="W9608" s="75"/>
      <c r="AD9608" s="77"/>
    </row>
    <row r="9609" spans="16:30" ht="4.5" customHeight="1" x14ac:dyDescent="0.2">
      <c r="P9609" s="75"/>
      <c r="Q9609" s="75"/>
      <c r="W9609" s="75"/>
      <c r="AD9609" s="77"/>
    </row>
    <row r="9610" spans="16:30" ht="4.5" customHeight="1" x14ac:dyDescent="0.2">
      <c r="P9610" s="75"/>
      <c r="Q9610" s="75"/>
      <c r="W9610" s="75"/>
      <c r="AD9610" s="77"/>
    </row>
    <row r="9611" spans="16:30" ht="4.5" customHeight="1" x14ac:dyDescent="0.2">
      <c r="P9611" s="75"/>
      <c r="Q9611" s="75"/>
      <c r="W9611" s="75"/>
      <c r="AD9611" s="77"/>
    </row>
    <row r="9612" spans="16:30" ht="4.5" customHeight="1" x14ac:dyDescent="0.2">
      <c r="P9612" s="75"/>
      <c r="Q9612" s="75"/>
      <c r="W9612" s="75"/>
      <c r="AD9612" s="77"/>
    </row>
    <row r="9613" spans="16:30" ht="4.5" customHeight="1" x14ac:dyDescent="0.2">
      <c r="P9613" s="75"/>
      <c r="Q9613" s="75"/>
      <c r="W9613" s="75"/>
      <c r="AD9613" s="77"/>
    </row>
    <row r="9614" spans="16:30" ht="4.5" customHeight="1" x14ac:dyDescent="0.2">
      <c r="P9614" s="75"/>
      <c r="Q9614" s="75"/>
      <c r="W9614" s="75"/>
      <c r="AD9614" s="77"/>
    </row>
    <row r="9615" spans="16:30" ht="4.5" customHeight="1" x14ac:dyDescent="0.2">
      <c r="P9615" s="75"/>
      <c r="Q9615" s="75"/>
      <c r="W9615" s="75"/>
      <c r="AD9615" s="77"/>
    </row>
    <row r="9616" spans="16:30" ht="4.5" customHeight="1" x14ac:dyDescent="0.2">
      <c r="P9616" s="75"/>
      <c r="Q9616" s="75"/>
      <c r="W9616" s="75"/>
      <c r="AD9616" s="77"/>
    </row>
    <row r="9617" spans="16:30" ht="4.5" customHeight="1" x14ac:dyDescent="0.2">
      <c r="P9617" s="75"/>
      <c r="Q9617" s="75"/>
      <c r="W9617" s="75"/>
      <c r="AD9617" s="77"/>
    </row>
    <row r="9618" spans="16:30" ht="4.5" customHeight="1" x14ac:dyDescent="0.2">
      <c r="P9618" s="75"/>
      <c r="Q9618" s="75"/>
      <c r="W9618" s="75"/>
      <c r="AD9618" s="77"/>
    </row>
    <row r="9619" spans="16:30" ht="4.5" customHeight="1" x14ac:dyDescent="0.2">
      <c r="P9619" s="75"/>
      <c r="Q9619" s="75"/>
      <c r="W9619" s="75"/>
      <c r="AD9619" s="77"/>
    </row>
    <row r="9620" spans="16:30" ht="4.5" customHeight="1" x14ac:dyDescent="0.2">
      <c r="P9620" s="75"/>
      <c r="Q9620" s="75"/>
      <c r="W9620" s="75"/>
      <c r="AD9620" s="77"/>
    </row>
    <row r="9621" spans="16:30" ht="4.5" customHeight="1" x14ac:dyDescent="0.2">
      <c r="P9621" s="75"/>
      <c r="Q9621" s="75"/>
      <c r="W9621" s="75"/>
      <c r="AD9621" s="77"/>
    </row>
    <row r="9622" spans="16:30" ht="4.5" customHeight="1" x14ac:dyDescent="0.2">
      <c r="P9622" s="75"/>
      <c r="Q9622" s="75"/>
      <c r="W9622" s="75"/>
      <c r="AD9622" s="77"/>
    </row>
    <row r="9623" spans="16:30" ht="4.5" customHeight="1" x14ac:dyDescent="0.2">
      <c r="P9623" s="75"/>
      <c r="Q9623" s="75"/>
      <c r="W9623" s="75"/>
      <c r="AD9623" s="77"/>
    </row>
    <row r="9624" spans="16:30" ht="4.5" customHeight="1" x14ac:dyDescent="0.2">
      <c r="P9624" s="75"/>
      <c r="Q9624" s="75"/>
      <c r="W9624" s="75"/>
      <c r="AD9624" s="77"/>
    </row>
    <row r="9625" spans="16:30" ht="4.5" customHeight="1" x14ac:dyDescent="0.2">
      <c r="P9625" s="75"/>
      <c r="Q9625" s="75"/>
      <c r="W9625" s="75"/>
      <c r="AD9625" s="77"/>
    </row>
    <row r="9626" spans="16:30" ht="4.5" customHeight="1" x14ac:dyDescent="0.2">
      <c r="P9626" s="75"/>
      <c r="Q9626" s="75"/>
      <c r="W9626" s="75"/>
      <c r="AD9626" s="77"/>
    </row>
    <row r="9627" spans="16:30" ht="4.5" customHeight="1" x14ac:dyDescent="0.2">
      <c r="P9627" s="75"/>
      <c r="Q9627" s="75"/>
      <c r="W9627" s="75"/>
      <c r="AD9627" s="77"/>
    </row>
    <row r="9628" spans="16:30" ht="4.5" customHeight="1" x14ac:dyDescent="0.2">
      <c r="P9628" s="75"/>
      <c r="Q9628" s="75"/>
      <c r="W9628" s="75"/>
      <c r="AD9628" s="77"/>
    </row>
    <row r="9629" spans="16:30" ht="4.5" customHeight="1" x14ac:dyDescent="0.2">
      <c r="P9629" s="75"/>
      <c r="Q9629" s="75"/>
      <c r="W9629" s="75"/>
      <c r="AD9629" s="77"/>
    </row>
    <row r="9630" spans="16:30" ht="4.5" customHeight="1" x14ac:dyDescent="0.2">
      <c r="P9630" s="75"/>
      <c r="Q9630" s="75"/>
      <c r="W9630" s="75"/>
      <c r="AD9630" s="77"/>
    </row>
    <row r="9631" spans="16:30" ht="4.5" customHeight="1" x14ac:dyDescent="0.2">
      <c r="P9631" s="75"/>
      <c r="Q9631" s="75"/>
      <c r="W9631" s="75"/>
      <c r="AD9631" s="77"/>
    </row>
    <row r="9632" spans="16:30" ht="4.5" customHeight="1" x14ac:dyDescent="0.2">
      <c r="P9632" s="75"/>
      <c r="Q9632" s="75"/>
      <c r="W9632" s="75"/>
      <c r="AD9632" s="77"/>
    </row>
    <row r="9633" spans="16:30" ht="4.5" customHeight="1" x14ac:dyDescent="0.2">
      <c r="P9633" s="75"/>
      <c r="Q9633" s="75"/>
      <c r="W9633" s="75"/>
      <c r="AD9633" s="77"/>
    </row>
    <row r="9634" spans="16:30" ht="4.5" customHeight="1" x14ac:dyDescent="0.2">
      <c r="P9634" s="75"/>
      <c r="Q9634" s="75"/>
      <c r="W9634" s="75"/>
      <c r="AD9634" s="77"/>
    </row>
    <row r="9635" spans="16:30" ht="4.5" customHeight="1" x14ac:dyDescent="0.2">
      <c r="P9635" s="75"/>
      <c r="Q9635" s="75"/>
      <c r="W9635" s="75"/>
      <c r="AD9635" s="77"/>
    </row>
    <row r="9636" spans="16:30" ht="4.5" customHeight="1" x14ac:dyDescent="0.2">
      <c r="P9636" s="75"/>
      <c r="Q9636" s="75"/>
      <c r="W9636" s="75"/>
      <c r="AD9636" s="77"/>
    </row>
    <row r="9637" spans="16:30" ht="4.5" customHeight="1" x14ac:dyDescent="0.2">
      <c r="P9637" s="75"/>
      <c r="Q9637" s="75"/>
      <c r="W9637" s="75"/>
      <c r="AD9637" s="77"/>
    </row>
    <row r="9638" spans="16:30" ht="4.5" customHeight="1" x14ac:dyDescent="0.2">
      <c r="P9638" s="75"/>
      <c r="Q9638" s="75"/>
      <c r="W9638" s="75"/>
      <c r="AD9638" s="77"/>
    </row>
    <row r="9639" spans="16:30" ht="4.5" customHeight="1" x14ac:dyDescent="0.2">
      <c r="P9639" s="75"/>
      <c r="Q9639" s="75"/>
      <c r="W9639" s="75"/>
      <c r="AD9639" s="77"/>
    </row>
    <row r="9640" spans="16:30" ht="4.5" customHeight="1" x14ac:dyDescent="0.2">
      <c r="P9640" s="75"/>
      <c r="Q9640" s="75"/>
      <c r="W9640" s="75"/>
      <c r="AD9640" s="77"/>
    </row>
    <row r="9641" spans="16:30" ht="4.5" customHeight="1" x14ac:dyDescent="0.2">
      <c r="P9641" s="75"/>
      <c r="Q9641" s="75"/>
      <c r="W9641" s="75"/>
      <c r="AD9641" s="77"/>
    </row>
    <row r="9642" spans="16:30" ht="4.5" customHeight="1" x14ac:dyDescent="0.2">
      <c r="P9642" s="75"/>
      <c r="Q9642" s="75"/>
      <c r="W9642" s="75"/>
      <c r="AD9642" s="77"/>
    </row>
    <row r="9643" spans="16:30" ht="4.5" customHeight="1" x14ac:dyDescent="0.2">
      <c r="P9643" s="75"/>
      <c r="Q9643" s="75"/>
      <c r="W9643" s="75"/>
      <c r="AD9643" s="77"/>
    </row>
    <row r="9644" spans="16:30" ht="4.5" customHeight="1" x14ac:dyDescent="0.2">
      <c r="P9644" s="75"/>
      <c r="Q9644" s="75"/>
      <c r="W9644" s="75"/>
      <c r="AD9644" s="77"/>
    </row>
    <row r="9645" spans="16:30" ht="4.5" customHeight="1" x14ac:dyDescent="0.2">
      <c r="P9645" s="75"/>
      <c r="Q9645" s="75"/>
      <c r="W9645" s="75"/>
      <c r="AD9645" s="77"/>
    </row>
    <row r="9646" spans="16:30" ht="4.5" customHeight="1" x14ac:dyDescent="0.2">
      <c r="P9646" s="75"/>
      <c r="Q9646" s="75"/>
      <c r="W9646" s="75"/>
      <c r="AD9646" s="77"/>
    </row>
    <row r="9647" spans="16:30" ht="4.5" customHeight="1" x14ac:dyDescent="0.2">
      <c r="P9647" s="75"/>
      <c r="Q9647" s="75"/>
      <c r="W9647" s="75"/>
      <c r="AD9647" s="77"/>
    </row>
    <row r="9648" spans="16:30" ht="4.5" customHeight="1" x14ac:dyDescent="0.2">
      <c r="P9648" s="75"/>
      <c r="Q9648" s="75"/>
      <c r="W9648" s="75"/>
      <c r="AD9648" s="77"/>
    </row>
    <row r="9649" spans="16:30" ht="4.5" customHeight="1" x14ac:dyDescent="0.2">
      <c r="P9649" s="75"/>
      <c r="Q9649" s="75"/>
      <c r="W9649" s="75"/>
      <c r="AD9649" s="77"/>
    </row>
    <row r="9650" spans="16:30" ht="4.5" customHeight="1" x14ac:dyDescent="0.2">
      <c r="P9650" s="75"/>
      <c r="Q9650" s="75"/>
      <c r="W9650" s="75"/>
      <c r="AD9650" s="77"/>
    </row>
    <row r="9651" spans="16:30" ht="4.5" customHeight="1" x14ac:dyDescent="0.2">
      <c r="P9651" s="75"/>
      <c r="Q9651" s="75"/>
      <c r="W9651" s="75"/>
      <c r="AD9651" s="77"/>
    </row>
    <row r="9652" spans="16:30" ht="4.5" customHeight="1" x14ac:dyDescent="0.2">
      <c r="P9652" s="75"/>
      <c r="Q9652" s="75"/>
      <c r="W9652" s="75"/>
      <c r="AD9652" s="77"/>
    </row>
    <row r="9653" spans="16:30" ht="4.5" customHeight="1" x14ac:dyDescent="0.2">
      <c r="P9653" s="75"/>
      <c r="Q9653" s="75"/>
      <c r="W9653" s="75"/>
      <c r="AD9653" s="77"/>
    </row>
    <row r="9654" spans="16:30" ht="4.5" customHeight="1" x14ac:dyDescent="0.2">
      <c r="P9654" s="75"/>
      <c r="Q9654" s="75"/>
      <c r="W9654" s="75"/>
      <c r="AD9654" s="77"/>
    </row>
    <row r="9655" spans="16:30" ht="4.5" customHeight="1" x14ac:dyDescent="0.2">
      <c r="P9655" s="75"/>
      <c r="Q9655" s="75"/>
      <c r="W9655" s="75"/>
      <c r="AD9655" s="77"/>
    </row>
    <row r="9656" spans="16:30" ht="4.5" customHeight="1" x14ac:dyDescent="0.2">
      <c r="P9656" s="75"/>
      <c r="Q9656" s="75"/>
      <c r="W9656" s="75"/>
      <c r="AD9656" s="77"/>
    </row>
    <row r="9657" spans="16:30" ht="4.5" customHeight="1" x14ac:dyDescent="0.2">
      <c r="P9657" s="75"/>
      <c r="Q9657" s="75"/>
      <c r="W9657" s="75"/>
      <c r="AD9657" s="77"/>
    </row>
    <row r="9658" spans="16:30" ht="4.5" customHeight="1" x14ac:dyDescent="0.2">
      <c r="P9658" s="75"/>
      <c r="Q9658" s="75"/>
      <c r="W9658" s="75"/>
      <c r="AD9658" s="77"/>
    </row>
    <row r="9659" spans="16:30" ht="4.5" customHeight="1" x14ac:dyDescent="0.2">
      <c r="P9659" s="75"/>
      <c r="Q9659" s="75"/>
      <c r="W9659" s="75"/>
      <c r="AD9659" s="77"/>
    </row>
    <row r="9660" spans="16:30" ht="4.5" customHeight="1" x14ac:dyDescent="0.2">
      <c r="P9660" s="75"/>
      <c r="Q9660" s="75"/>
      <c r="W9660" s="75"/>
      <c r="AD9660" s="77"/>
    </row>
    <row r="9661" spans="16:30" ht="4.5" customHeight="1" x14ac:dyDescent="0.2">
      <c r="P9661" s="75"/>
      <c r="Q9661" s="75"/>
      <c r="W9661" s="75"/>
      <c r="AD9661" s="77"/>
    </row>
    <row r="9662" spans="16:30" ht="4.5" customHeight="1" x14ac:dyDescent="0.2">
      <c r="P9662" s="75"/>
      <c r="Q9662" s="75"/>
      <c r="W9662" s="75"/>
      <c r="AD9662" s="77"/>
    </row>
    <row r="9663" spans="16:30" ht="4.5" customHeight="1" x14ac:dyDescent="0.2">
      <c r="P9663" s="75"/>
      <c r="Q9663" s="75"/>
      <c r="W9663" s="75"/>
      <c r="AD9663" s="77"/>
    </row>
    <row r="9664" spans="16:30" ht="4.5" customHeight="1" x14ac:dyDescent="0.2">
      <c r="P9664" s="75"/>
      <c r="Q9664" s="75"/>
      <c r="W9664" s="75"/>
      <c r="AD9664" s="77"/>
    </row>
    <row r="9665" spans="16:30" ht="4.5" customHeight="1" x14ac:dyDescent="0.2">
      <c r="P9665" s="75"/>
      <c r="Q9665" s="75"/>
      <c r="W9665" s="75"/>
      <c r="AD9665" s="77"/>
    </row>
    <row r="9666" spans="16:30" ht="4.5" customHeight="1" x14ac:dyDescent="0.2">
      <c r="P9666" s="75"/>
      <c r="Q9666" s="75"/>
      <c r="W9666" s="75"/>
      <c r="AD9666" s="77"/>
    </row>
    <row r="9667" spans="16:30" ht="4.5" customHeight="1" x14ac:dyDescent="0.2">
      <c r="P9667" s="75"/>
      <c r="Q9667" s="75"/>
      <c r="W9667" s="75"/>
      <c r="AD9667" s="77"/>
    </row>
    <row r="9668" spans="16:30" ht="4.5" customHeight="1" x14ac:dyDescent="0.2">
      <c r="P9668" s="75"/>
      <c r="Q9668" s="75"/>
      <c r="W9668" s="75"/>
      <c r="AD9668" s="77"/>
    </row>
    <row r="9669" spans="16:30" ht="4.5" customHeight="1" x14ac:dyDescent="0.2">
      <c r="P9669" s="75"/>
      <c r="Q9669" s="75"/>
      <c r="W9669" s="75"/>
      <c r="AD9669" s="77"/>
    </row>
    <row r="9670" spans="16:30" ht="4.5" customHeight="1" x14ac:dyDescent="0.2">
      <c r="P9670" s="75"/>
      <c r="Q9670" s="75"/>
      <c r="W9670" s="75"/>
      <c r="AD9670" s="77"/>
    </row>
    <row r="9671" spans="16:30" ht="4.5" customHeight="1" x14ac:dyDescent="0.2">
      <c r="P9671" s="75"/>
      <c r="Q9671" s="75"/>
      <c r="W9671" s="75"/>
      <c r="AD9671" s="77"/>
    </row>
    <row r="9672" spans="16:30" ht="4.5" customHeight="1" x14ac:dyDescent="0.2">
      <c r="P9672" s="75"/>
      <c r="Q9672" s="75"/>
      <c r="W9672" s="75"/>
      <c r="AD9672" s="77"/>
    </row>
    <row r="9673" spans="16:30" ht="4.5" customHeight="1" x14ac:dyDescent="0.2">
      <c r="P9673" s="75"/>
      <c r="Q9673" s="75"/>
      <c r="W9673" s="75"/>
      <c r="AD9673" s="77"/>
    </row>
    <row r="9674" spans="16:30" ht="4.5" customHeight="1" x14ac:dyDescent="0.2">
      <c r="P9674" s="75"/>
      <c r="Q9674" s="75"/>
      <c r="W9674" s="75"/>
      <c r="AD9674" s="77"/>
    </row>
    <row r="9675" spans="16:30" ht="4.5" customHeight="1" x14ac:dyDescent="0.2">
      <c r="P9675" s="75"/>
      <c r="Q9675" s="75"/>
      <c r="W9675" s="75"/>
      <c r="AD9675" s="77"/>
    </row>
    <row r="9676" spans="16:30" ht="4.5" customHeight="1" x14ac:dyDescent="0.2">
      <c r="P9676" s="75"/>
      <c r="Q9676" s="75"/>
      <c r="W9676" s="75"/>
      <c r="AD9676" s="77"/>
    </row>
    <row r="9677" spans="16:30" ht="4.5" customHeight="1" x14ac:dyDescent="0.2">
      <c r="P9677" s="75"/>
      <c r="Q9677" s="75"/>
      <c r="W9677" s="75"/>
      <c r="AD9677" s="77"/>
    </row>
    <row r="9678" spans="16:30" ht="4.5" customHeight="1" x14ac:dyDescent="0.2">
      <c r="P9678" s="75"/>
      <c r="Q9678" s="75"/>
      <c r="W9678" s="75"/>
      <c r="AD9678" s="77"/>
    </row>
    <row r="9679" spans="16:30" ht="4.5" customHeight="1" x14ac:dyDescent="0.2">
      <c r="P9679" s="75"/>
      <c r="Q9679" s="75"/>
      <c r="W9679" s="75"/>
      <c r="AD9679" s="77"/>
    </row>
    <row r="9680" spans="16:30" ht="4.5" customHeight="1" x14ac:dyDescent="0.2">
      <c r="P9680" s="75"/>
      <c r="Q9680" s="75"/>
      <c r="W9680" s="75"/>
      <c r="AD9680" s="77"/>
    </row>
    <row r="9681" spans="16:30" ht="4.5" customHeight="1" x14ac:dyDescent="0.2">
      <c r="P9681" s="75"/>
      <c r="Q9681" s="75"/>
      <c r="W9681" s="75"/>
      <c r="AD9681" s="77"/>
    </row>
    <row r="9682" spans="16:30" ht="4.5" customHeight="1" x14ac:dyDescent="0.2">
      <c r="P9682" s="75"/>
      <c r="Q9682" s="75"/>
      <c r="W9682" s="75"/>
      <c r="AD9682" s="77"/>
    </row>
    <row r="9683" spans="16:30" ht="4.5" customHeight="1" x14ac:dyDescent="0.2">
      <c r="P9683" s="75"/>
      <c r="Q9683" s="75"/>
      <c r="W9683" s="75"/>
      <c r="AD9683" s="77"/>
    </row>
    <row r="9684" spans="16:30" ht="4.5" customHeight="1" x14ac:dyDescent="0.2">
      <c r="P9684" s="75"/>
      <c r="Q9684" s="75"/>
      <c r="W9684" s="75"/>
      <c r="AD9684" s="77"/>
    </row>
    <row r="9685" spans="16:30" ht="4.5" customHeight="1" x14ac:dyDescent="0.2">
      <c r="P9685" s="75"/>
      <c r="Q9685" s="75"/>
      <c r="W9685" s="75"/>
      <c r="AD9685" s="77"/>
    </row>
    <row r="9686" spans="16:30" ht="4.5" customHeight="1" x14ac:dyDescent="0.2">
      <c r="P9686" s="75"/>
      <c r="Q9686" s="75"/>
      <c r="W9686" s="75"/>
      <c r="AD9686" s="77"/>
    </row>
    <row r="9687" spans="16:30" ht="4.5" customHeight="1" x14ac:dyDescent="0.2">
      <c r="P9687" s="75"/>
      <c r="Q9687" s="75"/>
      <c r="W9687" s="75"/>
      <c r="AD9687" s="77"/>
    </row>
    <row r="9688" spans="16:30" ht="4.5" customHeight="1" x14ac:dyDescent="0.2">
      <c r="P9688" s="75"/>
      <c r="Q9688" s="75"/>
      <c r="W9688" s="75"/>
      <c r="AD9688" s="77"/>
    </row>
    <row r="9689" spans="16:30" ht="4.5" customHeight="1" x14ac:dyDescent="0.2">
      <c r="P9689" s="75"/>
      <c r="Q9689" s="75"/>
      <c r="W9689" s="75"/>
      <c r="AD9689" s="77"/>
    </row>
    <row r="9690" spans="16:30" ht="4.5" customHeight="1" x14ac:dyDescent="0.2">
      <c r="P9690" s="75"/>
      <c r="Q9690" s="75"/>
      <c r="W9690" s="75"/>
      <c r="AD9690" s="77"/>
    </row>
    <row r="9691" spans="16:30" ht="4.5" customHeight="1" x14ac:dyDescent="0.2">
      <c r="P9691" s="75"/>
      <c r="Q9691" s="75"/>
      <c r="W9691" s="75"/>
      <c r="AD9691" s="77"/>
    </row>
    <row r="9692" spans="16:30" ht="4.5" customHeight="1" x14ac:dyDescent="0.2">
      <c r="P9692" s="75"/>
      <c r="Q9692" s="75"/>
      <c r="W9692" s="75"/>
      <c r="AD9692" s="77"/>
    </row>
    <row r="9693" spans="16:30" ht="4.5" customHeight="1" x14ac:dyDescent="0.2">
      <c r="P9693" s="75"/>
      <c r="Q9693" s="75"/>
      <c r="W9693" s="75"/>
      <c r="AD9693" s="77"/>
    </row>
    <row r="9694" spans="16:30" ht="4.5" customHeight="1" x14ac:dyDescent="0.2">
      <c r="P9694" s="75"/>
      <c r="Q9694" s="75"/>
      <c r="W9694" s="75"/>
      <c r="AD9694" s="77"/>
    </row>
    <row r="9695" spans="16:30" ht="4.5" customHeight="1" x14ac:dyDescent="0.2">
      <c r="P9695" s="75"/>
      <c r="Q9695" s="75"/>
      <c r="W9695" s="75"/>
      <c r="AD9695" s="77"/>
    </row>
    <row r="9696" spans="16:30" ht="4.5" customHeight="1" x14ac:dyDescent="0.2">
      <c r="P9696" s="75"/>
      <c r="Q9696" s="75"/>
      <c r="W9696" s="75"/>
      <c r="AD9696" s="77"/>
    </row>
    <row r="9697" spans="16:30" ht="4.5" customHeight="1" x14ac:dyDescent="0.2">
      <c r="P9697" s="75"/>
      <c r="Q9697" s="75"/>
      <c r="W9697" s="75"/>
      <c r="AD9697" s="77"/>
    </row>
    <row r="9698" spans="16:30" ht="4.5" customHeight="1" x14ac:dyDescent="0.2">
      <c r="P9698" s="75"/>
      <c r="Q9698" s="75"/>
      <c r="W9698" s="75"/>
      <c r="AD9698" s="77"/>
    </row>
    <row r="9699" spans="16:30" ht="4.5" customHeight="1" x14ac:dyDescent="0.2">
      <c r="P9699" s="75"/>
      <c r="Q9699" s="75"/>
      <c r="W9699" s="75"/>
      <c r="AD9699" s="77"/>
    </row>
    <row r="9700" spans="16:30" ht="4.5" customHeight="1" x14ac:dyDescent="0.2">
      <c r="P9700" s="75"/>
      <c r="Q9700" s="75"/>
      <c r="W9700" s="75"/>
      <c r="AD9700" s="77"/>
    </row>
    <row r="9701" spans="16:30" ht="4.5" customHeight="1" x14ac:dyDescent="0.2">
      <c r="P9701" s="75"/>
      <c r="Q9701" s="75"/>
      <c r="W9701" s="75"/>
      <c r="AD9701" s="77"/>
    </row>
    <row r="9702" spans="16:30" ht="4.5" customHeight="1" x14ac:dyDescent="0.2">
      <c r="P9702" s="75"/>
      <c r="Q9702" s="75"/>
      <c r="W9702" s="75"/>
      <c r="AD9702" s="77"/>
    </row>
    <row r="9703" spans="16:30" ht="4.5" customHeight="1" x14ac:dyDescent="0.2">
      <c r="P9703" s="75"/>
      <c r="Q9703" s="75"/>
      <c r="W9703" s="75"/>
      <c r="AD9703" s="77"/>
    </row>
    <row r="9704" spans="16:30" ht="4.5" customHeight="1" x14ac:dyDescent="0.2">
      <c r="P9704" s="75"/>
      <c r="Q9704" s="75"/>
      <c r="W9704" s="75"/>
      <c r="AD9704" s="77"/>
    </row>
    <row r="9705" spans="16:30" ht="4.5" customHeight="1" x14ac:dyDescent="0.2">
      <c r="P9705" s="75"/>
      <c r="Q9705" s="75"/>
      <c r="W9705" s="75"/>
      <c r="AD9705" s="77"/>
    </row>
    <row r="9706" spans="16:30" ht="4.5" customHeight="1" x14ac:dyDescent="0.2">
      <c r="P9706" s="75"/>
      <c r="Q9706" s="75"/>
      <c r="W9706" s="75"/>
      <c r="AD9706" s="77"/>
    </row>
    <row r="9707" spans="16:30" ht="4.5" customHeight="1" x14ac:dyDescent="0.2">
      <c r="P9707" s="75"/>
      <c r="Q9707" s="75"/>
      <c r="W9707" s="75"/>
      <c r="AD9707" s="77"/>
    </row>
    <row r="9708" spans="16:30" ht="4.5" customHeight="1" x14ac:dyDescent="0.2">
      <c r="P9708" s="75"/>
      <c r="Q9708" s="75"/>
      <c r="W9708" s="75"/>
      <c r="AD9708" s="77"/>
    </row>
    <row r="9709" spans="16:30" ht="4.5" customHeight="1" x14ac:dyDescent="0.2">
      <c r="P9709" s="75"/>
      <c r="Q9709" s="75"/>
      <c r="W9709" s="75"/>
      <c r="AD9709" s="77"/>
    </row>
    <row r="9710" spans="16:30" ht="4.5" customHeight="1" x14ac:dyDescent="0.2">
      <c r="P9710" s="75"/>
      <c r="Q9710" s="75"/>
      <c r="W9710" s="75"/>
      <c r="AD9710" s="77"/>
    </row>
    <row r="9711" spans="16:30" ht="4.5" customHeight="1" x14ac:dyDescent="0.2">
      <c r="P9711" s="75"/>
      <c r="Q9711" s="75"/>
      <c r="W9711" s="75"/>
      <c r="AD9711" s="77"/>
    </row>
    <row r="9712" spans="16:30" ht="4.5" customHeight="1" x14ac:dyDescent="0.2">
      <c r="P9712" s="75"/>
      <c r="Q9712" s="75"/>
      <c r="W9712" s="75"/>
      <c r="AD9712" s="77"/>
    </row>
    <row r="9713" spans="16:30" ht="4.5" customHeight="1" x14ac:dyDescent="0.2">
      <c r="P9713" s="75"/>
      <c r="Q9713" s="75"/>
      <c r="W9713" s="75"/>
      <c r="AD9713" s="77"/>
    </row>
    <row r="9714" spans="16:30" ht="4.5" customHeight="1" x14ac:dyDescent="0.2">
      <c r="P9714" s="75"/>
      <c r="Q9714" s="75"/>
      <c r="W9714" s="75"/>
      <c r="AD9714" s="77"/>
    </row>
    <row r="9715" spans="16:30" ht="4.5" customHeight="1" x14ac:dyDescent="0.2">
      <c r="P9715" s="75"/>
      <c r="Q9715" s="75"/>
      <c r="W9715" s="75"/>
      <c r="AD9715" s="77"/>
    </row>
    <row r="9716" spans="16:30" ht="4.5" customHeight="1" x14ac:dyDescent="0.2">
      <c r="P9716" s="75"/>
      <c r="Q9716" s="75"/>
      <c r="W9716" s="75"/>
      <c r="AD9716" s="77"/>
    </row>
    <row r="9717" spans="16:30" ht="4.5" customHeight="1" x14ac:dyDescent="0.2">
      <c r="P9717" s="75"/>
      <c r="Q9717" s="75"/>
      <c r="W9717" s="75"/>
      <c r="AD9717" s="77"/>
    </row>
    <row r="9718" spans="16:30" ht="4.5" customHeight="1" x14ac:dyDescent="0.2">
      <c r="P9718" s="75"/>
      <c r="Q9718" s="75"/>
      <c r="W9718" s="75"/>
      <c r="AD9718" s="77"/>
    </row>
    <row r="9719" spans="16:30" ht="4.5" customHeight="1" x14ac:dyDescent="0.2">
      <c r="P9719" s="75"/>
      <c r="Q9719" s="75"/>
      <c r="W9719" s="75"/>
      <c r="AD9719" s="77"/>
    </row>
    <row r="9720" spans="16:30" ht="4.5" customHeight="1" x14ac:dyDescent="0.2">
      <c r="P9720" s="75"/>
      <c r="Q9720" s="75"/>
      <c r="W9720" s="75"/>
      <c r="AD9720" s="77"/>
    </row>
    <row r="9721" spans="16:30" ht="4.5" customHeight="1" x14ac:dyDescent="0.2">
      <c r="P9721" s="75"/>
      <c r="Q9721" s="75"/>
      <c r="W9721" s="75"/>
      <c r="AD9721" s="77"/>
    </row>
    <row r="9722" spans="16:30" ht="4.5" customHeight="1" x14ac:dyDescent="0.2">
      <c r="P9722" s="75"/>
      <c r="Q9722" s="75"/>
      <c r="W9722" s="75"/>
      <c r="AD9722" s="77"/>
    </row>
    <row r="9723" spans="16:30" ht="4.5" customHeight="1" x14ac:dyDescent="0.2">
      <c r="P9723" s="75"/>
      <c r="Q9723" s="75"/>
      <c r="W9723" s="75"/>
      <c r="AD9723" s="77"/>
    </row>
    <row r="9724" spans="16:30" ht="4.5" customHeight="1" x14ac:dyDescent="0.2">
      <c r="P9724" s="75"/>
      <c r="Q9724" s="75"/>
      <c r="W9724" s="75"/>
      <c r="AD9724" s="77"/>
    </row>
    <row r="9725" spans="16:30" ht="4.5" customHeight="1" x14ac:dyDescent="0.2">
      <c r="P9725" s="75"/>
      <c r="Q9725" s="75"/>
      <c r="W9725" s="75"/>
      <c r="AD9725" s="77"/>
    </row>
    <row r="9726" spans="16:30" ht="4.5" customHeight="1" x14ac:dyDescent="0.2">
      <c r="P9726" s="75"/>
      <c r="Q9726" s="75"/>
      <c r="W9726" s="75"/>
      <c r="AD9726" s="77"/>
    </row>
    <row r="9727" spans="16:30" ht="4.5" customHeight="1" x14ac:dyDescent="0.2">
      <c r="P9727" s="75"/>
      <c r="Q9727" s="75"/>
      <c r="W9727" s="75"/>
      <c r="AD9727" s="77"/>
    </row>
    <row r="9728" spans="16:30" ht="4.5" customHeight="1" x14ac:dyDescent="0.2">
      <c r="P9728" s="75"/>
      <c r="Q9728" s="75"/>
      <c r="W9728" s="75"/>
      <c r="AD9728" s="77"/>
    </row>
    <row r="9729" spans="16:30" ht="4.5" customHeight="1" x14ac:dyDescent="0.2">
      <c r="P9729" s="75"/>
      <c r="Q9729" s="75"/>
      <c r="W9729" s="75"/>
      <c r="AD9729" s="77"/>
    </row>
    <row r="9730" spans="16:30" ht="4.5" customHeight="1" x14ac:dyDescent="0.2">
      <c r="P9730" s="75"/>
      <c r="Q9730" s="75"/>
      <c r="W9730" s="75"/>
      <c r="AD9730" s="77"/>
    </row>
    <row r="9731" spans="16:30" ht="4.5" customHeight="1" x14ac:dyDescent="0.2">
      <c r="P9731" s="75"/>
      <c r="Q9731" s="75"/>
      <c r="W9731" s="75"/>
      <c r="AD9731" s="77"/>
    </row>
    <row r="9732" spans="16:30" ht="4.5" customHeight="1" x14ac:dyDescent="0.2">
      <c r="P9732" s="75"/>
      <c r="Q9732" s="75"/>
      <c r="W9732" s="75"/>
      <c r="AD9732" s="77"/>
    </row>
    <row r="9733" spans="16:30" ht="4.5" customHeight="1" x14ac:dyDescent="0.2">
      <c r="P9733" s="75"/>
      <c r="Q9733" s="75"/>
      <c r="W9733" s="75"/>
      <c r="AD9733" s="77"/>
    </row>
    <row r="9734" spans="16:30" ht="4.5" customHeight="1" x14ac:dyDescent="0.2">
      <c r="P9734" s="75"/>
      <c r="Q9734" s="75"/>
      <c r="W9734" s="75"/>
      <c r="AD9734" s="77"/>
    </row>
    <row r="9735" spans="16:30" ht="4.5" customHeight="1" x14ac:dyDescent="0.2">
      <c r="P9735" s="75"/>
      <c r="Q9735" s="75"/>
      <c r="W9735" s="75"/>
      <c r="AD9735" s="77"/>
    </row>
    <row r="9736" spans="16:30" ht="4.5" customHeight="1" x14ac:dyDescent="0.2">
      <c r="P9736" s="75"/>
      <c r="Q9736" s="75"/>
      <c r="W9736" s="75"/>
      <c r="AD9736" s="77"/>
    </row>
    <row r="9737" spans="16:30" ht="4.5" customHeight="1" x14ac:dyDescent="0.2">
      <c r="P9737" s="75"/>
      <c r="Q9737" s="75"/>
      <c r="W9737" s="75"/>
      <c r="AD9737" s="77"/>
    </row>
    <row r="9738" spans="16:30" ht="4.5" customHeight="1" x14ac:dyDescent="0.2">
      <c r="P9738" s="75"/>
      <c r="Q9738" s="75"/>
      <c r="W9738" s="75"/>
      <c r="AD9738" s="77"/>
    </row>
    <row r="9739" spans="16:30" ht="4.5" customHeight="1" x14ac:dyDescent="0.2">
      <c r="P9739" s="75"/>
      <c r="Q9739" s="75"/>
      <c r="W9739" s="75"/>
      <c r="AD9739" s="77"/>
    </row>
    <row r="9740" spans="16:30" ht="4.5" customHeight="1" x14ac:dyDescent="0.2">
      <c r="P9740" s="75"/>
      <c r="Q9740" s="75"/>
      <c r="W9740" s="75"/>
      <c r="AD9740" s="77"/>
    </row>
    <row r="9741" spans="16:30" ht="4.5" customHeight="1" x14ac:dyDescent="0.2">
      <c r="P9741" s="75"/>
      <c r="Q9741" s="75"/>
      <c r="W9741" s="75"/>
      <c r="AD9741" s="77"/>
    </row>
    <row r="9742" spans="16:30" ht="4.5" customHeight="1" x14ac:dyDescent="0.2">
      <c r="P9742" s="75"/>
      <c r="Q9742" s="75"/>
      <c r="W9742" s="75"/>
      <c r="AD9742" s="77"/>
    </row>
    <row r="9743" spans="16:30" ht="4.5" customHeight="1" x14ac:dyDescent="0.2">
      <c r="P9743" s="75"/>
      <c r="Q9743" s="75"/>
      <c r="W9743" s="75"/>
      <c r="AD9743" s="77"/>
    </row>
    <row r="9744" spans="16:30" ht="4.5" customHeight="1" x14ac:dyDescent="0.2">
      <c r="P9744" s="75"/>
      <c r="Q9744" s="75"/>
      <c r="W9744" s="75"/>
      <c r="AD9744" s="77"/>
    </row>
    <row r="9745" spans="16:30" ht="4.5" customHeight="1" x14ac:dyDescent="0.2">
      <c r="P9745" s="75"/>
      <c r="Q9745" s="75"/>
      <c r="W9745" s="75"/>
      <c r="AD9745" s="77"/>
    </row>
    <row r="9746" spans="16:30" ht="4.5" customHeight="1" x14ac:dyDescent="0.2">
      <c r="P9746" s="75"/>
      <c r="Q9746" s="75"/>
      <c r="W9746" s="75"/>
      <c r="AD9746" s="77"/>
    </row>
    <row r="9747" spans="16:30" ht="4.5" customHeight="1" x14ac:dyDescent="0.2">
      <c r="P9747" s="75"/>
      <c r="Q9747" s="75"/>
      <c r="W9747" s="75"/>
      <c r="AD9747" s="77"/>
    </row>
    <row r="9748" spans="16:30" ht="4.5" customHeight="1" x14ac:dyDescent="0.2">
      <c r="P9748" s="75"/>
      <c r="Q9748" s="75"/>
      <c r="W9748" s="75"/>
      <c r="AD9748" s="77"/>
    </row>
    <row r="9749" spans="16:30" ht="4.5" customHeight="1" x14ac:dyDescent="0.2">
      <c r="P9749" s="75"/>
      <c r="Q9749" s="75"/>
      <c r="W9749" s="75"/>
      <c r="AD9749" s="77"/>
    </row>
    <row r="9750" spans="16:30" ht="4.5" customHeight="1" x14ac:dyDescent="0.2">
      <c r="P9750" s="75"/>
      <c r="Q9750" s="75"/>
      <c r="W9750" s="75"/>
      <c r="AD9750" s="77"/>
    </row>
    <row r="9751" spans="16:30" ht="4.5" customHeight="1" x14ac:dyDescent="0.2">
      <c r="P9751" s="75"/>
      <c r="Q9751" s="75"/>
      <c r="W9751" s="75"/>
      <c r="AD9751" s="77"/>
    </row>
    <row r="9752" spans="16:30" ht="4.5" customHeight="1" x14ac:dyDescent="0.2">
      <c r="P9752" s="75"/>
      <c r="Q9752" s="75"/>
      <c r="W9752" s="75"/>
      <c r="AD9752" s="77"/>
    </row>
    <row r="9753" spans="16:30" ht="4.5" customHeight="1" x14ac:dyDescent="0.2">
      <c r="P9753" s="75"/>
      <c r="Q9753" s="75"/>
      <c r="W9753" s="75"/>
      <c r="AD9753" s="77"/>
    </row>
    <row r="9754" spans="16:30" ht="4.5" customHeight="1" x14ac:dyDescent="0.2">
      <c r="P9754" s="75"/>
      <c r="Q9754" s="75"/>
      <c r="W9754" s="75"/>
      <c r="AD9754" s="77"/>
    </row>
    <row r="9755" spans="16:30" ht="4.5" customHeight="1" x14ac:dyDescent="0.2">
      <c r="P9755" s="75"/>
      <c r="Q9755" s="75"/>
      <c r="W9755" s="75"/>
      <c r="AD9755" s="77"/>
    </row>
    <row r="9756" spans="16:30" ht="4.5" customHeight="1" x14ac:dyDescent="0.2">
      <c r="P9756" s="75"/>
      <c r="Q9756" s="75"/>
      <c r="W9756" s="75"/>
      <c r="AD9756" s="77"/>
    </row>
    <row r="9757" spans="16:30" ht="4.5" customHeight="1" x14ac:dyDescent="0.2">
      <c r="P9757" s="75"/>
      <c r="Q9757" s="75"/>
      <c r="W9757" s="75"/>
      <c r="AD9757" s="77"/>
    </row>
    <row r="9758" spans="16:30" ht="4.5" customHeight="1" x14ac:dyDescent="0.2">
      <c r="P9758" s="75"/>
      <c r="Q9758" s="75"/>
      <c r="W9758" s="75"/>
      <c r="AD9758" s="77"/>
    </row>
    <row r="9759" spans="16:30" ht="4.5" customHeight="1" x14ac:dyDescent="0.2">
      <c r="P9759" s="75"/>
      <c r="Q9759" s="75"/>
      <c r="W9759" s="75"/>
      <c r="AD9759" s="77"/>
    </row>
    <row r="9760" spans="16:30" ht="4.5" customHeight="1" x14ac:dyDescent="0.2">
      <c r="P9760" s="75"/>
      <c r="Q9760" s="75"/>
      <c r="W9760" s="75"/>
      <c r="AD9760" s="77"/>
    </row>
    <row r="9761" spans="16:30" ht="4.5" customHeight="1" x14ac:dyDescent="0.2">
      <c r="P9761" s="75"/>
      <c r="Q9761" s="75"/>
      <c r="W9761" s="75"/>
      <c r="AD9761" s="77"/>
    </row>
    <row r="9762" spans="16:30" ht="4.5" customHeight="1" x14ac:dyDescent="0.2">
      <c r="P9762" s="75"/>
      <c r="Q9762" s="75"/>
      <c r="W9762" s="75"/>
      <c r="AD9762" s="77"/>
    </row>
    <row r="9763" spans="16:30" ht="4.5" customHeight="1" x14ac:dyDescent="0.2">
      <c r="P9763" s="75"/>
      <c r="Q9763" s="75"/>
      <c r="W9763" s="75"/>
      <c r="AD9763" s="77"/>
    </row>
    <row r="9764" spans="16:30" ht="4.5" customHeight="1" x14ac:dyDescent="0.2">
      <c r="P9764" s="75"/>
      <c r="Q9764" s="75"/>
      <c r="W9764" s="75"/>
      <c r="AD9764" s="77"/>
    </row>
    <row r="9765" spans="16:30" ht="4.5" customHeight="1" x14ac:dyDescent="0.2">
      <c r="P9765" s="75"/>
      <c r="Q9765" s="75"/>
      <c r="W9765" s="75"/>
      <c r="AD9765" s="77"/>
    </row>
    <row r="9766" spans="16:30" ht="4.5" customHeight="1" x14ac:dyDescent="0.2">
      <c r="P9766" s="75"/>
      <c r="Q9766" s="75"/>
      <c r="W9766" s="75"/>
      <c r="AD9766" s="77"/>
    </row>
    <row r="9767" spans="16:30" ht="4.5" customHeight="1" x14ac:dyDescent="0.2">
      <c r="P9767" s="75"/>
      <c r="Q9767" s="75"/>
      <c r="W9767" s="75"/>
      <c r="AD9767" s="77"/>
    </row>
    <row r="9768" spans="16:30" ht="4.5" customHeight="1" x14ac:dyDescent="0.2">
      <c r="P9768" s="75"/>
      <c r="Q9768" s="75"/>
      <c r="W9768" s="75"/>
      <c r="AD9768" s="77"/>
    </row>
    <row r="9769" spans="16:30" ht="4.5" customHeight="1" x14ac:dyDescent="0.2">
      <c r="P9769" s="75"/>
      <c r="Q9769" s="75"/>
      <c r="W9769" s="75"/>
      <c r="AD9769" s="77"/>
    </row>
    <row r="9770" spans="16:30" ht="4.5" customHeight="1" x14ac:dyDescent="0.2">
      <c r="P9770" s="75"/>
      <c r="Q9770" s="75"/>
      <c r="W9770" s="75"/>
      <c r="AD9770" s="77"/>
    </row>
    <row r="9771" spans="16:30" ht="4.5" customHeight="1" x14ac:dyDescent="0.2">
      <c r="P9771" s="75"/>
      <c r="Q9771" s="75"/>
      <c r="W9771" s="75"/>
      <c r="AD9771" s="77"/>
    </row>
    <row r="9772" spans="16:30" ht="4.5" customHeight="1" x14ac:dyDescent="0.2">
      <c r="P9772" s="75"/>
      <c r="Q9772" s="75"/>
      <c r="W9772" s="75"/>
      <c r="AD9772" s="77"/>
    </row>
    <row r="9773" spans="16:30" ht="4.5" customHeight="1" x14ac:dyDescent="0.2">
      <c r="P9773" s="75"/>
      <c r="Q9773" s="75"/>
      <c r="W9773" s="75"/>
      <c r="AD9773" s="77"/>
    </row>
    <row r="9774" spans="16:30" ht="4.5" customHeight="1" x14ac:dyDescent="0.2">
      <c r="P9774" s="75"/>
      <c r="Q9774" s="75"/>
      <c r="W9774" s="75"/>
      <c r="AD9774" s="77"/>
    </row>
    <row r="9775" spans="16:30" ht="4.5" customHeight="1" x14ac:dyDescent="0.2">
      <c r="P9775" s="75"/>
      <c r="Q9775" s="75"/>
      <c r="W9775" s="75"/>
      <c r="AD9775" s="77"/>
    </row>
    <row r="9776" spans="16:30" ht="4.5" customHeight="1" x14ac:dyDescent="0.2">
      <c r="P9776" s="75"/>
      <c r="Q9776" s="75"/>
      <c r="W9776" s="75"/>
      <c r="AD9776" s="77"/>
    </row>
    <row r="9777" spans="16:30" ht="4.5" customHeight="1" x14ac:dyDescent="0.2">
      <c r="P9777" s="75"/>
      <c r="Q9777" s="75"/>
      <c r="W9777" s="75"/>
      <c r="AD9777" s="77"/>
    </row>
    <row r="9778" spans="16:30" ht="4.5" customHeight="1" x14ac:dyDescent="0.2">
      <c r="P9778" s="75"/>
      <c r="Q9778" s="75"/>
      <c r="W9778" s="75"/>
      <c r="AD9778" s="77"/>
    </row>
    <row r="9779" spans="16:30" ht="4.5" customHeight="1" x14ac:dyDescent="0.2">
      <c r="P9779" s="75"/>
      <c r="Q9779" s="75"/>
      <c r="W9779" s="75"/>
      <c r="AD9779" s="77"/>
    </row>
    <row r="9780" spans="16:30" ht="4.5" customHeight="1" x14ac:dyDescent="0.2">
      <c r="P9780" s="75"/>
      <c r="Q9780" s="75"/>
      <c r="W9780" s="75"/>
      <c r="AD9780" s="77"/>
    </row>
    <row r="9781" spans="16:30" ht="4.5" customHeight="1" x14ac:dyDescent="0.2">
      <c r="P9781" s="75"/>
      <c r="Q9781" s="75"/>
      <c r="W9781" s="75"/>
      <c r="AD9781" s="77"/>
    </row>
    <row r="9782" spans="16:30" ht="4.5" customHeight="1" x14ac:dyDescent="0.2">
      <c r="P9782" s="75"/>
      <c r="Q9782" s="75"/>
      <c r="W9782" s="75"/>
      <c r="AD9782" s="77"/>
    </row>
    <row r="9783" spans="16:30" ht="4.5" customHeight="1" x14ac:dyDescent="0.2">
      <c r="P9783" s="75"/>
      <c r="Q9783" s="75"/>
      <c r="W9783" s="75"/>
      <c r="AD9783" s="77"/>
    </row>
    <row r="9784" spans="16:30" ht="4.5" customHeight="1" x14ac:dyDescent="0.2">
      <c r="P9784" s="75"/>
      <c r="Q9784" s="75"/>
      <c r="W9784" s="75"/>
      <c r="AD9784" s="77"/>
    </row>
    <row r="9785" spans="16:30" ht="4.5" customHeight="1" x14ac:dyDescent="0.2">
      <c r="P9785" s="75"/>
      <c r="Q9785" s="75"/>
      <c r="W9785" s="75"/>
      <c r="AD9785" s="77"/>
    </row>
    <row r="9786" spans="16:30" ht="4.5" customHeight="1" x14ac:dyDescent="0.2">
      <c r="P9786" s="75"/>
      <c r="Q9786" s="75"/>
      <c r="W9786" s="75"/>
      <c r="AD9786" s="77"/>
    </row>
    <row r="9787" spans="16:30" ht="4.5" customHeight="1" x14ac:dyDescent="0.2">
      <c r="P9787" s="75"/>
      <c r="Q9787" s="75"/>
      <c r="W9787" s="75"/>
      <c r="AD9787" s="77"/>
    </row>
    <row r="9788" spans="16:30" ht="4.5" customHeight="1" x14ac:dyDescent="0.2">
      <c r="P9788" s="75"/>
      <c r="Q9788" s="75"/>
      <c r="W9788" s="75"/>
      <c r="AD9788" s="77"/>
    </row>
    <row r="9789" spans="16:30" ht="4.5" customHeight="1" x14ac:dyDescent="0.2">
      <c r="P9789" s="75"/>
      <c r="Q9789" s="75"/>
      <c r="W9789" s="75"/>
      <c r="AD9789" s="77"/>
    </row>
    <row r="9790" spans="16:30" ht="4.5" customHeight="1" x14ac:dyDescent="0.2">
      <c r="P9790" s="75"/>
      <c r="Q9790" s="75"/>
      <c r="W9790" s="75"/>
      <c r="AD9790" s="77"/>
    </row>
    <row r="9791" spans="16:30" ht="4.5" customHeight="1" x14ac:dyDescent="0.2">
      <c r="P9791" s="75"/>
      <c r="Q9791" s="75"/>
      <c r="W9791" s="75"/>
      <c r="AD9791" s="77"/>
    </row>
    <row r="9792" spans="16:30" ht="4.5" customHeight="1" x14ac:dyDescent="0.2">
      <c r="P9792" s="75"/>
      <c r="Q9792" s="75"/>
      <c r="W9792" s="75"/>
      <c r="AD9792" s="77"/>
    </row>
    <row r="9793" spans="16:30" ht="4.5" customHeight="1" x14ac:dyDescent="0.2">
      <c r="P9793" s="75"/>
      <c r="Q9793" s="75"/>
      <c r="W9793" s="75"/>
      <c r="AD9793" s="77"/>
    </row>
    <row r="9794" spans="16:30" ht="4.5" customHeight="1" x14ac:dyDescent="0.2">
      <c r="P9794" s="75"/>
      <c r="Q9794" s="75"/>
      <c r="W9794" s="75"/>
      <c r="AD9794" s="77"/>
    </row>
    <row r="9795" spans="16:30" ht="4.5" customHeight="1" x14ac:dyDescent="0.2">
      <c r="P9795" s="75"/>
      <c r="Q9795" s="75"/>
      <c r="W9795" s="75"/>
      <c r="AD9795" s="77"/>
    </row>
    <row r="9796" spans="16:30" ht="4.5" customHeight="1" x14ac:dyDescent="0.2">
      <c r="P9796" s="75"/>
      <c r="Q9796" s="75"/>
      <c r="W9796" s="75"/>
      <c r="AD9796" s="77"/>
    </row>
    <row r="9797" spans="16:30" ht="4.5" customHeight="1" x14ac:dyDescent="0.2">
      <c r="P9797" s="75"/>
      <c r="Q9797" s="75"/>
      <c r="W9797" s="75"/>
      <c r="AD9797" s="77"/>
    </row>
    <row r="9798" spans="16:30" ht="4.5" customHeight="1" x14ac:dyDescent="0.2">
      <c r="P9798" s="75"/>
      <c r="Q9798" s="75"/>
      <c r="W9798" s="75"/>
      <c r="AD9798" s="77"/>
    </row>
    <row r="9799" spans="16:30" ht="4.5" customHeight="1" x14ac:dyDescent="0.2">
      <c r="P9799" s="75"/>
      <c r="Q9799" s="75"/>
      <c r="W9799" s="75"/>
      <c r="AD9799" s="77"/>
    </row>
    <row r="9800" spans="16:30" ht="4.5" customHeight="1" x14ac:dyDescent="0.2">
      <c r="P9800" s="75"/>
      <c r="Q9800" s="75"/>
      <c r="W9800" s="75"/>
      <c r="AD9800" s="77"/>
    </row>
    <row r="9801" spans="16:30" ht="4.5" customHeight="1" x14ac:dyDescent="0.2">
      <c r="P9801" s="75"/>
      <c r="Q9801" s="75"/>
      <c r="W9801" s="75"/>
      <c r="AD9801" s="77"/>
    </row>
    <row r="9802" spans="16:30" ht="4.5" customHeight="1" x14ac:dyDescent="0.2">
      <c r="P9802" s="75"/>
      <c r="Q9802" s="75"/>
      <c r="W9802" s="75"/>
      <c r="AD9802" s="77"/>
    </row>
    <row r="9803" spans="16:30" ht="4.5" customHeight="1" x14ac:dyDescent="0.2">
      <c r="P9803" s="75"/>
      <c r="Q9803" s="75"/>
      <c r="W9803" s="75"/>
      <c r="AD9803" s="77"/>
    </row>
    <row r="9804" spans="16:30" ht="4.5" customHeight="1" x14ac:dyDescent="0.2">
      <c r="P9804" s="75"/>
      <c r="Q9804" s="75"/>
      <c r="W9804" s="75"/>
      <c r="AD9804" s="77"/>
    </row>
    <row r="9805" spans="16:30" ht="4.5" customHeight="1" x14ac:dyDescent="0.2">
      <c r="P9805" s="75"/>
      <c r="Q9805" s="75"/>
      <c r="W9805" s="75"/>
      <c r="AD9805" s="77"/>
    </row>
    <row r="9806" spans="16:30" ht="4.5" customHeight="1" x14ac:dyDescent="0.2">
      <c r="P9806" s="75"/>
      <c r="Q9806" s="75"/>
      <c r="W9806" s="75"/>
      <c r="AD9806" s="77"/>
    </row>
    <row r="9807" spans="16:30" ht="4.5" customHeight="1" x14ac:dyDescent="0.2">
      <c r="P9807" s="75"/>
      <c r="Q9807" s="75"/>
      <c r="W9807" s="75"/>
      <c r="AD9807" s="77"/>
    </row>
    <row r="9808" spans="16:30" ht="4.5" customHeight="1" x14ac:dyDescent="0.2">
      <c r="P9808" s="75"/>
      <c r="Q9808" s="75"/>
      <c r="W9808" s="75"/>
      <c r="AD9808" s="77"/>
    </row>
    <row r="9809" spans="16:30" ht="4.5" customHeight="1" x14ac:dyDescent="0.2">
      <c r="P9809" s="75"/>
      <c r="Q9809" s="75"/>
      <c r="W9809" s="75"/>
      <c r="AD9809" s="77"/>
    </row>
    <row r="9810" spans="16:30" ht="4.5" customHeight="1" x14ac:dyDescent="0.2">
      <c r="P9810" s="75"/>
      <c r="Q9810" s="75"/>
      <c r="W9810" s="75"/>
      <c r="AD9810" s="77"/>
    </row>
    <row r="9811" spans="16:30" ht="4.5" customHeight="1" x14ac:dyDescent="0.2">
      <c r="P9811" s="75"/>
      <c r="Q9811" s="75"/>
      <c r="W9811" s="75"/>
      <c r="AD9811" s="77"/>
    </row>
    <row r="9812" spans="16:30" ht="4.5" customHeight="1" x14ac:dyDescent="0.2">
      <c r="P9812" s="75"/>
      <c r="Q9812" s="75"/>
      <c r="W9812" s="75"/>
      <c r="AD9812" s="77"/>
    </row>
    <row r="9813" spans="16:30" ht="4.5" customHeight="1" x14ac:dyDescent="0.2">
      <c r="P9813" s="75"/>
      <c r="Q9813" s="75"/>
      <c r="W9813" s="75"/>
      <c r="AD9813" s="77"/>
    </row>
    <row r="9814" spans="16:30" ht="4.5" customHeight="1" x14ac:dyDescent="0.2">
      <c r="P9814" s="75"/>
      <c r="Q9814" s="75"/>
      <c r="W9814" s="75"/>
      <c r="AD9814" s="77"/>
    </row>
    <row r="9815" spans="16:30" ht="4.5" customHeight="1" x14ac:dyDescent="0.2">
      <c r="P9815" s="75"/>
      <c r="Q9815" s="75"/>
      <c r="W9815" s="75"/>
      <c r="AD9815" s="77"/>
    </row>
    <row r="9816" spans="16:30" ht="4.5" customHeight="1" x14ac:dyDescent="0.2">
      <c r="P9816" s="75"/>
      <c r="Q9816" s="75"/>
      <c r="W9816" s="75"/>
      <c r="AD9816" s="77"/>
    </row>
    <row r="9817" spans="16:30" ht="4.5" customHeight="1" x14ac:dyDescent="0.2">
      <c r="P9817" s="75"/>
      <c r="Q9817" s="75"/>
      <c r="W9817" s="75"/>
      <c r="AD9817" s="77"/>
    </row>
    <row r="9818" spans="16:30" ht="4.5" customHeight="1" x14ac:dyDescent="0.2">
      <c r="P9818" s="75"/>
      <c r="Q9818" s="75"/>
      <c r="W9818" s="75"/>
      <c r="AD9818" s="77"/>
    </row>
    <row r="9819" spans="16:30" ht="4.5" customHeight="1" x14ac:dyDescent="0.2">
      <c r="P9819" s="75"/>
      <c r="Q9819" s="75"/>
      <c r="W9819" s="75"/>
      <c r="AD9819" s="77"/>
    </row>
    <row r="9820" spans="16:30" ht="4.5" customHeight="1" x14ac:dyDescent="0.2">
      <c r="P9820" s="75"/>
      <c r="Q9820" s="75"/>
      <c r="W9820" s="75"/>
      <c r="AD9820" s="77"/>
    </row>
    <row r="9821" spans="16:30" ht="4.5" customHeight="1" x14ac:dyDescent="0.2">
      <c r="P9821" s="75"/>
      <c r="Q9821" s="75"/>
      <c r="W9821" s="75"/>
      <c r="AD9821" s="77"/>
    </row>
    <row r="9822" spans="16:30" ht="4.5" customHeight="1" x14ac:dyDescent="0.2">
      <c r="P9822" s="75"/>
      <c r="Q9822" s="75"/>
      <c r="W9822" s="75"/>
      <c r="AD9822" s="77"/>
    </row>
    <row r="9823" spans="16:30" ht="4.5" customHeight="1" x14ac:dyDescent="0.2">
      <c r="P9823" s="75"/>
      <c r="Q9823" s="75"/>
      <c r="W9823" s="75"/>
      <c r="AD9823" s="77"/>
    </row>
    <row r="9824" spans="16:30" ht="4.5" customHeight="1" x14ac:dyDescent="0.2">
      <c r="P9824" s="75"/>
      <c r="Q9824" s="75"/>
      <c r="W9824" s="75"/>
      <c r="AD9824" s="77"/>
    </row>
    <row r="9825" spans="16:30" ht="4.5" customHeight="1" x14ac:dyDescent="0.2">
      <c r="P9825" s="75"/>
      <c r="Q9825" s="75"/>
      <c r="W9825" s="75"/>
      <c r="AD9825" s="77"/>
    </row>
    <row r="9826" spans="16:30" ht="4.5" customHeight="1" x14ac:dyDescent="0.2">
      <c r="P9826" s="75"/>
      <c r="Q9826" s="75"/>
      <c r="W9826" s="75"/>
      <c r="AD9826" s="77"/>
    </row>
    <row r="9827" spans="16:30" ht="4.5" customHeight="1" x14ac:dyDescent="0.2">
      <c r="P9827" s="75"/>
      <c r="Q9827" s="75"/>
      <c r="W9827" s="75"/>
      <c r="AD9827" s="77"/>
    </row>
    <row r="9828" spans="16:30" ht="4.5" customHeight="1" x14ac:dyDescent="0.2">
      <c r="P9828" s="75"/>
      <c r="Q9828" s="75"/>
      <c r="W9828" s="75"/>
      <c r="AD9828" s="77"/>
    </row>
    <row r="9829" spans="16:30" ht="4.5" customHeight="1" x14ac:dyDescent="0.2">
      <c r="P9829" s="75"/>
      <c r="Q9829" s="75"/>
      <c r="W9829" s="75"/>
      <c r="AD9829" s="77"/>
    </row>
    <row r="9830" spans="16:30" ht="4.5" customHeight="1" x14ac:dyDescent="0.2">
      <c r="P9830" s="75"/>
      <c r="Q9830" s="75"/>
      <c r="W9830" s="75"/>
      <c r="AD9830" s="77"/>
    </row>
    <row r="9831" spans="16:30" ht="4.5" customHeight="1" x14ac:dyDescent="0.2">
      <c r="P9831" s="75"/>
      <c r="Q9831" s="75"/>
      <c r="W9831" s="75"/>
      <c r="AD9831" s="77"/>
    </row>
    <row r="9832" spans="16:30" ht="4.5" customHeight="1" x14ac:dyDescent="0.2">
      <c r="P9832" s="75"/>
      <c r="Q9832" s="75"/>
      <c r="W9832" s="75"/>
      <c r="AD9832" s="77"/>
    </row>
    <row r="9833" spans="16:30" ht="4.5" customHeight="1" x14ac:dyDescent="0.2">
      <c r="P9833" s="75"/>
      <c r="Q9833" s="75"/>
      <c r="W9833" s="75"/>
      <c r="AD9833" s="77"/>
    </row>
    <row r="9834" spans="16:30" ht="4.5" customHeight="1" x14ac:dyDescent="0.2">
      <c r="P9834" s="75"/>
      <c r="Q9834" s="75"/>
      <c r="W9834" s="75"/>
      <c r="AD9834" s="77"/>
    </row>
    <row r="9835" spans="16:30" ht="4.5" customHeight="1" x14ac:dyDescent="0.2">
      <c r="P9835" s="75"/>
      <c r="Q9835" s="75"/>
      <c r="W9835" s="75"/>
      <c r="AD9835" s="77"/>
    </row>
    <row r="9836" spans="16:30" ht="4.5" customHeight="1" x14ac:dyDescent="0.2">
      <c r="P9836" s="75"/>
      <c r="Q9836" s="75"/>
      <c r="W9836" s="75"/>
      <c r="AD9836" s="77"/>
    </row>
    <row r="9837" spans="16:30" ht="4.5" customHeight="1" x14ac:dyDescent="0.2">
      <c r="P9837" s="75"/>
      <c r="Q9837" s="75"/>
      <c r="W9837" s="75"/>
      <c r="AD9837" s="77"/>
    </row>
    <row r="9838" spans="16:30" ht="4.5" customHeight="1" x14ac:dyDescent="0.2">
      <c r="P9838" s="75"/>
      <c r="Q9838" s="75"/>
      <c r="W9838" s="75"/>
      <c r="AD9838" s="77"/>
    </row>
    <row r="9839" spans="16:30" ht="4.5" customHeight="1" x14ac:dyDescent="0.2">
      <c r="P9839" s="75"/>
      <c r="Q9839" s="75"/>
      <c r="W9839" s="75"/>
      <c r="AD9839" s="77"/>
    </row>
    <row r="9840" spans="16:30" ht="4.5" customHeight="1" x14ac:dyDescent="0.2">
      <c r="P9840" s="75"/>
      <c r="Q9840" s="75"/>
      <c r="W9840" s="75"/>
      <c r="AD9840" s="77"/>
    </row>
    <row r="9841" spans="16:30" ht="4.5" customHeight="1" x14ac:dyDescent="0.2">
      <c r="P9841" s="75"/>
      <c r="Q9841" s="75"/>
      <c r="W9841" s="75"/>
      <c r="AD9841" s="77"/>
    </row>
    <row r="9842" spans="16:30" ht="4.5" customHeight="1" x14ac:dyDescent="0.2">
      <c r="P9842" s="75"/>
      <c r="Q9842" s="75"/>
      <c r="W9842" s="75"/>
      <c r="AD9842" s="77"/>
    </row>
    <row r="9843" spans="16:30" ht="4.5" customHeight="1" x14ac:dyDescent="0.2">
      <c r="P9843" s="75"/>
      <c r="Q9843" s="75"/>
      <c r="W9843" s="75"/>
      <c r="AD9843" s="77"/>
    </row>
    <row r="9844" spans="16:30" ht="4.5" customHeight="1" x14ac:dyDescent="0.2">
      <c r="P9844" s="75"/>
      <c r="Q9844" s="75"/>
      <c r="W9844" s="75"/>
      <c r="AD9844" s="77"/>
    </row>
    <row r="9845" spans="16:30" ht="4.5" customHeight="1" x14ac:dyDescent="0.2">
      <c r="P9845" s="75"/>
      <c r="Q9845" s="75"/>
      <c r="W9845" s="75"/>
      <c r="AD9845" s="77"/>
    </row>
    <row r="9846" spans="16:30" ht="4.5" customHeight="1" x14ac:dyDescent="0.2">
      <c r="P9846" s="75"/>
      <c r="Q9846" s="75"/>
      <c r="W9846" s="75"/>
      <c r="AD9846" s="77"/>
    </row>
    <row r="9847" spans="16:30" ht="4.5" customHeight="1" x14ac:dyDescent="0.2">
      <c r="P9847" s="75"/>
      <c r="Q9847" s="75"/>
      <c r="W9847" s="75"/>
      <c r="AD9847" s="77"/>
    </row>
    <row r="9848" spans="16:30" ht="4.5" customHeight="1" x14ac:dyDescent="0.2">
      <c r="P9848" s="75"/>
      <c r="Q9848" s="75"/>
      <c r="W9848" s="75"/>
      <c r="AD9848" s="77"/>
    </row>
    <row r="9849" spans="16:30" ht="4.5" customHeight="1" x14ac:dyDescent="0.2">
      <c r="P9849" s="75"/>
      <c r="Q9849" s="75"/>
      <c r="W9849" s="75"/>
      <c r="AD9849" s="77"/>
    </row>
    <row r="9850" spans="16:30" ht="4.5" customHeight="1" x14ac:dyDescent="0.2">
      <c r="P9850" s="75"/>
      <c r="Q9850" s="75"/>
      <c r="W9850" s="75"/>
      <c r="AD9850" s="77"/>
    </row>
    <row r="9851" spans="16:30" ht="4.5" customHeight="1" x14ac:dyDescent="0.2">
      <c r="P9851" s="75"/>
      <c r="Q9851" s="75"/>
      <c r="W9851" s="75"/>
      <c r="AD9851" s="77"/>
    </row>
    <row r="9852" spans="16:30" ht="4.5" customHeight="1" x14ac:dyDescent="0.2">
      <c r="P9852" s="75"/>
      <c r="Q9852" s="75"/>
      <c r="W9852" s="75"/>
      <c r="AD9852" s="77"/>
    </row>
    <row r="9853" spans="16:30" ht="4.5" customHeight="1" x14ac:dyDescent="0.2">
      <c r="P9853" s="75"/>
      <c r="Q9853" s="75"/>
      <c r="W9853" s="75"/>
      <c r="AD9853" s="77"/>
    </row>
    <row r="9854" spans="16:30" ht="4.5" customHeight="1" x14ac:dyDescent="0.2">
      <c r="P9854" s="75"/>
      <c r="Q9854" s="75"/>
      <c r="W9854" s="75"/>
      <c r="AD9854" s="77"/>
    </row>
    <row r="9855" spans="16:30" ht="4.5" customHeight="1" x14ac:dyDescent="0.2">
      <c r="P9855" s="75"/>
      <c r="Q9855" s="75"/>
      <c r="W9855" s="75"/>
      <c r="AD9855" s="77"/>
    </row>
    <row r="9856" spans="16:30" ht="4.5" customHeight="1" x14ac:dyDescent="0.2">
      <c r="P9856" s="75"/>
      <c r="Q9856" s="75"/>
      <c r="W9856" s="75"/>
      <c r="AD9856" s="77"/>
    </row>
    <row r="9857" spans="16:30" ht="4.5" customHeight="1" x14ac:dyDescent="0.2">
      <c r="P9857" s="75"/>
      <c r="Q9857" s="75"/>
      <c r="W9857" s="75"/>
      <c r="AD9857" s="77"/>
    </row>
    <row r="9858" spans="16:30" ht="4.5" customHeight="1" x14ac:dyDescent="0.2">
      <c r="P9858" s="75"/>
      <c r="Q9858" s="75"/>
      <c r="W9858" s="75"/>
      <c r="AD9858" s="77"/>
    </row>
    <row r="9859" spans="16:30" ht="4.5" customHeight="1" x14ac:dyDescent="0.2">
      <c r="P9859" s="75"/>
      <c r="Q9859" s="75"/>
      <c r="W9859" s="75"/>
      <c r="AD9859" s="77"/>
    </row>
    <row r="9860" spans="16:30" ht="4.5" customHeight="1" x14ac:dyDescent="0.2">
      <c r="P9860" s="75"/>
      <c r="Q9860" s="75"/>
      <c r="W9860" s="75"/>
      <c r="AD9860" s="77"/>
    </row>
    <row r="9861" spans="16:30" ht="4.5" customHeight="1" x14ac:dyDescent="0.2">
      <c r="P9861" s="75"/>
      <c r="Q9861" s="75"/>
      <c r="W9861" s="75"/>
      <c r="AD9861" s="77"/>
    </row>
    <row r="9862" spans="16:30" ht="4.5" customHeight="1" x14ac:dyDescent="0.2">
      <c r="P9862" s="75"/>
      <c r="Q9862" s="75"/>
      <c r="W9862" s="75"/>
      <c r="AD9862" s="77"/>
    </row>
    <row r="9863" spans="16:30" ht="4.5" customHeight="1" x14ac:dyDescent="0.2">
      <c r="P9863" s="75"/>
      <c r="Q9863" s="75"/>
      <c r="W9863" s="75"/>
      <c r="AD9863" s="77"/>
    </row>
    <row r="9864" spans="16:30" ht="4.5" customHeight="1" x14ac:dyDescent="0.2">
      <c r="P9864" s="75"/>
      <c r="Q9864" s="75"/>
      <c r="W9864" s="75"/>
      <c r="AD9864" s="77"/>
    </row>
    <row r="9865" spans="16:30" ht="4.5" customHeight="1" x14ac:dyDescent="0.2">
      <c r="P9865" s="75"/>
      <c r="Q9865" s="75"/>
      <c r="W9865" s="75"/>
      <c r="AD9865" s="77"/>
    </row>
    <row r="9866" spans="16:30" ht="4.5" customHeight="1" x14ac:dyDescent="0.2">
      <c r="P9866" s="75"/>
      <c r="Q9866" s="75"/>
      <c r="W9866" s="75"/>
      <c r="AD9866" s="77"/>
    </row>
    <row r="9867" spans="16:30" ht="4.5" customHeight="1" x14ac:dyDescent="0.2">
      <c r="P9867" s="75"/>
      <c r="Q9867" s="75"/>
      <c r="W9867" s="75"/>
      <c r="AD9867" s="77"/>
    </row>
    <row r="9868" spans="16:30" ht="4.5" customHeight="1" x14ac:dyDescent="0.2">
      <c r="P9868" s="75"/>
      <c r="Q9868" s="75"/>
      <c r="W9868" s="75"/>
      <c r="AD9868" s="77"/>
    </row>
    <row r="9869" spans="16:30" ht="4.5" customHeight="1" x14ac:dyDescent="0.2">
      <c r="P9869" s="75"/>
      <c r="Q9869" s="75"/>
      <c r="W9869" s="75"/>
      <c r="AD9869" s="77"/>
    </row>
    <row r="9870" spans="16:30" ht="4.5" customHeight="1" x14ac:dyDescent="0.2">
      <c r="P9870" s="75"/>
      <c r="Q9870" s="75"/>
      <c r="W9870" s="75"/>
      <c r="AD9870" s="77"/>
    </row>
    <row r="9871" spans="16:30" ht="4.5" customHeight="1" x14ac:dyDescent="0.2">
      <c r="P9871" s="75"/>
      <c r="Q9871" s="75"/>
      <c r="W9871" s="75"/>
      <c r="AD9871" s="77"/>
    </row>
    <row r="9872" spans="16:30" ht="4.5" customHeight="1" x14ac:dyDescent="0.2">
      <c r="P9872" s="75"/>
      <c r="Q9872" s="75"/>
      <c r="W9872" s="75"/>
      <c r="AD9872" s="77"/>
    </row>
    <row r="9873" spans="16:30" ht="4.5" customHeight="1" x14ac:dyDescent="0.2">
      <c r="P9873" s="75"/>
      <c r="Q9873" s="75"/>
      <c r="W9873" s="75"/>
      <c r="AD9873" s="77"/>
    </row>
    <row r="9874" spans="16:30" ht="4.5" customHeight="1" x14ac:dyDescent="0.2">
      <c r="P9874" s="75"/>
      <c r="Q9874" s="75"/>
      <c r="W9874" s="75"/>
      <c r="AD9874" s="77"/>
    </row>
    <row r="9875" spans="16:30" ht="4.5" customHeight="1" x14ac:dyDescent="0.2">
      <c r="P9875" s="75"/>
      <c r="Q9875" s="75"/>
      <c r="W9875" s="75"/>
      <c r="AD9875" s="77"/>
    </row>
    <row r="9876" spans="16:30" ht="4.5" customHeight="1" x14ac:dyDescent="0.2">
      <c r="P9876" s="75"/>
      <c r="Q9876" s="75"/>
      <c r="W9876" s="75"/>
      <c r="AD9876" s="77"/>
    </row>
    <row r="9877" spans="16:30" ht="4.5" customHeight="1" x14ac:dyDescent="0.2">
      <c r="P9877" s="75"/>
      <c r="Q9877" s="75"/>
      <c r="W9877" s="75"/>
      <c r="AD9877" s="77"/>
    </row>
    <row r="9878" spans="16:30" ht="4.5" customHeight="1" x14ac:dyDescent="0.2">
      <c r="P9878" s="75"/>
      <c r="Q9878" s="75"/>
      <c r="W9878" s="75"/>
      <c r="AD9878" s="77"/>
    </row>
    <row r="9879" spans="16:30" ht="4.5" customHeight="1" x14ac:dyDescent="0.2">
      <c r="P9879" s="75"/>
      <c r="Q9879" s="75"/>
      <c r="W9879" s="75"/>
      <c r="AD9879" s="77"/>
    </row>
    <row r="9880" spans="16:30" ht="4.5" customHeight="1" x14ac:dyDescent="0.2">
      <c r="P9880" s="75"/>
      <c r="Q9880" s="75"/>
      <c r="W9880" s="75"/>
      <c r="AD9880" s="77"/>
    </row>
    <row r="9881" spans="16:30" ht="4.5" customHeight="1" x14ac:dyDescent="0.2">
      <c r="P9881" s="75"/>
      <c r="Q9881" s="75"/>
      <c r="W9881" s="75"/>
      <c r="AD9881" s="77"/>
    </row>
    <row r="9882" spans="16:30" ht="4.5" customHeight="1" x14ac:dyDescent="0.2">
      <c r="P9882" s="75"/>
      <c r="Q9882" s="75"/>
      <c r="W9882" s="75"/>
      <c r="AD9882" s="77"/>
    </row>
    <row r="9883" spans="16:30" ht="4.5" customHeight="1" x14ac:dyDescent="0.2">
      <c r="P9883" s="75"/>
      <c r="Q9883" s="75"/>
      <c r="W9883" s="75"/>
      <c r="AD9883" s="77"/>
    </row>
    <row r="9884" spans="16:30" ht="4.5" customHeight="1" x14ac:dyDescent="0.2">
      <c r="P9884" s="75"/>
      <c r="Q9884" s="75"/>
      <c r="W9884" s="75"/>
      <c r="AD9884" s="77"/>
    </row>
    <row r="9885" spans="16:30" ht="4.5" customHeight="1" x14ac:dyDescent="0.2">
      <c r="P9885" s="75"/>
      <c r="Q9885" s="75"/>
      <c r="W9885" s="75"/>
      <c r="AD9885" s="77"/>
    </row>
    <row r="9886" spans="16:30" ht="4.5" customHeight="1" x14ac:dyDescent="0.2">
      <c r="P9886" s="75"/>
      <c r="Q9886" s="75"/>
      <c r="W9886" s="75"/>
      <c r="AD9886" s="77"/>
    </row>
    <row r="9887" spans="16:30" ht="4.5" customHeight="1" x14ac:dyDescent="0.2">
      <c r="P9887" s="75"/>
      <c r="Q9887" s="75"/>
      <c r="W9887" s="75"/>
      <c r="AD9887" s="77"/>
    </row>
    <row r="9888" spans="16:30" ht="4.5" customHeight="1" x14ac:dyDescent="0.2">
      <c r="P9888" s="75"/>
      <c r="Q9888" s="75"/>
      <c r="W9888" s="75"/>
      <c r="AD9888" s="77"/>
    </row>
    <row r="9889" spans="16:30" ht="4.5" customHeight="1" x14ac:dyDescent="0.2">
      <c r="P9889" s="75"/>
      <c r="Q9889" s="75"/>
      <c r="W9889" s="75"/>
      <c r="AD9889" s="77"/>
    </row>
    <row r="9890" spans="16:30" ht="4.5" customHeight="1" x14ac:dyDescent="0.2">
      <c r="P9890" s="75"/>
      <c r="Q9890" s="75"/>
      <c r="W9890" s="75"/>
      <c r="AD9890" s="77"/>
    </row>
    <row r="9891" spans="16:30" ht="4.5" customHeight="1" x14ac:dyDescent="0.2">
      <c r="P9891" s="75"/>
      <c r="Q9891" s="75"/>
      <c r="W9891" s="75"/>
      <c r="AD9891" s="77"/>
    </row>
    <row r="9892" spans="16:30" ht="4.5" customHeight="1" x14ac:dyDescent="0.2">
      <c r="P9892" s="75"/>
      <c r="Q9892" s="75"/>
      <c r="W9892" s="75"/>
      <c r="AD9892" s="77"/>
    </row>
    <row r="9893" spans="16:30" ht="4.5" customHeight="1" x14ac:dyDescent="0.2">
      <c r="P9893" s="75"/>
      <c r="Q9893" s="75"/>
      <c r="W9893" s="75"/>
      <c r="AD9893" s="77"/>
    </row>
    <row r="9894" spans="16:30" ht="4.5" customHeight="1" x14ac:dyDescent="0.2">
      <c r="P9894" s="75"/>
      <c r="Q9894" s="75"/>
      <c r="W9894" s="75"/>
      <c r="AD9894" s="77"/>
    </row>
    <row r="9895" spans="16:30" ht="4.5" customHeight="1" x14ac:dyDescent="0.2">
      <c r="P9895" s="75"/>
      <c r="Q9895" s="75"/>
      <c r="W9895" s="75"/>
      <c r="AD9895" s="77"/>
    </row>
    <row r="9896" spans="16:30" ht="4.5" customHeight="1" x14ac:dyDescent="0.2">
      <c r="P9896" s="75"/>
      <c r="Q9896" s="75"/>
      <c r="W9896" s="75"/>
      <c r="AD9896" s="77"/>
    </row>
    <row r="9897" spans="16:30" ht="4.5" customHeight="1" x14ac:dyDescent="0.2">
      <c r="P9897" s="75"/>
      <c r="Q9897" s="75"/>
      <c r="W9897" s="75"/>
      <c r="AD9897" s="77"/>
    </row>
    <row r="9898" spans="16:30" ht="4.5" customHeight="1" x14ac:dyDescent="0.2">
      <c r="P9898" s="75"/>
      <c r="Q9898" s="75"/>
      <c r="W9898" s="75"/>
      <c r="AD9898" s="77"/>
    </row>
    <row r="9899" spans="16:30" ht="4.5" customHeight="1" x14ac:dyDescent="0.2">
      <c r="P9899" s="75"/>
      <c r="Q9899" s="75"/>
      <c r="W9899" s="75"/>
      <c r="AD9899" s="77"/>
    </row>
    <row r="9900" spans="16:30" ht="4.5" customHeight="1" x14ac:dyDescent="0.2">
      <c r="P9900" s="75"/>
      <c r="Q9900" s="75"/>
      <c r="W9900" s="75"/>
      <c r="AD9900" s="77"/>
    </row>
    <row r="9901" spans="16:30" ht="4.5" customHeight="1" x14ac:dyDescent="0.2">
      <c r="P9901" s="75"/>
      <c r="Q9901" s="75"/>
      <c r="W9901" s="75"/>
      <c r="AD9901" s="77"/>
    </row>
    <row r="9902" spans="16:30" ht="4.5" customHeight="1" x14ac:dyDescent="0.2">
      <c r="P9902" s="75"/>
      <c r="Q9902" s="75"/>
      <c r="W9902" s="75"/>
      <c r="AD9902" s="77"/>
    </row>
    <row r="9903" spans="16:30" ht="4.5" customHeight="1" x14ac:dyDescent="0.2">
      <c r="P9903" s="75"/>
      <c r="Q9903" s="75"/>
      <c r="W9903" s="75"/>
      <c r="AD9903" s="77"/>
    </row>
    <row r="9904" spans="16:30" ht="4.5" customHeight="1" x14ac:dyDescent="0.2">
      <c r="P9904" s="75"/>
      <c r="Q9904" s="75"/>
      <c r="W9904" s="75"/>
      <c r="AD9904" s="77"/>
    </row>
    <row r="9905" spans="16:30" ht="4.5" customHeight="1" x14ac:dyDescent="0.2">
      <c r="P9905" s="75"/>
      <c r="Q9905" s="75"/>
      <c r="W9905" s="75"/>
      <c r="AD9905" s="77"/>
    </row>
    <row r="9906" spans="16:30" ht="4.5" customHeight="1" x14ac:dyDescent="0.2">
      <c r="P9906" s="75"/>
      <c r="Q9906" s="75"/>
      <c r="W9906" s="75"/>
      <c r="AD9906" s="77"/>
    </row>
    <row r="9907" spans="16:30" ht="4.5" customHeight="1" x14ac:dyDescent="0.2">
      <c r="P9907" s="75"/>
      <c r="Q9907" s="75"/>
      <c r="W9907" s="75"/>
      <c r="AD9907" s="77"/>
    </row>
    <row r="9908" spans="16:30" ht="4.5" customHeight="1" x14ac:dyDescent="0.2">
      <c r="P9908" s="75"/>
      <c r="Q9908" s="75"/>
      <c r="W9908" s="75"/>
      <c r="AD9908" s="77"/>
    </row>
    <row r="9909" spans="16:30" ht="4.5" customHeight="1" x14ac:dyDescent="0.2">
      <c r="P9909" s="75"/>
      <c r="Q9909" s="75"/>
      <c r="W9909" s="75"/>
      <c r="AD9909" s="77"/>
    </row>
    <row r="9910" spans="16:30" ht="4.5" customHeight="1" x14ac:dyDescent="0.2">
      <c r="P9910" s="75"/>
      <c r="Q9910" s="75"/>
      <c r="W9910" s="75"/>
      <c r="AD9910" s="77"/>
    </row>
    <row r="9911" spans="16:30" ht="4.5" customHeight="1" x14ac:dyDescent="0.2">
      <c r="P9911" s="75"/>
      <c r="Q9911" s="75"/>
      <c r="W9911" s="75"/>
      <c r="AD9911" s="77"/>
    </row>
    <row r="9912" spans="16:30" ht="4.5" customHeight="1" x14ac:dyDescent="0.2">
      <c r="P9912" s="75"/>
      <c r="Q9912" s="75"/>
      <c r="W9912" s="75"/>
      <c r="AD9912" s="77"/>
    </row>
    <row r="9913" spans="16:30" ht="4.5" customHeight="1" x14ac:dyDescent="0.2">
      <c r="P9913" s="75"/>
      <c r="Q9913" s="75"/>
      <c r="W9913" s="75"/>
      <c r="AD9913" s="77"/>
    </row>
    <row r="9914" spans="16:30" ht="4.5" customHeight="1" x14ac:dyDescent="0.2">
      <c r="P9914" s="75"/>
      <c r="Q9914" s="75"/>
      <c r="W9914" s="75"/>
      <c r="AD9914" s="77"/>
    </row>
    <row r="9915" spans="16:30" ht="4.5" customHeight="1" x14ac:dyDescent="0.2">
      <c r="P9915" s="75"/>
      <c r="Q9915" s="75"/>
      <c r="W9915" s="75"/>
      <c r="AD9915" s="77"/>
    </row>
    <row r="9916" spans="16:30" ht="4.5" customHeight="1" x14ac:dyDescent="0.2">
      <c r="P9916" s="75"/>
      <c r="Q9916" s="75"/>
      <c r="W9916" s="75"/>
      <c r="AD9916" s="77"/>
    </row>
    <row r="9917" spans="16:30" ht="4.5" customHeight="1" x14ac:dyDescent="0.2">
      <c r="P9917" s="75"/>
      <c r="Q9917" s="75"/>
      <c r="W9917" s="75"/>
      <c r="AD9917" s="77"/>
    </row>
    <row r="9918" spans="16:30" ht="4.5" customHeight="1" x14ac:dyDescent="0.2">
      <c r="P9918" s="75"/>
      <c r="Q9918" s="75"/>
      <c r="W9918" s="75"/>
      <c r="AD9918" s="77"/>
    </row>
    <row r="9919" spans="16:30" ht="4.5" customHeight="1" x14ac:dyDescent="0.2">
      <c r="P9919" s="75"/>
      <c r="Q9919" s="75"/>
      <c r="W9919" s="75"/>
      <c r="AD9919" s="77"/>
    </row>
    <row r="9920" spans="16:30" ht="4.5" customHeight="1" x14ac:dyDescent="0.2">
      <c r="P9920" s="75"/>
      <c r="Q9920" s="75"/>
      <c r="W9920" s="75"/>
      <c r="AD9920" s="77"/>
    </row>
    <row r="9921" spans="16:30" ht="4.5" customHeight="1" x14ac:dyDescent="0.2">
      <c r="P9921" s="75"/>
      <c r="Q9921" s="75"/>
      <c r="W9921" s="75"/>
      <c r="AD9921" s="77"/>
    </row>
    <row r="9922" spans="16:30" ht="4.5" customHeight="1" x14ac:dyDescent="0.2">
      <c r="P9922" s="75"/>
      <c r="Q9922" s="75"/>
      <c r="W9922" s="75"/>
      <c r="AD9922" s="77"/>
    </row>
    <row r="9923" spans="16:30" ht="4.5" customHeight="1" x14ac:dyDescent="0.2">
      <c r="P9923" s="75"/>
      <c r="Q9923" s="75"/>
      <c r="W9923" s="75"/>
      <c r="AD9923" s="77"/>
    </row>
    <row r="9924" spans="16:30" ht="4.5" customHeight="1" x14ac:dyDescent="0.2">
      <c r="P9924" s="75"/>
      <c r="Q9924" s="75"/>
      <c r="W9924" s="75"/>
      <c r="AD9924" s="77"/>
    </row>
    <row r="9925" spans="16:30" ht="4.5" customHeight="1" x14ac:dyDescent="0.2">
      <c r="P9925" s="75"/>
      <c r="Q9925" s="75"/>
      <c r="W9925" s="75"/>
      <c r="AD9925" s="77"/>
    </row>
    <row r="9926" spans="16:30" ht="4.5" customHeight="1" x14ac:dyDescent="0.2">
      <c r="P9926" s="75"/>
      <c r="Q9926" s="75"/>
      <c r="W9926" s="75"/>
      <c r="AD9926" s="77"/>
    </row>
    <row r="9927" spans="16:30" ht="4.5" customHeight="1" x14ac:dyDescent="0.2">
      <c r="P9927" s="75"/>
      <c r="Q9927" s="75"/>
      <c r="W9927" s="75"/>
      <c r="AD9927" s="77"/>
    </row>
    <row r="9928" spans="16:30" ht="4.5" customHeight="1" x14ac:dyDescent="0.2">
      <c r="P9928" s="75"/>
      <c r="Q9928" s="75"/>
      <c r="W9928" s="75"/>
      <c r="AD9928" s="77"/>
    </row>
    <row r="9929" spans="16:30" ht="4.5" customHeight="1" x14ac:dyDescent="0.2">
      <c r="P9929" s="75"/>
      <c r="Q9929" s="75"/>
      <c r="W9929" s="75"/>
      <c r="AD9929" s="77"/>
    </row>
    <row r="9930" spans="16:30" ht="4.5" customHeight="1" x14ac:dyDescent="0.2">
      <c r="P9930" s="75"/>
      <c r="Q9930" s="75"/>
      <c r="W9930" s="75"/>
      <c r="AD9930" s="77"/>
    </row>
    <row r="9931" spans="16:30" ht="4.5" customHeight="1" x14ac:dyDescent="0.2">
      <c r="P9931" s="75"/>
      <c r="Q9931" s="75"/>
      <c r="W9931" s="75"/>
      <c r="AD9931" s="77"/>
    </row>
    <row r="9932" spans="16:30" ht="4.5" customHeight="1" x14ac:dyDescent="0.2">
      <c r="P9932" s="75"/>
      <c r="Q9932" s="75"/>
      <c r="W9932" s="75"/>
      <c r="AD9932" s="77"/>
    </row>
    <row r="9933" spans="16:30" ht="4.5" customHeight="1" x14ac:dyDescent="0.2">
      <c r="P9933" s="75"/>
      <c r="Q9933" s="75"/>
      <c r="W9933" s="75"/>
      <c r="AD9933" s="77"/>
    </row>
    <row r="9934" spans="16:30" ht="4.5" customHeight="1" x14ac:dyDescent="0.2">
      <c r="P9934" s="75"/>
      <c r="Q9934" s="75"/>
      <c r="W9934" s="75"/>
      <c r="AD9934" s="77"/>
    </row>
    <row r="9935" spans="16:30" ht="4.5" customHeight="1" x14ac:dyDescent="0.2">
      <c r="P9935" s="75"/>
      <c r="Q9935" s="75"/>
      <c r="W9935" s="75"/>
      <c r="AD9935" s="77"/>
    </row>
    <row r="9936" spans="16:30" ht="4.5" customHeight="1" x14ac:dyDescent="0.2">
      <c r="P9936" s="75"/>
      <c r="Q9936" s="75"/>
      <c r="W9936" s="75"/>
      <c r="AD9936" s="77"/>
    </row>
    <row r="9937" spans="16:30" ht="4.5" customHeight="1" x14ac:dyDescent="0.2">
      <c r="P9937" s="75"/>
      <c r="Q9937" s="75"/>
      <c r="W9937" s="75"/>
      <c r="AD9937" s="77"/>
    </row>
    <row r="9938" spans="16:30" ht="4.5" customHeight="1" x14ac:dyDescent="0.2">
      <c r="P9938" s="75"/>
      <c r="Q9938" s="75"/>
      <c r="W9938" s="75"/>
      <c r="AD9938" s="77"/>
    </row>
    <row r="9939" spans="16:30" ht="4.5" customHeight="1" x14ac:dyDescent="0.2">
      <c r="P9939" s="75"/>
      <c r="Q9939" s="75"/>
      <c r="W9939" s="75"/>
      <c r="AD9939" s="77"/>
    </row>
    <row r="9940" spans="16:30" ht="4.5" customHeight="1" x14ac:dyDescent="0.2">
      <c r="P9940" s="75"/>
      <c r="Q9940" s="75"/>
      <c r="W9940" s="75"/>
      <c r="AD9940" s="77"/>
    </row>
    <row r="9941" spans="16:30" ht="4.5" customHeight="1" x14ac:dyDescent="0.2">
      <c r="P9941" s="75"/>
      <c r="Q9941" s="75"/>
      <c r="W9941" s="75"/>
      <c r="AD9941" s="77"/>
    </row>
    <row r="9942" spans="16:30" ht="4.5" customHeight="1" x14ac:dyDescent="0.2">
      <c r="P9942" s="75"/>
      <c r="Q9942" s="75"/>
      <c r="W9942" s="75"/>
      <c r="AD9942" s="77"/>
    </row>
    <row r="9943" spans="16:30" ht="4.5" customHeight="1" x14ac:dyDescent="0.2">
      <c r="P9943" s="75"/>
      <c r="Q9943" s="75"/>
      <c r="W9943" s="75"/>
      <c r="AD9943" s="77"/>
    </row>
    <row r="9944" spans="16:30" ht="4.5" customHeight="1" x14ac:dyDescent="0.2">
      <c r="P9944" s="75"/>
      <c r="Q9944" s="75"/>
      <c r="W9944" s="75"/>
      <c r="AD9944" s="77"/>
    </row>
    <row r="9945" spans="16:30" ht="4.5" customHeight="1" x14ac:dyDescent="0.2">
      <c r="P9945" s="75"/>
      <c r="Q9945" s="75"/>
      <c r="W9945" s="75"/>
      <c r="AD9945" s="77"/>
    </row>
    <row r="9946" spans="16:30" ht="4.5" customHeight="1" x14ac:dyDescent="0.2">
      <c r="P9946" s="75"/>
      <c r="Q9946" s="75"/>
      <c r="W9946" s="75"/>
      <c r="AD9946" s="77"/>
    </row>
    <row r="9947" spans="16:30" ht="4.5" customHeight="1" x14ac:dyDescent="0.2">
      <c r="P9947" s="75"/>
      <c r="Q9947" s="75"/>
      <c r="W9947" s="75"/>
      <c r="AD9947" s="77"/>
    </row>
    <row r="9948" spans="16:30" ht="4.5" customHeight="1" x14ac:dyDescent="0.2">
      <c r="P9948" s="75"/>
      <c r="Q9948" s="75"/>
      <c r="W9948" s="75"/>
      <c r="AD9948" s="77"/>
    </row>
    <row r="9949" spans="16:30" ht="4.5" customHeight="1" x14ac:dyDescent="0.2">
      <c r="P9949" s="75"/>
      <c r="Q9949" s="75"/>
      <c r="W9949" s="75"/>
      <c r="AD9949" s="77"/>
    </row>
    <row r="9950" spans="16:30" ht="4.5" customHeight="1" x14ac:dyDescent="0.2">
      <c r="P9950" s="75"/>
      <c r="Q9950" s="75"/>
      <c r="W9950" s="75"/>
      <c r="AD9950" s="77"/>
    </row>
    <row r="9951" spans="16:30" ht="4.5" customHeight="1" x14ac:dyDescent="0.2">
      <c r="P9951" s="75"/>
      <c r="Q9951" s="75"/>
      <c r="W9951" s="75"/>
      <c r="AD9951" s="77"/>
    </row>
    <row r="9952" spans="16:30" ht="4.5" customHeight="1" x14ac:dyDescent="0.2">
      <c r="P9952" s="75"/>
      <c r="Q9952" s="75"/>
      <c r="W9952" s="75"/>
      <c r="AD9952" s="77"/>
    </row>
    <row r="9953" spans="16:30" ht="4.5" customHeight="1" x14ac:dyDescent="0.2">
      <c r="P9953" s="75"/>
      <c r="Q9953" s="75"/>
      <c r="W9953" s="75"/>
      <c r="AD9953" s="77"/>
    </row>
    <row r="9954" spans="16:30" ht="4.5" customHeight="1" x14ac:dyDescent="0.2">
      <c r="P9954" s="75"/>
      <c r="Q9954" s="75"/>
      <c r="W9954" s="75"/>
      <c r="AD9954" s="77"/>
    </row>
    <row r="9955" spans="16:30" ht="4.5" customHeight="1" x14ac:dyDescent="0.2">
      <c r="P9955" s="75"/>
      <c r="Q9955" s="75"/>
      <c r="W9955" s="75"/>
      <c r="AD9955" s="77"/>
    </row>
    <row r="9956" spans="16:30" ht="4.5" customHeight="1" x14ac:dyDescent="0.2">
      <c r="P9956" s="75"/>
      <c r="Q9956" s="75"/>
      <c r="W9956" s="75"/>
      <c r="AD9956" s="77"/>
    </row>
    <row r="9957" spans="16:30" ht="4.5" customHeight="1" x14ac:dyDescent="0.2">
      <c r="P9957" s="75"/>
      <c r="Q9957" s="75"/>
      <c r="W9957" s="75"/>
      <c r="AD9957" s="77"/>
    </row>
    <row r="9958" spans="16:30" ht="4.5" customHeight="1" x14ac:dyDescent="0.2">
      <c r="P9958" s="75"/>
      <c r="Q9958" s="75"/>
      <c r="W9958" s="75"/>
      <c r="AD9958" s="77"/>
    </row>
    <row r="9959" spans="16:30" ht="4.5" customHeight="1" x14ac:dyDescent="0.2">
      <c r="P9959" s="75"/>
      <c r="Q9959" s="75"/>
      <c r="W9959" s="75"/>
      <c r="AD9959" s="77"/>
    </row>
    <row r="9960" spans="16:30" ht="4.5" customHeight="1" x14ac:dyDescent="0.2">
      <c r="P9960" s="75"/>
      <c r="Q9960" s="75"/>
      <c r="W9960" s="75"/>
      <c r="AD9960" s="77"/>
    </row>
    <row r="9961" spans="16:30" ht="4.5" customHeight="1" x14ac:dyDescent="0.2">
      <c r="P9961" s="75"/>
      <c r="Q9961" s="75"/>
      <c r="W9961" s="75"/>
      <c r="AD9961" s="77"/>
    </row>
    <row r="9962" spans="16:30" ht="4.5" customHeight="1" x14ac:dyDescent="0.2">
      <c r="P9962" s="75"/>
      <c r="Q9962" s="75"/>
      <c r="W9962" s="75"/>
      <c r="AD9962" s="77"/>
    </row>
    <row r="9963" spans="16:30" ht="4.5" customHeight="1" x14ac:dyDescent="0.2">
      <c r="P9963" s="75"/>
      <c r="Q9963" s="75"/>
      <c r="W9963" s="75"/>
      <c r="AD9963" s="77"/>
    </row>
    <row r="9964" spans="16:30" ht="4.5" customHeight="1" x14ac:dyDescent="0.2">
      <c r="P9964" s="75"/>
      <c r="Q9964" s="75"/>
      <c r="W9964" s="75"/>
      <c r="AD9964" s="77"/>
    </row>
    <row r="9965" spans="16:30" ht="4.5" customHeight="1" x14ac:dyDescent="0.2">
      <c r="P9965" s="75"/>
      <c r="Q9965" s="75"/>
      <c r="W9965" s="75"/>
      <c r="AD9965" s="77"/>
    </row>
    <row r="9966" spans="16:30" ht="4.5" customHeight="1" x14ac:dyDescent="0.2">
      <c r="P9966" s="75"/>
      <c r="Q9966" s="75"/>
      <c r="W9966" s="75"/>
      <c r="AD9966" s="77"/>
    </row>
    <row r="9967" spans="16:30" ht="4.5" customHeight="1" x14ac:dyDescent="0.2">
      <c r="P9967" s="75"/>
      <c r="Q9967" s="75"/>
      <c r="W9967" s="75"/>
      <c r="AD9967" s="77"/>
    </row>
    <row r="9968" spans="16:30" ht="4.5" customHeight="1" x14ac:dyDescent="0.2">
      <c r="P9968" s="75"/>
      <c r="Q9968" s="75"/>
      <c r="W9968" s="75"/>
      <c r="AD9968" s="77"/>
    </row>
    <row r="9969" spans="16:30" ht="4.5" customHeight="1" x14ac:dyDescent="0.2">
      <c r="P9969" s="75"/>
      <c r="Q9969" s="75"/>
      <c r="W9969" s="75"/>
      <c r="AD9969" s="77"/>
    </row>
    <row r="9970" spans="16:30" ht="4.5" customHeight="1" x14ac:dyDescent="0.2">
      <c r="P9970" s="75"/>
      <c r="Q9970" s="75"/>
      <c r="W9970" s="75"/>
      <c r="AD9970" s="77"/>
    </row>
    <row r="9971" spans="16:30" ht="4.5" customHeight="1" x14ac:dyDescent="0.2">
      <c r="P9971" s="75"/>
      <c r="Q9971" s="75"/>
      <c r="W9971" s="75"/>
      <c r="AD9971" s="77"/>
    </row>
    <row r="9972" spans="16:30" ht="4.5" customHeight="1" x14ac:dyDescent="0.2">
      <c r="P9972" s="75"/>
      <c r="Q9972" s="75"/>
      <c r="W9972" s="75"/>
      <c r="AD9972" s="77"/>
    </row>
    <row r="9973" spans="16:30" ht="4.5" customHeight="1" x14ac:dyDescent="0.2">
      <c r="P9973" s="75"/>
      <c r="Q9973" s="75"/>
      <c r="W9973" s="75"/>
      <c r="AD9973" s="77"/>
    </row>
    <row r="9974" spans="16:30" ht="4.5" customHeight="1" x14ac:dyDescent="0.2">
      <c r="P9974" s="75"/>
      <c r="Q9974" s="75"/>
      <c r="W9974" s="75"/>
      <c r="AD9974" s="77"/>
    </row>
    <row r="9975" spans="16:30" ht="4.5" customHeight="1" x14ac:dyDescent="0.2">
      <c r="P9975" s="75"/>
      <c r="Q9975" s="75"/>
      <c r="W9975" s="75"/>
      <c r="AD9975" s="77"/>
    </row>
    <row r="9976" spans="16:30" ht="4.5" customHeight="1" x14ac:dyDescent="0.2">
      <c r="P9976" s="75"/>
      <c r="Q9976" s="75"/>
      <c r="W9976" s="75"/>
      <c r="AD9976" s="77"/>
    </row>
    <row r="9977" spans="16:30" ht="4.5" customHeight="1" x14ac:dyDescent="0.2">
      <c r="P9977" s="75"/>
      <c r="Q9977" s="75"/>
      <c r="W9977" s="75"/>
      <c r="AD9977" s="77"/>
    </row>
    <row r="9978" spans="16:30" ht="4.5" customHeight="1" x14ac:dyDescent="0.2">
      <c r="P9978" s="75"/>
      <c r="Q9978" s="75"/>
      <c r="W9978" s="75"/>
      <c r="AD9978" s="77"/>
    </row>
    <row r="9979" spans="16:30" ht="4.5" customHeight="1" x14ac:dyDescent="0.2">
      <c r="P9979" s="75"/>
      <c r="Q9979" s="75"/>
      <c r="W9979" s="75"/>
      <c r="AD9979" s="77"/>
    </row>
    <row r="9980" spans="16:30" ht="4.5" customHeight="1" x14ac:dyDescent="0.2">
      <c r="P9980" s="75"/>
      <c r="Q9980" s="75"/>
      <c r="W9980" s="75"/>
      <c r="AD9980" s="77"/>
    </row>
    <row r="9981" spans="16:30" ht="4.5" customHeight="1" x14ac:dyDescent="0.2">
      <c r="P9981" s="75"/>
      <c r="Q9981" s="75"/>
      <c r="W9981" s="75"/>
      <c r="AD9981" s="77"/>
    </row>
    <row r="9982" spans="16:30" ht="4.5" customHeight="1" x14ac:dyDescent="0.2">
      <c r="P9982" s="75"/>
      <c r="Q9982" s="75"/>
      <c r="W9982" s="75"/>
      <c r="AD9982" s="77"/>
    </row>
    <row r="9983" spans="16:30" ht="4.5" customHeight="1" x14ac:dyDescent="0.2">
      <c r="P9983" s="75"/>
      <c r="Q9983" s="75"/>
      <c r="W9983" s="75"/>
      <c r="AD9983" s="77"/>
    </row>
    <row r="9984" spans="16:30" ht="4.5" customHeight="1" x14ac:dyDescent="0.2">
      <c r="P9984" s="75"/>
      <c r="Q9984" s="75"/>
      <c r="W9984" s="75"/>
      <c r="AD9984" s="77"/>
    </row>
    <row r="9985" spans="16:30" ht="4.5" customHeight="1" x14ac:dyDescent="0.2">
      <c r="P9985" s="75"/>
      <c r="Q9985" s="75"/>
      <c r="W9985" s="75"/>
      <c r="AD9985" s="77"/>
    </row>
    <row r="9986" spans="16:30" ht="4.5" customHeight="1" x14ac:dyDescent="0.2">
      <c r="P9986" s="75"/>
      <c r="Q9986" s="75"/>
      <c r="W9986" s="75"/>
      <c r="AD9986" s="77"/>
    </row>
    <row r="9987" spans="16:30" ht="4.5" customHeight="1" x14ac:dyDescent="0.2">
      <c r="P9987" s="75"/>
      <c r="Q9987" s="75"/>
      <c r="W9987" s="75"/>
      <c r="AD9987" s="77"/>
    </row>
    <row r="9988" spans="16:30" ht="4.5" customHeight="1" x14ac:dyDescent="0.2">
      <c r="P9988" s="75"/>
      <c r="Q9988" s="75"/>
      <c r="W9988" s="75"/>
      <c r="AD9988" s="77"/>
    </row>
    <row r="9989" spans="16:30" ht="4.5" customHeight="1" x14ac:dyDescent="0.2">
      <c r="P9989" s="75"/>
      <c r="Q9989" s="75"/>
      <c r="W9989" s="75"/>
      <c r="AD9989" s="77"/>
    </row>
    <row r="9990" spans="16:30" ht="4.5" customHeight="1" x14ac:dyDescent="0.2">
      <c r="P9990" s="75"/>
      <c r="Q9990" s="75"/>
      <c r="W9990" s="75"/>
      <c r="AD9990" s="77"/>
    </row>
    <row r="9991" spans="16:30" ht="4.5" customHeight="1" x14ac:dyDescent="0.2">
      <c r="P9991" s="75"/>
      <c r="Q9991" s="75"/>
      <c r="W9991" s="75"/>
      <c r="AD9991" s="77"/>
    </row>
    <row r="9992" spans="16:30" ht="4.5" customHeight="1" x14ac:dyDescent="0.2">
      <c r="P9992" s="75"/>
      <c r="Q9992" s="75"/>
      <c r="W9992" s="75"/>
      <c r="AD9992" s="77"/>
    </row>
    <row r="9993" spans="16:30" ht="4.5" customHeight="1" x14ac:dyDescent="0.2">
      <c r="P9993" s="75"/>
      <c r="Q9993" s="75"/>
      <c r="W9993" s="75"/>
      <c r="AD9993" s="77"/>
    </row>
    <row r="9994" spans="16:30" ht="4.5" customHeight="1" x14ac:dyDescent="0.2">
      <c r="P9994" s="75"/>
      <c r="Q9994" s="75"/>
      <c r="W9994" s="75"/>
      <c r="AD9994" s="77"/>
    </row>
    <row r="9995" spans="16:30" ht="4.5" customHeight="1" x14ac:dyDescent="0.2">
      <c r="P9995" s="75"/>
      <c r="Q9995" s="75"/>
      <c r="W9995" s="75"/>
      <c r="AD9995" s="77"/>
    </row>
    <row r="9996" spans="16:30" ht="4.5" customHeight="1" x14ac:dyDescent="0.2">
      <c r="P9996" s="75"/>
      <c r="Q9996" s="75"/>
      <c r="W9996" s="75"/>
      <c r="AD9996" s="77"/>
    </row>
    <row r="9997" spans="16:30" ht="4.5" customHeight="1" x14ac:dyDescent="0.2">
      <c r="P9997" s="75"/>
      <c r="Q9997" s="75"/>
      <c r="W9997" s="75"/>
      <c r="AD9997" s="77"/>
    </row>
    <row r="9998" spans="16:30" ht="4.5" customHeight="1" x14ac:dyDescent="0.2">
      <c r="P9998" s="75"/>
      <c r="Q9998" s="75"/>
      <c r="W9998" s="75"/>
      <c r="AD9998" s="77"/>
    </row>
    <row r="9999" spans="16:30" ht="4.5" customHeight="1" x14ac:dyDescent="0.2">
      <c r="P9999" s="75"/>
      <c r="Q9999" s="75"/>
      <c r="W9999" s="75"/>
      <c r="AD9999" s="77"/>
    </row>
    <row r="10000" spans="16:30" ht="4.5" customHeight="1" x14ac:dyDescent="0.2">
      <c r="P10000" s="75"/>
      <c r="Q10000" s="75"/>
      <c r="W10000" s="75"/>
      <c r="AD10000" s="77"/>
    </row>
    <row r="10001" spans="16:30" ht="4.5" customHeight="1" x14ac:dyDescent="0.2">
      <c r="P10001" s="75"/>
      <c r="Q10001" s="75"/>
      <c r="W10001" s="75"/>
      <c r="AD10001" s="77"/>
    </row>
    <row r="10002" spans="16:30" ht="4.5" customHeight="1" x14ac:dyDescent="0.2">
      <c r="P10002" s="75"/>
      <c r="Q10002" s="75"/>
      <c r="W10002" s="75"/>
      <c r="AD10002" s="77"/>
    </row>
    <row r="10003" spans="16:30" ht="4.5" customHeight="1" x14ac:dyDescent="0.2">
      <c r="P10003" s="75"/>
      <c r="Q10003" s="75"/>
      <c r="W10003" s="75"/>
      <c r="AD10003" s="77"/>
    </row>
    <row r="10004" spans="16:30" ht="4.5" customHeight="1" x14ac:dyDescent="0.2">
      <c r="P10004" s="75"/>
      <c r="Q10004" s="75"/>
      <c r="W10004" s="75"/>
      <c r="AD10004" s="77"/>
    </row>
    <row r="10005" spans="16:30" ht="4.5" customHeight="1" x14ac:dyDescent="0.2">
      <c r="P10005" s="75"/>
      <c r="Q10005" s="75"/>
      <c r="W10005" s="75"/>
      <c r="AD10005" s="77"/>
    </row>
    <row r="10006" spans="16:30" ht="4.5" customHeight="1" x14ac:dyDescent="0.2">
      <c r="P10006" s="75"/>
      <c r="Q10006" s="75"/>
      <c r="W10006" s="75"/>
      <c r="AD10006" s="77"/>
    </row>
    <row r="10007" spans="16:30" ht="4.5" customHeight="1" x14ac:dyDescent="0.2">
      <c r="P10007" s="75"/>
      <c r="Q10007" s="75"/>
      <c r="W10007" s="75"/>
      <c r="AD10007" s="77"/>
    </row>
    <row r="10008" spans="16:30" ht="4.5" customHeight="1" x14ac:dyDescent="0.2">
      <c r="P10008" s="75"/>
      <c r="Q10008" s="75"/>
      <c r="W10008" s="75"/>
      <c r="AD10008" s="77"/>
    </row>
    <row r="10009" spans="16:30" ht="4.5" customHeight="1" x14ac:dyDescent="0.2">
      <c r="P10009" s="75"/>
      <c r="Q10009" s="75"/>
      <c r="W10009" s="75"/>
      <c r="AD10009" s="77"/>
    </row>
    <row r="10010" spans="16:30" ht="4.5" customHeight="1" x14ac:dyDescent="0.2">
      <c r="P10010" s="75"/>
      <c r="Q10010" s="75"/>
      <c r="W10010" s="75"/>
      <c r="AD10010" s="77"/>
    </row>
    <row r="10011" spans="16:30" ht="4.5" customHeight="1" x14ac:dyDescent="0.2">
      <c r="P10011" s="75"/>
      <c r="Q10011" s="75"/>
      <c r="W10011" s="75"/>
      <c r="AD10011" s="77"/>
    </row>
    <row r="10012" spans="16:30" ht="4.5" customHeight="1" x14ac:dyDescent="0.2">
      <c r="P10012" s="75"/>
      <c r="Q10012" s="75"/>
      <c r="W10012" s="75"/>
      <c r="AD10012" s="77"/>
    </row>
    <row r="10013" spans="16:30" ht="4.5" customHeight="1" x14ac:dyDescent="0.2">
      <c r="P10013" s="75"/>
      <c r="Q10013" s="75"/>
      <c r="W10013" s="75"/>
      <c r="AD10013" s="77"/>
    </row>
    <row r="10014" spans="16:30" ht="4.5" customHeight="1" x14ac:dyDescent="0.2">
      <c r="P10014" s="75"/>
      <c r="Q10014" s="75"/>
      <c r="W10014" s="75"/>
      <c r="AD10014" s="77"/>
    </row>
    <row r="10015" spans="16:30" ht="4.5" customHeight="1" x14ac:dyDescent="0.2">
      <c r="P10015" s="75"/>
      <c r="Q10015" s="75"/>
      <c r="W10015" s="75"/>
      <c r="AD10015" s="77"/>
    </row>
    <row r="10016" spans="16:30" ht="4.5" customHeight="1" x14ac:dyDescent="0.2">
      <c r="P10016" s="75"/>
      <c r="Q10016" s="75"/>
      <c r="W10016" s="75"/>
      <c r="AD10016" s="77"/>
    </row>
    <row r="10017" spans="16:30" ht="4.5" customHeight="1" x14ac:dyDescent="0.2">
      <c r="P10017" s="75"/>
      <c r="Q10017" s="75"/>
      <c r="W10017" s="75"/>
      <c r="AD10017" s="77"/>
    </row>
    <row r="10018" spans="16:30" ht="4.5" customHeight="1" x14ac:dyDescent="0.2">
      <c r="P10018" s="75"/>
      <c r="Q10018" s="75"/>
      <c r="W10018" s="75"/>
      <c r="AD10018" s="77"/>
    </row>
    <row r="10019" spans="16:30" ht="4.5" customHeight="1" x14ac:dyDescent="0.2">
      <c r="P10019" s="75"/>
      <c r="Q10019" s="75"/>
      <c r="W10019" s="75"/>
      <c r="AD10019" s="77"/>
    </row>
    <row r="10020" spans="16:30" ht="4.5" customHeight="1" x14ac:dyDescent="0.2">
      <c r="P10020" s="75"/>
      <c r="Q10020" s="75"/>
      <c r="W10020" s="75"/>
      <c r="AD10020" s="77"/>
    </row>
    <row r="10021" spans="16:30" ht="4.5" customHeight="1" x14ac:dyDescent="0.2">
      <c r="P10021" s="75"/>
      <c r="Q10021" s="75"/>
      <c r="W10021" s="75"/>
      <c r="AD10021" s="77"/>
    </row>
    <row r="10022" spans="16:30" ht="4.5" customHeight="1" x14ac:dyDescent="0.2">
      <c r="P10022" s="75"/>
      <c r="Q10022" s="75"/>
      <c r="W10022" s="75"/>
      <c r="AD10022" s="77"/>
    </row>
    <row r="10023" spans="16:30" ht="4.5" customHeight="1" x14ac:dyDescent="0.2">
      <c r="P10023" s="75"/>
      <c r="Q10023" s="75"/>
      <c r="W10023" s="75"/>
      <c r="AD10023" s="77"/>
    </row>
    <row r="10024" spans="16:30" ht="4.5" customHeight="1" x14ac:dyDescent="0.2">
      <c r="P10024" s="75"/>
      <c r="Q10024" s="75"/>
      <c r="W10024" s="75"/>
      <c r="AD10024" s="77"/>
    </row>
    <row r="10025" spans="16:30" ht="4.5" customHeight="1" x14ac:dyDescent="0.2">
      <c r="P10025" s="75"/>
      <c r="Q10025" s="75"/>
      <c r="W10025" s="75"/>
      <c r="AD10025" s="77"/>
    </row>
    <row r="10026" spans="16:30" ht="4.5" customHeight="1" x14ac:dyDescent="0.2">
      <c r="P10026" s="75"/>
      <c r="Q10026" s="75"/>
      <c r="W10026" s="75"/>
      <c r="AD10026" s="77"/>
    </row>
    <row r="10027" spans="16:30" ht="4.5" customHeight="1" x14ac:dyDescent="0.2">
      <c r="P10027" s="75"/>
      <c r="Q10027" s="75"/>
      <c r="W10027" s="75"/>
      <c r="AD10027" s="77"/>
    </row>
    <row r="10028" spans="16:30" ht="4.5" customHeight="1" x14ac:dyDescent="0.2">
      <c r="P10028" s="75"/>
      <c r="Q10028" s="75"/>
      <c r="W10028" s="75"/>
      <c r="AD10028" s="77"/>
    </row>
    <row r="10029" spans="16:30" ht="4.5" customHeight="1" x14ac:dyDescent="0.2">
      <c r="P10029" s="75"/>
      <c r="Q10029" s="75"/>
      <c r="W10029" s="75"/>
      <c r="AD10029" s="77"/>
    </row>
    <row r="10030" spans="16:30" ht="4.5" customHeight="1" x14ac:dyDescent="0.2">
      <c r="P10030" s="75"/>
      <c r="Q10030" s="75"/>
      <c r="W10030" s="75"/>
      <c r="AD10030" s="77"/>
    </row>
    <row r="10031" spans="16:30" ht="4.5" customHeight="1" x14ac:dyDescent="0.2">
      <c r="P10031" s="75"/>
      <c r="Q10031" s="75"/>
      <c r="W10031" s="75"/>
      <c r="AD10031" s="77"/>
    </row>
    <row r="10032" spans="16:30" ht="4.5" customHeight="1" x14ac:dyDescent="0.2">
      <c r="P10032" s="75"/>
      <c r="Q10032" s="75"/>
      <c r="W10032" s="75"/>
      <c r="AD10032" s="77"/>
    </row>
    <row r="10033" spans="16:30" ht="4.5" customHeight="1" x14ac:dyDescent="0.2">
      <c r="P10033" s="75"/>
      <c r="Q10033" s="75"/>
      <c r="W10033" s="75"/>
      <c r="AD10033" s="77"/>
    </row>
    <row r="10034" spans="16:30" ht="4.5" customHeight="1" x14ac:dyDescent="0.2">
      <c r="P10034" s="75"/>
      <c r="Q10034" s="75"/>
      <c r="W10034" s="75"/>
      <c r="AD10034" s="77"/>
    </row>
    <row r="10035" spans="16:30" ht="4.5" customHeight="1" x14ac:dyDescent="0.2">
      <c r="P10035" s="75"/>
      <c r="Q10035" s="75"/>
      <c r="W10035" s="75"/>
      <c r="AD10035" s="77"/>
    </row>
    <row r="10036" spans="16:30" ht="4.5" customHeight="1" x14ac:dyDescent="0.2">
      <c r="P10036" s="75"/>
      <c r="Q10036" s="75"/>
      <c r="W10036" s="75"/>
      <c r="AD10036" s="77"/>
    </row>
    <row r="10037" spans="16:30" ht="4.5" customHeight="1" x14ac:dyDescent="0.2">
      <c r="P10037" s="75"/>
      <c r="Q10037" s="75"/>
      <c r="W10037" s="75"/>
      <c r="AD10037" s="77"/>
    </row>
    <row r="10038" spans="16:30" ht="4.5" customHeight="1" x14ac:dyDescent="0.2">
      <c r="P10038" s="75"/>
      <c r="Q10038" s="75"/>
      <c r="W10038" s="75"/>
      <c r="AD10038" s="77"/>
    </row>
    <row r="10039" spans="16:30" ht="4.5" customHeight="1" x14ac:dyDescent="0.2">
      <c r="P10039" s="75"/>
      <c r="Q10039" s="75"/>
      <c r="W10039" s="75"/>
      <c r="AD10039" s="77"/>
    </row>
    <row r="10040" spans="16:30" ht="4.5" customHeight="1" x14ac:dyDescent="0.2">
      <c r="P10040" s="75"/>
      <c r="Q10040" s="75"/>
      <c r="W10040" s="75"/>
      <c r="AD10040" s="77"/>
    </row>
    <row r="10041" spans="16:30" ht="4.5" customHeight="1" x14ac:dyDescent="0.2">
      <c r="P10041" s="75"/>
      <c r="Q10041" s="75"/>
      <c r="W10041" s="75"/>
      <c r="AD10041" s="77"/>
    </row>
    <row r="10042" spans="16:30" ht="4.5" customHeight="1" x14ac:dyDescent="0.2">
      <c r="P10042" s="75"/>
      <c r="Q10042" s="75"/>
      <c r="W10042" s="75"/>
      <c r="AD10042" s="77"/>
    </row>
    <row r="10043" spans="16:30" ht="4.5" customHeight="1" x14ac:dyDescent="0.2">
      <c r="P10043" s="75"/>
      <c r="Q10043" s="75"/>
      <c r="W10043" s="75"/>
      <c r="AD10043" s="77"/>
    </row>
    <row r="10044" spans="16:30" ht="4.5" customHeight="1" x14ac:dyDescent="0.2">
      <c r="P10044" s="75"/>
      <c r="Q10044" s="75"/>
      <c r="W10044" s="75"/>
      <c r="AD10044" s="77"/>
    </row>
    <row r="10045" spans="16:30" ht="4.5" customHeight="1" x14ac:dyDescent="0.2">
      <c r="P10045" s="75"/>
      <c r="Q10045" s="75"/>
      <c r="W10045" s="75"/>
      <c r="AD10045" s="77"/>
    </row>
    <row r="10046" spans="16:30" ht="4.5" customHeight="1" x14ac:dyDescent="0.2">
      <c r="P10046" s="75"/>
      <c r="Q10046" s="75"/>
      <c r="W10046" s="75"/>
      <c r="AD10046" s="77"/>
    </row>
    <row r="10047" spans="16:30" ht="4.5" customHeight="1" x14ac:dyDescent="0.2">
      <c r="P10047" s="75"/>
      <c r="Q10047" s="75"/>
      <c r="W10047" s="75"/>
      <c r="AD10047" s="77"/>
    </row>
    <row r="10048" spans="16:30" ht="4.5" customHeight="1" x14ac:dyDescent="0.2">
      <c r="P10048" s="75"/>
      <c r="Q10048" s="75"/>
      <c r="W10048" s="75"/>
      <c r="AD10048" s="77"/>
    </row>
    <row r="10049" spans="16:30" ht="4.5" customHeight="1" x14ac:dyDescent="0.2">
      <c r="P10049" s="75"/>
      <c r="Q10049" s="75"/>
      <c r="W10049" s="75"/>
      <c r="AD10049" s="77"/>
    </row>
    <row r="10050" spans="16:30" ht="4.5" customHeight="1" x14ac:dyDescent="0.2">
      <c r="P10050" s="75"/>
      <c r="Q10050" s="75"/>
      <c r="W10050" s="75"/>
      <c r="AD10050" s="77"/>
    </row>
    <row r="10051" spans="16:30" ht="4.5" customHeight="1" x14ac:dyDescent="0.2">
      <c r="P10051" s="75"/>
      <c r="Q10051" s="75"/>
      <c r="W10051" s="75"/>
      <c r="AD10051" s="77"/>
    </row>
    <row r="10052" spans="16:30" ht="4.5" customHeight="1" x14ac:dyDescent="0.2">
      <c r="P10052" s="75"/>
      <c r="Q10052" s="75"/>
      <c r="W10052" s="75"/>
      <c r="AD10052" s="77"/>
    </row>
    <row r="10053" spans="16:30" ht="4.5" customHeight="1" x14ac:dyDescent="0.2">
      <c r="P10053" s="75"/>
      <c r="Q10053" s="75"/>
      <c r="W10053" s="75"/>
      <c r="AD10053" s="77"/>
    </row>
    <row r="10054" spans="16:30" ht="4.5" customHeight="1" x14ac:dyDescent="0.2">
      <c r="P10054" s="75"/>
      <c r="Q10054" s="75"/>
      <c r="W10054" s="75"/>
      <c r="AD10054" s="77"/>
    </row>
    <row r="10055" spans="16:30" ht="4.5" customHeight="1" x14ac:dyDescent="0.2">
      <c r="P10055" s="75"/>
      <c r="Q10055" s="75"/>
      <c r="W10055" s="75"/>
      <c r="AD10055" s="77"/>
    </row>
    <row r="10056" spans="16:30" ht="4.5" customHeight="1" x14ac:dyDescent="0.2">
      <c r="P10056" s="75"/>
      <c r="Q10056" s="75"/>
      <c r="W10056" s="75"/>
      <c r="AD10056" s="77"/>
    </row>
    <row r="10057" spans="16:30" ht="4.5" customHeight="1" x14ac:dyDescent="0.2">
      <c r="P10057" s="75"/>
      <c r="Q10057" s="75"/>
      <c r="W10057" s="75"/>
      <c r="AD10057" s="77"/>
    </row>
    <row r="10058" spans="16:30" ht="4.5" customHeight="1" x14ac:dyDescent="0.2">
      <c r="P10058" s="75"/>
      <c r="Q10058" s="75"/>
      <c r="W10058" s="75"/>
      <c r="AD10058" s="77"/>
    </row>
    <row r="10059" spans="16:30" ht="4.5" customHeight="1" x14ac:dyDescent="0.2">
      <c r="P10059" s="75"/>
      <c r="Q10059" s="75"/>
      <c r="W10059" s="75"/>
      <c r="AD10059" s="77"/>
    </row>
    <row r="10060" spans="16:30" ht="4.5" customHeight="1" x14ac:dyDescent="0.2">
      <c r="P10060" s="75"/>
      <c r="Q10060" s="75"/>
      <c r="W10060" s="75"/>
      <c r="AD10060" s="77"/>
    </row>
    <row r="10061" spans="16:30" ht="4.5" customHeight="1" x14ac:dyDescent="0.2">
      <c r="P10061" s="75"/>
      <c r="Q10061" s="75"/>
      <c r="W10061" s="75"/>
      <c r="AD10061" s="77"/>
    </row>
    <row r="10062" spans="16:30" ht="4.5" customHeight="1" x14ac:dyDescent="0.2">
      <c r="P10062" s="75"/>
      <c r="Q10062" s="75"/>
      <c r="W10062" s="75"/>
      <c r="AD10062" s="77"/>
    </row>
    <row r="10063" spans="16:30" ht="4.5" customHeight="1" x14ac:dyDescent="0.2">
      <c r="P10063" s="75"/>
      <c r="Q10063" s="75"/>
      <c r="W10063" s="75"/>
      <c r="AD10063" s="77"/>
    </row>
    <row r="10064" spans="16:30" ht="4.5" customHeight="1" x14ac:dyDescent="0.2">
      <c r="P10064" s="75"/>
      <c r="Q10064" s="75"/>
      <c r="W10064" s="75"/>
      <c r="AD10064" s="77"/>
    </row>
    <row r="10065" spans="16:30" ht="4.5" customHeight="1" x14ac:dyDescent="0.2">
      <c r="P10065" s="75"/>
      <c r="Q10065" s="75"/>
      <c r="W10065" s="75"/>
      <c r="AD10065" s="77"/>
    </row>
    <row r="10066" spans="16:30" ht="4.5" customHeight="1" x14ac:dyDescent="0.2">
      <c r="P10066" s="75"/>
      <c r="Q10066" s="75"/>
      <c r="W10066" s="75"/>
      <c r="AD10066" s="77"/>
    </row>
    <row r="10067" spans="16:30" ht="4.5" customHeight="1" x14ac:dyDescent="0.2">
      <c r="P10067" s="75"/>
      <c r="Q10067" s="75"/>
      <c r="W10067" s="75"/>
      <c r="AD10067" s="77"/>
    </row>
    <row r="10068" spans="16:30" ht="4.5" customHeight="1" x14ac:dyDescent="0.2">
      <c r="P10068" s="75"/>
      <c r="Q10068" s="75"/>
      <c r="W10068" s="75"/>
      <c r="AD10068" s="77"/>
    </row>
    <row r="10069" spans="16:30" ht="4.5" customHeight="1" x14ac:dyDescent="0.2">
      <c r="P10069" s="75"/>
      <c r="Q10069" s="75"/>
      <c r="W10069" s="75"/>
      <c r="AD10069" s="77"/>
    </row>
    <row r="10070" spans="16:30" ht="4.5" customHeight="1" x14ac:dyDescent="0.2">
      <c r="P10070" s="75"/>
      <c r="Q10070" s="75"/>
      <c r="W10070" s="75"/>
      <c r="AD10070" s="77"/>
    </row>
    <row r="10071" spans="16:30" ht="4.5" customHeight="1" x14ac:dyDescent="0.2">
      <c r="P10071" s="75"/>
      <c r="Q10071" s="75"/>
      <c r="W10071" s="75"/>
      <c r="AD10071" s="77"/>
    </row>
    <row r="10072" spans="16:30" ht="4.5" customHeight="1" x14ac:dyDescent="0.2">
      <c r="P10072" s="75"/>
      <c r="Q10072" s="75"/>
      <c r="W10072" s="75"/>
      <c r="AD10072" s="77"/>
    </row>
    <row r="10073" spans="16:30" ht="4.5" customHeight="1" x14ac:dyDescent="0.2">
      <c r="P10073" s="75"/>
      <c r="Q10073" s="75"/>
      <c r="W10073" s="75"/>
      <c r="AD10073" s="77"/>
    </row>
    <row r="10074" spans="16:30" ht="4.5" customHeight="1" x14ac:dyDescent="0.2">
      <c r="P10074" s="75"/>
      <c r="Q10074" s="75"/>
      <c r="W10074" s="75"/>
      <c r="AD10074" s="77"/>
    </row>
    <row r="10075" spans="16:30" ht="4.5" customHeight="1" x14ac:dyDescent="0.2">
      <c r="P10075" s="75"/>
      <c r="Q10075" s="75"/>
      <c r="W10075" s="75"/>
      <c r="AD10075" s="77"/>
    </row>
    <row r="10076" spans="16:30" ht="4.5" customHeight="1" x14ac:dyDescent="0.2">
      <c r="P10076" s="75"/>
      <c r="Q10076" s="75"/>
      <c r="W10076" s="75"/>
      <c r="AD10076" s="77"/>
    </row>
    <row r="10077" spans="16:30" ht="4.5" customHeight="1" x14ac:dyDescent="0.2">
      <c r="P10077" s="75"/>
      <c r="Q10077" s="75"/>
      <c r="W10077" s="75"/>
      <c r="AD10077" s="77"/>
    </row>
    <row r="10078" spans="16:30" ht="4.5" customHeight="1" x14ac:dyDescent="0.2">
      <c r="P10078" s="75"/>
      <c r="Q10078" s="75"/>
      <c r="W10078" s="75"/>
      <c r="AD10078" s="77"/>
    </row>
    <row r="10079" spans="16:30" ht="4.5" customHeight="1" x14ac:dyDescent="0.2">
      <c r="P10079" s="75"/>
      <c r="Q10079" s="75"/>
      <c r="W10079" s="75"/>
      <c r="AD10079" s="77"/>
    </row>
    <row r="10080" spans="16:30" ht="4.5" customHeight="1" x14ac:dyDescent="0.2">
      <c r="P10080" s="75"/>
      <c r="Q10080" s="75"/>
      <c r="W10080" s="75"/>
      <c r="AD10080" s="77"/>
    </row>
    <row r="10081" spans="16:30" ht="4.5" customHeight="1" x14ac:dyDescent="0.2">
      <c r="P10081" s="75"/>
      <c r="Q10081" s="75"/>
      <c r="W10081" s="75"/>
      <c r="AD10081" s="77"/>
    </row>
    <row r="10082" spans="16:30" ht="4.5" customHeight="1" x14ac:dyDescent="0.2">
      <c r="P10082" s="75"/>
      <c r="Q10082" s="75"/>
      <c r="W10082" s="75"/>
      <c r="AD10082" s="77"/>
    </row>
    <row r="10083" spans="16:30" ht="4.5" customHeight="1" x14ac:dyDescent="0.2">
      <c r="P10083" s="75"/>
      <c r="Q10083" s="75"/>
      <c r="W10083" s="75"/>
      <c r="AD10083" s="77"/>
    </row>
    <row r="10084" spans="16:30" ht="4.5" customHeight="1" x14ac:dyDescent="0.2">
      <c r="P10084" s="75"/>
      <c r="Q10084" s="75"/>
      <c r="W10084" s="75"/>
      <c r="AD10084" s="77"/>
    </row>
    <row r="10085" spans="16:30" ht="4.5" customHeight="1" x14ac:dyDescent="0.2">
      <c r="P10085" s="75"/>
      <c r="Q10085" s="75"/>
      <c r="W10085" s="75"/>
      <c r="AD10085" s="77"/>
    </row>
    <row r="10086" spans="16:30" ht="4.5" customHeight="1" x14ac:dyDescent="0.2">
      <c r="P10086" s="75"/>
      <c r="Q10086" s="75"/>
      <c r="W10086" s="75"/>
      <c r="AD10086" s="77"/>
    </row>
    <row r="10087" spans="16:30" ht="4.5" customHeight="1" x14ac:dyDescent="0.2">
      <c r="P10087" s="75"/>
      <c r="Q10087" s="75"/>
      <c r="W10087" s="75"/>
      <c r="AD10087" s="77"/>
    </row>
    <row r="10088" spans="16:30" ht="4.5" customHeight="1" x14ac:dyDescent="0.2">
      <c r="P10088" s="75"/>
      <c r="Q10088" s="75"/>
      <c r="W10088" s="75"/>
      <c r="AD10088" s="77"/>
    </row>
    <row r="10089" spans="16:30" ht="4.5" customHeight="1" x14ac:dyDescent="0.2">
      <c r="P10089" s="75"/>
      <c r="Q10089" s="75"/>
      <c r="W10089" s="75"/>
      <c r="AD10089" s="77"/>
    </row>
    <row r="10090" spans="16:30" ht="4.5" customHeight="1" x14ac:dyDescent="0.2">
      <c r="P10090" s="75"/>
      <c r="Q10090" s="75"/>
      <c r="W10090" s="75"/>
      <c r="AD10090" s="77"/>
    </row>
    <row r="10091" spans="16:30" ht="4.5" customHeight="1" x14ac:dyDescent="0.2">
      <c r="P10091" s="75"/>
      <c r="Q10091" s="75"/>
      <c r="W10091" s="75"/>
      <c r="AD10091" s="77"/>
    </row>
    <row r="10092" spans="16:30" ht="4.5" customHeight="1" x14ac:dyDescent="0.2">
      <c r="P10092" s="75"/>
      <c r="Q10092" s="75"/>
      <c r="W10092" s="75"/>
      <c r="AD10092" s="77"/>
    </row>
    <row r="10093" spans="16:30" ht="4.5" customHeight="1" x14ac:dyDescent="0.2">
      <c r="P10093" s="75"/>
      <c r="Q10093" s="75"/>
      <c r="W10093" s="75"/>
      <c r="AD10093" s="77"/>
    </row>
    <row r="10094" spans="16:30" ht="4.5" customHeight="1" x14ac:dyDescent="0.2">
      <c r="P10094" s="75"/>
      <c r="Q10094" s="75"/>
      <c r="W10094" s="75"/>
      <c r="AD10094" s="77"/>
    </row>
    <row r="10095" spans="16:30" ht="4.5" customHeight="1" x14ac:dyDescent="0.2">
      <c r="P10095" s="75"/>
      <c r="Q10095" s="75"/>
      <c r="W10095" s="75"/>
      <c r="AD10095" s="77"/>
    </row>
    <row r="10096" spans="16:30" ht="4.5" customHeight="1" x14ac:dyDescent="0.2">
      <c r="P10096" s="75"/>
      <c r="Q10096" s="75"/>
      <c r="W10096" s="75"/>
      <c r="AD10096" s="77"/>
    </row>
    <row r="10097" spans="16:30" ht="4.5" customHeight="1" x14ac:dyDescent="0.2">
      <c r="P10097" s="75"/>
      <c r="Q10097" s="75"/>
      <c r="W10097" s="75"/>
      <c r="AD10097" s="77"/>
    </row>
    <row r="10098" spans="16:30" ht="4.5" customHeight="1" x14ac:dyDescent="0.2">
      <c r="P10098" s="75"/>
      <c r="Q10098" s="75"/>
      <c r="W10098" s="75"/>
      <c r="AD10098" s="77"/>
    </row>
    <row r="10099" spans="16:30" ht="4.5" customHeight="1" x14ac:dyDescent="0.2">
      <c r="P10099" s="75"/>
      <c r="Q10099" s="75"/>
      <c r="W10099" s="75"/>
      <c r="AD10099" s="77"/>
    </row>
    <row r="10100" spans="16:30" ht="4.5" customHeight="1" x14ac:dyDescent="0.2">
      <c r="P10100" s="75"/>
      <c r="Q10100" s="75"/>
      <c r="W10100" s="75"/>
      <c r="AD10100" s="77"/>
    </row>
    <row r="10101" spans="16:30" ht="4.5" customHeight="1" x14ac:dyDescent="0.2">
      <c r="P10101" s="75"/>
      <c r="Q10101" s="75"/>
      <c r="W10101" s="75"/>
      <c r="AD10101" s="77"/>
    </row>
    <row r="10102" spans="16:30" ht="4.5" customHeight="1" x14ac:dyDescent="0.2">
      <c r="P10102" s="75"/>
      <c r="Q10102" s="75"/>
      <c r="W10102" s="75"/>
      <c r="AD10102" s="77"/>
    </row>
    <row r="10103" spans="16:30" ht="4.5" customHeight="1" x14ac:dyDescent="0.2">
      <c r="P10103" s="75"/>
      <c r="Q10103" s="75"/>
      <c r="W10103" s="75"/>
      <c r="AD10103" s="77"/>
    </row>
    <row r="10104" spans="16:30" ht="4.5" customHeight="1" x14ac:dyDescent="0.2">
      <c r="P10104" s="75"/>
      <c r="Q10104" s="75"/>
      <c r="W10104" s="75"/>
      <c r="AD10104" s="77"/>
    </row>
    <row r="10105" spans="16:30" ht="4.5" customHeight="1" x14ac:dyDescent="0.2">
      <c r="P10105" s="75"/>
      <c r="Q10105" s="75"/>
      <c r="W10105" s="75"/>
      <c r="AD10105" s="77"/>
    </row>
    <row r="10106" spans="16:30" ht="4.5" customHeight="1" x14ac:dyDescent="0.2">
      <c r="P10106" s="75"/>
      <c r="Q10106" s="75"/>
      <c r="W10106" s="75"/>
      <c r="AD10106" s="77"/>
    </row>
    <row r="10107" spans="16:30" ht="4.5" customHeight="1" x14ac:dyDescent="0.2">
      <c r="P10107" s="75"/>
      <c r="Q10107" s="75"/>
      <c r="W10107" s="75"/>
      <c r="AD10107" s="77"/>
    </row>
    <row r="10108" spans="16:30" ht="4.5" customHeight="1" x14ac:dyDescent="0.2">
      <c r="P10108" s="75"/>
      <c r="Q10108" s="75"/>
      <c r="W10108" s="75"/>
      <c r="AD10108" s="77"/>
    </row>
    <row r="10109" spans="16:30" ht="4.5" customHeight="1" x14ac:dyDescent="0.2">
      <c r="P10109" s="75"/>
      <c r="Q10109" s="75"/>
      <c r="W10109" s="75"/>
      <c r="AD10109" s="77"/>
    </row>
    <row r="10110" spans="16:30" ht="4.5" customHeight="1" x14ac:dyDescent="0.2">
      <c r="P10110" s="75"/>
      <c r="Q10110" s="75"/>
      <c r="W10110" s="75"/>
      <c r="AD10110" s="77"/>
    </row>
    <row r="10111" spans="16:30" ht="4.5" customHeight="1" x14ac:dyDescent="0.2">
      <c r="P10111" s="75"/>
      <c r="Q10111" s="75"/>
      <c r="W10111" s="75"/>
      <c r="AD10111" s="77"/>
    </row>
    <row r="10112" spans="16:30" ht="4.5" customHeight="1" x14ac:dyDescent="0.2">
      <c r="P10112" s="75"/>
      <c r="Q10112" s="75"/>
      <c r="W10112" s="75"/>
      <c r="AD10112" s="77"/>
    </row>
    <row r="10113" spans="16:30" ht="4.5" customHeight="1" x14ac:dyDescent="0.2">
      <c r="P10113" s="75"/>
      <c r="Q10113" s="75"/>
      <c r="W10113" s="75"/>
      <c r="AD10113" s="77"/>
    </row>
    <row r="10114" spans="16:30" ht="4.5" customHeight="1" x14ac:dyDescent="0.2">
      <c r="P10114" s="75"/>
      <c r="Q10114" s="75"/>
      <c r="W10114" s="75"/>
      <c r="AD10114" s="77"/>
    </row>
    <row r="10115" spans="16:30" ht="4.5" customHeight="1" x14ac:dyDescent="0.2">
      <c r="P10115" s="75"/>
      <c r="Q10115" s="75"/>
      <c r="W10115" s="75"/>
      <c r="AD10115" s="77"/>
    </row>
    <row r="10116" spans="16:30" ht="4.5" customHeight="1" x14ac:dyDescent="0.2">
      <c r="P10116" s="75"/>
      <c r="Q10116" s="75"/>
      <c r="W10116" s="75"/>
      <c r="AD10116" s="77"/>
    </row>
    <row r="10117" spans="16:30" ht="4.5" customHeight="1" x14ac:dyDescent="0.2">
      <c r="P10117" s="75"/>
      <c r="Q10117" s="75"/>
      <c r="W10117" s="75"/>
      <c r="AD10117" s="77"/>
    </row>
    <row r="10118" spans="16:30" ht="4.5" customHeight="1" x14ac:dyDescent="0.2">
      <c r="P10118" s="75"/>
      <c r="Q10118" s="75"/>
      <c r="W10118" s="75"/>
      <c r="AD10118" s="77"/>
    </row>
    <row r="10119" spans="16:30" ht="4.5" customHeight="1" x14ac:dyDescent="0.2">
      <c r="P10119" s="75"/>
      <c r="Q10119" s="75"/>
      <c r="W10119" s="75"/>
      <c r="AD10119" s="77"/>
    </row>
    <row r="10120" spans="16:30" ht="4.5" customHeight="1" x14ac:dyDescent="0.2">
      <c r="P10120" s="75"/>
      <c r="Q10120" s="75"/>
      <c r="W10120" s="75"/>
      <c r="AD10120" s="77"/>
    </row>
    <row r="10121" spans="16:30" ht="4.5" customHeight="1" x14ac:dyDescent="0.2">
      <c r="P10121" s="75"/>
      <c r="Q10121" s="75"/>
      <c r="W10121" s="75"/>
      <c r="AD10121" s="77"/>
    </row>
    <row r="10122" spans="16:30" ht="4.5" customHeight="1" x14ac:dyDescent="0.2">
      <c r="P10122" s="75"/>
      <c r="Q10122" s="75"/>
      <c r="W10122" s="75"/>
      <c r="AD10122" s="77"/>
    </row>
    <row r="10123" spans="16:30" ht="4.5" customHeight="1" x14ac:dyDescent="0.2">
      <c r="P10123" s="75"/>
      <c r="Q10123" s="75"/>
      <c r="W10123" s="75"/>
      <c r="AD10123" s="77"/>
    </row>
    <row r="10124" spans="16:30" ht="4.5" customHeight="1" x14ac:dyDescent="0.2">
      <c r="P10124" s="75"/>
      <c r="Q10124" s="75"/>
      <c r="W10124" s="75"/>
      <c r="AD10124" s="77"/>
    </row>
    <row r="10125" spans="16:30" ht="4.5" customHeight="1" x14ac:dyDescent="0.2">
      <c r="P10125" s="75"/>
      <c r="Q10125" s="75"/>
      <c r="W10125" s="75"/>
      <c r="AD10125" s="77"/>
    </row>
    <row r="10126" spans="16:30" ht="4.5" customHeight="1" x14ac:dyDescent="0.2">
      <c r="P10126" s="75"/>
      <c r="Q10126" s="75"/>
      <c r="W10126" s="75"/>
      <c r="AD10126" s="77"/>
    </row>
    <row r="10127" spans="16:30" ht="4.5" customHeight="1" x14ac:dyDescent="0.2">
      <c r="P10127" s="75"/>
      <c r="Q10127" s="75"/>
      <c r="W10127" s="75"/>
      <c r="AD10127" s="77"/>
    </row>
    <row r="10128" spans="16:30" ht="4.5" customHeight="1" x14ac:dyDescent="0.2">
      <c r="P10128" s="75"/>
      <c r="Q10128" s="75"/>
      <c r="W10128" s="75"/>
      <c r="AD10128" s="77"/>
    </row>
    <row r="10129" spans="16:30" ht="4.5" customHeight="1" x14ac:dyDescent="0.2">
      <c r="P10129" s="75"/>
      <c r="Q10129" s="75"/>
      <c r="W10129" s="75"/>
      <c r="AD10129" s="77"/>
    </row>
    <row r="10130" spans="16:30" ht="4.5" customHeight="1" x14ac:dyDescent="0.2">
      <c r="P10130" s="75"/>
      <c r="Q10130" s="75"/>
      <c r="W10130" s="75"/>
      <c r="AD10130" s="77"/>
    </row>
    <row r="10131" spans="16:30" ht="4.5" customHeight="1" x14ac:dyDescent="0.2">
      <c r="P10131" s="75"/>
      <c r="Q10131" s="75"/>
      <c r="W10131" s="75"/>
      <c r="AD10131" s="77"/>
    </row>
    <row r="10132" spans="16:30" ht="4.5" customHeight="1" x14ac:dyDescent="0.2">
      <c r="P10132" s="75"/>
      <c r="Q10132" s="75"/>
      <c r="W10132" s="75"/>
      <c r="AD10132" s="77"/>
    </row>
    <row r="10133" spans="16:30" ht="4.5" customHeight="1" x14ac:dyDescent="0.2">
      <c r="P10133" s="75"/>
      <c r="Q10133" s="75"/>
      <c r="W10133" s="75"/>
      <c r="AD10133" s="77"/>
    </row>
    <row r="10134" spans="16:30" ht="4.5" customHeight="1" x14ac:dyDescent="0.2">
      <c r="P10134" s="75"/>
      <c r="Q10134" s="75"/>
      <c r="W10134" s="75"/>
      <c r="AD10134" s="77"/>
    </row>
    <row r="10135" spans="16:30" ht="4.5" customHeight="1" x14ac:dyDescent="0.2">
      <c r="P10135" s="75"/>
      <c r="Q10135" s="75"/>
      <c r="W10135" s="75"/>
      <c r="AD10135" s="77"/>
    </row>
    <row r="10136" spans="16:30" ht="4.5" customHeight="1" x14ac:dyDescent="0.2">
      <c r="P10136" s="75"/>
      <c r="Q10136" s="75"/>
      <c r="W10136" s="75"/>
      <c r="AD10136" s="77"/>
    </row>
    <row r="10137" spans="16:30" ht="4.5" customHeight="1" x14ac:dyDescent="0.2">
      <c r="P10137" s="75"/>
      <c r="Q10137" s="75"/>
      <c r="W10137" s="75"/>
      <c r="AD10137" s="77"/>
    </row>
    <row r="10138" spans="16:30" ht="4.5" customHeight="1" x14ac:dyDescent="0.2">
      <c r="P10138" s="75"/>
      <c r="Q10138" s="75"/>
      <c r="W10138" s="75"/>
      <c r="AD10138" s="77"/>
    </row>
    <row r="10139" spans="16:30" ht="4.5" customHeight="1" x14ac:dyDescent="0.2">
      <c r="P10139" s="75"/>
      <c r="Q10139" s="75"/>
      <c r="W10139" s="75"/>
      <c r="AD10139" s="77"/>
    </row>
    <row r="10140" spans="16:30" ht="4.5" customHeight="1" x14ac:dyDescent="0.2">
      <c r="P10140" s="75"/>
      <c r="Q10140" s="75"/>
      <c r="W10140" s="75"/>
      <c r="AD10140" s="77"/>
    </row>
    <row r="10141" spans="16:30" ht="4.5" customHeight="1" x14ac:dyDescent="0.2">
      <c r="P10141" s="75"/>
      <c r="Q10141" s="75"/>
      <c r="W10141" s="75"/>
      <c r="AD10141" s="77"/>
    </row>
    <row r="10142" spans="16:30" ht="4.5" customHeight="1" x14ac:dyDescent="0.2">
      <c r="P10142" s="75"/>
      <c r="Q10142" s="75"/>
      <c r="W10142" s="75"/>
      <c r="AD10142" s="77"/>
    </row>
    <row r="10143" spans="16:30" ht="4.5" customHeight="1" x14ac:dyDescent="0.2">
      <c r="P10143" s="75"/>
      <c r="Q10143" s="75"/>
      <c r="W10143" s="75"/>
      <c r="AD10143" s="77"/>
    </row>
    <row r="10144" spans="16:30" ht="4.5" customHeight="1" x14ac:dyDescent="0.2">
      <c r="P10144" s="75"/>
      <c r="Q10144" s="75"/>
      <c r="W10144" s="75"/>
      <c r="AD10144" s="77"/>
    </row>
    <row r="10145" spans="16:30" ht="4.5" customHeight="1" x14ac:dyDescent="0.2">
      <c r="P10145" s="75"/>
      <c r="Q10145" s="75"/>
      <c r="W10145" s="75"/>
      <c r="AD10145" s="77"/>
    </row>
    <row r="10146" spans="16:30" ht="4.5" customHeight="1" x14ac:dyDescent="0.2">
      <c r="P10146" s="75"/>
      <c r="Q10146" s="75"/>
      <c r="W10146" s="75"/>
      <c r="AD10146" s="77"/>
    </row>
    <row r="10147" spans="16:30" ht="4.5" customHeight="1" x14ac:dyDescent="0.2">
      <c r="P10147" s="75"/>
      <c r="Q10147" s="75"/>
      <c r="W10147" s="75"/>
      <c r="AD10147" s="77"/>
    </row>
    <row r="10148" spans="16:30" ht="4.5" customHeight="1" x14ac:dyDescent="0.2">
      <c r="P10148" s="75"/>
      <c r="Q10148" s="75"/>
      <c r="W10148" s="75"/>
      <c r="AD10148" s="77"/>
    </row>
    <row r="10149" spans="16:30" ht="4.5" customHeight="1" x14ac:dyDescent="0.2">
      <c r="P10149" s="75"/>
      <c r="Q10149" s="75"/>
      <c r="W10149" s="75"/>
      <c r="AD10149" s="77"/>
    </row>
    <row r="10150" spans="16:30" ht="4.5" customHeight="1" x14ac:dyDescent="0.2">
      <c r="P10150" s="75"/>
      <c r="Q10150" s="75"/>
      <c r="W10150" s="75"/>
      <c r="AD10150" s="77"/>
    </row>
    <row r="10151" spans="16:30" ht="4.5" customHeight="1" x14ac:dyDescent="0.2">
      <c r="P10151" s="75"/>
      <c r="Q10151" s="75"/>
      <c r="W10151" s="75"/>
      <c r="AD10151" s="77"/>
    </row>
    <row r="10152" spans="16:30" ht="4.5" customHeight="1" x14ac:dyDescent="0.2">
      <c r="P10152" s="75"/>
      <c r="Q10152" s="75"/>
      <c r="W10152" s="75"/>
      <c r="AD10152" s="77"/>
    </row>
    <row r="10153" spans="16:30" ht="4.5" customHeight="1" x14ac:dyDescent="0.2">
      <c r="P10153" s="75"/>
      <c r="Q10153" s="75"/>
      <c r="W10153" s="75"/>
      <c r="AD10153" s="77"/>
    </row>
    <row r="10154" spans="16:30" ht="4.5" customHeight="1" x14ac:dyDescent="0.2">
      <c r="P10154" s="75"/>
      <c r="Q10154" s="75"/>
      <c r="W10154" s="75"/>
      <c r="AD10154" s="77"/>
    </row>
    <row r="10155" spans="16:30" ht="4.5" customHeight="1" x14ac:dyDescent="0.2">
      <c r="P10155" s="75"/>
      <c r="Q10155" s="75"/>
      <c r="W10155" s="75"/>
      <c r="AD10155" s="77"/>
    </row>
    <row r="10156" spans="16:30" ht="4.5" customHeight="1" x14ac:dyDescent="0.2">
      <c r="P10156" s="75"/>
      <c r="Q10156" s="75"/>
      <c r="W10156" s="75"/>
      <c r="AD10156" s="77"/>
    </row>
    <row r="10157" spans="16:30" ht="4.5" customHeight="1" x14ac:dyDescent="0.2">
      <c r="P10157" s="75"/>
      <c r="Q10157" s="75"/>
      <c r="W10157" s="75"/>
      <c r="AD10157" s="77"/>
    </row>
    <row r="10158" spans="16:30" ht="4.5" customHeight="1" x14ac:dyDescent="0.2">
      <c r="P10158" s="75"/>
      <c r="Q10158" s="75"/>
      <c r="W10158" s="75"/>
      <c r="AD10158" s="77"/>
    </row>
    <row r="10159" spans="16:30" ht="4.5" customHeight="1" x14ac:dyDescent="0.2">
      <c r="P10159" s="75"/>
      <c r="Q10159" s="75"/>
      <c r="W10159" s="75"/>
      <c r="AD10159" s="77"/>
    </row>
    <row r="10160" spans="16:30" ht="4.5" customHeight="1" x14ac:dyDescent="0.2">
      <c r="P10160" s="75"/>
      <c r="Q10160" s="75"/>
      <c r="W10160" s="75"/>
      <c r="AD10160" s="77"/>
    </row>
    <row r="10161" spans="16:30" ht="4.5" customHeight="1" x14ac:dyDescent="0.2">
      <c r="P10161" s="75"/>
      <c r="Q10161" s="75"/>
      <c r="W10161" s="75"/>
      <c r="AD10161" s="77"/>
    </row>
    <row r="10162" spans="16:30" ht="4.5" customHeight="1" x14ac:dyDescent="0.2">
      <c r="P10162" s="75"/>
      <c r="Q10162" s="75"/>
      <c r="W10162" s="75"/>
      <c r="AD10162" s="77"/>
    </row>
    <row r="10163" spans="16:30" ht="4.5" customHeight="1" x14ac:dyDescent="0.2">
      <c r="P10163" s="75"/>
      <c r="Q10163" s="75"/>
      <c r="W10163" s="75"/>
      <c r="AD10163" s="77"/>
    </row>
    <row r="10164" spans="16:30" ht="4.5" customHeight="1" x14ac:dyDescent="0.2">
      <c r="P10164" s="75"/>
      <c r="Q10164" s="75"/>
      <c r="W10164" s="75"/>
      <c r="AD10164" s="77"/>
    </row>
    <row r="10165" spans="16:30" ht="4.5" customHeight="1" x14ac:dyDescent="0.2">
      <c r="P10165" s="75"/>
      <c r="Q10165" s="75"/>
      <c r="W10165" s="75"/>
      <c r="AD10165" s="77"/>
    </row>
    <row r="10166" spans="16:30" ht="4.5" customHeight="1" x14ac:dyDescent="0.2">
      <c r="P10166" s="75"/>
      <c r="Q10166" s="75"/>
      <c r="W10166" s="75"/>
      <c r="AD10166" s="77"/>
    </row>
    <row r="10167" spans="16:30" ht="4.5" customHeight="1" x14ac:dyDescent="0.2">
      <c r="P10167" s="75"/>
      <c r="Q10167" s="75"/>
      <c r="W10167" s="75"/>
      <c r="AD10167" s="77"/>
    </row>
    <row r="10168" spans="16:30" ht="4.5" customHeight="1" x14ac:dyDescent="0.2">
      <c r="P10168" s="75"/>
      <c r="Q10168" s="75"/>
      <c r="W10168" s="75"/>
      <c r="AD10168" s="77"/>
    </row>
    <row r="10169" spans="16:30" ht="4.5" customHeight="1" x14ac:dyDescent="0.2">
      <c r="P10169" s="75"/>
      <c r="Q10169" s="75"/>
      <c r="W10169" s="75"/>
      <c r="AD10169" s="77"/>
    </row>
    <row r="10170" spans="16:30" ht="4.5" customHeight="1" x14ac:dyDescent="0.2">
      <c r="P10170" s="75"/>
      <c r="Q10170" s="75"/>
      <c r="W10170" s="75"/>
      <c r="AD10170" s="77"/>
    </row>
    <row r="10171" spans="16:30" ht="4.5" customHeight="1" x14ac:dyDescent="0.2">
      <c r="P10171" s="75"/>
      <c r="Q10171" s="75"/>
      <c r="W10171" s="75"/>
      <c r="AD10171" s="77"/>
    </row>
    <row r="10172" spans="16:30" ht="4.5" customHeight="1" x14ac:dyDescent="0.2">
      <c r="P10172" s="75"/>
      <c r="Q10172" s="75"/>
      <c r="W10172" s="75"/>
      <c r="AD10172" s="77"/>
    </row>
    <row r="10173" spans="16:30" ht="4.5" customHeight="1" x14ac:dyDescent="0.2">
      <c r="P10173" s="75"/>
      <c r="Q10173" s="75"/>
      <c r="W10173" s="75"/>
      <c r="AD10173" s="77"/>
    </row>
    <row r="10174" spans="16:30" ht="4.5" customHeight="1" x14ac:dyDescent="0.2">
      <c r="P10174" s="75"/>
      <c r="Q10174" s="75"/>
      <c r="W10174" s="75"/>
      <c r="AD10174" s="77"/>
    </row>
    <row r="10175" spans="16:30" ht="4.5" customHeight="1" x14ac:dyDescent="0.2">
      <c r="P10175" s="75"/>
      <c r="Q10175" s="75"/>
      <c r="W10175" s="75"/>
      <c r="AD10175" s="77"/>
    </row>
    <row r="10176" spans="16:30" ht="4.5" customHeight="1" x14ac:dyDescent="0.2">
      <c r="P10176" s="75"/>
      <c r="Q10176" s="75"/>
      <c r="W10176" s="75"/>
      <c r="AD10176" s="77"/>
    </row>
    <row r="10177" spans="16:30" ht="4.5" customHeight="1" x14ac:dyDescent="0.2">
      <c r="P10177" s="75"/>
      <c r="Q10177" s="75"/>
      <c r="W10177" s="75"/>
      <c r="AD10177" s="77"/>
    </row>
    <row r="10178" spans="16:30" ht="4.5" customHeight="1" x14ac:dyDescent="0.2">
      <c r="P10178" s="75"/>
      <c r="Q10178" s="75"/>
      <c r="W10178" s="75"/>
      <c r="AD10178" s="77"/>
    </row>
    <row r="10179" spans="16:30" ht="4.5" customHeight="1" x14ac:dyDescent="0.2">
      <c r="P10179" s="75"/>
      <c r="Q10179" s="75"/>
      <c r="W10179" s="75"/>
      <c r="AD10179" s="77"/>
    </row>
    <row r="10180" spans="16:30" ht="4.5" customHeight="1" x14ac:dyDescent="0.2">
      <c r="P10180" s="75"/>
      <c r="Q10180" s="75"/>
      <c r="W10180" s="75"/>
      <c r="AD10180" s="77"/>
    </row>
    <row r="10181" spans="16:30" ht="4.5" customHeight="1" x14ac:dyDescent="0.2">
      <c r="P10181" s="75"/>
      <c r="Q10181" s="75"/>
      <c r="W10181" s="75"/>
      <c r="AD10181" s="77"/>
    </row>
    <row r="10182" spans="16:30" ht="4.5" customHeight="1" x14ac:dyDescent="0.2">
      <c r="P10182" s="75"/>
      <c r="Q10182" s="75"/>
      <c r="W10182" s="75"/>
      <c r="AD10182" s="77"/>
    </row>
    <row r="10183" spans="16:30" ht="4.5" customHeight="1" x14ac:dyDescent="0.2">
      <c r="P10183" s="75"/>
      <c r="Q10183" s="75"/>
      <c r="W10183" s="75"/>
      <c r="AD10183" s="77"/>
    </row>
    <row r="10184" spans="16:30" ht="4.5" customHeight="1" x14ac:dyDescent="0.2">
      <c r="P10184" s="75"/>
      <c r="Q10184" s="75"/>
      <c r="W10184" s="75"/>
      <c r="AD10184" s="77"/>
    </row>
    <row r="10185" spans="16:30" ht="4.5" customHeight="1" x14ac:dyDescent="0.2">
      <c r="P10185" s="75"/>
      <c r="Q10185" s="75"/>
      <c r="W10185" s="75"/>
      <c r="AD10185" s="77"/>
    </row>
    <row r="10186" spans="16:30" ht="4.5" customHeight="1" x14ac:dyDescent="0.2">
      <c r="P10186" s="75"/>
      <c r="Q10186" s="75"/>
      <c r="W10186" s="75"/>
      <c r="AD10186" s="77"/>
    </row>
    <row r="10187" spans="16:30" ht="4.5" customHeight="1" x14ac:dyDescent="0.2">
      <c r="P10187" s="75"/>
      <c r="Q10187" s="75"/>
      <c r="W10187" s="75"/>
      <c r="AD10187" s="77"/>
    </row>
    <row r="10188" spans="16:30" ht="4.5" customHeight="1" x14ac:dyDescent="0.2">
      <c r="P10188" s="75"/>
      <c r="Q10188" s="75"/>
      <c r="W10188" s="75"/>
      <c r="AD10188" s="77"/>
    </row>
    <row r="10189" spans="16:30" ht="4.5" customHeight="1" x14ac:dyDescent="0.2">
      <c r="P10189" s="75"/>
      <c r="Q10189" s="75"/>
      <c r="W10189" s="75"/>
      <c r="AD10189" s="77"/>
    </row>
    <row r="10190" spans="16:30" ht="4.5" customHeight="1" x14ac:dyDescent="0.2">
      <c r="P10190" s="75"/>
      <c r="Q10190" s="75"/>
      <c r="W10190" s="75"/>
      <c r="AD10190" s="77"/>
    </row>
    <row r="10191" spans="16:30" ht="4.5" customHeight="1" x14ac:dyDescent="0.2">
      <c r="P10191" s="75"/>
      <c r="Q10191" s="75"/>
      <c r="W10191" s="75"/>
      <c r="AD10191" s="77"/>
    </row>
    <row r="10192" spans="16:30" ht="4.5" customHeight="1" x14ac:dyDescent="0.2">
      <c r="P10192" s="75"/>
      <c r="Q10192" s="75"/>
      <c r="W10192" s="75"/>
      <c r="AD10192" s="77"/>
    </row>
    <row r="10193" spans="16:30" ht="4.5" customHeight="1" x14ac:dyDescent="0.2">
      <c r="P10193" s="75"/>
      <c r="Q10193" s="75"/>
      <c r="W10193" s="75"/>
      <c r="AD10193" s="77"/>
    </row>
    <row r="10194" spans="16:30" ht="4.5" customHeight="1" x14ac:dyDescent="0.2">
      <c r="P10194" s="75"/>
      <c r="Q10194" s="75"/>
      <c r="W10194" s="75"/>
      <c r="AD10194" s="77"/>
    </row>
    <row r="10195" spans="16:30" ht="4.5" customHeight="1" x14ac:dyDescent="0.2">
      <c r="P10195" s="75"/>
      <c r="Q10195" s="75"/>
      <c r="W10195" s="75"/>
      <c r="AD10195" s="77"/>
    </row>
    <row r="10196" spans="16:30" ht="4.5" customHeight="1" x14ac:dyDescent="0.2">
      <c r="P10196" s="75"/>
      <c r="Q10196" s="75"/>
      <c r="W10196" s="75"/>
      <c r="AD10196" s="77"/>
    </row>
    <row r="10197" spans="16:30" ht="4.5" customHeight="1" x14ac:dyDescent="0.2">
      <c r="P10197" s="75"/>
      <c r="Q10197" s="75"/>
      <c r="W10197" s="75"/>
      <c r="AD10197" s="77"/>
    </row>
    <row r="10198" spans="16:30" ht="4.5" customHeight="1" x14ac:dyDescent="0.2">
      <c r="P10198" s="75"/>
      <c r="Q10198" s="75"/>
      <c r="W10198" s="75"/>
      <c r="AD10198" s="77"/>
    </row>
    <row r="10199" spans="16:30" ht="4.5" customHeight="1" x14ac:dyDescent="0.2">
      <c r="P10199" s="75"/>
      <c r="Q10199" s="75"/>
      <c r="W10199" s="75"/>
      <c r="AD10199" s="77"/>
    </row>
    <row r="10200" spans="16:30" ht="4.5" customHeight="1" x14ac:dyDescent="0.2">
      <c r="P10200" s="75"/>
      <c r="Q10200" s="75"/>
      <c r="W10200" s="75"/>
      <c r="AD10200" s="77"/>
    </row>
    <row r="10201" spans="16:30" ht="4.5" customHeight="1" x14ac:dyDescent="0.2">
      <c r="P10201" s="75"/>
      <c r="Q10201" s="75"/>
      <c r="W10201" s="75"/>
      <c r="AD10201" s="77"/>
    </row>
    <row r="10202" spans="16:30" ht="4.5" customHeight="1" x14ac:dyDescent="0.2">
      <c r="P10202" s="75"/>
      <c r="Q10202" s="75"/>
      <c r="W10202" s="75"/>
      <c r="AD10202" s="77"/>
    </row>
    <row r="10203" spans="16:30" ht="4.5" customHeight="1" x14ac:dyDescent="0.2">
      <c r="P10203" s="75"/>
      <c r="Q10203" s="75"/>
      <c r="W10203" s="75"/>
      <c r="AD10203" s="77"/>
    </row>
    <row r="10204" spans="16:30" ht="4.5" customHeight="1" x14ac:dyDescent="0.2">
      <c r="P10204" s="75"/>
      <c r="Q10204" s="75"/>
      <c r="W10204" s="75"/>
      <c r="AD10204" s="77"/>
    </row>
    <row r="10205" spans="16:30" ht="4.5" customHeight="1" x14ac:dyDescent="0.2">
      <c r="P10205" s="75"/>
      <c r="Q10205" s="75"/>
      <c r="W10205" s="75"/>
      <c r="AD10205" s="77"/>
    </row>
    <row r="10206" spans="16:30" ht="4.5" customHeight="1" x14ac:dyDescent="0.2">
      <c r="P10206" s="75"/>
      <c r="Q10206" s="75"/>
      <c r="W10206" s="75"/>
      <c r="AD10206" s="77"/>
    </row>
    <row r="10207" spans="16:30" ht="4.5" customHeight="1" x14ac:dyDescent="0.2">
      <c r="P10207" s="75"/>
      <c r="Q10207" s="75"/>
      <c r="W10207" s="75"/>
      <c r="AD10207" s="77"/>
    </row>
    <row r="10208" spans="16:30" ht="4.5" customHeight="1" x14ac:dyDescent="0.2">
      <c r="P10208" s="75"/>
      <c r="Q10208" s="75"/>
      <c r="W10208" s="75"/>
      <c r="AD10208" s="77"/>
    </row>
    <row r="10209" spans="16:30" ht="4.5" customHeight="1" x14ac:dyDescent="0.2">
      <c r="P10209" s="75"/>
      <c r="Q10209" s="75"/>
      <c r="W10209" s="75"/>
      <c r="AD10209" s="77"/>
    </row>
    <row r="10210" spans="16:30" ht="4.5" customHeight="1" x14ac:dyDescent="0.2">
      <c r="P10210" s="75"/>
      <c r="Q10210" s="75"/>
      <c r="W10210" s="75"/>
      <c r="AD10210" s="77"/>
    </row>
    <row r="10211" spans="16:30" ht="4.5" customHeight="1" x14ac:dyDescent="0.2">
      <c r="P10211" s="75"/>
      <c r="Q10211" s="75"/>
      <c r="W10211" s="75"/>
      <c r="AD10211" s="77"/>
    </row>
    <row r="10212" spans="16:30" ht="4.5" customHeight="1" x14ac:dyDescent="0.2">
      <c r="P10212" s="75"/>
      <c r="Q10212" s="75"/>
      <c r="W10212" s="75"/>
      <c r="AD10212" s="77"/>
    </row>
    <row r="10213" spans="16:30" ht="4.5" customHeight="1" x14ac:dyDescent="0.2">
      <c r="P10213" s="75"/>
      <c r="Q10213" s="75"/>
      <c r="W10213" s="75"/>
      <c r="AD10213" s="77"/>
    </row>
    <row r="10214" spans="16:30" ht="4.5" customHeight="1" x14ac:dyDescent="0.2">
      <c r="P10214" s="75"/>
      <c r="Q10214" s="75"/>
      <c r="W10214" s="75"/>
      <c r="AD10214" s="77"/>
    </row>
    <row r="10215" spans="16:30" ht="4.5" customHeight="1" x14ac:dyDescent="0.2">
      <c r="P10215" s="75"/>
      <c r="Q10215" s="75"/>
      <c r="W10215" s="75"/>
      <c r="AD10215" s="77"/>
    </row>
    <row r="10216" spans="16:30" ht="4.5" customHeight="1" x14ac:dyDescent="0.2">
      <c r="P10216" s="75"/>
      <c r="Q10216" s="75"/>
      <c r="W10216" s="75"/>
      <c r="AD10216" s="77"/>
    </row>
    <row r="10217" spans="16:30" ht="4.5" customHeight="1" x14ac:dyDescent="0.2">
      <c r="P10217" s="75"/>
      <c r="Q10217" s="75"/>
      <c r="W10217" s="75"/>
      <c r="AD10217" s="77"/>
    </row>
    <row r="10218" spans="16:30" ht="4.5" customHeight="1" x14ac:dyDescent="0.2">
      <c r="P10218" s="75"/>
      <c r="Q10218" s="75"/>
      <c r="W10218" s="75"/>
      <c r="AD10218" s="77"/>
    </row>
    <row r="10219" spans="16:30" ht="4.5" customHeight="1" x14ac:dyDescent="0.2">
      <c r="P10219" s="75"/>
      <c r="Q10219" s="75"/>
      <c r="W10219" s="75"/>
      <c r="AD10219" s="77"/>
    </row>
    <row r="10220" spans="16:30" ht="4.5" customHeight="1" x14ac:dyDescent="0.2">
      <c r="P10220" s="75"/>
      <c r="Q10220" s="75"/>
      <c r="W10220" s="75"/>
      <c r="AD10220" s="77"/>
    </row>
    <row r="10221" spans="16:30" ht="4.5" customHeight="1" x14ac:dyDescent="0.2">
      <c r="P10221" s="75"/>
      <c r="Q10221" s="75"/>
      <c r="W10221" s="75"/>
      <c r="AD10221" s="77"/>
    </row>
    <row r="10222" spans="16:30" ht="4.5" customHeight="1" x14ac:dyDescent="0.2">
      <c r="P10222" s="75"/>
      <c r="Q10222" s="75"/>
      <c r="W10222" s="75"/>
      <c r="AD10222" s="77"/>
    </row>
    <row r="10223" spans="16:30" ht="4.5" customHeight="1" x14ac:dyDescent="0.2">
      <c r="P10223" s="75"/>
      <c r="Q10223" s="75"/>
      <c r="W10223" s="75"/>
      <c r="AD10223" s="77"/>
    </row>
    <row r="10224" spans="16:30" ht="4.5" customHeight="1" x14ac:dyDescent="0.2">
      <c r="P10224" s="75"/>
      <c r="Q10224" s="75"/>
      <c r="W10224" s="75"/>
      <c r="AD10224" s="77"/>
    </row>
    <row r="10225" spans="16:30" ht="4.5" customHeight="1" x14ac:dyDescent="0.2">
      <c r="P10225" s="75"/>
      <c r="Q10225" s="75"/>
      <c r="W10225" s="75"/>
      <c r="AD10225" s="77"/>
    </row>
    <row r="10226" spans="16:30" ht="4.5" customHeight="1" x14ac:dyDescent="0.2">
      <c r="P10226" s="75"/>
      <c r="Q10226" s="75"/>
      <c r="W10226" s="75"/>
      <c r="AD10226" s="77"/>
    </row>
    <row r="10227" spans="16:30" ht="4.5" customHeight="1" x14ac:dyDescent="0.2">
      <c r="P10227" s="75"/>
      <c r="Q10227" s="75"/>
      <c r="W10227" s="75"/>
      <c r="AD10227" s="77"/>
    </row>
    <row r="10228" spans="16:30" ht="4.5" customHeight="1" x14ac:dyDescent="0.2">
      <c r="P10228" s="75"/>
      <c r="Q10228" s="75"/>
      <c r="W10228" s="75"/>
      <c r="AD10228" s="77"/>
    </row>
    <row r="10229" spans="16:30" ht="4.5" customHeight="1" x14ac:dyDescent="0.2">
      <c r="P10229" s="75"/>
      <c r="Q10229" s="75"/>
      <c r="W10229" s="75"/>
      <c r="AD10229" s="77"/>
    </row>
    <row r="10230" spans="16:30" ht="4.5" customHeight="1" x14ac:dyDescent="0.2">
      <c r="P10230" s="75"/>
      <c r="Q10230" s="75"/>
      <c r="W10230" s="75"/>
      <c r="AD10230" s="77"/>
    </row>
    <row r="10231" spans="16:30" ht="4.5" customHeight="1" x14ac:dyDescent="0.2">
      <c r="P10231" s="75"/>
      <c r="Q10231" s="75"/>
      <c r="W10231" s="75"/>
      <c r="AD10231" s="77"/>
    </row>
    <row r="10232" spans="16:30" ht="4.5" customHeight="1" x14ac:dyDescent="0.2">
      <c r="P10232" s="75"/>
      <c r="Q10232" s="75"/>
      <c r="W10232" s="75"/>
      <c r="AD10232" s="77"/>
    </row>
    <row r="10233" spans="16:30" ht="4.5" customHeight="1" x14ac:dyDescent="0.2">
      <c r="P10233" s="75"/>
      <c r="Q10233" s="75"/>
      <c r="W10233" s="75"/>
      <c r="AD10233" s="77"/>
    </row>
    <row r="10234" spans="16:30" ht="4.5" customHeight="1" x14ac:dyDescent="0.2">
      <c r="P10234" s="75"/>
      <c r="Q10234" s="75"/>
      <c r="W10234" s="75"/>
      <c r="AD10234" s="77"/>
    </row>
    <row r="10235" spans="16:30" ht="4.5" customHeight="1" x14ac:dyDescent="0.2">
      <c r="P10235" s="75"/>
      <c r="Q10235" s="75"/>
      <c r="W10235" s="75"/>
      <c r="AD10235" s="77"/>
    </row>
    <row r="10236" spans="16:30" ht="4.5" customHeight="1" x14ac:dyDescent="0.2">
      <c r="P10236" s="75"/>
      <c r="Q10236" s="75"/>
      <c r="W10236" s="75"/>
      <c r="AD10236" s="77"/>
    </row>
    <row r="10237" spans="16:30" ht="4.5" customHeight="1" x14ac:dyDescent="0.2">
      <c r="P10237" s="75"/>
      <c r="Q10237" s="75"/>
      <c r="W10237" s="75"/>
      <c r="AD10237" s="77"/>
    </row>
    <row r="10238" spans="16:30" ht="4.5" customHeight="1" x14ac:dyDescent="0.2">
      <c r="P10238" s="75"/>
      <c r="Q10238" s="75"/>
      <c r="W10238" s="75"/>
      <c r="AD10238" s="77"/>
    </row>
    <row r="10239" spans="16:30" ht="4.5" customHeight="1" x14ac:dyDescent="0.2">
      <c r="P10239" s="75"/>
      <c r="Q10239" s="75"/>
      <c r="W10239" s="75"/>
      <c r="AD10239" s="77"/>
    </row>
    <row r="10240" spans="16:30" ht="4.5" customHeight="1" x14ac:dyDescent="0.2">
      <c r="P10240" s="75"/>
      <c r="Q10240" s="75"/>
      <c r="W10240" s="75"/>
      <c r="AD10240" s="77"/>
    </row>
    <row r="10241" spans="16:30" ht="4.5" customHeight="1" x14ac:dyDescent="0.2">
      <c r="P10241" s="75"/>
      <c r="Q10241" s="75"/>
      <c r="W10241" s="75"/>
      <c r="AD10241" s="77"/>
    </row>
    <row r="10242" spans="16:30" ht="4.5" customHeight="1" x14ac:dyDescent="0.2">
      <c r="P10242" s="75"/>
      <c r="Q10242" s="75"/>
      <c r="W10242" s="75"/>
      <c r="AD10242" s="77"/>
    </row>
    <row r="10243" spans="16:30" ht="4.5" customHeight="1" x14ac:dyDescent="0.2">
      <c r="P10243" s="75"/>
      <c r="Q10243" s="75"/>
      <c r="W10243" s="75"/>
      <c r="AD10243" s="77"/>
    </row>
    <row r="10244" spans="16:30" ht="4.5" customHeight="1" x14ac:dyDescent="0.2">
      <c r="P10244" s="75"/>
      <c r="Q10244" s="75"/>
      <c r="W10244" s="75"/>
      <c r="AD10244" s="77"/>
    </row>
    <row r="10245" spans="16:30" ht="4.5" customHeight="1" x14ac:dyDescent="0.2">
      <c r="P10245" s="75"/>
      <c r="Q10245" s="75"/>
      <c r="W10245" s="75"/>
      <c r="AD10245" s="77"/>
    </row>
    <row r="10246" spans="16:30" ht="4.5" customHeight="1" x14ac:dyDescent="0.2">
      <c r="P10246" s="75"/>
      <c r="Q10246" s="75"/>
      <c r="W10246" s="75"/>
      <c r="AD10246" s="77"/>
    </row>
    <row r="10247" spans="16:30" ht="4.5" customHeight="1" x14ac:dyDescent="0.2">
      <c r="P10247" s="75"/>
      <c r="Q10247" s="75"/>
      <c r="W10247" s="75"/>
      <c r="AD10247" s="77"/>
    </row>
    <row r="10248" spans="16:30" ht="4.5" customHeight="1" x14ac:dyDescent="0.2">
      <c r="P10248" s="75"/>
      <c r="Q10248" s="75"/>
      <c r="W10248" s="75"/>
      <c r="AD10248" s="77"/>
    </row>
    <row r="10249" spans="16:30" ht="4.5" customHeight="1" x14ac:dyDescent="0.2">
      <c r="P10249" s="75"/>
      <c r="Q10249" s="75"/>
      <c r="W10249" s="75"/>
      <c r="AD10249" s="77"/>
    </row>
    <row r="10250" spans="16:30" ht="4.5" customHeight="1" x14ac:dyDescent="0.2">
      <c r="P10250" s="75"/>
      <c r="Q10250" s="75"/>
      <c r="W10250" s="75"/>
      <c r="AD10250" s="77"/>
    </row>
    <row r="10251" spans="16:30" ht="4.5" customHeight="1" x14ac:dyDescent="0.2">
      <c r="P10251" s="75"/>
      <c r="Q10251" s="75"/>
      <c r="W10251" s="75"/>
      <c r="AD10251" s="77"/>
    </row>
    <row r="10252" spans="16:30" ht="4.5" customHeight="1" x14ac:dyDescent="0.2">
      <c r="P10252" s="75"/>
      <c r="Q10252" s="75"/>
      <c r="W10252" s="75"/>
      <c r="AD10252" s="77"/>
    </row>
    <row r="10253" spans="16:30" ht="4.5" customHeight="1" x14ac:dyDescent="0.2">
      <c r="P10253" s="75"/>
      <c r="Q10253" s="75"/>
      <c r="W10253" s="75"/>
      <c r="AD10253" s="77"/>
    </row>
    <row r="10254" spans="16:30" ht="4.5" customHeight="1" x14ac:dyDescent="0.2">
      <c r="P10254" s="75"/>
      <c r="Q10254" s="75"/>
      <c r="W10254" s="75"/>
      <c r="AD10254" s="77"/>
    </row>
    <row r="10255" spans="16:30" ht="4.5" customHeight="1" x14ac:dyDescent="0.2">
      <c r="P10255" s="75"/>
      <c r="Q10255" s="75"/>
      <c r="W10255" s="75"/>
      <c r="AD10255" s="77"/>
    </row>
    <row r="10256" spans="16:30" ht="4.5" customHeight="1" x14ac:dyDescent="0.2">
      <c r="P10256" s="75"/>
      <c r="Q10256" s="75"/>
      <c r="W10256" s="75"/>
      <c r="AD10256" s="77"/>
    </row>
    <row r="10257" spans="16:30" ht="4.5" customHeight="1" x14ac:dyDescent="0.2">
      <c r="P10257" s="75"/>
      <c r="Q10257" s="75"/>
      <c r="W10257" s="75"/>
      <c r="AD10257" s="77"/>
    </row>
    <row r="10258" spans="16:30" ht="4.5" customHeight="1" x14ac:dyDescent="0.2">
      <c r="P10258" s="75"/>
      <c r="Q10258" s="75"/>
      <c r="W10258" s="75"/>
      <c r="AD10258" s="77"/>
    </row>
    <row r="10259" spans="16:30" ht="4.5" customHeight="1" x14ac:dyDescent="0.2">
      <c r="P10259" s="75"/>
      <c r="Q10259" s="75"/>
      <c r="W10259" s="75"/>
      <c r="AD10259" s="77"/>
    </row>
    <row r="10260" spans="16:30" ht="4.5" customHeight="1" x14ac:dyDescent="0.2">
      <c r="P10260" s="75"/>
      <c r="Q10260" s="75"/>
      <c r="W10260" s="75"/>
      <c r="AD10260" s="77"/>
    </row>
    <row r="10261" spans="16:30" ht="4.5" customHeight="1" x14ac:dyDescent="0.2">
      <c r="P10261" s="75"/>
      <c r="Q10261" s="75"/>
      <c r="W10261" s="75"/>
      <c r="AD10261" s="77"/>
    </row>
    <row r="10262" spans="16:30" ht="4.5" customHeight="1" x14ac:dyDescent="0.2">
      <c r="P10262" s="75"/>
      <c r="Q10262" s="75"/>
      <c r="W10262" s="75"/>
      <c r="AD10262" s="77"/>
    </row>
    <row r="10263" spans="16:30" ht="4.5" customHeight="1" x14ac:dyDescent="0.2">
      <c r="P10263" s="75"/>
      <c r="Q10263" s="75"/>
      <c r="W10263" s="75"/>
      <c r="AD10263" s="77"/>
    </row>
    <row r="10264" spans="16:30" ht="4.5" customHeight="1" x14ac:dyDescent="0.2">
      <c r="P10264" s="75"/>
      <c r="Q10264" s="75"/>
      <c r="W10264" s="75"/>
      <c r="AD10264" s="77"/>
    </row>
    <row r="10265" spans="16:30" ht="4.5" customHeight="1" x14ac:dyDescent="0.2">
      <c r="P10265" s="75"/>
      <c r="Q10265" s="75"/>
      <c r="W10265" s="75"/>
      <c r="AD10265" s="77"/>
    </row>
    <row r="10266" spans="16:30" ht="4.5" customHeight="1" x14ac:dyDescent="0.2">
      <c r="P10266" s="75"/>
      <c r="Q10266" s="75"/>
      <c r="W10266" s="75"/>
      <c r="AD10266" s="77"/>
    </row>
    <row r="10267" spans="16:30" ht="4.5" customHeight="1" x14ac:dyDescent="0.2">
      <c r="P10267" s="75"/>
      <c r="Q10267" s="75"/>
      <c r="W10267" s="75"/>
      <c r="AD10267" s="77"/>
    </row>
    <row r="10268" spans="16:30" ht="4.5" customHeight="1" x14ac:dyDescent="0.2">
      <c r="P10268" s="75"/>
      <c r="Q10268" s="75"/>
      <c r="W10268" s="75"/>
      <c r="AD10268" s="77"/>
    </row>
    <row r="10269" spans="16:30" ht="4.5" customHeight="1" x14ac:dyDescent="0.2">
      <c r="P10269" s="75"/>
      <c r="Q10269" s="75"/>
      <c r="W10269" s="75"/>
      <c r="AD10269" s="77"/>
    </row>
    <row r="10270" spans="16:30" ht="4.5" customHeight="1" x14ac:dyDescent="0.2">
      <c r="P10270" s="75"/>
      <c r="Q10270" s="75"/>
      <c r="W10270" s="75"/>
      <c r="AD10270" s="77"/>
    </row>
    <row r="10271" spans="16:30" ht="4.5" customHeight="1" x14ac:dyDescent="0.2">
      <c r="P10271" s="75"/>
      <c r="Q10271" s="75"/>
      <c r="W10271" s="75"/>
      <c r="AD10271" s="77"/>
    </row>
    <row r="10272" spans="16:30" ht="4.5" customHeight="1" x14ac:dyDescent="0.2">
      <c r="P10272" s="75"/>
      <c r="Q10272" s="75"/>
      <c r="W10272" s="75"/>
      <c r="AD10272" s="77"/>
    </row>
    <row r="10273" spans="16:30" ht="4.5" customHeight="1" x14ac:dyDescent="0.2">
      <c r="P10273" s="75"/>
      <c r="Q10273" s="75"/>
      <c r="W10273" s="75"/>
      <c r="AD10273" s="77"/>
    </row>
    <row r="10274" spans="16:30" ht="4.5" customHeight="1" x14ac:dyDescent="0.2">
      <c r="P10274" s="75"/>
      <c r="Q10274" s="75"/>
      <c r="W10274" s="75"/>
      <c r="AD10274" s="77"/>
    </row>
    <row r="10275" spans="16:30" ht="4.5" customHeight="1" x14ac:dyDescent="0.2">
      <c r="P10275" s="75"/>
      <c r="Q10275" s="75"/>
      <c r="W10275" s="75"/>
      <c r="AD10275" s="77"/>
    </row>
    <row r="10276" spans="16:30" ht="4.5" customHeight="1" x14ac:dyDescent="0.2">
      <c r="P10276" s="75"/>
      <c r="Q10276" s="75"/>
      <c r="W10276" s="75"/>
      <c r="AD10276" s="77"/>
    </row>
    <row r="10277" spans="16:30" ht="4.5" customHeight="1" x14ac:dyDescent="0.2">
      <c r="P10277" s="75"/>
      <c r="Q10277" s="75"/>
      <c r="W10277" s="75"/>
      <c r="AD10277" s="77"/>
    </row>
    <row r="10278" spans="16:30" ht="4.5" customHeight="1" x14ac:dyDescent="0.2">
      <c r="P10278" s="75"/>
      <c r="Q10278" s="75"/>
      <c r="W10278" s="75"/>
      <c r="AD10278" s="77"/>
    </row>
    <row r="10279" spans="16:30" ht="4.5" customHeight="1" x14ac:dyDescent="0.2">
      <c r="P10279" s="75"/>
      <c r="Q10279" s="75"/>
      <c r="W10279" s="75"/>
      <c r="AD10279" s="77"/>
    </row>
    <row r="10280" spans="16:30" ht="4.5" customHeight="1" x14ac:dyDescent="0.2">
      <c r="P10280" s="75"/>
      <c r="Q10280" s="75"/>
      <c r="W10280" s="75"/>
      <c r="AD10280" s="77"/>
    </row>
    <row r="10281" spans="16:30" ht="4.5" customHeight="1" x14ac:dyDescent="0.2">
      <c r="P10281" s="75"/>
      <c r="Q10281" s="75"/>
      <c r="W10281" s="75"/>
      <c r="AD10281" s="77"/>
    </row>
    <row r="10282" spans="16:30" ht="4.5" customHeight="1" x14ac:dyDescent="0.2">
      <c r="P10282" s="75"/>
      <c r="Q10282" s="75"/>
      <c r="W10282" s="75"/>
      <c r="AD10282" s="77"/>
    </row>
    <row r="10283" spans="16:30" ht="4.5" customHeight="1" x14ac:dyDescent="0.2">
      <c r="P10283" s="75"/>
      <c r="Q10283" s="75"/>
      <c r="W10283" s="75"/>
      <c r="AD10283" s="77"/>
    </row>
    <row r="10284" spans="16:30" ht="4.5" customHeight="1" x14ac:dyDescent="0.2">
      <c r="P10284" s="75"/>
      <c r="Q10284" s="75"/>
      <c r="W10284" s="75"/>
      <c r="AD10284" s="77"/>
    </row>
    <row r="10285" spans="16:30" ht="4.5" customHeight="1" x14ac:dyDescent="0.2">
      <c r="P10285" s="75"/>
      <c r="Q10285" s="75"/>
      <c r="W10285" s="75"/>
      <c r="AD10285" s="77"/>
    </row>
    <row r="10286" spans="16:30" ht="4.5" customHeight="1" x14ac:dyDescent="0.2">
      <c r="P10286" s="75"/>
      <c r="Q10286" s="75"/>
      <c r="W10286" s="75"/>
      <c r="AD10286" s="77"/>
    </row>
    <row r="10287" spans="16:30" ht="4.5" customHeight="1" x14ac:dyDescent="0.2">
      <c r="P10287" s="75"/>
      <c r="Q10287" s="75"/>
      <c r="W10287" s="75"/>
      <c r="AD10287" s="77"/>
    </row>
    <row r="10288" spans="16:30" ht="4.5" customHeight="1" x14ac:dyDescent="0.2">
      <c r="P10288" s="75"/>
      <c r="Q10288" s="75"/>
      <c r="W10288" s="75"/>
      <c r="AD10288" s="77"/>
    </row>
    <row r="10289" spans="16:30" ht="4.5" customHeight="1" x14ac:dyDescent="0.2">
      <c r="P10289" s="75"/>
      <c r="Q10289" s="75"/>
      <c r="W10289" s="75"/>
      <c r="AD10289" s="77"/>
    </row>
    <row r="10290" spans="16:30" ht="4.5" customHeight="1" x14ac:dyDescent="0.2">
      <c r="P10290" s="75"/>
      <c r="Q10290" s="75"/>
      <c r="W10290" s="75"/>
      <c r="AD10290" s="77"/>
    </row>
    <row r="10291" spans="16:30" ht="4.5" customHeight="1" x14ac:dyDescent="0.2">
      <c r="P10291" s="75"/>
      <c r="Q10291" s="75"/>
      <c r="W10291" s="75"/>
      <c r="AD10291" s="77"/>
    </row>
    <row r="10292" spans="16:30" ht="4.5" customHeight="1" x14ac:dyDescent="0.2">
      <c r="P10292" s="75"/>
      <c r="Q10292" s="75"/>
      <c r="W10292" s="75"/>
      <c r="AD10292" s="77"/>
    </row>
    <row r="10293" spans="16:30" ht="4.5" customHeight="1" x14ac:dyDescent="0.2">
      <c r="P10293" s="75"/>
      <c r="Q10293" s="75"/>
      <c r="W10293" s="75"/>
      <c r="AD10293" s="77"/>
    </row>
    <row r="10294" spans="16:30" ht="4.5" customHeight="1" x14ac:dyDescent="0.2">
      <c r="P10294" s="75"/>
      <c r="Q10294" s="75"/>
      <c r="W10294" s="75"/>
      <c r="AD10294" s="77"/>
    </row>
    <row r="10295" spans="16:30" ht="4.5" customHeight="1" x14ac:dyDescent="0.2">
      <c r="P10295" s="75"/>
      <c r="Q10295" s="75"/>
      <c r="W10295" s="75"/>
      <c r="AD10295" s="77"/>
    </row>
    <row r="10296" spans="16:30" ht="4.5" customHeight="1" x14ac:dyDescent="0.2">
      <c r="P10296" s="75"/>
      <c r="Q10296" s="75"/>
      <c r="W10296" s="75"/>
      <c r="AD10296" s="77"/>
    </row>
    <row r="10297" spans="16:30" ht="4.5" customHeight="1" x14ac:dyDescent="0.2">
      <c r="P10297" s="75"/>
      <c r="Q10297" s="75"/>
      <c r="W10297" s="75"/>
      <c r="AD10297" s="77"/>
    </row>
    <row r="10298" spans="16:30" ht="4.5" customHeight="1" x14ac:dyDescent="0.2">
      <c r="P10298" s="75"/>
      <c r="Q10298" s="75"/>
      <c r="W10298" s="75"/>
      <c r="AD10298" s="77"/>
    </row>
    <row r="10299" spans="16:30" ht="4.5" customHeight="1" x14ac:dyDescent="0.2">
      <c r="P10299" s="75"/>
      <c r="Q10299" s="75"/>
      <c r="W10299" s="75"/>
      <c r="AD10299" s="77"/>
    </row>
    <row r="10300" spans="16:30" ht="4.5" customHeight="1" x14ac:dyDescent="0.2">
      <c r="P10300" s="75"/>
      <c r="Q10300" s="75"/>
      <c r="W10300" s="75"/>
      <c r="AD10300" s="77"/>
    </row>
    <row r="10301" spans="16:30" ht="4.5" customHeight="1" x14ac:dyDescent="0.2">
      <c r="P10301" s="75"/>
      <c r="Q10301" s="75"/>
      <c r="W10301" s="75"/>
      <c r="AD10301" s="77"/>
    </row>
    <row r="10302" spans="16:30" ht="4.5" customHeight="1" x14ac:dyDescent="0.2">
      <c r="P10302" s="75"/>
      <c r="Q10302" s="75"/>
      <c r="W10302" s="75"/>
      <c r="AD10302" s="77"/>
    </row>
    <row r="10303" spans="16:30" ht="4.5" customHeight="1" x14ac:dyDescent="0.2">
      <c r="P10303" s="75"/>
      <c r="Q10303" s="75"/>
      <c r="W10303" s="75"/>
      <c r="AD10303" s="77"/>
    </row>
    <row r="10304" spans="16:30" ht="4.5" customHeight="1" x14ac:dyDescent="0.2">
      <c r="P10304" s="75"/>
      <c r="Q10304" s="75"/>
      <c r="W10304" s="75"/>
      <c r="AD10304" s="77"/>
    </row>
    <row r="10305" spans="16:30" ht="4.5" customHeight="1" x14ac:dyDescent="0.2">
      <c r="P10305" s="75"/>
      <c r="Q10305" s="75"/>
      <c r="W10305" s="75"/>
      <c r="AD10305" s="77"/>
    </row>
    <row r="10306" spans="16:30" ht="4.5" customHeight="1" x14ac:dyDescent="0.2">
      <c r="P10306" s="75"/>
      <c r="Q10306" s="75"/>
      <c r="W10306" s="75"/>
      <c r="AD10306" s="77"/>
    </row>
    <row r="10307" spans="16:30" ht="4.5" customHeight="1" x14ac:dyDescent="0.2">
      <c r="P10307" s="75"/>
      <c r="Q10307" s="75"/>
      <c r="W10307" s="75"/>
      <c r="AD10307" s="77"/>
    </row>
    <row r="10308" spans="16:30" ht="4.5" customHeight="1" x14ac:dyDescent="0.2">
      <c r="P10308" s="75"/>
      <c r="Q10308" s="75"/>
      <c r="W10308" s="75"/>
      <c r="AD10308" s="77"/>
    </row>
    <row r="10309" spans="16:30" ht="4.5" customHeight="1" x14ac:dyDescent="0.2">
      <c r="P10309" s="75"/>
      <c r="Q10309" s="75"/>
      <c r="W10309" s="75"/>
      <c r="AD10309" s="77"/>
    </row>
    <row r="10310" spans="16:30" ht="4.5" customHeight="1" x14ac:dyDescent="0.2">
      <c r="P10310" s="75"/>
      <c r="Q10310" s="75"/>
      <c r="W10310" s="75"/>
      <c r="AD10310" s="77"/>
    </row>
    <row r="10311" spans="16:30" ht="4.5" customHeight="1" x14ac:dyDescent="0.2">
      <c r="P10311" s="75"/>
      <c r="Q10311" s="75"/>
      <c r="W10311" s="75"/>
      <c r="AD10311" s="77"/>
    </row>
    <row r="10312" spans="16:30" ht="4.5" customHeight="1" x14ac:dyDescent="0.2">
      <c r="P10312" s="75"/>
      <c r="Q10312" s="75"/>
      <c r="W10312" s="75"/>
      <c r="AD10312" s="77"/>
    </row>
    <row r="10313" spans="16:30" ht="4.5" customHeight="1" x14ac:dyDescent="0.2">
      <c r="P10313" s="75"/>
      <c r="Q10313" s="75"/>
      <c r="W10313" s="75"/>
      <c r="AD10313" s="77"/>
    </row>
    <row r="10314" spans="16:30" ht="4.5" customHeight="1" x14ac:dyDescent="0.2">
      <c r="P10314" s="75"/>
      <c r="Q10314" s="75"/>
      <c r="W10314" s="75"/>
      <c r="AD10314" s="77"/>
    </row>
    <row r="10315" spans="16:30" ht="4.5" customHeight="1" x14ac:dyDescent="0.2">
      <c r="P10315" s="75"/>
      <c r="Q10315" s="75"/>
      <c r="W10315" s="75"/>
      <c r="AD10315" s="77"/>
    </row>
    <row r="10316" spans="16:30" ht="4.5" customHeight="1" x14ac:dyDescent="0.2">
      <c r="P10316" s="75"/>
      <c r="Q10316" s="75"/>
      <c r="W10316" s="75"/>
      <c r="AD10316" s="77"/>
    </row>
    <row r="10317" spans="16:30" ht="4.5" customHeight="1" x14ac:dyDescent="0.2">
      <c r="P10317" s="75"/>
      <c r="Q10317" s="75"/>
      <c r="W10317" s="75"/>
      <c r="AD10317" s="77"/>
    </row>
    <row r="10318" spans="16:30" ht="4.5" customHeight="1" x14ac:dyDescent="0.2">
      <c r="P10318" s="75"/>
      <c r="Q10318" s="75"/>
      <c r="W10318" s="75"/>
      <c r="AD10318" s="77"/>
    </row>
    <row r="10319" spans="16:30" ht="4.5" customHeight="1" x14ac:dyDescent="0.2">
      <c r="P10319" s="75"/>
      <c r="Q10319" s="75"/>
      <c r="W10319" s="75"/>
      <c r="AD10319" s="77"/>
    </row>
    <row r="10320" spans="16:30" ht="4.5" customHeight="1" x14ac:dyDescent="0.2">
      <c r="P10320" s="75"/>
      <c r="Q10320" s="75"/>
      <c r="W10320" s="75"/>
      <c r="AD10320" s="77"/>
    </row>
    <row r="10321" spans="16:30" ht="4.5" customHeight="1" x14ac:dyDescent="0.2">
      <c r="P10321" s="75"/>
      <c r="Q10321" s="75"/>
      <c r="W10321" s="75"/>
      <c r="AD10321" s="77"/>
    </row>
    <row r="10322" spans="16:30" ht="4.5" customHeight="1" x14ac:dyDescent="0.2">
      <c r="P10322" s="75"/>
      <c r="Q10322" s="75"/>
      <c r="W10322" s="75"/>
      <c r="AD10322" s="77"/>
    </row>
    <row r="10323" spans="16:30" ht="4.5" customHeight="1" x14ac:dyDescent="0.2">
      <c r="P10323" s="75"/>
      <c r="Q10323" s="75"/>
      <c r="W10323" s="75"/>
      <c r="AD10323" s="77"/>
    </row>
    <row r="10324" spans="16:30" ht="4.5" customHeight="1" x14ac:dyDescent="0.2">
      <c r="P10324" s="75"/>
      <c r="Q10324" s="75"/>
      <c r="W10324" s="75"/>
      <c r="AD10324" s="77"/>
    </row>
    <row r="10325" spans="16:30" ht="4.5" customHeight="1" x14ac:dyDescent="0.2">
      <c r="P10325" s="75"/>
      <c r="Q10325" s="75"/>
      <c r="W10325" s="75"/>
      <c r="AD10325" s="77"/>
    </row>
    <row r="10326" spans="16:30" ht="4.5" customHeight="1" x14ac:dyDescent="0.2">
      <c r="P10326" s="75"/>
      <c r="Q10326" s="75"/>
      <c r="W10326" s="75"/>
      <c r="AD10326" s="77"/>
    </row>
    <row r="10327" spans="16:30" ht="4.5" customHeight="1" x14ac:dyDescent="0.2">
      <c r="P10327" s="75"/>
      <c r="Q10327" s="75"/>
      <c r="W10327" s="75"/>
      <c r="AD10327" s="77"/>
    </row>
    <row r="10328" spans="16:30" ht="4.5" customHeight="1" x14ac:dyDescent="0.2">
      <c r="P10328" s="75"/>
      <c r="Q10328" s="75"/>
      <c r="W10328" s="75"/>
      <c r="AD10328" s="77"/>
    </row>
    <row r="10329" spans="16:30" ht="4.5" customHeight="1" x14ac:dyDescent="0.2">
      <c r="P10329" s="75"/>
      <c r="Q10329" s="75"/>
      <c r="W10329" s="75"/>
      <c r="AD10329" s="77"/>
    </row>
    <row r="10330" spans="16:30" ht="4.5" customHeight="1" x14ac:dyDescent="0.2">
      <c r="P10330" s="75"/>
      <c r="Q10330" s="75"/>
      <c r="W10330" s="75"/>
      <c r="AD10330" s="77"/>
    </row>
    <row r="10331" spans="16:30" ht="4.5" customHeight="1" x14ac:dyDescent="0.2">
      <c r="P10331" s="75"/>
      <c r="Q10331" s="75"/>
      <c r="W10331" s="75"/>
      <c r="AD10331" s="77"/>
    </row>
    <row r="10332" spans="16:30" ht="4.5" customHeight="1" x14ac:dyDescent="0.2">
      <c r="P10332" s="75"/>
      <c r="Q10332" s="75"/>
      <c r="W10332" s="75"/>
      <c r="AD10332" s="77"/>
    </row>
    <row r="10333" spans="16:30" ht="4.5" customHeight="1" x14ac:dyDescent="0.2">
      <c r="P10333" s="75"/>
      <c r="Q10333" s="75"/>
      <c r="W10333" s="75"/>
      <c r="AD10333" s="77"/>
    </row>
    <row r="10334" spans="16:30" ht="4.5" customHeight="1" x14ac:dyDescent="0.2">
      <c r="P10334" s="75"/>
      <c r="Q10334" s="75"/>
      <c r="W10334" s="75"/>
      <c r="AD10334" s="77"/>
    </row>
    <row r="10335" spans="16:30" ht="4.5" customHeight="1" x14ac:dyDescent="0.2">
      <c r="P10335" s="75"/>
      <c r="Q10335" s="75"/>
      <c r="W10335" s="75"/>
      <c r="AD10335" s="77"/>
    </row>
    <row r="10336" spans="16:30" ht="4.5" customHeight="1" x14ac:dyDescent="0.2">
      <c r="P10336" s="75"/>
      <c r="Q10336" s="75"/>
      <c r="W10336" s="75"/>
      <c r="AD10336" s="77"/>
    </row>
    <row r="10337" spans="16:30" ht="4.5" customHeight="1" x14ac:dyDescent="0.2">
      <c r="P10337" s="75"/>
      <c r="Q10337" s="75"/>
      <c r="W10337" s="75"/>
      <c r="AD10337" s="77"/>
    </row>
    <row r="10338" spans="16:30" ht="4.5" customHeight="1" x14ac:dyDescent="0.2">
      <c r="P10338" s="75"/>
      <c r="Q10338" s="75"/>
      <c r="W10338" s="75"/>
      <c r="AD10338" s="77"/>
    </row>
    <row r="10339" spans="16:30" ht="4.5" customHeight="1" x14ac:dyDescent="0.2">
      <c r="P10339" s="75"/>
      <c r="Q10339" s="75"/>
      <c r="W10339" s="75"/>
      <c r="AD10339" s="77"/>
    </row>
    <row r="10340" spans="16:30" ht="4.5" customHeight="1" x14ac:dyDescent="0.2">
      <c r="P10340" s="75"/>
      <c r="Q10340" s="75"/>
      <c r="W10340" s="75"/>
      <c r="AD10340" s="77"/>
    </row>
    <row r="10341" spans="16:30" ht="4.5" customHeight="1" x14ac:dyDescent="0.2">
      <c r="P10341" s="75"/>
      <c r="Q10341" s="75"/>
      <c r="W10341" s="75"/>
      <c r="AD10341" s="77"/>
    </row>
    <row r="10342" spans="16:30" ht="4.5" customHeight="1" x14ac:dyDescent="0.2">
      <c r="P10342" s="75"/>
      <c r="Q10342" s="75"/>
      <c r="W10342" s="75"/>
      <c r="AD10342" s="77"/>
    </row>
    <row r="10343" spans="16:30" ht="4.5" customHeight="1" x14ac:dyDescent="0.2">
      <c r="P10343" s="75"/>
      <c r="Q10343" s="75"/>
      <c r="W10343" s="75"/>
      <c r="AD10343" s="77"/>
    </row>
    <row r="10344" spans="16:30" ht="4.5" customHeight="1" x14ac:dyDescent="0.2">
      <c r="P10344" s="75"/>
      <c r="Q10344" s="75"/>
      <c r="W10344" s="75"/>
      <c r="AD10344" s="77"/>
    </row>
    <row r="10345" spans="16:30" ht="4.5" customHeight="1" x14ac:dyDescent="0.2">
      <c r="P10345" s="75"/>
      <c r="Q10345" s="75"/>
      <c r="W10345" s="75"/>
      <c r="AD10345" s="77"/>
    </row>
    <row r="10346" spans="16:30" ht="4.5" customHeight="1" x14ac:dyDescent="0.2">
      <c r="P10346" s="75"/>
      <c r="Q10346" s="75"/>
      <c r="W10346" s="75"/>
      <c r="AD10346" s="77"/>
    </row>
    <row r="10347" spans="16:30" ht="4.5" customHeight="1" x14ac:dyDescent="0.2">
      <c r="P10347" s="75"/>
      <c r="Q10347" s="75"/>
      <c r="W10347" s="75"/>
      <c r="AD10347" s="77"/>
    </row>
    <row r="10348" spans="16:30" ht="4.5" customHeight="1" x14ac:dyDescent="0.2">
      <c r="P10348" s="75"/>
      <c r="Q10348" s="75"/>
      <c r="W10348" s="75"/>
      <c r="AD10348" s="77"/>
    </row>
    <row r="10349" spans="16:30" ht="4.5" customHeight="1" x14ac:dyDescent="0.2">
      <c r="P10349" s="75"/>
      <c r="Q10349" s="75"/>
      <c r="W10349" s="75"/>
      <c r="AD10349" s="77"/>
    </row>
    <row r="10350" spans="16:30" ht="4.5" customHeight="1" x14ac:dyDescent="0.2">
      <c r="P10350" s="75"/>
      <c r="Q10350" s="75"/>
      <c r="W10350" s="75"/>
      <c r="AD10350" s="77"/>
    </row>
    <row r="10351" spans="16:30" ht="4.5" customHeight="1" x14ac:dyDescent="0.2">
      <c r="P10351" s="75"/>
      <c r="Q10351" s="75"/>
      <c r="W10351" s="75"/>
      <c r="AD10351" s="77"/>
    </row>
    <row r="10352" spans="16:30" ht="4.5" customHeight="1" x14ac:dyDescent="0.2">
      <c r="P10352" s="75"/>
      <c r="Q10352" s="75"/>
      <c r="W10352" s="75"/>
      <c r="AD10352" s="77"/>
    </row>
    <row r="10353" spans="16:30" ht="4.5" customHeight="1" x14ac:dyDescent="0.2">
      <c r="P10353" s="75"/>
      <c r="Q10353" s="75"/>
      <c r="W10353" s="75"/>
      <c r="AD10353" s="77"/>
    </row>
    <row r="10354" spans="16:30" ht="4.5" customHeight="1" x14ac:dyDescent="0.2">
      <c r="P10354" s="75"/>
      <c r="Q10354" s="75"/>
      <c r="W10354" s="75"/>
      <c r="AD10354" s="77"/>
    </row>
    <row r="10355" spans="16:30" ht="4.5" customHeight="1" x14ac:dyDescent="0.2">
      <c r="P10355" s="75"/>
      <c r="Q10355" s="75"/>
      <c r="W10355" s="75"/>
      <c r="AD10355" s="77"/>
    </row>
    <row r="10356" spans="16:30" ht="4.5" customHeight="1" x14ac:dyDescent="0.2">
      <c r="P10356" s="75"/>
      <c r="Q10356" s="75"/>
      <c r="W10356" s="75"/>
      <c r="AD10356" s="77"/>
    </row>
    <row r="10357" spans="16:30" ht="4.5" customHeight="1" x14ac:dyDescent="0.2">
      <c r="P10357" s="75"/>
      <c r="Q10357" s="75"/>
      <c r="W10357" s="75"/>
      <c r="AD10357" s="77"/>
    </row>
    <row r="10358" spans="16:30" ht="4.5" customHeight="1" x14ac:dyDescent="0.2">
      <c r="P10358" s="75"/>
      <c r="Q10358" s="75"/>
      <c r="W10358" s="75"/>
      <c r="AD10358" s="77"/>
    </row>
    <row r="10359" spans="16:30" ht="4.5" customHeight="1" x14ac:dyDescent="0.2">
      <c r="P10359" s="75"/>
      <c r="Q10359" s="75"/>
      <c r="W10359" s="75"/>
      <c r="AD10359" s="77"/>
    </row>
    <row r="10360" spans="16:30" ht="4.5" customHeight="1" x14ac:dyDescent="0.2">
      <c r="P10360" s="75"/>
      <c r="Q10360" s="75"/>
      <c r="W10360" s="75"/>
      <c r="AD10360" s="77"/>
    </row>
    <row r="10361" spans="16:30" ht="4.5" customHeight="1" x14ac:dyDescent="0.2">
      <c r="P10361" s="75"/>
      <c r="Q10361" s="75"/>
      <c r="W10361" s="75"/>
      <c r="AD10361" s="77"/>
    </row>
    <row r="10362" spans="16:30" ht="4.5" customHeight="1" x14ac:dyDescent="0.2">
      <c r="P10362" s="75"/>
      <c r="Q10362" s="75"/>
      <c r="W10362" s="75"/>
      <c r="AD10362" s="77"/>
    </row>
    <row r="10363" spans="16:30" ht="4.5" customHeight="1" x14ac:dyDescent="0.2">
      <c r="P10363" s="75"/>
      <c r="Q10363" s="75"/>
      <c r="W10363" s="75"/>
      <c r="AD10363" s="77"/>
    </row>
    <row r="10364" spans="16:30" ht="4.5" customHeight="1" x14ac:dyDescent="0.2">
      <c r="P10364" s="75"/>
      <c r="Q10364" s="75"/>
      <c r="W10364" s="75"/>
      <c r="AD10364" s="77"/>
    </row>
    <row r="10365" spans="16:30" ht="4.5" customHeight="1" x14ac:dyDescent="0.2">
      <c r="P10365" s="75"/>
      <c r="Q10365" s="75"/>
      <c r="W10365" s="75"/>
      <c r="AD10365" s="77"/>
    </row>
    <row r="10366" spans="16:30" ht="4.5" customHeight="1" x14ac:dyDescent="0.2">
      <c r="P10366" s="75"/>
      <c r="Q10366" s="75"/>
      <c r="W10366" s="75"/>
      <c r="AD10366" s="77"/>
    </row>
    <row r="10367" spans="16:30" ht="4.5" customHeight="1" x14ac:dyDescent="0.2">
      <c r="P10367" s="75"/>
      <c r="Q10367" s="75"/>
      <c r="W10367" s="75"/>
      <c r="AD10367" s="77"/>
    </row>
    <row r="10368" spans="16:30" ht="4.5" customHeight="1" x14ac:dyDescent="0.2">
      <c r="P10368" s="75"/>
      <c r="Q10368" s="75"/>
      <c r="W10368" s="75"/>
      <c r="AD10368" s="77"/>
    </row>
    <row r="10369" spans="16:30" ht="4.5" customHeight="1" x14ac:dyDescent="0.2">
      <c r="P10369" s="75"/>
      <c r="Q10369" s="75"/>
      <c r="W10369" s="75"/>
      <c r="AD10369" s="77"/>
    </row>
    <row r="10370" spans="16:30" ht="4.5" customHeight="1" x14ac:dyDescent="0.2">
      <c r="P10370" s="75"/>
      <c r="Q10370" s="75"/>
      <c r="W10370" s="75"/>
      <c r="AD10370" s="77"/>
    </row>
    <row r="10371" spans="16:30" ht="4.5" customHeight="1" x14ac:dyDescent="0.2">
      <c r="P10371" s="75"/>
      <c r="Q10371" s="75"/>
      <c r="W10371" s="75"/>
      <c r="AD10371" s="77"/>
    </row>
    <row r="10372" spans="16:30" ht="4.5" customHeight="1" x14ac:dyDescent="0.2">
      <c r="P10372" s="75"/>
      <c r="Q10372" s="75"/>
      <c r="W10372" s="75"/>
      <c r="AD10372" s="77"/>
    </row>
    <row r="10373" spans="16:30" ht="4.5" customHeight="1" x14ac:dyDescent="0.2">
      <c r="P10373" s="75"/>
      <c r="Q10373" s="75"/>
      <c r="W10373" s="75"/>
      <c r="AD10373" s="77"/>
    </row>
    <row r="10374" spans="16:30" ht="4.5" customHeight="1" x14ac:dyDescent="0.2">
      <c r="P10374" s="75"/>
      <c r="Q10374" s="75"/>
      <c r="W10374" s="75"/>
      <c r="AD10374" s="77"/>
    </row>
    <row r="10375" spans="16:30" ht="4.5" customHeight="1" x14ac:dyDescent="0.2">
      <c r="P10375" s="75"/>
      <c r="Q10375" s="75"/>
      <c r="W10375" s="75"/>
      <c r="AD10375" s="77"/>
    </row>
    <row r="10376" spans="16:30" ht="4.5" customHeight="1" x14ac:dyDescent="0.2">
      <c r="P10376" s="75"/>
      <c r="Q10376" s="75"/>
      <c r="W10376" s="75"/>
      <c r="AD10376" s="77"/>
    </row>
    <row r="10377" spans="16:30" ht="4.5" customHeight="1" x14ac:dyDescent="0.2">
      <c r="P10377" s="75"/>
      <c r="Q10377" s="75"/>
      <c r="W10377" s="75"/>
      <c r="AD10377" s="77"/>
    </row>
    <row r="10378" spans="16:30" ht="4.5" customHeight="1" x14ac:dyDescent="0.2">
      <c r="P10378" s="75"/>
      <c r="Q10378" s="75"/>
      <c r="W10378" s="75"/>
      <c r="AD10378" s="77"/>
    </row>
    <row r="10379" spans="16:30" ht="4.5" customHeight="1" x14ac:dyDescent="0.2">
      <c r="P10379" s="75"/>
      <c r="Q10379" s="75"/>
      <c r="W10379" s="75"/>
      <c r="AD10379" s="77"/>
    </row>
    <row r="10380" spans="16:30" ht="4.5" customHeight="1" x14ac:dyDescent="0.2">
      <c r="P10380" s="75"/>
      <c r="Q10380" s="75"/>
      <c r="W10380" s="75"/>
      <c r="AD10380" s="77"/>
    </row>
    <row r="10381" spans="16:30" ht="4.5" customHeight="1" x14ac:dyDescent="0.2">
      <c r="P10381" s="75"/>
      <c r="Q10381" s="75"/>
      <c r="W10381" s="75"/>
      <c r="AD10381" s="77"/>
    </row>
    <row r="10382" spans="16:30" ht="4.5" customHeight="1" x14ac:dyDescent="0.2">
      <c r="P10382" s="75"/>
      <c r="Q10382" s="75"/>
      <c r="W10382" s="75"/>
      <c r="AD10382" s="77"/>
    </row>
    <row r="10383" spans="16:30" ht="4.5" customHeight="1" x14ac:dyDescent="0.2">
      <c r="P10383" s="75"/>
      <c r="Q10383" s="75"/>
      <c r="W10383" s="75"/>
      <c r="AD10383" s="77"/>
    </row>
    <row r="10384" spans="16:30" ht="4.5" customHeight="1" x14ac:dyDescent="0.2">
      <c r="P10384" s="75"/>
      <c r="Q10384" s="75"/>
      <c r="W10384" s="75"/>
      <c r="AD10384" s="77"/>
    </row>
    <row r="10385" spans="16:30" ht="4.5" customHeight="1" x14ac:dyDescent="0.2">
      <c r="P10385" s="75"/>
      <c r="Q10385" s="75"/>
      <c r="W10385" s="75"/>
      <c r="AD10385" s="77"/>
    </row>
    <row r="10386" spans="16:30" ht="4.5" customHeight="1" x14ac:dyDescent="0.2">
      <c r="P10386" s="75"/>
      <c r="Q10386" s="75"/>
      <c r="W10386" s="75"/>
      <c r="AD10386" s="77"/>
    </row>
    <row r="10387" spans="16:30" ht="4.5" customHeight="1" x14ac:dyDescent="0.2">
      <c r="P10387" s="75"/>
      <c r="Q10387" s="75"/>
      <c r="W10387" s="75"/>
      <c r="AD10387" s="77"/>
    </row>
    <row r="10388" spans="16:30" ht="4.5" customHeight="1" x14ac:dyDescent="0.2">
      <c r="P10388" s="75"/>
      <c r="Q10388" s="75"/>
      <c r="W10388" s="75"/>
      <c r="AD10388" s="77"/>
    </row>
    <row r="10389" spans="16:30" ht="4.5" customHeight="1" x14ac:dyDescent="0.2">
      <c r="P10389" s="75"/>
      <c r="Q10389" s="75"/>
      <c r="W10389" s="75"/>
      <c r="AD10389" s="77"/>
    </row>
    <row r="10390" spans="16:30" ht="4.5" customHeight="1" x14ac:dyDescent="0.2">
      <c r="P10390" s="75"/>
      <c r="Q10390" s="75"/>
      <c r="W10390" s="75"/>
      <c r="AD10390" s="77"/>
    </row>
    <row r="10391" spans="16:30" ht="4.5" customHeight="1" x14ac:dyDescent="0.2">
      <c r="P10391" s="75"/>
      <c r="Q10391" s="75"/>
      <c r="W10391" s="75"/>
      <c r="AD10391" s="77"/>
    </row>
    <row r="10392" spans="16:30" ht="4.5" customHeight="1" x14ac:dyDescent="0.2">
      <c r="P10392" s="75"/>
      <c r="Q10392" s="75"/>
      <c r="W10392" s="75"/>
      <c r="AD10392" s="77"/>
    </row>
    <row r="10393" spans="16:30" ht="4.5" customHeight="1" x14ac:dyDescent="0.2">
      <c r="P10393" s="75"/>
      <c r="Q10393" s="75"/>
      <c r="W10393" s="75"/>
      <c r="AD10393" s="77"/>
    </row>
    <row r="10394" spans="16:30" ht="4.5" customHeight="1" x14ac:dyDescent="0.2">
      <c r="P10394" s="75"/>
      <c r="Q10394" s="75"/>
      <c r="W10394" s="75"/>
      <c r="AD10394" s="77"/>
    </row>
    <row r="10395" spans="16:30" ht="4.5" customHeight="1" x14ac:dyDescent="0.2">
      <c r="P10395" s="75"/>
      <c r="Q10395" s="75"/>
      <c r="W10395" s="75"/>
      <c r="AD10395" s="77"/>
    </row>
    <row r="10396" spans="16:30" ht="4.5" customHeight="1" x14ac:dyDescent="0.2">
      <c r="P10396" s="75"/>
      <c r="Q10396" s="75"/>
      <c r="W10396" s="75"/>
      <c r="AD10396" s="77"/>
    </row>
    <row r="10397" spans="16:30" ht="4.5" customHeight="1" x14ac:dyDescent="0.2">
      <c r="P10397" s="75"/>
      <c r="Q10397" s="75"/>
      <c r="W10397" s="75"/>
      <c r="AD10397" s="77"/>
    </row>
    <row r="10398" spans="16:30" ht="4.5" customHeight="1" x14ac:dyDescent="0.2">
      <c r="P10398" s="75"/>
      <c r="Q10398" s="75"/>
      <c r="W10398" s="75"/>
      <c r="AD10398" s="77"/>
    </row>
    <row r="10399" spans="16:30" ht="4.5" customHeight="1" x14ac:dyDescent="0.2">
      <c r="P10399" s="75"/>
      <c r="Q10399" s="75"/>
      <c r="W10399" s="75"/>
      <c r="AD10399" s="77"/>
    </row>
    <row r="10400" spans="16:30" ht="4.5" customHeight="1" x14ac:dyDescent="0.2">
      <c r="P10400" s="75"/>
      <c r="Q10400" s="75"/>
      <c r="W10400" s="75"/>
      <c r="AD10400" s="77"/>
    </row>
    <row r="10401" spans="16:30" ht="4.5" customHeight="1" x14ac:dyDescent="0.2">
      <c r="P10401" s="75"/>
      <c r="Q10401" s="75"/>
      <c r="W10401" s="75"/>
      <c r="AD10401" s="77"/>
    </row>
    <row r="10402" spans="16:30" ht="4.5" customHeight="1" x14ac:dyDescent="0.2">
      <c r="P10402" s="75"/>
      <c r="Q10402" s="75"/>
      <c r="W10402" s="75"/>
      <c r="AD10402" s="77"/>
    </row>
    <row r="10403" spans="16:30" ht="4.5" customHeight="1" x14ac:dyDescent="0.2">
      <c r="P10403" s="75"/>
      <c r="Q10403" s="75"/>
      <c r="W10403" s="75"/>
      <c r="AD10403" s="77"/>
    </row>
    <row r="10404" spans="16:30" ht="4.5" customHeight="1" x14ac:dyDescent="0.2">
      <c r="P10404" s="75"/>
      <c r="Q10404" s="75"/>
      <c r="W10404" s="75"/>
      <c r="AD10404" s="77"/>
    </row>
    <row r="10405" spans="16:30" ht="4.5" customHeight="1" x14ac:dyDescent="0.2">
      <c r="P10405" s="75"/>
      <c r="Q10405" s="75"/>
      <c r="W10405" s="75"/>
      <c r="AD10405" s="77"/>
    </row>
    <row r="10406" spans="16:30" ht="4.5" customHeight="1" x14ac:dyDescent="0.2">
      <c r="P10406" s="75"/>
      <c r="Q10406" s="75"/>
      <c r="W10406" s="75"/>
      <c r="AD10406" s="77"/>
    </row>
    <row r="10407" spans="16:30" ht="4.5" customHeight="1" x14ac:dyDescent="0.2">
      <c r="P10407" s="75"/>
      <c r="Q10407" s="75"/>
      <c r="W10407" s="75"/>
      <c r="AD10407" s="77"/>
    </row>
    <row r="10408" spans="16:30" ht="4.5" customHeight="1" x14ac:dyDescent="0.2">
      <c r="P10408" s="75"/>
      <c r="Q10408" s="75"/>
      <c r="W10408" s="75"/>
      <c r="AD10408" s="77"/>
    </row>
    <row r="10409" spans="16:30" ht="4.5" customHeight="1" x14ac:dyDescent="0.2">
      <c r="P10409" s="75"/>
      <c r="Q10409" s="75"/>
      <c r="W10409" s="75"/>
      <c r="AD10409" s="77"/>
    </row>
    <row r="10410" spans="16:30" ht="4.5" customHeight="1" x14ac:dyDescent="0.2">
      <c r="P10410" s="75"/>
      <c r="Q10410" s="75"/>
      <c r="W10410" s="75"/>
      <c r="AD10410" s="77"/>
    </row>
    <row r="10411" spans="16:30" ht="4.5" customHeight="1" x14ac:dyDescent="0.2">
      <c r="P10411" s="75"/>
      <c r="Q10411" s="75"/>
      <c r="W10411" s="75"/>
      <c r="AD10411" s="77"/>
    </row>
    <row r="10412" spans="16:30" ht="4.5" customHeight="1" x14ac:dyDescent="0.2">
      <c r="P10412" s="75"/>
      <c r="Q10412" s="75"/>
      <c r="W10412" s="75"/>
      <c r="AD10412" s="77"/>
    </row>
    <row r="10413" spans="16:30" ht="4.5" customHeight="1" x14ac:dyDescent="0.2">
      <c r="P10413" s="75"/>
      <c r="Q10413" s="75"/>
      <c r="W10413" s="75"/>
      <c r="AD10413" s="77"/>
    </row>
    <row r="10414" spans="16:30" ht="4.5" customHeight="1" x14ac:dyDescent="0.2">
      <c r="P10414" s="75"/>
      <c r="Q10414" s="75"/>
      <c r="W10414" s="75"/>
      <c r="AD10414" s="77"/>
    </row>
    <row r="10415" spans="16:30" ht="4.5" customHeight="1" x14ac:dyDescent="0.2">
      <c r="P10415" s="75"/>
      <c r="Q10415" s="75"/>
      <c r="W10415" s="75"/>
      <c r="AD10415" s="77"/>
    </row>
    <row r="10416" spans="16:30" ht="4.5" customHeight="1" x14ac:dyDescent="0.2">
      <c r="P10416" s="75"/>
      <c r="Q10416" s="75"/>
      <c r="W10416" s="75"/>
      <c r="AD10416" s="77"/>
    </row>
    <row r="10417" spans="16:30" ht="4.5" customHeight="1" x14ac:dyDescent="0.2">
      <c r="P10417" s="75"/>
      <c r="Q10417" s="75"/>
      <c r="W10417" s="75"/>
      <c r="AD10417" s="77"/>
    </row>
    <row r="10418" spans="16:30" ht="4.5" customHeight="1" x14ac:dyDescent="0.2">
      <c r="P10418" s="75"/>
      <c r="Q10418" s="75"/>
      <c r="W10418" s="75"/>
      <c r="AD10418" s="77"/>
    </row>
    <row r="10419" spans="16:30" ht="4.5" customHeight="1" x14ac:dyDescent="0.2">
      <c r="P10419" s="75"/>
      <c r="Q10419" s="75"/>
      <c r="W10419" s="75"/>
      <c r="AD10419" s="77"/>
    </row>
    <row r="10420" spans="16:30" ht="4.5" customHeight="1" x14ac:dyDescent="0.2">
      <c r="P10420" s="75"/>
      <c r="Q10420" s="75"/>
      <c r="W10420" s="75"/>
      <c r="AD10420" s="77"/>
    </row>
    <row r="10421" spans="16:30" ht="4.5" customHeight="1" x14ac:dyDescent="0.2">
      <c r="P10421" s="75"/>
      <c r="Q10421" s="75"/>
      <c r="W10421" s="75"/>
      <c r="AD10421" s="77"/>
    </row>
    <row r="10422" spans="16:30" ht="4.5" customHeight="1" x14ac:dyDescent="0.2">
      <c r="P10422" s="75"/>
      <c r="Q10422" s="75"/>
      <c r="W10422" s="75"/>
      <c r="AD10422" s="77"/>
    </row>
    <row r="10423" spans="16:30" ht="4.5" customHeight="1" x14ac:dyDescent="0.2">
      <c r="P10423" s="75"/>
      <c r="Q10423" s="75"/>
      <c r="W10423" s="75"/>
      <c r="AD10423" s="77"/>
    </row>
    <row r="10424" spans="16:30" ht="4.5" customHeight="1" x14ac:dyDescent="0.2">
      <c r="P10424" s="75"/>
      <c r="Q10424" s="75"/>
      <c r="W10424" s="75"/>
      <c r="AD10424" s="77"/>
    </row>
    <row r="10425" spans="16:30" ht="4.5" customHeight="1" x14ac:dyDescent="0.2">
      <c r="P10425" s="75"/>
      <c r="Q10425" s="75"/>
      <c r="W10425" s="75"/>
      <c r="AD10425" s="77"/>
    </row>
    <row r="10426" spans="16:30" ht="4.5" customHeight="1" x14ac:dyDescent="0.2">
      <c r="P10426" s="75"/>
      <c r="Q10426" s="75"/>
      <c r="W10426" s="75"/>
      <c r="AD10426" s="77"/>
    </row>
    <row r="10427" spans="16:30" ht="4.5" customHeight="1" x14ac:dyDescent="0.2">
      <c r="P10427" s="75"/>
      <c r="Q10427" s="75"/>
      <c r="W10427" s="75"/>
      <c r="AD10427" s="77"/>
    </row>
    <row r="10428" spans="16:30" ht="4.5" customHeight="1" x14ac:dyDescent="0.2">
      <c r="P10428" s="75"/>
      <c r="Q10428" s="75"/>
      <c r="W10428" s="75"/>
      <c r="AD10428" s="77"/>
    </row>
    <row r="10429" spans="16:30" ht="4.5" customHeight="1" x14ac:dyDescent="0.2">
      <c r="P10429" s="75"/>
      <c r="Q10429" s="75"/>
      <c r="W10429" s="75"/>
      <c r="AD10429" s="77"/>
    </row>
    <row r="10430" spans="16:30" ht="4.5" customHeight="1" x14ac:dyDescent="0.2">
      <c r="P10430" s="75"/>
      <c r="Q10430" s="75"/>
      <c r="W10430" s="75"/>
      <c r="AD10430" s="77"/>
    </row>
    <row r="10431" spans="16:30" ht="4.5" customHeight="1" x14ac:dyDescent="0.2">
      <c r="P10431" s="75"/>
      <c r="Q10431" s="75"/>
      <c r="W10431" s="75"/>
      <c r="AD10431" s="77"/>
    </row>
    <row r="10432" spans="16:30" ht="4.5" customHeight="1" x14ac:dyDescent="0.2">
      <c r="P10432" s="75"/>
      <c r="Q10432" s="75"/>
      <c r="W10432" s="75"/>
      <c r="AD10432" s="77"/>
    </row>
    <row r="10433" spans="16:30" ht="4.5" customHeight="1" x14ac:dyDescent="0.2">
      <c r="P10433" s="75"/>
      <c r="Q10433" s="75"/>
      <c r="W10433" s="75"/>
      <c r="AD10433" s="77"/>
    </row>
    <row r="10434" spans="16:30" ht="4.5" customHeight="1" x14ac:dyDescent="0.2">
      <c r="P10434" s="75"/>
      <c r="Q10434" s="75"/>
      <c r="W10434" s="75"/>
      <c r="AD10434" s="77"/>
    </row>
    <row r="10435" spans="16:30" ht="4.5" customHeight="1" x14ac:dyDescent="0.2">
      <c r="P10435" s="75"/>
      <c r="Q10435" s="75"/>
      <c r="W10435" s="75"/>
      <c r="AD10435" s="77"/>
    </row>
    <row r="10436" spans="16:30" ht="4.5" customHeight="1" x14ac:dyDescent="0.2">
      <c r="P10436" s="75"/>
      <c r="Q10436" s="75"/>
      <c r="W10436" s="75"/>
      <c r="AD10436" s="77"/>
    </row>
    <row r="10437" spans="16:30" ht="4.5" customHeight="1" x14ac:dyDescent="0.2">
      <c r="P10437" s="75"/>
      <c r="Q10437" s="75"/>
      <c r="W10437" s="75"/>
      <c r="AD10437" s="77"/>
    </row>
    <row r="10438" spans="16:30" ht="4.5" customHeight="1" x14ac:dyDescent="0.2">
      <c r="P10438" s="75"/>
      <c r="Q10438" s="75"/>
      <c r="W10438" s="75"/>
      <c r="AD10438" s="77"/>
    </row>
    <row r="10439" spans="16:30" ht="4.5" customHeight="1" x14ac:dyDescent="0.2">
      <c r="P10439" s="75"/>
      <c r="Q10439" s="75"/>
      <c r="W10439" s="75"/>
      <c r="AD10439" s="77"/>
    </row>
    <row r="10440" spans="16:30" ht="4.5" customHeight="1" x14ac:dyDescent="0.2">
      <c r="P10440" s="75"/>
      <c r="Q10440" s="75"/>
      <c r="W10440" s="75"/>
      <c r="AD10440" s="77"/>
    </row>
    <row r="10441" spans="16:30" ht="4.5" customHeight="1" x14ac:dyDescent="0.2">
      <c r="P10441" s="75"/>
      <c r="Q10441" s="75"/>
      <c r="W10441" s="75"/>
      <c r="AD10441" s="77"/>
    </row>
    <row r="10442" spans="16:30" ht="4.5" customHeight="1" x14ac:dyDescent="0.2">
      <c r="P10442" s="75"/>
      <c r="Q10442" s="75"/>
      <c r="W10442" s="75"/>
      <c r="AD10442" s="77"/>
    </row>
    <row r="10443" spans="16:30" ht="4.5" customHeight="1" x14ac:dyDescent="0.2">
      <c r="P10443" s="75"/>
      <c r="Q10443" s="75"/>
      <c r="W10443" s="75"/>
      <c r="AD10443" s="77"/>
    </row>
    <row r="10444" spans="16:30" ht="4.5" customHeight="1" x14ac:dyDescent="0.2">
      <c r="P10444" s="75"/>
      <c r="Q10444" s="75"/>
      <c r="W10444" s="75"/>
      <c r="AD10444" s="77"/>
    </row>
    <row r="10445" spans="16:30" ht="4.5" customHeight="1" x14ac:dyDescent="0.2">
      <c r="P10445" s="75"/>
      <c r="Q10445" s="75"/>
      <c r="W10445" s="75"/>
      <c r="AD10445" s="77"/>
    </row>
    <row r="10446" spans="16:30" ht="4.5" customHeight="1" x14ac:dyDescent="0.2">
      <c r="P10446" s="75"/>
      <c r="Q10446" s="75"/>
      <c r="W10446" s="75"/>
      <c r="AD10446" s="77"/>
    </row>
    <row r="10447" spans="16:30" ht="4.5" customHeight="1" x14ac:dyDescent="0.2">
      <c r="P10447" s="75"/>
      <c r="Q10447" s="75"/>
      <c r="W10447" s="75"/>
      <c r="AD10447" s="77"/>
    </row>
    <row r="10448" spans="16:30" ht="4.5" customHeight="1" x14ac:dyDescent="0.2">
      <c r="P10448" s="75"/>
      <c r="Q10448" s="75"/>
      <c r="W10448" s="75"/>
      <c r="AD10448" s="77"/>
    </row>
    <row r="10449" spans="16:30" ht="4.5" customHeight="1" x14ac:dyDescent="0.2">
      <c r="P10449" s="75"/>
      <c r="Q10449" s="75"/>
      <c r="W10449" s="75"/>
      <c r="AD10449" s="77"/>
    </row>
    <row r="10450" spans="16:30" ht="4.5" customHeight="1" x14ac:dyDescent="0.2">
      <c r="P10450" s="75"/>
      <c r="Q10450" s="75"/>
      <c r="W10450" s="75"/>
      <c r="AD10450" s="77"/>
    </row>
    <row r="10451" spans="16:30" ht="4.5" customHeight="1" x14ac:dyDescent="0.2">
      <c r="P10451" s="75"/>
      <c r="Q10451" s="75"/>
      <c r="W10451" s="75"/>
      <c r="AD10451" s="77"/>
    </row>
    <row r="10452" spans="16:30" ht="4.5" customHeight="1" x14ac:dyDescent="0.2">
      <c r="P10452" s="75"/>
      <c r="Q10452" s="75"/>
      <c r="W10452" s="75"/>
      <c r="AD10452" s="77"/>
    </row>
    <row r="10453" spans="16:30" ht="4.5" customHeight="1" x14ac:dyDescent="0.2">
      <c r="P10453" s="75"/>
      <c r="Q10453" s="75"/>
      <c r="W10453" s="75"/>
      <c r="AD10453" s="77"/>
    </row>
    <row r="10454" spans="16:30" ht="4.5" customHeight="1" x14ac:dyDescent="0.2">
      <c r="P10454" s="75"/>
      <c r="Q10454" s="75"/>
      <c r="W10454" s="75"/>
      <c r="AD10454" s="77"/>
    </row>
    <row r="10455" spans="16:30" ht="4.5" customHeight="1" x14ac:dyDescent="0.2">
      <c r="P10455" s="75"/>
      <c r="Q10455" s="75"/>
      <c r="W10455" s="75"/>
      <c r="AD10455" s="77"/>
    </row>
    <row r="10456" spans="16:30" ht="4.5" customHeight="1" x14ac:dyDescent="0.2">
      <c r="P10456" s="75"/>
      <c r="Q10456" s="75"/>
      <c r="W10456" s="75"/>
      <c r="AD10456" s="77"/>
    </row>
    <row r="10457" spans="16:30" ht="4.5" customHeight="1" x14ac:dyDescent="0.2">
      <c r="P10457" s="75"/>
      <c r="Q10457" s="75"/>
      <c r="W10457" s="75"/>
      <c r="AD10457" s="77"/>
    </row>
    <row r="10458" spans="16:30" ht="4.5" customHeight="1" x14ac:dyDescent="0.2">
      <c r="P10458" s="75"/>
      <c r="Q10458" s="75"/>
      <c r="W10458" s="75"/>
      <c r="AD10458" s="77"/>
    </row>
    <row r="10459" spans="16:30" ht="4.5" customHeight="1" x14ac:dyDescent="0.2">
      <c r="P10459" s="75"/>
      <c r="Q10459" s="75"/>
      <c r="W10459" s="75"/>
      <c r="AD10459" s="77"/>
    </row>
    <row r="10460" spans="16:30" ht="4.5" customHeight="1" x14ac:dyDescent="0.2">
      <c r="P10460" s="75"/>
      <c r="Q10460" s="75"/>
      <c r="W10460" s="75"/>
      <c r="AD10460" s="77"/>
    </row>
    <row r="10461" spans="16:30" ht="4.5" customHeight="1" x14ac:dyDescent="0.2">
      <c r="P10461" s="75"/>
      <c r="Q10461" s="75"/>
      <c r="W10461" s="75"/>
      <c r="AD10461" s="77"/>
    </row>
    <row r="10462" spans="16:30" ht="4.5" customHeight="1" x14ac:dyDescent="0.2">
      <c r="P10462" s="75"/>
      <c r="Q10462" s="75"/>
      <c r="W10462" s="75"/>
      <c r="AD10462" s="77"/>
    </row>
    <row r="10463" spans="16:30" ht="4.5" customHeight="1" x14ac:dyDescent="0.2">
      <c r="P10463" s="75"/>
      <c r="Q10463" s="75"/>
      <c r="W10463" s="75"/>
      <c r="AD10463" s="77"/>
    </row>
    <row r="10464" spans="16:30" ht="4.5" customHeight="1" x14ac:dyDescent="0.2">
      <c r="P10464" s="75"/>
      <c r="Q10464" s="75"/>
      <c r="W10464" s="75"/>
      <c r="AD10464" s="77"/>
    </row>
    <row r="10465" spans="16:30" ht="4.5" customHeight="1" x14ac:dyDescent="0.2">
      <c r="P10465" s="75"/>
      <c r="Q10465" s="75"/>
      <c r="W10465" s="75"/>
      <c r="AD10465" s="77"/>
    </row>
    <row r="10466" spans="16:30" ht="4.5" customHeight="1" x14ac:dyDescent="0.2">
      <c r="P10466" s="75"/>
      <c r="Q10466" s="75"/>
      <c r="W10466" s="75"/>
      <c r="AD10466" s="77"/>
    </row>
    <row r="10467" spans="16:30" ht="4.5" customHeight="1" x14ac:dyDescent="0.2">
      <c r="P10467" s="75"/>
      <c r="Q10467" s="75"/>
      <c r="W10467" s="75"/>
      <c r="AD10467" s="77"/>
    </row>
    <row r="10468" spans="16:30" ht="4.5" customHeight="1" x14ac:dyDescent="0.2">
      <c r="P10468" s="75"/>
      <c r="Q10468" s="75"/>
      <c r="W10468" s="75"/>
      <c r="AD10468" s="77"/>
    </row>
    <row r="10469" spans="16:30" ht="4.5" customHeight="1" x14ac:dyDescent="0.2">
      <c r="P10469" s="75"/>
      <c r="Q10469" s="75"/>
      <c r="W10469" s="75"/>
      <c r="AD10469" s="77"/>
    </row>
    <row r="10470" spans="16:30" ht="4.5" customHeight="1" x14ac:dyDescent="0.2">
      <c r="P10470" s="75"/>
      <c r="Q10470" s="75"/>
      <c r="W10470" s="75"/>
      <c r="AD10470" s="77"/>
    </row>
    <row r="10471" spans="16:30" ht="4.5" customHeight="1" x14ac:dyDescent="0.2">
      <c r="P10471" s="75"/>
      <c r="Q10471" s="75"/>
      <c r="W10471" s="75"/>
      <c r="AD10471" s="77"/>
    </row>
    <row r="10472" spans="16:30" ht="4.5" customHeight="1" x14ac:dyDescent="0.2">
      <c r="P10472" s="75"/>
      <c r="Q10472" s="75"/>
      <c r="W10472" s="75"/>
      <c r="AD10472" s="77"/>
    </row>
    <row r="10473" spans="16:30" ht="4.5" customHeight="1" x14ac:dyDescent="0.2">
      <c r="P10473" s="75"/>
      <c r="Q10473" s="75"/>
      <c r="W10473" s="75"/>
      <c r="AD10473" s="77"/>
    </row>
    <row r="10474" spans="16:30" ht="4.5" customHeight="1" x14ac:dyDescent="0.2">
      <c r="P10474" s="75"/>
      <c r="Q10474" s="75"/>
      <c r="W10474" s="75"/>
      <c r="AD10474" s="77"/>
    </row>
    <row r="10475" spans="16:30" ht="4.5" customHeight="1" x14ac:dyDescent="0.2">
      <c r="P10475" s="75"/>
      <c r="Q10475" s="75"/>
      <c r="W10475" s="75"/>
      <c r="AD10475" s="77"/>
    </row>
    <row r="10476" spans="16:30" ht="4.5" customHeight="1" x14ac:dyDescent="0.2">
      <c r="P10476" s="75"/>
      <c r="Q10476" s="75"/>
      <c r="W10476" s="75"/>
      <c r="AD10476" s="77"/>
    </row>
    <row r="10477" spans="16:30" ht="4.5" customHeight="1" x14ac:dyDescent="0.2">
      <c r="P10477" s="75"/>
      <c r="Q10477" s="75"/>
      <c r="W10477" s="75"/>
      <c r="AD10477" s="77"/>
    </row>
    <row r="10478" spans="16:30" ht="4.5" customHeight="1" x14ac:dyDescent="0.2">
      <c r="P10478" s="75"/>
      <c r="Q10478" s="75"/>
      <c r="W10478" s="75"/>
      <c r="AD10478" s="77"/>
    </row>
    <row r="10479" spans="16:30" ht="4.5" customHeight="1" x14ac:dyDescent="0.2">
      <c r="P10479" s="75"/>
      <c r="Q10479" s="75"/>
      <c r="W10479" s="75"/>
      <c r="AD10479" s="77"/>
    </row>
    <row r="10480" spans="16:30" ht="4.5" customHeight="1" x14ac:dyDescent="0.2">
      <c r="P10480" s="75"/>
      <c r="Q10480" s="75"/>
      <c r="W10480" s="75"/>
      <c r="AD10480" s="77"/>
    </row>
    <row r="10481" spans="16:30" ht="4.5" customHeight="1" x14ac:dyDescent="0.2">
      <c r="P10481" s="75"/>
      <c r="Q10481" s="75"/>
      <c r="W10481" s="75"/>
      <c r="AD10481" s="77"/>
    </row>
    <row r="10482" spans="16:30" ht="4.5" customHeight="1" x14ac:dyDescent="0.2">
      <c r="P10482" s="75"/>
      <c r="Q10482" s="75"/>
      <c r="W10482" s="75"/>
      <c r="AD10482" s="77"/>
    </row>
    <row r="10483" spans="16:30" ht="4.5" customHeight="1" x14ac:dyDescent="0.2">
      <c r="P10483" s="75"/>
      <c r="Q10483" s="75"/>
      <c r="W10483" s="75"/>
      <c r="AD10483" s="77"/>
    </row>
    <row r="10484" spans="16:30" ht="4.5" customHeight="1" x14ac:dyDescent="0.2">
      <c r="P10484" s="75"/>
      <c r="Q10484" s="75"/>
      <c r="W10484" s="75"/>
      <c r="AD10484" s="77"/>
    </row>
    <row r="10485" spans="16:30" ht="4.5" customHeight="1" x14ac:dyDescent="0.2">
      <c r="P10485" s="75"/>
      <c r="Q10485" s="75"/>
      <c r="W10485" s="75"/>
      <c r="AD10485" s="77"/>
    </row>
    <row r="10486" spans="16:30" ht="4.5" customHeight="1" x14ac:dyDescent="0.2">
      <c r="P10486" s="75"/>
      <c r="Q10486" s="75"/>
      <c r="W10486" s="75"/>
      <c r="AD10486" s="77"/>
    </row>
    <row r="10487" spans="16:30" ht="4.5" customHeight="1" x14ac:dyDescent="0.2">
      <c r="P10487" s="75"/>
      <c r="Q10487" s="75"/>
      <c r="W10487" s="75"/>
      <c r="AD10487" s="77"/>
    </row>
    <row r="10488" spans="16:30" ht="4.5" customHeight="1" x14ac:dyDescent="0.2">
      <c r="P10488" s="75"/>
      <c r="Q10488" s="75"/>
      <c r="W10488" s="75"/>
      <c r="AD10488" s="77"/>
    </row>
    <row r="10489" spans="16:30" ht="4.5" customHeight="1" x14ac:dyDescent="0.2">
      <c r="P10489" s="75"/>
      <c r="Q10489" s="75"/>
      <c r="W10489" s="75"/>
      <c r="AD10489" s="77"/>
    </row>
    <row r="10490" spans="16:30" ht="4.5" customHeight="1" x14ac:dyDescent="0.2">
      <c r="P10490" s="75"/>
      <c r="Q10490" s="75"/>
      <c r="W10490" s="75"/>
      <c r="AD10490" s="77"/>
    </row>
    <row r="10491" spans="16:30" ht="4.5" customHeight="1" x14ac:dyDescent="0.2">
      <c r="P10491" s="75"/>
      <c r="Q10491" s="75"/>
      <c r="W10491" s="75"/>
      <c r="AD10491" s="77"/>
    </row>
    <row r="10492" spans="16:30" ht="4.5" customHeight="1" x14ac:dyDescent="0.2">
      <c r="P10492" s="75"/>
      <c r="Q10492" s="75"/>
      <c r="W10492" s="75"/>
      <c r="AD10492" s="77"/>
    </row>
    <row r="10493" spans="16:30" ht="4.5" customHeight="1" x14ac:dyDescent="0.2">
      <c r="P10493" s="75"/>
      <c r="Q10493" s="75"/>
      <c r="W10493" s="75"/>
      <c r="AD10493" s="77"/>
    </row>
    <row r="10494" spans="16:30" ht="4.5" customHeight="1" x14ac:dyDescent="0.2">
      <c r="P10494" s="75"/>
      <c r="Q10494" s="75"/>
      <c r="W10494" s="75"/>
      <c r="AD10494" s="77"/>
    </row>
    <row r="10495" spans="16:30" ht="4.5" customHeight="1" x14ac:dyDescent="0.2">
      <c r="P10495" s="75"/>
      <c r="Q10495" s="75"/>
      <c r="W10495" s="75"/>
      <c r="AD10495" s="77"/>
    </row>
    <row r="10496" spans="16:30" ht="4.5" customHeight="1" x14ac:dyDescent="0.2">
      <c r="P10496" s="75"/>
      <c r="Q10496" s="75"/>
      <c r="W10496" s="75"/>
      <c r="AD10496" s="77"/>
    </row>
    <row r="10497" spans="16:30" ht="4.5" customHeight="1" x14ac:dyDescent="0.2">
      <c r="P10497" s="75"/>
      <c r="Q10497" s="75"/>
      <c r="W10497" s="75"/>
      <c r="AD10497" s="77"/>
    </row>
    <row r="10498" spans="16:30" ht="4.5" customHeight="1" x14ac:dyDescent="0.2">
      <c r="P10498" s="75"/>
      <c r="Q10498" s="75"/>
      <c r="W10498" s="75"/>
      <c r="AD10498" s="77"/>
    </row>
    <row r="10499" spans="16:30" ht="4.5" customHeight="1" x14ac:dyDescent="0.2">
      <c r="P10499" s="75"/>
      <c r="Q10499" s="75"/>
      <c r="W10499" s="75"/>
      <c r="AD10499" s="77"/>
    </row>
    <row r="10500" spans="16:30" ht="4.5" customHeight="1" x14ac:dyDescent="0.2">
      <c r="P10500" s="75"/>
      <c r="Q10500" s="75"/>
      <c r="W10500" s="75"/>
      <c r="AD10500" s="77"/>
    </row>
    <row r="10501" spans="16:30" ht="4.5" customHeight="1" x14ac:dyDescent="0.2">
      <c r="P10501" s="75"/>
      <c r="Q10501" s="75"/>
      <c r="W10501" s="75"/>
      <c r="AD10501" s="77"/>
    </row>
    <row r="10502" spans="16:30" ht="4.5" customHeight="1" x14ac:dyDescent="0.2">
      <c r="P10502" s="75"/>
      <c r="Q10502" s="75"/>
      <c r="W10502" s="75"/>
      <c r="AD10502" s="77"/>
    </row>
    <row r="10503" spans="16:30" ht="4.5" customHeight="1" x14ac:dyDescent="0.2">
      <c r="P10503" s="75"/>
      <c r="Q10503" s="75"/>
      <c r="W10503" s="75"/>
      <c r="AD10503" s="77"/>
    </row>
    <row r="10504" spans="16:30" ht="4.5" customHeight="1" x14ac:dyDescent="0.2">
      <c r="P10504" s="75"/>
      <c r="Q10504" s="75"/>
      <c r="W10504" s="75"/>
      <c r="AD10504" s="77"/>
    </row>
    <row r="10505" spans="16:30" ht="4.5" customHeight="1" x14ac:dyDescent="0.2">
      <c r="P10505" s="75"/>
      <c r="Q10505" s="75"/>
      <c r="W10505" s="75"/>
      <c r="AD10505" s="77"/>
    </row>
    <row r="10506" spans="16:30" ht="4.5" customHeight="1" x14ac:dyDescent="0.2">
      <c r="P10506" s="75"/>
      <c r="Q10506" s="75"/>
      <c r="W10506" s="75"/>
      <c r="AD10506" s="77"/>
    </row>
    <row r="10507" spans="16:30" ht="4.5" customHeight="1" x14ac:dyDescent="0.2">
      <c r="P10507" s="75"/>
      <c r="Q10507" s="75"/>
      <c r="W10507" s="75"/>
      <c r="AD10507" s="77"/>
    </row>
    <row r="10508" spans="16:30" ht="4.5" customHeight="1" x14ac:dyDescent="0.2">
      <c r="P10508" s="75"/>
      <c r="Q10508" s="75"/>
      <c r="W10508" s="75"/>
      <c r="AD10508" s="77"/>
    </row>
    <row r="10509" spans="16:30" ht="4.5" customHeight="1" x14ac:dyDescent="0.2">
      <c r="P10509" s="75"/>
      <c r="Q10509" s="75"/>
      <c r="W10509" s="75"/>
      <c r="AD10509" s="77"/>
    </row>
    <row r="10510" spans="16:30" ht="4.5" customHeight="1" x14ac:dyDescent="0.2">
      <c r="P10510" s="75"/>
      <c r="Q10510" s="75"/>
      <c r="W10510" s="75"/>
      <c r="AD10510" s="77"/>
    </row>
    <row r="10511" spans="16:30" ht="4.5" customHeight="1" x14ac:dyDescent="0.2">
      <c r="P10511" s="75"/>
      <c r="Q10511" s="75"/>
      <c r="W10511" s="75"/>
      <c r="AD10511" s="77"/>
    </row>
    <row r="10512" spans="16:30" ht="4.5" customHeight="1" x14ac:dyDescent="0.2">
      <c r="P10512" s="75"/>
      <c r="Q10512" s="75"/>
      <c r="W10512" s="75"/>
      <c r="AD10512" s="77"/>
    </row>
    <row r="10513" spans="16:30" ht="4.5" customHeight="1" x14ac:dyDescent="0.2">
      <c r="P10513" s="75"/>
      <c r="Q10513" s="75"/>
      <c r="W10513" s="75"/>
      <c r="AD10513" s="77"/>
    </row>
    <row r="10514" spans="16:30" ht="4.5" customHeight="1" x14ac:dyDescent="0.2">
      <c r="P10514" s="75"/>
      <c r="Q10514" s="75"/>
      <c r="W10514" s="75"/>
      <c r="AD10514" s="77"/>
    </row>
    <row r="10515" spans="16:30" ht="4.5" customHeight="1" x14ac:dyDescent="0.2">
      <c r="P10515" s="75"/>
      <c r="Q10515" s="75"/>
      <c r="W10515" s="75"/>
      <c r="AD10515" s="77"/>
    </row>
    <row r="10516" spans="16:30" ht="4.5" customHeight="1" x14ac:dyDescent="0.2">
      <c r="P10516" s="75"/>
      <c r="Q10516" s="75"/>
      <c r="W10516" s="75"/>
      <c r="AD10516" s="77"/>
    </row>
    <row r="10517" spans="16:30" ht="4.5" customHeight="1" x14ac:dyDescent="0.2">
      <c r="P10517" s="75"/>
      <c r="Q10517" s="75"/>
      <c r="W10517" s="75"/>
      <c r="AD10517" s="77"/>
    </row>
    <row r="10518" spans="16:30" ht="4.5" customHeight="1" x14ac:dyDescent="0.2">
      <c r="P10518" s="75"/>
      <c r="Q10518" s="75"/>
      <c r="W10518" s="75"/>
      <c r="AD10518" s="77"/>
    </row>
    <row r="10519" spans="16:30" ht="4.5" customHeight="1" x14ac:dyDescent="0.2">
      <c r="P10519" s="75"/>
      <c r="Q10519" s="75"/>
      <c r="W10519" s="75"/>
      <c r="AD10519" s="77"/>
    </row>
    <row r="10520" spans="16:30" ht="4.5" customHeight="1" x14ac:dyDescent="0.2">
      <c r="P10520" s="75"/>
      <c r="Q10520" s="75"/>
      <c r="W10520" s="75"/>
      <c r="AD10520" s="77"/>
    </row>
    <row r="10521" spans="16:30" ht="4.5" customHeight="1" x14ac:dyDescent="0.2">
      <c r="P10521" s="75"/>
      <c r="Q10521" s="75"/>
      <c r="W10521" s="75"/>
      <c r="AD10521" s="77"/>
    </row>
    <row r="10522" spans="16:30" ht="4.5" customHeight="1" x14ac:dyDescent="0.2">
      <c r="P10522" s="75"/>
      <c r="Q10522" s="75"/>
      <c r="W10522" s="75"/>
      <c r="AD10522" s="77"/>
    </row>
    <row r="10523" spans="16:30" ht="4.5" customHeight="1" x14ac:dyDescent="0.2">
      <c r="P10523" s="75"/>
      <c r="Q10523" s="75"/>
      <c r="W10523" s="75"/>
      <c r="AD10523" s="77"/>
    </row>
    <row r="10524" spans="16:30" ht="4.5" customHeight="1" x14ac:dyDescent="0.2">
      <c r="P10524" s="75"/>
      <c r="Q10524" s="75"/>
      <c r="W10524" s="75"/>
      <c r="AD10524" s="77"/>
    </row>
    <row r="10525" spans="16:30" ht="4.5" customHeight="1" x14ac:dyDescent="0.2">
      <c r="P10525" s="75"/>
      <c r="Q10525" s="75"/>
      <c r="W10525" s="75"/>
      <c r="AD10525" s="77"/>
    </row>
    <row r="10526" spans="16:30" ht="4.5" customHeight="1" x14ac:dyDescent="0.2">
      <c r="P10526" s="75"/>
      <c r="Q10526" s="75"/>
      <c r="W10526" s="75"/>
      <c r="AD10526" s="77"/>
    </row>
    <row r="10527" spans="16:30" ht="4.5" customHeight="1" x14ac:dyDescent="0.2">
      <c r="P10527" s="75"/>
      <c r="Q10527" s="75"/>
      <c r="W10527" s="75"/>
      <c r="AD10527" s="77"/>
    </row>
    <row r="10528" spans="16:30" ht="4.5" customHeight="1" x14ac:dyDescent="0.2">
      <c r="P10528" s="75"/>
      <c r="Q10528" s="75"/>
      <c r="W10528" s="75"/>
      <c r="AD10528" s="77"/>
    </row>
    <row r="10529" spans="16:30" ht="4.5" customHeight="1" x14ac:dyDescent="0.2">
      <c r="P10529" s="75"/>
      <c r="Q10529" s="75"/>
      <c r="W10529" s="75"/>
      <c r="AD10529" s="77"/>
    </row>
    <row r="10530" spans="16:30" ht="4.5" customHeight="1" x14ac:dyDescent="0.2">
      <c r="P10530" s="75"/>
      <c r="Q10530" s="75"/>
      <c r="W10530" s="75"/>
      <c r="AD10530" s="77"/>
    </row>
    <row r="10531" spans="16:30" ht="4.5" customHeight="1" x14ac:dyDescent="0.2">
      <c r="P10531" s="75"/>
      <c r="Q10531" s="75"/>
      <c r="W10531" s="75"/>
      <c r="AD10531" s="77"/>
    </row>
    <row r="10532" spans="16:30" ht="4.5" customHeight="1" x14ac:dyDescent="0.2">
      <c r="P10532" s="75"/>
      <c r="Q10532" s="75"/>
      <c r="W10532" s="75"/>
      <c r="AD10532" s="77"/>
    </row>
    <row r="10533" spans="16:30" ht="4.5" customHeight="1" x14ac:dyDescent="0.2">
      <c r="P10533" s="75"/>
      <c r="Q10533" s="75"/>
      <c r="W10533" s="75"/>
      <c r="AD10533" s="77"/>
    </row>
    <row r="10534" spans="16:30" ht="4.5" customHeight="1" x14ac:dyDescent="0.2">
      <c r="P10534" s="75"/>
      <c r="Q10534" s="75"/>
      <c r="W10534" s="75"/>
      <c r="AD10534" s="77"/>
    </row>
    <row r="10535" spans="16:30" ht="4.5" customHeight="1" x14ac:dyDescent="0.2">
      <c r="P10535" s="75"/>
      <c r="Q10535" s="75"/>
      <c r="W10535" s="75"/>
      <c r="AD10535" s="77"/>
    </row>
    <row r="10536" spans="16:30" ht="4.5" customHeight="1" x14ac:dyDescent="0.2">
      <c r="P10536" s="75"/>
      <c r="Q10536" s="75"/>
      <c r="W10536" s="75"/>
      <c r="AD10536" s="77"/>
    </row>
    <row r="10537" spans="16:30" ht="4.5" customHeight="1" x14ac:dyDescent="0.2">
      <c r="P10537" s="75"/>
      <c r="Q10537" s="75"/>
      <c r="W10537" s="75"/>
      <c r="AD10537" s="77"/>
    </row>
    <row r="10538" spans="16:30" ht="4.5" customHeight="1" x14ac:dyDescent="0.2">
      <c r="P10538" s="75"/>
      <c r="Q10538" s="75"/>
      <c r="W10538" s="75"/>
      <c r="AD10538" s="77"/>
    </row>
    <row r="10539" spans="16:30" ht="4.5" customHeight="1" x14ac:dyDescent="0.2">
      <c r="P10539" s="75"/>
      <c r="Q10539" s="75"/>
      <c r="W10539" s="75"/>
      <c r="AD10539" s="77"/>
    </row>
    <row r="10540" spans="16:30" ht="4.5" customHeight="1" x14ac:dyDescent="0.2">
      <c r="P10540" s="75"/>
      <c r="Q10540" s="75"/>
      <c r="W10540" s="75"/>
      <c r="AD10540" s="77"/>
    </row>
    <row r="10541" spans="16:30" ht="4.5" customHeight="1" x14ac:dyDescent="0.2">
      <c r="P10541" s="75"/>
      <c r="Q10541" s="75"/>
      <c r="W10541" s="75"/>
      <c r="AD10541" s="77"/>
    </row>
    <row r="10542" spans="16:30" ht="4.5" customHeight="1" x14ac:dyDescent="0.2">
      <c r="P10542" s="75"/>
      <c r="Q10542" s="75"/>
      <c r="W10542" s="75"/>
      <c r="AD10542" s="77"/>
    </row>
    <row r="10543" spans="16:30" ht="4.5" customHeight="1" x14ac:dyDescent="0.2">
      <c r="P10543" s="75"/>
      <c r="Q10543" s="75"/>
      <c r="W10543" s="75"/>
      <c r="AD10543" s="77"/>
    </row>
    <row r="10544" spans="16:30" ht="4.5" customHeight="1" x14ac:dyDescent="0.2">
      <c r="P10544" s="75"/>
      <c r="Q10544" s="75"/>
      <c r="W10544" s="75"/>
      <c r="AD10544" s="77"/>
    </row>
    <row r="10545" spans="16:30" ht="4.5" customHeight="1" x14ac:dyDescent="0.2">
      <c r="P10545" s="75"/>
      <c r="Q10545" s="75"/>
      <c r="W10545" s="75"/>
      <c r="AD10545" s="77"/>
    </row>
    <row r="10546" spans="16:30" ht="4.5" customHeight="1" x14ac:dyDescent="0.2">
      <c r="P10546" s="75"/>
      <c r="Q10546" s="75"/>
      <c r="W10546" s="75"/>
      <c r="AD10546" s="77"/>
    </row>
    <row r="10547" spans="16:30" ht="4.5" customHeight="1" x14ac:dyDescent="0.2">
      <c r="P10547" s="75"/>
      <c r="Q10547" s="75"/>
      <c r="W10547" s="75"/>
      <c r="AD10547" s="77"/>
    </row>
    <row r="10548" spans="16:30" ht="4.5" customHeight="1" x14ac:dyDescent="0.2">
      <c r="P10548" s="75"/>
      <c r="Q10548" s="75"/>
      <c r="W10548" s="75"/>
      <c r="AD10548" s="77"/>
    </row>
    <row r="10549" spans="16:30" ht="4.5" customHeight="1" x14ac:dyDescent="0.2">
      <c r="P10549" s="75"/>
      <c r="Q10549" s="75"/>
      <c r="W10549" s="75"/>
      <c r="AD10549" s="77"/>
    </row>
    <row r="10550" spans="16:30" ht="4.5" customHeight="1" x14ac:dyDescent="0.2">
      <c r="P10550" s="75"/>
      <c r="Q10550" s="75"/>
      <c r="W10550" s="75"/>
      <c r="AD10550" s="77"/>
    </row>
    <row r="10551" spans="16:30" ht="4.5" customHeight="1" x14ac:dyDescent="0.2">
      <c r="P10551" s="75"/>
      <c r="Q10551" s="75"/>
      <c r="W10551" s="75"/>
      <c r="AD10551" s="77"/>
    </row>
    <row r="10552" spans="16:30" ht="4.5" customHeight="1" x14ac:dyDescent="0.2">
      <c r="P10552" s="75"/>
      <c r="Q10552" s="75"/>
      <c r="W10552" s="75"/>
      <c r="AD10552" s="77"/>
    </row>
    <row r="10553" spans="16:30" ht="4.5" customHeight="1" x14ac:dyDescent="0.2">
      <c r="P10553" s="75"/>
      <c r="Q10553" s="75"/>
      <c r="W10553" s="75"/>
      <c r="AD10553" s="77"/>
    </row>
    <row r="10554" spans="16:30" ht="4.5" customHeight="1" x14ac:dyDescent="0.2">
      <c r="P10554" s="75"/>
      <c r="Q10554" s="75"/>
      <c r="W10554" s="75"/>
      <c r="AD10554" s="77"/>
    </row>
    <row r="10555" spans="16:30" ht="4.5" customHeight="1" x14ac:dyDescent="0.2">
      <c r="P10555" s="75"/>
      <c r="Q10555" s="75"/>
      <c r="W10555" s="75"/>
      <c r="AD10555" s="77"/>
    </row>
    <row r="10556" spans="16:30" ht="4.5" customHeight="1" x14ac:dyDescent="0.2">
      <c r="P10556" s="75"/>
      <c r="Q10556" s="75"/>
      <c r="W10556" s="75"/>
      <c r="AD10556" s="77"/>
    </row>
    <row r="10557" spans="16:30" ht="4.5" customHeight="1" x14ac:dyDescent="0.2">
      <c r="P10557" s="75"/>
      <c r="Q10557" s="75"/>
      <c r="W10557" s="75"/>
      <c r="AD10557" s="77"/>
    </row>
    <row r="10558" spans="16:30" ht="4.5" customHeight="1" x14ac:dyDescent="0.2">
      <c r="P10558" s="75"/>
      <c r="Q10558" s="75"/>
      <c r="W10558" s="75"/>
      <c r="AD10558" s="77"/>
    </row>
    <row r="10559" spans="16:30" ht="4.5" customHeight="1" x14ac:dyDescent="0.2">
      <c r="P10559" s="75"/>
      <c r="Q10559" s="75"/>
      <c r="W10559" s="75"/>
      <c r="AD10559" s="77"/>
    </row>
    <row r="10560" spans="16:30" ht="4.5" customHeight="1" x14ac:dyDescent="0.2">
      <c r="P10560" s="75"/>
      <c r="Q10560" s="75"/>
      <c r="W10560" s="75"/>
      <c r="AD10560" s="77"/>
    </row>
    <row r="10561" spans="16:30" ht="4.5" customHeight="1" x14ac:dyDescent="0.2">
      <c r="P10561" s="75"/>
      <c r="Q10561" s="75"/>
      <c r="W10561" s="75"/>
      <c r="AD10561" s="77"/>
    </row>
    <row r="10562" spans="16:30" ht="4.5" customHeight="1" x14ac:dyDescent="0.2">
      <c r="P10562" s="75"/>
      <c r="Q10562" s="75"/>
      <c r="W10562" s="75"/>
      <c r="AD10562" s="77"/>
    </row>
    <row r="10563" spans="16:30" ht="4.5" customHeight="1" x14ac:dyDescent="0.2">
      <c r="P10563" s="75"/>
      <c r="Q10563" s="75"/>
      <c r="W10563" s="75"/>
      <c r="AD10563" s="77"/>
    </row>
    <row r="10564" spans="16:30" ht="4.5" customHeight="1" x14ac:dyDescent="0.2">
      <c r="P10564" s="75"/>
      <c r="Q10564" s="75"/>
      <c r="W10564" s="75"/>
      <c r="AD10564" s="77"/>
    </row>
    <row r="10565" spans="16:30" ht="4.5" customHeight="1" x14ac:dyDescent="0.2">
      <c r="P10565" s="75"/>
      <c r="Q10565" s="75"/>
      <c r="W10565" s="75"/>
      <c r="AD10565" s="77"/>
    </row>
    <row r="10566" spans="16:30" ht="4.5" customHeight="1" x14ac:dyDescent="0.2">
      <c r="P10566" s="75"/>
      <c r="Q10566" s="75"/>
      <c r="W10566" s="75"/>
      <c r="AD10566" s="77"/>
    </row>
    <row r="10567" spans="16:30" ht="4.5" customHeight="1" x14ac:dyDescent="0.2">
      <c r="P10567" s="75"/>
      <c r="Q10567" s="75"/>
      <c r="W10567" s="75"/>
      <c r="AD10567" s="77"/>
    </row>
    <row r="10568" spans="16:30" ht="4.5" customHeight="1" x14ac:dyDescent="0.2">
      <c r="P10568" s="75"/>
      <c r="Q10568" s="75"/>
      <c r="W10568" s="75"/>
      <c r="AD10568" s="77"/>
    </row>
    <row r="10569" spans="16:30" ht="4.5" customHeight="1" x14ac:dyDescent="0.2">
      <c r="P10569" s="75"/>
      <c r="Q10569" s="75"/>
      <c r="W10569" s="75"/>
      <c r="AD10569" s="77"/>
    </row>
    <row r="10570" spans="16:30" ht="4.5" customHeight="1" x14ac:dyDescent="0.2">
      <c r="P10570" s="75"/>
      <c r="Q10570" s="75"/>
      <c r="W10570" s="75"/>
      <c r="AD10570" s="77"/>
    </row>
    <row r="10571" spans="16:30" ht="4.5" customHeight="1" x14ac:dyDescent="0.2">
      <c r="P10571" s="75"/>
      <c r="Q10571" s="75"/>
      <c r="W10571" s="75"/>
      <c r="AD10571" s="77"/>
    </row>
    <row r="10572" spans="16:30" ht="4.5" customHeight="1" x14ac:dyDescent="0.2">
      <c r="P10572" s="75"/>
      <c r="Q10572" s="75"/>
      <c r="W10572" s="75"/>
      <c r="AD10572" s="77"/>
    </row>
    <row r="10573" spans="16:30" ht="4.5" customHeight="1" x14ac:dyDescent="0.2">
      <c r="P10573" s="75"/>
      <c r="Q10573" s="75"/>
      <c r="W10573" s="75"/>
      <c r="AD10573" s="77"/>
    </row>
    <row r="10574" spans="16:30" ht="4.5" customHeight="1" x14ac:dyDescent="0.2">
      <c r="P10574" s="75"/>
      <c r="Q10574" s="75"/>
      <c r="W10574" s="75"/>
      <c r="AD10574" s="77"/>
    </row>
    <row r="10575" spans="16:30" ht="4.5" customHeight="1" x14ac:dyDescent="0.2">
      <c r="P10575" s="75"/>
      <c r="Q10575" s="75"/>
      <c r="W10575" s="75"/>
      <c r="AD10575" s="77"/>
    </row>
    <row r="10576" spans="16:30" ht="4.5" customHeight="1" x14ac:dyDescent="0.2">
      <c r="P10576" s="75"/>
      <c r="Q10576" s="75"/>
      <c r="W10576" s="75"/>
      <c r="AD10576" s="77"/>
    </row>
    <row r="10577" spans="16:30" ht="4.5" customHeight="1" x14ac:dyDescent="0.2">
      <c r="P10577" s="75"/>
      <c r="Q10577" s="75"/>
      <c r="W10577" s="75"/>
      <c r="AD10577" s="77"/>
    </row>
    <row r="10578" spans="16:30" ht="4.5" customHeight="1" x14ac:dyDescent="0.2">
      <c r="P10578" s="75"/>
      <c r="Q10578" s="75"/>
      <c r="W10578" s="75"/>
      <c r="AD10578" s="77"/>
    </row>
    <row r="10579" spans="16:30" ht="4.5" customHeight="1" x14ac:dyDescent="0.2">
      <c r="P10579" s="75"/>
      <c r="Q10579" s="75"/>
      <c r="W10579" s="75"/>
      <c r="AD10579" s="77"/>
    </row>
    <row r="10580" spans="16:30" ht="4.5" customHeight="1" x14ac:dyDescent="0.2">
      <c r="P10580" s="75"/>
      <c r="Q10580" s="75"/>
      <c r="W10580" s="75"/>
      <c r="AD10580" s="77"/>
    </row>
    <row r="10581" spans="16:30" ht="4.5" customHeight="1" x14ac:dyDescent="0.2">
      <c r="P10581" s="75"/>
      <c r="Q10581" s="75"/>
      <c r="W10581" s="75"/>
      <c r="AD10581" s="77"/>
    </row>
    <row r="10582" spans="16:30" ht="4.5" customHeight="1" x14ac:dyDescent="0.2">
      <c r="P10582" s="75"/>
      <c r="Q10582" s="75"/>
      <c r="W10582" s="75"/>
      <c r="AD10582" s="77"/>
    </row>
    <row r="10583" spans="16:30" ht="4.5" customHeight="1" x14ac:dyDescent="0.2">
      <c r="P10583" s="75"/>
      <c r="Q10583" s="75"/>
      <c r="W10583" s="75"/>
      <c r="AD10583" s="77"/>
    </row>
    <row r="10584" spans="16:30" ht="4.5" customHeight="1" x14ac:dyDescent="0.2">
      <c r="P10584" s="75"/>
      <c r="Q10584" s="75"/>
      <c r="W10584" s="75"/>
      <c r="AD10584" s="77"/>
    </row>
    <row r="10585" spans="16:30" ht="4.5" customHeight="1" x14ac:dyDescent="0.2">
      <c r="P10585" s="75"/>
      <c r="Q10585" s="75"/>
      <c r="W10585" s="75"/>
      <c r="AD10585" s="77"/>
    </row>
    <row r="10586" spans="16:30" ht="4.5" customHeight="1" x14ac:dyDescent="0.2">
      <c r="P10586" s="75"/>
      <c r="Q10586" s="75"/>
      <c r="W10586" s="75"/>
      <c r="AD10586" s="77"/>
    </row>
    <row r="10587" spans="16:30" ht="4.5" customHeight="1" x14ac:dyDescent="0.2">
      <c r="P10587" s="75"/>
      <c r="Q10587" s="75"/>
      <c r="W10587" s="75"/>
      <c r="AD10587" s="77"/>
    </row>
    <row r="10588" spans="16:30" ht="4.5" customHeight="1" x14ac:dyDescent="0.2">
      <c r="P10588" s="75"/>
      <c r="Q10588" s="75"/>
      <c r="W10588" s="75"/>
      <c r="AD10588" s="77"/>
    </row>
    <row r="10589" spans="16:30" ht="4.5" customHeight="1" x14ac:dyDescent="0.2">
      <c r="P10589" s="75"/>
      <c r="Q10589" s="75"/>
      <c r="W10589" s="75"/>
      <c r="AD10589" s="77"/>
    </row>
    <row r="10590" spans="16:30" ht="4.5" customHeight="1" x14ac:dyDescent="0.2">
      <c r="P10590" s="75"/>
      <c r="Q10590" s="75"/>
      <c r="W10590" s="75"/>
      <c r="AD10590" s="77"/>
    </row>
    <row r="10591" spans="16:30" ht="4.5" customHeight="1" x14ac:dyDescent="0.2">
      <c r="P10591" s="75"/>
      <c r="Q10591" s="75"/>
      <c r="W10591" s="75"/>
      <c r="AD10591" s="77"/>
    </row>
    <row r="10592" spans="16:30" ht="4.5" customHeight="1" x14ac:dyDescent="0.2">
      <c r="P10592" s="75"/>
      <c r="Q10592" s="75"/>
      <c r="W10592" s="75"/>
      <c r="AD10592" s="77"/>
    </row>
    <row r="10593" spans="16:30" ht="4.5" customHeight="1" x14ac:dyDescent="0.2">
      <c r="P10593" s="75"/>
      <c r="Q10593" s="75"/>
      <c r="W10593" s="75"/>
      <c r="AD10593" s="77"/>
    </row>
    <row r="10594" spans="16:30" ht="4.5" customHeight="1" x14ac:dyDescent="0.2">
      <c r="P10594" s="75"/>
      <c r="Q10594" s="75"/>
      <c r="W10594" s="75"/>
      <c r="AD10594" s="77"/>
    </row>
    <row r="10595" spans="16:30" ht="4.5" customHeight="1" x14ac:dyDescent="0.2">
      <c r="P10595" s="75"/>
      <c r="Q10595" s="75"/>
      <c r="W10595" s="75"/>
      <c r="AD10595" s="77"/>
    </row>
    <row r="10596" spans="16:30" ht="4.5" customHeight="1" x14ac:dyDescent="0.2">
      <c r="P10596" s="75"/>
      <c r="Q10596" s="75"/>
      <c r="W10596" s="75"/>
      <c r="AD10596" s="77"/>
    </row>
    <row r="10597" spans="16:30" ht="4.5" customHeight="1" x14ac:dyDescent="0.2">
      <c r="P10597" s="75"/>
      <c r="Q10597" s="75"/>
      <c r="W10597" s="75"/>
      <c r="AD10597" s="77"/>
    </row>
    <row r="10598" spans="16:30" ht="4.5" customHeight="1" x14ac:dyDescent="0.2">
      <c r="P10598" s="75"/>
      <c r="Q10598" s="75"/>
      <c r="W10598" s="75"/>
      <c r="AD10598" s="77"/>
    </row>
    <row r="10599" spans="16:30" ht="4.5" customHeight="1" x14ac:dyDescent="0.2">
      <c r="P10599" s="75"/>
      <c r="Q10599" s="75"/>
      <c r="W10599" s="75"/>
      <c r="AD10599" s="77"/>
    </row>
    <row r="10600" spans="16:30" ht="4.5" customHeight="1" x14ac:dyDescent="0.2">
      <c r="P10600" s="75"/>
      <c r="Q10600" s="75"/>
      <c r="W10600" s="75"/>
      <c r="AD10600" s="77"/>
    </row>
    <row r="10601" spans="16:30" ht="4.5" customHeight="1" x14ac:dyDescent="0.2">
      <c r="P10601" s="75"/>
      <c r="Q10601" s="75"/>
      <c r="W10601" s="75"/>
      <c r="AD10601" s="77"/>
    </row>
    <row r="10602" spans="16:30" ht="4.5" customHeight="1" x14ac:dyDescent="0.2">
      <c r="P10602" s="75"/>
      <c r="Q10602" s="75"/>
      <c r="W10602" s="75"/>
      <c r="AD10602" s="77"/>
    </row>
    <row r="10603" spans="16:30" ht="4.5" customHeight="1" x14ac:dyDescent="0.2">
      <c r="P10603" s="75"/>
      <c r="Q10603" s="75"/>
      <c r="W10603" s="75"/>
      <c r="AD10603" s="77"/>
    </row>
    <row r="10604" spans="16:30" ht="4.5" customHeight="1" x14ac:dyDescent="0.2">
      <c r="P10604" s="75"/>
      <c r="Q10604" s="75"/>
      <c r="W10604" s="75"/>
      <c r="AD10604" s="77"/>
    </row>
    <row r="10605" spans="16:30" ht="4.5" customHeight="1" x14ac:dyDescent="0.2">
      <c r="P10605" s="75"/>
      <c r="Q10605" s="75"/>
      <c r="W10605" s="75"/>
      <c r="AD10605" s="77"/>
    </row>
    <row r="10606" spans="16:30" ht="4.5" customHeight="1" x14ac:dyDescent="0.2">
      <c r="P10606" s="75"/>
      <c r="Q10606" s="75"/>
      <c r="W10606" s="75"/>
      <c r="AD10606" s="77"/>
    </row>
    <row r="10607" spans="16:30" ht="4.5" customHeight="1" x14ac:dyDescent="0.2">
      <c r="P10607" s="75"/>
      <c r="Q10607" s="75"/>
      <c r="W10607" s="75"/>
      <c r="AD10607" s="77"/>
    </row>
    <row r="10608" spans="16:30" ht="4.5" customHeight="1" x14ac:dyDescent="0.2">
      <c r="P10608" s="75"/>
      <c r="Q10608" s="75"/>
      <c r="W10608" s="75"/>
      <c r="AD10608" s="77"/>
    </row>
    <row r="10609" spans="16:30" ht="4.5" customHeight="1" x14ac:dyDescent="0.2">
      <c r="P10609" s="75"/>
      <c r="Q10609" s="75"/>
      <c r="W10609" s="75"/>
      <c r="AD10609" s="77"/>
    </row>
    <row r="10610" spans="16:30" ht="4.5" customHeight="1" x14ac:dyDescent="0.2">
      <c r="P10610" s="75"/>
      <c r="Q10610" s="75"/>
      <c r="W10610" s="75"/>
      <c r="AD10610" s="77"/>
    </row>
    <row r="10611" spans="16:30" ht="4.5" customHeight="1" x14ac:dyDescent="0.2">
      <c r="P10611" s="75"/>
      <c r="Q10611" s="75"/>
      <c r="W10611" s="75"/>
      <c r="AD10611" s="77"/>
    </row>
    <row r="10612" spans="16:30" ht="4.5" customHeight="1" x14ac:dyDescent="0.2">
      <c r="P10612" s="75"/>
      <c r="Q10612" s="75"/>
      <c r="W10612" s="75"/>
      <c r="AD10612" s="77"/>
    </row>
    <row r="10613" spans="16:30" ht="4.5" customHeight="1" x14ac:dyDescent="0.2">
      <c r="P10613" s="75"/>
      <c r="Q10613" s="75"/>
      <c r="W10613" s="75"/>
      <c r="AD10613" s="77"/>
    </row>
    <row r="10614" spans="16:30" ht="4.5" customHeight="1" x14ac:dyDescent="0.2">
      <c r="P10614" s="75"/>
      <c r="Q10614" s="75"/>
      <c r="W10614" s="75"/>
      <c r="AD10614" s="77"/>
    </row>
    <row r="10615" spans="16:30" ht="4.5" customHeight="1" x14ac:dyDescent="0.2">
      <c r="P10615" s="75"/>
      <c r="Q10615" s="75"/>
      <c r="W10615" s="75"/>
      <c r="AD10615" s="77"/>
    </row>
    <row r="10616" spans="16:30" ht="4.5" customHeight="1" x14ac:dyDescent="0.2">
      <c r="P10616" s="75"/>
      <c r="Q10616" s="75"/>
      <c r="W10616" s="75"/>
      <c r="AD10616" s="77"/>
    </row>
    <row r="10617" spans="16:30" ht="4.5" customHeight="1" x14ac:dyDescent="0.2">
      <c r="P10617" s="75"/>
      <c r="Q10617" s="75"/>
      <c r="W10617" s="75"/>
      <c r="AD10617" s="77"/>
    </row>
    <row r="10618" spans="16:30" ht="4.5" customHeight="1" x14ac:dyDescent="0.2">
      <c r="P10618" s="75"/>
      <c r="Q10618" s="75"/>
      <c r="W10618" s="75"/>
      <c r="AD10618" s="77"/>
    </row>
    <row r="10619" spans="16:30" ht="4.5" customHeight="1" x14ac:dyDescent="0.2">
      <c r="P10619" s="75"/>
      <c r="Q10619" s="75"/>
      <c r="W10619" s="75"/>
      <c r="AD10619" s="77"/>
    </row>
    <row r="10620" spans="16:30" ht="4.5" customHeight="1" x14ac:dyDescent="0.2">
      <c r="P10620" s="75"/>
      <c r="Q10620" s="75"/>
      <c r="W10620" s="75"/>
      <c r="AD10620" s="77"/>
    </row>
    <row r="10621" spans="16:30" ht="4.5" customHeight="1" x14ac:dyDescent="0.2">
      <c r="P10621" s="75"/>
      <c r="Q10621" s="75"/>
      <c r="W10621" s="75"/>
      <c r="AD10621" s="77"/>
    </row>
    <row r="10622" spans="16:30" ht="4.5" customHeight="1" x14ac:dyDescent="0.2">
      <c r="P10622" s="75"/>
      <c r="Q10622" s="75"/>
      <c r="W10622" s="75"/>
      <c r="AD10622" s="77"/>
    </row>
    <row r="10623" spans="16:30" ht="4.5" customHeight="1" x14ac:dyDescent="0.2">
      <c r="P10623" s="75"/>
      <c r="Q10623" s="75"/>
      <c r="W10623" s="75"/>
      <c r="AD10623" s="77"/>
    </row>
    <row r="10624" spans="16:30" ht="4.5" customHeight="1" x14ac:dyDescent="0.2">
      <c r="P10624" s="75"/>
      <c r="Q10624" s="75"/>
      <c r="W10624" s="75"/>
      <c r="AD10624" s="77"/>
    </row>
    <row r="10625" spans="16:30" ht="4.5" customHeight="1" x14ac:dyDescent="0.2">
      <c r="P10625" s="75"/>
      <c r="Q10625" s="75"/>
      <c r="W10625" s="75"/>
      <c r="AD10625" s="77"/>
    </row>
    <row r="10626" spans="16:30" ht="4.5" customHeight="1" x14ac:dyDescent="0.2">
      <c r="P10626" s="75"/>
      <c r="Q10626" s="75"/>
      <c r="W10626" s="75"/>
      <c r="AD10626" s="77"/>
    </row>
    <row r="10627" spans="16:30" ht="4.5" customHeight="1" x14ac:dyDescent="0.2">
      <c r="P10627" s="75"/>
      <c r="Q10627" s="75"/>
      <c r="W10627" s="75"/>
      <c r="AD10627" s="77"/>
    </row>
    <row r="10628" spans="16:30" ht="4.5" customHeight="1" x14ac:dyDescent="0.2">
      <c r="P10628" s="75"/>
      <c r="Q10628" s="75"/>
      <c r="W10628" s="75"/>
      <c r="AD10628" s="77"/>
    </row>
    <row r="10629" spans="16:30" ht="4.5" customHeight="1" x14ac:dyDescent="0.2">
      <c r="P10629" s="75"/>
      <c r="Q10629" s="75"/>
      <c r="W10629" s="75"/>
      <c r="AD10629" s="77"/>
    </row>
    <row r="10630" spans="16:30" ht="4.5" customHeight="1" x14ac:dyDescent="0.2">
      <c r="P10630" s="75"/>
      <c r="Q10630" s="75"/>
      <c r="W10630" s="75"/>
      <c r="AD10630" s="77"/>
    </row>
    <row r="10631" spans="16:30" ht="4.5" customHeight="1" x14ac:dyDescent="0.2">
      <c r="P10631" s="75"/>
      <c r="Q10631" s="75"/>
      <c r="W10631" s="75"/>
      <c r="AD10631" s="77"/>
    </row>
    <row r="10632" spans="16:30" ht="4.5" customHeight="1" x14ac:dyDescent="0.2">
      <c r="P10632" s="75"/>
      <c r="Q10632" s="75"/>
      <c r="W10632" s="75"/>
      <c r="AD10632" s="77"/>
    </row>
    <row r="10633" spans="16:30" ht="4.5" customHeight="1" x14ac:dyDescent="0.2">
      <c r="P10633" s="75"/>
      <c r="Q10633" s="75"/>
      <c r="W10633" s="75"/>
      <c r="AD10633" s="77"/>
    </row>
    <row r="10634" spans="16:30" ht="4.5" customHeight="1" x14ac:dyDescent="0.2">
      <c r="P10634" s="75"/>
      <c r="Q10634" s="75"/>
      <c r="W10634" s="75"/>
      <c r="AD10634" s="77"/>
    </row>
    <row r="10635" spans="16:30" ht="4.5" customHeight="1" x14ac:dyDescent="0.2">
      <c r="P10635" s="75"/>
      <c r="Q10635" s="75"/>
      <c r="W10635" s="75"/>
      <c r="AD10635" s="77"/>
    </row>
    <row r="10636" spans="16:30" ht="4.5" customHeight="1" x14ac:dyDescent="0.2">
      <c r="P10636" s="75"/>
      <c r="Q10636" s="75"/>
      <c r="W10636" s="75"/>
      <c r="AD10636" s="77"/>
    </row>
    <row r="10637" spans="16:30" ht="4.5" customHeight="1" x14ac:dyDescent="0.2">
      <c r="P10637" s="75"/>
      <c r="Q10637" s="75"/>
      <c r="W10637" s="75"/>
      <c r="AD10637" s="77"/>
    </row>
    <row r="10638" spans="16:30" ht="4.5" customHeight="1" x14ac:dyDescent="0.2">
      <c r="P10638" s="75"/>
      <c r="Q10638" s="75"/>
      <c r="W10638" s="75"/>
      <c r="AD10638" s="77"/>
    </row>
    <row r="10639" spans="16:30" ht="4.5" customHeight="1" x14ac:dyDescent="0.2">
      <c r="P10639" s="75"/>
      <c r="Q10639" s="75"/>
      <c r="W10639" s="75"/>
      <c r="AD10639" s="77"/>
    </row>
    <row r="10640" spans="16:30" ht="4.5" customHeight="1" x14ac:dyDescent="0.2">
      <c r="P10640" s="75"/>
      <c r="Q10640" s="75"/>
      <c r="W10640" s="75"/>
      <c r="AD10640" s="77"/>
    </row>
    <row r="10641" spans="16:30" ht="4.5" customHeight="1" x14ac:dyDescent="0.2">
      <c r="P10641" s="75"/>
      <c r="Q10641" s="75"/>
      <c r="W10641" s="75"/>
      <c r="AD10641" s="77"/>
    </row>
    <row r="10642" spans="16:30" ht="4.5" customHeight="1" x14ac:dyDescent="0.2">
      <c r="P10642" s="75"/>
      <c r="Q10642" s="75"/>
      <c r="W10642" s="75"/>
      <c r="AD10642" s="77"/>
    </row>
    <row r="10643" spans="16:30" ht="4.5" customHeight="1" x14ac:dyDescent="0.2">
      <c r="P10643" s="75"/>
      <c r="Q10643" s="75"/>
      <c r="W10643" s="75"/>
      <c r="AD10643" s="77"/>
    </row>
    <row r="10644" spans="16:30" ht="4.5" customHeight="1" x14ac:dyDescent="0.2">
      <c r="P10644" s="75"/>
      <c r="Q10644" s="75"/>
      <c r="W10644" s="75"/>
      <c r="AD10644" s="77"/>
    </row>
    <row r="10645" spans="16:30" ht="4.5" customHeight="1" x14ac:dyDescent="0.2">
      <c r="P10645" s="75"/>
      <c r="Q10645" s="75"/>
      <c r="W10645" s="75"/>
      <c r="AD10645" s="77"/>
    </row>
    <row r="10646" spans="16:30" ht="4.5" customHeight="1" x14ac:dyDescent="0.2">
      <c r="P10646" s="75"/>
      <c r="Q10646" s="75"/>
      <c r="W10646" s="75"/>
      <c r="AD10646" s="77"/>
    </row>
    <row r="10647" spans="16:30" ht="4.5" customHeight="1" x14ac:dyDescent="0.2">
      <c r="P10647" s="75"/>
      <c r="Q10647" s="75"/>
      <c r="W10647" s="75"/>
      <c r="AD10647" s="77"/>
    </row>
    <row r="10648" spans="16:30" ht="4.5" customHeight="1" x14ac:dyDescent="0.2">
      <c r="P10648" s="75"/>
      <c r="Q10648" s="75"/>
      <c r="W10648" s="75"/>
      <c r="AD10648" s="77"/>
    </row>
    <row r="10649" spans="16:30" ht="4.5" customHeight="1" x14ac:dyDescent="0.2">
      <c r="P10649" s="75"/>
      <c r="Q10649" s="75"/>
      <c r="W10649" s="75"/>
      <c r="AD10649" s="77"/>
    </row>
    <row r="10650" spans="16:30" ht="4.5" customHeight="1" x14ac:dyDescent="0.2">
      <c r="P10650" s="75"/>
      <c r="Q10650" s="75"/>
      <c r="W10650" s="75"/>
      <c r="AD10650" s="77"/>
    </row>
    <row r="10651" spans="16:30" ht="4.5" customHeight="1" x14ac:dyDescent="0.2">
      <c r="P10651" s="75"/>
      <c r="Q10651" s="75"/>
      <c r="W10651" s="75"/>
      <c r="AD10651" s="77"/>
    </row>
    <row r="10652" spans="16:30" ht="4.5" customHeight="1" x14ac:dyDescent="0.2">
      <c r="P10652" s="75"/>
      <c r="Q10652" s="75"/>
      <c r="W10652" s="75"/>
      <c r="AD10652" s="77"/>
    </row>
    <row r="10653" spans="16:30" ht="4.5" customHeight="1" x14ac:dyDescent="0.2">
      <c r="P10653" s="75"/>
      <c r="Q10653" s="75"/>
      <c r="W10653" s="75"/>
      <c r="AD10653" s="77"/>
    </row>
    <row r="10654" spans="16:30" ht="4.5" customHeight="1" x14ac:dyDescent="0.2">
      <c r="P10654" s="75"/>
      <c r="Q10654" s="75"/>
      <c r="W10654" s="75"/>
      <c r="AD10654" s="77"/>
    </row>
    <row r="10655" spans="16:30" ht="4.5" customHeight="1" x14ac:dyDescent="0.2">
      <c r="P10655" s="75"/>
      <c r="Q10655" s="75"/>
      <c r="W10655" s="75"/>
      <c r="AD10655" s="77"/>
    </row>
    <row r="10656" spans="16:30" ht="4.5" customHeight="1" x14ac:dyDescent="0.2">
      <c r="P10656" s="75"/>
      <c r="Q10656" s="75"/>
      <c r="W10656" s="75"/>
      <c r="AD10656" s="77"/>
    </row>
    <row r="10657" spans="16:30" ht="4.5" customHeight="1" x14ac:dyDescent="0.2">
      <c r="P10657" s="75"/>
      <c r="Q10657" s="75"/>
      <c r="W10657" s="75"/>
      <c r="AD10657" s="77"/>
    </row>
    <row r="10658" spans="16:30" ht="4.5" customHeight="1" x14ac:dyDescent="0.2">
      <c r="P10658" s="75"/>
      <c r="Q10658" s="75"/>
      <c r="W10658" s="75"/>
      <c r="AD10658" s="77"/>
    </row>
    <row r="10659" spans="16:30" ht="4.5" customHeight="1" x14ac:dyDescent="0.2">
      <c r="P10659" s="75"/>
      <c r="Q10659" s="75"/>
      <c r="W10659" s="75"/>
      <c r="AD10659" s="77"/>
    </row>
    <row r="10660" spans="16:30" ht="4.5" customHeight="1" x14ac:dyDescent="0.2">
      <c r="P10660" s="75"/>
      <c r="Q10660" s="75"/>
      <c r="W10660" s="75"/>
      <c r="AD10660" s="77"/>
    </row>
    <row r="10661" spans="16:30" ht="4.5" customHeight="1" x14ac:dyDescent="0.2">
      <c r="P10661" s="75"/>
      <c r="Q10661" s="75"/>
      <c r="W10661" s="75"/>
      <c r="AD10661" s="77"/>
    </row>
    <row r="10662" spans="16:30" ht="4.5" customHeight="1" x14ac:dyDescent="0.2">
      <c r="P10662" s="75"/>
      <c r="Q10662" s="75"/>
      <c r="W10662" s="75"/>
      <c r="AD10662" s="77"/>
    </row>
    <row r="10663" spans="16:30" ht="4.5" customHeight="1" x14ac:dyDescent="0.2">
      <c r="P10663" s="75"/>
      <c r="Q10663" s="75"/>
      <c r="W10663" s="75"/>
      <c r="AD10663" s="77"/>
    </row>
    <row r="10664" spans="16:30" ht="4.5" customHeight="1" x14ac:dyDescent="0.2">
      <c r="P10664" s="75"/>
      <c r="Q10664" s="75"/>
      <c r="W10664" s="75"/>
      <c r="AD10664" s="77"/>
    </row>
    <row r="10665" spans="16:30" ht="4.5" customHeight="1" x14ac:dyDescent="0.2">
      <c r="P10665" s="75"/>
      <c r="Q10665" s="75"/>
      <c r="W10665" s="75"/>
      <c r="AD10665" s="77"/>
    </row>
    <row r="10666" spans="16:30" ht="4.5" customHeight="1" x14ac:dyDescent="0.2">
      <c r="P10666" s="75"/>
      <c r="Q10666" s="75"/>
      <c r="W10666" s="75"/>
      <c r="AD10666" s="77"/>
    </row>
    <row r="10667" spans="16:30" ht="4.5" customHeight="1" x14ac:dyDescent="0.2">
      <c r="P10667" s="75"/>
      <c r="Q10667" s="75"/>
      <c r="W10667" s="75"/>
      <c r="AD10667" s="77"/>
    </row>
    <row r="10668" spans="16:30" ht="4.5" customHeight="1" x14ac:dyDescent="0.2">
      <c r="P10668" s="75"/>
      <c r="Q10668" s="75"/>
      <c r="W10668" s="75"/>
      <c r="AD10668" s="77"/>
    </row>
    <row r="10669" spans="16:30" ht="4.5" customHeight="1" x14ac:dyDescent="0.2">
      <c r="P10669" s="75"/>
      <c r="Q10669" s="75"/>
      <c r="W10669" s="75"/>
      <c r="AD10669" s="77"/>
    </row>
    <row r="10670" spans="16:30" ht="4.5" customHeight="1" x14ac:dyDescent="0.2">
      <c r="P10670" s="75"/>
      <c r="Q10670" s="75"/>
      <c r="W10670" s="75"/>
      <c r="AD10670" s="77"/>
    </row>
    <row r="10671" spans="16:30" ht="4.5" customHeight="1" x14ac:dyDescent="0.2">
      <c r="P10671" s="75"/>
      <c r="Q10671" s="75"/>
      <c r="W10671" s="75"/>
      <c r="AD10671" s="77"/>
    </row>
    <row r="10672" spans="16:30" ht="4.5" customHeight="1" x14ac:dyDescent="0.2">
      <c r="P10672" s="75"/>
      <c r="Q10672" s="75"/>
      <c r="W10672" s="75"/>
      <c r="AD10672" s="77"/>
    </row>
    <row r="10673" spans="16:30" ht="4.5" customHeight="1" x14ac:dyDescent="0.2">
      <c r="P10673" s="75"/>
      <c r="Q10673" s="75"/>
      <c r="W10673" s="75"/>
      <c r="AD10673" s="77"/>
    </row>
    <row r="10674" spans="16:30" ht="4.5" customHeight="1" x14ac:dyDescent="0.2">
      <c r="P10674" s="75"/>
      <c r="Q10674" s="75"/>
      <c r="W10674" s="75"/>
      <c r="AD10674" s="77"/>
    </row>
    <row r="10675" spans="16:30" ht="4.5" customHeight="1" x14ac:dyDescent="0.2">
      <c r="P10675" s="75"/>
      <c r="Q10675" s="75"/>
      <c r="W10675" s="75"/>
      <c r="AD10675" s="77"/>
    </row>
    <row r="10676" spans="16:30" ht="4.5" customHeight="1" x14ac:dyDescent="0.2">
      <c r="P10676" s="75"/>
      <c r="Q10676" s="75"/>
      <c r="W10676" s="75"/>
      <c r="AD10676" s="77"/>
    </row>
    <row r="10677" spans="16:30" ht="4.5" customHeight="1" x14ac:dyDescent="0.2">
      <c r="P10677" s="75"/>
      <c r="Q10677" s="75"/>
      <c r="W10677" s="75"/>
      <c r="AD10677" s="77"/>
    </row>
    <row r="10678" spans="16:30" ht="4.5" customHeight="1" x14ac:dyDescent="0.2">
      <c r="P10678" s="75"/>
      <c r="Q10678" s="75"/>
      <c r="W10678" s="75"/>
      <c r="AD10678" s="77"/>
    </row>
    <row r="10679" spans="16:30" ht="4.5" customHeight="1" x14ac:dyDescent="0.2">
      <c r="P10679" s="75"/>
      <c r="Q10679" s="75"/>
      <c r="W10679" s="75"/>
      <c r="AD10679" s="77"/>
    </row>
    <row r="10680" spans="16:30" ht="4.5" customHeight="1" x14ac:dyDescent="0.2">
      <c r="P10680" s="75"/>
      <c r="Q10680" s="75"/>
      <c r="W10680" s="75"/>
      <c r="AD10680" s="77"/>
    </row>
    <row r="10681" spans="16:30" ht="4.5" customHeight="1" x14ac:dyDescent="0.2">
      <c r="P10681" s="75"/>
      <c r="Q10681" s="75"/>
      <c r="W10681" s="75"/>
      <c r="AD10681" s="77"/>
    </row>
    <row r="10682" spans="16:30" ht="4.5" customHeight="1" x14ac:dyDescent="0.2">
      <c r="P10682" s="75"/>
      <c r="Q10682" s="75"/>
      <c r="W10682" s="75"/>
      <c r="AD10682" s="77"/>
    </row>
    <row r="10683" spans="16:30" ht="4.5" customHeight="1" x14ac:dyDescent="0.2">
      <c r="P10683" s="75"/>
      <c r="Q10683" s="75"/>
      <c r="W10683" s="75"/>
      <c r="AD10683" s="77"/>
    </row>
    <row r="10684" spans="16:30" ht="4.5" customHeight="1" x14ac:dyDescent="0.2">
      <c r="P10684" s="75"/>
      <c r="Q10684" s="75"/>
      <c r="W10684" s="75"/>
      <c r="AD10684" s="77"/>
    </row>
    <row r="10685" spans="16:30" ht="4.5" customHeight="1" x14ac:dyDescent="0.2">
      <c r="P10685" s="75"/>
      <c r="Q10685" s="75"/>
      <c r="W10685" s="75"/>
      <c r="AD10685" s="77"/>
    </row>
    <row r="10686" spans="16:30" ht="4.5" customHeight="1" x14ac:dyDescent="0.2">
      <c r="P10686" s="75"/>
      <c r="Q10686" s="75"/>
      <c r="W10686" s="75"/>
      <c r="AD10686" s="77"/>
    </row>
    <row r="10687" spans="16:30" ht="4.5" customHeight="1" x14ac:dyDescent="0.2">
      <c r="P10687" s="75"/>
      <c r="Q10687" s="75"/>
      <c r="W10687" s="75"/>
      <c r="AD10687" s="77"/>
    </row>
    <row r="10688" spans="16:30" ht="4.5" customHeight="1" x14ac:dyDescent="0.2">
      <c r="P10688" s="75"/>
      <c r="Q10688" s="75"/>
      <c r="W10688" s="75"/>
      <c r="AD10688" s="77"/>
    </row>
    <row r="10689" spans="16:30" ht="4.5" customHeight="1" x14ac:dyDescent="0.2">
      <c r="P10689" s="75"/>
      <c r="Q10689" s="75"/>
      <c r="W10689" s="75"/>
      <c r="AD10689" s="77"/>
    </row>
    <row r="10690" spans="16:30" ht="4.5" customHeight="1" x14ac:dyDescent="0.2">
      <c r="P10690" s="75"/>
      <c r="Q10690" s="75"/>
      <c r="W10690" s="75"/>
      <c r="AD10690" s="77"/>
    </row>
    <row r="10691" spans="16:30" ht="4.5" customHeight="1" x14ac:dyDescent="0.2">
      <c r="P10691" s="75"/>
      <c r="Q10691" s="75"/>
      <c r="W10691" s="75"/>
      <c r="AD10691" s="77"/>
    </row>
    <row r="10692" spans="16:30" ht="4.5" customHeight="1" x14ac:dyDescent="0.2">
      <c r="P10692" s="75"/>
      <c r="Q10692" s="75"/>
      <c r="W10692" s="75"/>
      <c r="AD10692" s="77"/>
    </row>
    <row r="10693" spans="16:30" ht="4.5" customHeight="1" x14ac:dyDescent="0.2">
      <c r="P10693" s="75"/>
      <c r="Q10693" s="75"/>
      <c r="W10693" s="75"/>
      <c r="AD10693" s="77"/>
    </row>
    <row r="10694" spans="16:30" ht="4.5" customHeight="1" x14ac:dyDescent="0.2">
      <c r="P10694" s="75"/>
      <c r="Q10694" s="75"/>
      <c r="W10694" s="75"/>
      <c r="AD10694" s="77"/>
    </row>
    <row r="10695" spans="16:30" ht="4.5" customHeight="1" x14ac:dyDescent="0.2">
      <c r="P10695" s="75"/>
      <c r="Q10695" s="75"/>
      <c r="W10695" s="75"/>
      <c r="AD10695" s="77"/>
    </row>
    <row r="10696" spans="16:30" ht="4.5" customHeight="1" x14ac:dyDescent="0.2">
      <c r="P10696" s="75"/>
      <c r="Q10696" s="75"/>
      <c r="W10696" s="75"/>
      <c r="AD10696" s="77"/>
    </row>
    <row r="10697" spans="16:30" ht="4.5" customHeight="1" x14ac:dyDescent="0.2">
      <c r="P10697" s="75"/>
      <c r="Q10697" s="75"/>
      <c r="W10697" s="75"/>
      <c r="AD10697" s="77"/>
    </row>
    <row r="10698" spans="16:30" ht="4.5" customHeight="1" x14ac:dyDescent="0.2">
      <c r="P10698" s="75"/>
      <c r="Q10698" s="75"/>
      <c r="W10698" s="75"/>
      <c r="AD10698" s="77"/>
    </row>
    <row r="10699" spans="16:30" ht="4.5" customHeight="1" x14ac:dyDescent="0.2">
      <c r="P10699" s="75"/>
      <c r="Q10699" s="75"/>
      <c r="W10699" s="75"/>
      <c r="AD10699" s="77"/>
    </row>
    <row r="10700" spans="16:30" ht="4.5" customHeight="1" x14ac:dyDescent="0.2">
      <c r="P10700" s="75"/>
      <c r="Q10700" s="75"/>
      <c r="W10700" s="75"/>
      <c r="AD10700" s="77"/>
    </row>
    <row r="10701" spans="16:30" ht="4.5" customHeight="1" x14ac:dyDescent="0.2">
      <c r="P10701" s="75"/>
      <c r="Q10701" s="75"/>
      <c r="W10701" s="75"/>
      <c r="AD10701" s="77"/>
    </row>
    <row r="10702" spans="16:30" ht="4.5" customHeight="1" x14ac:dyDescent="0.2">
      <c r="P10702" s="75"/>
      <c r="Q10702" s="75"/>
      <c r="W10702" s="75"/>
      <c r="AD10702" s="77"/>
    </row>
    <row r="10703" spans="16:30" ht="4.5" customHeight="1" x14ac:dyDescent="0.2">
      <c r="P10703" s="75"/>
      <c r="Q10703" s="75"/>
      <c r="W10703" s="75"/>
      <c r="AD10703" s="77"/>
    </row>
    <row r="10704" spans="16:30" ht="4.5" customHeight="1" x14ac:dyDescent="0.2">
      <c r="P10704" s="75"/>
      <c r="Q10704" s="75"/>
      <c r="W10704" s="75"/>
      <c r="AD10704" s="77"/>
    </row>
    <row r="10705" spans="16:30" ht="4.5" customHeight="1" x14ac:dyDescent="0.2">
      <c r="P10705" s="75"/>
      <c r="Q10705" s="75"/>
      <c r="W10705" s="75"/>
      <c r="AD10705" s="77"/>
    </row>
    <row r="10706" spans="16:30" ht="4.5" customHeight="1" x14ac:dyDescent="0.2">
      <c r="P10706" s="75"/>
      <c r="Q10706" s="75"/>
      <c r="W10706" s="75"/>
      <c r="AD10706" s="77"/>
    </row>
    <row r="10707" spans="16:30" ht="4.5" customHeight="1" x14ac:dyDescent="0.2">
      <c r="P10707" s="75"/>
      <c r="Q10707" s="75"/>
      <c r="W10707" s="75"/>
      <c r="AD10707" s="77"/>
    </row>
    <row r="10708" spans="16:30" ht="4.5" customHeight="1" x14ac:dyDescent="0.2">
      <c r="P10708" s="75"/>
      <c r="Q10708" s="75"/>
      <c r="W10708" s="75"/>
      <c r="AD10708" s="77"/>
    </row>
    <row r="10709" spans="16:30" ht="4.5" customHeight="1" x14ac:dyDescent="0.2">
      <c r="P10709" s="75"/>
      <c r="Q10709" s="75"/>
      <c r="W10709" s="75"/>
      <c r="AD10709" s="77"/>
    </row>
    <row r="10710" spans="16:30" ht="4.5" customHeight="1" x14ac:dyDescent="0.2">
      <c r="P10710" s="75"/>
      <c r="Q10710" s="75"/>
      <c r="W10710" s="75"/>
      <c r="AD10710" s="77"/>
    </row>
    <row r="10711" spans="16:30" ht="4.5" customHeight="1" x14ac:dyDescent="0.2">
      <c r="P10711" s="75"/>
      <c r="Q10711" s="75"/>
      <c r="W10711" s="75"/>
      <c r="AD10711" s="77"/>
    </row>
    <row r="10712" spans="16:30" ht="4.5" customHeight="1" x14ac:dyDescent="0.2">
      <c r="P10712" s="75"/>
      <c r="Q10712" s="75"/>
      <c r="W10712" s="75"/>
      <c r="AD10712" s="77"/>
    </row>
    <row r="10713" spans="16:30" ht="4.5" customHeight="1" x14ac:dyDescent="0.2">
      <c r="P10713" s="75"/>
      <c r="Q10713" s="75"/>
      <c r="W10713" s="75"/>
      <c r="AD10713" s="77"/>
    </row>
    <row r="10714" spans="16:30" ht="4.5" customHeight="1" x14ac:dyDescent="0.2">
      <c r="P10714" s="75"/>
      <c r="Q10714" s="75"/>
      <c r="W10714" s="75"/>
      <c r="AD10714" s="77"/>
    </row>
    <row r="10715" spans="16:30" ht="4.5" customHeight="1" x14ac:dyDescent="0.2">
      <c r="P10715" s="75"/>
      <c r="Q10715" s="75"/>
      <c r="W10715" s="75"/>
      <c r="AD10715" s="77"/>
    </row>
    <row r="10716" spans="16:30" ht="4.5" customHeight="1" x14ac:dyDescent="0.2">
      <c r="P10716" s="75"/>
      <c r="Q10716" s="75"/>
      <c r="W10716" s="75"/>
      <c r="AD10716" s="77"/>
    </row>
    <row r="10717" spans="16:30" ht="4.5" customHeight="1" x14ac:dyDescent="0.2">
      <c r="P10717" s="75"/>
      <c r="Q10717" s="75"/>
      <c r="W10717" s="75"/>
      <c r="AD10717" s="77"/>
    </row>
    <row r="10718" spans="16:30" ht="4.5" customHeight="1" x14ac:dyDescent="0.2">
      <c r="P10718" s="75"/>
      <c r="Q10718" s="75"/>
      <c r="W10718" s="75"/>
      <c r="AD10718" s="77"/>
    </row>
    <row r="10719" spans="16:30" ht="4.5" customHeight="1" x14ac:dyDescent="0.2">
      <c r="P10719" s="75"/>
      <c r="Q10719" s="75"/>
      <c r="W10719" s="75"/>
      <c r="AD10719" s="77"/>
    </row>
    <row r="10720" spans="16:30" ht="4.5" customHeight="1" x14ac:dyDescent="0.2">
      <c r="P10720" s="75"/>
      <c r="Q10720" s="75"/>
      <c r="W10720" s="75"/>
      <c r="AD10720" s="77"/>
    </row>
    <row r="10721" spans="16:30" ht="4.5" customHeight="1" x14ac:dyDescent="0.2">
      <c r="P10721" s="75"/>
      <c r="Q10721" s="75"/>
      <c r="W10721" s="75"/>
      <c r="AD10721" s="77"/>
    </row>
    <row r="10722" spans="16:30" ht="4.5" customHeight="1" x14ac:dyDescent="0.2">
      <c r="P10722" s="75"/>
      <c r="Q10722" s="75"/>
      <c r="W10722" s="75"/>
      <c r="AD10722" s="77"/>
    </row>
    <row r="10723" spans="16:30" ht="4.5" customHeight="1" x14ac:dyDescent="0.2">
      <c r="P10723" s="75"/>
      <c r="Q10723" s="75"/>
      <c r="W10723" s="75"/>
      <c r="AD10723" s="77"/>
    </row>
    <row r="10724" spans="16:30" ht="4.5" customHeight="1" x14ac:dyDescent="0.2">
      <c r="P10724" s="75"/>
      <c r="Q10724" s="75"/>
      <c r="W10724" s="75"/>
      <c r="AD10724" s="77"/>
    </row>
    <row r="10725" spans="16:30" ht="4.5" customHeight="1" x14ac:dyDescent="0.2">
      <c r="P10725" s="75"/>
      <c r="Q10725" s="75"/>
      <c r="W10725" s="75"/>
      <c r="AD10725" s="77"/>
    </row>
    <row r="10726" spans="16:30" ht="4.5" customHeight="1" x14ac:dyDescent="0.2">
      <c r="P10726" s="75"/>
      <c r="Q10726" s="75"/>
      <c r="W10726" s="75"/>
      <c r="AD10726" s="77"/>
    </row>
    <row r="10727" spans="16:30" ht="4.5" customHeight="1" x14ac:dyDescent="0.2">
      <c r="P10727" s="75"/>
      <c r="Q10727" s="75"/>
      <c r="W10727" s="75"/>
      <c r="AD10727" s="77"/>
    </row>
    <row r="10728" spans="16:30" ht="4.5" customHeight="1" x14ac:dyDescent="0.2">
      <c r="P10728" s="75"/>
      <c r="Q10728" s="75"/>
      <c r="W10728" s="75"/>
      <c r="AD10728" s="77"/>
    </row>
    <row r="10729" spans="16:30" ht="4.5" customHeight="1" x14ac:dyDescent="0.2">
      <c r="P10729" s="75"/>
      <c r="Q10729" s="75"/>
      <c r="W10729" s="75"/>
      <c r="AD10729" s="77"/>
    </row>
    <row r="10730" spans="16:30" ht="4.5" customHeight="1" x14ac:dyDescent="0.2">
      <c r="P10730" s="75"/>
      <c r="Q10730" s="75"/>
      <c r="W10730" s="75"/>
      <c r="AD10730" s="77"/>
    </row>
    <row r="10731" spans="16:30" ht="4.5" customHeight="1" x14ac:dyDescent="0.2">
      <c r="P10731" s="75"/>
      <c r="Q10731" s="75"/>
      <c r="W10731" s="75"/>
      <c r="AD10731" s="77"/>
    </row>
    <row r="10732" spans="16:30" ht="4.5" customHeight="1" x14ac:dyDescent="0.2">
      <c r="P10732" s="75"/>
      <c r="Q10732" s="75"/>
      <c r="W10732" s="75"/>
      <c r="AD10732" s="77"/>
    </row>
    <row r="10733" spans="16:30" ht="4.5" customHeight="1" x14ac:dyDescent="0.2">
      <c r="P10733" s="75"/>
      <c r="Q10733" s="75"/>
      <c r="W10733" s="75"/>
      <c r="AD10733" s="77"/>
    </row>
    <row r="10734" spans="16:30" ht="4.5" customHeight="1" x14ac:dyDescent="0.2">
      <c r="P10734" s="75"/>
      <c r="Q10734" s="75"/>
      <c r="W10734" s="75"/>
      <c r="AD10734" s="77"/>
    </row>
    <row r="10735" spans="16:30" ht="4.5" customHeight="1" x14ac:dyDescent="0.2">
      <c r="P10735" s="75"/>
      <c r="Q10735" s="75"/>
      <c r="W10735" s="75"/>
      <c r="AD10735" s="77"/>
    </row>
    <row r="10736" spans="16:30" ht="4.5" customHeight="1" x14ac:dyDescent="0.2">
      <c r="P10736" s="75"/>
      <c r="Q10736" s="75"/>
      <c r="W10736" s="75"/>
      <c r="AD10736" s="77"/>
    </row>
    <row r="10737" spans="16:30" ht="4.5" customHeight="1" x14ac:dyDescent="0.2">
      <c r="P10737" s="75"/>
      <c r="Q10737" s="75"/>
      <c r="W10737" s="75"/>
      <c r="AD10737" s="77"/>
    </row>
    <row r="10738" spans="16:30" ht="4.5" customHeight="1" x14ac:dyDescent="0.2">
      <c r="P10738" s="75"/>
      <c r="Q10738" s="75"/>
      <c r="W10738" s="75"/>
      <c r="AD10738" s="77"/>
    </row>
    <row r="10739" spans="16:30" ht="4.5" customHeight="1" x14ac:dyDescent="0.2">
      <c r="P10739" s="75"/>
      <c r="Q10739" s="75"/>
      <c r="W10739" s="75"/>
      <c r="AD10739" s="77"/>
    </row>
    <row r="10740" spans="16:30" ht="4.5" customHeight="1" x14ac:dyDescent="0.2">
      <c r="P10740" s="75"/>
      <c r="Q10740" s="75"/>
      <c r="W10740" s="75"/>
      <c r="AD10740" s="77"/>
    </row>
    <row r="10741" spans="16:30" ht="4.5" customHeight="1" x14ac:dyDescent="0.2">
      <c r="P10741" s="75"/>
      <c r="Q10741" s="75"/>
      <c r="W10741" s="75"/>
      <c r="AD10741" s="77"/>
    </row>
    <row r="10742" spans="16:30" ht="4.5" customHeight="1" x14ac:dyDescent="0.2">
      <c r="P10742" s="75"/>
      <c r="Q10742" s="75"/>
      <c r="W10742" s="75"/>
      <c r="AD10742" s="77"/>
    </row>
    <row r="10743" spans="16:30" ht="4.5" customHeight="1" x14ac:dyDescent="0.2">
      <c r="P10743" s="75"/>
      <c r="Q10743" s="75"/>
      <c r="W10743" s="75"/>
      <c r="AD10743" s="77"/>
    </row>
    <row r="10744" spans="16:30" ht="4.5" customHeight="1" x14ac:dyDescent="0.2">
      <c r="P10744" s="75"/>
      <c r="Q10744" s="75"/>
      <c r="W10744" s="75"/>
      <c r="AD10744" s="77"/>
    </row>
    <row r="10745" spans="16:30" ht="4.5" customHeight="1" x14ac:dyDescent="0.2">
      <c r="P10745" s="75"/>
      <c r="Q10745" s="75"/>
      <c r="W10745" s="75"/>
      <c r="AD10745" s="77"/>
    </row>
    <row r="10746" spans="16:30" ht="4.5" customHeight="1" x14ac:dyDescent="0.2">
      <c r="P10746" s="75"/>
      <c r="Q10746" s="75"/>
      <c r="W10746" s="75"/>
      <c r="AD10746" s="77"/>
    </row>
    <row r="10747" spans="16:30" ht="4.5" customHeight="1" x14ac:dyDescent="0.2">
      <c r="P10747" s="75"/>
      <c r="Q10747" s="75"/>
      <c r="W10747" s="75"/>
      <c r="AD10747" s="77"/>
    </row>
    <row r="10748" spans="16:30" ht="4.5" customHeight="1" x14ac:dyDescent="0.2">
      <c r="P10748" s="75"/>
      <c r="Q10748" s="75"/>
      <c r="W10748" s="75"/>
      <c r="AD10748" s="77"/>
    </row>
    <row r="10749" spans="16:30" ht="4.5" customHeight="1" x14ac:dyDescent="0.2">
      <c r="P10749" s="75"/>
      <c r="Q10749" s="75"/>
      <c r="W10749" s="75"/>
      <c r="AD10749" s="77"/>
    </row>
    <row r="10750" spans="16:30" ht="4.5" customHeight="1" x14ac:dyDescent="0.2">
      <c r="P10750" s="75"/>
      <c r="Q10750" s="75"/>
      <c r="W10750" s="75"/>
      <c r="AD10750" s="77"/>
    </row>
    <row r="10751" spans="16:30" ht="4.5" customHeight="1" x14ac:dyDescent="0.2">
      <c r="P10751" s="75"/>
      <c r="Q10751" s="75"/>
      <c r="W10751" s="75"/>
      <c r="AD10751" s="77"/>
    </row>
    <row r="10752" spans="16:30" ht="4.5" customHeight="1" x14ac:dyDescent="0.2">
      <c r="P10752" s="75"/>
      <c r="Q10752" s="75"/>
      <c r="W10752" s="75"/>
      <c r="AD10752" s="77"/>
    </row>
    <row r="10753" spans="16:30" ht="4.5" customHeight="1" x14ac:dyDescent="0.2">
      <c r="P10753" s="75"/>
      <c r="Q10753" s="75"/>
      <c r="W10753" s="75"/>
      <c r="AD10753" s="77"/>
    </row>
    <row r="10754" spans="16:30" ht="4.5" customHeight="1" x14ac:dyDescent="0.2">
      <c r="P10754" s="75"/>
      <c r="Q10754" s="75"/>
      <c r="W10754" s="75"/>
      <c r="AD10754" s="77"/>
    </row>
    <row r="10755" spans="16:30" ht="4.5" customHeight="1" x14ac:dyDescent="0.2">
      <c r="P10755" s="75"/>
      <c r="Q10755" s="75"/>
      <c r="W10755" s="75"/>
      <c r="AD10755" s="77"/>
    </row>
    <row r="10756" spans="16:30" ht="4.5" customHeight="1" x14ac:dyDescent="0.2">
      <c r="P10756" s="75"/>
      <c r="Q10756" s="75"/>
      <c r="W10756" s="75"/>
      <c r="AD10756" s="77"/>
    </row>
    <row r="10757" spans="16:30" ht="4.5" customHeight="1" x14ac:dyDescent="0.2">
      <c r="P10757" s="75"/>
      <c r="Q10757" s="75"/>
      <c r="W10757" s="75"/>
      <c r="AD10757" s="77"/>
    </row>
    <row r="10758" spans="16:30" ht="4.5" customHeight="1" x14ac:dyDescent="0.2">
      <c r="P10758" s="75"/>
      <c r="Q10758" s="75"/>
      <c r="W10758" s="75"/>
      <c r="AD10758" s="77"/>
    </row>
    <row r="10759" spans="16:30" ht="4.5" customHeight="1" x14ac:dyDescent="0.2">
      <c r="P10759" s="75"/>
      <c r="Q10759" s="75"/>
      <c r="W10759" s="75"/>
      <c r="AD10759" s="77"/>
    </row>
    <row r="10760" spans="16:30" ht="4.5" customHeight="1" x14ac:dyDescent="0.2">
      <c r="P10760" s="75"/>
      <c r="Q10760" s="75"/>
      <c r="W10760" s="75"/>
      <c r="AD10760" s="77"/>
    </row>
    <row r="10761" spans="16:30" ht="4.5" customHeight="1" x14ac:dyDescent="0.2">
      <c r="P10761" s="75"/>
      <c r="Q10761" s="75"/>
      <c r="W10761" s="75"/>
      <c r="AD10761" s="77"/>
    </row>
    <row r="10762" spans="16:30" ht="4.5" customHeight="1" x14ac:dyDescent="0.2">
      <c r="P10762" s="75"/>
      <c r="Q10762" s="75"/>
      <c r="W10762" s="75"/>
      <c r="AD10762" s="77"/>
    </row>
    <row r="10763" spans="16:30" ht="4.5" customHeight="1" x14ac:dyDescent="0.2">
      <c r="P10763" s="75"/>
      <c r="Q10763" s="75"/>
      <c r="W10763" s="75"/>
      <c r="AD10763" s="77"/>
    </row>
    <row r="10764" spans="16:30" ht="4.5" customHeight="1" x14ac:dyDescent="0.2">
      <c r="P10764" s="75"/>
      <c r="Q10764" s="75"/>
      <c r="W10764" s="75"/>
      <c r="AD10764" s="77"/>
    </row>
    <row r="10765" spans="16:30" ht="4.5" customHeight="1" x14ac:dyDescent="0.2">
      <c r="P10765" s="75"/>
      <c r="Q10765" s="75"/>
      <c r="W10765" s="75"/>
      <c r="AD10765" s="77"/>
    </row>
    <row r="10766" spans="16:30" ht="4.5" customHeight="1" x14ac:dyDescent="0.2">
      <c r="P10766" s="75"/>
      <c r="Q10766" s="75"/>
      <c r="W10766" s="75"/>
      <c r="AD10766" s="77"/>
    </row>
    <row r="10767" spans="16:30" ht="4.5" customHeight="1" x14ac:dyDescent="0.2">
      <c r="P10767" s="75"/>
      <c r="Q10767" s="75"/>
      <c r="W10767" s="75"/>
      <c r="AD10767" s="77"/>
    </row>
    <row r="10768" spans="16:30" ht="4.5" customHeight="1" x14ac:dyDescent="0.2">
      <c r="P10768" s="75"/>
      <c r="Q10768" s="75"/>
      <c r="W10768" s="75"/>
      <c r="AD10768" s="77"/>
    </row>
    <row r="10769" spans="16:30" ht="4.5" customHeight="1" x14ac:dyDescent="0.2">
      <c r="P10769" s="75"/>
      <c r="Q10769" s="75"/>
      <c r="W10769" s="75"/>
      <c r="AD10769" s="77"/>
    </row>
    <row r="10770" spans="16:30" ht="4.5" customHeight="1" x14ac:dyDescent="0.2">
      <c r="P10770" s="75"/>
      <c r="Q10770" s="75"/>
      <c r="W10770" s="75"/>
      <c r="AD10770" s="77"/>
    </row>
    <row r="10771" spans="16:30" ht="4.5" customHeight="1" x14ac:dyDescent="0.2">
      <c r="P10771" s="75"/>
      <c r="Q10771" s="75"/>
      <c r="W10771" s="75"/>
      <c r="AD10771" s="77"/>
    </row>
    <row r="10772" spans="16:30" ht="4.5" customHeight="1" x14ac:dyDescent="0.2">
      <c r="P10772" s="75"/>
      <c r="Q10772" s="75"/>
      <c r="W10772" s="75"/>
      <c r="AD10772" s="77"/>
    </row>
    <row r="10773" spans="16:30" ht="4.5" customHeight="1" x14ac:dyDescent="0.2">
      <c r="P10773" s="75"/>
      <c r="Q10773" s="75"/>
      <c r="W10773" s="75"/>
      <c r="AD10773" s="77"/>
    </row>
    <row r="10774" spans="16:30" ht="4.5" customHeight="1" x14ac:dyDescent="0.2">
      <c r="P10774" s="75"/>
      <c r="Q10774" s="75"/>
      <c r="W10774" s="75"/>
      <c r="AD10774" s="77"/>
    </row>
    <row r="10775" spans="16:30" ht="4.5" customHeight="1" x14ac:dyDescent="0.2">
      <c r="P10775" s="75"/>
      <c r="Q10775" s="75"/>
      <c r="W10775" s="75"/>
      <c r="AD10775" s="77"/>
    </row>
    <row r="10776" spans="16:30" ht="4.5" customHeight="1" x14ac:dyDescent="0.2">
      <c r="P10776" s="75"/>
      <c r="Q10776" s="75"/>
      <c r="W10776" s="75"/>
      <c r="AD10776" s="77"/>
    </row>
    <row r="10777" spans="16:30" ht="4.5" customHeight="1" x14ac:dyDescent="0.2">
      <c r="P10777" s="75"/>
      <c r="Q10777" s="75"/>
      <c r="W10777" s="75"/>
      <c r="AD10777" s="77"/>
    </row>
    <row r="10778" spans="16:30" ht="4.5" customHeight="1" x14ac:dyDescent="0.2">
      <c r="P10778" s="75"/>
      <c r="Q10778" s="75"/>
      <c r="W10778" s="75"/>
      <c r="AD10778" s="77"/>
    </row>
    <row r="10779" spans="16:30" ht="4.5" customHeight="1" x14ac:dyDescent="0.2">
      <c r="P10779" s="75"/>
      <c r="Q10779" s="75"/>
      <c r="W10779" s="75"/>
      <c r="AD10779" s="77"/>
    </row>
    <row r="10780" spans="16:30" ht="4.5" customHeight="1" x14ac:dyDescent="0.2">
      <c r="P10780" s="75"/>
      <c r="Q10780" s="75"/>
      <c r="W10780" s="75"/>
      <c r="AD10780" s="77"/>
    </row>
    <row r="10781" spans="16:30" ht="4.5" customHeight="1" x14ac:dyDescent="0.2">
      <c r="P10781" s="75"/>
      <c r="Q10781" s="75"/>
      <c r="W10781" s="75"/>
      <c r="AD10781" s="77"/>
    </row>
    <row r="10782" spans="16:30" ht="4.5" customHeight="1" x14ac:dyDescent="0.2">
      <c r="P10782" s="75"/>
      <c r="Q10782" s="75"/>
      <c r="W10782" s="75"/>
      <c r="AD10782" s="77"/>
    </row>
    <row r="10783" spans="16:30" ht="4.5" customHeight="1" x14ac:dyDescent="0.2">
      <c r="P10783" s="75"/>
      <c r="Q10783" s="75"/>
      <c r="W10783" s="75"/>
      <c r="AD10783" s="77"/>
    </row>
    <row r="10784" spans="16:30" ht="4.5" customHeight="1" x14ac:dyDescent="0.2">
      <c r="P10784" s="75"/>
      <c r="Q10784" s="75"/>
      <c r="W10784" s="75"/>
      <c r="AD10784" s="77"/>
    </row>
    <row r="10785" spans="16:30" ht="4.5" customHeight="1" x14ac:dyDescent="0.2">
      <c r="P10785" s="75"/>
      <c r="Q10785" s="75"/>
      <c r="W10785" s="75"/>
      <c r="AD10785" s="77"/>
    </row>
    <row r="10786" spans="16:30" ht="4.5" customHeight="1" x14ac:dyDescent="0.2">
      <c r="P10786" s="75"/>
      <c r="Q10786" s="75"/>
      <c r="W10786" s="75"/>
      <c r="AD10786" s="77"/>
    </row>
    <row r="10787" spans="16:30" ht="4.5" customHeight="1" x14ac:dyDescent="0.2">
      <c r="P10787" s="75"/>
      <c r="Q10787" s="75"/>
      <c r="W10787" s="75"/>
      <c r="AD10787" s="77"/>
    </row>
    <row r="10788" spans="16:30" ht="4.5" customHeight="1" x14ac:dyDescent="0.2">
      <c r="P10788" s="75"/>
      <c r="Q10788" s="75"/>
      <c r="W10788" s="75"/>
      <c r="AD10788" s="77"/>
    </row>
    <row r="10789" spans="16:30" ht="4.5" customHeight="1" x14ac:dyDescent="0.2">
      <c r="P10789" s="75"/>
      <c r="Q10789" s="75"/>
      <c r="W10789" s="75"/>
      <c r="AD10789" s="77"/>
    </row>
    <row r="10790" spans="16:30" ht="4.5" customHeight="1" x14ac:dyDescent="0.2">
      <c r="P10790" s="75"/>
      <c r="Q10790" s="75"/>
      <c r="W10790" s="75"/>
      <c r="AD10790" s="77"/>
    </row>
    <row r="10791" spans="16:30" ht="4.5" customHeight="1" x14ac:dyDescent="0.2">
      <c r="P10791" s="75"/>
      <c r="Q10791" s="75"/>
      <c r="W10791" s="75"/>
      <c r="AD10791" s="77"/>
    </row>
    <row r="10792" spans="16:30" ht="4.5" customHeight="1" x14ac:dyDescent="0.2">
      <c r="P10792" s="75"/>
      <c r="Q10792" s="75"/>
      <c r="W10792" s="75"/>
      <c r="AD10792" s="77"/>
    </row>
    <row r="10793" spans="16:30" ht="4.5" customHeight="1" x14ac:dyDescent="0.2">
      <c r="P10793" s="75"/>
      <c r="Q10793" s="75"/>
      <c r="W10793" s="75"/>
      <c r="AD10793" s="77"/>
    </row>
    <row r="10794" spans="16:30" ht="4.5" customHeight="1" x14ac:dyDescent="0.2">
      <c r="P10794" s="75"/>
      <c r="Q10794" s="75"/>
      <c r="W10794" s="75"/>
      <c r="AD10794" s="77"/>
    </row>
    <row r="10795" spans="16:30" ht="4.5" customHeight="1" x14ac:dyDescent="0.2">
      <c r="P10795" s="75"/>
      <c r="Q10795" s="75"/>
      <c r="W10795" s="75"/>
      <c r="AD10795" s="77"/>
    </row>
    <row r="10796" spans="16:30" ht="4.5" customHeight="1" x14ac:dyDescent="0.2">
      <c r="P10796" s="75"/>
      <c r="Q10796" s="75"/>
      <c r="W10796" s="75"/>
      <c r="AD10796" s="77"/>
    </row>
    <row r="10797" spans="16:30" ht="4.5" customHeight="1" x14ac:dyDescent="0.2">
      <c r="P10797" s="75"/>
      <c r="Q10797" s="75"/>
      <c r="W10797" s="75"/>
      <c r="AD10797" s="77"/>
    </row>
    <row r="10798" spans="16:30" ht="4.5" customHeight="1" x14ac:dyDescent="0.2">
      <c r="P10798" s="75"/>
      <c r="Q10798" s="75"/>
      <c r="W10798" s="75"/>
      <c r="AD10798" s="77"/>
    </row>
    <row r="10799" spans="16:30" ht="4.5" customHeight="1" x14ac:dyDescent="0.2">
      <c r="P10799" s="75"/>
      <c r="Q10799" s="75"/>
      <c r="W10799" s="75"/>
      <c r="AD10799" s="77"/>
    </row>
    <row r="10800" spans="16:30" ht="4.5" customHeight="1" x14ac:dyDescent="0.2">
      <c r="P10800" s="75"/>
      <c r="Q10800" s="75"/>
      <c r="W10800" s="75"/>
      <c r="AD10800" s="77"/>
    </row>
    <row r="10801" spans="16:30" ht="4.5" customHeight="1" x14ac:dyDescent="0.2">
      <c r="P10801" s="75"/>
      <c r="Q10801" s="75"/>
      <c r="W10801" s="75"/>
      <c r="AD10801" s="77"/>
    </row>
    <row r="10802" spans="16:30" ht="4.5" customHeight="1" x14ac:dyDescent="0.2">
      <c r="P10802" s="75"/>
      <c r="Q10802" s="75"/>
      <c r="W10802" s="75"/>
      <c r="AD10802" s="77"/>
    </row>
    <row r="10803" spans="16:30" ht="4.5" customHeight="1" x14ac:dyDescent="0.2">
      <c r="P10803" s="75"/>
      <c r="Q10803" s="75"/>
      <c r="W10803" s="75"/>
      <c r="AD10803" s="77"/>
    </row>
    <row r="10804" spans="16:30" ht="4.5" customHeight="1" x14ac:dyDescent="0.2">
      <c r="P10804" s="75"/>
      <c r="Q10804" s="75"/>
      <c r="W10804" s="75"/>
      <c r="AD10804" s="77"/>
    </row>
    <row r="10805" spans="16:30" ht="4.5" customHeight="1" x14ac:dyDescent="0.2">
      <c r="P10805" s="75"/>
      <c r="Q10805" s="75"/>
      <c r="W10805" s="75"/>
      <c r="AD10805" s="77"/>
    </row>
    <row r="10806" spans="16:30" ht="4.5" customHeight="1" x14ac:dyDescent="0.2">
      <c r="P10806" s="75"/>
      <c r="Q10806" s="75"/>
      <c r="W10806" s="75"/>
      <c r="AD10806" s="77"/>
    </row>
    <row r="10807" spans="16:30" ht="4.5" customHeight="1" x14ac:dyDescent="0.2">
      <c r="P10807" s="75"/>
      <c r="Q10807" s="75"/>
      <c r="W10807" s="75"/>
      <c r="AD10807" s="77"/>
    </row>
    <row r="10808" spans="16:30" ht="4.5" customHeight="1" x14ac:dyDescent="0.2">
      <c r="P10808" s="75"/>
      <c r="Q10808" s="75"/>
      <c r="W10808" s="75"/>
      <c r="AD10808" s="77"/>
    </row>
    <row r="10809" spans="16:30" ht="4.5" customHeight="1" x14ac:dyDescent="0.2">
      <c r="P10809" s="75"/>
      <c r="Q10809" s="75"/>
      <c r="W10809" s="75"/>
      <c r="AD10809" s="77"/>
    </row>
    <row r="10810" spans="16:30" ht="4.5" customHeight="1" x14ac:dyDescent="0.2">
      <c r="P10810" s="75"/>
      <c r="Q10810" s="75"/>
      <c r="W10810" s="75"/>
      <c r="AD10810" s="77"/>
    </row>
    <row r="10811" spans="16:30" ht="4.5" customHeight="1" x14ac:dyDescent="0.2">
      <c r="P10811" s="75"/>
      <c r="Q10811" s="75"/>
      <c r="W10811" s="75"/>
      <c r="AD10811" s="77"/>
    </row>
    <row r="10812" spans="16:30" ht="4.5" customHeight="1" x14ac:dyDescent="0.2">
      <c r="P10812" s="75"/>
      <c r="Q10812" s="75"/>
      <c r="W10812" s="75"/>
      <c r="AD10812" s="77"/>
    </row>
    <row r="10813" spans="16:30" ht="4.5" customHeight="1" x14ac:dyDescent="0.2">
      <c r="P10813" s="75"/>
      <c r="Q10813" s="75"/>
      <c r="W10813" s="75"/>
      <c r="AD10813" s="77"/>
    </row>
    <row r="10814" spans="16:30" ht="4.5" customHeight="1" x14ac:dyDescent="0.2">
      <c r="P10814" s="75"/>
      <c r="Q10814" s="75"/>
      <c r="W10814" s="75"/>
      <c r="AD10814" s="77"/>
    </row>
    <row r="10815" spans="16:30" ht="4.5" customHeight="1" x14ac:dyDescent="0.2">
      <c r="P10815" s="75"/>
      <c r="Q10815" s="75"/>
      <c r="W10815" s="75"/>
      <c r="AD10815" s="77"/>
    </row>
    <row r="10816" spans="16:30" ht="4.5" customHeight="1" x14ac:dyDescent="0.2">
      <c r="P10816" s="75"/>
      <c r="Q10816" s="75"/>
      <c r="W10816" s="75"/>
      <c r="AD10816" s="77"/>
    </row>
    <row r="10817" spans="16:30" ht="4.5" customHeight="1" x14ac:dyDescent="0.2">
      <c r="P10817" s="75"/>
      <c r="Q10817" s="75"/>
      <c r="W10817" s="75"/>
      <c r="AD10817" s="77"/>
    </row>
    <row r="10818" spans="16:30" ht="4.5" customHeight="1" x14ac:dyDescent="0.2">
      <c r="P10818" s="75"/>
      <c r="Q10818" s="75"/>
      <c r="W10818" s="75"/>
      <c r="AD10818" s="77"/>
    </row>
    <row r="10819" spans="16:30" ht="4.5" customHeight="1" x14ac:dyDescent="0.2">
      <c r="P10819" s="75"/>
      <c r="Q10819" s="75"/>
      <c r="W10819" s="75"/>
      <c r="AD10819" s="77"/>
    </row>
    <row r="10820" spans="16:30" ht="4.5" customHeight="1" x14ac:dyDescent="0.2">
      <c r="P10820" s="75"/>
      <c r="Q10820" s="75"/>
      <c r="W10820" s="75"/>
      <c r="AD10820" s="77"/>
    </row>
    <row r="10821" spans="16:30" ht="4.5" customHeight="1" x14ac:dyDescent="0.2">
      <c r="P10821" s="75"/>
      <c r="Q10821" s="75"/>
      <c r="W10821" s="75"/>
      <c r="AD10821" s="77"/>
    </row>
    <row r="10822" spans="16:30" ht="4.5" customHeight="1" x14ac:dyDescent="0.2">
      <c r="P10822" s="75"/>
      <c r="Q10822" s="75"/>
      <c r="W10822" s="75"/>
      <c r="AD10822" s="77"/>
    </row>
    <row r="10823" spans="16:30" ht="4.5" customHeight="1" x14ac:dyDescent="0.2">
      <c r="P10823" s="75"/>
      <c r="Q10823" s="75"/>
      <c r="W10823" s="75"/>
      <c r="AD10823" s="77"/>
    </row>
    <row r="10824" spans="16:30" ht="4.5" customHeight="1" x14ac:dyDescent="0.2">
      <c r="P10824" s="75"/>
      <c r="Q10824" s="75"/>
      <c r="W10824" s="75"/>
      <c r="AD10824" s="77"/>
    </row>
    <row r="10825" spans="16:30" ht="4.5" customHeight="1" x14ac:dyDescent="0.2">
      <c r="P10825" s="75"/>
      <c r="Q10825" s="75"/>
      <c r="W10825" s="75"/>
      <c r="AD10825" s="77"/>
    </row>
    <row r="10826" spans="16:30" ht="4.5" customHeight="1" x14ac:dyDescent="0.2">
      <c r="P10826" s="75"/>
      <c r="Q10826" s="75"/>
      <c r="W10826" s="75"/>
      <c r="AD10826" s="77"/>
    </row>
    <row r="10827" spans="16:30" ht="4.5" customHeight="1" x14ac:dyDescent="0.2">
      <c r="P10827" s="75"/>
      <c r="Q10827" s="75"/>
      <c r="W10827" s="75"/>
      <c r="AD10827" s="77"/>
    </row>
    <row r="10828" spans="16:30" ht="4.5" customHeight="1" x14ac:dyDescent="0.2">
      <c r="P10828" s="75"/>
      <c r="Q10828" s="75"/>
      <c r="W10828" s="75"/>
      <c r="AD10828" s="77"/>
    </row>
    <row r="10829" spans="16:30" ht="4.5" customHeight="1" x14ac:dyDescent="0.2">
      <c r="P10829" s="75"/>
      <c r="Q10829" s="75"/>
      <c r="W10829" s="75"/>
      <c r="AD10829" s="77"/>
    </row>
    <row r="10830" spans="16:30" ht="4.5" customHeight="1" x14ac:dyDescent="0.2">
      <c r="P10830" s="75"/>
      <c r="Q10830" s="75"/>
      <c r="W10830" s="75"/>
      <c r="AD10830" s="77"/>
    </row>
    <row r="10831" spans="16:30" ht="4.5" customHeight="1" x14ac:dyDescent="0.2">
      <c r="P10831" s="75"/>
      <c r="Q10831" s="75"/>
      <c r="W10831" s="75"/>
      <c r="AD10831" s="77"/>
    </row>
    <row r="10832" spans="16:30" ht="4.5" customHeight="1" x14ac:dyDescent="0.2">
      <c r="P10832" s="75"/>
      <c r="Q10832" s="75"/>
      <c r="W10832" s="75"/>
      <c r="AD10832" s="77"/>
    </row>
    <row r="10833" spans="16:30" ht="4.5" customHeight="1" x14ac:dyDescent="0.2">
      <c r="P10833" s="75"/>
      <c r="Q10833" s="75"/>
      <c r="W10833" s="75"/>
      <c r="AD10833" s="77"/>
    </row>
    <row r="10834" spans="16:30" ht="4.5" customHeight="1" x14ac:dyDescent="0.2">
      <c r="P10834" s="75"/>
      <c r="Q10834" s="75"/>
      <c r="W10834" s="75"/>
      <c r="AD10834" s="77"/>
    </row>
    <row r="10835" spans="16:30" ht="4.5" customHeight="1" x14ac:dyDescent="0.2">
      <c r="P10835" s="75"/>
      <c r="Q10835" s="75"/>
      <c r="W10835" s="75"/>
      <c r="AD10835" s="77"/>
    </row>
    <row r="10836" spans="16:30" ht="4.5" customHeight="1" x14ac:dyDescent="0.2">
      <c r="P10836" s="75"/>
      <c r="Q10836" s="75"/>
      <c r="W10836" s="75"/>
      <c r="AD10836" s="77"/>
    </row>
    <row r="10837" spans="16:30" ht="4.5" customHeight="1" x14ac:dyDescent="0.2">
      <c r="P10837" s="75"/>
      <c r="Q10837" s="75"/>
      <c r="W10837" s="75"/>
      <c r="AD10837" s="77"/>
    </row>
    <row r="10838" spans="16:30" ht="4.5" customHeight="1" x14ac:dyDescent="0.2">
      <c r="P10838" s="75"/>
      <c r="Q10838" s="75"/>
      <c r="W10838" s="75"/>
      <c r="AD10838" s="77"/>
    </row>
    <row r="10839" spans="16:30" ht="4.5" customHeight="1" x14ac:dyDescent="0.2">
      <c r="P10839" s="75"/>
      <c r="Q10839" s="75"/>
      <c r="W10839" s="75"/>
      <c r="AD10839" s="77"/>
    </row>
    <row r="10840" spans="16:30" ht="4.5" customHeight="1" x14ac:dyDescent="0.2">
      <c r="P10840" s="75"/>
      <c r="Q10840" s="75"/>
      <c r="W10840" s="75"/>
      <c r="AD10840" s="77"/>
    </row>
    <row r="10841" spans="16:30" ht="4.5" customHeight="1" x14ac:dyDescent="0.2">
      <c r="P10841" s="75"/>
      <c r="Q10841" s="75"/>
      <c r="W10841" s="75"/>
      <c r="AD10841" s="77"/>
    </row>
    <row r="10842" spans="16:30" ht="4.5" customHeight="1" x14ac:dyDescent="0.2">
      <c r="P10842" s="75"/>
      <c r="Q10842" s="75"/>
      <c r="W10842" s="75"/>
      <c r="AD10842" s="77"/>
    </row>
    <row r="10843" spans="16:30" ht="4.5" customHeight="1" x14ac:dyDescent="0.2">
      <c r="P10843" s="75"/>
      <c r="Q10843" s="75"/>
      <c r="W10843" s="75"/>
      <c r="AD10843" s="77"/>
    </row>
    <row r="10844" spans="16:30" ht="4.5" customHeight="1" x14ac:dyDescent="0.2">
      <c r="P10844" s="75"/>
      <c r="Q10844" s="75"/>
      <c r="W10844" s="75"/>
      <c r="AD10844" s="77"/>
    </row>
    <row r="10845" spans="16:30" ht="4.5" customHeight="1" x14ac:dyDescent="0.2">
      <c r="P10845" s="75"/>
      <c r="Q10845" s="75"/>
      <c r="W10845" s="75"/>
      <c r="AD10845" s="77"/>
    </row>
    <row r="10846" spans="16:30" ht="4.5" customHeight="1" x14ac:dyDescent="0.2">
      <c r="P10846" s="75"/>
      <c r="Q10846" s="75"/>
      <c r="W10846" s="75"/>
      <c r="AD10846" s="77"/>
    </row>
    <row r="10847" spans="16:30" ht="4.5" customHeight="1" x14ac:dyDescent="0.2">
      <c r="P10847" s="75"/>
      <c r="Q10847" s="75"/>
      <c r="W10847" s="75"/>
      <c r="AD10847" s="77"/>
    </row>
    <row r="10848" spans="16:30" ht="4.5" customHeight="1" x14ac:dyDescent="0.2">
      <c r="P10848" s="75"/>
      <c r="Q10848" s="75"/>
      <c r="W10848" s="75"/>
      <c r="AD10848" s="77"/>
    </row>
    <row r="10849" spans="16:30" ht="4.5" customHeight="1" x14ac:dyDescent="0.2">
      <c r="P10849" s="75"/>
      <c r="Q10849" s="75"/>
      <c r="W10849" s="75"/>
      <c r="AD10849" s="77"/>
    </row>
    <row r="10850" spans="16:30" ht="4.5" customHeight="1" x14ac:dyDescent="0.2">
      <c r="P10850" s="75"/>
      <c r="Q10850" s="75"/>
      <c r="W10850" s="75"/>
      <c r="AD10850" s="77"/>
    </row>
    <row r="10851" spans="16:30" ht="4.5" customHeight="1" x14ac:dyDescent="0.2">
      <c r="P10851" s="75"/>
      <c r="Q10851" s="75"/>
      <c r="W10851" s="75"/>
      <c r="AD10851" s="77"/>
    </row>
    <row r="10852" spans="16:30" ht="4.5" customHeight="1" x14ac:dyDescent="0.2">
      <c r="P10852" s="75"/>
      <c r="Q10852" s="75"/>
      <c r="W10852" s="75"/>
      <c r="AD10852" s="77"/>
    </row>
    <row r="10853" spans="16:30" ht="4.5" customHeight="1" x14ac:dyDescent="0.2">
      <c r="P10853" s="75"/>
      <c r="Q10853" s="75"/>
      <c r="W10853" s="75"/>
      <c r="AD10853" s="77"/>
    </row>
    <row r="10854" spans="16:30" ht="4.5" customHeight="1" x14ac:dyDescent="0.2">
      <c r="P10854" s="75"/>
      <c r="Q10854" s="75"/>
      <c r="W10854" s="75"/>
      <c r="AD10854" s="77"/>
    </row>
    <row r="10855" spans="16:30" ht="4.5" customHeight="1" x14ac:dyDescent="0.2">
      <c r="P10855" s="75"/>
      <c r="Q10855" s="75"/>
      <c r="W10855" s="75"/>
      <c r="AD10855" s="77"/>
    </row>
    <row r="10856" spans="16:30" ht="4.5" customHeight="1" x14ac:dyDescent="0.2">
      <c r="P10856" s="75"/>
      <c r="Q10856" s="75"/>
      <c r="W10856" s="75"/>
      <c r="AD10856" s="77"/>
    </row>
    <row r="10857" spans="16:30" ht="4.5" customHeight="1" x14ac:dyDescent="0.2">
      <c r="P10857" s="75"/>
      <c r="Q10857" s="75"/>
      <c r="W10857" s="75"/>
      <c r="AD10857" s="77"/>
    </row>
    <row r="10858" spans="16:30" ht="4.5" customHeight="1" x14ac:dyDescent="0.2">
      <c r="P10858" s="75"/>
      <c r="Q10858" s="75"/>
      <c r="W10858" s="75"/>
      <c r="AD10858" s="77"/>
    </row>
    <row r="10859" spans="16:30" ht="4.5" customHeight="1" x14ac:dyDescent="0.2">
      <c r="P10859" s="75"/>
      <c r="Q10859" s="75"/>
      <c r="W10859" s="75"/>
      <c r="AD10859" s="77"/>
    </row>
    <row r="10860" spans="16:30" ht="4.5" customHeight="1" x14ac:dyDescent="0.2">
      <c r="P10860" s="75"/>
      <c r="Q10860" s="75"/>
      <c r="W10860" s="75"/>
      <c r="AD10860" s="77"/>
    </row>
    <row r="10861" spans="16:30" ht="4.5" customHeight="1" x14ac:dyDescent="0.2">
      <c r="P10861" s="75"/>
      <c r="Q10861" s="75"/>
      <c r="W10861" s="75"/>
      <c r="AD10861" s="77"/>
    </row>
    <row r="10862" spans="16:30" ht="4.5" customHeight="1" x14ac:dyDescent="0.2">
      <c r="P10862" s="75"/>
      <c r="Q10862" s="75"/>
      <c r="W10862" s="75"/>
      <c r="AD10862" s="77"/>
    </row>
    <row r="10863" spans="16:30" ht="4.5" customHeight="1" x14ac:dyDescent="0.2">
      <c r="P10863" s="75"/>
      <c r="Q10863" s="75"/>
      <c r="W10863" s="75"/>
      <c r="AD10863" s="77"/>
    </row>
    <row r="10864" spans="16:30" ht="4.5" customHeight="1" x14ac:dyDescent="0.2">
      <c r="P10864" s="75"/>
      <c r="Q10864" s="75"/>
      <c r="W10864" s="75"/>
      <c r="AD10864" s="77"/>
    </row>
    <row r="10865" spans="16:30" ht="4.5" customHeight="1" x14ac:dyDescent="0.2">
      <c r="P10865" s="75"/>
      <c r="Q10865" s="75"/>
      <c r="W10865" s="75"/>
      <c r="AD10865" s="77"/>
    </row>
    <row r="10866" spans="16:30" ht="4.5" customHeight="1" x14ac:dyDescent="0.2">
      <c r="P10866" s="75"/>
      <c r="Q10866" s="75"/>
      <c r="W10866" s="75"/>
      <c r="AD10866" s="77"/>
    </row>
    <row r="10867" spans="16:30" ht="4.5" customHeight="1" x14ac:dyDescent="0.2">
      <c r="P10867" s="75"/>
      <c r="Q10867" s="75"/>
      <c r="W10867" s="75"/>
      <c r="AD10867" s="77"/>
    </row>
    <row r="10868" spans="16:30" ht="4.5" customHeight="1" x14ac:dyDescent="0.2">
      <c r="P10868" s="75"/>
      <c r="Q10868" s="75"/>
      <c r="W10868" s="75"/>
      <c r="AD10868" s="77"/>
    </row>
    <row r="10869" spans="16:30" ht="4.5" customHeight="1" x14ac:dyDescent="0.2">
      <c r="P10869" s="75"/>
      <c r="Q10869" s="75"/>
      <c r="W10869" s="75"/>
      <c r="AD10869" s="77"/>
    </row>
    <row r="10870" spans="16:30" ht="4.5" customHeight="1" x14ac:dyDescent="0.2">
      <c r="P10870" s="75"/>
      <c r="Q10870" s="75"/>
      <c r="W10870" s="75"/>
      <c r="AD10870" s="77"/>
    </row>
    <row r="10871" spans="16:30" ht="4.5" customHeight="1" x14ac:dyDescent="0.2">
      <c r="P10871" s="75"/>
      <c r="Q10871" s="75"/>
      <c r="W10871" s="75"/>
      <c r="AD10871" s="77"/>
    </row>
    <row r="10872" spans="16:30" ht="4.5" customHeight="1" x14ac:dyDescent="0.2">
      <c r="P10872" s="75"/>
      <c r="Q10872" s="75"/>
      <c r="W10872" s="75"/>
      <c r="AD10872" s="77"/>
    </row>
    <row r="10873" spans="16:30" ht="4.5" customHeight="1" x14ac:dyDescent="0.2">
      <c r="P10873" s="75"/>
      <c r="Q10873" s="75"/>
      <c r="W10873" s="75"/>
      <c r="AD10873" s="77"/>
    </row>
    <row r="10874" spans="16:30" ht="4.5" customHeight="1" x14ac:dyDescent="0.2">
      <c r="P10874" s="75"/>
      <c r="Q10874" s="75"/>
      <c r="W10874" s="75"/>
      <c r="AD10874" s="77"/>
    </row>
    <row r="10875" spans="16:30" ht="4.5" customHeight="1" x14ac:dyDescent="0.2">
      <c r="P10875" s="75"/>
      <c r="Q10875" s="75"/>
      <c r="W10875" s="75"/>
      <c r="AD10875" s="77"/>
    </row>
    <row r="10876" spans="16:30" ht="4.5" customHeight="1" x14ac:dyDescent="0.2">
      <c r="P10876" s="75"/>
      <c r="Q10876" s="75"/>
      <c r="W10876" s="75"/>
      <c r="AD10876" s="77"/>
    </row>
    <row r="10877" spans="16:30" ht="4.5" customHeight="1" x14ac:dyDescent="0.2">
      <c r="P10877" s="75"/>
      <c r="Q10877" s="75"/>
      <c r="W10877" s="75"/>
      <c r="AD10877" s="77"/>
    </row>
    <row r="10878" spans="16:30" ht="4.5" customHeight="1" x14ac:dyDescent="0.2">
      <c r="P10878" s="75"/>
      <c r="Q10878" s="75"/>
      <c r="W10878" s="75"/>
      <c r="AD10878" s="77"/>
    </row>
    <row r="10879" spans="16:30" ht="4.5" customHeight="1" x14ac:dyDescent="0.2">
      <c r="P10879" s="75"/>
      <c r="Q10879" s="75"/>
      <c r="W10879" s="75"/>
      <c r="AD10879" s="77"/>
    </row>
    <row r="10880" spans="16:30" ht="4.5" customHeight="1" x14ac:dyDescent="0.2">
      <c r="P10880" s="75"/>
      <c r="Q10880" s="75"/>
      <c r="W10880" s="75"/>
      <c r="AD10880" s="77"/>
    </row>
    <row r="10881" spans="16:30" ht="4.5" customHeight="1" x14ac:dyDescent="0.2">
      <c r="P10881" s="75"/>
      <c r="Q10881" s="75"/>
      <c r="W10881" s="75"/>
      <c r="AD10881" s="77"/>
    </row>
    <row r="10882" spans="16:30" ht="4.5" customHeight="1" x14ac:dyDescent="0.2">
      <c r="P10882" s="75"/>
      <c r="Q10882" s="75"/>
      <c r="W10882" s="75"/>
      <c r="AD10882" s="77"/>
    </row>
    <row r="10883" spans="16:30" ht="4.5" customHeight="1" x14ac:dyDescent="0.2">
      <c r="P10883" s="75"/>
      <c r="Q10883" s="75"/>
      <c r="W10883" s="75"/>
      <c r="AD10883" s="77"/>
    </row>
    <row r="10884" spans="16:30" ht="4.5" customHeight="1" x14ac:dyDescent="0.2">
      <c r="P10884" s="75"/>
      <c r="Q10884" s="75"/>
      <c r="W10884" s="75"/>
      <c r="AD10884" s="77"/>
    </row>
    <row r="10885" spans="16:30" ht="4.5" customHeight="1" x14ac:dyDescent="0.2">
      <c r="P10885" s="75"/>
      <c r="Q10885" s="75"/>
      <c r="W10885" s="75"/>
      <c r="AD10885" s="77"/>
    </row>
    <row r="10886" spans="16:30" ht="4.5" customHeight="1" x14ac:dyDescent="0.2">
      <c r="P10886" s="75"/>
      <c r="Q10886" s="75"/>
      <c r="W10886" s="75"/>
      <c r="AD10886" s="77"/>
    </row>
    <row r="10887" spans="16:30" ht="4.5" customHeight="1" x14ac:dyDescent="0.2">
      <c r="P10887" s="75"/>
      <c r="Q10887" s="75"/>
      <c r="W10887" s="75"/>
      <c r="AD10887" s="77"/>
    </row>
    <row r="10888" spans="16:30" ht="4.5" customHeight="1" x14ac:dyDescent="0.2">
      <c r="P10888" s="75"/>
      <c r="Q10888" s="75"/>
      <c r="W10888" s="75"/>
      <c r="AD10888" s="77"/>
    </row>
    <row r="10889" spans="16:30" ht="4.5" customHeight="1" x14ac:dyDescent="0.2">
      <c r="P10889" s="75"/>
      <c r="Q10889" s="75"/>
      <c r="W10889" s="75"/>
      <c r="AD10889" s="77"/>
    </row>
    <row r="10890" spans="16:30" ht="4.5" customHeight="1" x14ac:dyDescent="0.2">
      <c r="P10890" s="75"/>
      <c r="Q10890" s="75"/>
      <c r="W10890" s="75"/>
      <c r="AD10890" s="77"/>
    </row>
    <row r="10891" spans="16:30" ht="4.5" customHeight="1" x14ac:dyDescent="0.2">
      <c r="P10891" s="75"/>
      <c r="Q10891" s="75"/>
      <c r="W10891" s="75"/>
      <c r="AD10891" s="77"/>
    </row>
    <row r="10892" spans="16:30" ht="4.5" customHeight="1" x14ac:dyDescent="0.2">
      <c r="P10892" s="75"/>
      <c r="Q10892" s="75"/>
      <c r="W10892" s="75"/>
      <c r="AD10892" s="77"/>
    </row>
    <row r="10893" spans="16:30" ht="4.5" customHeight="1" x14ac:dyDescent="0.2">
      <c r="P10893" s="75"/>
      <c r="Q10893" s="75"/>
      <c r="W10893" s="75"/>
      <c r="AD10893" s="77"/>
    </row>
    <row r="10894" spans="16:30" ht="4.5" customHeight="1" x14ac:dyDescent="0.2">
      <c r="P10894" s="75"/>
      <c r="Q10894" s="75"/>
      <c r="W10894" s="75"/>
      <c r="AD10894" s="77"/>
    </row>
    <row r="10895" spans="16:30" ht="4.5" customHeight="1" x14ac:dyDescent="0.2">
      <c r="P10895" s="75"/>
      <c r="Q10895" s="75"/>
      <c r="W10895" s="75"/>
      <c r="AD10895" s="77"/>
    </row>
    <row r="10896" spans="16:30" ht="4.5" customHeight="1" x14ac:dyDescent="0.2">
      <c r="P10896" s="75"/>
      <c r="Q10896" s="75"/>
      <c r="W10896" s="75"/>
      <c r="AD10896" s="77"/>
    </row>
    <row r="10897" spans="16:30" ht="4.5" customHeight="1" x14ac:dyDescent="0.2">
      <c r="P10897" s="75"/>
      <c r="Q10897" s="75"/>
      <c r="W10897" s="75"/>
      <c r="AD10897" s="77"/>
    </row>
    <row r="10898" spans="16:30" ht="4.5" customHeight="1" x14ac:dyDescent="0.2">
      <c r="P10898" s="75"/>
      <c r="Q10898" s="75"/>
      <c r="W10898" s="75"/>
      <c r="AD10898" s="77"/>
    </row>
    <row r="10899" spans="16:30" ht="4.5" customHeight="1" x14ac:dyDescent="0.2">
      <c r="P10899" s="75"/>
      <c r="Q10899" s="75"/>
      <c r="W10899" s="75"/>
      <c r="AD10899" s="77"/>
    </row>
    <row r="10900" spans="16:30" ht="4.5" customHeight="1" x14ac:dyDescent="0.2">
      <c r="P10900" s="75"/>
      <c r="Q10900" s="75"/>
      <c r="W10900" s="75"/>
      <c r="AD10900" s="77"/>
    </row>
    <row r="10901" spans="16:30" ht="4.5" customHeight="1" x14ac:dyDescent="0.2">
      <c r="P10901" s="75"/>
      <c r="Q10901" s="75"/>
      <c r="W10901" s="75"/>
      <c r="AD10901" s="77"/>
    </row>
    <row r="10902" spans="16:30" ht="4.5" customHeight="1" x14ac:dyDescent="0.2">
      <c r="P10902" s="75"/>
      <c r="Q10902" s="75"/>
      <c r="W10902" s="75"/>
      <c r="AD10902" s="77"/>
    </row>
    <row r="10903" spans="16:30" ht="4.5" customHeight="1" x14ac:dyDescent="0.2">
      <c r="P10903" s="75"/>
      <c r="Q10903" s="75"/>
      <c r="W10903" s="75"/>
      <c r="AD10903" s="77"/>
    </row>
    <row r="10904" spans="16:30" ht="4.5" customHeight="1" x14ac:dyDescent="0.2">
      <c r="P10904" s="75"/>
      <c r="Q10904" s="75"/>
      <c r="W10904" s="75"/>
      <c r="AD10904" s="77"/>
    </row>
    <row r="10905" spans="16:30" ht="4.5" customHeight="1" x14ac:dyDescent="0.2">
      <c r="P10905" s="75"/>
      <c r="Q10905" s="75"/>
      <c r="W10905" s="75"/>
      <c r="AD10905" s="77"/>
    </row>
    <row r="10906" spans="16:30" ht="4.5" customHeight="1" x14ac:dyDescent="0.2">
      <c r="P10906" s="75"/>
      <c r="Q10906" s="75"/>
      <c r="W10906" s="75"/>
      <c r="AD10906" s="77"/>
    </row>
    <row r="10907" spans="16:30" ht="4.5" customHeight="1" x14ac:dyDescent="0.2">
      <c r="P10907" s="75"/>
      <c r="Q10907" s="75"/>
      <c r="W10907" s="75"/>
      <c r="AD10907" s="77"/>
    </row>
    <row r="10908" spans="16:30" ht="4.5" customHeight="1" x14ac:dyDescent="0.2">
      <c r="P10908" s="75"/>
      <c r="Q10908" s="75"/>
      <c r="W10908" s="75"/>
      <c r="AD10908" s="77"/>
    </row>
    <row r="10909" spans="16:30" ht="4.5" customHeight="1" x14ac:dyDescent="0.2">
      <c r="P10909" s="75"/>
      <c r="Q10909" s="75"/>
      <c r="W10909" s="75"/>
      <c r="AD10909" s="77"/>
    </row>
    <row r="10910" spans="16:30" ht="4.5" customHeight="1" x14ac:dyDescent="0.2">
      <c r="P10910" s="75"/>
      <c r="Q10910" s="75"/>
      <c r="W10910" s="75"/>
      <c r="AD10910" s="77"/>
    </row>
    <row r="10911" spans="16:30" ht="4.5" customHeight="1" x14ac:dyDescent="0.2">
      <c r="P10911" s="75"/>
      <c r="Q10911" s="75"/>
      <c r="W10911" s="75"/>
      <c r="AD10911" s="77"/>
    </row>
    <row r="10912" spans="16:30" ht="4.5" customHeight="1" x14ac:dyDescent="0.2">
      <c r="P10912" s="75"/>
      <c r="Q10912" s="75"/>
      <c r="W10912" s="75"/>
      <c r="AD10912" s="77"/>
    </row>
    <row r="10913" spans="16:30" ht="4.5" customHeight="1" x14ac:dyDescent="0.2">
      <c r="P10913" s="75"/>
      <c r="Q10913" s="75"/>
      <c r="W10913" s="75"/>
      <c r="AD10913" s="77"/>
    </row>
    <row r="10914" spans="16:30" ht="4.5" customHeight="1" x14ac:dyDescent="0.2">
      <c r="P10914" s="75"/>
      <c r="Q10914" s="75"/>
      <c r="W10914" s="75"/>
      <c r="AD10914" s="77"/>
    </row>
    <row r="10915" spans="16:30" ht="4.5" customHeight="1" x14ac:dyDescent="0.2">
      <c r="P10915" s="75"/>
      <c r="Q10915" s="75"/>
      <c r="W10915" s="75"/>
      <c r="AD10915" s="77"/>
    </row>
    <row r="10916" spans="16:30" ht="4.5" customHeight="1" x14ac:dyDescent="0.2">
      <c r="P10916" s="75"/>
      <c r="Q10916" s="75"/>
      <c r="W10916" s="75"/>
      <c r="AD10916" s="77"/>
    </row>
    <row r="10917" spans="16:30" ht="4.5" customHeight="1" x14ac:dyDescent="0.2">
      <c r="P10917" s="75"/>
      <c r="Q10917" s="75"/>
      <c r="W10917" s="75"/>
      <c r="AD10917" s="77"/>
    </row>
    <row r="10918" spans="16:30" ht="4.5" customHeight="1" x14ac:dyDescent="0.2">
      <c r="P10918" s="75"/>
      <c r="Q10918" s="75"/>
      <c r="W10918" s="75"/>
      <c r="AD10918" s="77"/>
    </row>
    <row r="10919" spans="16:30" ht="4.5" customHeight="1" x14ac:dyDescent="0.2">
      <c r="P10919" s="75"/>
      <c r="Q10919" s="75"/>
      <c r="W10919" s="75"/>
      <c r="AD10919" s="77"/>
    </row>
    <row r="10920" spans="16:30" ht="4.5" customHeight="1" x14ac:dyDescent="0.2">
      <c r="P10920" s="75"/>
      <c r="Q10920" s="75"/>
      <c r="W10920" s="75"/>
      <c r="AD10920" s="77"/>
    </row>
    <row r="10921" spans="16:30" ht="4.5" customHeight="1" x14ac:dyDescent="0.2">
      <c r="P10921" s="75"/>
      <c r="Q10921" s="75"/>
      <c r="W10921" s="75"/>
      <c r="AD10921" s="77"/>
    </row>
    <row r="10922" spans="16:30" ht="4.5" customHeight="1" x14ac:dyDescent="0.2">
      <c r="P10922" s="75"/>
      <c r="Q10922" s="75"/>
      <c r="W10922" s="75"/>
      <c r="AD10922" s="77"/>
    </row>
    <row r="10923" spans="16:30" ht="4.5" customHeight="1" x14ac:dyDescent="0.2">
      <c r="P10923" s="75"/>
      <c r="Q10923" s="75"/>
      <c r="W10923" s="75"/>
      <c r="AD10923" s="77"/>
    </row>
    <row r="10924" spans="16:30" ht="4.5" customHeight="1" x14ac:dyDescent="0.2">
      <c r="P10924" s="75"/>
      <c r="Q10924" s="75"/>
      <c r="W10924" s="75"/>
      <c r="AD10924" s="77"/>
    </row>
    <row r="10925" spans="16:30" ht="4.5" customHeight="1" x14ac:dyDescent="0.2">
      <c r="P10925" s="75"/>
      <c r="Q10925" s="75"/>
      <c r="W10925" s="75"/>
      <c r="AD10925" s="77"/>
    </row>
    <row r="10926" spans="16:30" ht="4.5" customHeight="1" x14ac:dyDescent="0.2">
      <c r="P10926" s="75"/>
      <c r="Q10926" s="75"/>
      <c r="W10926" s="75"/>
      <c r="AD10926" s="77"/>
    </row>
    <row r="10927" spans="16:30" ht="4.5" customHeight="1" x14ac:dyDescent="0.2">
      <c r="P10927" s="75"/>
      <c r="Q10927" s="75"/>
      <c r="W10927" s="75"/>
      <c r="AD10927" s="77"/>
    </row>
    <row r="10928" spans="16:30" ht="4.5" customHeight="1" x14ac:dyDescent="0.2">
      <c r="P10928" s="75"/>
      <c r="Q10928" s="75"/>
      <c r="W10928" s="75"/>
      <c r="AD10928" s="77"/>
    </row>
    <row r="10929" spans="16:30" ht="4.5" customHeight="1" x14ac:dyDescent="0.2">
      <c r="P10929" s="75"/>
      <c r="Q10929" s="75"/>
      <c r="W10929" s="75"/>
      <c r="AD10929" s="77"/>
    </row>
    <row r="10930" spans="16:30" ht="4.5" customHeight="1" x14ac:dyDescent="0.2">
      <c r="P10930" s="75"/>
      <c r="Q10930" s="75"/>
      <c r="W10930" s="75"/>
      <c r="AD10930" s="77"/>
    </row>
    <row r="10931" spans="16:30" ht="4.5" customHeight="1" x14ac:dyDescent="0.2">
      <c r="P10931" s="75"/>
      <c r="Q10931" s="75"/>
      <c r="W10931" s="75"/>
      <c r="AD10931" s="77"/>
    </row>
    <row r="10932" spans="16:30" ht="4.5" customHeight="1" x14ac:dyDescent="0.2">
      <c r="P10932" s="75"/>
      <c r="Q10932" s="75"/>
      <c r="W10932" s="75"/>
      <c r="AD10932" s="77"/>
    </row>
    <row r="10933" spans="16:30" ht="4.5" customHeight="1" x14ac:dyDescent="0.2">
      <c r="P10933" s="75"/>
      <c r="Q10933" s="75"/>
      <c r="W10933" s="75"/>
      <c r="AD10933" s="77"/>
    </row>
    <row r="10934" spans="16:30" ht="4.5" customHeight="1" x14ac:dyDescent="0.2">
      <c r="P10934" s="75"/>
      <c r="Q10934" s="75"/>
      <c r="W10934" s="75"/>
      <c r="AD10934" s="77"/>
    </row>
    <row r="10935" spans="16:30" ht="4.5" customHeight="1" x14ac:dyDescent="0.2">
      <c r="P10935" s="75"/>
      <c r="Q10935" s="75"/>
      <c r="W10935" s="75"/>
      <c r="AD10935" s="77"/>
    </row>
    <row r="10936" spans="16:30" ht="4.5" customHeight="1" x14ac:dyDescent="0.2">
      <c r="P10936" s="75"/>
      <c r="Q10936" s="75"/>
      <c r="W10936" s="75"/>
      <c r="AD10936" s="77"/>
    </row>
    <row r="10937" spans="16:30" ht="4.5" customHeight="1" x14ac:dyDescent="0.2">
      <c r="P10937" s="75"/>
      <c r="Q10937" s="75"/>
      <c r="W10937" s="75"/>
      <c r="AD10937" s="77"/>
    </row>
    <row r="10938" spans="16:30" ht="4.5" customHeight="1" x14ac:dyDescent="0.2">
      <c r="P10938" s="75"/>
      <c r="Q10938" s="75"/>
      <c r="W10938" s="75"/>
      <c r="AD10938" s="77"/>
    </row>
    <row r="10939" spans="16:30" ht="4.5" customHeight="1" x14ac:dyDescent="0.2">
      <c r="P10939" s="75"/>
      <c r="Q10939" s="75"/>
      <c r="W10939" s="75"/>
      <c r="AD10939" s="77"/>
    </row>
    <row r="10940" spans="16:30" ht="4.5" customHeight="1" x14ac:dyDescent="0.2">
      <c r="P10940" s="75"/>
      <c r="Q10940" s="75"/>
      <c r="W10940" s="75"/>
      <c r="AD10940" s="77"/>
    </row>
    <row r="10941" spans="16:30" ht="4.5" customHeight="1" x14ac:dyDescent="0.2">
      <c r="P10941" s="75"/>
      <c r="Q10941" s="75"/>
      <c r="W10941" s="75"/>
      <c r="AD10941" s="77"/>
    </row>
    <row r="10942" spans="16:30" ht="4.5" customHeight="1" x14ac:dyDescent="0.2">
      <c r="P10942" s="75"/>
      <c r="Q10942" s="75"/>
      <c r="W10942" s="75"/>
      <c r="AD10942" s="77"/>
    </row>
    <row r="10943" spans="16:30" ht="4.5" customHeight="1" x14ac:dyDescent="0.2">
      <c r="P10943" s="75"/>
      <c r="Q10943" s="75"/>
      <c r="W10943" s="75"/>
      <c r="AD10943" s="77"/>
    </row>
    <row r="10944" spans="16:30" ht="4.5" customHeight="1" x14ac:dyDescent="0.2">
      <c r="P10944" s="75"/>
      <c r="Q10944" s="75"/>
      <c r="W10944" s="75"/>
      <c r="AD10944" s="77"/>
    </row>
    <row r="10945" spans="16:30" ht="4.5" customHeight="1" x14ac:dyDescent="0.2">
      <c r="P10945" s="75"/>
      <c r="Q10945" s="75"/>
      <c r="W10945" s="75"/>
      <c r="AD10945" s="77"/>
    </row>
    <row r="10946" spans="16:30" ht="4.5" customHeight="1" x14ac:dyDescent="0.2">
      <c r="P10946" s="75"/>
      <c r="Q10946" s="75"/>
      <c r="W10946" s="75"/>
      <c r="AD10946" s="77"/>
    </row>
    <row r="10947" spans="16:30" ht="4.5" customHeight="1" x14ac:dyDescent="0.2">
      <c r="P10947" s="75"/>
      <c r="Q10947" s="75"/>
      <c r="W10947" s="75"/>
      <c r="AD10947" s="77"/>
    </row>
    <row r="10948" spans="16:30" ht="4.5" customHeight="1" x14ac:dyDescent="0.2">
      <c r="P10948" s="75"/>
      <c r="Q10948" s="75"/>
      <c r="W10948" s="75"/>
      <c r="AD10948" s="77"/>
    </row>
    <row r="10949" spans="16:30" ht="4.5" customHeight="1" x14ac:dyDescent="0.2">
      <c r="P10949" s="75"/>
      <c r="Q10949" s="75"/>
      <c r="W10949" s="75"/>
      <c r="AD10949" s="77"/>
    </row>
    <row r="10950" spans="16:30" ht="4.5" customHeight="1" x14ac:dyDescent="0.2">
      <c r="P10950" s="75"/>
      <c r="Q10950" s="75"/>
      <c r="W10950" s="75"/>
      <c r="AD10950" s="77"/>
    </row>
    <row r="10951" spans="16:30" ht="4.5" customHeight="1" x14ac:dyDescent="0.2">
      <c r="P10951" s="75"/>
      <c r="Q10951" s="75"/>
      <c r="W10951" s="75"/>
      <c r="AD10951" s="77"/>
    </row>
    <row r="10952" spans="16:30" ht="4.5" customHeight="1" x14ac:dyDescent="0.2">
      <c r="P10952" s="75"/>
      <c r="Q10952" s="75"/>
      <c r="W10952" s="75"/>
      <c r="AD10952" s="77"/>
    </row>
    <row r="10953" spans="16:30" ht="4.5" customHeight="1" x14ac:dyDescent="0.2">
      <c r="P10953" s="75"/>
      <c r="Q10953" s="75"/>
      <c r="W10953" s="75"/>
      <c r="AD10953" s="77"/>
    </row>
    <row r="10954" spans="16:30" ht="4.5" customHeight="1" x14ac:dyDescent="0.2">
      <c r="P10954" s="75"/>
      <c r="Q10954" s="75"/>
      <c r="W10954" s="75"/>
      <c r="AD10954" s="77"/>
    </row>
    <row r="10955" spans="16:30" ht="4.5" customHeight="1" x14ac:dyDescent="0.2">
      <c r="P10955" s="75"/>
      <c r="Q10955" s="75"/>
      <c r="W10955" s="75"/>
      <c r="AD10955" s="77"/>
    </row>
    <row r="10956" spans="16:30" ht="4.5" customHeight="1" x14ac:dyDescent="0.2">
      <c r="P10956" s="75"/>
      <c r="Q10956" s="75"/>
      <c r="W10956" s="75"/>
      <c r="AD10956" s="77"/>
    </row>
    <row r="10957" spans="16:30" ht="4.5" customHeight="1" x14ac:dyDescent="0.2">
      <c r="P10957" s="75"/>
      <c r="Q10957" s="75"/>
      <c r="W10957" s="75"/>
      <c r="AD10957" s="77"/>
    </row>
    <row r="10958" spans="16:30" ht="4.5" customHeight="1" x14ac:dyDescent="0.2">
      <c r="P10958" s="75"/>
      <c r="Q10958" s="75"/>
      <c r="W10958" s="75"/>
      <c r="AD10958" s="77"/>
    </row>
    <row r="10959" spans="16:30" ht="4.5" customHeight="1" x14ac:dyDescent="0.2">
      <c r="P10959" s="75"/>
      <c r="Q10959" s="75"/>
      <c r="W10959" s="75"/>
      <c r="AD10959" s="77"/>
    </row>
    <row r="10960" spans="16:30" ht="4.5" customHeight="1" x14ac:dyDescent="0.2">
      <c r="P10960" s="75"/>
      <c r="Q10960" s="75"/>
      <c r="W10960" s="75"/>
      <c r="AD10960" s="77"/>
    </row>
    <row r="10961" spans="16:30" ht="4.5" customHeight="1" x14ac:dyDescent="0.2">
      <c r="P10961" s="75"/>
      <c r="Q10961" s="75"/>
      <c r="W10961" s="75"/>
      <c r="AD10961" s="77"/>
    </row>
    <row r="10962" spans="16:30" ht="4.5" customHeight="1" x14ac:dyDescent="0.2">
      <c r="P10962" s="75"/>
      <c r="Q10962" s="75"/>
      <c r="W10962" s="75"/>
      <c r="AD10962" s="77"/>
    </row>
    <row r="10963" spans="16:30" ht="4.5" customHeight="1" x14ac:dyDescent="0.2">
      <c r="P10963" s="75"/>
      <c r="Q10963" s="75"/>
      <c r="W10963" s="75"/>
      <c r="AD10963" s="77"/>
    </row>
    <row r="10964" spans="16:30" ht="4.5" customHeight="1" x14ac:dyDescent="0.2">
      <c r="P10964" s="75"/>
      <c r="Q10964" s="75"/>
      <c r="W10964" s="75"/>
      <c r="AD10964" s="77"/>
    </row>
    <row r="10965" spans="16:30" ht="4.5" customHeight="1" x14ac:dyDescent="0.2">
      <c r="P10965" s="75"/>
      <c r="Q10965" s="75"/>
      <c r="W10965" s="75"/>
      <c r="AD10965" s="77"/>
    </row>
    <row r="10966" spans="16:30" ht="4.5" customHeight="1" x14ac:dyDescent="0.2">
      <c r="P10966" s="75"/>
      <c r="Q10966" s="75"/>
      <c r="W10966" s="75"/>
      <c r="AD10966" s="77"/>
    </row>
    <row r="10967" spans="16:30" ht="4.5" customHeight="1" x14ac:dyDescent="0.2">
      <c r="P10967" s="75"/>
      <c r="Q10967" s="75"/>
      <c r="W10967" s="75"/>
      <c r="AD10967" s="77"/>
    </row>
    <row r="10968" spans="16:30" ht="4.5" customHeight="1" x14ac:dyDescent="0.2">
      <c r="P10968" s="75"/>
      <c r="Q10968" s="75"/>
      <c r="W10968" s="75"/>
      <c r="AD10968" s="77"/>
    </row>
    <row r="10969" spans="16:30" ht="4.5" customHeight="1" x14ac:dyDescent="0.2">
      <c r="P10969" s="75"/>
      <c r="Q10969" s="75"/>
      <c r="W10969" s="75"/>
      <c r="AD10969" s="77"/>
    </row>
    <row r="10970" spans="16:30" ht="4.5" customHeight="1" x14ac:dyDescent="0.2">
      <c r="P10970" s="75"/>
      <c r="Q10970" s="75"/>
      <c r="W10970" s="75"/>
      <c r="AD10970" s="77"/>
    </row>
    <row r="10971" spans="16:30" ht="4.5" customHeight="1" x14ac:dyDescent="0.2">
      <c r="P10971" s="75"/>
      <c r="Q10971" s="75"/>
      <c r="W10971" s="75"/>
      <c r="AD10971" s="77"/>
    </row>
    <row r="10972" spans="16:30" ht="4.5" customHeight="1" x14ac:dyDescent="0.2">
      <c r="P10972" s="75"/>
      <c r="Q10972" s="75"/>
      <c r="W10972" s="75"/>
      <c r="AD10972" s="77"/>
    </row>
    <row r="10973" spans="16:30" ht="4.5" customHeight="1" x14ac:dyDescent="0.2">
      <c r="P10973" s="75"/>
      <c r="Q10973" s="75"/>
      <c r="W10973" s="75"/>
      <c r="AD10973" s="77"/>
    </row>
    <row r="10974" spans="16:30" ht="4.5" customHeight="1" x14ac:dyDescent="0.2">
      <c r="P10974" s="75"/>
      <c r="Q10974" s="75"/>
      <c r="W10974" s="75"/>
      <c r="AD10974" s="77"/>
    </row>
    <row r="10975" spans="16:30" ht="4.5" customHeight="1" x14ac:dyDescent="0.2">
      <c r="P10975" s="75"/>
      <c r="Q10975" s="75"/>
      <c r="W10975" s="75"/>
      <c r="AD10975" s="77"/>
    </row>
    <row r="10976" spans="16:30" ht="4.5" customHeight="1" x14ac:dyDescent="0.2">
      <c r="P10976" s="75"/>
      <c r="Q10976" s="75"/>
      <c r="W10976" s="75"/>
      <c r="AD10976" s="77"/>
    </row>
    <row r="10977" spans="16:30" ht="4.5" customHeight="1" x14ac:dyDescent="0.2">
      <c r="P10977" s="75"/>
      <c r="Q10977" s="75"/>
      <c r="W10977" s="75"/>
      <c r="AD10977" s="77"/>
    </row>
    <row r="10978" spans="16:30" ht="4.5" customHeight="1" x14ac:dyDescent="0.2">
      <c r="P10978" s="75"/>
      <c r="Q10978" s="75"/>
      <c r="W10978" s="75"/>
      <c r="AD10978" s="77"/>
    </row>
    <row r="10979" spans="16:30" ht="4.5" customHeight="1" x14ac:dyDescent="0.2">
      <c r="P10979" s="75"/>
      <c r="Q10979" s="75"/>
      <c r="W10979" s="75"/>
      <c r="AD10979" s="77"/>
    </row>
    <row r="10980" spans="16:30" ht="4.5" customHeight="1" x14ac:dyDescent="0.2">
      <c r="P10980" s="75"/>
      <c r="Q10980" s="75"/>
      <c r="W10980" s="75"/>
      <c r="AD10980" s="77"/>
    </row>
    <row r="10981" spans="16:30" ht="4.5" customHeight="1" x14ac:dyDescent="0.2">
      <c r="P10981" s="75"/>
      <c r="Q10981" s="75"/>
      <c r="W10981" s="75"/>
      <c r="AD10981" s="77"/>
    </row>
    <row r="10982" spans="16:30" ht="4.5" customHeight="1" x14ac:dyDescent="0.2">
      <c r="P10982" s="75"/>
      <c r="Q10982" s="75"/>
      <c r="W10982" s="75"/>
      <c r="AD10982" s="77"/>
    </row>
    <row r="10983" spans="16:30" ht="4.5" customHeight="1" x14ac:dyDescent="0.2">
      <c r="P10983" s="75"/>
      <c r="Q10983" s="75"/>
      <c r="W10983" s="75"/>
      <c r="AD10983" s="77"/>
    </row>
    <row r="10984" spans="16:30" ht="4.5" customHeight="1" x14ac:dyDescent="0.2">
      <c r="P10984" s="75"/>
      <c r="Q10984" s="75"/>
      <c r="W10984" s="75"/>
      <c r="AD10984" s="77"/>
    </row>
    <row r="10985" spans="16:30" ht="4.5" customHeight="1" x14ac:dyDescent="0.2">
      <c r="P10985" s="75"/>
      <c r="Q10985" s="75"/>
      <c r="W10985" s="75"/>
      <c r="AD10985" s="77"/>
    </row>
    <row r="10986" spans="16:30" ht="4.5" customHeight="1" x14ac:dyDescent="0.2">
      <c r="P10986" s="75"/>
      <c r="Q10986" s="75"/>
      <c r="W10986" s="75"/>
      <c r="AD10986" s="77"/>
    </row>
    <row r="10987" spans="16:30" ht="4.5" customHeight="1" x14ac:dyDescent="0.2">
      <c r="P10987" s="75"/>
      <c r="Q10987" s="75"/>
      <c r="W10987" s="75"/>
      <c r="AD10987" s="77"/>
    </row>
    <row r="10988" spans="16:30" ht="4.5" customHeight="1" x14ac:dyDescent="0.2">
      <c r="P10988" s="75"/>
      <c r="Q10988" s="75"/>
      <c r="W10988" s="75"/>
      <c r="AD10988" s="77"/>
    </row>
    <row r="10989" spans="16:30" ht="4.5" customHeight="1" x14ac:dyDescent="0.2">
      <c r="P10989" s="75"/>
      <c r="Q10989" s="75"/>
      <c r="W10989" s="75"/>
      <c r="AD10989" s="77"/>
    </row>
    <row r="10990" spans="16:30" ht="4.5" customHeight="1" x14ac:dyDescent="0.2">
      <c r="P10990" s="75"/>
      <c r="Q10990" s="75"/>
      <c r="W10990" s="75"/>
      <c r="AD10990" s="77"/>
    </row>
    <row r="10991" spans="16:30" ht="4.5" customHeight="1" x14ac:dyDescent="0.2">
      <c r="P10991" s="75"/>
      <c r="Q10991" s="75"/>
      <c r="W10991" s="75"/>
      <c r="AD10991" s="77"/>
    </row>
    <row r="10992" spans="16:30" ht="4.5" customHeight="1" x14ac:dyDescent="0.2">
      <c r="P10992" s="75"/>
      <c r="Q10992" s="75"/>
      <c r="W10992" s="75"/>
      <c r="AD10992" s="77"/>
    </row>
    <row r="10993" spans="16:30" ht="4.5" customHeight="1" x14ac:dyDescent="0.2">
      <c r="P10993" s="75"/>
      <c r="Q10993" s="75"/>
      <c r="W10993" s="75"/>
      <c r="AD10993" s="77"/>
    </row>
    <row r="10994" spans="16:30" ht="4.5" customHeight="1" x14ac:dyDescent="0.2">
      <c r="P10994" s="75"/>
      <c r="Q10994" s="75"/>
      <c r="W10994" s="75"/>
      <c r="AD10994" s="77"/>
    </row>
    <row r="10995" spans="16:30" ht="4.5" customHeight="1" x14ac:dyDescent="0.2">
      <c r="P10995" s="75"/>
      <c r="Q10995" s="75"/>
      <c r="W10995" s="75"/>
      <c r="AD10995" s="77"/>
    </row>
    <row r="10996" spans="16:30" ht="4.5" customHeight="1" x14ac:dyDescent="0.2">
      <c r="P10996" s="75"/>
      <c r="Q10996" s="75"/>
      <c r="W10996" s="75"/>
      <c r="AD10996" s="77"/>
    </row>
    <row r="10997" spans="16:30" ht="4.5" customHeight="1" x14ac:dyDescent="0.2">
      <c r="P10997" s="75"/>
      <c r="Q10997" s="75"/>
      <c r="W10997" s="75"/>
      <c r="AD10997" s="77"/>
    </row>
    <row r="10998" spans="16:30" ht="4.5" customHeight="1" x14ac:dyDescent="0.2">
      <c r="P10998" s="75"/>
      <c r="Q10998" s="75"/>
      <c r="W10998" s="75"/>
      <c r="AD10998" s="77"/>
    </row>
    <row r="10999" spans="16:30" ht="4.5" customHeight="1" x14ac:dyDescent="0.2">
      <c r="P10999" s="75"/>
      <c r="Q10999" s="75"/>
      <c r="W10999" s="75"/>
      <c r="AD10999" s="77"/>
    </row>
    <row r="11000" spans="16:30" ht="4.5" customHeight="1" x14ac:dyDescent="0.2">
      <c r="P11000" s="75"/>
      <c r="Q11000" s="75"/>
      <c r="W11000" s="75"/>
      <c r="AD11000" s="77"/>
    </row>
    <row r="11001" spans="16:30" ht="4.5" customHeight="1" x14ac:dyDescent="0.2">
      <c r="P11001" s="75"/>
      <c r="Q11001" s="75"/>
      <c r="W11001" s="75"/>
      <c r="AD11001" s="77"/>
    </row>
    <row r="11002" spans="16:30" ht="4.5" customHeight="1" x14ac:dyDescent="0.2">
      <c r="P11002" s="75"/>
      <c r="Q11002" s="75"/>
      <c r="W11002" s="75"/>
      <c r="AD11002" s="77"/>
    </row>
    <row r="11003" spans="16:30" ht="4.5" customHeight="1" x14ac:dyDescent="0.2">
      <c r="P11003" s="75"/>
      <c r="Q11003" s="75"/>
      <c r="W11003" s="75"/>
      <c r="AD11003" s="77"/>
    </row>
    <row r="11004" spans="16:30" ht="4.5" customHeight="1" x14ac:dyDescent="0.2">
      <c r="P11004" s="75"/>
      <c r="Q11004" s="75"/>
      <c r="W11004" s="75"/>
      <c r="AD11004" s="77"/>
    </row>
    <row r="11005" spans="16:30" ht="4.5" customHeight="1" x14ac:dyDescent="0.2">
      <c r="P11005" s="75"/>
      <c r="Q11005" s="75"/>
      <c r="W11005" s="75"/>
      <c r="AD11005" s="77"/>
    </row>
    <row r="11006" spans="16:30" ht="4.5" customHeight="1" x14ac:dyDescent="0.2">
      <c r="P11006" s="75"/>
      <c r="Q11006" s="75"/>
      <c r="W11006" s="75"/>
      <c r="AD11006" s="77"/>
    </row>
    <row r="11007" spans="16:30" ht="4.5" customHeight="1" x14ac:dyDescent="0.2">
      <c r="P11007" s="75"/>
      <c r="Q11007" s="75"/>
      <c r="W11007" s="75"/>
      <c r="AD11007" s="77"/>
    </row>
    <row r="11008" spans="16:30" ht="4.5" customHeight="1" x14ac:dyDescent="0.2">
      <c r="P11008" s="75"/>
      <c r="Q11008" s="75"/>
      <c r="W11008" s="75"/>
      <c r="AD11008" s="77"/>
    </row>
    <row r="11009" spans="16:30" ht="4.5" customHeight="1" x14ac:dyDescent="0.2">
      <c r="P11009" s="75"/>
      <c r="Q11009" s="75"/>
      <c r="W11009" s="75"/>
      <c r="AD11009" s="77"/>
    </row>
    <row r="11010" spans="16:30" ht="4.5" customHeight="1" x14ac:dyDescent="0.2">
      <c r="P11010" s="75"/>
      <c r="Q11010" s="75"/>
      <c r="W11010" s="75"/>
      <c r="AD11010" s="77"/>
    </row>
    <row r="11011" spans="16:30" ht="4.5" customHeight="1" x14ac:dyDescent="0.2">
      <c r="P11011" s="75"/>
      <c r="Q11011" s="75"/>
      <c r="W11011" s="75"/>
      <c r="AD11011" s="77"/>
    </row>
    <row r="11012" spans="16:30" ht="4.5" customHeight="1" x14ac:dyDescent="0.2">
      <c r="P11012" s="75"/>
      <c r="Q11012" s="75"/>
      <c r="W11012" s="75"/>
      <c r="AD11012" s="77"/>
    </row>
    <row r="11013" spans="16:30" ht="4.5" customHeight="1" x14ac:dyDescent="0.2">
      <c r="P11013" s="75"/>
      <c r="Q11013" s="75"/>
      <c r="W11013" s="75"/>
      <c r="AD11013" s="77"/>
    </row>
    <row r="11014" spans="16:30" ht="4.5" customHeight="1" x14ac:dyDescent="0.2">
      <c r="P11014" s="75"/>
      <c r="Q11014" s="75"/>
      <c r="W11014" s="75"/>
      <c r="AD11014" s="77"/>
    </row>
    <row r="11015" spans="16:30" ht="4.5" customHeight="1" x14ac:dyDescent="0.2">
      <c r="P11015" s="75"/>
      <c r="Q11015" s="75"/>
      <c r="W11015" s="75"/>
      <c r="AD11015" s="77"/>
    </row>
    <row r="11016" spans="16:30" ht="4.5" customHeight="1" x14ac:dyDescent="0.2">
      <c r="P11016" s="75"/>
      <c r="Q11016" s="75"/>
      <c r="W11016" s="75"/>
      <c r="AD11016" s="77"/>
    </row>
    <row r="11017" spans="16:30" ht="4.5" customHeight="1" x14ac:dyDescent="0.2">
      <c r="P11017" s="75"/>
      <c r="Q11017" s="75"/>
      <c r="W11017" s="75"/>
      <c r="AD11017" s="77"/>
    </row>
    <row r="11018" spans="16:30" ht="4.5" customHeight="1" x14ac:dyDescent="0.2">
      <c r="P11018" s="75"/>
      <c r="Q11018" s="75"/>
      <c r="W11018" s="75"/>
      <c r="AD11018" s="77"/>
    </row>
    <row r="11019" spans="16:30" ht="4.5" customHeight="1" x14ac:dyDescent="0.2">
      <c r="P11019" s="75"/>
      <c r="Q11019" s="75"/>
      <c r="W11019" s="75"/>
      <c r="AD11019" s="77"/>
    </row>
    <row r="11020" spans="16:30" ht="4.5" customHeight="1" x14ac:dyDescent="0.2">
      <c r="P11020" s="75"/>
      <c r="Q11020" s="75"/>
      <c r="W11020" s="75"/>
      <c r="AD11020" s="77"/>
    </row>
    <row r="11021" spans="16:30" ht="4.5" customHeight="1" x14ac:dyDescent="0.2">
      <c r="P11021" s="75"/>
      <c r="Q11021" s="75"/>
      <c r="W11021" s="75"/>
      <c r="AD11021" s="77"/>
    </row>
    <row r="11022" spans="16:30" ht="4.5" customHeight="1" x14ac:dyDescent="0.2">
      <c r="P11022" s="75"/>
      <c r="Q11022" s="75"/>
      <c r="W11022" s="75"/>
      <c r="AD11022" s="77"/>
    </row>
    <row r="11023" spans="16:30" ht="4.5" customHeight="1" x14ac:dyDescent="0.2">
      <c r="P11023" s="75"/>
      <c r="Q11023" s="75"/>
      <c r="W11023" s="75"/>
      <c r="AD11023" s="77"/>
    </row>
    <row r="11024" spans="16:30" ht="4.5" customHeight="1" x14ac:dyDescent="0.2">
      <c r="P11024" s="75"/>
      <c r="Q11024" s="75"/>
      <c r="W11024" s="75"/>
      <c r="AD11024" s="77"/>
    </row>
    <row r="11025" spans="16:30" ht="4.5" customHeight="1" x14ac:dyDescent="0.2">
      <c r="P11025" s="75"/>
      <c r="Q11025" s="75"/>
      <c r="W11025" s="75"/>
      <c r="AD11025" s="77"/>
    </row>
    <row r="11026" spans="16:30" ht="4.5" customHeight="1" x14ac:dyDescent="0.2">
      <c r="P11026" s="75"/>
      <c r="Q11026" s="75"/>
      <c r="W11026" s="75"/>
      <c r="AD11026" s="77"/>
    </row>
    <row r="11027" spans="16:30" ht="4.5" customHeight="1" x14ac:dyDescent="0.2">
      <c r="P11027" s="75"/>
      <c r="Q11027" s="75"/>
      <c r="W11027" s="75"/>
      <c r="AD11027" s="77"/>
    </row>
    <row r="11028" spans="16:30" ht="4.5" customHeight="1" x14ac:dyDescent="0.2">
      <c r="P11028" s="75"/>
      <c r="Q11028" s="75"/>
      <c r="W11028" s="75"/>
      <c r="AD11028" s="77"/>
    </row>
    <row r="11029" spans="16:30" ht="4.5" customHeight="1" x14ac:dyDescent="0.2">
      <c r="P11029" s="75"/>
      <c r="Q11029" s="75"/>
      <c r="W11029" s="75"/>
      <c r="AD11029" s="77"/>
    </row>
    <row r="11030" spans="16:30" ht="4.5" customHeight="1" x14ac:dyDescent="0.2">
      <c r="P11030" s="75"/>
      <c r="Q11030" s="75"/>
      <c r="W11030" s="75"/>
      <c r="AD11030" s="77"/>
    </row>
    <row r="11031" spans="16:30" ht="4.5" customHeight="1" x14ac:dyDescent="0.2">
      <c r="P11031" s="75"/>
      <c r="Q11031" s="75"/>
      <c r="W11031" s="75"/>
      <c r="AD11031" s="77"/>
    </row>
    <row r="11032" spans="16:30" ht="4.5" customHeight="1" x14ac:dyDescent="0.2">
      <c r="P11032" s="75"/>
      <c r="Q11032" s="75"/>
      <c r="W11032" s="75"/>
      <c r="AD11032" s="77"/>
    </row>
    <row r="11033" spans="16:30" ht="4.5" customHeight="1" x14ac:dyDescent="0.2">
      <c r="P11033" s="75"/>
      <c r="Q11033" s="75"/>
      <c r="W11033" s="75"/>
      <c r="AD11033" s="77"/>
    </row>
    <row r="11034" spans="16:30" ht="4.5" customHeight="1" x14ac:dyDescent="0.2">
      <c r="P11034" s="75"/>
      <c r="Q11034" s="75"/>
      <c r="W11034" s="75"/>
      <c r="AD11034" s="77"/>
    </row>
    <row r="11035" spans="16:30" ht="4.5" customHeight="1" x14ac:dyDescent="0.2">
      <c r="P11035" s="75"/>
      <c r="Q11035" s="75"/>
      <c r="W11035" s="75"/>
      <c r="AD11035" s="77"/>
    </row>
    <row r="11036" spans="16:30" ht="4.5" customHeight="1" x14ac:dyDescent="0.2">
      <c r="P11036" s="75"/>
      <c r="Q11036" s="75"/>
      <c r="W11036" s="75"/>
      <c r="AD11036" s="77"/>
    </row>
    <row r="11037" spans="16:30" ht="4.5" customHeight="1" x14ac:dyDescent="0.2">
      <c r="P11037" s="75"/>
      <c r="Q11037" s="75"/>
      <c r="W11037" s="75"/>
      <c r="AD11037" s="77"/>
    </row>
    <row r="11038" spans="16:30" ht="4.5" customHeight="1" x14ac:dyDescent="0.2">
      <c r="P11038" s="75"/>
      <c r="Q11038" s="75"/>
      <c r="W11038" s="75"/>
      <c r="AD11038" s="77"/>
    </row>
    <row r="11039" spans="16:30" ht="4.5" customHeight="1" x14ac:dyDescent="0.2">
      <c r="P11039" s="75"/>
      <c r="Q11039" s="75"/>
      <c r="W11039" s="75"/>
      <c r="AD11039" s="77"/>
    </row>
    <row r="11040" spans="16:30" ht="4.5" customHeight="1" x14ac:dyDescent="0.2">
      <c r="P11040" s="75"/>
      <c r="Q11040" s="75"/>
      <c r="W11040" s="75"/>
      <c r="AD11040" s="77"/>
    </row>
    <row r="11041" spans="16:30" ht="4.5" customHeight="1" x14ac:dyDescent="0.2">
      <c r="P11041" s="75"/>
      <c r="Q11041" s="75"/>
      <c r="W11041" s="75"/>
      <c r="AD11041" s="77"/>
    </row>
    <row r="11042" spans="16:30" ht="4.5" customHeight="1" x14ac:dyDescent="0.2">
      <c r="P11042" s="75"/>
      <c r="Q11042" s="75"/>
      <c r="W11042" s="75"/>
      <c r="AD11042" s="77"/>
    </row>
    <row r="11043" spans="16:30" ht="4.5" customHeight="1" x14ac:dyDescent="0.2">
      <c r="P11043" s="75"/>
      <c r="Q11043" s="75"/>
      <c r="W11043" s="75"/>
      <c r="AD11043" s="77"/>
    </row>
    <row r="11044" spans="16:30" ht="4.5" customHeight="1" x14ac:dyDescent="0.2">
      <c r="P11044" s="75"/>
      <c r="Q11044" s="75"/>
      <c r="W11044" s="75"/>
      <c r="AD11044" s="77"/>
    </row>
    <row r="11045" spans="16:30" ht="4.5" customHeight="1" x14ac:dyDescent="0.2">
      <c r="P11045" s="75"/>
      <c r="Q11045" s="75"/>
      <c r="W11045" s="75"/>
      <c r="AD11045" s="77"/>
    </row>
    <row r="11046" spans="16:30" ht="4.5" customHeight="1" x14ac:dyDescent="0.2">
      <c r="P11046" s="75"/>
      <c r="Q11046" s="75"/>
      <c r="W11046" s="75"/>
      <c r="AD11046" s="77"/>
    </row>
    <row r="11047" spans="16:30" ht="4.5" customHeight="1" x14ac:dyDescent="0.2">
      <c r="P11047" s="75"/>
      <c r="Q11047" s="75"/>
      <c r="W11047" s="75"/>
      <c r="AD11047" s="77"/>
    </row>
    <row r="11048" spans="16:30" ht="4.5" customHeight="1" x14ac:dyDescent="0.2">
      <c r="P11048" s="75"/>
      <c r="Q11048" s="75"/>
      <c r="W11048" s="75"/>
      <c r="AD11048" s="77"/>
    </row>
    <row r="11049" spans="16:30" ht="4.5" customHeight="1" x14ac:dyDescent="0.2">
      <c r="P11049" s="75"/>
      <c r="Q11049" s="75"/>
      <c r="W11049" s="75"/>
      <c r="AD11049" s="77"/>
    </row>
    <row r="11050" spans="16:30" ht="4.5" customHeight="1" x14ac:dyDescent="0.2">
      <c r="P11050" s="75"/>
      <c r="Q11050" s="75"/>
      <c r="W11050" s="75"/>
      <c r="AD11050" s="77"/>
    </row>
    <row r="11051" spans="16:30" ht="4.5" customHeight="1" x14ac:dyDescent="0.2">
      <c r="P11051" s="75"/>
      <c r="Q11051" s="75"/>
      <c r="W11051" s="75"/>
      <c r="AD11051" s="77"/>
    </row>
    <row r="11052" spans="16:30" ht="4.5" customHeight="1" x14ac:dyDescent="0.2">
      <c r="P11052" s="75"/>
      <c r="Q11052" s="75"/>
      <c r="W11052" s="75"/>
      <c r="AD11052" s="77"/>
    </row>
    <row r="11053" spans="16:30" ht="4.5" customHeight="1" x14ac:dyDescent="0.2">
      <c r="P11053" s="75"/>
      <c r="Q11053" s="75"/>
      <c r="W11053" s="75"/>
      <c r="AD11053" s="77"/>
    </row>
    <row r="11054" spans="16:30" ht="4.5" customHeight="1" x14ac:dyDescent="0.2">
      <c r="P11054" s="75"/>
      <c r="Q11054" s="75"/>
      <c r="W11054" s="75"/>
      <c r="AD11054" s="77"/>
    </row>
    <row r="11055" spans="16:30" ht="4.5" customHeight="1" x14ac:dyDescent="0.2">
      <c r="P11055" s="75"/>
      <c r="Q11055" s="75"/>
      <c r="W11055" s="75"/>
      <c r="AD11055" s="77"/>
    </row>
    <row r="11056" spans="16:30" ht="4.5" customHeight="1" x14ac:dyDescent="0.2">
      <c r="P11056" s="75"/>
      <c r="Q11056" s="75"/>
      <c r="W11056" s="75"/>
      <c r="AD11056" s="77"/>
    </row>
    <row r="11057" spans="16:30" ht="4.5" customHeight="1" x14ac:dyDescent="0.2">
      <c r="P11057" s="75"/>
      <c r="Q11057" s="75"/>
      <c r="W11057" s="75"/>
      <c r="AD11057" s="77"/>
    </row>
    <row r="11058" spans="16:30" ht="4.5" customHeight="1" x14ac:dyDescent="0.2">
      <c r="P11058" s="75"/>
      <c r="Q11058" s="75"/>
      <c r="W11058" s="75"/>
      <c r="AD11058" s="77"/>
    </row>
    <row r="11059" spans="16:30" ht="4.5" customHeight="1" x14ac:dyDescent="0.2">
      <c r="P11059" s="75"/>
      <c r="Q11059" s="75"/>
      <c r="W11059" s="75"/>
      <c r="AD11059" s="77"/>
    </row>
    <row r="11060" spans="16:30" ht="4.5" customHeight="1" x14ac:dyDescent="0.2">
      <c r="P11060" s="75"/>
      <c r="Q11060" s="75"/>
      <c r="W11060" s="75"/>
      <c r="AD11060" s="77"/>
    </row>
    <row r="11061" spans="16:30" ht="4.5" customHeight="1" x14ac:dyDescent="0.2">
      <c r="P11061" s="75"/>
      <c r="Q11061" s="75"/>
      <c r="W11061" s="75"/>
      <c r="AD11061" s="77"/>
    </row>
    <row r="11062" spans="16:30" ht="4.5" customHeight="1" x14ac:dyDescent="0.2">
      <c r="P11062" s="75"/>
      <c r="Q11062" s="75"/>
      <c r="W11062" s="75"/>
      <c r="AD11062" s="77"/>
    </row>
    <row r="11063" spans="16:30" ht="4.5" customHeight="1" x14ac:dyDescent="0.2">
      <c r="P11063" s="75"/>
      <c r="Q11063" s="75"/>
      <c r="W11063" s="75"/>
      <c r="AD11063" s="77"/>
    </row>
    <row r="11064" spans="16:30" ht="4.5" customHeight="1" x14ac:dyDescent="0.2">
      <c r="P11064" s="75"/>
      <c r="Q11064" s="75"/>
      <c r="W11064" s="75"/>
      <c r="AD11064" s="77"/>
    </row>
    <row r="11065" spans="16:30" ht="4.5" customHeight="1" x14ac:dyDescent="0.2">
      <c r="P11065" s="75"/>
      <c r="Q11065" s="75"/>
      <c r="W11065" s="75"/>
      <c r="AD11065" s="77"/>
    </row>
    <row r="11066" spans="16:30" ht="4.5" customHeight="1" x14ac:dyDescent="0.2">
      <c r="P11066" s="75"/>
      <c r="Q11066" s="75"/>
      <c r="W11066" s="75"/>
      <c r="AD11066" s="77"/>
    </row>
    <row r="11067" spans="16:30" ht="4.5" customHeight="1" x14ac:dyDescent="0.2">
      <c r="P11067" s="75"/>
      <c r="Q11067" s="75"/>
      <c r="W11067" s="75"/>
      <c r="AD11067" s="77"/>
    </row>
    <row r="11068" spans="16:30" ht="4.5" customHeight="1" x14ac:dyDescent="0.2">
      <c r="P11068" s="75"/>
      <c r="Q11068" s="75"/>
      <c r="W11068" s="75"/>
      <c r="AD11068" s="77"/>
    </row>
    <row r="11069" spans="16:30" ht="4.5" customHeight="1" x14ac:dyDescent="0.2">
      <c r="P11069" s="75"/>
      <c r="Q11069" s="75"/>
      <c r="W11069" s="75"/>
      <c r="AD11069" s="77"/>
    </row>
    <row r="11070" spans="16:30" ht="4.5" customHeight="1" x14ac:dyDescent="0.2">
      <c r="P11070" s="75"/>
      <c r="Q11070" s="75"/>
      <c r="W11070" s="75"/>
      <c r="AD11070" s="77"/>
    </row>
    <row r="11071" spans="16:30" ht="4.5" customHeight="1" x14ac:dyDescent="0.2">
      <c r="P11071" s="75"/>
      <c r="Q11071" s="75"/>
      <c r="W11071" s="75"/>
      <c r="AD11071" s="77"/>
    </row>
    <row r="11072" spans="16:30" ht="4.5" customHeight="1" x14ac:dyDescent="0.2">
      <c r="P11072" s="75"/>
      <c r="Q11072" s="75"/>
      <c r="W11072" s="75"/>
      <c r="AD11072" s="77"/>
    </row>
    <row r="11073" spans="16:30" ht="4.5" customHeight="1" x14ac:dyDescent="0.2">
      <c r="P11073" s="75"/>
      <c r="Q11073" s="75"/>
      <c r="W11073" s="75"/>
      <c r="AD11073" s="77"/>
    </row>
    <row r="11074" spans="16:30" ht="4.5" customHeight="1" x14ac:dyDescent="0.2">
      <c r="P11074" s="75"/>
      <c r="Q11074" s="75"/>
      <c r="W11074" s="75"/>
      <c r="AD11074" s="77"/>
    </row>
    <row r="11075" spans="16:30" ht="4.5" customHeight="1" x14ac:dyDescent="0.2">
      <c r="P11075" s="75"/>
      <c r="Q11075" s="75"/>
      <c r="W11075" s="75"/>
      <c r="AD11075" s="77"/>
    </row>
    <row r="11076" spans="16:30" ht="4.5" customHeight="1" x14ac:dyDescent="0.2">
      <c r="P11076" s="75"/>
      <c r="Q11076" s="75"/>
      <c r="W11076" s="75"/>
      <c r="AD11076" s="77"/>
    </row>
    <row r="11077" spans="16:30" ht="4.5" customHeight="1" x14ac:dyDescent="0.2">
      <c r="P11077" s="75"/>
      <c r="Q11077" s="75"/>
      <c r="W11077" s="75"/>
      <c r="AD11077" s="77"/>
    </row>
    <row r="11078" spans="16:30" ht="4.5" customHeight="1" x14ac:dyDescent="0.2">
      <c r="P11078" s="75"/>
      <c r="Q11078" s="75"/>
      <c r="W11078" s="75"/>
      <c r="AD11078" s="77"/>
    </row>
    <row r="11079" spans="16:30" ht="4.5" customHeight="1" x14ac:dyDescent="0.2">
      <c r="P11079" s="75"/>
      <c r="Q11079" s="75"/>
      <c r="W11079" s="75"/>
      <c r="AD11079" s="77"/>
    </row>
    <row r="11080" spans="16:30" ht="4.5" customHeight="1" x14ac:dyDescent="0.2">
      <c r="P11080" s="75"/>
      <c r="Q11080" s="75"/>
      <c r="W11080" s="75"/>
      <c r="AD11080" s="77"/>
    </row>
    <row r="11081" spans="16:30" ht="4.5" customHeight="1" x14ac:dyDescent="0.2">
      <c r="P11081" s="75"/>
      <c r="Q11081" s="75"/>
      <c r="W11081" s="75"/>
      <c r="AD11081" s="77"/>
    </row>
    <row r="11082" spans="16:30" ht="4.5" customHeight="1" x14ac:dyDescent="0.2">
      <c r="P11082" s="75"/>
      <c r="Q11082" s="75"/>
      <c r="W11082" s="75"/>
      <c r="AD11082" s="77"/>
    </row>
    <row r="11083" spans="16:30" ht="4.5" customHeight="1" x14ac:dyDescent="0.2">
      <c r="P11083" s="75"/>
      <c r="Q11083" s="75"/>
      <c r="W11083" s="75"/>
      <c r="AD11083" s="77"/>
    </row>
    <row r="11084" spans="16:30" ht="4.5" customHeight="1" x14ac:dyDescent="0.2">
      <c r="P11084" s="75"/>
      <c r="Q11084" s="75"/>
      <c r="W11084" s="75"/>
      <c r="AD11084" s="77"/>
    </row>
    <row r="11085" spans="16:30" ht="4.5" customHeight="1" x14ac:dyDescent="0.2">
      <c r="P11085" s="75"/>
      <c r="Q11085" s="75"/>
      <c r="W11085" s="75"/>
      <c r="AD11085" s="77"/>
    </row>
    <row r="11086" spans="16:30" ht="4.5" customHeight="1" x14ac:dyDescent="0.2">
      <c r="P11086" s="75"/>
      <c r="Q11086" s="75"/>
      <c r="W11086" s="75"/>
      <c r="AD11086" s="77"/>
    </row>
    <row r="11087" spans="16:30" ht="4.5" customHeight="1" x14ac:dyDescent="0.2">
      <c r="P11087" s="75"/>
      <c r="Q11087" s="75"/>
      <c r="W11087" s="75"/>
      <c r="AD11087" s="77"/>
    </row>
    <row r="11088" spans="16:30" ht="4.5" customHeight="1" x14ac:dyDescent="0.2">
      <c r="P11088" s="75"/>
      <c r="Q11088" s="75"/>
      <c r="W11088" s="75"/>
      <c r="AD11088" s="77"/>
    </row>
    <row r="11089" spans="16:30" ht="4.5" customHeight="1" x14ac:dyDescent="0.2">
      <c r="P11089" s="75"/>
      <c r="Q11089" s="75"/>
      <c r="W11089" s="75"/>
      <c r="AD11089" s="77"/>
    </row>
    <row r="11090" spans="16:30" ht="4.5" customHeight="1" x14ac:dyDescent="0.2">
      <c r="P11090" s="75"/>
      <c r="Q11090" s="75"/>
      <c r="W11090" s="75"/>
      <c r="AD11090" s="77"/>
    </row>
    <row r="11091" spans="16:30" ht="4.5" customHeight="1" x14ac:dyDescent="0.2">
      <c r="P11091" s="75"/>
      <c r="Q11091" s="75"/>
      <c r="W11091" s="75"/>
      <c r="AD11091" s="77"/>
    </row>
    <row r="11092" spans="16:30" ht="4.5" customHeight="1" x14ac:dyDescent="0.2">
      <c r="P11092" s="75"/>
      <c r="Q11092" s="75"/>
      <c r="W11092" s="75"/>
      <c r="AD11092" s="77"/>
    </row>
    <row r="11093" spans="16:30" ht="4.5" customHeight="1" x14ac:dyDescent="0.2">
      <c r="P11093" s="75"/>
      <c r="Q11093" s="75"/>
      <c r="W11093" s="75"/>
      <c r="AD11093" s="77"/>
    </row>
    <row r="11094" spans="16:30" ht="4.5" customHeight="1" x14ac:dyDescent="0.2">
      <c r="P11094" s="75"/>
      <c r="Q11094" s="75"/>
      <c r="W11094" s="75"/>
      <c r="AD11094" s="77"/>
    </row>
    <row r="11095" spans="16:30" ht="4.5" customHeight="1" x14ac:dyDescent="0.2">
      <c r="P11095" s="75"/>
      <c r="Q11095" s="75"/>
      <c r="W11095" s="75"/>
      <c r="AD11095" s="77"/>
    </row>
    <row r="11096" spans="16:30" ht="4.5" customHeight="1" x14ac:dyDescent="0.2">
      <c r="P11096" s="75"/>
      <c r="Q11096" s="75"/>
      <c r="W11096" s="75"/>
      <c r="AD11096" s="77"/>
    </row>
    <row r="11097" spans="16:30" ht="4.5" customHeight="1" x14ac:dyDescent="0.2">
      <c r="P11097" s="75"/>
      <c r="Q11097" s="75"/>
      <c r="W11097" s="75"/>
      <c r="AD11097" s="77"/>
    </row>
    <row r="11098" spans="16:30" ht="4.5" customHeight="1" x14ac:dyDescent="0.2">
      <c r="P11098" s="75"/>
      <c r="Q11098" s="75"/>
      <c r="W11098" s="75"/>
      <c r="AD11098" s="77"/>
    </row>
    <row r="11099" spans="16:30" ht="4.5" customHeight="1" x14ac:dyDescent="0.2">
      <c r="P11099" s="75"/>
      <c r="Q11099" s="75"/>
      <c r="W11099" s="75"/>
      <c r="AD11099" s="77"/>
    </row>
    <row r="11100" spans="16:30" ht="4.5" customHeight="1" x14ac:dyDescent="0.2">
      <c r="P11100" s="75"/>
      <c r="Q11100" s="75"/>
      <c r="W11100" s="75"/>
      <c r="AD11100" s="77"/>
    </row>
    <row r="11101" spans="16:30" ht="4.5" customHeight="1" x14ac:dyDescent="0.2">
      <c r="P11101" s="75"/>
      <c r="Q11101" s="75"/>
      <c r="W11101" s="75"/>
      <c r="AD11101" s="77"/>
    </row>
    <row r="11102" spans="16:30" ht="4.5" customHeight="1" x14ac:dyDescent="0.2">
      <c r="P11102" s="75"/>
      <c r="Q11102" s="75"/>
      <c r="W11102" s="75"/>
      <c r="AD11102" s="77"/>
    </row>
    <row r="11103" spans="16:30" ht="4.5" customHeight="1" x14ac:dyDescent="0.2">
      <c r="P11103" s="75"/>
      <c r="Q11103" s="75"/>
      <c r="W11103" s="75"/>
      <c r="AD11103" s="77"/>
    </row>
    <row r="11104" spans="16:30" ht="4.5" customHeight="1" x14ac:dyDescent="0.2">
      <c r="P11104" s="75"/>
      <c r="Q11104" s="75"/>
      <c r="W11104" s="75"/>
      <c r="AD11104" s="77"/>
    </row>
    <row r="11105" spans="16:30" ht="4.5" customHeight="1" x14ac:dyDescent="0.2">
      <c r="P11105" s="75"/>
      <c r="Q11105" s="75"/>
      <c r="W11105" s="75"/>
      <c r="AD11105" s="77"/>
    </row>
    <row r="11106" spans="16:30" ht="4.5" customHeight="1" x14ac:dyDescent="0.2">
      <c r="P11106" s="75"/>
      <c r="Q11106" s="75"/>
      <c r="W11106" s="75"/>
      <c r="AD11106" s="77"/>
    </row>
    <row r="11107" spans="16:30" ht="4.5" customHeight="1" x14ac:dyDescent="0.2">
      <c r="P11107" s="75"/>
      <c r="Q11107" s="75"/>
      <c r="W11107" s="75"/>
      <c r="AD11107" s="77"/>
    </row>
    <row r="11108" spans="16:30" ht="4.5" customHeight="1" x14ac:dyDescent="0.2">
      <c r="P11108" s="75"/>
      <c r="Q11108" s="75"/>
      <c r="W11108" s="75"/>
      <c r="AD11108" s="77"/>
    </row>
    <row r="11109" spans="16:30" ht="4.5" customHeight="1" x14ac:dyDescent="0.2">
      <c r="P11109" s="75"/>
      <c r="Q11109" s="75"/>
      <c r="W11109" s="75"/>
      <c r="AD11109" s="77"/>
    </row>
    <row r="11110" spans="16:30" ht="4.5" customHeight="1" x14ac:dyDescent="0.2">
      <c r="P11110" s="75"/>
      <c r="Q11110" s="75"/>
      <c r="W11110" s="75"/>
      <c r="AD11110" s="77"/>
    </row>
    <row r="11111" spans="16:30" ht="4.5" customHeight="1" x14ac:dyDescent="0.2">
      <c r="P11111" s="75"/>
      <c r="Q11111" s="75"/>
      <c r="W11111" s="75"/>
      <c r="AD11111" s="77"/>
    </row>
    <row r="11112" spans="16:30" ht="4.5" customHeight="1" x14ac:dyDescent="0.2">
      <c r="P11112" s="75"/>
      <c r="Q11112" s="75"/>
      <c r="W11112" s="75"/>
      <c r="AD11112" s="77"/>
    </row>
    <row r="11113" spans="16:30" ht="4.5" customHeight="1" x14ac:dyDescent="0.2">
      <c r="P11113" s="75"/>
      <c r="Q11113" s="75"/>
      <c r="W11113" s="75"/>
      <c r="AD11113" s="77"/>
    </row>
    <row r="11114" spans="16:30" ht="4.5" customHeight="1" x14ac:dyDescent="0.2">
      <c r="P11114" s="75"/>
      <c r="Q11114" s="75"/>
      <c r="W11114" s="75"/>
      <c r="AD11114" s="77"/>
    </row>
    <row r="11115" spans="16:30" ht="4.5" customHeight="1" x14ac:dyDescent="0.2">
      <c r="P11115" s="75"/>
      <c r="Q11115" s="75"/>
      <c r="W11115" s="75"/>
      <c r="AD11115" s="77"/>
    </row>
    <row r="11116" spans="16:30" ht="4.5" customHeight="1" x14ac:dyDescent="0.2">
      <c r="P11116" s="75"/>
      <c r="Q11116" s="75"/>
      <c r="W11116" s="75"/>
      <c r="AD11116" s="77"/>
    </row>
    <row r="11117" spans="16:30" ht="4.5" customHeight="1" x14ac:dyDescent="0.2">
      <c r="P11117" s="75"/>
      <c r="Q11117" s="75"/>
      <c r="W11117" s="75"/>
      <c r="AD11117" s="77"/>
    </row>
    <row r="11118" spans="16:30" ht="4.5" customHeight="1" x14ac:dyDescent="0.2">
      <c r="P11118" s="75"/>
      <c r="Q11118" s="75"/>
      <c r="W11118" s="75"/>
      <c r="AD11118" s="77"/>
    </row>
    <row r="11119" spans="16:30" ht="4.5" customHeight="1" x14ac:dyDescent="0.2">
      <c r="P11119" s="75"/>
      <c r="Q11119" s="75"/>
      <c r="W11119" s="75"/>
      <c r="AD11119" s="77"/>
    </row>
    <row r="11120" spans="16:30" ht="4.5" customHeight="1" x14ac:dyDescent="0.2">
      <c r="P11120" s="75"/>
      <c r="Q11120" s="75"/>
      <c r="W11120" s="75"/>
      <c r="AD11120" s="77"/>
    </row>
    <row r="11121" spans="16:30" ht="4.5" customHeight="1" x14ac:dyDescent="0.2">
      <c r="P11121" s="75"/>
      <c r="Q11121" s="75"/>
      <c r="W11121" s="75"/>
      <c r="AD11121" s="77"/>
    </row>
    <row r="11122" spans="16:30" ht="4.5" customHeight="1" x14ac:dyDescent="0.2">
      <c r="P11122" s="75"/>
      <c r="Q11122" s="75"/>
      <c r="W11122" s="75"/>
      <c r="AD11122" s="77"/>
    </row>
    <row r="11123" spans="16:30" ht="4.5" customHeight="1" x14ac:dyDescent="0.2">
      <c r="P11123" s="75"/>
      <c r="Q11123" s="75"/>
      <c r="W11123" s="75"/>
      <c r="AD11123" s="77"/>
    </row>
    <row r="11124" spans="16:30" ht="4.5" customHeight="1" x14ac:dyDescent="0.2">
      <c r="P11124" s="75"/>
      <c r="Q11124" s="75"/>
      <c r="W11124" s="75"/>
      <c r="AD11124" s="77"/>
    </row>
    <row r="11125" spans="16:30" ht="4.5" customHeight="1" x14ac:dyDescent="0.2">
      <c r="P11125" s="75"/>
      <c r="Q11125" s="75"/>
      <c r="W11125" s="75"/>
      <c r="AD11125" s="77"/>
    </row>
    <row r="11126" spans="16:30" ht="4.5" customHeight="1" x14ac:dyDescent="0.2">
      <c r="P11126" s="75"/>
      <c r="Q11126" s="75"/>
      <c r="W11126" s="75"/>
      <c r="AD11126" s="77"/>
    </row>
    <row r="11127" spans="16:30" ht="4.5" customHeight="1" x14ac:dyDescent="0.2">
      <c r="P11127" s="75"/>
      <c r="Q11127" s="75"/>
      <c r="W11127" s="75"/>
      <c r="AD11127" s="77"/>
    </row>
    <row r="11128" spans="16:30" ht="4.5" customHeight="1" x14ac:dyDescent="0.2">
      <c r="P11128" s="75"/>
      <c r="Q11128" s="75"/>
      <c r="W11128" s="75"/>
      <c r="AD11128" s="77"/>
    </row>
    <row r="11129" spans="16:30" ht="4.5" customHeight="1" x14ac:dyDescent="0.2">
      <c r="P11129" s="75"/>
      <c r="Q11129" s="75"/>
      <c r="W11129" s="75"/>
      <c r="AD11129" s="77"/>
    </row>
    <row r="11130" spans="16:30" ht="4.5" customHeight="1" x14ac:dyDescent="0.2">
      <c r="P11130" s="75"/>
      <c r="Q11130" s="75"/>
      <c r="W11130" s="75"/>
      <c r="AD11130" s="77"/>
    </row>
    <row r="11131" spans="16:30" ht="4.5" customHeight="1" x14ac:dyDescent="0.2">
      <c r="P11131" s="75"/>
      <c r="Q11131" s="75"/>
      <c r="W11131" s="75"/>
      <c r="AD11131" s="77"/>
    </row>
    <row r="11132" spans="16:30" ht="4.5" customHeight="1" x14ac:dyDescent="0.2">
      <c r="P11132" s="75"/>
      <c r="Q11132" s="75"/>
      <c r="W11132" s="75"/>
      <c r="AD11132" s="77"/>
    </row>
    <row r="11133" spans="16:30" ht="4.5" customHeight="1" x14ac:dyDescent="0.2">
      <c r="P11133" s="75"/>
      <c r="Q11133" s="75"/>
      <c r="W11133" s="75"/>
      <c r="AD11133" s="77"/>
    </row>
    <row r="11134" spans="16:30" ht="4.5" customHeight="1" x14ac:dyDescent="0.2">
      <c r="P11134" s="75"/>
      <c r="Q11134" s="75"/>
      <c r="W11134" s="75"/>
      <c r="AD11134" s="77"/>
    </row>
    <row r="11135" spans="16:30" ht="4.5" customHeight="1" x14ac:dyDescent="0.2">
      <c r="P11135" s="75"/>
      <c r="Q11135" s="75"/>
      <c r="W11135" s="75"/>
      <c r="AD11135" s="77"/>
    </row>
    <row r="11136" spans="16:30" ht="4.5" customHeight="1" x14ac:dyDescent="0.2">
      <c r="P11136" s="75"/>
      <c r="Q11136" s="75"/>
      <c r="W11136" s="75"/>
      <c r="AD11136" s="77"/>
    </row>
    <row r="11137" spans="16:30" ht="4.5" customHeight="1" x14ac:dyDescent="0.2">
      <c r="P11137" s="75"/>
      <c r="Q11137" s="75"/>
      <c r="W11137" s="75"/>
      <c r="AD11137" s="77"/>
    </row>
    <row r="11138" spans="16:30" ht="4.5" customHeight="1" x14ac:dyDescent="0.2">
      <c r="P11138" s="75"/>
      <c r="Q11138" s="75"/>
      <c r="W11138" s="75"/>
      <c r="AD11138" s="77"/>
    </row>
    <row r="11139" spans="16:30" ht="4.5" customHeight="1" x14ac:dyDescent="0.2">
      <c r="P11139" s="75"/>
      <c r="Q11139" s="75"/>
      <c r="W11139" s="75"/>
      <c r="AD11139" s="77"/>
    </row>
    <row r="11140" spans="16:30" ht="4.5" customHeight="1" x14ac:dyDescent="0.2">
      <c r="P11140" s="75"/>
      <c r="Q11140" s="75"/>
      <c r="W11140" s="75"/>
      <c r="AD11140" s="77"/>
    </row>
    <row r="11141" spans="16:30" ht="4.5" customHeight="1" x14ac:dyDescent="0.2">
      <c r="P11141" s="75"/>
      <c r="Q11141" s="75"/>
      <c r="W11141" s="75"/>
      <c r="AD11141" s="77"/>
    </row>
    <row r="11142" spans="16:30" ht="4.5" customHeight="1" x14ac:dyDescent="0.2">
      <c r="P11142" s="75"/>
      <c r="Q11142" s="75"/>
      <c r="W11142" s="75"/>
      <c r="AD11142" s="77"/>
    </row>
    <row r="11143" spans="16:30" ht="4.5" customHeight="1" x14ac:dyDescent="0.2">
      <c r="P11143" s="75"/>
      <c r="Q11143" s="75"/>
      <c r="W11143" s="75"/>
      <c r="AD11143" s="77"/>
    </row>
    <row r="11144" spans="16:30" ht="4.5" customHeight="1" x14ac:dyDescent="0.2">
      <c r="P11144" s="75"/>
      <c r="Q11144" s="75"/>
      <c r="W11144" s="75"/>
      <c r="AD11144" s="77"/>
    </row>
    <row r="11145" spans="16:30" ht="4.5" customHeight="1" x14ac:dyDescent="0.2">
      <c r="P11145" s="75"/>
      <c r="Q11145" s="75"/>
      <c r="W11145" s="75"/>
      <c r="AD11145" s="77"/>
    </row>
    <row r="11146" spans="16:30" ht="4.5" customHeight="1" x14ac:dyDescent="0.2">
      <c r="P11146" s="75"/>
      <c r="Q11146" s="75"/>
      <c r="W11146" s="75"/>
      <c r="AD11146" s="77"/>
    </row>
    <row r="11147" spans="16:30" ht="4.5" customHeight="1" x14ac:dyDescent="0.2">
      <c r="P11147" s="75"/>
      <c r="Q11147" s="75"/>
      <c r="W11147" s="75"/>
      <c r="AD11147" s="77"/>
    </row>
    <row r="11148" spans="16:30" ht="4.5" customHeight="1" x14ac:dyDescent="0.2">
      <c r="P11148" s="75"/>
      <c r="Q11148" s="75"/>
      <c r="W11148" s="75"/>
      <c r="AD11148" s="77"/>
    </row>
    <row r="11149" spans="16:30" ht="4.5" customHeight="1" x14ac:dyDescent="0.2">
      <c r="P11149" s="75"/>
      <c r="Q11149" s="75"/>
      <c r="W11149" s="75"/>
      <c r="AD11149" s="77"/>
    </row>
    <row r="11150" spans="16:30" ht="4.5" customHeight="1" x14ac:dyDescent="0.2">
      <c r="P11150" s="75"/>
      <c r="Q11150" s="75"/>
      <c r="W11150" s="75"/>
      <c r="AD11150" s="77"/>
    </row>
    <row r="11151" spans="16:30" ht="4.5" customHeight="1" x14ac:dyDescent="0.2">
      <c r="P11151" s="75"/>
      <c r="Q11151" s="75"/>
      <c r="W11151" s="75"/>
      <c r="AD11151" s="77"/>
    </row>
    <row r="11152" spans="16:30" ht="4.5" customHeight="1" x14ac:dyDescent="0.2">
      <c r="P11152" s="75"/>
      <c r="Q11152" s="75"/>
      <c r="W11152" s="75"/>
      <c r="AD11152" s="77"/>
    </row>
    <row r="11153" spans="16:30" ht="4.5" customHeight="1" x14ac:dyDescent="0.2">
      <c r="P11153" s="75"/>
      <c r="Q11153" s="75"/>
      <c r="W11153" s="75"/>
      <c r="AD11153" s="77"/>
    </row>
    <row r="11154" spans="16:30" ht="4.5" customHeight="1" x14ac:dyDescent="0.2">
      <c r="P11154" s="75"/>
      <c r="Q11154" s="75"/>
      <c r="W11154" s="75"/>
      <c r="AD11154" s="77"/>
    </row>
    <row r="11155" spans="16:30" ht="4.5" customHeight="1" x14ac:dyDescent="0.2">
      <c r="P11155" s="75"/>
      <c r="Q11155" s="75"/>
      <c r="W11155" s="75"/>
      <c r="AD11155" s="77"/>
    </row>
    <row r="11156" spans="16:30" ht="4.5" customHeight="1" x14ac:dyDescent="0.2">
      <c r="P11156" s="75"/>
      <c r="Q11156" s="75"/>
      <c r="W11156" s="75"/>
      <c r="AD11156" s="77"/>
    </row>
    <row r="11157" spans="16:30" ht="4.5" customHeight="1" x14ac:dyDescent="0.2">
      <c r="P11157" s="75"/>
      <c r="Q11157" s="75"/>
      <c r="W11157" s="75"/>
      <c r="AD11157" s="77"/>
    </row>
    <row r="11158" spans="16:30" ht="4.5" customHeight="1" x14ac:dyDescent="0.2">
      <c r="P11158" s="75"/>
      <c r="Q11158" s="75"/>
      <c r="W11158" s="75"/>
      <c r="AD11158" s="77"/>
    </row>
    <row r="11159" spans="16:30" ht="4.5" customHeight="1" x14ac:dyDescent="0.2">
      <c r="P11159" s="75"/>
      <c r="Q11159" s="75"/>
      <c r="W11159" s="75"/>
      <c r="AD11159" s="77"/>
    </row>
    <row r="11160" spans="16:30" ht="4.5" customHeight="1" x14ac:dyDescent="0.2">
      <c r="P11160" s="75"/>
      <c r="Q11160" s="75"/>
      <c r="W11160" s="75"/>
      <c r="AD11160" s="77"/>
    </row>
    <row r="11161" spans="16:30" ht="4.5" customHeight="1" x14ac:dyDescent="0.2">
      <c r="P11161" s="75"/>
      <c r="Q11161" s="75"/>
      <c r="W11161" s="75"/>
      <c r="AD11161" s="77"/>
    </row>
    <row r="11162" spans="16:30" ht="4.5" customHeight="1" x14ac:dyDescent="0.2">
      <c r="P11162" s="75"/>
      <c r="Q11162" s="75"/>
      <c r="W11162" s="75"/>
      <c r="AD11162" s="77"/>
    </row>
    <row r="11163" spans="16:30" ht="4.5" customHeight="1" x14ac:dyDescent="0.2">
      <c r="P11163" s="75"/>
      <c r="Q11163" s="75"/>
      <c r="W11163" s="75"/>
      <c r="AD11163" s="77"/>
    </row>
    <row r="11164" spans="16:30" ht="4.5" customHeight="1" x14ac:dyDescent="0.2">
      <c r="P11164" s="75"/>
      <c r="Q11164" s="75"/>
      <c r="W11164" s="75"/>
      <c r="AD11164" s="77"/>
    </row>
    <row r="11165" spans="16:30" ht="4.5" customHeight="1" x14ac:dyDescent="0.2">
      <c r="P11165" s="75"/>
      <c r="Q11165" s="75"/>
      <c r="W11165" s="75"/>
      <c r="AD11165" s="77"/>
    </row>
    <row r="11166" spans="16:30" ht="4.5" customHeight="1" x14ac:dyDescent="0.2">
      <c r="P11166" s="75"/>
      <c r="Q11166" s="75"/>
      <c r="W11166" s="75"/>
      <c r="AD11166" s="77"/>
    </row>
    <row r="11167" spans="16:30" ht="4.5" customHeight="1" x14ac:dyDescent="0.2">
      <c r="P11167" s="75"/>
      <c r="Q11167" s="75"/>
      <c r="W11167" s="75"/>
      <c r="AD11167" s="77"/>
    </row>
    <row r="11168" spans="16:30" ht="4.5" customHeight="1" x14ac:dyDescent="0.2">
      <c r="P11168" s="75"/>
      <c r="Q11168" s="75"/>
      <c r="W11168" s="75"/>
      <c r="AD11168" s="77"/>
    </row>
    <row r="11169" spans="16:30" ht="4.5" customHeight="1" x14ac:dyDescent="0.2">
      <c r="P11169" s="75"/>
      <c r="Q11169" s="75"/>
      <c r="W11169" s="75"/>
      <c r="AD11169" s="77"/>
    </row>
    <row r="11170" spans="16:30" ht="4.5" customHeight="1" x14ac:dyDescent="0.2">
      <c r="P11170" s="75"/>
      <c r="Q11170" s="75"/>
      <c r="W11170" s="75"/>
      <c r="AD11170" s="77"/>
    </row>
    <row r="11171" spans="16:30" ht="4.5" customHeight="1" x14ac:dyDescent="0.2">
      <c r="P11171" s="75"/>
      <c r="Q11171" s="75"/>
      <c r="W11171" s="75"/>
      <c r="AD11171" s="77"/>
    </row>
    <row r="11172" spans="16:30" ht="4.5" customHeight="1" x14ac:dyDescent="0.2">
      <c r="P11172" s="75"/>
      <c r="Q11172" s="75"/>
      <c r="W11172" s="75"/>
      <c r="AD11172" s="77"/>
    </row>
    <row r="11173" spans="16:30" ht="4.5" customHeight="1" x14ac:dyDescent="0.2">
      <c r="P11173" s="75"/>
      <c r="Q11173" s="75"/>
      <c r="W11173" s="75"/>
      <c r="AD11173" s="77"/>
    </row>
    <row r="11174" spans="16:30" ht="4.5" customHeight="1" x14ac:dyDescent="0.2">
      <c r="P11174" s="75"/>
      <c r="Q11174" s="75"/>
      <c r="W11174" s="75"/>
      <c r="AD11174" s="77"/>
    </row>
    <row r="11175" spans="16:30" ht="4.5" customHeight="1" x14ac:dyDescent="0.2">
      <c r="P11175" s="75"/>
      <c r="Q11175" s="75"/>
      <c r="W11175" s="75"/>
      <c r="AD11175" s="77"/>
    </row>
    <row r="11176" spans="16:30" ht="4.5" customHeight="1" x14ac:dyDescent="0.2">
      <c r="P11176" s="75"/>
      <c r="Q11176" s="75"/>
      <c r="W11176" s="75"/>
      <c r="AD11176" s="77"/>
    </row>
    <row r="11177" spans="16:30" ht="4.5" customHeight="1" x14ac:dyDescent="0.2">
      <c r="P11177" s="75"/>
      <c r="Q11177" s="75"/>
      <c r="W11177" s="75"/>
      <c r="AD11177" s="77"/>
    </row>
    <row r="11178" spans="16:30" ht="4.5" customHeight="1" x14ac:dyDescent="0.2">
      <c r="P11178" s="75"/>
      <c r="Q11178" s="75"/>
      <c r="W11178" s="75"/>
      <c r="AD11178" s="77"/>
    </row>
    <row r="11179" spans="16:30" ht="4.5" customHeight="1" x14ac:dyDescent="0.2">
      <c r="P11179" s="75"/>
      <c r="Q11179" s="75"/>
      <c r="W11179" s="75"/>
      <c r="AD11179" s="77"/>
    </row>
    <row r="11180" spans="16:30" ht="4.5" customHeight="1" x14ac:dyDescent="0.2">
      <c r="P11180" s="75"/>
      <c r="Q11180" s="75"/>
      <c r="W11180" s="75"/>
      <c r="AD11180" s="77"/>
    </row>
    <row r="11181" spans="16:30" ht="4.5" customHeight="1" x14ac:dyDescent="0.2">
      <c r="P11181" s="75"/>
      <c r="Q11181" s="75"/>
      <c r="W11181" s="75"/>
      <c r="AD11181" s="77"/>
    </row>
    <row r="11182" spans="16:30" ht="4.5" customHeight="1" x14ac:dyDescent="0.2">
      <c r="P11182" s="75"/>
      <c r="Q11182" s="75"/>
      <c r="W11182" s="75"/>
      <c r="AD11182" s="77"/>
    </row>
    <row r="11183" spans="16:30" ht="4.5" customHeight="1" x14ac:dyDescent="0.2">
      <c r="P11183" s="75"/>
      <c r="Q11183" s="75"/>
      <c r="W11183" s="75"/>
      <c r="AD11183" s="77"/>
    </row>
    <row r="11184" spans="16:30" ht="4.5" customHeight="1" x14ac:dyDescent="0.2">
      <c r="P11184" s="75"/>
      <c r="Q11184" s="75"/>
      <c r="W11184" s="75"/>
      <c r="AD11184" s="77"/>
    </row>
    <row r="11185" spans="16:30" ht="4.5" customHeight="1" x14ac:dyDescent="0.2">
      <c r="P11185" s="75"/>
      <c r="Q11185" s="75"/>
      <c r="W11185" s="75"/>
      <c r="AD11185" s="77"/>
    </row>
    <row r="11186" spans="16:30" ht="4.5" customHeight="1" x14ac:dyDescent="0.2">
      <c r="P11186" s="75"/>
      <c r="Q11186" s="75"/>
      <c r="W11186" s="75"/>
      <c r="AD11186" s="77"/>
    </row>
    <row r="11187" spans="16:30" ht="4.5" customHeight="1" x14ac:dyDescent="0.2">
      <c r="P11187" s="75"/>
      <c r="Q11187" s="75"/>
      <c r="W11187" s="75"/>
      <c r="AD11187" s="77"/>
    </row>
    <row r="11188" spans="16:30" ht="4.5" customHeight="1" x14ac:dyDescent="0.2">
      <c r="P11188" s="75"/>
      <c r="Q11188" s="75"/>
      <c r="W11188" s="75"/>
      <c r="AD11188" s="77"/>
    </row>
    <row r="11189" spans="16:30" ht="4.5" customHeight="1" x14ac:dyDescent="0.2">
      <c r="P11189" s="75"/>
      <c r="Q11189" s="75"/>
      <c r="W11189" s="75"/>
      <c r="AD11189" s="77"/>
    </row>
    <row r="11190" spans="16:30" ht="4.5" customHeight="1" x14ac:dyDescent="0.2">
      <c r="P11190" s="75"/>
      <c r="Q11190" s="75"/>
      <c r="W11190" s="75"/>
      <c r="AD11190" s="77"/>
    </row>
    <row r="11191" spans="16:30" ht="4.5" customHeight="1" x14ac:dyDescent="0.2">
      <c r="P11191" s="75"/>
      <c r="Q11191" s="75"/>
      <c r="W11191" s="75"/>
      <c r="AD11191" s="77"/>
    </row>
    <row r="11192" spans="16:30" ht="4.5" customHeight="1" x14ac:dyDescent="0.2">
      <c r="P11192" s="75"/>
      <c r="Q11192" s="75"/>
      <c r="W11192" s="75"/>
      <c r="AD11192" s="77"/>
    </row>
    <row r="11193" spans="16:30" ht="4.5" customHeight="1" x14ac:dyDescent="0.2">
      <c r="P11193" s="75"/>
      <c r="Q11193" s="75"/>
      <c r="W11193" s="75"/>
      <c r="AD11193" s="77"/>
    </row>
    <row r="11194" spans="16:30" ht="4.5" customHeight="1" x14ac:dyDescent="0.2">
      <c r="P11194" s="75"/>
      <c r="Q11194" s="75"/>
      <c r="W11194" s="75"/>
      <c r="AD11194" s="77"/>
    </row>
    <row r="11195" spans="16:30" ht="4.5" customHeight="1" x14ac:dyDescent="0.2">
      <c r="P11195" s="75"/>
      <c r="Q11195" s="75"/>
      <c r="W11195" s="75"/>
      <c r="AD11195" s="77"/>
    </row>
    <row r="11196" spans="16:30" ht="4.5" customHeight="1" x14ac:dyDescent="0.2">
      <c r="P11196" s="75"/>
      <c r="Q11196" s="75"/>
      <c r="W11196" s="75"/>
      <c r="AD11196" s="77"/>
    </row>
    <row r="11197" spans="16:30" ht="4.5" customHeight="1" x14ac:dyDescent="0.2">
      <c r="P11197" s="75"/>
      <c r="Q11197" s="75"/>
      <c r="W11197" s="75"/>
      <c r="AD11197" s="77"/>
    </row>
    <row r="11198" spans="16:30" ht="4.5" customHeight="1" x14ac:dyDescent="0.2">
      <c r="P11198" s="75"/>
      <c r="Q11198" s="75"/>
      <c r="W11198" s="75"/>
      <c r="AD11198" s="77"/>
    </row>
    <row r="11199" spans="16:30" ht="4.5" customHeight="1" x14ac:dyDescent="0.2">
      <c r="P11199" s="75"/>
      <c r="Q11199" s="75"/>
      <c r="W11199" s="75"/>
      <c r="AD11199" s="77"/>
    </row>
    <row r="11200" spans="16:30" ht="4.5" customHeight="1" x14ac:dyDescent="0.2">
      <c r="P11200" s="75"/>
      <c r="Q11200" s="75"/>
      <c r="W11200" s="75"/>
      <c r="AD11200" s="77"/>
    </row>
    <row r="11201" spans="16:30" ht="4.5" customHeight="1" x14ac:dyDescent="0.2">
      <c r="P11201" s="75"/>
      <c r="Q11201" s="75"/>
      <c r="W11201" s="75"/>
      <c r="AD11201" s="77"/>
    </row>
    <row r="11202" spans="16:30" ht="4.5" customHeight="1" x14ac:dyDescent="0.2">
      <c r="P11202" s="75"/>
      <c r="Q11202" s="75"/>
      <c r="W11202" s="75"/>
      <c r="AD11202" s="77"/>
    </row>
    <row r="11203" spans="16:30" ht="4.5" customHeight="1" x14ac:dyDescent="0.2">
      <c r="P11203" s="75"/>
      <c r="Q11203" s="75"/>
      <c r="W11203" s="75"/>
      <c r="AD11203" s="77"/>
    </row>
    <row r="11204" spans="16:30" ht="4.5" customHeight="1" x14ac:dyDescent="0.2">
      <c r="P11204" s="75"/>
      <c r="Q11204" s="75"/>
      <c r="W11204" s="75"/>
      <c r="AD11204" s="77"/>
    </row>
    <row r="11205" spans="16:30" ht="4.5" customHeight="1" x14ac:dyDescent="0.2">
      <c r="P11205" s="75"/>
      <c r="Q11205" s="75"/>
      <c r="W11205" s="75"/>
      <c r="AD11205" s="77"/>
    </row>
    <row r="11206" spans="16:30" ht="4.5" customHeight="1" x14ac:dyDescent="0.2">
      <c r="P11206" s="75"/>
      <c r="Q11206" s="75"/>
      <c r="W11206" s="75"/>
      <c r="AD11206" s="77"/>
    </row>
    <row r="11207" spans="16:30" ht="4.5" customHeight="1" x14ac:dyDescent="0.2">
      <c r="P11207" s="75"/>
      <c r="Q11207" s="75"/>
      <c r="W11207" s="75"/>
      <c r="AD11207" s="77"/>
    </row>
    <row r="11208" spans="16:30" ht="4.5" customHeight="1" x14ac:dyDescent="0.2">
      <c r="P11208" s="75"/>
      <c r="Q11208" s="75"/>
      <c r="W11208" s="75"/>
      <c r="AD11208" s="77"/>
    </row>
    <row r="11209" spans="16:30" ht="4.5" customHeight="1" x14ac:dyDescent="0.2">
      <c r="P11209" s="75"/>
      <c r="Q11209" s="75"/>
      <c r="W11209" s="75"/>
      <c r="AD11209" s="77"/>
    </row>
    <row r="11210" spans="16:30" ht="4.5" customHeight="1" x14ac:dyDescent="0.2">
      <c r="P11210" s="75"/>
      <c r="Q11210" s="75"/>
      <c r="W11210" s="75"/>
      <c r="AD11210" s="77"/>
    </row>
    <row r="11211" spans="16:30" ht="4.5" customHeight="1" x14ac:dyDescent="0.2">
      <c r="P11211" s="75"/>
      <c r="Q11211" s="75"/>
      <c r="W11211" s="75"/>
      <c r="AD11211" s="77"/>
    </row>
    <row r="11212" spans="16:30" ht="4.5" customHeight="1" x14ac:dyDescent="0.2">
      <c r="P11212" s="75"/>
      <c r="Q11212" s="75"/>
      <c r="W11212" s="75"/>
      <c r="AD11212" s="77"/>
    </row>
    <row r="11213" spans="16:30" ht="4.5" customHeight="1" x14ac:dyDescent="0.2">
      <c r="P11213" s="75"/>
      <c r="Q11213" s="75"/>
      <c r="W11213" s="75"/>
      <c r="AD11213" s="77"/>
    </row>
    <row r="11214" spans="16:30" ht="4.5" customHeight="1" x14ac:dyDescent="0.2">
      <c r="P11214" s="75"/>
      <c r="Q11214" s="75"/>
      <c r="W11214" s="75"/>
      <c r="AD11214" s="77"/>
    </row>
    <row r="11215" spans="16:30" ht="4.5" customHeight="1" x14ac:dyDescent="0.2">
      <c r="P11215" s="75"/>
      <c r="Q11215" s="75"/>
      <c r="W11215" s="75"/>
      <c r="AD11215" s="77"/>
    </row>
    <row r="11216" spans="16:30" ht="4.5" customHeight="1" x14ac:dyDescent="0.2">
      <c r="P11216" s="75"/>
      <c r="Q11216" s="75"/>
      <c r="W11216" s="75"/>
      <c r="AD11216" s="77"/>
    </row>
    <row r="11217" spans="16:30" ht="4.5" customHeight="1" x14ac:dyDescent="0.2">
      <c r="P11217" s="75"/>
      <c r="Q11217" s="75"/>
      <c r="W11217" s="75"/>
      <c r="AD11217" s="77"/>
    </row>
    <row r="11218" spans="16:30" ht="4.5" customHeight="1" x14ac:dyDescent="0.2">
      <c r="P11218" s="75"/>
      <c r="Q11218" s="75"/>
      <c r="W11218" s="75"/>
      <c r="AD11218" s="77"/>
    </row>
    <row r="11219" spans="16:30" ht="4.5" customHeight="1" x14ac:dyDescent="0.2">
      <c r="P11219" s="75"/>
      <c r="Q11219" s="75"/>
      <c r="W11219" s="75"/>
      <c r="AD11219" s="77"/>
    </row>
    <row r="11220" spans="16:30" ht="4.5" customHeight="1" x14ac:dyDescent="0.2">
      <c r="P11220" s="75"/>
      <c r="Q11220" s="75"/>
      <c r="W11220" s="75"/>
      <c r="AD11220" s="77"/>
    </row>
    <row r="11221" spans="16:30" ht="4.5" customHeight="1" x14ac:dyDescent="0.2">
      <c r="P11221" s="75"/>
      <c r="Q11221" s="75"/>
      <c r="W11221" s="75"/>
      <c r="AD11221" s="77"/>
    </row>
    <row r="11222" spans="16:30" ht="4.5" customHeight="1" x14ac:dyDescent="0.2">
      <c r="P11222" s="75"/>
      <c r="Q11222" s="75"/>
      <c r="W11222" s="75"/>
      <c r="AD11222" s="77"/>
    </row>
    <row r="11223" spans="16:30" ht="4.5" customHeight="1" x14ac:dyDescent="0.2">
      <c r="P11223" s="75"/>
      <c r="Q11223" s="75"/>
      <c r="W11223" s="75"/>
      <c r="AD11223" s="77"/>
    </row>
    <row r="11224" spans="16:30" ht="4.5" customHeight="1" x14ac:dyDescent="0.2">
      <c r="P11224" s="75"/>
      <c r="Q11224" s="75"/>
      <c r="W11224" s="75"/>
      <c r="AD11224" s="77"/>
    </row>
    <row r="11225" spans="16:30" ht="4.5" customHeight="1" x14ac:dyDescent="0.2">
      <c r="P11225" s="75"/>
      <c r="Q11225" s="75"/>
      <c r="W11225" s="75"/>
      <c r="AD11225" s="77"/>
    </row>
    <row r="11226" spans="16:30" ht="4.5" customHeight="1" x14ac:dyDescent="0.2">
      <c r="P11226" s="75"/>
      <c r="Q11226" s="75"/>
      <c r="W11226" s="75"/>
      <c r="AD11226" s="77"/>
    </row>
    <row r="11227" spans="16:30" ht="4.5" customHeight="1" x14ac:dyDescent="0.2">
      <c r="P11227" s="75"/>
      <c r="Q11227" s="75"/>
      <c r="W11227" s="75"/>
      <c r="AD11227" s="77"/>
    </row>
    <row r="11228" spans="16:30" ht="4.5" customHeight="1" x14ac:dyDescent="0.2">
      <c r="P11228" s="75"/>
      <c r="Q11228" s="75"/>
      <c r="W11228" s="75"/>
      <c r="AD11228" s="77"/>
    </row>
    <row r="11229" spans="16:30" ht="4.5" customHeight="1" x14ac:dyDescent="0.2">
      <c r="P11229" s="75"/>
      <c r="Q11229" s="75"/>
      <c r="W11229" s="75"/>
      <c r="AD11229" s="77"/>
    </row>
    <row r="11230" spans="16:30" ht="4.5" customHeight="1" x14ac:dyDescent="0.2">
      <c r="P11230" s="75"/>
      <c r="Q11230" s="75"/>
      <c r="W11230" s="75"/>
      <c r="AD11230" s="77"/>
    </row>
    <row r="11231" spans="16:30" ht="4.5" customHeight="1" x14ac:dyDescent="0.2">
      <c r="P11231" s="75"/>
      <c r="Q11231" s="75"/>
      <c r="W11231" s="75"/>
      <c r="AD11231" s="77"/>
    </row>
    <row r="11232" spans="16:30" ht="4.5" customHeight="1" x14ac:dyDescent="0.2">
      <c r="P11232" s="75"/>
      <c r="Q11232" s="75"/>
      <c r="W11232" s="75"/>
      <c r="AD11232" s="77"/>
    </row>
    <row r="11233" spans="16:30" ht="4.5" customHeight="1" x14ac:dyDescent="0.2">
      <c r="P11233" s="75"/>
      <c r="Q11233" s="75"/>
      <c r="W11233" s="75"/>
      <c r="AD11233" s="77"/>
    </row>
    <row r="11234" spans="16:30" ht="4.5" customHeight="1" x14ac:dyDescent="0.2">
      <c r="P11234" s="75"/>
      <c r="Q11234" s="75"/>
      <c r="W11234" s="75"/>
      <c r="AD11234" s="77"/>
    </row>
    <row r="11235" spans="16:30" ht="4.5" customHeight="1" x14ac:dyDescent="0.2">
      <c r="P11235" s="75"/>
      <c r="Q11235" s="75"/>
      <c r="W11235" s="75"/>
      <c r="AD11235" s="77"/>
    </row>
    <row r="11236" spans="16:30" ht="4.5" customHeight="1" x14ac:dyDescent="0.2">
      <c r="P11236" s="75"/>
      <c r="Q11236" s="75"/>
      <c r="W11236" s="75"/>
      <c r="AD11236" s="77"/>
    </row>
    <row r="11237" spans="16:30" ht="4.5" customHeight="1" x14ac:dyDescent="0.2">
      <c r="P11237" s="75"/>
      <c r="Q11237" s="75"/>
      <c r="W11237" s="75"/>
      <c r="AD11237" s="77"/>
    </row>
    <row r="11238" spans="16:30" ht="4.5" customHeight="1" x14ac:dyDescent="0.2">
      <c r="P11238" s="75"/>
      <c r="Q11238" s="75"/>
      <c r="W11238" s="75"/>
      <c r="AD11238" s="77"/>
    </row>
    <row r="11239" spans="16:30" ht="4.5" customHeight="1" x14ac:dyDescent="0.2">
      <c r="P11239" s="75"/>
      <c r="Q11239" s="75"/>
      <c r="W11239" s="75"/>
      <c r="AD11239" s="77"/>
    </row>
    <row r="11240" spans="16:30" ht="4.5" customHeight="1" x14ac:dyDescent="0.2">
      <c r="P11240" s="75"/>
      <c r="Q11240" s="75"/>
      <c r="W11240" s="75"/>
      <c r="AD11240" s="77"/>
    </row>
    <row r="11241" spans="16:30" ht="4.5" customHeight="1" x14ac:dyDescent="0.2">
      <c r="P11241" s="75"/>
      <c r="Q11241" s="75"/>
      <c r="W11241" s="75"/>
      <c r="AD11241" s="77"/>
    </row>
    <row r="11242" spans="16:30" ht="4.5" customHeight="1" x14ac:dyDescent="0.2">
      <c r="P11242" s="75"/>
      <c r="Q11242" s="75"/>
      <c r="W11242" s="75"/>
      <c r="AD11242" s="77"/>
    </row>
    <row r="11243" spans="16:30" ht="4.5" customHeight="1" x14ac:dyDescent="0.2">
      <c r="P11243" s="75"/>
      <c r="Q11243" s="75"/>
      <c r="W11243" s="75"/>
      <c r="AD11243" s="77"/>
    </row>
    <row r="11244" spans="16:30" ht="4.5" customHeight="1" x14ac:dyDescent="0.2">
      <c r="P11244" s="75"/>
      <c r="Q11244" s="75"/>
      <c r="W11244" s="75"/>
      <c r="AD11244" s="77"/>
    </row>
    <row r="11245" spans="16:30" ht="4.5" customHeight="1" x14ac:dyDescent="0.2">
      <c r="P11245" s="75"/>
      <c r="Q11245" s="75"/>
      <c r="W11245" s="75"/>
      <c r="AD11245" s="77"/>
    </row>
    <row r="11246" spans="16:30" ht="4.5" customHeight="1" x14ac:dyDescent="0.2">
      <c r="P11246" s="75"/>
      <c r="Q11246" s="75"/>
      <c r="W11246" s="75"/>
      <c r="AD11246" s="77"/>
    </row>
    <row r="11247" spans="16:30" ht="4.5" customHeight="1" x14ac:dyDescent="0.2">
      <c r="P11247" s="75"/>
      <c r="Q11247" s="75"/>
      <c r="W11247" s="75"/>
      <c r="AD11247" s="77"/>
    </row>
    <row r="11248" spans="16:30" ht="4.5" customHeight="1" x14ac:dyDescent="0.2">
      <c r="P11248" s="75"/>
      <c r="Q11248" s="75"/>
      <c r="W11248" s="75"/>
      <c r="AD11248" s="77"/>
    </row>
    <row r="11249" spans="16:30" ht="4.5" customHeight="1" x14ac:dyDescent="0.2">
      <c r="P11249" s="75"/>
      <c r="Q11249" s="75"/>
      <c r="W11249" s="75"/>
      <c r="AD11249" s="77"/>
    </row>
    <row r="11250" spans="16:30" ht="4.5" customHeight="1" x14ac:dyDescent="0.2">
      <c r="P11250" s="75"/>
      <c r="Q11250" s="75"/>
      <c r="W11250" s="75"/>
      <c r="AD11250" s="77"/>
    </row>
    <row r="11251" spans="16:30" ht="4.5" customHeight="1" x14ac:dyDescent="0.2">
      <c r="P11251" s="75"/>
      <c r="Q11251" s="75"/>
      <c r="W11251" s="75"/>
      <c r="AD11251" s="77"/>
    </row>
    <row r="11252" spans="16:30" ht="4.5" customHeight="1" x14ac:dyDescent="0.2">
      <c r="P11252" s="75"/>
      <c r="Q11252" s="75"/>
      <c r="W11252" s="75"/>
      <c r="AD11252" s="77"/>
    </row>
    <row r="11253" spans="16:30" ht="4.5" customHeight="1" x14ac:dyDescent="0.2">
      <c r="P11253" s="75"/>
      <c r="Q11253" s="75"/>
      <c r="W11253" s="75"/>
      <c r="AD11253" s="77"/>
    </row>
    <row r="11254" spans="16:30" ht="4.5" customHeight="1" x14ac:dyDescent="0.2">
      <c r="P11254" s="75"/>
      <c r="Q11254" s="75"/>
      <c r="W11254" s="75"/>
      <c r="AD11254" s="77"/>
    </row>
    <row r="11255" spans="16:30" ht="4.5" customHeight="1" x14ac:dyDescent="0.2">
      <c r="P11255" s="75"/>
      <c r="Q11255" s="75"/>
      <c r="W11255" s="75"/>
      <c r="AD11255" s="77"/>
    </row>
    <row r="11256" spans="16:30" ht="4.5" customHeight="1" x14ac:dyDescent="0.2">
      <c r="P11256" s="75"/>
      <c r="Q11256" s="75"/>
      <c r="W11256" s="75"/>
      <c r="AD11256" s="77"/>
    </row>
    <row r="11257" spans="16:30" ht="4.5" customHeight="1" x14ac:dyDescent="0.2">
      <c r="P11257" s="75"/>
      <c r="Q11257" s="75"/>
      <c r="W11257" s="75"/>
      <c r="AD11257" s="77"/>
    </row>
    <row r="11258" spans="16:30" ht="4.5" customHeight="1" x14ac:dyDescent="0.2">
      <c r="P11258" s="75"/>
      <c r="Q11258" s="75"/>
      <c r="W11258" s="75"/>
      <c r="AD11258" s="77"/>
    </row>
    <row r="11259" spans="16:30" ht="4.5" customHeight="1" x14ac:dyDescent="0.2">
      <c r="P11259" s="75"/>
      <c r="Q11259" s="75"/>
      <c r="W11259" s="75"/>
      <c r="AD11259" s="77"/>
    </row>
    <row r="11260" spans="16:30" ht="4.5" customHeight="1" x14ac:dyDescent="0.2">
      <c r="P11260" s="75"/>
      <c r="Q11260" s="75"/>
      <c r="W11260" s="75"/>
      <c r="AD11260" s="77"/>
    </row>
    <row r="11261" spans="16:30" ht="4.5" customHeight="1" x14ac:dyDescent="0.2">
      <c r="P11261" s="75"/>
      <c r="Q11261" s="75"/>
      <c r="W11261" s="75"/>
      <c r="AD11261" s="77"/>
    </row>
    <row r="11262" spans="16:30" ht="4.5" customHeight="1" x14ac:dyDescent="0.2">
      <c r="P11262" s="75"/>
      <c r="Q11262" s="75"/>
      <c r="W11262" s="75"/>
      <c r="AD11262" s="77"/>
    </row>
    <row r="11263" spans="16:30" ht="4.5" customHeight="1" x14ac:dyDescent="0.2">
      <c r="P11263" s="75"/>
      <c r="Q11263" s="75"/>
      <c r="W11263" s="75"/>
      <c r="AD11263" s="77"/>
    </row>
    <row r="11264" spans="16:30" ht="4.5" customHeight="1" x14ac:dyDescent="0.2">
      <c r="P11264" s="75"/>
      <c r="Q11264" s="75"/>
      <c r="W11264" s="75"/>
      <c r="AD11264" s="77"/>
    </row>
    <row r="11265" spans="16:30" ht="4.5" customHeight="1" x14ac:dyDescent="0.2">
      <c r="P11265" s="75"/>
      <c r="Q11265" s="75"/>
      <c r="W11265" s="75"/>
      <c r="AD11265" s="77"/>
    </row>
    <row r="11266" spans="16:30" ht="4.5" customHeight="1" x14ac:dyDescent="0.2">
      <c r="P11266" s="75"/>
      <c r="Q11266" s="75"/>
      <c r="W11266" s="75"/>
      <c r="AD11266" s="77"/>
    </row>
    <row r="11267" spans="16:30" ht="4.5" customHeight="1" x14ac:dyDescent="0.2">
      <c r="P11267" s="75"/>
      <c r="Q11267" s="75"/>
      <c r="W11267" s="75"/>
      <c r="AD11267" s="77"/>
    </row>
    <row r="11268" spans="16:30" ht="4.5" customHeight="1" x14ac:dyDescent="0.2">
      <c r="P11268" s="75"/>
      <c r="Q11268" s="75"/>
      <c r="W11268" s="75"/>
      <c r="AD11268" s="77"/>
    </row>
    <row r="11269" spans="16:30" ht="4.5" customHeight="1" x14ac:dyDescent="0.2">
      <c r="P11269" s="75"/>
      <c r="Q11269" s="75"/>
      <c r="W11269" s="75"/>
      <c r="AD11269" s="77"/>
    </row>
    <row r="11270" spans="16:30" ht="4.5" customHeight="1" x14ac:dyDescent="0.2">
      <c r="P11270" s="75"/>
      <c r="Q11270" s="75"/>
      <c r="W11270" s="75"/>
      <c r="AD11270" s="77"/>
    </row>
    <row r="11271" spans="16:30" ht="4.5" customHeight="1" x14ac:dyDescent="0.2">
      <c r="P11271" s="75"/>
      <c r="Q11271" s="75"/>
      <c r="W11271" s="75"/>
      <c r="AD11271" s="77"/>
    </row>
    <row r="11272" spans="16:30" ht="4.5" customHeight="1" x14ac:dyDescent="0.2">
      <c r="P11272" s="75"/>
      <c r="Q11272" s="75"/>
      <c r="W11272" s="75"/>
      <c r="AD11272" s="77"/>
    </row>
    <row r="11273" spans="16:30" ht="4.5" customHeight="1" x14ac:dyDescent="0.2">
      <c r="P11273" s="75"/>
      <c r="Q11273" s="75"/>
      <c r="W11273" s="75"/>
      <c r="AD11273" s="77"/>
    </row>
    <row r="11274" spans="16:30" ht="4.5" customHeight="1" x14ac:dyDescent="0.2">
      <c r="P11274" s="75"/>
      <c r="Q11274" s="75"/>
      <c r="W11274" s="75"/>
      <c r="AD11274" s="77"/>
    </row>
    <row r="11275" spans="16:30" ht="4.5" customHeight="1" x14ac:dyDescent="0.2">
      <c r="P11275" s="75"/>
      <c r="Q11275" s="75"/>
      <c r="W11275" s="75"/>
      <c r="AD11275" s="77"/>
    </row>
    <row r="11276" spans="16:30" ht="4.5" customHeight="1" x14ac:dyDescent="0.2">
      <c r="P11276" s="75"/>
      <c r="Q11276" s="75"/>
      <c r="W11276" s="75"/>
      <c r="AD11276" s="77"/>
    </row>
    <row r="11277" spans="16:30" ht="4.5" customHeight="1" x14ac:dyDescent="0.2">
      <c r="P11277" s="75"/>
      <c r="Q11277" s="75"/>
      <c r="W11277" s="75"/>
      <c r="AD11277" s="77"/>
    </row>
    <row r="11278" spans="16:30" ht="4.5" customHeight="1" x14ac:dyDescent="0.2">
      <c r="P11278" s="75"/>
      <c r="Q11278" s="75"/>
      <c r="W11278" s="75"/>
      <c r="AD11278" s="77"/>
    </row>
    <row r="11279" spans="16:30" ht="4.5" customHeight="1" x14ac:dyDescent="0.2">
      <c r="P11279" s="75"/>
      <c r="Q11279" s="75"/>
      <c r="W11279" s="75"/>
      <c r="AD11279" s="77"/>
    </row>
    <row r="11280" spans="16:30" ht="4.5" customHeight="1" x14ac:dyDescent="0.2">
      <c r="P11280" s="75"/>
      <c r="Q11280" s="75"/>
      <c r="W11280" s="75"/>
      <c r="AD11280" s="77"/>
    </row>
    <row r="11281" spans="16:30" ht="4.5" customHeight="1" x14ac:dyDescent="0.2">
      <c r="P11281" s="75"/>
      <c r="Q11281" s="75"/>
      <c r="W11281" s="75"/>
      <c r="AD11281" s="77"/>
    </row>
    <row r="11282" spans="16:30" ht="4.5" customHeight="1" x14ac:dyDescent="0.2">
      <c r="P11282" s="75"/>
      <c r="Q11282" s="75"/>
      <c r="W11282" s="75"/>
      <c r="AD11282" s="77"/>
    </row>
    <row r="11283" spans="16:30" ht="4.5" customHeight="1" x14ac:dyDescent="0.2">
      <c r="P11283" s="75"/>
      <c r="Q11283" s="75"/>
      <c r="W11283" s="75"/>
      <c r="AD11283" s="77"/>
    </row>
    <row r="11284" spans="16:30" ht="4.5" customHeight="1" x14ac:dyDescent="0.2">
      <c r="P11284" s="75"/>
      <c r="Q11284" s="75"/>
      <c r="W11284" s="75"/>
      <c r="AD11284" s="77"/>
    </row>
    <row r="11285" spans="16:30" ht="4.5" customHeight="1" x14ac:dyDescent="0.2">
      <c r="P11285" s="75"/>
      <c r="Q11285" s="75"/>
      <c r="W11285" s="75"/>
      <c r="AD11285" s="77"/>
    </row>
    <row r="11286" spans="16:30" ht="4.5" customHeight="1" x14ac:dyDescent="0.2">
      <c r="P11286" s="75"/>
      <c r="Q11286" s="75"/>
      <c r="W11286" s="75"/>
      <c r="AD11286" s="77"/>
    </row>
    <row r="11287" spans="16:30" ht="4.5" customHeight="1" x14ac:dyDescent="0.2">
      <c r="P11287" s="75"/>
      <c r="Q11287" s="75"/>
      <c r="W11287" s="75"/>
      <c r="AD11287" s="77"/>
    </row>
    <row r="11288" spans="16:30" ht="4.5" customHeight="1" x14ac:dyDescent="0.2">
      <c r="P11288" s="75"/>
      <c r="Q11288" s="75"/>
      <c r="W11288" s="75"/>
      <c r="AD11288" s="77"/>
    </row>
    <row r="11289" spans="16:30" ht="4.5" customHeight="1" x14ac:dyDescent="0.2">
      <c r="P11289" s="75"/>
      <c r="Q11289" s="75"/>
      <c r="W11289" s="75"/>
      <c r="AD11289" s="77"/>
    </row>
    <row r="11290" spans="16:30" ht="4.5" customHeight="1" x14ac:dyDescent="0.2">
      <c r="P11290" s="75"/>
      <c r="Q11290" s="75"/>
      <c r="W11290" s="75"/>
      <c r="AD11290" s="77"/>
    </row>
    <row r="11291" spans="16:30" ht="4.5" customHeight="1" x14ac:dyDescent="0.2">
      <c r="P11291" s="75"/>
      <c r="Q11291" s="75"/>
      <c r="W11291" s="75"/>
      <c r="AD11291" s="77"/>
    </row>
    <row r="11292" spans="16:30" ht="4.5" customHeight="1" x14ac:dyDescent="0.2">
      <c r="P11292" s="75"/>
      <c r="Q11292" s="75"/>
      <c r="W11292" s="75"/>
      <c r="AD11292" s="77"/>
    </row>
    <row r="11293" spans="16:30" ht="4.5" customHeight="1" x14ac:dyDescent="0.2">
      <c r="P11293" s="75"/>
      <c r="Q11293" s="75"/>
      <c r="W11293" s="75"/>
      <c r="AD11293" s="77"/>
    </row>
    <row r="11294" spans="16:30" ht="4.5" customHeight="1" x14ac:dyDescent="0.2">
      <c r="P11294" s="75"/>
      <c r="Q11294" s="75"/>
      <c r="W11294" s="75"/>
      <c r="AD11294" s="77"/>
    </row>
    <row r="11295" spans="16:30" ht="4.5" customHeight="1" x14ac:dyDescent="0.2">
      <c r="P11295" s="75"/>
      <c r="Q11295" s="75"/>
      <c r="W11295" s="75"/>
      <c r="AD11295" s="77"/>
    </row>
    <row r="11296" spans="16:30" ht="4.5" customHeight="1" x14ac:dyDescent="0.2">
      <c r="P11296" s="75"/>
      <c r="Q11296" s="75"/>
      <c r="W11296" s="75"/>
      <c r="AD11296" s="77"/>
    </row>
    <row r="11297" spans="16:30" ht="4.5" customHeight="1" x14ac:dyDescent="0.2">
      <c r="P11297" s="75"/>
      <c r="Q11297" s="75"/>
      <c r="W11297" s="75"/>
      <c r="AD11297" s="77"/>
    </row>
    <row r="11298" spans="16:30" ht="4.5" customHeight="1" x14ac:dyDescent="0.2">
      <c r="P11298" s="75"/>
      <c r="Q11298" s="75"/>
      <c r="W11298" s="75"/>
      <c r="AD11298" s="77"/>
    </row>
    <row r="11299" spans="16:30" ht="4.5" customHeight="1" x14ac:dyDescent="0.2">
      <c r="P11299" s="75"/>
      <c r="Q11299" s="75"/>
      <c r="W11299" s="75"/>
      <c r="AD11299" s="77"/>
    </row>
    <row r="11300" spans="16:30" ht="4.5" customHeight="1" x14ac:dyDescent="0.2">
      <c r="P11300" s="75"/>
      <c r="Q11300" s="75"/>
      <c r="W11300" s="75"/>
      <c r="AD11300" s="77"/>
    </row>
    <row r="11301" spans="16:30" ht="4.5" customHeight="1" x14ac:dyDescent="0.2">
      <c r="P11301" s="75"/>
      <c r="Q11301" s="75"/>
      <c r="W11301" s="75"/>
      <c r="AD11301" s="77"/>
    </row>
    <row r="11302" spans="16:30" ht="4.5" customHeight="1" x14ac:dyDescent="0.2">
      <c r="P11302" s="75"/>
      <c r="Q11302" s="75"/>
      <c r="W11302" s="75"/>
      <c r="AD11302" s="77"/>
    </row>
    <row r="11303" spans="16:30" ht="4.5" customHeight="1" x14ac:dyDescent="0.2">
      <c r="P11303" s="75"/>
      <c r="Q11303" s="75"/>
      <c r="W11303" s="75"/>
      <c r="AD11303" s="77"/>
    </row>
    <row r="11304" spans="16:30" ht="4.5" customHeight="1" x14ac:dyDescent="0.2">
      <c r="P11304" s="75"/>
      <c r="Q11304" s="75"/>
      <c r="W11304" s="75"/>
      <c r="AD11304" s="77"/>
    </row>
    <row r="11305" spans="16:30" ht="4.5" customHeight="1" x14ac:dyDescent="0.2">
      <c r="P11305" s="75"/>
      <c r="Q11305" s="75"/>
      <c r="W11305" s="75"/>
      <c r="AD11305" s="77"/>
    </row>
    <row r="11306" spans="16:30" ht="4.5" customHeight="1" x14ac:dyDescent="0.2">
      <c r="P11306" s="75"/>
      <c r="Q11306" s="75"/>
      <c r="W11306" s="75"/>
      <c r="AD11306" s="77"/>
    </row>
    <row r="11307" spans="16:30" ht="4.5" customHeight="1" x14ac:dyDescent="0.2">
      <c r="P11307" s="75"/>
      <c r="Q11307" s="75"/>
      <c r="W11307" s="75"/>
      <c r="AD11307" s="77"/>
    </row>
    <row r="11308" spans="16:30" ht="4.5" customHeight="1" x14ac:dyDescent="0.2">
      <c r="P11308" s="75"/>
      <c r="Q11308" s="75"/>
      <c r="W11308" s="75"/>
      <c r="AD11308" s="77"/>
    </row>
    <row r="11309" spans="16:30" ht="4.5" customHeight="1" x14ac:dyDescent="0.2">
      <c r="P11309" s="75"/>
      <c r="Q11309" s="75"/>
      <c r="W11309" s="75"/>
      <c r="AD11309" s="77"/>
    </row>
    <row r="11310" spans="16:30" ht="4.5" customHeight="1" x14ac:dyDescent="0.2">
      <c r="P11310" s="75"/>
      <c r="Q11310" s="75"/>
      <c r="W11310" s="75"/>
      <c r="AD11310" s="77"/>
    </row>
    <row r="11311" spans="16:30" ht="4.5" customHeight="1" x14ac:dyDescent="0.2">
      <c r="P11311" s="75"/>
      <c r="Q11311" s="75"/>
      <c r="W11311" s="75"/>
      <c r="AD11311" s="77"/>
    </row>
    <row r="11312" spans="16:30" ht="4.5" customHeight="1" x14ac:dyDescent="0.2">
      <c r="P11312" s="75"/>
      <c r="Q11312" s="75"/>
      <c r="W11312" s="75"/>
      <c r="AD11312" s="77"/>
    </row>
    <row r="11313" spans="16:30" ht="4.5" customHeight="1" x14ac:dyDescent="0.2">
      <c r="P11313" s="75"/>
      <c r="Q11313" s="75"/>
      <c r="W11313" s="75"/>
      <c r="AD11313" s="77"/>
    </row>
    <row r="11314" spans="16:30" ht="4.5" customHeight="1" x14ac:dyDescent="0.2">
      <c r="P11314" s="75"/>
      <c r="Q11314" s="75"/>
      <c r="W11314" s="75"/>
      <c r="AD11314" s="77"/>
    </row>
    <row r="11315" spans="16:30" ht="4.5" customHeight="1" x14ac:dyDescent="0.2">
      <c r="P11315" s="75"/>
      <c r="Q11315" s="75"/>
      <c r="W11315" s="75"/>
      <c r="AD11315" s="77"/>
    </row>
    <row r="11316" spans="16:30" ht="4.5" customHeight="1" x14ac:dyDescent="0.2">
      <c r="P11316" s="75"/>
      <c r="Q11316" s="75"/>
      <c r="W11316" s="75"/>
      <c r="AD11316" s="77"/>
    </row>
    <row r="11317" spans="16:30" ht="4.5" customHeight="1" x14ac:dyDescent="0.2">
      <c r="P11317" s="75"/>
      <c r="Q11317" s="75"/>
      <c r="W11317" s="75"/>
      <c r="AD11317" s="77"/>
    </row>
    <row r="11318" spans="16:30" ht="4.5" customHeight="1" x14ac:dyDescent="0.2">
      <c r="P11318" s="75"/>
      <c r="Q11318" s="75"/>
      <c r="W11318" s="75"/>
      <c r="AD11318" s="77"/>
    </row>
    <row r="11319" spans="16:30" ht="4.5" customHeight="1" x14ac:dyDescent="0.2">
      <c r="P11319" s="75"/>
      <c r="Q11319" s="75"/>
      <c r="W11319" s="75"/>
      <c r="AD11319" s="77"/>
    </row>
    <row r="11320" spans="16:30" ht="4.5" customHeight="1" x14ac:dyDescent="0.2">
      <c r="P11320" s="75"/>
      <c r="Q11320" s="75"/>
      <c r="W11320" s="75"/>
      <c r="AD11320" s="77"/>
    </row>
    <row r="11321" spans="16:30" ht="4.5" customHeight="1" x14ac:dyDescent="0.2">
      <c r="P11321" s="75"/>
      <c r="Q11321" s="75"/>
      <c r="W11321" s="75"/>
      <c r="AD11321" s="77"/>
    </row>
    <row r="11322" spans="16:30" ht="4.5" customHeight="1" x14ac:dyDescent="0.2">
      <c r="P11322" s="75"/>
      <c r="Q11322" s="75"/>
      <c r="W11322" s="75"/>
      <c r="AD11322" s="77"/>
    </row>
    <row r="11323" spans="16:30" ht="4.5" customHeight="1" x14ac:dyDescent="0.2">
      <c r="P11323" s="75"/>
      <c r="Q11323" s="75"/>
      <c r="W11323" s="75"/>
      <c r="AD11323" s="77"/>
    </row>
    <row r="11324" spans="16:30" ht="4.5" customHeight="1" x14ac:dyDescent="0.2">
      <c r="P11324" s="75"/>
      <c r="Q11324" s="75"/>
      <c r="W11324" s="75"/>
      <c r="AD11324" s="77"/>
    </row>
    <row r="11325" spans="16:30" ht="4.5" customHeight="1" x14ac:dyDescent="0.2">
      <c r="P11325" s="75"/>
      <c r="Q11325" s="75"/>
      <c r="W11325" s="75"/>
      <c r="AD11325" s="77"/>
    </row>
    <row r="11326" spans="16:30" ht="4.5" customHeight="1" x14ac:dyDescent="0.2">
      <c r="P11326" s="75"/>
      <c r="Q11326" s="75"/>
      <c r="W11326" s="75"/>
      <c r="AD11326" s="77"/>
    </row>
    <row r="11327" spans="16:30" ht="4.5" customHeight="1" x14ac:dyDescent="0.2">
      <c r="P11327" s="75"/>
      <c r="Q11327" s="75"/>
      <c r="W11327" s="75"/>
      <c r="AD11327" s="77"/>
    </row>
    <row r="11328" spans="16:30" ht="4.5" customHeight="1" x14ac:dyDescent="0.2">
      <c r="P11328" s="75"/>
      <c r="Q11328" s="75"/>
      <c r="W11328" s="75"/>
      <c r="AD11328" s="77"/>
    </row>
    <row r="11329" spans="16:30" ht="4.5" customHeight="1" x14ac:dyDescent="0.2">
      <c r="P11329" s="75"/>
      <c r="Q11329" s="75"/>
      <c r="W11329" s="75"/>
      <c r="AD11329" s="77"/>
    </row>
    <row r="11330" spans="16:30" ht="4.5" customHeight="1" x14ac:dyDescent="0.2">
      <c r="P11330" s="75"/>
      <c r="Q11330" s="75"/>
      <c r="W11330" s="75"/>
      <c r="AD11330" s="77"/>
    </row>
    <row r="11331" spans="16:30" ht="4.5" customHeight="1" x14ac:dyDescent="0.2">
      <c r="P11331" s="75"/>
      <c r="Q11331" s="75"/>
      <c r="W11331" s="75"/>
      <c r="AD11331" s="77"/>
    </row>
    <row r="11332" spans="16:30" ht="4.5" customHeight="1" x14ac:dyDescent="0.2">
      <c r="P11332" s="75"/>
      <c r="Q11332" s="75"/>
      <c r="W11332" s="75"/>
      <c r="AD11332" s="77"/>
    </row>
    <row r="11333" spans="16:30" ht="4.5" customHeight="1" x14ac:dyDescent="0.2">
      <c r="P11333" s="75"/>
      <c r="Q11333" s="75"/>
      <c r="W11333" s="75"/>
      <c r="AD11333" s="77"/>
    </row>
    <row r="11334" spans="16:30" ht="4.5" customHeight="1" x14ac:dyDescent="0.2">
      <c r="P11334" s="75"/>
      <c r="Q11334" s="75"/>
      <c r="W11334" s="75"/>
      <c r="AD11334" s="77"/>
    </row>
    <row r="11335" spans="16:30" ht="4.5" customHeight="1" x14ac:dyDescent="0.2">
      <c r="P11335" s="75"/>
      <c r="Q11335" s="75"/>
      <c r="W11335" s="75"/>
      <c r="AD11335" s="77"/>
    </row>
    <row r="11336" spans="16:30" ht="4.5" customHeight="1" x14ac:dyDescent="0.2">
      <c r="P11336" s="75"/>
      <c r="Q11336" s="75"/>
      <c r="W11336" s="75"/>
      <c r="AD11336" s="77"/>
    </row>
    <row r="11337" spans="16:30" ht="4.5" customHeight="1" x14ac:dyDescent="0.2">
      <c r="P11337" s="75"/>
      <c r="Q11337" s="75"/>
      <c r="W11337" s="75"/>
      <c r="AD11337" s="77"/>
    </row>
    <row r="11338" spans="16:30" ht="4.5" customHeight="1" x14ac:dyDescent="0.2">
      <c r="P11338" s="75"/>
      <c r="Q11338" s="75"/>
      <c r="W11338" s="75"/>
      <c r="AD11338" s="77"/>
    </row>
    <row r="11339" spans="16:30" ht="4.5" customHeight="1" x14ac:dyDescent="0.2">
      <c r="P11339" s="75"/>
      <c r="Q11339" s="75"/>
      <c r="W11339" s="75"/>
      <c r="AD11339" s="77"/>
    </row>
    <row r="11340" spans="16:30" ht="4.5" customHeight="1" x14ac:dyDescent="0.2">
      <c r="P11340" s="75"/>
      <c r="Q11340" s="75"/>
      <c r="W11340" s="75"/>
      <c r="AD11340" s="77"/>
    </row>
    <row r="11341" spans="16:30" ht="4.5" customHeight="1" x14ac:dyDescent="0.2">
      <c r="P11341" s="75"/>
      <c r="Q11341" s="75"/>
      <c r="W11341" s="75"/>
      <c r="AD11341" s="77"/>
    </row>
    <row r="11342" spans="16:30" ht="4.5" customHeight="1" x14ac:dyDescent="0.2">
      <c r="P11342" s="75"/>
      <c r="Q11342" s="75"/>
      <c r="W11342" s="75"/>
      <c r="AD11342" s="77"/>
    </row>
    <row r="11343" spans="16:30" ht="4.5" customHeight="1" x14ac:dyDescent="0.2">
      <c r="P11343" s="75"/>
      <c r="Q11343" s="75"/>
      <c r="W11343" s="75"/>
      <c r="AD11343" s="77"/>
    </row>
    <row r="11344" spans="16:30" ht="4.5" customHeight="1" x14ac:dyDescent="0.2">
      <c r="P11344" s="75"/>
      <c r="Q11344" s="75"/>
      <c r="W11344" s="75"/>
      <c r="AD11344" s="77"/>
    </row>
    <row r="11345" spans="16:30" ht="4.5" customHeight="1" x14ac:dyDescent="0.2">
      <c r="P11345" s="75"/>
      <c r="Q11345" s="75"/>
      <c r="W11345" s="75"/>
      <c r="AD11345" s="77"/>
    </row>
    <row r="11346" spans="16:30" ht="4.5" customHeight="1" x14ac:dyDescent="0.2">
      <c r="P11346" s="75"/>
      <c r="Q11346" s="75"/>
      <c r="W11346" s="75"/>
      <c r="AD11346" s="77"/>
    </row>
    <row r="11347" spans="16:30" ht="4.5" customHeight="1" x14ac:dyDescent="0.2">
      <c r="P11347" s="75"/>
      <c r="Q11347" s="75"/>
      <c r="W11347" s="75"/>
      <c r="AD11347" s="77"/>
    </row>
    <row r="11348" spans="16:30" ht="4.5" customHeight="1" x14ac:dyDescent="0.2">
      <c r="P11348" s="75"/>
      <c r="Q11348" s="75"/>
      <c r="W11348" s="75"/>
      <c r="AD11348" s="77"/>
    </row>
    <row r="11349" spans="16:30" ht="4.5" customHeight="1" x14ac:dyDescent="0.2">
      <c r="P11349" s="75"/>
      <c r="Q11349" s="75"/>
      <c r="W11349" s="75"/>
      <c r="AD11349" s="77"/>
    </row>
    <row r="11350" spans="16:30" ht="4.5" customHeight="1" x14ac:dyDescent="0.2">
      <c r="P11350" s="75"/>
      <c r="Q11350" s="75"/>
      <c r="W11350" s="75"/>
      <c r="AD11350" s="77"/>
    </row>
    <row r="11351" spans="16:30" ht="4.5" customHeight="1" x14ac:dyDescent="0.2">
      <c r="P11351" s="75"/>
      <c r="Q11351" s="75"/>
      <c r="W11351" s="75"/>
      <c r="AD11351" s="77"/>
    </row>
    <row r="11352" spans="16:30" ht="4.5" customHeight="1" x14ac:dyDescent="0.2">
      <c r="P11352" s="75"/>
      <c r="Q11352" s="75"/>
      <c r="W11352" s="75"/>
      <c r="AD11352" s="77"/>
    </row>
    <row r="11353" spans="16:30" ht="4.5" customHeight="1" x14ac:dyDescent="0.2">
      <c r="P11353" s="75"/>
      <c r="Q11353" s="75"/>
      <c r="W11353" s="75"/>
      <c r="AD11353" s="77"/>
    </row>
    <row r="11354" spans="16:30" ht="4.5" customHeight="1" x14ac:dyDescent="0.2">
      <c r="P11354" s="75"/>
      <c r="Q11354" s="75"/>
      <c r="W11354" s="75"/>
      <c r="AD11354" s="77"/>
    </row>
    <row r="11355" spans="16:30" ht="4.5" customHeight="1" x14ac:dyDescent="0.2">
      <c r="P11355" s="75"/>
      <c r="Q11355" s="75"/>
      <c r="W11355" s="75"/>
      <c r="AD11355" s="77"/>
    </row>
    <row r="11356" spans="16:30" ht="4.5" customHeight="1" x14ac:dyDescent="0.2">
      <c r="P11356" s="75"/>
      <c r="Q11356" s="75"/>
      <c r="W11356" s="75"/>
      <c r="AD11356" s="77"/>
    </row>
    <row r="11357" spans="16:30" ht="4.5" customHeight="1" x14ac:dyDescent="0.2">
      <c r="P11357" s="75"/>
      <c r="Q11357" s="75"/>
      <c r="W11357" s="75"/>
      <c r="AD11357" s="77"/>
    </row>
    <row r="11358" spans="16:30" ht="4.5" customHeight="1" x14ac:dyDescent="0.2">
      <c r="P11358" s="75"/>
      <c r="Q11358" s="75"/>
      <c r="W11358" s="75"/>
      <c r="AD11358" s="77"/>
    </row>
    <row r="11359" spans="16:30" ht="4.5" customHeight="1" x14ac:dyDescent="0.2">
      <c r="P11359" s="75"/>
      <c r="Q11359" s="75"/>
      <c r="W11359" s="75"/>
      <c r="AD11359" s="77"/>
    </row>
    <row r="11360" spans="16:30" ht="4.5" customHeight="1" x14ac:dyDescent="0.2">
      <c r="P11360" s="75"/>
      <c r="Q11360" s="75"/>
      <c r="W11360" s="75"/>
      <c r="AD11360" s="77"/>
    </row>
    <row r="11361" spans="16:30" ht="4.5" customHeight="1" x14ac:dyDescent="0.2">
      <c r="P11361" s="75"/>
      <c r="Q11361" s="75"/>
      <c r="W11361" s="75"/>
      <c r="AD11361" s="77"/>
    </row>
    <row r="11362" spans="16:30" ht="4.5" customHeight="1" x14ac:dyDescent="0.2">
      <c r="P11362" s="75"/>
      <c r="Q11362" s="75"/>
      <c r="W11362" s="75"/>
      <c r="AD11362" s="77"/>
    </row>
    <row r="11363" spans="16:30" ht="4.5" customHeight="1" x14ac:dyDescent="0.2">
      <c r="P11363" s="75"/>
      <c r="Q11363" s="75"/>
      <c r="W11363" s="75"/>
      <c r="AD11363" s="77"/>
    </row>
    <row r="11364" spans="16:30" ht="4.5" customHeight="1" x14ac:dyDescent="0.2">
      <c r="P11364" s="75"/>
      <c r="Q11364" s="75"/>
      <c r="W11364" s="75"/>
      <c r="AD11364" s="77"/>
    </row>
    <row r="11365" spans="16:30" ht="4.5" customHeight="1" x14ac:dyDescent="0.2">
      <c r="P11365" s="75"/>
      <c r="Q11365" s="75"/>
      <c r="W11365" s="75"/>
      <c r="AD11365" s="77"/>
    </row>
    <row r="11366" spans="16:30" ht="4.5" customHeight="1" x14ac:dyDescent="0.2">
      <c r="P11366" s="75"/>
      <c r="Q11366" s="75"/>
      <c r="W11366" s="75"/>
      <c r="AD11366" s="77"/>
    </row>
    <row r="11367" spans="16:30" ht="4.5" customHeight="1" x14ac:dyDescent="0.2">
      <c r="P11367" s="75"/>
      <c r="Q11367" s="75"/>
      <c r="W11367" s="75"/>
      <c r="AD11367" s="77"/>
    </row>
    <row r="11368" spans="16:30" ht="4.5" customHeight="1" x14ac:dyDescent="0.2">
      <c r="P11368" s="75"/>
      <c r="Q11368" s="75"/>
      <c r="W11368" s="75"/>
      <c r="AD11368" s="77"/>
    </row>
    <row r="11369" spans="16:30" ht="4.5" customHeight="1" x14ac:dyDescent="0.2">
      <c r="P11369" s="75"/>
      <c r="Q11369" s="75"/>
      <c r="W11369" s="75"/>
      <c r="AD11369" s="77"/>
    </row>
    <row r="11370" spans="16:30" ht="4.5" customHeight="1" x14ac:dyDescent="0.2">
      <c r="P11370" s="75"/>
      <c r="Q11370" s="75"/>
      <c r="W11370" s="75"/>
      <c r="AD11370" s="77"/>
    </row>
    <row r="11371" spans="16:30" ht="4.5" customHeight="1" x14ac:dyDescent="0.2">
      <c r="P11371" s="75"/>
      <c r="Q11371" s="75"/>
      <c r="W11371" s="75"/>
      <c r="AD11371" s="77"/>
    </row>
    <row r="11372" spans="16:30" ht="4.5" customHeight="1" x14ac:dyDescent="0.2">
      <c r="P11372" s="75"/>
      <c r="Q11372" s="75"/>
      <c r="W11372" s="75"/>
      <c r="AD11372" s="77"/>
    </row>
    <row r="11373" spans="16:30" ht="4.5" customHeight="1" x14ac:dyDescent="0.2">
      <c r="P11373" s="75"/>
      <c r="Q11373" s="75"/>
      <c r="W11373" s="75"/>
      <c r="AD11373" s="77"/>
    </row>
    <row r="11374" spans="16:30" ht="4.5" customHeight="1" x14ac:dyDescent="0.2">
      <c r="P11374" s="75"/>
      <c r="Q11374" s="75"/>
      <c r="W11374" s="75"/>
      <c r="AD11374" s="77"/>
    </row>
    <row r="11375" spans="16:30" ht="4.5" customHeight="1" x14ac:dyDescent="0.2">
      <c r="P11375" s="75"/>
      <c r="Q11375" s="75"/>
      <c r="W11375" s="75"/>
      <c r="AD11375" s="77"/>
    </row>
    <row r="11376" spans="16:30" ht="4.5" customHeight="1" x14ac:dyDescent="0.2">
      <c r="P11376" s="75"/>
      <c r="Q11376" s="75"/>
      <c r="W11376" s="75"/>
      <c r="AD11376" s="77"/>
    </row>
    <row r="11377" spans="16:30" ht="4.5" customHeight="1" x14ac:dyDescent="0.2">
      <c r="P11377" s="75"/>
      <c r="Q11377" s="75"/>
      <c r="W11377" s="75"/>
      <c r="AD11377" s="77"/>
    </row>
    <row r="11378" spans="16:30" ht="4.5" customHeight="1" x14ac:dyDescent="0.2">
      <c r="P11378" s="75"/>
      <c r="Q11378" s="75"/>
      <c r="W11378" s="75"/>
      <c r="AD11378" s="77"/>
    </row>
    <row r="11379" spans="16:30" ht="4.5" customHeight="1" x14ac:dyDescent="0.2">
      <c r="P11379" s="75"/>
      <c r="Q11379" s="75"/>
      <c r="W11379" s="75"/>
      <c r="AD11379" s="77"/>
    </row>
    <row r="11380" spans="16:30" ht="4.5" customHeight="1" x14ac:dyDescent="0.2">
      <c r="P11380" s="75"/>
      <c r="Q11380" s="75"/>
      <c r="W11380" s="75"/>
      <c r="AD11380" s="77"/>
    </row>
    <row r="11381" spans="16:30" ht="4.5" customHeight="1" x14ac:dyDescent="0.2">
      <c r="P11381" s="75"/>
      <c r="Q11381" s="75"/>
      <c r="W11381" s="75"/>
      <c r="AD11381" s="77"/>
    </row>
    <row r="11382" spans="16:30" ht="4.5" customHeight="1" x14ac:dyDescent="0.2">
      <c r="P11382" s="75"/>
      <c r="Q11382" s="75"/>
      <c r="W11382" s="75"/>
      <c r="AD11382" s="77"/>
    </row>
    <row r="11383" spans="16:30" ht="4.5" customHeight="1" x14ac:dyDescent="0.2">
      <c r="P11383" s="75"/>
      <c r="Q11383" s="75"/>
      <c r="W11383" s="75"/>
      <c r="AD11383" s="77"/>
    </row>
    <row r="11384" spans="16:30" ht="4.5" customHeight="1" x14ac:dyDescent="0.2">
      <c r="P11384" s="75"/>
      <c r="Q11384" s="75"/>
      <c r="W11384" s="75"/>
      <c r="AD11384" s="77"/>
    </row>
    <row r="11385" spans="16:30" ht="4.5" customHeight="1" x14ac:dyDescent="0.2">
      <c r="P11385" s="75"/>
      <c r="Q11385" s="75"/>
      <c r="W11385" s="75"/>
      <c r="AD11385" s="77"/>
    </row>
    <row r="11386" spans="16:30" ht="4.5" customHeight="1" x14ac:dyDescent="0.2">
      <c r="P11386" s="75"/>
      <c r="Q11386" s="75"/>
      <c r="W11386" s="75"/>
      <c r="AD11386" s="77"/>
    </row>
    <row r="11387" spans="16:30" ht="4.5" customHeight="1" x14ac:dyDescent="0.2">
      <c r="P11387" s="75"/>
      <c r="Q11387" s="75"/>
      <c r="W11387" s="75"/>
      <c r="AD11387" s="77"/>
    </row>
    <row r="11388" spans="16:30" ht="4.5" customHeight="1" x14ac:dyDescent="0.2">
      <c r="P11388" s="75"/>
      <c r="Q11388" s="75"/>
      <c r="W11388" s="75"/>
      <c r="AD11388" s="77"/>
    </row>
    <row r="11389" spans="16:30" ht="4.5" customHeight="1" x14ac:dyDescent="0.2">
      <c r="P11389" s="75"/>
      <c r="Q11389" s="75"/>
      <c r="W11389" s="75"/>
      <c r="AD11389" s="77"/>
    </row>
    <row r="11390" spans="16:30" ht="4.5" customHeight="1" x14ac:dyDescent="0.2">
      <c r="P11390" s="75"/>
      <c r="Q11390" s="75"/>
      <c r="W11390" s="75"/>
      <c r="AD11390" s="77"/>
    </row>
    <row r="11391" spans="16:30" ht="4.5" customHeight="1" x14ac:dyDescent="0.2">
      <c r="P11391" s="75"/>
      <c r="Q11391" s="75"/>
      <c r="W11391" s="75"/>
      <c r="AD11391" s="77"/>
    </row>
    <row r="11392" spans="16:30" ht="4.5" customHeight="1" x14ac:dyDescent="0.2">
      <c r="P11392" s="75"/>
      <c r="Q11392" s="75"/>
      <c r="W11392" s="75"/>
      <c r="AD11392" s="77"/>
    </row>
    <row r="11393" spans="16:30" ht="4.5" customHeight="1" x14ac:dyDescent="0.2">
      <c r="P11393" s="75"/>
      <c r="Q11393" s="75"/>
      <c r="W11393" s="75"/>
      <c r="AD11393" s="77"/>
    </row>
    <row r="11394" spans="16:30" ht="4.5" customHeight="1" x14ac:dyDescent="0.2">
      <c r="P11394" s="75"/>
      <c r="Q11394" s="75"/>
      <c r="W11394" s="75"/>
      <c r="AD11394" s="77"/>
    </row>
    <row r="11395" spans="16:30" ht="4.5" customHeight="1" x14ac:dyDescent="0.2">
      <c r="P11395" s="75"/>
      <c r="Q11395" s="75"/>
      <c r="W11395" s="75"/>
      <c r="AD11395" s="77"/>
    </row>
    <row r="11396" spans="16:30" ht="4.5" customHeight="1" x14ac:dyDescent="0.2">
      <c r="P11396" s="75"/>
      <c r="Q11396" s="75"/>
      <c r="W11396" s="75"/>
      <c r="AD11396" s="77"/>
    </row>
    <row r="11397" spans="16:30" ht="4.5" customHeight="1" x14ac:dyDescent="0.2">
      <c r="P11397" s="75"/>
      <c r="Q11397" s="75"/>
      <c r="W11397" s="75"/>
      <c r="AD11397" s="77"/>
    </row>
    <row r="11398" spans="16:30" ht="4.5" customHeight="1" x14ac:dyDescent="0.2">
      <c r="P11398" s="75"/>
      <c r="Q11398" s="75"/>
      <c r="W11398" s="75"/>
      <c r="AD11398" s="77"/>
    </row>
    <row r="11399" spans="16:30" ht="4.5" customHeight="1" x14ac:dyDescent="0.2">
      <c r="P11399" s="75"/>
      <c r="Q11399" s="75"/>
      <c r="W11399" s="75"/>
      <c r="AD11399" s="77"/>
    </row>
    <row r="11400" spans="16:30" ht="4.5" customHeight="1" x14ac:dyDescent="0.2">
      <c r="P11400" s="75"/>
      <c r="Q11400" s="75"/>
      <c r="W11400" s="75"/>
      <c r="AD11400" s="77"/>
    </row>
    <row r="11401" spans="16:30" ht="4.5" customHeight="1" x14ac:dyDescent="0.2">
      <c r="P11401" s="75"/>
      <c r="Q11401" s="75"/>
      <c r="W11401" s="75"/>
      <c r="AD11401" s="77"/>
    </row>
    <row r="11402" spans="16:30" ht="4.5" customHeight="1" x14ac:dyDescent="0.2">
      <c r="P11402" s="75"/>
      <c r="Q11402" s="75"/>
      <c r="W11402" s="75"/>
      <c r="AD11402" s="77"/>
    </row>
    <row r="11403" spans="16:30" ht="4.5" customHeight="1" x14ac:dyDescent="0.2">
      <c r="P11403" s="75"/>
      <c r="Q11403" s="75"/>
      <c r="W11403" s="75"/>
      <c r="AD11403" s="77"/>
    </row>
    <row r="11404" spans="16:30" ht="4.5" customHeight="1" x14ac:dyDescent="0.2">
      <c r="P11404" s="75"/>
      <c r="Q11404" s="75"/>
      <c r="W11404" s="75"/>
      <c r="AD11404" s="77"/>
    </row>
    <row r="11405" spans="16:30" ht="4.5" customHeight="1" x14ac:dyDescent="0.2">
      <c r="P11405" s="75"/>
      <c r="Q11405" s="75"/>
      <c r="W11405" s="75"/>
      <c r="AD11405" s="77"/>
    </row>
    <row r="11406" spans="16:30" ht="4.5" customHeight="1" x14ac:dyDescent="0.2">
      <c r="P11406" s="75"/>
      <c r="Q11406" s="75"/>
      <c r="W11406" s="75"/>
      <c r="AD11406" s="77"/>
    </row>
    <row r="11407" spans="16:30" ht="4.5" customHeight="1" x14ac:dyDescent="0.2">
      <c r="P11407" s="75"/>
      <c r="Q11407" s="75"/>
      <c r="W11407" s="75"/>
      <c r="AD11407" s="77"/>
    </row>
    <row r="11408" spans="16:30" ht="4.5" customHeight="1" x14ac:dyDescent="0.2">
      <c r="P11408" s="75"/>
      <c r="Q11408" s="75"/>
      <c r="W11408" s="75"/>
      <c r="AD11408" s="77"/>
    </row>
    <row r="11409" spans="16:30" ht="4.5" customHeight="1" x14ac:dyDescent="0.2">
      <c r="P11409" s="75"/>
      <c r="Q11409" s="75"/>
      <c r="W11409" s="75"/>
      <c r="AD11409" s="77"/>
    </row>
    <row r="11410" spans="16:30" ht="4.5" customHeight="1" x14ac:dyDescent="0.2">
      <c r="P11410" s="75"/>
      <c r="Q11410" s="75"/>
      <c r="W11410" s="75"/>
      <c r="AD11410" s="77"/>
    </row>
    <row r="11411" spans="16:30" ht="4.5" customHeight="1" x14ac:dyDescent="0.2">
      <c r="P11411" s="75"/>
      <c r="Q11411" s="75"/>
      <c r="W11411" s="75"/>
      <c r="AD11411" s="77"/>
    </row>
    <row r="11412" spans="16:30" ht="4.5" customHeight="1" x14ac:dyDescent="0.2">
      <c r="P11412" s="75"/>
      <c r="Q11412" s="75"/>
      <c r="W11412" s="75"/>
      <c r="AD11412" s="77"/>
    </row>
    <row r="11413" spans="16:30" ht="4.5" customHeight="1" x14ac:dyDescent="0.2">
      <c r="P11413" s="75"/>
      <c r="Q11413" s="75"/>
      <c r="W11413" s="75"/>
      <c r="AD11413" s="77"/>
    </row>
    <row r="11414" spans="16:30" ht="4.5" customHeight="1" x14ac:dyDescent="0.2">
      <c r="P11414" s="75"/>
      <c r="Q11414" s="75"/>
      <c r="W11414" s="75"/>
      <c r="AD11414" s="77"/>
    </row>
    <row r="11415" spans="16:30" ht="4.5" customHeight="1" x14ac:dyDescent="0.2">
      <c r="P11415" s="75"/>
      <c r="Q11415" s="75"/>
      <c r="W11415" s="75"/>
      <c r="AD11415" s="77"/>
    </row>
    <row r="11416" spans="16:30" ht="4.5" customHeight="1" x14ac:dyDescent="0.2">
      <c r="P11416" s="75"/>
      <c r="Q11416" s="75"/>
      <c r="W11416" s="75"/>
      <c r="AD11416" s="77"/>
    </row>
    <row r="11417" spans="16:30" ht="4.5" customHeight="1" x14ac:dyDescent="0.2">
      <c r="P11417" s="75"/>
      <c r="Q11417" s="75"/>
      <c r="W11417" s="75"/>
      <c r="AD11417" s="77"/>
    </row>
    <row r="11418" spans="16:30" ht="4.5" customHeight="1" x14ac:dyDescent="0.2">
      <c r="P11418" s="75"/>
      <c r="Q11418" s="75"/>
      <c r="W11418" s="75"/>
      <c r="AD11418" s="77"/>
    </row>
    <row r="11419" spans="16:30" ht="4.5" customHeight="1" x14ac:dyDescent="0.2">
      <c r="P11419" s="75"/>
      <c r="Q11419" s="75"/>
      <c r="W11419" s="75"/>
      <c r="AD11419" s="77"/>
    </row>
    <row r="11420" spans="16:30" ht="4.5" customHeight="1" x14ac:dyDescent="0.2">
      <c r="P11420" s="75"/>
      <c r="Q11420" s="75"/>
      <c r="W11420" s="75"/>
      <c r="AD11420" s="77"/>
    </row>
    <row r="11421" spans="16:30" ht="4.5" customHeight="1" x14ac:dyDescent="0.2">
      <c r="P11421" s="75"/>
      <c r="Q11421" s="75"/>
      <c r="W11421" s="75"/>
      <c r="AD11421" s="77"/>
    </row>
    <row r="11422" spans="16:30" ht="4.5" customHeight="1" x14ac:dyDescent="0.2">
      <c r="P11422" s="75"/>
      <c r="Q11422" s="75"/>
      <c r="W11422" s="75"/>
      <c r="AD11422" s="77"/>
    </row>
    <row r="11423" spans="16:30" ht="4.5" customHeight="1" x14ac:dyDescent="0.2">
      <c r="P11423" s="75"/>
      <c r="Q11423" s="75"/>
      <c r="W11423" s="75"/>
      <c r="AD11423" s="77"/>
    </row>
    <row r="11424" spans="16:30" ht="4.5" customHeight="1" x14ac:dyDescent="0.2">
      <c r="P11424" s="75"/>
      <c r="Q11424" s="75"/>
      <c r="W11424" s="75"/>
      <c r="AD11424" s="77"/>
    </row>
    <row r="11425" spans="16:30" ht="4.5" customHeight="1" x14ac:dyDescent="0.2">
      <c r="P11425" s="75"/>
      <c r="Q11425" s="75"/>
      <c r="W11425" s="75"/>
      <c r="AD11425" s="77"/>
    </row>
    <row r="11426" spans="16:30" ht="4.5" customHeight="1" x14ac:dyDescent="0.2">
      <c r="P11426" s="75"/>
      <c r="Q11426" s="75"/>
      <c r="W11426" s="75"/>
      <c r="AD11426" s="77"/>
    </row>
    <row r="11427" spans="16:30" ht="4.5" customHeight="1" x14ac:dyDescent="0.2">
      <c r="P11427" s="75"/>
      <c r="Q11427" s="75"/>
      <c r="W11427" s="75"/>
      <c r="AD11427" s="77"/>
    </row>
    <row r="11428" spans="16:30" ht="4.5" customHeight="1" x14ac:dyDescent="0.2">
      <c r="P11428" s="75"/>
      <c r="Q11428" s="75"/>
      <c r="W11428" s="75"/>
      <c r="AD11428" s="77"/>
    </row>
    <row r="11429" spans="16:30" ht="4.5" customHeight="1" x14ac:dyDescent="0.2">
      <c r="P11429" s="75"/>
      <c r="Q11429" s="75"/>
      <c r="W11429" s="75"/>
      <c r="AD11429" s="77"/>
    </row>
    <row r="11430" spans="16:30" ht="4.5" customHeight="1" x14ac:dyDescent="0.2">
      <c r="P11430" s="75"/>
      <c r="Q11430" s="75"/>
      <c r="W11430" s="75"/>
      <c r="AD11430" s="77"/>
    </row>
    <row r="11431" spans="16:30" ht="4.5" customHeight="1" x14ac:dyDescent="0.2">
      <c r="P11431" s="75"/>
      <c r="Q11431" s="75"/>
      <c r="W11431" s="75"/>
      <c r="AD11431" s="77"/>
    </row>
    <row r="11432" spans="16:30" ht="4.5" customHeight="1" x14ac:dyDescent="0.2">
      <c r="P11432" s="75"/>
      <c r="Q11432" s="75"/>
      <c r="W11432" s="75"/>
      <c r="AD11432" s="77"/>
    </row>
    <row r="11433" spans="16:30" ht="4.5" customHeight="1" x14ac:dyDescent="0.2">
      <c r="P11433" s="75"/>
      <c r="Q11433" s="75"/>
      <c r="W11433" s="75"/>
      <c r="AD11433" s="77"/>
    </row>
    <row r="11434" spans="16:30" ht="4.5" customHeight="1" x14ac:dyDescent="0.2">
      <c r="P11434" s="75"/>
      <c r="Q11434" s="75"/>
      <c r="W11434" s="75"/>
      <c r="AD11434" s="77"/>
    </row>
    <row r="11435" spans="16:30" ht="4.5" customHeight="1" x14ac:dyDescent="0.2">
      <c r="P11435" s="75"/>
      <c r="Q11435" s="75"/>
      <c r="W11435" s="75"/>
      <c r="AD11435" s="77"/>
    </row>
    <row r="11436" spans="16:30" ht="4.5" customHeight="1" x14ac:dyDescent="0.2">
      <c r="P11436" s="75"/>
      <c r="Q11436" s="75"/>
      <c r="W11436" s="75"/>
      <c r="AD11436" s="77"/>
    </row>
    <row r="11437" spans="16:30" ht="4.5" customHeight="1" x14ac:dyDescent="0.2">
      <c r="P11437" s="75"/>
      <c r="Q11437" s="75"/>
      <c r="W11437" s="75"/>
      <c r="AD11437" s="77"/>
    </row>
    <row r="11438" spans="16:30" ht="4.5" customHeight="1" x14ac:dyDescent="0.2">
      <c r="P11438" s="75"/>
      <c r="Q11438" s="75"/>
      <c r="W11438" s="75"/>
      <c r="AD11438" s="77"/>
    </row>
    <row r="11439" spans="16:30" ht="4.5" customHeight="1" x14ac:dyDescent="0.2">
      <c r="P11439" s="75"/>
      <c r="Q11439" s="75"/>
      <c r="W11439" s="75"/>
      <c r="AD11439" s="77"/>
    </row>
    <row r="11440" spans="16:30" ht="4.5" customHeight="1" x14ac:dyDescent="0.2">
      <c r="P11440" s="75"/>
      <c r="Q11440" s="75"/>
      <c r="W11440" s="75"/>
      <c r="AD11440" s="77"/>
    </row>
    <row r="11441" spans="16:30" ht="4.5" customHeight="1" x14ac:dyDescent="0.2">
      <c r="P11441" s="75"/>
      <c r="Q11441" s="75"/>
      <c r="W11441" s="75"/>
      <c r="AD11441" s="77"/>
    </row>
    <row r="11442" spans="16:30" ht="4.5" customHeight="1" x14ac:dyDescent="0.2">
      <c r="P11442" s="75"/>
      <c r="Q11442" s="75"/>
      <c r="W11442" s="75"/>
      <c r="AD11442" s="77"/>
    </row>
    <row r="11443" spans="16:30" ht="4.5" customHeight="1" x14ac:dyDescent="0.2">
      <c r="P11443" s="75"/>
      <c r="Q11443" s="75"/>
      <c r="W11443" s="75"/>
      <c r="AD11443" s="77"/>
    </row>
    <row r="11444" spans="16:30" ht="4.5" customHeight="1" x14ac:dyDescent="0.2">
      <c r="P11444" s="75"/>
      <c r="Q11444" s="75"/>
      <c r="W11444" s="75"/>
      <c r="AD11444" s="77"/>
    </row>
    <row r="11445" spans="16:30" ht="4.5" customHeight="1" x14ac:dyDescent="0.2">
      <c r="P11445" s="75"/>
      <c r="Q11445" s="75"/>
      <c r="W11445" s="75"/>
      <c r="AD11445" s="77"/>
    </row>
    <row r="11446" spans="16:30" ht="4.5" customHeight="1" x14ac:dyDescent="0.2">
      <c r="P11446" s="75"/>
      <c r="Q11446" s="75"/>
      <c r="W11446" s="75"/>
      <c r="AD11446" s="77"/>
    </row>
    <row r="11447" spans="16:30" ht="4.5" customHeight="1" x14ac:dyDescent="0.2">
      <c r="P11447" s="75"/>
      <c r="Q11447" s="75"/>
      <c r="W11447" s="75"/>
      <c r="AD11447" s="77"/>
    </row>
    <row r="11448" spans="16:30" ht="4.5" customHeight="1" x14ac:dyDescent="0.2">
      <c r="P11448" s="75"/>
      <c r="Q11448" s="75"/>
      <c r="W11448" s="75"/>
      <c r="AD11448" s="77"/>
    </row>
    <row r="11449" spans="16:30" ht="4.5" customHeight="1" x14ac:dyDescent="0.2">
      <c r="P11449" s="75"/>
      <c r="Q11449" s="75"/>
      <c r="W11449" s="75"/>
      <c r="AD11449" s="77"/>
    </row>
    <row r="11450" spans="16:30" ht="4.5" customHeight="1" x14ac:dyDescent="0.2">
      <c r="P11450" s="75"/>
      <c r="Q11450" s="75"/>
      <c r="W11450" s="75"/>
      <c r="AD11450" s="77"/>
    </row>
    <row r="11451" spans="16:30" ht="4.5" customHeight="1" x14ac:dyDescent="0.2">
      <c r="P11451" s="75"/>
      <c r="Q11451" s="75"/>
      <c r="W11451" s="75"/>
      <c r="AD11451" s="77"/>
    </row>
    <row r="11452" spans="16:30" ht="4.5" customHeight="1" x14ac:dyDescent="0.2">
      <c r="P11452" s="75"/>
      <c r="Q11452" s="75"/>
      <c r="W11452" s="75"/>
      <c r="AD11452" s="77"/>
    </row>
    <row r="11453" spans="16:30" ht="4.5" customHeight="1" x14ac:dyDescent="0.2">
      <c r="P11453" s="75"/>
      <c r="Q11453" s="75"/>
      <c r="W11453" s="75"/>
      <c r="AD11453" s="77"/>
    </row>
    <row r="11454" spans="16:30" ht="4.5" customHeight="1" x14ac:dyDescent="0.2">
      <c r="P11454" s="75"/>
      <c r="Q11454" s="75"/>
      <c r="W11454" s="75"/>
      <c r="AD11454" s="77"/>
    </row>
    <row r="11455" spans="16:30" ht="4.5" customHeight="1" x14ac:dyDescent="0.2">
      <c r="P11455" s="75"/>
      <c r="Q11455" s="75"/>
      <c r="W11455" s="75"/>
      <c r="AD11455" s="77"/>
    </row>
    <row r="11456" spans="16:30" ht="4.5" customHeight="1" x14ac:dyDescent="0.2">
      <c r="P11456" s="75"/>
      <c r="Q11456" s="75"/>
      <c r="W11456" s="75"/>
      <c r="AD11456" s="77"/>
    </row>
    <row r="11457" spans="16:30" ht="4.5" customHeight="1" x14ac:dyDescent="0.2">
      <c r="P11457" s="75"/>
      <c r="Q11457" s="75"/>
      <c r="W11457" s="75"/>
      <c r="AD11457" s="77"/>
    </row>
    <row r="11458" spans="16:30" ht="4.5" customHeight="1" x14ac:dyDescent="0.2">
      <c r="P11458" s="75"/>
      <c r="Q11458" s="75"/>
      <c r="W11458" s="75"/>
      <c r="AD11458" s="77"/>
    </row>
    <row r="11459" spans="16:30" ht="4.5" customHeight="1" x14ac:dyDescent="0.2">
      <c r="P11459" s="75"/>
      <c r="Q11459" s="75"/>
      <c r="W11459" s="75"/>
      <c r="AD11459" s="77"/>
    </row>
    <row r="11460" spans="16:30" ht="4.5" customHeight="1" x14ac:dyDescent="0.2">
      <c r="P11460" s="75"/>
      <c r="Q11460" s="75"/>
      <c r="W11460" s="75"/>
      <c r="AD11460" s="77"/>
    </row>
    <row r="11461" spans="16:30" ht="4.5" customHeight="1" x14ac:dyDescent="0.2">
      <c r="P11461" s="75"/>
      <c r="Q11461" s="75"/>
      <c r="W11461" s="75"/>
      <c r="AD11461" s="77"/>
    </row>
    <row r="11462" spans="16:30" ht="4.5" customHeight="1" x14ac:dyDescent="0.2">
      <c r="P11462" s="75"/>
      <c r="Q11462" s="75"/>
      <c r="W11462" s="75"/>
      <c r="AD11462" s="77"/>
    </row>
    <row r="11463" spans="16:30" ht="4.5" customHeight="1" x14ac:dyDescent="0.2">
      <c r="P11463" s="75"/>
      <c r="Q11463" s="75"/>
      <c r="W11463" s="75"/>
      <c r="AD11463" s="77"/>
    </row>
    <row r="11464" spans="16:30" ht="4.5" customHeight="1" x14ac:dyDescent="0.2">
      <c r="P11464" s="75"/>
      <c r="Q11464" s="75"/>
      <c r="W11464" s="75"/>
      <c r="AD11464" s="77"/>
    </row>
    <row r="11465" spans="16:30" ht="4.5" customHeight="1" x14ac:dyDescent="0.2">
      <c r="P11465" s="75"/>
      <c r="Q11465" s="75"/>
      <c r="W11465" s="75"/>
      <c r="AD11465" s="77"/>
    </row>
    <row r="11466" spans="16:30" ht="4.5" customHeight="1" x14ac:dyDescent="0.2">
      <c r="P11466" s="75"/>
      <c r="Q11466" s="75"/>
      <c r="W11466" s="75"/>
      <c r="AD11466" s="77"/>
    </row>
    <row r="11467" spans="16:30" ht="4.5" customHeight="1" x14ac:dyDescent="0.2">
      <c r="P11467" s="75"/>
      <c r="Q11467" s="75"/>
      <c r="W11467" s="75"/>
      <c r="AD11467" s="77"/>
    </row>
    <row r="11468" spans="16:30" ht="4.5" customHeight="1" x14ac:dyDescent="0.2">
      <c r="P11468" s="75"/>
      <c r="Q11468" s="75"/>
      <c r="W11468" s="75"/>
      <c r="AD11468" s="77"/>
    </row>
    <row r="11469" spans="16:30" ht="4.5" customHeight="1" x14ac:dyDescent="0.2">
      <c r="P11469" s="75"/>
      <c r="Q11469" s="75"/>
      <c r="W11469" s="75"/>
      <c r="AD11469" s="77"/>
    </row>
    <row r="11470" spans="16:30" ht="4.5" customHeight="1" x14ac:dyDescent="0.2">
      <c r="P11470" s="75"/>
      <c r="Q11470" s="75"/>
      <c r="W11470" s="75"/>
      <c r="AD11470" s="77"/>
    </row>
    <row r="11471" spans="16:30" ht="4.5" customHeight="1" x14ac:dyDescent="0.2">
      <c r="P11471" s="75"/>
      <c r="Q11471" s="75"/>
      <c r="W11471" s="75"/>
      <c r="AD11471" s="77"/>
    </row>
    <row r="11472" spans="16:30" ht="4.5" customHeight="1" x14ac:dyDescent="0.2">
      <c r="P11472" s="75"/>
      <c r="Q11472" s="75"/>
      <c r="W11472" s="75"/>
      <c r="AD11472" s="77"/>
    </row>
    <row r="11473" spans="16:30" ht="4.5" customHeight="1" x14ac:dyDescent="0.2">
      <c r="P11473" s="75"/>
      <c r="Q11473" s="75"/>
      <c r="W11473" s="75"/>
      <c r="AD11473" s="77"/>
    </row>
    <row r="11474" spans="16:30" ht="4.5" customHeight="1" x14ac:dyDescent="0.2">
      <c r="P11474" s="75"/>
      <c r="Q11474" s="75"/>
      <c r="W11474" s="75"/>
      <c r="AD11474" s="77"/>
    </row>
    <row r="11475" spans="16:30" ht="4.5" customHeight="1" x14ac:dyDescent="0.2">
      <c r="P11475" s="75"/>
      <c r="Q11475" s="75"/>
      <c r="W11475" s="75"/>
      <c r="AD11475" s="77"/>
    </row>
    <row r="11476" spans="16:30" ht="4.5" customHeight="1" x14ac:dyDescent="0.2">
      <c r="P11476" s="75"/>
      <c r="Q11476" s="75"/>
      <c r="W11476" s="75"/>
      <c r="AD11476" s="77"/>
    </row>
    <row r="11477" spans="16:30" ht="4.5" customHeight="1" x14ac:dyDescent="0.2">
      <c r="P11477" s="75"/>
      <c r="Q11477" s="75"/>
      <c r="W11477" s="75"/>
      <c r="AD11477" s="77"/>
    </row>
    <row r="11478" spans="16:30" ht="4.5" customHeight="1" x14ac:dyDescent="0.2">
      <c r="P11478" s="75"/>
      <c r="Q11478" s="75"/>
      <c r="W11478" s="75"/>
      <c r="AD11478" s="77"/>
    </row>
    <row r="11479" spans="16:30" ht="4.5" customHeight="1" x14ac:dyDescent="0.2">
      <c r="P11479" s="75"/>
      <c r="Q11479" s="75"/>
      <c r="W11479" s="75"/>
      <c r="AD11479" s="77"/>
    </row>
    <row r="11480" spans="16:30" ht="4.5" customHeight="1" x14ac:dyDescent="0.2">
      <c r="P11480" s="75"/>
      <c r="Q11480" s="75"/>
      <c r="W11480" s="75"/>
      <c r="AD11480" s="77"/>
    </row>
    <row r="11481" spans="16:30" ht="4.5" customHeight="1" x14ac:dyDescent="0.2">
      <c r="P11481" s="75"/>
      <c r="Q11481" s="75"/>
      <c r="W11481" s="75"/>
      <c r="AD11481" s="77"/>
    </row>
    <row r="11482" spans="16:30" ht="4.5" customHeight="1" x14ac:dyDescent="0.2">
      <c r="P11482" s="75"/>
      <c r="Q11482" s="75"/>
      <c r="W11482" s="75"/>
      <c r="AD11482" s="77"/>
    </row>
    <row r="11483" spans="16:30" ht="4.5" customHeight="1" x14ac:dyDescent="0.2">
      <c r="P11483" s="75"/>
      <c r="Q11483" s="75"/>
      <c r="W11483" s="75"/>
      <c r="AD11483" s="77"/>
    </row>
    <row r="11484" spans="16:30" ht="4.5" customHeight="1" x14ac:dyDescent="0.2">
      <c r="P11484" s="75"/>
      <c r="Q11484" s="75"/>
      <c r="W11484" s="75"/>
      <c r="AD11484" s="77"/>
    </row>
    <row r="11485" spans="16:30" ht="4.5" customHeight="1" x14ac:dyDescent="0.2">
      <c r="P11485" s="75"/>
      <c r="Q11485" s="75"/>
      <c r="W11485" s="75"/>
      <c r="AD11485" s="77"/>
    </row>
    <row r="11486" spans="16:30" ht="4.5" customHeight="1" x14ac:dyDescent="0.2">
      <c r="P11486" s="75"/>
      <c r="Q11486" s="75"/>
      <c r="W11486" s="75"/>
      <c r="AD11486" s="77"/>
    </row>
    <row r="11487" spans="16:30" ht="4.5" customHeight="1" x14ac:dyDescent="0.2">
      <c r="P11487" s="75"/>
      <c r="Q11487" s="75"/>
      <c r="W11487" s="75"/>
      <c r="AD11487" s="77"/>
    </row>
    <row r="11488" spans="16:30" ht="4.5" customHeight="1" x14ac:dyDescent="0.2">
      <c r="P11488" s="75"/>
      <c r="Q11488" s="75"/>
      <c r="W11488" s="75"/>
      <c r="AD11488" s="77"/>
    </row>
    <row r="11489" spans="16:30" ht="4.5" customHeight="1" x14ac:dyDescent="0.2">
      <c r="P11489" s="75"/>
      <c r="Q11489" s="75"/>
      <c r="W11489" s="75"/>
      <c r="AD11489" s="77"/>
    </row>
    <row r="11490" spans="16:30" ht="4.5" customHeight="1" x14ac:dyDescent="0.2">
      <c r="P11490" s="75"/>
      <c r="Q11490" s="75"/>
      <c r="W11490" s="75"/>
      <c r="AD11490" s="77"/>
    </row>
    <row r="11491" spans="16:30" ht="4.5" customHeight="1" x14ac:dyDescent="0.2">
      <c r="P11491" s="75"/>
      <c r="Q11491" s="75"/>
      <c r="W11491" s="75"/>
      <c r="AD11491" s="77"/>
    </row>
    <row r="11492" spans="16:30" ht="4.5" customHeight="1" x14ac:dyDescent="0.2">
      <c r="P11492" s="75"/>
      <c r="Q11492" s="75"/>
      <c r="W11492" s="75"/>
      <c r="AD11492" s="77"/>
    </row>
    <row r="11493" spans="16:30" ht="4.5" customHeight="1" x14ac:dyDescent="0.2">
      <c r="P11493" s="75"/>
      <c r="Q11493" s="75"/>
      <c r="W11493" s="75"/>
      <c r="AD11493" s="77"/>
    </row>
    <row r="11494" spans="16:30" ht="4.5" customHeight="1" x14ac:dyDescent="0.2">
      <c r="P11494" s="75"/>
      <c r="Q11494" s="75"/>
      <c r="W11494" s="75"/>
      <c r="AD11494" s="77"/>
    </row>
    <row r="11495" spans="16:30" ht="4.5" customHeight="1" x14ac:dyDescent="0.2">
      <c r="P11495" s="75"/>
      <c r="Q11495" s="75"/>
      <c r="W11495" s="75"/>
      <c r="AD11495" s="77"/>
    </row>
    <row r="11496" spans="16:30" ht="4.5" customHeight="1" x14ac:dyDescent="0.2">
      <c r="P11496" s="75"/>
      <c r="Q11496" s="75"/>
      <c r="W11496" s="75"/>
      <c r="AD11496" s="77"/>
    </row>
    <row r="11497" spans="16:30" ht="4.5" customHeight="1" x14ac:dyDescent="0.2">
      <c r="P11497" s="75"/>
      <c r="Q11497" s="75"/>
      <c r="W11497" s="75"/>
      <c r="AD11497" s="77"/>
    </row>
    <row r="11498" spans="16:30" ht="4.5" customHeight="1" x14ac:dyDescent="0.2">
      <c r="P11498" s="75"/>
      <c r="Q11498" s="75"/>
      <c r="W11498" s="75"/>
      <c r="AD11498" s="77"/>
    </row>
    <row r="11499" spans="16:30" ht="4.5" customHeight="1" x14ac:dyDescent="0.2">
      <c r="P11499" s="75"/>
      <c r="Q11499" s="75"/>
      <c r="W11499" s="75"/>
      <c r="AD11499" s="77"/>
    </row>
    <row r="11500" spans="16:30" ht="4.5" customHeight="1" x14ac:dyDescent="0.2">
      <c r="P11500" s="75"/>
      <c r="Q11500" s="75"/>
      <c r="W11500" s="75"/>
      <c r="AD11500" s="77"/>
    </row>
    <row r="11501" spans="16:30" ht="4.5" customHeight="1" x14ac:dyDescent="0.2">
      <c r="P11501" s="75"/>
      <c r="Q11501" s="75"/>
      <c r="W11501" s="75"/>
      <c r="AD11501" s="77"/>
    </row>
    <row r="11502" spans="16:30" ht="4.5" customHeight="1" x14ac:dyDescent="0.2">
      <c r="P11502" s="75"/>
      <c r="Q11502" s="75"/>
      <c r="W11502" s="75"/>
      <c r="AD11502" s="77"/>
    </row>
    <row r="11503" spans="16:30" ht="4.5" customHeight="1" x14ac:dyDescent="0.2">
      <c r="P11503" s="75"/>
      <c r="Q11503" s="75"/>
      <c r="W11503" s="75"/>
      <c r="AD11503" s="77"/>
    </row>
    <row r="11504" spans="16:30" ht="4.5" customHeight="1" x14ac:dyDescent="0.2">
      <c r="P11504" s="75"/>
      <c r="Q11504" s="75"/>
      <c r="W11504" s="75"/>
      <c r="AD11504" s="77"/>
    </row>
    <row r="11505" spans="16:30" ht="4.5" customHeight="1" x14ac:dyDescent="0.2">
      <c r="P11505" s="75"/>
      <c r="Q11505" s="75"/>
      <c r="W11505" s="75"/>
      <c r="AD11505" s="77"/>
    </row>
    <row r="11506" spans="16:30" ht="4.5" customHeight="1" x14ac:dyDescent="0.2">
      <c r="P11506" s="75"/>
      <c r="Q11506" s="75"/>
      <c r="W11506" s="75"/>
      <c r="AD11506" s="77"/>
    </row>
    <row r="11507" spans="16:30" ht="4.5" customHeight="1" x14ac:dyDescent="0.2">
      <c r="P11507" s="75"/>
      <c r="Q11507" s="75"/>
      <c r="W11507" s="75"/>
      <c r="AD11507" s="77"/>
    </row>
    <row r="11508" spans="16:30" ht="4.5" customHeight="1" x14ac:dyDescent="0.2">
      <c r="P11508" s="75"/>
      <c r="Q11508" s="75"/>
      <c r="W11508" s="75"/>
      <c r="AD11508" s="77"/>
    </row>
    <row r="11509" spans="16:30" ht="4.5" customHeight="1" x14ac:dyDescent="0.2">
      <c r="P11509" s="75"/>
      <c r="Q11509" s="75"/>
      <c r="W11509" s="75"/>
      <c r="AD11509" s="77"/>
    </row>
    <row r="11510" spans="16:30" ht="4.5" customHeight="1" x14ac:dyDescent="0.2">
      <c r="P11510" s="75"/>
      <c r="Q11510" s="75"/>
      <c r="W11510" s="75"/>
      <c r="AD11510" s="77"/>
    </row>
    <row r="11511" spans="16:30" ht="4.5" customHeight="1" x14ac:dyDescent="0.2">
      <c r="P11511" s="75"/>
      <c r="Q11511" s="75"/>
      <c r="W11511" s="75"/>
      <c r="AD11511" s="77"/>
    </row>
    <row r="11512" spans="16:30" ht="4.5" customHeight="1" x14ac:dyDescent="0.2">
      <c r="P11512" s="75"/>
      <c r="Q11512" s="75"/>
      <c r="W11512" s="75"/>
      <c r="AD11512" s="77"/>
    </row>
    <row r="11513" spans="16:30" ht="4.5" customHeight="1" x14ac:dyDescent="0.2">
      <c r="P11513" s="75"/>
      <c r="Q11513" s="75"/>
      <c r="W11513" s="75"/>
      <c r="AD11513" s="77"/>
    </row>
    <row r="11514" spans="16:30" ht="4.5" customHeight="1" x14ac:dyDescent="0.2">
      <c r="P11514" s="75"/>
      <c r="Q11514" s="75"/>
      <c r="W11514" s="75"/>
      <c r="AD11514" s="77"/>
    </row>
    <row r="11515" spans="16:30" ht="4.5" customHeight="1" x14ac:dyDescent="0.2">
      <c r="P11515" s="75"/>
      <c r="Q11515" s="75"/>
      <c r="W11515" s="75"/>
      <c r="AD11515" s="77"/>
    </row>
    <row r="11516" spans="16:30" ht="4.5" customHeight="1" x14ac:dyDescent="0.2">
      <c r="P11516" s="75"/>
      <c r="Q11516" s="75"/>
      <c r="W11516" s="75"/>
      <c r="AD11516" s="77"/>
    </row>
    <row r="11517" spans="16:30" ht="4.5" customHeight="1" x14ac:dyDescent="0.2">
      <c r="P11517" s="75"/>
      <c r="Q11517" s="75"/>
      <c r="W11517" s="75"/>
      <c r="AD11517" s="77"/>
    </row>
    <row r="11518" spans="16:30" ht="4.5" customHeight="1" x14ac:dyDescent="0.2">
      <c r="P11518" s="75"/>
      <c r="Q11518" s="75"/>
      <c r="W11518" s="75"/>
      <c r="AD11518" s="77"/>
    </row>
    <row r="11519" spans="16:30" ht="4.5" customHeight="1" x14ac:dyDescent="0.2">
      <c r="P11519" s="75"/>
      <c r="Q11519" s="75"/>
      <c r="W11519" s="75"/>
      <c r="AD11519" s="77"/>
    </row>
    <row r="11520" spans="16:30" ht="4.5" customHeight="1" x14ac:dyDescent="0.2">
      <c r="P11520" s="75"/>
      <c r="Q11520" s="75"/>
      <c r="W11520" s="75"/>
      <c r="AD11520" s="77"/>
    </row>
    <row r="11521" spans="16:30" ht="4.5" customHeight="1" x14ac:dyDescent="0.2">
      <c r="P11521" s="75"/>
      <c r="Q11521" s="75"/>
      <c r="W11521" s="75"/>
      <c r="AD11521" s="77"/>
    </row>
    <row r="11522" spans="16:30" ht="4.5" customHeight="1" x14ac:dyDescent="0.2">
      <c r="P11522" s="75"/>
      <c r="Q11522" s="75"/>
      <c r="W11522" s="75"/>
      <c r="AD11522" s="77"/>
    </row>
    <row r="11523" spans="16:30" ht="4.5" customHeight="1" x14ac:dyDescent="0.2">
      <c r="P11523" s="75"/>
      <c r="Q11523" s="75"/>
      <c r="W11523" s="75"/>
      <c r="AD11523" s="77"/>
    </row>
    <row r="11524" spans="16:30" ht="4.5" customHeight="1" x14ac:dyDescent="0.2">
      <c r="P11524" s="75"/>
      <c r="Q11524" s="75"/>
      <c r="W11524" s="75"/>
      <c r="AD11524" s="77"/>
    </row>
    <row r="11525" spans="16:30" ht="4.5" customHeight="1" x14ac:dyDescent="0.2">
      <c r="P11525" s="75"/>
      <c r="Q11525" s="75"/>
      <c r="W11525" s="75"/>
      <c r="AD11525" s="77"/>
    </row>
    <row r="11526" spans="16:30" ht="4.5" customHeight="1" x14ac:dyDescent="0.2">
      <c r="P11526" s="75"/>
      <c r="Q11526" s="75"/>
      <c r="W11526" s="75"/>
      <c r="AD11526" s="77"/>
    </row>
    <row r="11527" spans="16:30" ht="4.5" customHeight="1" x14ac:dyDescent="0.2">
      <c r="P11527" s="75"/>
      <c r="Q11527" s="75"/>
      <c r="W11527" s="75"/>
      <c r="AD11527" s="77"/>
    </row>
    <row r="11528" spans="16:30" ht="4.5" customHeight="1" x14ac:dyDescent="0.2">
      <c r="P11528" s="75"/>
      <c r="Q11528" s="75"/>
      <c r="W11528" s="75"/>
      <c r="AD11528" s="77"/>
    </row>
    <row r="11529" spans="16:30" ht="4.5" customHeight="1" x14ac:dyDescent="0.2">
      <c r="P11529" s="75"/>
      <c r="Q11529" s="75"/>
      <c r="W11529" s="75"/>
      <c r="AD11529" s="77"/>
    </row>
    <row r="11530" spans="16:30" ht="4.5" customHeight="1" x14ac:dyDescent="0.2">
      <c r="P11530" s="75"/>
      <c r="Q11530" s="75"/>
      <c r="W11530" s="75"/>
      <c r="AD11530" s="77"/>
    </row>
    <row r="11531" spans="16:30" ht="4.5" customHeight="1" x14ac:dyDescent="0.2">
      <c r="P11531" s="75"/>
      <c r="Q11531" s="75"/>
      <c r="W11531" s="75"/>
      <c r="AD11531" s="77"/>
    </row>
    <row r="11532" spans="16:30" ht="4.5" customHeight="1" x14ac:dyDescent="0.2">
      <c r="P11532" s="75"/>
      <c r="Q11532" s="75"/>
      <c r="W11532" s="75"/>
      <c r="AD11532" s="77"/>
    </row>
    <row r="11533" spans="16:30" ht="4.5" customHeight="1" x14ac:dyDescent="0.2">
      <c r="P11533" s="75"/>
      <c r="Q11533" s="75"/>
      <c r="W11533" s="75"/>
      <c r="AD11533" s="77"/>
    </row>
    <row r="11534" spans="16:30" ht="4.5" customHeight="1" x14ac:dyDescent="0.2">
      <c r="P11534" s="75"/>
      <c r="Q11534" s="75"/>
      <c r="W11534" s="75"/>
      <c r="AD11534" s="77"/>
    </row>
    <row r="11535" spans="16:30" ht="4.5" customHeight="1" x14ac:dyDescent="0.2">
      <c r="P11535" s="75"/>
      <c r="Q11535" s="75"/>
      <c r="W11535" s="75"/>
      <c r="AD11535" s="77"/>
    </row>
    <row r="11536" spans="16:30" ht="4.5" customHeight="1" x14ac:dyDescent="0.2">
      <c r="P11536" s="75"/>
      <c r="Q11536" s="75"/>
      <c r="W11536" s="75"/>
      <c r="AD11536" s="77"/>
    </row>
    <row r="11537" spans="16:30" ht="4.5" customHeight="1" x14ac:dyDescent="0.2">
      <c r="P11537" s="75"/>
      <c r="Q11537" s="75"/>
      <c r="W11537" s="75"/>
      <c r="AD11537" s="77"/>
    </row>
    <row r="11538" spans="16:30" ht="4.5" customHeight="1" x14ac:dyDescent="0.2">
      <c r="P11538" s="75"/>
      <c r="Q11538" s="75"/>
      <c r="W11538" s="75"/>
      <c r="AD11538" s="77"/>
    </row>
    <row r="11539" spans="16:30" ht="4.5" customHeight="1" x14ac:dyDescent="0.2">
      <c r="P11539" s="75"/>
      <c r="Q11539" s="75"/>
      <c r="W11539" s="75"/>
      <c r="AD11539" s="77"/>
    </row>
    <row r="11540" spans="16:30" ht="4.5" customHeight="1" x14ac:dyDescent="0.2">
      <c r="P11540" s="75"/>
      <c r="Q11540" s="75"/>
      <c r="W11540" s="75"/>
      <c r="AD11540" s="77"/>
    </row>
    <row r="11541" spans="16:30" ht="4.5" customHeight="1" x14ac:dyDescent="0.2">
      <c r="P11541" s="75"/>
      <c r="Q11541" s="75"/>
      <c r="W11541" s="75"/>
      <c r="AD11541" s="77"/>
    </row>
    <row r="11542" spans="16:30" ht="4.5" customHeight="1" x14ac:dyDescent="0.2">
      <c r="P11542" s="75"/>
      <c r="Q11542" s="75"/>
      <c r="W11542" s="75"/>
      <c r="AD11542" s="77"/>
    </row>
    <row r="11543" spans="16:30" ht="4.5" customHeight="1" x14ac:dyDescent="0.2">
      <c r="P11543" s="75"/>
      <c r="Q11543" s="75"/>
      <c r="W11543" s="75"/>
      <c r="AD11543" s="77"/>
    </row>
    <row r="11544" spans="16:30" ht="4.5" customHeight="1" x14ac:dyDescent="0.2">
      <c r="P11544" s="75"/>
      <c r="Q11544" s="75"/>
      <c r="W11544" s="75"/>
      <c r="AD11544" s="77"/>
    </row>
    <row r="11545" spans="16:30" ht="4.5" customHeight="1" x14ac:dyDescent="0.2">
      <c r="P11545" s="75"/>
      <c r="Q11545" s="75"/>
      <c r="W11545" s="75"/>
      <c r="AD11545" s="77"/>
    </row>
    <row r="11546" spans="16:30" ht="4.5" customHeight="1" x14ac:dyDescent="0.2">
      <c r="P11546" s="75"/>
      <c r="Q11546" s="75"/>
      <c r="W11546" s="75"/>
      <c r="AD11546" s="77"/>
    </row>
    <row r="11547" spans="16:30" ht="4.5" customHeight="1" x14ac:dyDescent="0.2">
      <c r="P11547" s="75"/>
      <c r="Q11547" s="75"/>
      <c r="W11547" s="75"/>
      <c r="AD11547" s="77"/>
    </row>
    <row r="11548" spans="16:30" ht="4.5" customHeight="1" x14ac:dyDescent="0.2">
      <c r="P11548" s="75"/>
      <c r="Q11548" s="75"/>
      <c r="W11548" s="75"/>
      <c r="AD11548" s="77"/>
    </row>
    <row r="11549" spans="16:30" ht="4.5" customHeight="1" x14ac:dyDescent="0.2">
      <c r="P11549" s="75"/>
      <c r="Q11549" s="75"/>
      <c r="W11549" s="75"/>
      <c r="AD11549" s="77"/>
    </row>
    <row r="11550" spans="16:30" ht="4.5" customHeight="1" x14ac:dyDescent="0.2">
      <c r="P11550" s="75"/>
      <c r="Q11550" s="75"/>
      <c r="W11550" s="75"/>
      <c r="AD11550" s="77"/>
    </row>
    <row r="11551" spans="16:30" ht="4.5" customHeight="1" x14ac:dyDescent="0.2">
      <c r="P11551" s="75"/>
      <c r="Q11551" s="75"/>
      <c r="W11551" s="75"/>
      <c r="AD11551" s="77"/>
    </row>
    <row r="11552" spans="16:30" ht="4.5" customHeight="1" x14ac:dyDescent="0.2">
      <c r="P11552" s="75"/>
      <c r="Q11552" s="75"/>
      <c r="W11552" s="75"/>
      <c r="AD11552" s="77"/>
    </row>
    <row r="11553" spans="16:30" ht="4.5" customHeight="1" x14ac:dyDescent="0.2">
      <c r="P11553" s="75"/>
      <c r="Q11553" s="75"/>
      <c r="W11553" s="75"/>
      <c r="AD11553" s="77"/>
    </row>
    <row r="11554" spans="16:30" ht="4.5" customHeight="1" x14ac:dyDescent="0.2">
      <c r="P11554" s="75"/>
      <c r="Q11554" s="75"/>
      <c r="W11554" s="75"/>
      <c r="AD11554" s="77"/>
    </row>
    <row r="11555" spans="16:30" ht="4.5" customHeight="1" x14ac:dyDescent="0.2">
      <c r="P11555" s="75"/>
      <c r="Q11555" s="75"/>
      <c r="W11555" s="75"/>
      <c r="AD11555" s="77"/>
    </row>
    <row r="11556" spans="16:30" ht="4.5" customHeight="1" x14ac:dyDescent="0.2">
      <c r="P11556" s="75"/>
      <c r="Q11556" s="75"/>
      <c r="W11556" s="75"/>
      <c r="AD11556" s="77"/>
    </row>
    <row r="11557" spans="16:30" ht="4.5" customHeight="1" x14ac:dyDescent="0.2">
      <c r="P11557" s="75"/>
      <c r="Q11557" s="75"/>
      <c r="W11557" s="75"/>
      <c r="AD11557" s="77"/>
    </row>
    <row r="11558" spans="16:30" ht="4.5" customHeight="1" x14ac:dyDescent="0.2">
      <c r="P11558" s="75"/>
      <c r="Q11558" s="75"/>
      <c r="W11558" s="75"/>
      <c r="AD11558" s="77"/>
    </row>
    <row r="11559" spans="16:30" ht="4.5" customHeight="1" x14ac:dyDescent="0.2">
      <c r="P11559" s="75"/>
      <c r="Q11559" s="75"/>
      <c r="W11559" s="75"/>
      <c r="AD11559" s="77"/>
    </row>
    <row r="11560" spans="16:30" ht="4.5" customHeight="1" x14ac:dyDescent="0.2">
      <c r="P11560" s="75"/>
      <c r="Q11560" s="75"/>
      <c r="W11560" s="75"/>
      <c r="AD11560" s="77"/>
    </row>
    <row r="11561" spans="16:30" ht="4.5" customHeight="1" x14ac:dyDescent="0.2">
      <c r="P11561" s="75"/>
      <c r="Q11561" s="75"/>
      <c r="W11561" s="75"/>
      <c r="AD11561" s="77"/>
    </row>
    <row r="11562" spans="16:30" ht="4.5" customHeight="1" x14ac:dyDescent="0.2">
      <c r="P11562" s="75"/>
      <c r="Q11562" s="75"/>
      <c r="W11562" s="75"/>
      <c r="AD11562" s="77"/>
    </row>
    <row r="11563" spans="16:30" ht="4.5" customHeight="1" x14ac:dyDescent="0.2">
      <c r="P11563" s="75"/>
      <c r="Q11563" s="75"/>
      <c r="W11563" s="75"/>
      <c r="AD11563" s="77"/>
    </row>
    <row r="11564" spans="16:30" ht="4.5" customHeight="1" x14ac:dyDescent="0.2">
      <c r="P11564" s="75"/>
      <c r="Q11564" s="75"/>
      <c r="W11564" s="75"/>
      <c r="AD11564" s="77"/>
    </row>
    <row r="11565" spans="16:30" ht="4.5" customHeight="1" x14ac:dyDescent="0.2">
      <c r="P11565" s="75"/>
      <c r="Q11565" s="75"/>
      <c r="W11565" s="75"/>
      <c r="AD11565" s="77"/>
    </row>
    <row r="11566" spans="16:30" ht="4.5" customHeight="1" x14ac:dyDescent="0.2">
      <c r="P11566" s="75"/>
      <c r="Q11566" s="75"/>
      <c r="W11566" s="75"/>
      <c r="AD11566" s="77"/>
    </row>
    <row r="11567" spans="16:30" ht="4.5" customHeight="1" x14ac:dyDescent="0.2">
      <c r="P11567" s="75"/>
      <c r="Q11567" s="75"/>
      <c r="W11567" s="75"/>
      <c r="AD11567" s="77"/>
    </row>
    <row r="11568" spans="16:30" ht="4.5" customHeight="1" x14ac:dyDescent="0.2">
      <c r="P11568" s="75"/>
      <c r="Q11568" s="75"/>
      <c r="W11568" s="75"/>
      <c r="AD11568" s="77"/>
    </row>
    <row r="11569" spans="16:30" ht="4.5" customHeight="1" x14ac:dyDescent="0.2">
      <c r="P11569" s="75"/>
      <c r="Q11569" s="75"/>
      <c r="W11569" s="75"/>
      <c r="AD11569" s="77"/>
    </row>
    <row r="11570" spans="16:30" ht="4.5" customHeight="1" x14ac:dyDescent="0.2">
      <c r="P11570" s="75"/>
      <c r="Q11570" s="75"/>
      <c r="W11570" s="75"/>
      <c r="AD11570" s="77"/>
    </row>
    <row r="11571" spans="16:30" ht="4.5" customHeight="1" x14ac:dyDescent="0.2">
      <c r="P11571" s="75"/>
      <c r="Q11571" s="75"/>
      <c r="W11571" s="75"/>
      <c r="AD11571" s="77"/>
    </row>
    <row r="11572" spans="16:30" ht="4.5" customHeight="1" x14ac:dyDescent="0.2">
      <c r="P11572" s="75"/>
      <c r="Q11572" s="75"/>
      <c r="W11572" s="75"/>
      <c r="AD11572" s="77"/>
    </row>
    <row r="11573" spans="16:30" ht="4.5" customHeight="1" x14ac:dyDescent="0.2">
      <c r="P11573" s="75"/>
      <c r="Q11573" s="75"/>
      <c r="W11573" s="75"/>
      <c r="AD11573" s="77"/>
    </row>
    <row r="11574" spans="16:30" ht="4.5" customHeight="1" x14ac:dyDescent="0.2">
      <c r="P11574" s="75"/>
      <c r="Q11574" s="75"/>
      <c r="W11574" s="75"/>
      <c r="AD11574" s="77"/>
    </row>
    <row r="11575" spans="16:30" ht="4.5" customHeight="1" x14ac:dyDescent="0.2">
      <c r="P11575" s="75"/>
      <c r="Q11575" s="75"/>
      <c r="W11575" s="75"/>
      <c r="AD11575" s="77"/>
    </row>
    <row r="11576" spans="16:30" ht="4.5" customHeight="1" x14ac:dyDescent="0.2">
      <c r="P11576" s="75"/>
      <c r="Q11576" s="75"/>
      <c r="W11576" s="75"/>
      <c r="AD11576" s="77"/>
    </row>
    <row r="11577" spans="16:30" ht="4.5" customHeight="1" x14ac:dyDescent="0.2">
      <c r="P11577" s="75"/>
      <c r="Q11577" s="75"/>
      <c r="W11577" s="75"/>
      <c r="AD11577" s="77"/>
    </row>
    <row r="11578" spans="16:30" ht="4.5" customHeight="1" x14ac:dyDescent="0.2">
      <c r="P11578" s="75"/>
      <c r="Q11578" s="75"/>
      <c r="W11578" s="75"/>
      <c r="AD11578" s="77"/>
    </row>
    <row r="11579" spans="16:30" ht="4.5" customHeight="1" x14ac:dyDescent="0.2">
      <c r="P11579" s="75"/>
      <c r="Q11579" s="75"/>
      <c r="W11579" s="75"/>
      <c r="AD11579" s="77"/>
    </row>
    <row r="11580" spans="16:30" ht="4.5" customHeight="1" x14ac:dyDescent="0.2">
      <c r="P11580" s="75"/>
      <c r="Q11580" s="75"/>
      <c r="W11580" s="75"/>
      <c r="AD11580" s="77"/>
    </row>
    <row r="11581" spans="16:30" ht="4.5" customHeight="1" x14ac:dyDescent="0.2">
      <c r="P11581" s="75"/>
      <c r="Q11581" s="75"/>
      <c r="W11581" s="75"/>
      <c r="AD11581" s="77"/>
    </row>
    <row r="11582" spans="16:30" ht="4.5" customHeight="1" x14ac:dyDescent="0.2">
      <c r="P11582" s="75"/>
      <c r="Q11582" s="75"/>
      <c r="W11582" s="75"/>
      <c r="AD11582" s="77"/>
    </row>
    <row r="11583" spans="16:30" ht="4.5" customHeight="1" x14ac:dyDescent="0.2">
      <c r="P11583" s="75"/>
      <c r="Q11583" s="75"/>
      <c r="W11583" s="75"/>
      <c r="AD11583" s="77"/>
    </row>
    <row r="11584" spans="16:30" ht="4.5" customHeight="1" x14ac:dyDescent="0.2">
      <c r="P11584" s="75"/>
      <c r="Q11584" s="75"/>
      <c r="W11584" s="75"/>
      <c r="AD11584" s="77"/>
    </row>
    <row r="11585" spans="16:30" ht="4.5" customHeight="1" x14ac:dyDescent="0.2">
      <c r="P11585" s="75"/>
      <c r="Q11585" s="75"/>
      <c r="W11585" s="75"/>
      <c r="AD11585" s="77"/>
    </row>
    <row r="11586" spans="16:30" ht="4.5" customHeight="1" x14ac:dyDescent="0.2">
      <c r="P11586" s="75"/>
      <c r="Q11586" s="75"/>
      <c r="W11586" s="75"/>
      <c r="AD11586" s="77"/>
    </row>
    <row r="11587" spans="16:30" ht="4.5" customHeight="1" x14ac:dyDescent="0.2">
      <c r="P11587" s="75"/>
      <c r="Q11587" s="75"/>
      <c r="W11587" s="75"/>
      <c r="AD11587" s="77"/>
    </row>
    <row r="11588" spans="16:30" ht="4.5" customHeight="1" x14ac:dyDescent="0.2">
      <c r="P11588" s="75"/>
      <c r="Q11588" s="75"/>
      <c r="W11588" s="75"/>
      <c r="AD11588" s="77"/>
    </row>
    <row r="11589" spans="16:30" ht="4.5" customHeight="1" x14ac:dyDescent="0.2">
      <c r="P11589" s="75"/>
      <c r="Q11589" s="75"/>
      <c r="W11589" s="75"/>
      <c r="AD11589" s="77"/>
    </row>
    <row r="11590" spans="16:30" ht="4.5" customHeight="1" x14ac:dyDescent="0.2">
      <c r="P11590" s="75"/>
      <c r="Q11590" s="75"/>
      <c r="W11590" s="75"/>
      <c r="AD11590" s="77"/>
    </row>
    <row r="11591" spans="16:30" ht="4.5" customHeight="1" x14ac:dyDescent="0.2">
      <c r="P11591" s="75"/>
      <c r="Q11591" s="75"/>
      <c r="W11591" s="75"/>
      <c r="AD11591" s="77"/>
    </row>
    <row r="11592" spans="16:30" ht="4.5" customHeight="1" x14ac:dyDescent="0.2">
      <c r="P11592" s="75"/>
      <c r="Q11592" s="75"/>
      <c r="W11592" s="75"/>
      <c r="AD11592" s="77"/>
    </row>
    <row r="11593" spans="16:30" ht="4.5" customHeight="1" x14ac:dyDescent="0.2">
      <c r="P11593" s="75"/>
      <c r="Q11593" s="75"/>
      <c r="W11593" s="75"/>
      <c r="AD11593" s="77"/>
    </row>
    <row r="11594" spans="16:30" ht="4.5" customHeight="1" x14ac:dyDescent="0.2">
      <c r="P11594" s="75"/>
      <c r="Q11594" s="75"/>
      <c r="W11594" s="75"/>
      <c r="AD11594" s="77"/>
    </row>
    <row r="11595" spans="16:30" ht="4.5" customHeight="1" x14ac:dyDescent="0.2">
      <c r="P11595" s="75"/>
      <c r="Q11595" s="75"/>
      <c r="W11595" s="75"/>
      <c r="AD11595" s="77"/>
    </row>
    <row r="11596" spans="16:30" ht="4.5" customHeight="1" x14ac:dyDescent="0.2">
      <c r="P11596" s="75"/>
      <c r="Q11596" s="75"/>
      <c r="W11596" s="75"/>
      <c r="AD11596" s="77"/>
    </row>
    <row r="11597" spans="16:30" ht="4.5" customHeight="1" x14ac:dyDescent="0.2">
      <c r="P11597" s="75"/>
      <c r="Q11597" s="75"/>
      <c r="W11597" s="75"/>
      <c r="AD11597" s="77"/>
    </row>
    <row r="11598" spans="16:30" ht="4.5" customHeight="1" x14ac:dyDescent="0.2">
      <c r="P11598" s="75"/>
      <c r="Q11598" s="75"/>
      <c r="W11598" s="75"/>
      <c r="AD11598" s="77"/>
    </row>
    <row r="11599" spans="16:30" ht="4.5" customHeight="1" x14ac:dyDescent="0.2">
      <c r="P11599" s="75"/>
      <c r="Q11599" s="75"/>
      <c r="W11599" s="75"/>
      <c r="AD11599" s="77"/>
    </row>
    <row r="11600" spans="16:30" ht="4.5" customHeight="1" x14ac:dyDescent="0.2">
      <c r="P11600" s="75"/>
      <c r="Q11600" s="75"/>
      <c r="W11600" s="75"/>
      <c r="AD11600" s="77"/>
    </row>
    <row r="11601" spans="16:30" ht="4.5" customHeight="1" x14ac:dyDescent="0.2">
      <c r="P11601" s="75"/>
      <c r="Q11601" s="75"/>
      <c r="W11601" s="75"/>
      <c r="AD11601" s="77"/>
    </row>
    <row r="11602" spans="16:30" ht="4.5" customHeight="1" x14ac:dyDescent="0.2">
      <c r="P11602" s="75"/>
      <c r="Q11602" s="75"/>
      <c r="W11602" s="75"/>
      <c r="AD11602" s="77"/>
    </row>
    <row r="11603" spans="16:30" ht="4.5" customHeight="1" x14ac:dyDescent="0.2">
      <c r="P11603" s="75"/>
      <c r="Q11603" s="75"/>
      <c r="W11603" s="75"/>
      <c r="AD11603" s="77"/>
    </row>
    <row r="11604" spans="16:30" ht="4.5" customHeight="1" x14ac:dyDescent="0.2">
      <c r="P11604" s="75"/>
      <c r="Q11604" s="75"/>
      <c r="W11604" s="75"/>
      <c r="AD11604" s="77"/>
    </row>
    <row r="11605" spans="16:30" ht="4.5" customHeight="1" x14ac:dyDescent="0.2">
      <c r="P11605" s="75"/>
      <c r="Q11605" s="75"/>
      <c r="W11605" s="75"/>
      <c r="AD11605" s="77"/>
    </row>
    <row r="11606" spans="16:30" ht="4.5" customHeight="1" x14ac:dyDescent="0.2">
      <c r="P11606" s="75"/>
      <c r="Q11606" s="75"/>
      <c r="W11606" s="75"/>
      <c r="AD11606" s="77"/>
    </row>
    <row r="11607" spans="16:30" ht="4.5" customHeight="1" x14ac:dyDescent="0.2">
      <c r="P11607" s="75"/>
      <c r="Q11607" s="75"/>
      <c r="W11607" s="75"/>
      <c r="AD11607" s="77"/>
    </row>
    <row r="11608" spans="16:30" ht="4.5" customHeight="1" x14ac:dyDescent="0.2">
      <c r="P11608" s="75"/>
      <c r="Q11608" s="75"/>
      <c r="W11608" s="75"/>
      <c r="AD11608" s="77"/>
    </row>
    <row r="11609" spans="16:30" ht="4.5" customHeight="1" x14ac:dyDescent="0.2">
      <c r="P11609" s="75"/>
      <c r="Q11609" s="75"/>
      <c r="W11609" s="75"/>
      <c r="AD11609" s="77"/>
    </row>
    <row r="11610" spans="16:30" ht="4.5" customHeight="1" x14ac:dyDescent="0.2">
      <c r="P11610" s="75"/>
      <c r="Q11610" s="75"/>
      <c r="W11610" s="75"/>
      <c r="AD11610" s="77"/>
    </row>
    <row r="11611" spans="16:30" ht="4.5" customHeight="1" x14ac:dyDescent="0.2">
      <c r="P11611" s="75"/>
      <c r="Q11611" s="75"/>
      <c r="W11611" s="75"/>
      <c r="AD11611" s="77"/>
    </row>
    <row r="11612" spans="16:30" ht="4.5" customHeight="1" x14ac:dyDescent="0.2">
      <c r="P11612" s="75"/>
      <c r="Q11612" s="75"/>
      <c r="W11612" s="75"/>
      <c r="AD11612" s="77"/>
    </row>
    <row r="11613" spans="16:30" ht="4.5" customHeight="1" x14ac:dyDescent="0.2">
      <c r="P11613" s="75"/>
      <c r="Q11613" s="75"/>
      <c r="W11613" s="75"/>
      <c r="AD11613" s="77"/>
    </row>
    <row r="11614" spans="16:30" ht="4.5" customHeight="1" x14ac:dyDescent="0.2">
      <c r="P11614" s="75"/>
      <c r="Q11614" s="75"/>
      <c r="W11614" s="75"/>
      <c r="AD11614" s="77"/>
    </row>
    <row r="11615" spans="16:30" ht="4.5" customHeight="1" x14ac:dyDescent="0.2">
      <c r="P11615" s="75"/>
      <c r="Q11615" s="75"/>
      <c r="W11615" s="75"/>
      <c r="AD11615" s="77"/>
    </row>
    <row r="11616" spans="16:30" ht="4.5" customHeight="1" x14ac:dyDescent="0.2">
      <c r="P11616" s="75"/>
      <c r="Q11616" s="75"/>
      <c r="W11616" s="75"/>
      <c r="AD11616" s="77"/>
    </row>
    <row r="11617" spans="16:30" ht="4.5" customHeight="1" x14ac:dyDescent="0.2">
      <c r="P11617" s="75"/>
      <c r="Q11617" s="75"/>
      <c r="W11617" s="75"/>
      <c r="AD11617" s="77"/>
    </row>
    <row r="11618" spans="16:30" ht="4.5" customHeight="1" x14ac:dyDescent="0.2">
      <c r="P11618" s="75"/>
      <c r="Q11618" s="75"/>
      <c r="W11618" s="75"/>
      <c r="AD11618" s="77"/>
    </row>
    <row r="11619" spans="16:30" ht="4.5" customHeight="1" x14ac:dyDescent="0.2">
      <c r="P11619" s="75"/>
      <c r="Q11619" s="75"/>
      <c r="W11619" s="75"/>
      <c r="AD11619" s="77"/>
    </row>
    <row r="11620" spans="16:30" ht="4.5" customHeight="1" x14ac:dyDescent="0.2">
      <c r="P11620" s="75"/>
      <c r="Q11620" s="75"/>
      <c r="W11620" s="75"/>
      <c r="AD11620" s="77"/>
    </row>
    <row r="11621" spans="16:30" ht="4.5" customHeight="1" x14ac:dyDescent="0.2">
      <c r="P11621" s="75"/>
      <c r="Q11621" s="75"/>
      <c r="W11621" s="75"/>
      <c r="AD11621" s="77"/>
    </row>
    <row r="11622" spans="16:30" ht="4.5" customHeight="1" x14ac:dyDescent="0.2">
      <c r="P11622" s="75"/>
      <c r="Q11622" s="75"/>
      <c r="W11622" s="75"/>
      <c r="AD11622" s="77"/>
    </row>
    <row r="11623" spans="16:30" ht="4.5" customHeight="1" x14ac:dyDescent="0.2">
      <c r="P11623" s="75"/>
      <c r="Q11623" s="75"/>
      <c r="W11623" s="75"/>
      <c r="AD11623" s="77"/>
    </row>
    <row r="11624" spans="16:30" ht="4.5" customHeight="1" x14ac:dyDescent="0.2">
      <c r="P11624" s="75"/>
      <c r="Q11624" s="75"/>
      <c r="W11624" s="75"/>
      <c r="AD11624" s="77"/>
    </row>
    <row r="11625" spans="16:30" ht="4.5" customHeight="1" x14ac:dyDescent="0.2">
      <c r="P11625" s="75"/>
      <c r="Q11625" s="75"/>
      <c r="W11625" s="75"/>
      <c r="AD11625" s="77"/>
    </row>
    <row r="11626" spans="16:30" ht="4.5" customHeight="1" x14ac:dyDescent="0.2">
      <c r="P11626" s="75"/>
      <c r="Q11626" s="75"/>
      <c r="W11626" s="75"/>
      <c r="AD11626" s="77"/>
    </row>
    <row r="11627" spans="16:30" ht="4.5" customHeight="1" x14ac:dyDescent="0.2">
      <c r="P11627" s="75"/>
      <c r="Q11627" s="75"/>
      <c r="W11627" s="75"/>
      <c r="AD11627" s="77"/>
    </row>
    <row r="11628" spans="16:30" ht="4.5" customHeight="1" x14ac:dyDescent="0.2">
      <c r="P11628" s="75"/>
      <c r="Q11628" s="75"/>
      <c r="W11628" s="75"/>
      <c r="AD11628" s="77"/>
    </row>
    <row r="11629" spans="16:30" ht="4.5" customHeight="1" x14ac:dyDescent="0.2">
      <c r="P11629" s="75"/>
      <c r="Q11629" s="75"/>
      <c r="W11629" s="75"/>
      <c r="AD11629" s="77"/>
    </row>
    <row r="11630" spans="16:30" ht="4.5" customHeight="1" x14ac:dyDescent="0.2">
      <c r="P11630" s="75"/>
      <c r="Q11630" s="75"/>
      <c r="W11630" s="75"/>
      <c r="AD11630" s="77"/>
    </row>
    <row r="11631" spans="16:30" ht="4.5" customHeight="1" x14ac:dyDescent="0.2">
      <c r="P11631" s="75"/>
      <c r="Q11631" s="75"/>
      <c r="W11631" s="75"/>
      <c r="AD11631" s="77"/>
    </row>
    <row r="11632" spans="16:30" ht="4.5" customHeight="1" x14ac:dyDescent="0.2">
      <c r="P11632" s="75"/>
      <c r="Q11632" s="75"/>
      <c r="W11632" s="75"/>
      <c r="AD11632" s="77"/>
    </row>
    <row r="11633" spans="16:30" ht="4.5" customHeight="1" x14ac:dyDescent="0.2">
      <c r="P11633" s="75"/>
      <c r="Q11633" s="75"/>
      <c r="W11633" s="75"/>
      <c r="AD11633" s="77"/>
    </row>
    <row r="11634" spans="16:30" ht="4.5" customHeight="1" x14ac:dyDescent="0.2">
      <c r="P11634" s="75"/>
      <c r="Q11634" s="75"/>
      <c r="W11634" s="75"/>
      <c r="AD11634" s="77"/>
    </row>
    <row r="11635" spans="16:30" ht="4.5" customHeight="1" x14ac:dyDescent="0.2">
      <c r="P11635" s="75"/>
      <c r="Q11635" s="75"/>
      <c r="W11635" s="75"/>
      <c r="AD11635" s="77"/>
    </row>
    <row r="11636" spans="16:30" ht="4.5" customHeight="1" x14ac:dyDescent="0.2">
      <c r="P11636" s="75"/>
      <c r="Q11636" s="75"/>
      <c r="W11636" s="75"/>
      <c r="AD11636" s="77"/>
    </row>
    <row r="11637" spans="16:30" ht="4.5" customHeight="1" x14ac:dyDescent="0.2">
      <c r="P11637" s="75"/>
      <c r="Q11637" s="75"/>
      <c r="W11637" s="75"/>
      <c r="AD11637" s="77"/>
    </row>
    <row r="11638" spans="16:30" ht="4.5" customHeight="1" x14ac:dyDescent="0.2">
      <c r="P11638" s="75"/>
      <c r="Q11638" s="75"/>
      <c r="W11638" s="75"/>
      <c r="AD11638" s="77"/>
    </row>
    <row r="11639" spans="16:30" ht="4.5" customHeight="1" x14ac:dyDescent="0.2">
      <c r="P11639" s="75"/>
      <c r="Q11639" s="75"/>
      <c r="W11639" s="75"/>
      <c r="AD11639" s="77"/>
    </row>
    <row r="11640" spans="16:30" ht="4.5" customHeight="1" x14ac:dyDescent="0.2">
      <c r="P11640" s="75"/>
      <c r="Q11640" s="75"/>
      <c r="W11640" s="75"/>
      <c r="AD11640" s="77"/>
    </row>
    <row r="11641" spans="16:30" ht="4.5" customHeight="1" x14ac:dyDescent="0.2">
      <c r="P11641" s="75"/>
      <c r="Q11641" s="75"/>
      <c r="W11641" s="75"/>
      <c r="AD11641" s="77"/>
    </row>
    <row r="11642" spans="16:30" ht="4.5" customHeight="1" x14ac:dyDescent="0.2">
      <c r="P11642" s="75"/>
      <c r="Q11642" s="75"/>
      <c r="W11642" s="75"/>
      <c r="AD11642" s="77"/>
    </row>
    <row r="11643" spans="16:30" ht="4.5" customHeight="1" x14ac:dyDescent="0.2">
      <c r="P11643" s="75"/>
      <c r="Q11643" s="75"/>
      <c r="W11643" s="75"/>
      <c r="AD11643" s="77"/>
    </row>
    <row r="11644" spans="16:30" ht="4.5" customHeight="1" x14ac:dyDescent="0.2">
      <c r="P11644" s="75"/>
      <c r="Q11644" s="75"/>
      <c r="W11644" s="75"/>
      <c r="AD11644" s="77"/>
    </row>
    <row r="11645" spans="16:30" ht="4.5" customHeight="1" x14ac:dyDescent="0.2">
      <c r="P11645" s="75"/>
      <c r="Q11645" s="75"/>
      <c r="W11645" s="75"/>
      <c r="AD11645" s="77"/>
    </row>
    <row r="11646" spans="16:30" ht="4.5" customHeight="1" x14ac:dyDescent="0.2">
      <c r="P11646" s="75"/>
      <c r="Q11646" s="75"/>
      <c r="W11646" s="75"/>
      <c r="AD11646" s="77"/>
    </row>
    <row r="11647" spans="16:30" ht="4.5" customHeight="1" x14ac:dyDescent="0.2">
      <c r="P11647" s="75"/>
      <c r="Q11647" s="75"/>
      <c r="W11647" s="75"/>
      <c r="AD11647" s="77"/>
    </row>
    <row r="11648" spans="16:30" ht="4.5" customHeight="1" x14ac:dyDescent="0.2">
      <c r="P11648" s="75"/>
      <c r="Q11648" s="75"/>
      <c r="W11648" s="75"/>
      <c r="AD11648" s="77"/>
    </row>
    <row r="11649" spans="16:30" ht="4.5" customHeight="1" x14ac:dyDescent="0.2">
      <c r="P11649" s="75"/>
      <c r="Q11649" s="75"/>
      <c r="W11649" s="75"/>
      <c r="AD11649" s="77"/>
    </row>
    <row r="11650" spans="16:30" ht="4.5" customHeight="1" x14ac:dyDescent="0.2">
      <c r="P11650" s="75"/>
      <c r="Q11650" s="75"/>
      <c r="W11650" s="75"/>
      <c r="AD11650" s="77"/>
    </row>
    <row r="11651" spans="16:30" ht="4.5" customHeight="1" x14ac:dyDescent="0.2">
      <c r="P11651" s="75"/>
      <c r="Q11651" s="75"/>
      <c r="W11651" s="75"/>
      <c r="AD11651" s="77"/>
    </row>
    <row r="11652" spans="16:30" ht="4.5" customHeight="1" x14ac:dyDescent="0.2">
      <c r="P11652" s="75"/>
      <c r="Q11652" s="75"/>
      <c r="W11652" s="75"/>
      <c r="AD11652" s="77"/>
    </row>
    <row r="11653" spans="16:30" ht="4.5" customHeight="1" x14ac:dyDescent="0.2">
      <c r="P11653" s="75"/>
      <c r="Q11653" s="75"/>
      <c r="W11653" s="75"/>
      <c r="AD11653" s="77"/>
    </row>
    <row r="11654" spans="16:30" ht="4.5" customHeight="1" x14ac:dyDescent="0.2">
      <c r="P11654" s="75"/>
      <c r="Q11654" s="75"/>
      <c r="W11654" s="75"/>
      <c r="AD11654" s="77"/>
    </row>
    <row r="11655" spans="16:30" ht="4.5" customHeight="1" x14ac:dyDescent="0.2">
      <c r="P11655" s="75"/>
      <c r="Q11655" s="75"/>
      <c r="W11655" s="75"/>
      <c r="AD11655" s="77"/>
    </row>
    <row r="11656" spans="16:30" ht="4.5" customHeight="1" x14ac:dyDescent="0.2">
      <c r="P11656" s="75"/>
      <c r="Q11656" s="75"/>
      <c r="W11656" s="75"/>
      <c r="AD11656" s="77"/>
    </row>
    <row r="11657" spans="16:30" ht="4.5" customHeight="1" x14ac:dyDescent="0.2">
      <c r="P11657" s="75"/>
      <c r="Q11657" s="75"/>
      <c r="W11657" s="75"/>
      <c r="AD11657" s="77"/>
    </row>
    <row r="11658" spans="16:30" ht="4.5" customHeight="1" x14ac:dyDescent="0.2">
      <c r="P11658" s="75"/>
      <c r="Q11658" s="75"/>
      <c r="W11658" s="75"/>
      <c r="AD11658" s="77"/>
    </row>
    <row r="11659" spans="16:30" ht="4.5" customHeight="1" x14ac:dyDescent="0.2">
      <c r="P11659" s="75"/>
      <c r="Q11659" s="75"/>
      <c r="W11659" s="75"/>
      <c r="AD11659" s="77"/>
    </row>
    <row r="11660" spans="16:30" ht="4.5" customHeight="1" x14ac:dyDescent="0.2">
      <c r="P11660" s="75"/>
      <c r="Q11660" s="75"/>
      <c r="W11660" s="75"/>
      <c r="AD11660" s="77"/>
    </row>
    <row r="11661" spans="16:30" ht="4.5" customHeight="1" x14ac:dyDescent="0.2">
      <c r="P11661" s="75"/>
      <c r="Q11661" s="75"/>
      <c r="W11661" s="75"/>
      <c r="AD11661" s="77"/>
    </row>
    <row r="11662" spans="16:30" ht="4.5" customHeight="1" x14ac:dyDescent="0.2">
      <c r="P11662" s="75"/>
      <c r="Q11662" s="75"/>
      <c r="W11662" s="75"/>
      <c r="AD11662" s="77"/>
    </row>
    <row r="11663" spans="16:30" ht="4.5" customHeight="1" x14ac:dyDescent="0.2">
      <c r="P11663" s="75"/>
      <c r="Q11663" s="75"/>
      <c r="W11663" s="75"/>
      <c r="AD11663" s="77"/>
    </row>
    <row r="11664" spans="16:30" ht="4.5" customHeight="1" x14ac:dyDescent="0.2">
      <c r="P11664" s="75"/>
      <c r="Q11664" s="75"/>
      <c r="W11664" s="75"/>
      <c r="AD11664" s="77"/>
    </row>
    <row r="11665" spans="16:30" ht="4.5" customHeight="1" x14ac:dyDescent="0.2">
      <c r="P11665" s="75"/>
      <c r="Q11665" s="75"/>
      <c r="W11665" s="75"/>
      <c r="AD11665" s="77"/>
    </row>
    <row r="11666" spans="16:30" ht="4.5" customHeight="1" x14ac:dyDescent="0.2">
      <c r="P11666" s="75"/>
      <c r="Q11666" s="75"/>
      <c r="W11666" s="75"/>
      <c r="AD11666" s="77"/>
    </row>
    <row r="11667" spans="16:30" ht="4.5" customHeight="1" x14ac:dyDescent="0.2">
      <c r="P11667" s="75"/>
      <c r="Q11667" s="75"/>
      <c r="W11667" s="75"/>
      <c r="AD11667" s="77"/>
    </row>
    <row r="11668" spans="16:30" ht="4.5" customHeight="1" x14ac:dyDescent="0.2">
      <c r="P11668" s="75"/>
      <c r="Q11668" s="75"/>
      <c r="W11668" s="75"/>
      <c r="AD11668" s="77"/>
    </row>
    <row r="11669" spans="16:30" ht="4.5" customHeight="1" x14ac:dyDescent="0.2">
      <c r="P11669" s="75"/>
      <c r="Q11669" s="75"/>
      <c r="W11669" s="75"/>
      <c r="AD11669" s="77"/>
    </row>
    <row r="11670" spans="16:30" ht="4.5" customHeight="1" x14ac:dyDescent="0.2">
      <c r="P11670" s="75"/>
      <c r="Q11670" s="75"/>
      <c r="W11670" s="75"/>
      <c r="AD11670" s="77"/>
    </row>
    <row r="11671" spans="16:30" ht="4.5" customHeight="1" x14ac:dyDescent="0.2">
      <c r="P11671" s="75"/>
      <c r="Q11671" s="75"/>
      <c r="W11671" s="75"/>
      <c r="AD11671" s="77"/>
    </row>
    <row r="11672" spans="16:30" ht="4.5" customHeight="1" x14ac:dyDescent="0.2">
      <c r="P11672" s="75"/>
      <c r="Q11672" s="75"/>
      <c r="W11672" s="75"/>
      <c r="AD11672" s="77"/>
    </row>
    <row r="11673" spans="16:30" ht="4.5" customHeight="1" x14ac:dyDescent="0.2">
      <c r="P11673" s="75"/>
      <c r="Q11673" s="75"/>
      <c r="W11673" s="75"/>
      <c r="AD11673" s="77"/>
    </row>
    <row r="11674" spans="16:30" ht="4.5" customHeight="1" x14ac:dyDescent="0.2">
      <c r="P11674" s="75"/>
      <c r="Q11674" s="75"/>
      <c r="W11674" s="75"/>
      <c r="AD11674" s="77"/>
    </row>
    <row r="11675" spans="16:30" ht="4.5" customHeight="1" x14ac:dyDescent="0.2">
      <c r="P11675" s="75"/>
      <c r="Q11675" s="75"/>
      <c r="W11675" s="75"/>
      <c r="AD11675" s="77"/>
    </row>
    <row r="11676" spans="16:30" ht="4.5" customHeight="1" x14ac:dyDescent="0.2">
      <c r="P11676" s="75"/>
      <c r="Q11676" s="75"/>
      <c r="W11676" s="75"/>
      <c r="AD11676" s="77"/>
    </row>
    <row r="11677" spans="16:30" ht="4.5" customHeight="1" x14ac:dyDescent="0.2">
      <c r="P11677" s="75"/>
      <c r="Q11677" s="75"/>
      <c r="W11677" s="75"/>
      <c r="AD11677" s="77"/>
    </row>
    <row r="11678" spans="16:30" ht="4.5" customHeight="1" x14ac:dyDescent="0.2">
      <c r="P11678" s="75"/>
      <c r="Q11678" s="75"/>
      <c r="W11678" s="75"/>
      <c r="AD11678" s="77"/>
    </row>
    <row r="11679" spans="16:30" ht="4.5" customHeight="1" x14ac:dyDescent="0.2">
      <c r="P11679" s="75"/>
      <c r="Q11679" s="75"/>
      <c r="W11679" s="75"/>
      <c r="AD11679" s="77"/>
    </row>
    <row r="11680" spans="16:30" ht="4.5" customHeight="1" x14ac:dyDescent="0.2">
      <c r="P11680" s="75"/>
      <c r="Q11680" s="75"/>
      <c r="W11680" s="75"/>
      <c r="AD11680" s="77"/>
    </row>
    <row r="11681" spans="16:30" ht="4.5" customHeight="1" x14ac:dyDescent="0.2">
      <c r="P11681" s="75"/>
      <c r="Q11681" s="75"/>
      <c r="W11681" s="75"/>
      <c r="AD11681" s="77"/>
    </row>
    <row r="11682" spans="16:30" ht="4.5" customHeight="1" x14ac:dyDescent="0.2">
      <c r="P11682" s="75"/>
      <c r="Q11682" s="75"/>
      <c r="W11682" s="75"/>
      <c r="AD11682" s="77"/>
    </row>
    <row r="11683" spans="16:30" ht="4.5" customHeight="1" x14ac:dyDescent="0.2">
      <c r="P11683" s="75"/>
      <c r="Q11683" s="75"/>
      <c r="W11683" s="75"/>
      <c r="AD11683" s="77"/>
    </row>
    <row r="11684" spans="16:30" ht="4.5" customHeight="1" x14ac:dyDescent="0.2">
      <c r="P11684" s="75"/>
      <c r="Q11684" s="75"/>
      <c r="W11684" s="75"/>
      <c r="AD11684" s="77"/>
    </row>
    <row r="11685" spans="16:30" ht="4.5" customHeight="1" x14ac:dyDescent="0.2">
      <c r="P11685" s="75"/>
      <c r="Q11685" s="75"/>
      <c r="W11685" s="75"/>
      <c r="AD11685" s="77"/>
    </row>
    <row r="11686" spans="16:30" ht="4.5" customHeight="1" x14ac:dyDescent="0.2">
      <c r="P11686" s="75"/>
      <c r="Q11686" s="75"/>
      <c r="W11686" s="75"/>
      <c r="AD11686" s="77"/>
    </row>
    <row r="11687" spans="16:30" ht="4.5" customHeight="1" x14ac:dyDescent="0.2">
      <c r="P11687" s="75"/>
      <c r="Q11687" s="75"/>
      <c r="W11687" s="75"/>
      <c r="AD11687" s="77"/>
    </row>
    <row r="11688" spans="16:30" ht="4.5" customHeight="1" x14ac:dyDescent="0.2">
      <c r="P11688" s="75"/>
      <c r="Q11688" s="75"/>
      <c r="W11688" s="75"/>
      <c r="AD11688" s="77"/>
    </row>
    <row r="11689" spans="16:30" ht="4.5" customHeight="1" x14ac:dyDescent="0.2">
      <c r="P11689" s="75"/>
      <c r="Q11689" s="75"/>
      <c r="W11689" s="75"/>
      <c r="AD11689" s="77"/>
    </row>
    <row r="11690" spans="16:30" ht="4.5" customHeight="1" x14ac:dyDescent="0.2">
      <c r="P11690" s="75"/>
      <c r="Q11690" s="75"/>
      <c r="W11690" s="75"/>
      <c r="AD11690" s="77"/>
    </row>
    <row r="11691" spans="16:30" ht="4.5" customHeight="1" x14ac:dyDescent="0.2">
      <c r="P11691" s="75"/>
      <c r="Q11691" s="75"/>
      <c r="W11691" s="75"/>
      <c r="AD11691" s="77"/>
    </row>
    <row r="11692" spans="16:30" ht="4.5" customHeight="1" x14ac:dyDescent="0.2">
      <c r="P11692" s="75"/>
      <c r="Q11692" s="75"/>
      <c r="W11692" s="75"/>
      <c r="AD11692" s="77"/>
    </row>
    <row r="11693" spans="16:30" ht="4.5" customHeight="1" x14ac:dyDescent="0.2">
      <c r="P11693" s="75"/>
      <c r="Q11693" s="75"/>
      <c r="W11693" s="75"/>
      <c r="AD11693" s="77"/>
    </row>
    <row r="11694" spans="16:30" ht="4.5" customHeight="1" x14ac:dyDescent="0.2">
      <c r="P11694" s="75"/>
      <c r="Q11694" s="75"/>
      <c r="W11694" s="75"/>
      <c r="AD11694" s="77"/>
    </row>
    <row r="11695" spans="16:30" ht="4.5" customHeight="1" x14ac:dyDescent="0.2">
      <c r="P11695" s="75"/>
      <c r="Q11695" s="75"/>
      <c r="W11695" s="75"/>
      <c r="AD11695" s="77"/>
    </row>
    <row r="11696" spans="16:30" ht="4.5" customHeight="1" x14ac:dyDescent="0.2">
      <c r="P11696" s="75"/>
      <c r="Q11696" s="75"/>
      <c r="W11696" s="75"/>
      <c r="AD11696" s="77"/>
    </row>
    <row r="11697" spans="16:30" ht="4.5" customHeight="1" x14ac:dyDescent="0.2">
      <c r="P11697" s="75"/>
      <c r="Q11697" s="75"/>
      <c r="W11697" s="75"/>
      <c r="AD11697" s="77"/>
    </row>
    <row r="11698" spans="16:30" ht="4.5" customHeight="1" x14ac:dyDescent="0.2">
      <c r="P11698" s="75"/>
      <c r="Q11698" s="75"/>
      <c r="W11698" s="75"/>
      <c r="AD11698" s="77"/>
    </row>
    <row r="11699" spans="16:30" ht="4.5" customHeight="1" x14ac:dyDescent="0.2">
      <c r="P11699" s="75"/>
      <c r="Q11699" s="75"/>
      <c r="W11699" s="75"/>
      <c r="AD11699" s="77"/>
    </row>
    <row r="11700" spans="16:30" ht="4.5" customHeight="1" x14ac:dyDescent="0.2">
      <c r="P11700" s="75"/>
      <c r="Q11700" s="75"/>
      <c r="W11700" s="75"/>
      <c r="AD11700" s="77"/>
    </row>
    <row r="11701" spans="16:30" ht="4.5" customHeight="1" x14ac:dyDescent="0.2">
      <c r="P11701" s="75"/>
      <c r="Q11701" s="75"/>
      <c r="W11701" s="75"/>
      <c r="AD11701" s="77"/>
    </row>
    <row r="11702" spans="16:30" ht="4.5" customHeight="1" x14ac:dyDescent="0.2">
      <c r="P11702" s="75"/>
      <c r="Q11702" s="75"/>
      <c r="W11702" s="75"/>
      <c r="AD11702" s="77"/>
    </row>
    <row r="11703" spans="16:30" ht="4.5" customHeight="1" x14ac:dyDescent="0.2">
      <c r="P11703" s="75"/>
      <c r="Q11703" s="75"/>
      <c r="W11703" s="75"/>
      <c r="AD11703" s="77"/>
    </row>
    <row r="11704" spans="16:30" ht="4.5" customHeight="1" x14ac:dyDescent="0.2">
      <c r="P11704" s="75"/>
      <c r="Q11704" s="75"/>
      <c r="W11704" s="75"/>
      <c r="AD11704" s="77"/>
    </row>
    <row r="11705" spans="16:30" ht="4.5" customHeight="1" x14ac:dyDescent="0.2">
      <c r="P11705" s="75"/>
      <c r="Q11705" s="75"/>
      <c r="W11705" s="75"/>
      <c r="AD11705" s="77"/>
    </row>
    <row r="11706" spans="16:30" ht="4.5" customHeight="1" x14ac:dyDescent="0.2">
      <c r="P11706" s="75"/>
      <c r="Q11706" s="75"/>
      <c r="W11706" s="75"/>
      <c r="AD11706" s="77"/>
    </row>
    <row r="11707" spans="16:30" ht="4.5" customHeight="1" x14ac:dyDescent="0.2">
      <c r="P11707" s="75"/>
      <c r="Q11707" s="75"/>
      <c r="W11707" s="75"/>
      <c r="AD11707" s="77"/>
    </row>
    <row r="11708" spans="16:30" ht="4.5" customHeight="1" x14ac:dyDescent="0.2">
      <c r="P11708" s="75"/>
      <c r="Q11708" s="75"/>
      <c r="W11708" s="75"/>
      <c r="AD11708" s="77"/>
    </row>
    <row r="11709" spans="16:30" ht="4.5" customHeight="1" x14ac:dyDescent="0.2">
      <c r="P11709" s="75"/>
      <c r="Q11709" s="75"/>
      <c r="W11709" s="75"/>
      <c r="AD11709" s="77"/>
    </row>
    <row r="11710" spans="16:30" ht="4.5" customHeight="1" x14ac:dyDescent="0.2">
      <c r="P11710" s="75"/>
      <c r="Q11710" s="75"/>
      <c r="W11710" s="75"/>
      <c r="AD11710" s="77"/>
    </row>
    <row r="11711" spans="16:30" ht="4.5" customHeight="1" x14ac:dyDescent="0.2">
      <c r="P11711" s="75"/>
      <c r="Q11711" s="75"/>
      <c r="W11711" s="75"/>
      <c r="AD11711" s="77"/>
    </row>
    <row r="11712" spans="16:30" ht="4.5" customHeight="1" x14ac:dyDescent="0.2">
      <c r="P11712" s="75"/>
      <c r="Q11712" s="75"/>
      <c r="W11712" s="75"/>
      <c r="AD11712" s="77"/>
    </row>
    <row r="11713" spans="16:30" ht="4.5" customHeight="1" x14ac:dyDescent="0.2">
      <c r="P11713" s="75"/>
      <c r="Q11713" s="75"/>
      <c r="W11713" s="75"/>
      <c r="AD11713" s="77"/>
    </row>
    <row r="11714" spans="16:30" ht="4.5" customHeight="1" x14ac:dyDescent="0.2">
      <c r="P11714" s="75"/>
      <c r="Q11714" s="75"/>
      <c r="W11714" s="75"/>
      <c r="AD11714" s="77"/>
    </row>
    <row r="11715" spans="16:30" ht="4.5" customHeight="1" x14ac:dyDescent="0.2">
      <c r="P11715" s="75"/>
      <c r="Q11715" s="75"/>
      <c r="W11715" s="75"/>
      <c r="AD11715" s="77"/>
    </row>
    <row r="11716" spans="16:30" ht="4.5" customHeight="1" x14ac:dyDescent="0.2">
      <c r="P11716" s="75"/>
      <c r="Q11716" s="75"/>
      <c r="W11716" s="75"/>
      <c r="AD11716" s="77"/>
    </row>
    <row r="11717" spans="16:30" ht="4.5" customHeight="1" x14ac:dyDescent="0.2">
      <c r="P11717" s="75"/>
      <c r="Q11717" s="75"/>
      <c r="W11717" s="75"/>
      <c r="AD11717" s="77"/>
    </row>
    <row r="11718" spans="16:30" ht="4.5" customHeight="1" x14ac:dyDescent="0.2">
      <c r="P11718" s="75"/>
      <c r="Q11718" s="75"/>
      <c r="W11718" s="75"/>
      <c r="AD11718" s="77"/>
    </row>
    <row r="11719" spans="16:30" ht="4.5" customHeight="1" x14ac:dyDescent="0.2">
      <c r="P11719" s="75"/>
      <c r="Q11719" s="75"/>
      <c r="W11719" s="75"/>
      <c r="AD11719" s="77"/>
    </row>
    <row r="11720" spans="16:30" ht="4.5" customHeight="1" x14ac:dyDescent="0.2">
      <c r="P11720" s="75"/>
      <c r="Q11720" s="75"/>
      <c r="W11720" s="75"/>
      <c r="AD11720" s="77"/>
    </row>
    <row r="11721" spans="16:30" ht="4.5" customHeight="1" x14ac:dyDescent="0.2">
      <c r="P11721" s="75"/>
      <c r="Q11721" s="75"/>
      <c r="W11721" s="75"/>
      <c r="AD11721" s="77"/>
    </row>
    <row r="11722" spans="16:30" ht="4.5" customHeight="1" x14ac:dyDescent="0.2">
      <c r="P11722" s="75"/>
      <c r="Q11722" s="75"/>
      <c r="W11722" s="75"/>
      <c r="AD11722" s="77"/>
    </row>
    <row r="11723" spans="16:30" ht="4.5" customHeight="1" x14ac:dyDescent="0.2">
      <c r="P11723" s="75"/>
      <c r="Q11723" s="75"/>
      <c r="W11723" s="75"/>
      <c r="AD11723" s="77"/>
    </row>
    <row r="11724" spans="16:30" ht="4.5" customHeight="1" x14ac:dyDescent="0.2">
      <c r="P11724" s="75"/>
      <c r="Q11724" s="75"/>
      <c r="W11724" s="75"/>
      <c r="AD11724" s="77"/>
    </row>
    <row r="11725" spans="16:30" ht="4.5" customHeight="1" x14ac:dyDescent="0.2">
      <c r="P11725" s="75"/>
      <c r="Q11725" s="75"/>
      <c r="W11725" s="75"/>
      <c r="AD11725" s="77"/>
    </row>
    <row r="11726" spans="16:30" ht="4.5" customHeight="1" x14ac:dyDescent="0.2">
      <c r="P11726" s="75"/>
      <c r="Q11726" s="75"/>
      <c r="W11726" s="75"/>
      <c r="AD11726" s="77"/>
    </row>
    <row r="11727" spans="16:30" ht="4.5" customHeight="1" x14ac:dyDescent="0.2">
      <c r="P11727" s="75"/>
      <c r="Q11727" s="75"/>
      <c r="W11727" s="75"/>
      <c r="AD11727" s="77"/>
    </row>
    <row r="11728" spans="16:30" ht="4.5" customHeight="1" x14ac:dyDescent="0.2">
      <c r="P11728" s="75"/>
      <c r="Q11728" s="75"/>
      <c r="W11728" s="75"/>
      <c r="AD11728" s="77"/>
    </row>
    <row r="11729" spans="16:30" ht="4.5" customHeight="1" x14ac:dyDescent="0.2">
      <c r="P11729" s="75"/>
      <c r="Q11729" s="75"/>
      <c r="W11729" s="75"/>
      <c r="AD11729" s="77"/>
    </row>
    <row r="11730" spans="16:30" ht="4.5" customHeight="1" x14ac:dyDescent="0.2">
      <c r="P11730" s="75"/>
      <c r="Q11730" s="75"/>
      <c r="W11730" s="75"/>
      <c r="AD11730" s="77"/>
    </row>
    <row r="11731" spans="16:30" ht="4.5" customHeight="1" x14ac:dyDescent="0.2">
      <c r="P11731" s="75"/>
      <c r="Q11731" s="75"/>
      <c r="W11731" s="75"/>
      <c r="AD11731" s="77"/>
    </row>
    <row r="11732" spans="16:30" ht="4.5" customHeight="1" x14ac:dyDescent="0.2">
      <c r="P11732" s="75"/>
      <c r="Q11732" s="75"/>
      <c r="W11732" s="75"/>
      <c r="AD11732" s="77"/>
    </row>
    <row r="11733" spans="16:30" ht="4.5" customHeight="1" x14ac:dyDescent="0.2">
      <c r="P11733" s="75"/>
      <c r="Q11733" s="75"/>
      <c r="W11733" s="75"/>
      <c r="AD11733" s="77"/>
    </row>
    <row r="11734" spans="16:30" ht="4.5" customHeight="1" x14ac:dyDescent="0.2">
      <c r="P11734" s="75"/>
      <c r="Q11734" s="75"/>
      <c r="W11734" s="75"/>
      <c r="AD11734" s="77"/>
    </row>
    <row r="11735" spans="16:30" ht="4.5" customHeight="1" x14ac:dyDescent="0.2">
      <c r="P11735" s="75"/>
      <c r="Q11735" s="75"/>
      <c r="W11735" s="75"/>
      <c r="AD11735" s="77"/>
    </row>
    <row r="11736" spans="16:30" ht="4.5" customHeight="1" x14ac:dyDescent="0.2">
      <c r="P11736" s="75"/>
      <c r="Q11736" s="75"/>
      <c r="W11736" s="75"/>
      <c r="AD11736" s="77"/>
    </row>
    <row r="11737" spans="16:30" ht="4.5" customHeight="1" x14ac:dyDescent="0.2">
      <c r="P11737" s="75"/>
      <c r="Q11737" s="75"/>
      <c r="W11737" s="75"/>
      <c r="AD11737" s="77"/>
    </row>
    <row r="11738" spans="16:30" ht="4.5" customHeight="1" x14ac:dyDescent="0.2">
      <c r="P11738" s="75"/>
      <c r="Q11738" s="75"/>
      <c r="W11738" s="75"/>
      <c r="AD11738" s="77"/>
    </row>
    <row r="11739" spans="16:30" ht="4.5" customHeight="1" x14ac:dyDescent="0.2">
      <c r="P11739" s="75"/>
      <c r="Q11739" s="75"/>
      <c r="W11739" s="75"/>
      <c r="AD11739" s="77"/>
    </row>
    <row r="11740" spans="16:30" ht="4.5" customHeight="1" x14ac:dyDescent="0.2">
      <c r="P11740" s="75"/>
      <c r="Q11740" s="75"/>
      <c r="W11740" s="75"/>
      <c r="AD11740" s="77"/>
    </row>
    <row r="11741" spans="16:30" ht="4.5" customHeight="1" x14ac:dyDescent="0.2">
      <c r="P11741" s="75"/>
      <c r="Q11741" s="75"/>
      <c r="W11741" s="75"/>
      <c r="AD11741" s="77"/>
    </row>
    <row r="11742" spans="16:30" ht="4.5" customHeight="1" x14ac:dyDescent="0.2">
      <c r="P11742" s="75"/>
      <c r="Q11742" s="75"/>
      <c r="W11742" s="75"/>
      <c r="AD11742" s="77"/>
    </row>
    <row r="11743" spans="16:30" ht="4.5" customHeight="1" x14ac:dyDescent="0.2">
      <c r="P11743" s="75"/>
      <c r="Q11743" s="75"/>
      <c r="W11743" s="75"/>
      <c r="AD11743" s="77"/>
    </row>
    <row r="11744" spans="16:30" ht="4.5" customHeight="1" x14ac:dyDescent="0.2">
      <c r="P11744" s="75"/>
      <c r="Q11744" s="75"/>
      <c r="W11744" s="75"/>
      <c r="AD11744" s="77"/>
    </row>
    <row r="11745" spans="16:30" ht="4.5" customHeight="1" x14ac:dyDescent="0.2">
      <c r="P11745" s="75"/>
      <c r="Q11745" s="75"/>
      <c r="W11745" s="75"/>
      <c r="AD11745" s="77"/>
    </row>
    <row r="11746" spans="16:30" ht="4.5" customHeight="1" x14ac:dyDescent="0.2">
      <c r="P11746" s="75"/>
      <c r="Q11746" s="75"/>
      <c r="W11746" s="75"/>
      <c r="AD11746" s="77"/>
    </row>
    <row r="11747" spans="16:30" ht="4.5" customHeight="1" x14ac:dyDescent="0.2">
      <c r="P11747" s="75"/>
      <c r="Q11747" s="75"/>
      <c r="W11747" s="75"/>
      <c r="AD11747" s="77"/>
    </row>
    <row r="11748" spans="16:30" ht="4.5" customHeight="1" x14ac:dyDescent="0.2">
      <c r="P11748" s="75"/>
      <c r="Q11748" s="75"/>
      <c r="W11748" s="75"/>
      <c r="AD11748" s="77"/>
    </row>
    <row r="11749" spans="16:30" ht="4.5" customHeight="1" x14ac:dyDescent="0.2">
      <c r="P11749" s="75"/>
      <c r="Q11749" s="75"/>
      <c r="W11749" s="75"/>
      <c r="AD11749" s="77"/>
    </row>
    <row r="11750" spans="16:30" ht="4.5" customHeight="1" x14ac:dyDescent="0.2">
      <c r="P11750" s="75"/>
      <c r="Q11750" s="75"/>
      <c r="W11750" s="75"/>
      <c r="AD11750" s="77"/>
    </row>
    <row r="11751" spans="16:30" ht="4.5" customHeight="1" x14ac:dyDescent="0.2">
      <c r="P11751" s="75"/>
      <c r="Q11751" s="75"/>
      <c r="W11751" s="75"/>
      <c r="AD11751" s="77"/>
    </row>
    <row r="11752" spans="16:30" ht="4.5" customHeight="1" x14ac:dyDescent="0.2">
      <c r="P11752" s="75"/>
      <c r="Q11752" s="75"/>
      <c r="W11752" s="75"/>
      <c r="AD11752" s="77"/>
    </row>
    <row r="11753" spans="16:30" ht="4.5" customHeight="1" x14ac:dyDescent="0.2">
      <c r="P11753" s="75"/>
      <c r="Q11753" s="75"/>
      <c r="W11753" s="75"/>
      <c r="AD11753" s="77"/>
    </row>
    <row r="11754" spans="16:30" ht="4.5" customHeight="1" x14ac:dyDescent="0.2">
      <c r="P11754" s="75"/>
      <c r="Q11754" s="75"/>
      <c r="W11754" s="75"/>
      <c r="AD11754" s="77"/>
    </row>
    <row r="11755" spans="16:30" ht="4.5" customHeight="1" x14ac:dyDescent="0.2">
      <c r="P11755" s="75"/>
      <c r="Q11755" s="75"/>
      <c r="W11755" s="75"/>
      <c r="AD11755" s="77"/>
    </row>
    <row r="11756" spans="16:30" ht="4.5" customHeight="1" x14ac:dyDescent="0.2">
      <c r="P11756" s="75"/>
      <c r="Q11756" s="75"/>
      <c r="W11756" s="75"/>
      <c r="AD11756" s="77"/>
    </row>
    <row r="11757" spans="16:30" ht="4.5" customHeight="1" x14ac:dyDescent="0.2">
      <c r="P11757" s="75"/>
      <c r="Q11757" s="75"/>
      <c r="W11757" s="75"/>
      <c r="AD11757" s="77"/>
    </row>
    <row r="11758" spans="16:30" ht="4.5" customHeight="1" x14ac:dyDescent="0.2">
      <c r="P11758" s="75"/>
      <c r="Q11758" s="75"/>
      <c r="W11758" s="75"/>
      <c r="AD11758" s="77"/>
    </row>
    <row r="11759" spans="16:30" ht="4.5" customHeight="1" x14ac:dyDescent="0.2">
      <c r="P11759" s="75"/>
      <c r="Q11759" s="75"/>
      <c r="W11759" s="75"/>
      <c r="AD11759" s="77"/>
    </row>
    <row r="11760" spans="16:30" ht="4.5" customHeight="1" x14ac:dyDescent="0.2">
      <c r="P11760" s="75"/>
      <c r="Q11760" s="75"/>
      <c r="W11760" s="75"/>
      <c r="AD11760" s="77"/>
    </row>
    <row r="11761" spans="16:30" ht="4.5" customHeight="1" x14ac:dyDescent="0.2">
      <c r="P11761" s="75"/>
      <c r="Q11761" s="75"/>
      <c r="W11761" s="75"/>
      <c r="AD11761" s="77"/>
    </row>
    <row r="11762" spans="16:30" ht="4.5" customHeight="1" x14ac:dyDescent="0.2">
      <c r="P11762" s="75"/>
      <c r="Q11762" s="75"/>
      <c r="W11762" s="75"/>
      <c r="AD11762" s="77"/>
    </row>
    <row r="11763" spans="16:30" ht="4.5" customHeight="1" x14ac:dyDescent="0.2">
      <c r="P11763" s="75"/>
      <c r="Q11763" s="75"/>
      <c r="W11763" s="75"/>
      <c r="AD11763" s="77"/>
    </row>
    <row r="11764" spans="16:30" ht="4.5" customHeight="1" x14ac:dyDescent="0.2">
      <c r="P11764" s="75"/>
      <c r="Q11764" s="75"/>
      <c r="W11764" s="75"/>
      <c r="AD11764" s="77"/>
    </row>
    <row r="11765" spans="16:30" ht="4.5" customHeight="1" x14ac:dyDescent="0.2">
      <c r="P11765" s="75"/>
      <c r="Q11765" s="75"/>
      <c r="W11765" s="75"/>
      <c r="AD11765" s="77"/>
    </row>
    <row r="11766" spans="16:30" ht="4.5" customHeight="1" x14ac:dyDescent="0.2">
      <c r="P11766" s="75"/>
      <c r="Q11766" s="75"/>
      <c r="W11766" s="75"/>
      <c r="AD11766" s="77"/>
    </row>
    <row r="11767" spans="16:30" ht="4.5" customHeight="1" x14ac:dyDescent="0.2">
      <c r="P11767" s="75"/>
      <c r="Q11767" s="75"/>
      <c r="W11767" s="75"/>
      <c r="AD11767" s="77"/>
    </row>
    <row r="11768" spans="16:30" ht="4.5" customHeight="1" x14ac:dyDescent="0.2">
      <c r="P11768" s="75"/>
      <c r="Q11768" s="75"/>
      <c r="W11768" s="75"/>
      <c r="AD11768" s="77"/>
    </row>
    <row r="11769" spans="16:30" ht="4.5" customHeight="1" x14ac:dyDescent="0.2">
      <c r="P11769" s="75"/>
      <c r="Q11769" s="75"/>
      <c r="W11769" s="75"/>
      <c r="AD11769" s="77"/>
    </row>
    <row r="11770" spans="16:30" ht="4.5" customHeight="1" x14ac:dyDescent="0.2">
      <c r="P11770" s="75"/>
      <c r="Q11770" s="75"/>
      <c r="W11770" s="75"/>
      <c r="AD11770" s="77"/>
    </row>
    <row r="11771" spans="16:30" ht="4.5" customHeight="1" x14ac:dyDescent="0.2">
      <c r="P11771" s="75"/>
      <c r="Q11771" s="75"/>
      <c r="W11771" s="75"/>
      <c r="AD11771" s="77"/>
    </row>
    <row r="11772" spans="16:30" ht="4.5" customHeight="1" x14ac:dyDescent="0.2">
      <c r="P11772" s="75"/>
      <c r="Q11772" s="75"/>
      <c r="W11772" s="75"/>
      <c r="AD11772" s="77"/>
    </row>
    <row r="11773" spans="16:30" ht="4.5" customHeight="1" x14ac:dyDescent="0.2">
      <c r="P11773" s="75"/>
      <c r="Q11773" s="75"/>
      <c r="W11773" s="75"/>
      <c r="AD11773" s="77"/>
    </row>
    <row r="11774" spans="16:30" ht="4.5" customHeight="1" x14ac:dyDescent="0.2">
      <c r="P11774" s="75"/>
      <c r="Q11774" s="75"/>
      <c r="W11774" s="75"/>
      <c r="AD11774" s="77"/>
    </row>
    <row r="11775" spans="16:30" ht="4.5" customHeight="1" x14ac:dyDescent="0.2">
      <c r="P11775" s="75"/>
      <c r="Q11775" s="75"/>
      <c r="W11775" s="75"/>
      <c r="AD11775" s="77"/>
    </row>
    <row r="11776" spans="16:30" ht="4.5" customHeight="1" x14ac:dyDescent="0.2">
      <c r="P11776" s="75"/>
      <c r="Q11776" s="75"/>
      <c r="W11776" s="75"/>
      <c r="AD11776" s="77"/>
    </row>
    <row r="11777" spans="16:30" ht="4.5" customHeight="1" x14ac:dyDescent="0.2">
      <c r="P11777" s="75"/>
      <c r="Q11777" s="75"/>
      <c r="W11777" s="75"/>
      <c r="AD11777" s="77"/>
    </row>
    <row r="11778" spans="16:30" ht="4.5" customHeight="1" x14ac:dyDescent="0.2">
      <c r="P11778" s="75"/>
      <c r="Q11778" s="75"/>
      <c r="W11778" s="75"/>
      <c r="AD11778" s="77"/>
    </row>
    <row r="11779" spans="16:30" ht="4.5" customHeight="1" x14ac:dyDescent="0.2">
      <c r="P11779" s="75"/>
      <c r="Q11779" s="75"/>
      <c r="W11779" s="75"/>
      <c r="AD11779" s="77"/>
    </row>
    <row r="11780" spans="16:30" ht="4.5" customHeight="1" x14ac:dyDescent="0.2">
      <c r="P11780" s="75"/>
      <c r="Q11780" s="75"/>
      <c r="W11780" s="75"/>
      <c r="AD11780" s="77"/>
    </row>
    <row r="11781" spans="16:30" ht="4.5" customHeight="1" x14ac:dyDescent="0.2">
      <c r="P11781" s="75"/>
      <c r="Q11781" s="75"/>
      <c r="W11781" s="75"/>
      <c r="AD11781" s="77"/>
    </row>
    <row r="11782" spans="16:30" ht="4.5" customHeight="1" x14ac:dyDescent="0.2">
      <c r="P11782" s="75"/>
      <c r="Q11782" s="75"/>
      <c r="W11782" s="75"/>
      <c r="AD11782" s="77"/>
    </row>
    <row r="11783" spans="16:30" ht="4.5" customHeight="1" x14ac:dyDescent="0.2">
      <c r="P11783" s="75"/>
      <c r="Q11783" s="75"/>
      <c r="W11783" s="75"/>
      <c r="AD11783" s="77"/>
    </row>
    <row r="11784" spans="16:30" ht="4.5" customHeight="1" x14ac:dyDescent="0.2">
      <c r="P11784" s="75"/>
      <c r="Q11784" s="75"/>
      <c r="W11784" s="75"/>
      <c r="AD11784" s="77"/>
    </row>
    <row r="11785" spans="16:30" ht="4.5" customHeight="1" x14ac:dyDescent="0.2">
      <c r="P11785" s="75"/>
      <c r="Q11785" s="75"/>
      <c r="W11785" s="75"/>
      <c r="AD11785" s="77"/>
    </row>
    <row r="11786" spans="16:30" ht="4.5" customHeight="1" x14ac:dyDescent="0.2">
      <c r="P11786" s="75"/>
      <c r="Q11786" s="75"/>
      <c r="W11786" s="75"/>
      <c r="AD11786" s="77"/>
    </row>
    <row r="11787" spans="16:30" ht="4.5" customHeight="1" x14ac:dyDescent="0.2">
      <c r="P11787" s="75"/>
      <c r="Q11787" s="75"/>
      <c r="W11787" s="75"/>
      <c r="AD11787" s="77"/>
    </row>
    <row r="11788" spans="16:30" ht="4.5" customHeight="1" x14ac:dyDescent="0.2">
      <c r="P11788" s="75"/>
      <c r="Q11788" s="75"/>
      <c r="W11788" s="75"/>
      <c r="AD11788" s="77"/>
    </row>
    <row r="11789" spans="16:30" ht="4.5" customHeight="1" x14ac:dyDescent="0.2">
      <c r="P11789" s="75"/>
      <c r="Q11789" s="75"/>
      <c r="W11789" s="75"/>
      <c r="AD11789" s="77"/>
    </row>
    <row r="11790" spans="16:30" ht="4.5" customHeight="1" x14ac:dyDescent="0.2">
      <c r="P11790" s="75"/>
      <c r="Q11790" s="75"/>
      <c r="W11790" s="75"/>
      <c r="AD11790" s="77"/>
    </row>
    <row r="11791" spans="16:30" ht="4.5" customHeight="1" x14ac:dyDescent="0.2">
      <c r="P11791" s="75"/>
      <c r="Q11791" s="75"/>
      <c r="W11791" s="75"/>
      <c r="AD11791" s="77"/>
    </row>
    <row r="11792" spans="16:30" ht="4.5" customHeight="1" x14ac:dyDescent="0.2">
      <c r="P11792" s="75"/>
      <c r="Q11792" s="75"/>
      <c r="W11792" s="75"/>
      <c r="AD11792" s="77"/>
    </row>
    <row r="11793" spans="16:30" ht="4.5" customHeight="1" x14ac:dyDescent="0.2">
      <c r="P11793" s="75"/>
      <c r="Q11793" s="75"/>
      <c r="W11793" s="75"/>
      <c r="AD11793" s="77"/>
    </row>
    <row r="11794" spans="16:30" ht="4.5" customHeight="1" x14ac:dyDescent="0.2">
      <c r="P11794" s="75"/>
      <c r="Q11794" s="75"/>
      <c r="W11794" s="75"/>
      <c r="AD11794" s="77"/>
    </row>
    <row r="11795" spans="16:30" ht="4.5" customHeight="1" x14ac:dyDescent="0.2">
      <c r="P11795" s="75"/>
      <c r="Q11795" s="75"/>
      <c r="W11795" s="75"/>
      <c r="AD11795" s="77"/>
    </row>
    <row r="11796" spans="16:30" ht="4.5" customHeight="1" x14ac:dyDescent="0.2">
      <c r="P11796" s="75"/>
      <c r="Q11796" s="75"/>
      <c r="W11796" s="75"/>
      <c r="AD11796" s="77"/>
    </row>
    <row r="11797" spans="16:30" ht="4.5" customHeight="1" x14ac:dyDescent="0.2">
      <c r="P11797" s="75"/>
      <c r="Q11797" s="75"/>
      <c r="W11797" s="75"/>
      <c r="AD11797" s="77"/>
    </row>
    <row r="11798" spans="16:30" ht="4.5" customHeight="1" x14ac:dyDescent="0.2">
      <c r="P11798" s="75"/>
      <c r="Q11798" s="75"/>
      <c r="W11798" s="75"/>
      <c r="AD11798" s="77"/>
    </row>
    <row r="11799" spans="16:30" ht="4.5" customHeight="1" x14ac:dyDescent="0.2">
      <c r="P11799" s="75"/>
      <c r="Q11799" s="75"/>
      <c r="W11799" s="75"/>
      <c r="AD11799" s="77"/>
    </row>
    <row r="11800" spans="16:30" ht="4.5" customHeight="1" x14ac:dyDescent="0.2">
      <c r="P11800" s="75"/>
      <c r="Q11800" s="75"/>
      <c r="W11800" s="75"/>
      <c r="AD11800" s="77"/>
    </row>
    <row r="11801" spans="16:30" ht="4.5" customHeight="1" x14ac:dyDescent="0.2">
      <c r="P11801" s="75"/>
      <c r="Q11801" s="75"/>
      <c r="W11801" s="75"/>
      <c r="AD11801" s="77"/>
    </row>
    <row r="11802" spans="16:30" ht="4.5" customHeight="1" x14ac:dyDescent="0.2">
      <c r="P11802" s="75"/>
      <c r="Q11802" s="75"/>
      <c r="W11802" s="75"/>
      <c r="AD11802" s="77"/>
    </row>
    <row r="11803" spans="16:30" ht="4.5" customHeight="1" x14ac:dyDescent="0.2">
      <c r="P11803" s="75"/>
      <c r="Q11803" s="75"/>
      <c r="W11803" s="75"/>
      <c r="AD11803" s="77"/>
    </row>
    <row r="11804" spans="16:30" ht="4.5" customHeight="1" x14ac:dyDescent="0.2">
      <c r="P11804" s="75"/>
      <c r="Q11804" s="75"/>
      <c r="W11804" s="75"/>
      <c r="AD11804" s="77"/>
    </row>
    <row r="11805" spans="16:30" ht="4.5" customHeight="1" x14ac:dyDescent="0.2">
      <c r="P11805" s="75"/>
      <c r="Q11805" s="75"/>
      <c r="W11805" s="75"/>
      <c r="AD11805" s="77"/>
    </row>
    <row r="11806" spans="16:30" ht="4.5" customHeight="1" x14ac:dyDescent="0.2">
      <c r="P11806" s="75"/>
      <c r="Q11806" s="75"/>
      <c r="W11806" s="75"/>
      <c r="AD11806" s="77"/>
    </row>
    <row r="11807" spans="16:30" ht="4.5" customHeight="1" x14ac:dyDescent="0.2">
      <c r="P11807" s="75"/>
      <c r="Q11807" s="75"/>
      <c r="W11807" s="75"/>
      <c r="AD11807" s="77"/>
    </row>
    <row r="11808" spans="16:30" ht="4.5" customHeight="1" x14ac:dyDescent="0.2">
      <c r="P11808" s="75"/>
      <c r="Q11808" s="75"/>
      <c r="W11808" s="75"/>
      <c r="AD11808" s="77"/>
    </row>
    <row r="11809" spans="16:30" ht="4.5" customHeight="1" x14ac:dyDescent="0.2">
      <c r="P11809" s="75"/>
      <c r="Q11809" s="75"/>
      <c r="W11809" s="75"/>
      <c r="AD11809" s="77"/>
    </row>
    <row r="11810" spans="16:30" ht="4.5" customHeight="1" x14ac:dyDescent="0.2">
      <c r="P11810" s="75"/>
      <c r="Q11810" s="75"/>
      <c r="W11810" s="75"/>
      <c r="AD11810" s="77"/>
    </row>
    <row r="11811" spans="16:30" ht="4.5" customHeight="1" x14ac:dyDescent="0.2">
      <c r="P11811" s="75"/>
      <c r="Q11811" s="75"/>
      <c r="W11811" s="75"/>
      <c r="AD11811" s="77"/>
    </row>
    <row r="11812" spans="16:30" ht="4.5" customHeight="1" x14ac:dyDescent="0.2">
      <c r="P11812" s="75"/>
      <c r="Q11812" s="75"/>
      <c r="W11812" s="75"/>
      <c r="AD11812" s="77"/>
    </row>
    <row r="11813" spans="16:30" ht="4.5" customHeight="1" x14ac:dyDescent="0.2">
      <c r="P11813" s="75"/>
      <c r="Q11813" s="75"/>
      <c r="W11813" s="75"/>
      <c r="AD11813" s="77"/>
    </row>
    <row r="11814" spans="16:30" ht="4.5" customHeight="1" x14ac:dyDescent="0.2">
      <c r="P11814" s="75"/>
      <c r="Q11814" s="75"/>
      <c r="W11814" s="75"/>
      <c r="AD11814" s="77"/>
    </row>
    <row r="11815" spans="16:30" ht="4.5" customHeight="1" x14ac:dyDescent="0.2">
      <c r="P11815" s="75"/>
      <c r="Q11815" s="75"/>
      <c r="W11815" s="75"/>
      <c r="AD11815" s="77"/>
    </row>
    <row r="11816" spans="16:30" ht="4.5" customHeight="1" x14ac:dyDescent="0.2">
      <c r="P11816" s="75"/>
      <c r="Q11816" s="75"/>
      <c r="W11816" s="75"/>
      <c r="AD11816" s="77"/>
    </row>
    <row r="11817" spans="16:30" ht="4.5" customHeight="1" x14ac:dyDescent="0.2">
      <c r="P11817" s="75"/>
      <c r="Q11817" s="75"/>
      <c r="W11817" s="75"/>
      <c r="AD11817" s="77"/>
    </row>
    <row r="11818" spans="16:30" ht="4.5" customHeight="1" x14ac:dyDescent="0.2">
      <c r="P11818" s="75"/>
      <c r="Q11818" s="75"/>
      <c r="W11818" s="75"/>
      <c r="AD11818" s="77"/>
    </row>
    <row r="11819" spans="16:30" ht="4.5" customHeight="1" x14ac:dyDescent="0.2">
      <c r="P11819" s="75"/>
      <c r="Q11819" s="75"/>
      <c r="W11819" s="75"/>
      <c r="AD11819" s="77"/>
    </row>
    <row r="11820" spans="16:30" ht="4.5" customHeight="1" x14ac:dyDescent="0.2">
      <c r="P11820" s="75"/>
      <c r="Q11820" s="75"/>
      <c r="W11820" s="75"/>
      <c r="AD11820" s="77"/>
    </row>
    <row r="11821" spans="16:30" ht="4.5" customHeight="1" x14ac:dyDescent="0.2">
      <c r="P11821" s="75"/>
      <c r="Q11821" s="75"/>
      <c r="W11821" s="75"/>
      <c r="AD11821" s="77"/>
    </row>
    <row r="11822" spans="16:30" ht="4.5" customHeight="1" x14ac:dyDescent="0.2">
      <c r="P11822" s="75"/>
      <c r="Q11822" s="75"/>
      <c r="W11822" s="75"/>
      <c r="AD11822" s="77"/>
    </row>
    <row r="11823" spans="16:30" ht="4.5" customHeight="1" x14ac:dyDescent="0.2">
      <c r="P11823" s="75"/>
      <c r="Q11823" s="75"/>
      <c r="W11823" s="75"/>
      <c r="AD11823" s="77"/>
    </row>
    <row r="11824" spans="16:30" ht="4.5" customHeight="1" x14ac:dyDescent="0.2">
      <c r="P11824" s="75"/>
      <c r="Q11824" s="75"/>
      <c r="W11824" s="75"/>
      <c r="AD11824" s="77"/>
    </row>
    <row r="11825" spans="16:30" ht="4.5" customHeight="1" x14ac:dyDescent="0.2">
      <c r="P11825" s="75"/>
      <c r="Q11825" s="75"/>
      <c r="W11825" s="75"/>
      <c r="AD11825" s="77"/>
    </row>
    <row r="11826" spans="16:30" ht="4.5" customHeight="1" x14ac:dyDescent="0.2">
      <c r="P11826" s="75"/>
      <c r="Q11826" s="75"/>
      <c r="W11826" s="75"/>
      <c r="AD11826" s="77"/>
    </row>
    <row r="11827" spans="16:30" ht="4.5" customHeight="1" x14ac:dyDescent="0.2">
      <c r="P11827" s="75"/>
      <c r="Q11827" s="75"/>
      <c r="W11827" s="75"/>
      <c r="AD11827" s="77"/>
    </row>
    <row r="11828" spans="16:30" ht="4.5" customHeight="1" x14ac:dyDescent="0.2">
      <c r="P11828" s="75"/>
      <c r="Q11828" s="75"/>
      <c r="W11828" s="75"/>
      <c r="AD11828" s="77"/>
    </row>
    <row r="11829" spans="16:30" ht="4.5" customHeight="1" x14ac:dyDescent="0.2">
      <c r="P11829" s="75"/>
      <c r="Q11829" s="75"/>
      <c r="W11829" s="75"/>
      <c r="AD11829" s="77"/>
    </row>
    <row r="11830" spans="16:30" ht="4.5" customHeight="1" x14ac:dyDescent="0.2">
      <c r="P11830" s="75"/>
      <c r="Q11830" s="75"/>
      <c r="W11830" s="75"/>
      <c r="AD11830" s="77"/>
    </row>
    <row r="11831" spans="16:30" ht="4.5" customHeight="1" x14ac:dyDescent="0.2">
      <c r="P11831" s="75"/>
      <c r="Q11831" s="75"/>
      <c r="W11831" s="75"/>
      <c r="AD11831" s="77"/>
    </row>
    <row r="11832" spans="16:30" ht="4.5" customHeight="1" x14ac:dyDescent="0.2">
      <c r="P11832" s="75"/>
      <c r="Q11832" s="75"/>
      <c r="W11832" s="75"/>
      <c r="AD11832" s="77"/>
    </row>
    <row r="11833" spans="16:30" ht="4.5" customHeight="1" x14ac:dyDescent="0.2">
      <c r="P11833" s="75"/>
      <c r="Q11833" s="75"/>
      <c r="W11833" s="75"/>
      <c r="AD11833" s="77"/>
    </row>
    <row r="11834" spans="16:30" ht="4.5" customHeight="1" x14ac:dyDescent="0.2">
      <c r="P11834" s="75"/>
      <c r="Q11834" s="75"/>
      <c r="W11834" s="75"/>
      <c r="AD11834" s="77"/>
    </row>
    <row r="11835" spans="16:30" ht="4.5" customHeight="1" x14ac:dyDescent="0.2">
      <c r="P11835" s="75"/>
      <c r="Q11835" s="75"/>
      <c r="W11835" s="75"/>
      <c r="AD11835" s="77"/>
    </row>
    <row r="11836" spans="16:30" ht="4.5" customHeight="1" x14ac:dyDescent="0.2">
      <c r="P11836" s="75"/>
      <c r="Q11836" s="75"/>
      <c r="W11836" s="75"/>
      <c r="AD11836" s="77"/>
    </row>
    <row r="11837" spans="16:30" ht="4.5" customHeight="1" x14ac:dyDescent="0.2">
      <c r="P11837" s="75"/>
      <c r="Q11837" s="75"/>
      <c r="W11837" s="75"/>
      <c r="AD11837" s="77"/>
    </row>
    <row r="11838" spans="16:30" ht="4.5" customHeight="1" x14ac:dyDescent="0.2">
      <c r="P11838" s="75"/>
      <c r="Q11838" s="75"/>
      <c r="W11838" s="75"/>
      <c r="AD11838" s="77"/>
    </row>
    <row r="11839" spans="16:30" ht="4.5" customHeight="1" x14ac:dyDescent="0.2">
      <c r="P11839" s="75"/>
      <c r="Q11839" s="75"/>
      <c r="W11839" s="75"/>
      <c r="AD11839" s="77"/>
    </row>
    <row r="11840" spans="16:30" ht="4.5" customHeight="1" x14ac:dyDescent="0.2">
      <c r="P11840" s="75"/>
      <c r="Q11840" s="75"/>
      <c r="W11840" s="75"/>
      <c r="AD11840" s="77"/>
    </row>
    <row r="11841" spans="16:30" ht="4.5" customHeight="1" x14ac:dyDescent="0.2">
      <c r="P11841" s="75"/>
      <c r="Q11841" s="75"/>
      <c r="W11841" s="75"/>
      <c r="AD11841" s="77"/>
    </row>
    <row r="11842" spans="16:30" ht="4.5" customHeight="1" x14ac:dyDescent="0.2">
      <c r="P11842" s="75"/>
      <c r="Q11842" s="75"/>
      <c r="W11842" s="75"/>
      <c r="AD11842" s="77"/>
    </row>
    <row r="11843" spans="16:30" ht="4.5" customHeight="1" x14ac:dyDescent="0.2">
      <c r="P11843" s="75"/>
      <c r="Q11843" s="75"/>
      <c r="W11843" s="75"/>
      <c r="AD11843" s="77"/>
    </row>
    <row r="11844" spans="16:30" ht="4.5" customHeight="1" x14ac:dyDescent="0.2">
      <c r="P11844" s="75"/>
      <c r="Q11844" s="75"/>
      <c r="W11844" s="75"/>
      <c r="AD11844" s="77"/>
    </row>
    <row r="11845" spans="16:30" ht="4.5" customHeight="1" x14ac:dyDescent="0.2">
      <c r="P11845" s="75"/>
      <c r="Q11845" s="75"/>
      <c r="W11845" s="75"/>
      <c r="AD11845" s="77"/>
    </row>
    <row r="11846" spans="16:30" ht="4.5" customHeight="1" x14ac:dyDescent="0.2">
      <c r="P11846" s="75"/>
      <c r="Q11846" s="75"/>
      <c r="W11846" s="75"/>
      <c r="AD11846" s="77"/>
    </row>
    <row r="11847" spans="16:30" ht="4.5" customHeight="1" x14ac:dyDescent="0.2">
      <c r="P11847" s="75"/>
      <c r="Q11847" s="75"/>
      <c r="W11847" s="75"/>
      <c r="AD11847" s="77"/>
    </row>
    <row r="11848" spans="16:30" ht="4.5" customHeight="1" x14ac:dyDescent="0.2">
      <c r="P11848" s="75"/>
      <c r="Q11848" s="75"/>
      <c r="W11848" s="75"/>
      <c r="AD11848" s="77"/>
    </row>
    <row r="11849" spans="16:30" ht="4.5" customHeight="1" x14ac:dyDescent="0.2">
      <c r="P11849" s="75"/>
      <c r="Q11849" s="75"/>
      <c r="W11849" s="75"/>
      <c r="AD11849" s="77"/>
    </row>
    <row r="11850" spans="16:30" ht="4.5" customHeight="1" x14ac:dyDescent="0.2">
      <c r="P11850" s="75"/>
      <c r="Q11850" s="75"/>
      <c r="W11850" s="75"/>
      <c r="AD11850" s="77"/>
    </row>
    <row r="11851" spans="16:30" ht="4.5" customHeight="1" x14ac:dyDescent="0.2">
      <c r="P11851" s="75"/>
      <c r="Q11851" s="75"/>
      <c r="W11851" s="75"/>
      <c r="AD11851" s="77"/>
    </row>
    <row r="11852" spans="16:30" ht="4.5" customHeight="1" x14ac:dyDescent="0.2">
      <c r="P11852" s="75"/>
      <c r="Q11852" s="75"/>
      <c r="W11852" s="75"/>
      <c r="AD11852" s="77"/>
    </row>
    <row r="11853" spans="16:30" ht="4.5" customHeight="1" x14ac:dyDescent="0.2">
      <c r="P11853" s="75"/>
      <c r="Q11853" s="75"/>
      <c r="W11853" s="75"/>
      <c r="AD11853" s="77"/>
    </row>
    <row r="11854" spans="16:30" ht="4.5" customHeight="1" x14ac:dyDescent="0.2">
      <c r="P11854" s="75"/>
      <c r="Q11854" s="75"/>
      <c r="W11854" s="75"/>
      <c r="AD11854" s="77"/>
    </row>
    <row r="11855" spans="16:30" ht="4.5" customHeight="1" x14ac:dyDescent="0.2">
      <c r="P11855" s="75"/>
      <c r="Q11855" s="75"/>
      <c r="W11855" s="75"/>
      <c r="AD11855" s="77"/>
    </row>
    <row r="11856" spans="16:30" ht="4.5" customHeight="1" x14ac:dyDescent="0.2">
      <c r="P11856" s="75"/>
      <c r="Q11856" s="75"/>
      <c r="W11856" s="75"/>
      <c r="AD11856" s="77"/>
    </row>
    <row r="11857" spans="16:30" ht="4.5" customHeight="1" x14ac:dyDescent="0.2">
      <c r="P11857" s="75"/>
      <c r="Q11857" s="75"/>
      <c r="W11857" s="75"/>
      <c r="AD11857" s="77"/>
    </row>
    <row r="11858" spans="16:30" ht="4.5" customHeight="1" x14ac:dyDescent="0.2">
      <c r="P11858" s="75"/>
      <c r="Q11858" s="75"/>
      <c r="W11858" s="75"/>
      <c r="AD11858" s="77"/>
    </row>
    <row r="11859" spans="16:30" ht="4.5" customHeight="1" x14ac:dyDescent="0.2">
      <c r="P11859" s="75"/>
      <c r="Q11859" s="75"/>
      <c r="W11859" s="75"/>
      <c r="AD11859" s="77"/>
    </row>
    <row r="11860" spans="16:30" ht="4.5" customHeight="1" x14ac:dyDescent="0.2">
      <c r="P11860" s="75"/>
      <c r="Q11860" s="75"/>
      <c r="W11860" s="75"/>
      <c r="AD11860" s="77"/>
    </row>
    <row r="11861" spans="16:30" ht="4.5" customHeight="1" x14ac:dyDescent="0.2">
      <c r="P11861" s="75"/>
      <c r="Q11861" s="75"/>
      <c r="W11861" s="75"/>
      <c r="AD11861" s="77"/>
    </row>
    <row r="11862" spans="16:30" ht="4.5" customHeight="1" x14ac:dyDescent="0.2">
      <c r="P11862" s="75"/>
      <c r="Q11862" s="75"/>
      <c r="W11862" s="75"/>
      <c r="AD11862" s="77"/>
    </row>
    <row r="11863" spans="16:30" ht="4.5" customHeight="1" x14ac:dyDescent="0.2">
      <c r="P11863" s="75"/>
      <c r="Q11863" s="75"/>
      <c r="W11863" s="75"/>
      <c r="AD11863" s="77"/>
    </row>
    <row r="11864" spans="16:30" ht="4.5" customHeight="1" x14ac:dyDescent="0.2">
      <c r="P11864" s="75"/>
      <c r="Q11864" s="75"/>
      <c r="W11864" s="75"/>
      <c r="AD11864" s="77"/>
    </row>
    <row r="11865" spans="16:30" ht="4.5" customHeight="1" x14ac:dyDescent="0.2">
      <c r="P11865" s="75"/>
      <c r="Q11865" s="75"/>
      <c r="W11865" s="75"/>
      <c r="AD11865" s="77"/>
    </row>
    <row r="11866" spans="16:30" ht="4.5" customHeight="1" x14ac:dyDescent="0.2">
      <c r="P11866" s="75"/>
      <c r="Q11866" s="75"/>
      <c r="W11866" s="75"/>
      <c r="AD11866" s="77"/>
    </row>
    <row r="11867" spans="16:30" ht="4.5" customHeight="1" x14ac:dyDescent="0.2">
      <c r="P11867" s="75"/>
      <c r="Q11867" s="75"/>
      <c r="W11867" s="75"/>
      <c r="AD11867" s="77"/>
    </row>
    <row r="11868" spans="16:30" ht="4.5" customHeight="1" x14ac:dyDescent="0.2">
      <c r="P11868" s="75"/>
      <c r="Q11868" s="75"/>
      <c r="W11868" s="75"/>
      <c r="AD11868" s="77"/>
    </row>
    <row r="11869" spans="16:30" ht="4.5" customHeight="1" x14ac:dyDescent="0.2">
      <c r="P11869" s="75"/>
      <c r="Q11869" s="75"/>
      <c r="W11869" s="75"/>
      <c r="AD11869" s="77"/>
    </row>
    <row r="11870" spans="16:30" ht="4.5" customHeight="1" x14ac:dyDescent="0.2">
      <c r="P11870" s="75"/>
      <c r="Q11870" s="75"/>
      <c r="W11870" s="75"/>
      <c r="AD11870" s="77"/>
    </row>
    <row r="11871" spans="16:30" ht="4.5" customHeight="1" x14ac:dyDescent="0.2">
      <c r="P11871" s="75"/>
      <c r="Q11871" s="75"/>
      <c r="W11871" s="75"/>
      <c r="AD11871" s="77"/>
    </row>
    <row r="11872" spans="16:30" ht="4.5" customHeight="1" x14ac:dyDescent="0.2">
      <c r="P11872" s="75"/>
      <c r="Q11872" s="75"/>
      <c r="W11872" s="75"/>
      <c r="AD11872" s="77"/>
    </row>
    <row r="11873" spans="16:30" ht="4.5" customHeight="1" x14ac:dyDescent="0.2">
      <c r="P11873" s="75"/>
      <c r="Q11873" s="75"/>
      <c r="W11873" s="75"/>
      <c r="AD11873" s="77"/>
    </row>
    <row r="11874" spans="16:30" ht="4.5" customHeight="1" x14ac:dyDescent="0.2">
      <c r="P11874" s="75"/>
      <c r="Q11874" s="75"/>
      <c r="W11874" s="75"/>
      <c r="AD11874" s="77"/>
    </row>
    <row r="11875" spans="16:30" ht="4.5" customHeight="1" x14ac:dyDescent="0.2">
      <c r="P11875" s="75"/>
      <c r="Q11875" s="75"/>
      <c r="W11875" s="75"/>
      <c r="AD11875" s="77"/>
    </row>
    <row r="11876" spans="16:30" ht="4.5" customHeight="1" x14ac:dyDescent="0.2">
      <c r="P11876" s="75"/>
      <c r="Q11876" s="75"/>
      <c r="W11876" s="75"/>
      <c r="AD11876" s="77"/>
    </row>
    <row r="11877" spans="16:30" ht="4.5" customHeight="1" x14ac:dyDescent="0.2">
      <c r="P11877" s="75"/>
      <c r="Q11877" s="75"/>
      <c r="W11877" s="75"/>
      <c r="AD11877" s="77"/>
    </row>
    <row r="11878" spans="16:30" ht="4.5" customHeight="1" x14ac:dyDescent="0.2">
      <c r="P11878" s="75"/>
      <c r="Q11878" s="75"/>
      <c r="W11878" s="75"/>
      <c r="AD11878" s="77"/>
    </row>
    <row r="11879" spans="16:30" ht="4.5" customHeight="1" x14ac:dyDescent="0.2">
      <c r="P11879" s="75"/>
      <c r="Q11879" s="75"/>
      <c r="W11879" s="75"/>
      <c r="AD11879" s="77"/>
    </row>
    <row r="11880" spans="16:30" ht="4.5" customHeight="1" x14ac:dyDescent="0.2">
      <c r="P11880" s="75"/>
      <c r="Q11880" s="75"/>
      <c r="W11880" s="75"/>
      <c r="AD11880" s="77"/>
    </row>
    <row r="11881" spans="16:30" ht="4.5" customHeight="1" x14ac:dyDescent="0.2">
      <c r="P11881" s="75"/>
      <c r="Q11881" s="75"/>
      <c r="W11881" s="75"/>
      <c r="AD11881" s="77"/>
    </row>
    <row r="11882" spans="16:30" ht="4.5" customHeight="1" x14ac:dyDescent="0.2">
      <c r="P11882" s="75"/>
      <c r="Q11882" s="75"/>
      <c r="W11882" s="75"/>
      <c r="AD11882" s="77"/>
    </row>
    <row r="11883" spans="16:30" ht="4.5" customHeight="1" x14ac:dyDescent="0.2">
      <c r="P11883" s="75"/>
      <c r="Q11883" s="75"/>
      <c r="W11883" s="75"/>
      <c r="AD11883" s="77"/>
    </row>
    <row r="11884" spans="16:30" ht="4.5" customHeight="1" x14ac:dyDescent="0.2">
      <c r="P11884" s="75"/>
      <c r="Q11884" s="75"/>
      <c r="W11884" s="75"/>
      <c r="AD11884" s="77"/>
    </row>
    <row r="11885" spans="16:30" ht="4.5" customHeight="1" x14ac:dyDescent="0.2">
      <c r="P11885" s="75"/>
      <c r="Q11885" s="75"/>
      <c r="W11885" s="75"/>
      <c r="AD11885" s="77"/>
    </row>
    <row r="11886" spans="16:30" ht="4.5" customHeight="1" x14ac:dyDescent="0.2">
      <c r="P11886" s="75"/>
      <c r="Q11886" s="75"/>
      <c r="W11886" s="75"/>
      <c r="AD11886" s="77"/>
    </row>
    <row r="11887" spans="16:30" ht="4.5" customHeight="1" x14ac:dyDescent="0.2">
      <c r="P11887" s="75"/>
      <c r="Q11887" s="75"/>
      <c r="W11887" s="75"/>
      <c r="AD11887" s="77"/>
    </row>
    <row r="11888" spans="16:30" ht="4.5" customHeight="1" x14ac:dyDescent="0.2">
      <c r="P11888" s="75"/>
      <c r="Q11888" s="75"/>
      <c r="W11888" s="75"/>
      <c r="AD11888" s="77"/>
    </row>
    <row r="11889" spans="16:30" ht="4.5" customHeight="1" x14ac:dyDescent="0.2">
      <c r="P11889" s="75"/>
      <c r="Q11889" s="75"/>
      <c r="W11889" s="75"/>
      <c r="AD11889" s="77"/>
    </row>
    <row r="11890" spans="16:30" ht="4.5" customHeight="1" x14ac:dyDescent="0.2">
      <c r="P11890" s="75"/>
      <c r="Q11890" s="75"/>
      <c r="W11890" s="75"/>
      <c r="AD11890" s="77"/>
    </row>
    <row r="11891" spans="16:30" ht="4.5" customHeight="1" x14ac:dyDescent="0.2">
      <c r="P11891" s="75"/>
      <c r="Q11891" s="75"/>
      <c r="W11891" s="75"/>
      <c r="AD11891" s="77"/>
    </row>
    <row r="11892" spans="16:30" ht="4.5" customHeight="1" x14ac:dyDescent="0.2">
      <c r="P11892" s="75"/>
      <c r="Q11892" s="75"/>
      <c r="W11892" s="75"/>
      <c r="AD11892" s="77"/>
    </row>
    <row r="11893" spans="16:30" ht="4.5" customHeight="1" x14ac:dyDescent="0.2">
      <c r="P11893" s="75"/>
      <c r="Q11893" s="75"/>
      <c r="W11893" s="75"/>
      <c r="AD11893" s="77"/>
    </row>
    <row r="11894" spans="16:30" ht="4.5" customHeight="1" x14ac:dyDescent="0.2">
      <c r="P11894" s="75"/>
      <c r="Q11894" s="75"/>
      <c r="W11894" s="75"/>
      <c r="AD11894" s="77"/>
    </row>
    <row r="11895" spans="16:30" ht="4.5" customHeight="1" x14ac:dyDescent="0.2">
      <c r="P11895" s="75"/>
      <c r="Q11895" s="75"/>
      <c r="W11895" s="75"/>
      <c r="AD11895" s="77"/>
    </row>
    <row r="11896" spans="16:30" ht="4.5" customHeight="1" x14ac:dyDescent="0.2">
      <c r="P11896" s="75"/>
      <c r="Q11896" s="75"/>
      <c r="W11896" s="75"/>
      <c r="AD11896" s="77"/>
    </row>
    <row r="11897" spans="16:30" ht="4.5" customHeight="1" x14ac:dyDescent="0.2">
      <c r="P11897" s="75"/>
      <c r="Q11897" s="75"/>
      <c r="W11897" s="75"/>
      <c r="AD11897" s="77"/>
    </row>
    <row r="11898" spans="16:30" ht="4.5" customHeight="1" x14ac:dyDescent="0.2">
      <c r="P11898" s="75"/>
      <c r="Q11898" s="75"/>
      <c r="W11898" s="75"/>
      <c r="AD11898" s="77"/>
    </row>
    <row r="11899" spans="16:30" ht="4.5" customHeight="1" x14ac:dyDescent="0.2">
      <c r="P11899" s="75"/>
      <c r="Q11899" s="75"/>
      <c r="W11899" s="75"/>
      <c r="AD11899" s="77"/>
    </row>
    <row r="11900" spans="16:30" ht="4.5" customHeight="1" x14ac:dyDescent="0.2">
      <c r="P11900" s="75"/>
      <c r="Q11900" s="75"/>
      <c r="W11900" s="75"/>
      <c r="AD11900" s="77"/>
    </row>
    <row r="11901" spans="16:30" ht="4.5" customHeight="1" x14ac:dyDescent="0.2">
      <c r="P11901" s="75"/>
      <c r="Q11901" s="75"/>
      <c r="W11901" s="75"/>
      <c r="AD11901" s="77"/>
    </row>
    <row r="11902" spans="16:30" ht="4.5" customHeight="1" x14ac:dyDescent="0.2">
      <c r="P11902" s="75"/>
      <c r="Q11902" s="75"/>
      <c r="W11902" s="75"/>
      <c r="AD11902" s="77"/>
    </row>
    <row r="11903" spans="16:30" ht="4.5" customHeight="1" x14ac:dyDescent="0.2">
      <c r="P11903" s="75"/>
      <c r="Q11903" s="75"/>
      <c r="W11903" s="75"/>
      <c r="AD11903" s="77"/>
    </row>
    <row r="11904" spans="16:30" ht="4.5" customHeight="1" x14ac:dyDescent="0.2">
      <c r="P11904" s="75"/>
      <c r="Q11904" s="75"/>
      <c r="W11904" s="75"/>
      <c r="AD11904" s="77"/>
    </row>
    <row r="11905" spans="16:30" ht="4.5" customHeight="1" x14ac:dyDescent="0.2">
      <c r="P11905" s="75"/>
      <c r="Q11905" s="75"/>
      <c r="W11905" s="75"/>
      <c r="AD11905" s="77"/>
    </row>
    <row r="11906" spans="16:30" ht="4.5" customHeight="1" x14ac:dyDescent="0.2">
      <c r="P11906" s="75"/>
      <c r="Q11906" s="75"/>
      <c r="W11906" s="75"/>
      <c r="AD11906" s="77"/>
    </row>
    <row r="11907" spans="16:30" ht="4.5" customHeight="1" x14ac:dyDescent="0.2">
      <c r="P11907" s="75"/>
      <c r="Q11907" s="75"/>
      <c r="W11907" s="75"/>
      <c r="AD11907" s="77"/>
    </row>
    <row r="11908" spans="16:30" ht="4.5" customHeight="1" x14ac:dyDescent="0.2">
      <c r="P11908" s="75"/>
      <c r="Q11908" s="75"/>
      <c r="W11908" s="75"/>
      <c r="AD11908" s="77"/>
    </row>
    <row r="11909" spans="16:30" ht="4.5" customHeight="1" x14ac:dyDescent="0.2">
      <c r="P11909" s="75"/>
      <c r="Q11909" s="75"/>
      <c r="W11909" s="75"/>
      <c r="AD11909" s="77"/>
    </row>
    <row r="11910" spans="16:30" ht="4.5" customHeight="1" x14ac:dyDescent="0.2">
      <c r="P11910" s="75"/>
      <c r="Q11910" s="75"/>
      <c r="W11910" s="75"/>
      <c r="AD11910" s="77"/>
    </row>
    <row r="11911" spans="16:30" ht="4.5" customHeight="1" x14ac:dyDescent="0.2">
      <c r="P11911" s="75"/>
      <c r="Q11911" s="75"/>
      <c r="W11911" s="75"/>
      <c r="AD11911" s="77"/>
    </row>
    <row r="11912" spans="16:30" ht="4.5" customHeight="1" x14ac:dyDescent="0.2">
      <c r="P11912" s="75"/>
      <c r="Q11912" s="75"/>
      <c r="W11912" s="75"/>
      <c r="AD11912" s="77"/>
    </row>
    <row r="11913" spans="16:30" ht="4.5" customHeight="1" x14ac:dyDescent="0.2">
      <c r="P11913" s="75"/>
      <c r="Q11913" s="75"/>
      <c r="W11913" s="75"/>
      <c r="AD11913" s="77"/>
    </row>
    <row r="11914" spans="16:30" ht="4.5" customHeight="1" x14ac:dyDescent="0.2">
      <c r="P11914" s="75"/>
      <c r="Q11914" s="75"/>
      <c r="W11914" s="75"/>
      <c r="AD11914" s="77"/>
    </row>
    <row r="11915" spans="16:30" ht="4.5" customHeight="1" x14ac:dyDescent="0.2">
      <c r="P11915" s="75"/>
      <c r="Q11915" s="75"/>
      <c r="W11915" s="75"/>
      <c r="AD11915" s="77"/>
    </row>
    <row r="11916" spans="16:30" ht="4.5" customHeight="1" x14ac:dyDescent="0.2">
      <c r="P11916" s="75"/>
      <c r="Q11916" s="75"/>
      <c r="W11916" s="75"/>
      <c r="AD11916" s="77"/>
    </row>
    <row r="11917" spans="16:30" ht="4.5" customHeight="1" x14ac:dyDescent="0.2">
      <c r="P11917" s="75"/>
      <c r="Q11917" s="75"/>
      <c r="W11917" s="75"/>
      <c r="AD11917" s="77"/>
    </row>
    <row r="11918" spans="16:30" ht="4.5" customHeight="1" x14ac:dyDescent="0.2">
      <c r="P11918" s="75"/>
      <c r="Q11918" s="75"/>
      <c r="W11918" s="75"/>
      <c r="AD11918" s="77"/>
    </row>
    <row r="11919" spans="16:30" ht="4.5" customHeight="1" x14ac:dyDescent="0.2">
      <c r="P11919" s="75"/>
      <c r="Q11919" s="75"/>
      <c r="W11919" s="75"/>
      <c r="AD11919" s="77"/>
    </row>
    <row r="11920" spans="16:30" ht="4.5" customHeight="1" x14ac:dyDescent="0.2">
      <c r="P11920" s="75"/>
      <c r="Q11920" s="75"/>
      <c r="W11920" s="75"/>
      <c r="AD11920" s="77"/>
    </row>
    <row r="11921" spans="16:30" ht="4.5" customHeight="1" x14ac:dyDescent="0.2">
      <c r="P11921" s="75"/>
      <c r="Q11921" s="75"/>
      <c r="W11921" s="75"/>
      <c r="AD11921" s="77"/>
    </row>
    <row r="11922" spans="16:30" ht="4.5" customHeight="1" x14ac:dyDescent="0.2">
      <c r="P11922" s="75"/>
      <c r="Q11922" s="75"/>
      <c r="W11922" s="75"/>
      <c r="AD11922" s="77"/>
    </row>
    <row r="11923" spans="16:30" ht="4.5" customHeight="1" x14ac:dyDescent="0.2">
      <c r="P11923" s="75"/>
      <c r="Q11923" s="75"/>
      <c r="W11923" s="75"/>
      <c r="AD11923" s="77"/>
    </row>
    <row r="11924" spans="16:30" ht="4.5" customHeight="1" x14ac:dyDescent="0.2">
      <c r="P11924" s="75"/>
      <c r="Q11924" s="75"/>
      <c r="W11924" s="75"/>
      <c r="AD11924" s="77"/>
    </row>
    <row r="11925" spans="16:30" ht="4.5" customHeight="1" x14ac:dyDescent="0.2">
      <c r="P11925" s="75"/>
      <c r="Q11925" s="75"/>
      <c r="W11925" s="75"/>
      <c r="AD11925" s="77"/>
    </row>
    <row r="11926" spans="16:30" ht="4.5" customHeight="1" x14ac:dyDescent="0.2">
      <c r="P11926" s="75"/>
      <c r="Q11926" s="75"/>
      <c r="W11926" s="75"/>
      <c r="AD11926" s="77"/>
    </row>
    <row r="11927" spans="16:30" ht="4.5" customHeight="1" x14ac:dyDescent="0.2">
      <c r="P11927" s="75"/>
      <c r="Q11927" s="75"/>
      <c r="W11927" s="75"/>
      <c r="AD11927" s="77"/>
    </row>
    <row r="11928" spans="16:30" ht="4.5" customHeight="1" x14ac:dyDescent="0.2">
      <c r="P11928" s="75"/>
      <c r="Q11928" s="75"/>
      <c r="W11928" s="75"/>
      <c r="AD11928" s="77"/>
    </row>
    <row r="11929" spans="16:30" ht="4.5" customHeight="1" x14ac:dyDescent="0.2">
      <c r="P11929" s="75"/>
      <c r="Q11929" s="75"/>
      <c r="W11929" s="75"/>
      <c r="AD11929" s="77"/>
    </row>
    <row r="11930" spans="16:30" ht="4.5" customHeight="1" x14ac:dyDescent="0.2">
      <c r="P11930" s="75"/>
      <c r="Q11930" s="75"/>
      <c r="W11930" s="75"/>
      <c r="AD11930" s="77"/>
    </row>
    <row r="11931" spans="16:30" ht="4.5" customHeight="1" x14ac:dyDescent="0.2">
      <c r="P11931" s="75"/>
      <c r="Q11931" s="75"/>
      <c r="W11931" s="75"/>
      <c r="AD11931" s="77"/>
    </row>
    <row r="11932" spans="16:30" ht="4.5" customHeight="1" x14ac:dyDescent="0.2">
      <c r="P11932" s="75"/>
      <c r="Q11932" s="75"/>
      <c r="W11932" s="75"/>
      <c r="AD11932" s="77"/>
    </row>
    <row r="11933" spans="16:30" ht="4.5" customHeight="1" x14ac:dyDescent="0.2">
      <c r="P11933" s="75"/>
      <c r="Q11933" s="75"/>
      <c r="W11933" s="75"/>
      <c r="AD11933" s="77"/>
    </row>
    <row r="11934" spans="16:30" ht="4.5" customHeight="1" x14ac:dyDescent="0.2">
      <c r="P11934" s="75"/>
      <c r="Q11934" s="75"/>
      <c r="W11934" s="75"/>
      <c r="AD11934" s="77"/>
    </row>
    <row r="11935" spans="16:30" ht="4.5" customHeight="1" x14ac:dyDescent="0.2">
      <c r="P11935" s="75"/>
      <c r="Q11935" s="75"/>
      <c r="W11935" s="75"/>
      <c r="AD11935" s="77"/>
    </row>
    <row r="11936" spans="16:30" ht="4.5" customHeight="1" x14ac:dyDescent="0.2">
      <c r="P11936" s="75"/>
      <c r="Q11936" s="75"/>
      <c r="W11936" s="75"/>
      <c r="AD11936" s="77"/>
    </row>
    <row r="11937" spans="16:30" ht="4.5" customHeight="1" x14ac:dyDescent="0.2">
      <c r="P11937" s="75"/>
      <c r="Q11937" s="75"/>
      <c r="W11937" s="75"/>
      <c r="AD11937" s="77"/>
    </row>
    <row r="11938" spans="16:30" ht="4.5" customHeight="1" x14ac:dyDescent="0.2">
      <c r="P11938" s="75"/>
      <c r="Q11938" s="75"/>
      <c r="W11938" s="75"/>
      <c r="AD11938" s="77"/>
    </row>
    <row r="11939" spans="16:30" ht="4.5" customHeight="1" x14ac:dyDescent="0.2">
      <c r="P11939" s="75"/>
      <c r="Q11939" s="75"/>
      <c r="W11939" s="75"/>
      <c r="AD11939" s="77"/>
    </row>
    <row r="11940" spans="16:30" ht="4.5" customHeight="1" x14ac:dyDescent="0.2">
      <c r="P11940" s="75"/>
      <c r="Q11940" s="75"/>
      <c r="W11940" s="75"/>
      <c r="AD11940" s="77"/>
    </row>
    <row r="11941" spans="16:30" ht="4.5" customHeight="1" x14ac:dyDescent="0.2">
      <c r="P11941" s="75"/>
      <c r="Q11941" s="75"/>
      <c r="W11941" s="75"/>
      <c r="AD11941" s="77"/>
    </row>
    <row r="11942" spans="16:30" ht="4.5" customHeight="1" x14ac:dyDescent="0.2">
      <c r="P11942" s="75"/>
      <c r="Q11942" s="75"/>
      <c r="W11942" s="75"/>
      <c r="AD11942" s="77"/>
    </row>
    <row r="11943" spans="16:30" ht="4.5" customHeight="1" x14ac:dyDescent="0.2">
      <c r="P11943" s="75"/>
      <c r="Q11943" s="75"/>
      <c r="W11943" s="75"/>
      <c r="AD11943" s="77"/>
    </row>
    <row r="11944" spans="16:30" ht="4.5" customHeight="1" x14ac:dyDescent="0.2">
      <c r="P11944" s="75"/>
      <c r="Q11944" s="75"/>
      <c r="W11944" s="75"/>
      <c r="AD11944" s="77"/>
    </row>
    <row r="11945" spans="16:30" ht="4.5" customHeight="1" x14ac:dyDescent="0.2">
      <c r="P11945" s="75"/>
      <c r="Q11945" s="75"/>
      <c r="W11945" s="75"/>
      <c r="AD11945" s="77"/>
    </row>
    <row r="11946" spans="16:30" ht="4.5" customHeight="1" x14ac:dyDescent="0.2">
      <c r="P11946" s="75"/>
      <c r="Q11946" s="75"/>
      <c r="W11946" s="75"/>
      <c r="AD11946" s="77"/>
    </row>
    <row r="11947" spans="16:30" ht="4.5" customHeight="1" x14ac:dyDescent="0.2">
      <c r="P11947" s="75"/>
      <c r="Q11947" s="75"/>
      <c r="W11947" s="75"/>
      <c r="AD11947" s="77"/>
    </row>
    <row r="11948" spans="16:30" ht="4.5" customHeight="1" x14ac:dyDescent="0.2">
      <c r="P11948" s="75"/>
      <c r="Q11948" s="75"/>
      <c r="W11948" s="75"/>
      <c r="AD11948" s="77"/>
    </row>
    <row r="11949" spans="16:30" ht="4.5" customHeight="1" x14ac:dyDescent="0.2">
      <c r="P11949" s="75"/>
      <c r="Q11949" s="75"/>
      <c r="W11949" s="75"/>
      <c r="AD11949" s="77"/>
    </row>
    <row r="11950" spans="16:30" ht="4.5" customHeight="1" x14ac:dyDescent="0.2">
      <c r="P11950" s="75"/>
      <c r="Q11950" s="75"/>
      <c r="W11950" s="75"/>
      <c r="AD11950" s="77"/>
    </row>
    <row r="11951" spans="16:30" ht="4.5" customHeight="1" x14ac:dyDescent="0.2">
      <c r="P11951" s="75"/>
      <c r="Q11951" s="75"/>
      <c r="W11951" s="75"/>
      <c r="AD11951" s="77"/>
    </row>
    <row r="11952" spans="16:30" ht="4.5" customHeight="1" x14ac:dyDescent="0.2">
      <c r="P11952" s="75"/>
      <c r="Q11952" s="75"/>
      <c r="W11952" s="75"/>
      <c r="AD11952" s="77"/>
    </row>
    <row r="11953" spans="16:30" ht="4.5" customHeight="1" x14ac:dyDescent="0.2">
      <c r="P11953" s="75"/>
      <c r="Q11953" s="75"/>
      <c r="W11953" s="75"/>
      <c r="AD11953" s="77"/>
    </row>
    <row r="11954" spans="16:30" ht="4.5" customHeight="1" x14ac:dyDescent="0.2">
      <c r="P11954" s="75"/>
      <c r="Q11954" s="75"/>
      <c r="W11954" s="75"/>
      <c r="AD11954" s="77"/>
    </row>
    <row r="11955" spans="16:30" ht="4.5" customHeight="1" x14ac:dyDescent="0.2">
      <c r="P11955" s="75"/>
      <c r="Q11955" s="75"/>
      <c r="W11955" s="75"/>
      <c r="AD11955" s="77"/>
    </row>
    <row r="11956" spans="16:30" ht="4.5" customHeight="1" x14ac:dyDescent="0.2">
      <c r="P11956" s="75"/>
      <c r="Q11956" s="75"/>
      <c r="W11956" s="75"/>
      <c r="AD11956" s="77"/>
    </row>
    <row r="11957" spans="16:30" ht="4.5" customHeight="1" x14ac:dyDescent="0.2">
      <c r="P11957" s="75"/>
      <c r="Q11957" s="75"/>
      <c r="W11957" s="75"/>
      <c r="AD11957" s="77"/>
    </row>
    <row r="11958" spans="16:30" ht="4.5" customHeight="1" x14ac:dyDescent="0.2">
      <c r="P11958" s="75"/>
      <c r="Q11958" s="75"/>
      <c r="W11958" s="75"/>
      <c r="AD11958" s="77"/>
    </row>
    <row r="11959" spans="16:30" ht="4.5" customHeight="1" x14ac:dyDescent="0.2">
      <c r="P11959" s="75"/>
      <c r="Q11959" s="75"/>
      <c r="W11959" s="75"/>
      <c r="AD11959" s="77"/>
    </row>
    <row r="11960" spans="16:30" ht="4.5" customHeight="1" x14ac:dyDescent="0.2">
      <c r="P11960" s="75"/>
      <c r="Q11960" s="75"/>
      <c r="W11960" s="75"/>
      <c r="AD11960" s="77"/>
    </row>
    <row r="11961" spans="16:30" ht="4.5" customHeight="1" x14ac:dyDescent="0.2">
      <c r="P11961" s="75"/>
      <c r="Q11961" s="75"/>
      <c r="W11961" s="75"/>
      <c r="AD11961" s="77"/>
    </row>
    <row r="11962" spans="16:30" ht="4.5" customHeight="1" x14ac:dyDescent="0.2">
      <c r="P11962" s="75"/>
      <c r="Q11962" s="75"/>
      <c r="W11962" s="75"/>
      <c r="AD11962" s="77"/>
    </row>
    <row r="11963" spans="16:30" ht="4.5" customHeight="1" x14ac:dyDescent="0.2">
      <c r="P11963" s="75"/>
      <c r="Q11963" s="75"/>
      <c r="W11963" s="75"/>
      <c r="AD11963" s="77"/>
    </row>
    <row r="11964" spans="16:30" ht="4.5" customHeight="1" x14ac:dyDescent="0.2">
      <c r="P11964" s="75"/>
      <c r="Q11964" s="75"/>
      <c r="W11964" s="75"/>
      <c r="AD11964" s="77"/>
    </row>
    <row r="11965" spans="16:30" ht="4.5" customHeight="1" x14ac:dyDescent="0.2">
      <c r="P11965" s="75"/>
      <c r="Q11965" s="75"/>
      <c r="W11965" s="75"/>
      <c r="AD11965" s="77"/>
    </row>
    <row r="11966" spans="16:30" ht="4.5" customHeight="1" x14ac:dyDescent="0.2">
      <c r="P11966" s="75"/>
      <c r="Q11966" s="75"/>
      <c r="W11966" s="75"/>
      <c r="AD11966" s="77"/>
    </row>
    <row r="11967" spans="16:30" ht="4.5" customHeight="1" x14ac:dyDescent="0.2">
      <c r="P11967" s="75"/>
      <c r="Q11967" s="75"/>
      <c r="W11967" s="75"/>
      <c r="AD11967" s="77"/>
    </row>
    <row r="11968" spans="16:30" ht="4.5" customHeight="1" x14ac:dyDescent="0.2">
      <c r="P11968" s="75"/>
      <c r="Q11968" s="75"/>
      <c r="W11968" s="75"/>
      <c r="AD11968" s="77"/>
    </row>
    <row r="11969" spans="16:30" ht="4.5" customHeight="1" x14ac:dyDescent="0.2">
      <c r="P11969" s="75"/>
      <c r="Q11969" s="75"/>
      <c r="W11969" s="75"/>
      <c r="AD11969" s="77"/>
    </row>
    <row r="11970" spans="16:30" ht="4.5" customHeight="1" x14ac:dyDescent="0.2">
      <c r="P11970" s="75"/>
      <c r="Q11970" s="75"/>
      <c r="W11970" s="75"/>
      <c r="AD11970" s="77"/>
    </row>
    <row r="11971" spans="16:30" ht="4.5" customHeight="1" x14ac:dyDescent="0.2">
      <c r="P11971" s="75"/>
      <c r="Q11971" s="75"/>
      <c r="W11971" s="75"/>
      <c r="AD11971" s="77"/>
    </row>
    <row r="11972" spans="16:30" ht="4.5" customHeight="1" x14ac:dyDescent="0.2">
      <c r="P11972" s="75"/>
      <c r="Q11972" s="75"/>
      <c r="W11972" s="75"/>
      <c r="AD11972" s="77"/>
    </row>
    <row r="11973" spans="16:30" ht="4.5" customHeight="1" x14ac:dyDescent="0.2">
      <c r="P11973" s="75"/>
      <c r="Q11973" s="75"/>
      <c r="W11973" s="75"/>
      <c r="AD11973" s="77"/>
    </row>
    <row r="11974" spans="16:30" ht="4.5" customHeight="1" x14ac:dyDescent="0.2">
      <c r="P11974" s="75"/>
      <c r="Q11974" s="75"/>
      <c r="W11974" s="75"/>
      <c r="AD11974" s="77"/>
    </row>
    <row r="11975" spans="16:30" ht="4.5" customHeight="1" x14ac:dyDescent="0.2">
      <c r="P11975" s="75"/>
      <c r="Q11975" s="75"/>
      <c r="W11975" s="75"/>
      <c r="AD11975" s="77"/>
    </row>
    <row r="11976" spans="16:30" ht="4.5" customHeight="1" x14ac:dyDescent="0.2">
      <c r="P11976" s="75"/>
      <c r="Q11976" s="75"/>
      <c r="W11976" s="75"/>
      <c r="AD11976" s="77"/>
    </row>
    <row r="11977" spans="16:30" ht="4.5" customHeight="1" x14ac:dyDescent="0.2">
      <c r="P11977" s="75"/>
      <c r="Q11977" s="75"/>
      <c r="W11977" s="75"/>
      <c r="AD11977" s="77"/>
    </row>
    <row r="11978" spans="16:30" ht="4.5" customHeight="1" x14ac:dyDescent="0.2">
      <c r="P11978" s="75"/>
      <c r="Q11978" s="75"/>
      <c r="W11978" s="75"/>
      <c r="AD11978" s="77"/>
    </row>
    <row r="11979" spans="16:30" ht="4.5" customHeight="1" x14ac:dyDescent="0.2">
      <c r="P11979" s="75"/>
      <c r="Q11979" s="75"/>
      <c r="W11979" s="75"/>
      <c r="AD11979" s="77"/>
    </row>
    <row r="11980" spans="16:30" ht="4.5" customHeight="1" x14ac:dyDescent="0.2">
      <c r="P11980" s="75"/>
      <c r="Q11980" s="75"/>
      <c r="W11980" s="75"/>
      <c r="AD11980" s="77"/>
    </row>
    <row r="11981" spans="16:30" ht="4.5" customHeight="1" x14ac:dyDescent="0.2">
      <c r="P11981" s="75"/>
      <c r="Q11981" s="75"/>
      <c r="W11981" s="75"/>
      <c r="AD11981" s="77"/>
    </row>
    <row r="11982" spans="16:30" ht="4.5" customHeight="1" x14ac:dyDescent="0.2">
      <c r="P11982" s="75"/>
      <c r="Q11982" s="75"/>
      <c r="W11982" s="75"/>
      <c r="AD11982" s="77"/>
    </row>
    <row r="11983" spans="16:30" ht="4.5" customHeight="1" x14ac:dyDescent="0.2">
      <c r="P11983" s="75"/>
      <c r="Q11983" s="75"/>
      <c r="W11983" s="75"/>
      <c r="AD11983" s="77"/>
    </row>
    <row r="11984" spans="16:30" ht="4.5" customHeight="1" x14ac:dyDescent="0.2">
      <c r="P11984" s="75"/>
      <c r="Q11984" s="75"/>
      <c r="W11984" s="75"/>
      <c r="AD11984" s="77"/>
    </row>
    <row r="11985" spans="16:30" ht="4.5" customHeight="1" x14ac:dyDescent="0.2">
      <c r="P11985" s="75"/>
      <c r="Q11985" s="75"/>
      <c r="W11985" s="75"/>
      <c r="AD11985" s="77"/>
    </row>
    <row r="11986" spans="16:30" ht="4.5" customHeight="1" x14ac:dyDescent="0.2">
      <c r="P11986" s="75"/>
      <c r="Q11986" s="75"/>
      <c r="W11986" s="75"/>
      <c r="AD11986" s="77"/>
    </row>
    <row r="11987" spans="16:30" ht="4.5" customHeight="1" x14ac:dyDescent="0.2">
      <c r="P11987" s="75"/>
      <c r="Q11987" s="75"/>
      <c r="W11987" s="75"/>
      <c r="AD11987" s="77"/>
    </row>
    <row r="11988" spans="16:30" ht="4.5" customHeight="1" x14ac:dyDescent="0.2">
      <c r="P11988" s="75"/>
      <c r="Q11988" s="75"/>
      <c r="W11988" s="75"/>
      <c r="AD11988" s="77"/>
    </row>
    <row r="11989" spans="16:30" ht="4.5" customHeight="1" x14ac:dyDescent="0.2">
      <c r="P11989" s="75"/>
      <c r="Q11989" s="75"/>
      <c r="W11989" s="75"/>
      <c r="AD11989" s="77"/>
    </row>
    <row r="11990" spans="16:30" ht="4.5" customHeight="1" x14ac:dyDescent="0.2">
      <c r="P11990" s="75"/>
      <c r="Q11990" s="75"/>
      <c r="W11990" s="75"/>
      <c r="AD11990" s="77"/>
    </row>
    <row r="11991" spans="16:30" ht="4.5" customHeight="1" x14ac:dyDescent="0.2">
      <c r="P11991" s="75"/>
      <c r="Q11991" s="75"/>
      <c r="W11991" s="75"/>
      <c r="AD11991" s="77"/>
    </row>
    <row r="11992" spans="16:30" ht="4.5" customHeight="1" x14ac:dyDescent="0.2">
      <c r="P11992" s="75"/>
      <c r="Q11992" s="75"/>
      <c r="W11992" s="75"/>
      <c r="AD11992" s="77"/>
    </row>
    <row r="11993" spans="16:30" ht="4.5" customHeight="1" x14ac:dyDescent="0.2">
      <c r="P11993" s="75"/>
      <c r="Q11993" s="75"/>
      <c r="W11993" s="75"/>
      <c r="AD11993" s="77"/>
    </row>
    <row r="11994" spans="16:30" ht="4.5" customHeight="1" x14ac:dyDescent="0.2">
      <c r="P11994" s="75"/>
      <c r="Q11994" s="75"/>
      <c r="W11994" s="75"/>
      <c r="AD11994" s="77"/>
    </row>
    <row r="11995" spans="16:30" ht="4.5" customHeight="1" x14ac:dyDescent="0.2">
      <c r="P11995" s="75"/>
      <c r="Q11995" s="75"/>
      <c r="W11995" s="75"/>
      <c r="AD11995" s="77"/>
    </row>
    <row r="11996" spans="16:30" ht="4.5" customHeight="1" x14ac:dyDescent="0.2">
      <c r="P11996" s="75"/>
      <c r="Q11996" s="75"/>
      <c r="W11996" s="75"/>
      <c r="AD11996" s="77"/>
    </row>
    <row r="11997" spans="16:30" ht="4.5" customHeight="1" x14ac:dyDescent="0.2">
      <c r="P11997" s="75"/>
      <c r="Q11997" s="75"/>
      <c r="W11997" s="75"/>
      <c r="AD11997" s="77"/>
    </row>
    <row r="11998" spans="16:30" ht="4.5" customHeight="1" x14ac:dyDescent="0.2">
      <c r="P11998" s="75"/>
      <c r="Q11998" s="75"/>
      <c r="W11998" s="75"/>
      <c r="AD11998" s="77"/>
    </row>
    <row r="11999" spans="16:30" ht="4.5" customHeight="1" x14ac:dyDescent="0.2">
      <c r="P11999" s="75"/>
      <c r="Q11999" s="75"/>
      <c r="W11999" s="75"/>
      <c r="AD11999" s="77"/>
    </row>
    <row r="12000" spans="16:30" ht="4.5" customHeight="1" x14ac:dyDescent="0.2">
      <c r="P12000" s="75"/>
      <c r="Q12000" s="75"/>
      <c r="W12000" s="75"/>
      <c r="AD12000" s="77"/>
    </row>
    <row r="12001" spans="16:30" ht="4.5" customHeight="1" x14ac:dyDescent="0.2">
      <c r="P12001" s="75"/>
      <c r="Q12001" s="75"/>
      <c r="W12001" s="75"/>
      <c r="AD12001" s="77"/>
    </row>
    <row r="12002" spans="16:30" ht="4.5" customHeight="1" x14ac:dyDescent="0.2">
      <c r="P12002" s="75"/>
      <c r="Q12002" s="75"/>
      <c r="W12002" s="75"/>
      <c r="AD12002" s="77"/>
    </row>
    <row r="12003" spans="16:30" ht="4.5" customHeight="1" x14ac:dyDescent="0.2">
      <c r="P12003" s="75"/>
      <c r="Q12003" s="75"/>
      <c r="W12003" s="75"/>
      <c r="AD12003" s="77"/>
    </row>
    <row r="12004" spans="16:30" ht="4.5" customHeight="1" x14ac:dyDescent="0.2">
      <c r="P12004" s="75"/>
      <c r="Q12004" s="75"/>
      <c r="W12004" s="75"/>
      <c r="AD12004" s="77"/>
    </row>
    <row r="12005" spans="16:30" ht="4.5" customHeight="1" x14ac:dyDescent="0.2">
      <c r="P12005" s="75"/>
      <c r="Q12005" s="75"/>
      <c r="W12005" s="75"/>
      <c r="AD12005" s="77"/>
    </row>
    <row r="12006" spans="16:30" ht="4.5" customHeight="1" x14ac:dyDescent="0.2">
      <c r="P12006" s="75"/>
      <c r="Q12006" s="75"/>
      <c r="W12006" s="75"/>
      <c r="AD12006" s="77"/>
    </row>
    <row r="12007" spans="16:30" ht="4.5" customHeight="1" x14ac:dyDescent="0.2">
      <c r="P12007" s="75"/>
      <c r="Q12007" s="75"/>
      <c r="W12007" s="75"/>
      <c r="AD12007" s="77"/>
    </row>
    <row r="12008" spans="16:30" ht="4.5" customHeight="1" x14ac:dyDescent="0.2">
      <c r="P12008" s="75"/>
      <c r="Q12008" s="75"/>
      <c r="W12008" s="75"/>
      <c r="AD12008" s="77"/>
    </row>
    <row r="12009" spans="16:30" ht="4.5" customHeight="1" x14ac:dyDescent="0.2">
      <c r="P12009" s="75"/>
      <c r="Q12009" s="75"/>
      <c r="W12009" s="75"/>
      <c r="AD12009" s="77"/>
    </row>
    <row r="12010" spans="16:30" ht="4.5" customHeight="1" x14ac:dyDescent="0.2">
      <c r="P12010" s="75"/>
      <c r="Q12010" s="75"/>
      <c r="W12010" s="75"/>
      <c r="AD12010" s="77"/>
    </row>
    <row r="12011" spans="16:30" ht="4.5" customHeight="1" x14ac:dyDescent="0.2">
      <c r="P12011" s="75"/>
      <c r="Q12011" s="75"/>
      <c r="W12011" s="75"/>
      <c r="AD12011" s="77"/>
    </row>
    <row r="12012" spans="16:30" ht="4.5" customHeight="1" x14ac:dyDescent="0.2">
      <c r="P12012" s="75"/>
      <c r="Q12012" s="75"/>
      <c r="W12012" s="75"/>
      <c r="AD12012" s="77"/>
    </row>
    <row r="12013" spans="16:30" ht="4.5" customHeight="1" x14ac:dyDescent="0.2">
      <c r="P12013" s="75"/>
      <c r="Q12013" s="75"/>
      <c r="W12013" s="75"/>
      <c r="AD12013" s="77"/>
    </row>
    <row r="12014" spans="16:30" ht="4.5" customHeight="1" x14ac:dyDescent="0.2">
      <c r="P12014" s="75"/>
      <c r="Q12014" s="75"/>
      <c r="W12014" s="75"/>
      <c r="AD12014" s="77"/>
    </row>
    <row r="12015" spans="16:30" ht="4.5" customHeight="1" x14ac:dyDescent="0.2">
      <c r="P12015" s="75"/>
      <c r="Q12015" s="75"/>
      <c r="W12015" s="75"/>
      <c r="AD12015" s="77"/>
    </row>
    <row r="12016" spans="16:30" ht="4.5" customHeight="1" x14ac:dyDescent="0.2">
      <c r="P12016" s="75"/>
      <c r="Q12016" s="75"/>
      <c r="W12016" s="75"/>
      <c r="AD12016" s="77"/>
    </row>
    <row r="12017" spans="16:30" ht="4.5" customHeight="1" x14ac:dyDescent="0.2">
      <c r="P12017" s="75"/>
      <c r="Q12017" s="75"/>
      <c r="W12017" s="75"/>
      <c r="AD12017" s="77"/>
    </row>
    <row r="12018" spans="16:30" ht="4.5" customHeight="1" x14ac:dyDescent="0.2">
      <c r="P12018" s="75"/>
      <c r="Q12018" s="75"/>
      <c r="W12018" s="75"/>
      <c r="AD12018" s="77"/>
    </row>
    <row r="12019" spans="16:30" ht="4.5" customHeight="1" x14ac:dyDescent="0.2">
      <c r="P12019" s="75"/>
      <c r="Q12019" s="75"/>
      <c r="W12019" s="75"/>
      <c r="AD12019" s="77"/>
    </row>
    <row r="12020" spans="16:30" ht="4.5" customHeight="1" x14ac:dyDescent="0.2">
      <c r="P12020" s="75"/>
      <c r="Q12020" s="75"/>
      <c r="W12020" s="75"/>
      <c r="AD12020" s="77"/>
    </row>
    <row r="12021" spans="16:30" ht="4.5" customHeight="1" x14ac:dyDescent="0.2">
      <c r="P12021" s="75"/>
      <c r="Q12021" s="75"/>
      <c r="W12021" s="75"/>
      <c r="AD12021" s="77"/>
    </row>
    <row r="12022" spans="16:30" ht="4.5" customHeight="1" x14ac:dyDescent="0.2">
      <c r="P12022" s="75"/>
      <c r="Q12022" s="75"/>
      <c r="W12022" s="75"/>
      <c r="AD12022" s="77"/>
    </row>
    <row r="12023" spans="16:30" ht="4.5" customHeight="1" x14ac:dyDescent="0.2">
      <c r="P12023" s="75"/>
      <c r="Q12023" s="75"/>
      <c r="W12023" s="75"/>
      <c r="AD12023" s="77"/>
    </row>
    <row r="12024" spans="16:30" ht="4.5" customHeight="1" x14ac:dyDescent="0.2">
      <c r="P12024" s="75"/>
      <c r="Q12024" s="75"/>
      <c r="W12024" s="75"/>
      <c r="AD12024" s="77"/>
    </row>
    <row r="12025" spans="16:30" ht="4.5" customHeight="1" x14ac:dyDescent="0.2">
      <c r="P12025" s="75"/>
      <c r="Q12025" s="75"/>
      <c r="W12025" s="75"/>
      <c r="AD12025" s="77"/>
    </row>
    <row r="12026" spans="16:30" ht="4.5" customHeight="1" x14ac:dyDescent="0.2">
      <c r="P12026" s="75"/>
      <c r="Q12026" s="75"/>
      <c r="W12026" s="75"/>
      <c r="AD12026" s="77"/>
    </row>
    <row r="12027" spans="16:30" ht="4.5" customHeight="1" x14ac:dyDescent="0.2">
      <c r="P12027" s="75"/>
      <c r="Q12027" s="75"/>
      <c r="W12027" s="75"/>
      <c r="AD12027" s="77"/>
    </row>
    <row r="12028" spans="16:30" ht="4.5" customHeight="1" x14ac:dyDescent="0.2">
      <c r="P12028" s="75"/>
      <c r="Q12028" s="75"/>
      <c r="W12028" s="75"/>
      <c r="AD12028" s="77"/>
    </row>
    <row r="12029" spans="16:30" ht="4.5" customHeight="1" x14ac:dyDescent="0.2">
      <c r="P12029" s="75"/>
      <c r="Q12029" s="75"/>
      <c r="W12029" s="75"/>
      <c r="AD12029" s="77"/>
    </row>
    <row r="12030" spans="16:30" ht="4.5" customHeight="1" x14ac:dyDescent="0.2">
      <c r="P12030" s="75"/>
      <c r="Q12030" s="75"/>
      <c r="W12030" s="75"/>
      <c r="AD12030" s="77"/>
    </row>
    <row r="12031" spans="16:30" ht="4.5" customHeight="1" x14ac:dyDescent="0.2">
      <c r="P12031" s="75"/>
      <c r="Q12031" s="75"/>
      <c r="W12031" s="75"/>
      <c r="AD12031" s="77"/>
    </row>
    <row r="12032" spans="16:30" ht="4.5" customHeight="1" x14ac:dyDescent="0.2">
      <c r="P12032" s="75"/>
      <c r="Q12032" s="75"/>
      <c r="W12032" s="75"/>
      <c r="AD12032" s="77"/>
    </row>
    <row r="12033" spans="16:30" ht="4.5" customHeight="1" x14ac:dyDescent="0.2">
      <c r="P12033" s="75"/>
      <c r="Q12033" s="75"/>
      <c r="W12033" s="75"/>
      <c r="AD12033" s="77"/>
    </row>
    <row r="12034" spans="16:30" ht="4.5" customHeight="1" x14ac:dyDescent="0.2">
      <c r="P12034" s="75"/>
      <c r="Q12034" s="75"/>
      <c r="W12034" s="75"/>
      <c r="AD12034" s="77"/>
    </row>
    <row r="12035" spans="16:30" ht="4.5" customHeight="1" x14ac:dyDescent="0.2">
      <c r="P12035" s="75"/>
      <c r="Q12035" s="75"/>
      <c r="W12035" s="75"/>
      <c r="AD12035" s="77"/>
    </row>
    <row r="12036" spans="16:30" ht="4.5" customHeight="1" x14ac:dyDescent="0.2">
      <c r="P12036" s="75"/>
      <c r="Q12036" s="75"/>
      <c r="W12036" s="75"/>
      <c r="AD12036" s="77"/>
    </row>
    <row r="12037" spans="16:30" ht="4.5" customHeight="1" x14ac:dyDescent="0.2">
      <c r="P12037" s="75"/>
      <c r="Q12037" s="75"/>
      <c r="W12037" s="75"/>
      <c r="AD12037" s="77"/>
    </row>
    <row r="12038" spans="16:30" ht="4.5" customHeight="1" x14ac:dyDescent="0.2">
      <c r="P12038" s="75"/>
      <c r="Q12038" s="75"/>
      <c r="W12038" s="75"/>
      <c r="AD12038" s="77"/>
    </row>
    <row r="12039" spans="16:30" ht="4.5" customHeight="1" x14ac:dyDescent="0.2">
      <c r="P12039" s="75"/>
      <c r="Q12039" s="75"/>
      <c r="W12039" s="75"/>
      <c r="AD12039" s="77"/>
    </row>
    <row r="12040" spans="16:30" ht="4.5" customHeight="1" x14ac:dyDescent="0.2">
      <c r="P12040" s="75"/>
      <c r="Q12040" s="75"/>
      <c r="W12040" s="75"/>
      <c r="AD12040" s="77"/>
    </row>
    <row r="12041" spans="16:30" ht="4.5" customHeight="1" x14ac:dyDescent="0.2">
      <c r="P12041" s="75"/>
      <c r="Q12041" s="75"/>
      <c r="W12041" s="75"/>
      <c r="AD12041" s="77"/>
    </row>
    <row r="12042" spans="16:30" ht="4.5" customHeight="1" x14ac:dyDescent="0.2">
      <c r="P12042" s="75"/>
      <c r="Q12042" s="75"/>
      <c r="W12042" s="75"/>
      <c r="AD12042" s="77"/>
    </row>
    <row r="12043" spans="16:30" ht="4.5" customHeight="1" x14ac:dyDescent="0.2">
      <c r="P12043" s="75"/>
      <c r="Q12043" s="75"/>
      <c r="W12043" s="75"/>
      <c r="AD12043" s="77"/>
    </row>
    <row r="12044" spans="16:30" ht="4.5" customHeight="1" x14ac:dyDescent="0.2">
      <c r="P12044" s="75"/>
      <c r="Q12044" s="75"/>
      <c r="W12044" s="75"/>
      <c r="AD12044" s="77"/>
    </row>
    <row r="12045" spans="16:30" ht="4.5" customHeight="1" x14ac:dyDescent="0.2">
      <c r="P12045" s="75"/>
      <c r="Q12045" s="75"/>
      <c r="W12045" s="75"/>
      <c r="AD12045" s="77"/>
    </row>
    <row r="12046" spans="16:30" ht="4.5" customHeight="1" x14ac:dyDescent="0.2">
      <c r="P12046" s="75"/>
      <c r="Q12046" s="75"/>
      <c r="W12046" s="75"/>
      <c r="AD12046" s="77"/>
    </row>
    <row r="12047" spans="16:30" ht="4.5" customHeight="1" x14ac:dyDescent="0.2">
      <c r="P12047" s="75"/>
      <c r="Q12047" s="75"/>
      <c r="W12047" s="75"/>
      <c r="AD12047" s="77"/>
    </row>
    <row r="12048" spans="16:30" ht="4.5" customHeight="1" x14ac:dyDescent="0.2">
      <c r="P12048" s="75"/>
      <c r="Q12048" s="75"/>
      <c r="W12048" s="75"/>
      <c r="AD12048" s="77"/>
    </row>
    <row r="12049" spans="16:30" ht="4.5" customHeight="1" x14ac:dyDescent="0.2">
      <c r="P12049" s="75"/>
      <c r="Q12049" s="75"/>
      <c r="W12049" s="75"/>
      <c r="AD12049" s="77"/>
    </row>
    <row r="12050" spans="16:30" ht="4.5" customHeight="1" x14ac:dyDescent="0.2">
      <c r="P12050" s="75"/>
      <c r="Q12050" s="75"/>
      <c r="W12050" s="75"/>
      <c r="AD12050" s="77"/>
    </row>
    <row r="12051" spans="16:30" ht="4.5" customHeight="1" x14ac:dyDescent="0.2">
      <c r="P12051" s="75"/>
      <c r="Q12051" s="75"/>
      <c r="W12051" s="75"/>
      <c r="AD12051" s="77"/>
    </row>
    <row r="12052" spans="16:30" ht="4.5" customHeight="1" x14ac:dyDescent="0.2">
      <c r="P12052" s="75"/>
      <c r="Q12052" s="75"/>
      <c r="W12052" s="75"/>
      <c r="AD12052" s="77"/>
    </row>
    <row r="12053" spans="16:30" ht="4.5" customHeight="1" x14ac:dyDescent="0.2">
      <c r="P12053" s="75"/>
      <c r="Q12053" s="75"/>
      <c r="W12053" s="75"/>
      <c r="AD12053" s="77"/>
    </row>
    <row r="12054" spans="16:30" ht="4.5" customHeight="1" x14ac:dyDescent="0.2">
      <c r="P12054" s="75"/>
      <c r="Q12054" s="75"/>
      <c r="W12054" s="75"/>
      <c r="AD12054" s="77"/>
    </row>
    <row r="12055" spans="16:30" ht="4.5" customHeight="1" x14ac:dyDescent="0.2">
      <c r="P12055" s="75"/>
      <c r="Q12055" s="75"/>
      <c r="W12055" s="75"/>
      <c r="AD12055" s="77"/>
    </row>
    <row r="12056" spans="16:30" ht="4.5" customHeight="1" x14ac:dyDescent="0.2">
      <c r="P12056" s="75"/>
      <c r="Q12056" s="75"/>
      <c r="W12056" s="75"/>
      <c r="AD12056" s="77"/>
    </row>
    <row r="12057" spans="16:30" ht="4.5" customHeight="1" x14ac:dyDescent="0.2">
      <c r="P12057" s="75"/>
      <c r="Q12057" s="75"/>
      <c r="W12057" s="75"/>
      <c r="AD12057" s="77"/>
    </row>
    <row r="12058" spans="16:30" ht="4.5" customHeight="1" x14ac:dyDescent="0.2">
      <c r="P12058" s="75"/>
      <c r="Q12058" s="75"/>
      <c r="W12058" s="75"/>
      <c r="AD12058" s="77"/>
    </row>
    <row r="12059" spans="16:30" ht="4.5" customHeight="1" x14ac:dyDescent="0.2">
      <c r="P12059" s="75"/>
      <c r="Q12059" s="75"/>
      <c r="W12059" s="75"/>
      <c r="AD12059" s="77"/>
    </row>
    <row r="12060" spans="16:30" ht="4.5" customHeight="1" x14ac:dyDescent="0.2">
      <c r="P12060" s="75"/>
      <c r="Q12060" s="75"/>
      <c r="W12060" s="75"/>
      <c r="AD12060" s="77"/>
    </row>
    <row r="12061" spans="16:30" ht="4.5" customHeight="1" x14ac:dyDescent="0.2">
      <c r="P12061" s="75"/>
      <c r="Q12061" s="75"/>
      <c r="W12061" s="75"/>
      <c r="AD12061" s="77"/>
    </row>
    <row r="12062" spans="16:30" ht="4.5" customHeight="1" x14ac:dyDescent="0.2">
      <c r="P12062" s="75"/>
      <c r="Q12062" s="75"/>
      <c r="W12062" s="75"/>
      <c r="AD12062" s="77"/>
    </row>
    <row r="12063" spans="16:30" ht="4.5" customHeight="1" x14ac:dyDescent="0.2">
      <c r="P12063" s="75"/>
      <c r="Q12063" s="75"/>
      <c r="W12063" s="75"/>
      <c r="AD12063" s="77"/>
    </row>
    <row r="12064" spans="16:30" ht="4.5" customHeight="1" x14ac:dyDescent="0.2">
      <c r="P12064" s="75"/>
      <c r="Q12064" s="75"/>
      <c r="W12064" s="75"/>
      <c r="AD12064" s="77"/>
    </row>
    <row r="12065" spans="16:30" ht="4.5" customHeight="1" x14ac:dyDescent="0.2">
      <c r="P12065" s="75"/>
      <c r="Q12065" s="75"/>
      <c r="W12065" s="75"/>
      <c r="AD12065" s="77"/>
    </row>
    <row r="12066" spans="16:30" ht="4.5" customHeight="1" x14ac:dyDescent="0.2">
      <c r="P12066" s="75"/>
      <c r="Q12066" s="75"/>
      <c r="W12066" s="75"/>
      <c r="AD12066" s="77"/>
    </row>
    <row r="12067" spans="16:30" ht="4.5" customHeight="1" x14ac:dyDescent="0.2">
      <c r="P12067" s="75"/>
      <c r="Q12067" s="75"/>
      <c r="W12067" s="75"/>
      <c r="AD12067" s="77"/>
    </row>
    <row r="12068" spans="16:30" ht="4.5" customHeight="1" x14ac:dyDescent="0.2">
      <c r="P12068" s="75"/>
      <c r="Q12068" s="75"/>
      <c r="W12068" s="75"/>
      <c r="AD12068" s="77"/>
    </row>
    <row r="12069" spans="16:30" ht="4.5" customHeight="1" x14ac:dyDescent="0.2">
      <c r="P12069" s="75"/>
      <c r="Q12069" s="75"/>
      <c r="W12069" s="75"/>
      <c r="AD12069" s="77"/>
    </row>
    <row r="12070" spans="16:30" ht="4.5" customHeight="1" x14ac:dyDescent="0.2">
      <c r="P12070" s="75"/>
      <c r="Q12070" s="75"/>
      <c r="W12070" s="75"/>
      <c r="AD12070" s="77"/>
    </row>
    <row r="12071" spans="16:30" ht="4.5" customHeight="1" x14ac:dyDescent="0.2">
      <c r="P12071" s="75"/>
      <c r="Q12071" s="75"/>
      <c r="W12071" s="75"/>
      <c r="AD12071" s="77"/>
    </row>
    <row r="12072" spans="16:30" ht="4.5" customHeight="1" x14ac:dyDescent="0.2">
      <c r="P12072" s="75"/>
      <c r="Q12072" s="75"/>
      <c r="W12072" s="75"/>
      <c r="AD12072" s="77"/>
    </row>
    <row r="12073" spans="16:30" ht="4.5" customHeight="1" x14ac:dyDescent="0.2">
      <c r="P12073" s="75"/>
      <c r="Q12073" s="75"/>
      <c r="W12073" s="75"/>
      <c r="AD12073" s="77"/>
    </row>
    <row r="12074" spans="16:30" ht="4.5" customHeight="1" x14ac:dyDescent="0.2">
      <c r="P12074" s="75"/>
      <c r="Q12074" s="75"/>
      <c r="W12074" s="75"/>
      <c r="AD12074" s="77"/>
    </row>
    <row r="12075" spans="16:30" ht="4.5" customHeight="1" x14ac:dyDescent="0.2">
      <c r="P12075" s="75"/>
      <c r="Q12075" s="75"/>
      <c r="W12075" s="75"/>
      <c r="AD12075" s="77"/>
    </row>
    <row r="12076" spans="16:30" ht="4.5" customHeight="1" x14ac:dyDescent="0.2">
      <c r="P12076" s="75"/>
      <c r="Q12076" s="75"/>
      <c r="W12076" s="75"/>
      <c r="AD12076" s="77"/>
    </row>
    <row r="12077" spans="16:30" ht="4.5" customHeight="1" x14ac:dyDescent="0.2">
      <c r="P12077" s="75"/>
      <c r="Q12077" s="75"/>
      <c r="W12077" s="75"/>
      <c r="AD12077" s="77"/>
    </row>
    <row r="12078" spans="16:30" ht="4.5" customHeight="1" x14ac:dyDescent="0.2">
      <c r="P12078" s="75"/>
      <c r="Q12078" s="75"/>
      <c r="W12078" s="75"/>
      <c r="AD12078" s="77"/>
    </row>
    <row r="12079" spans="16:30" ht="4.5" customHeight="1" x14ac:dyDescent="0.2">
      <c r="P12079" s="75"/>
      <c r="Q12079" s="75"/>
      <c r="W12079" s="75"/>
      <c r="AD12079" s="77"/>
    </row>
    <row r="12080" spans="16:30" ht="4.5" customHeight="1" x14ac:dyDescent="0.2">
      <c r="P12080" s="75"/>
      <c r="Q12080" s="75"/>
      <c r="W12080" s="75"/>
      <c r="AD12080" s="77"/>
    </row>
    <row r="12081" spans="16:30" ht="4.5" customHeight="1" x14ac:dyDescent="0.2">
      <c r="P12081" s="75"/>
      <c r="Q12081" s="75"/>
      <c r="W12081" s="75"/>
      <c r="AD12081" s="77"/>
    </row>
    <row r="12082" spans="16:30" ht="4.5" customHeight="1" x14ac:dyDescent="0.2">
      <c r="P12082" s="75"/>
      <c r="Q12082" s="75"/>
      <c r="W12082" s="75"/>
      <c r="AD12082" s="77"/>
    </row>
    <row r="12083" spans="16:30" ht="4.5" customHeight="1" x14ac:dyDescent="0.2">
      <c r="P12083" s="75"/>
      <c r="Q12083" s="75"/>
      <c r="W12083" s="75"/>
      <c r="AD12083" s="77"/>
    </row>
    <row r="12084" spans="16:30" ht="4.5" customHeight="1" x14ac:dyDescent="0.2">
      <c r="P12084" s="75"/>
      <c r="Q12084" s="75"/>
      <c r="W12084" s="75"/>
      <c r="AD12084" s="77"/>
    </row>
    <row r="12085" spans="16:30" ht="4.5" customHeight="1" x14ac:dyDescent="0.2">
      <c r="P12085" s="75"/>
      <c r="Q12085" s="75"/>
      <c r="W12085" s="75"/>
      <c r="AD12085" s="77"/>
    </row>
    <row r="12086" spans="16:30" ht="4.5" customHeight="1" x14ac:dyDescent="0.2">
      <c r="P12086" s="75"/>
      <c r="Q12086" s="75"/>
      <c r="W12086" s="75"/>
      <c r="AD12086" s="77"/>
    </row>
    <row r="12087" spans="16:30" ht="4.5" customHeight="1" x14ac:dyDescent="0.2">
      <c r="P12087" s="75"/>
      <c r="Q12087" s="75"/>
      <c r="W12087" s="75"/>
      <c r="AD12087" s="77"/>
    </row>
    <row r="12088" spans="16:30" ht="4.5" customHeight="1" x14ac:dyDescent="0.2">
      <c r="P12088" s="75"/>
      <c r="Q12088" s="75"/>
      <c r="W12088" s="75"/>
      <c r="AD12088" s="77"/>
    </row>
    <row r="12089" spans="16:30" ht="4.5" customHeight="1" x14ac:dyDescent="0.2">
      <c r="P12089" s="75"/>
      <c r="Q12089" s="75"/>
      <c r="W12089" s="75"/>
      <c r="AD12089" s="77"/>
    </row>
    <row r="12090" spans="16:30" ht="4.5" customHeight="1" x14ac:dyDescent="0.2">
      <c r="P12090" s="75"/>
      <c r="Q12090" s="75"/>
      <c r="W12090" s="75"/>
      <c r="AD12090" s="77"/>
    </row>
    <row r="12091" spans="16:30" ht="4.5" customHeight="1" x14ac:dyDescent="0.2">
      <c r="P12091" s="75"/>
      <c r="Q12091" s="75"/>
      <c r="W12091" s="75"/>
      <c r="AD12091" s="77"/>
    </row>
    <row r="12092" spans="16:30" ht="4.5" customHeight="1" x14ac:dyDescent="0.2">
      <c r="P12092" s="75"/>
      <c r="Q12092" s="75"/>
      <c r="W12092" s="75"/>
      <c r="AD12092" s="77"/>
    </row>
    <row r="12093" spans="16:30" ht="4.5" customHeight="1" x14ac:dyDescent="0.2">
      <c r="P12093" s="75"/>
      <c r="Q12093" s="75"/>
      <c r="W12093" s="75"/>
      <c r="AD12093" s="77"/>
    </row>
    <row r="12094" spans="16:30" ht="4.5" customHeight="1" x14ac:dyDescent="0.2">
      <c r="P12094" s="75"/>
      <c r="Q12094" s="75"/>
      <c r="W12094" s="75"/>
      <c r="AD12094" s="77"/>
    </row>
    <row r="12095" spans="16:30" ht="4.5" customHeight="1" x14ac:dyDescent="0.2">
      <c r="P12095" s="75"/>
      <c r="Q12095" s="75"/>
      <c r="W12095" s="75"/>
      <c r="AD12095" s="77"/>
    </row>
    <row r="12096" spans="16:30" ht="4.5" customHeight="1" x14ac:dyDescent="0.2">
      <c r="P12096" s="75"/>
      <c r="Q12096" s="75"/>
      <c r="W12096" s="75"/>
      <c r="AD12096" s="77"/>
    </row>
    <row r="12097" spans="16:30" ht="4.5" customHeight="1" x14ac:dyDescent="0.2">
      <c r="P12097" s="75"/>
      <c r="Q12097" s="75"/>
      <c r="W12097" s="75"/>
      <c r="AD12097" s="77"/>
    </row>
    <row r="12098" spans="16:30" ht="4.5" customHeight="1" x14ac:dyDescent="0.2">
      <c r="P12098" s="75"/>
      <c r="Q12098" s="75"/>
      <c r="W12098" s="75"/>
      <c r="AD12098" s="77"/>
    </row>
    <row r="12099" spans="16:30" ht="4.5" customHeight="1" x14ac:dyDescent="0.2">
      <c r="P12099" s="75"/>
      <c r="Q12099" s="75"/>
      <c r="W12099" s="75"/>
      <c r="AD12099" s="77"/>
    </row>
    <row r="12100" spans="16:30" ht="4.5" customHeight="1" x14ac:dyDescent="0.2">
      <c r="P12100" s="75"/>
      <c r="Q12100" s="75"/>
      <c r="W12100" s="75"/>
      <c r="AD12100" s="77"/>
    </row>
    <row r="12101" spans="16:30" ht="4.5" customHeight="1" x14ac:dyDescent="0.2">
      <c r="P12101" s="75"/>
      <c r="Q12101" s="75"/>
      <c r="W12101" s="75"/>
      <c r="AD12101" s="77"/>
    </row>
    <row r="12102" spans="16:30" ht="4.5" customHeight="1" x14ac:dyDescent="0.2">
      <c r="P12102" s="75"/>
      <c r="Q12102" s="75"/>
      <c r="W12102" s="75"/>
      <c r="AD12102" s="77"/>
    </row>
    <row r="12103" spans="16:30" ht="4.5" customHeight="1" x14ac:dyDescent="0.2">
      <c r="P12103" s="75"/>
      <c r="Q12103" s="75"/>
      <c r="W12103" s="75"/>
      <c r="AD12103" s="77"/>
    </row>
    <row r="12104" spans="16:30" ht="4.5" customHeight="1" x14ac:dyDescent="0.2">
      <c r="P12104" s="75"/>
      <c r="Q12104" s="75"/>
      <c r="W12104" s="75"/>
      <c r="AD12104" s="77"/>
    </row>
    <row r="12105" spans="16:30" ht="4.5" customHeight="1" x14ac:dyDescent="0.2">
      <c r="P12105" s="75"/>
      <c r="Q12105" s="75"/>
      <c r="W12105" s="75"/>
      <c r="AD12105" s="77"/>
    </row>
    <row r="12106" spans="16:30" ht="4.5" customHeight="1" x14ac:dyDescent="0.2">
      <c r="P12106" s="75"/>
      <c r="Q12106" s="75"/>
      <c r="W12106" s="75"/>
      <c r="AD12106" s="77"/>
    </row>
    <row r="12107" spans="16:30" ht="4.5" customHeight="1" x14ac:dyDescent="0.2">
      <c r="P12107" s="75"/>
      <c r="Q12107" s="75"/>
      <c r="W12107" s="75"/>
      <c r="AD12107" s="77"/>
    </row>
    <row r="12108" spans="16:30" ht="4.5" customHeight="1" x14ac:dyDescent="0.2">
      <c r="P12108" s="75"/>
      <c r="Q12108" s="75"/>
      <c r="W12108" s="75"/>
      <c r="AD12108" s="77"/>
    </row>
    <row r="12109" spans="16:30" ht="4.5" customHeight="1" x14ac:dyDescent="0.2">
      <c r="P12109" s="75"/>
      <c r="Q12109" s="75"/>
      <c r="W12109" s="75"/>
      <c r="AD12109" s="77"/>
    </row>
    <row r="12110" spans="16:30" ht="4.5" customHeight="1" x14ac:dyDescent="0.2">
      <c r="P12110" s="75"/>
      <c r="Q12110" s="75"/>
      <c r="W12110" s="75"/>
      <c r="AD12110" s="77"/>
    </row>
    <row r="12111" spans="16:30" ht="4.5" customHeight="1" x14ac:dyDescent="0.2">
      <c r="P12111" s="75"/>
      <c r="Q12111" s="75"/>
      <c r="W12111" s="75"/>
      <c r="AD12111" s="77"/>
    </row>
    <row r="12112" spans="16:30" ht="4.5" customHeight="1" x14ac:dyDescent="0.2">
      <c r="P12112" s="75"/>
      <c r="Q12112" s="75"/>
      <c r="W12112" s="75"/>
      <c r="AD12112" s="77"/>
    </row>
    <row r="12113" spans="16:30" ht="4.5" customHeight="1" x14ac:dyDescent="0.2">
      <c r="P12113" s="75"/>
      <c r="Q12113" s="75"/>
      <c r="W12113" s="75"/>
      <c r="AD12113" s="77"/>
    </row>
    <row r="12114" spans="16:30" ht="4.5" customHeight="1" x14ac:dyDescent="0.2">
      <c r="P12114" s="75"/>
      <c r="Q12114" s="75"/>
      <c r="W12114" s="75"/>
      <c r="AD12114" s="77"/>
    </row>
    <row r="12115" spans="16:30" ht="4.5" customHeight="1" x14ac:dyDescent="0.2">
      <c r="P12115" s="75"/>
      <c r="Q12115" s="75"/>
      <c r="W12115" s="75"/>
      <c r="AD12115" s="77"/>
    </row>
    <row r="12116" spans="16:30" ht="4.5" customHeight="1" x14ac:dyDescent="0.2">
      <c r="P12116" s="75"/>
      <c r="Q12116" s="75"/>
      <c r="W12116" s="75"/>
      <c r="AD12116" s="77"/>
    </row>
    <row r="12117" spans="16:30" ht="4.5" customHeight="1" x14ac:dyDescent="0.2">
      <c r="P12117" s="75"/>
      <c r="Q12117" s="75"/>
      <c r="W12117" s="75"/>
      <c r="AD12117" s="77"/>
    </row>
    <row r="12118" spans="16:30" ht="4.5" customHeight="1" x14ac:dyDescent="0.2">
      <c r="P12118" s="75"/>
      <c r="Q12118" s="75"/>
      <c r="W12118" s="75"/>
      <c r="AD12118" s="77"/>
    </row>
    <row r="12119" spans="16:30" ht="4.5" customHeight="1" x14ac:dyDescent="0.2">
      <c r="P12119" s="75"/>
      <c r="Q12119" s="75"/>
      <c r="W12119" s="75"/>
      <c r="AD12119" s="77"/>
    </row>
    <row r="12120" spans="16:30" ht="4.5" customHeight="1" x14ac:dyDescent="0.2">
      <c r="P12120" s="75"/>
      <c r="Q12120" s="75"/>
      <c r="W12120" s="75"/>
      <c r="AD12120" s="77"/>
    </row>
    <row r="12121" spans="16:30" ht="4.5" customHeight="1" x14ac:dyDescent="0.2">
      <c r="P12121" s="75"/>
      <c r="Q12121" s="75"/>
      <c r="W12121" s="75"/>
      <c r="AD12121" s="77"/>
    </row>
    <row r="12122" spans="16:30" ht="4.5" customHeight="1" x14ac:dyDescent="0.2">
      <c r="P12122" s="75"/>
      <c r="Q12122" s="75"/>
      <c r="W12122" s="75"/>
      <c r="AD12122" s="77"/>
    </row>
    <row r="12123" spans="16:30" ht="4.5" customHeight="1" x14ac:dyDescent="0.2">
      <c r="P12123" s="75"/>
      <c r="Q12123" s="75"/>
      <c r="W12123" s="75"/>
      <c r="AD12123" s="77"/>
    </row>
    <row r="12124" spans="16:30" ht="4.5" customHeight="1" x14ac:dyDescent="0.2">
      <c r="P12124" s="75"/>
      <c r="Q12124" s="75"/>
      <c r="W12124" s="75"/>
      <c r="AD12124" s="77"/>
    </row>
    <row r="12125" spans="16:30" ht="4.5" customHeight="1" x14ac:dyDescent="0.2">
      <c r="P12125" s="75"/>
      <c r="Q12125" s="75"/>
      <c r="W12125" s="75"/>
      <c r="AD12125" s="77"/>
    </row>
    <row r="12126" spans="16:30" ht="4.5" customHeight="1" x14ac:dyDescent="0.2">
      <c r="P12126" s="75"/>
      <c r="Q12126" s="75"/>
      <c r="W12126" s="75"/>
      <c r="AD12126" s="77"/>
    </row>
    <row r="12127" spans="16:30" ht="4.5" customHeight="1" x14ac:dyDescent="0.2">
      <c r="P12127" s="75"/>
      <c r="Q12127" s="75"/>
      <c r="W12127" s="75"/>
      <c r="AD12127" s="77"/>
    </row>
    <row r="12128" spans="16:30" ht="4.5" customHeight="1" x14ac:dyDescent="0.2">
      <c r="P12128" s="75"/>
      <c r="Q12128" s="75"/>
      <c r="W12128" s="75"/>
      <c r="AD12128" s="77"/>
    </row>
    <row r="12129" spans="16:30" ht="4.5" customHeight="1" x14ac:dyDescent="0.2">
      <c r="P12129" s="75"/>
      <c r="Q12129" s="75"/>
      <c r="W12129" s="75"/>
      <c r="AD12129" s="77"/>
    </row>
    <row r="12130" spans="16:30" ht="4.5" customHeight="1" x14ac:dyDescent="0.2">
      <c r="P12130" s="75"/>
      <c r="Q12130" s="75"/>
      <c r="W12130" s="75"/>
      <c r="AD12130" s="77"/>
    </row>
    <row r="12131" spans="16:30" ht="4.5" customHeight="1" x14ac:dyDescent="0.2">
      <c r="P12131" s="75"/>
      <c r="Q12131" s="75"/>
      <c r="W12131" s="75"/>
      <c r="AD12131" s="77"/>
    </row>
    <row r="12132" spans="16:30" ht="4.5" customHeight="1" x14ac:dyDescent="0.2">
      <c r="P12132" s="75"/>
      <c r="Q12132" s="75"/>
      <c r="W12132" s="75"/>
      <c r="AD12132" s="77"/>
    </row>
    <row r="12133" spans="16:30" ht="4.5" customHeight="1" x14ac:dyDescent="0.2">
      <c r="P12133" s="75"/>
      <c r="Q12133" s="75"/>
      <c r="W12133" s="75"/>
      <c r="AD12133" s="77"/>
    </row>
    <row r="12134" spans="16:30" ht="4.5" customHeight="1" x14ac:dyDescent="0.2">
      <c r="P12134" s="75"/>
      <c r="Q12134" s="75"/>
      <c r="W12134" s="75"/>
      <c r="AD12134" s="77"/>
    </row>
    <row r="12135" spans="16:30" ht="4.5" customHeight="1" x14ac:dyDescent="0.2">
      <c r="P12135" s="75"/>
      <c r="Q12135" s="75"/>
      <c r="W12135" s="75"/>
      <c r="AD12135" s="77"/>
    </row>
    <row r="12136" spans="16:30" ht="4.5" customHeight="1" x14ac:dyDescent="0.2">
      <c r="P12136" s="75"/>
      <c r="Q12136" s="75"/>
      <c r="W12136" s="75"/>
      <c r="AD12136" s="77"/>
    </row>
    <row r="12137" spans="16:30" ht="4.5" customHeight="1" x14ac:dyDescent="0.2">
      <c r="P12137" s="75"/>
      <c r="Q12137" s="75"/>
      <c r="W12137" s="75"/>
      <c r="AD12137" s="77"/>
    </row>
    <row r="12138" spans="16:30" ht="4.5" customHeight="1" x14ac:dyDescent="0.2">
      <c r="P12138" s="75"/>
      <c r="Q12138" s="75"/>
      <c r="W12138" s="75"/>
      <c r="AD12138" s="77"/>
    </row>
    <row r="12139" spans="16:30" ht="4.5" customHeight="1" x14ac:dyDescent="0.2">
      <c r="P12139" s="75"/>
      <c r="Q12139" s="75"/>
      <c r="W12139" s="75"/>
      <c r="AD12139" s="77"/>
    </row>
    <row r="12140" spans="16:30" ht="4.5" customHeight="1" x14ac:dyDescent="0.2">
      <c r="P12140" s="75"/>
      <c r="Q12140" s="75"/>
      <c r="W12140" s="75"/>
      <c r="AD12140" s="77"/>
    </row>
    <row r="12141" spans="16:30" ht="4.5" customHeight="1" x14ac:dyDescent="0.2">
      <c r="P12141" s="75"/>
      <c r="Q12141" s="75"/>
      <c r="W12141" s="75"/>
      <c r="AD12141" s="77"/>
    </row>
    <row r="12142" spans="16:30" ht="4.5" customHeight="1" x14ac:dyDescent="0.2">
      <c r="P12142" s="75"/>
      <c r="Q12142" s="75"/>
      <c r="W12142" s="75"/>
      <c r="AD12142" s="77"/>
    </row>
    <row r="12143" spans="16:30" ht="4.5" customHeight="1" x14ac:dyDescent="0.2">
      <c r="P12143" s="75"/>
      <c r="Q12143" s="75"/>
      <c r="W12143" s="75"/>
      <c r="AD12143" s="77"/>
    </row>
    <row r="12144" spans="16:30" ht="4.5" customHeight="1" x14ac:dyDescent="0.2">
      <c r="P12144" s="75"/>
      <c r="Q12144" s="75"/>
      <c r="W12144" s="75"/>
      <c r="AD12144" s="77"/>
    </row>
    <row r="12145" spans="16:30" ht="4.5" customHeight="1" x14ac:dyDescent="0.2">
      <c r="P12145" s="75"/>
      <c r="Q12145" s="75"/>
      <c r="W12145" s="75"/>
      <c r="AD12145" s="77"/>
    </row>
    <row r="12146" spans="16:30" ht="4.5" customHeight="1" x14ac:dyDescent="0.2">
      <c r="P12146" s="75"/>
      <c r="Q12146" s="75"/>
      <c r="W12146" s="75"/>
      <c r="AD12146" s="77"/>
    </row>
    <row r="12147" spans="16:30" ht="4.5" customHeight="1" x14ac:dyDescent="0.2">
      <c r="P12147" s="75"/>
      <c r="Q12147" s="75"/>
      <c r="W12147" s="75"/>
      <c r="AD12147" s="77"/>
    </row>
    <row r="12148" spans="16:30" ht="4.5" customHeight="1" x14ac:dyDescent="0.2">
      <c r="P12148" s="75"/>
      <c r="Q12148" s="75"/>
      <c r="W12148" s="75"/>
      <c r="AD12148" s="77"/>
    </row>
    <row r="12149" spans="16:30" ht="4.5" customHeight="1" x14ac:dyDescent="0.2">
      <c r="P12149" s="75"/>
      <c r="Q12149" s="75"/>
      <c r="W12149" s="75"/>
      <c r="AD12149" s="77"/>
    </row>
    <row r="12150" spans="16:30" ht="4.5" customHeight="1" x14ac:dyDescent="0.2">
      <c r="P12150" s="75"/>
      <c r="Q12150" s="75"/>
      <c r="W12150" s="75"/>
      <c r="AD12150" s="77"/>
    </row>
    <row r="12151" spans="16:30" ht="4.5" customHeight="1" x14ac:dyDescent="0.2">
      <c r="P12151" s="75"/>
      <c r="Q12151" s="75"/>
      <c r="W12151" s="75"/>
      <c r="AD12151" s="77"/>
    </row>
    <row r="12152" spans="16:30" ht="4.5" customHeight="1" x14ac:dyDescent="0.2">
      <c r="P12152" s="75"/>
      <c r="Q12152" s="75"/>
      <c r="W12152" s="75"/>
      <c r="AD12152" s="77"/>
    </row>
    <row r="12153" spans="16:30" ht="4.5" customHeight="1" x14ac:dyDescent="0.2">
      <c r="P12153" s="75"/>
      <c r="Q12153" s="75"/>
      <c r="W12153" s="75"/>
      <c r="AD12153" s="77"/>
    </row>
    <row r="12154" spans="16:30" ht="4.5" customHeight="1" x14ac:dyDescent="0.2">
      <c r="P12154" s="75"/>
      <c r="Q12154" s="75"/>
      <c r="W12154" s="75"/>
      <c r="AD12154" s="77"/>
    </row>
    <row r="12155" spans="16:30" ht="4.5" customHeight="1" x14ac:dyDescent="0.2">
      <c r="P12155" s="75"/>
      <c r="Q12155" s="75"/>
      <c r="W12155" s="75"/>
      <c r="AD12155" s="77"/>
    </row>
    <row r="12156" spans="16:30" ht="4.5" customHeight="1" x14ac:dyDescent="0.2">
      <c r="P12156" s="75"/>
      <c r="Q12156" s="75"/>
      <c r="W12156" s="75"/>
      <c r="AD12156" s="77"/>
    </row>
    <row r="12157" spans="16:30" ht="4.5" customHeight="1" x14ac:dyDescent="0.2">
      <c r="P12157" s="75"/>
      <c r="Q12157" s="75"/>
      <c r="W12157" s="75"/>
      <c r="AD12157" s="77"/>
    </row>
    <row r="12158" spans="16:30" ht="4.5" customHeight="1" x14ac:dyDescent="0.2">
      <c r="P12158" s="75"/>
      <c r="Q12158" s="75"/>
      <c r="W12158" s="75"/>
      <c r="AD12158" s="77"/>
    </row>
    <row r="12159" spans="16:30" ht="4.5" customHeight="1" x14ac:dyDescent="0.2">
      <c r="P12159" s="75"/>
      <c r="Q12159" s="75"/>
      <c r="W12159" s="75"/>
      <c r="AD12159" s="77"/>
    </row>
    <row r="12160" spans="16:30" ht="4.5" customHeight="1" x14ac:dyDescent="0.2">
      <c r="P12160" s="75"/>
      <c r="Q12160" s="75"/>
      <c r="W12160" s="75"/>
      <c r="AD12160" s="77"/>
    </row>
    <row r="12161" spans="16:30" ht="4.5" customHeight="1" x14ac:dyDescent="0.2">
      <c r="P12161" s="75"/>
      <c r="Q12161" s="75"/>
      <c r="W12161" s="75"/>
      <c r="AD12161" s="77"/>
    </row>
    <row r="12162" spans="16:30" ht="4.5" customHeight="1" x14ac:dyDescent="0.2">
      <c r="P12162" s="75"/>
      <c r="Q12162" s="75"/>
      <c r="W12162" s="75"/>
      <c r="AD12162" s="77"/>
    </row>
    <row r="12163" spans="16:30" ht="4.5" customHeight="1" x14ac:dyDescent="0.2">
      <c r="P12163" s="75"/>
      <c r="Q12163" s="75"/>
      <c r="W12163" s="75"/>
      <c r="AD12163" s="77"/>
    </row>
    <row r="12164" spans="16:30" ht="4.5" customHeight="1" x14ac:dyDescent="0.2">
      <c r="P12164" s="75"/>
      <c r="Q12164" s="75"/>
      <c r="W12164" s="75"/>
      <c r="AD12164" s="77"/>
    </row>
    <row r="12165" spans="16:30" ht="4.5" customHeight="1" x14ac:dyDescent="0.2">
      <c r="P12165" s="75"/>
      <c r="Q12165" s="75"/>
      <c r="W12165" s="75"/>
      <c r="AD12165" s="77"/>
    </row>
    <row r="12166" spans="16:30" ht="4.5" customHeight="1" x14ac:dyDescent="0.2">
      <c r="P12166" s="75"/>
      <c r="Q12166" s="75"/>
      <c r="W12166" s="75"/>
      <c r="AD12166" s="77"/>
    </row>
    <row r="12167" spans="16:30" ht="4.5" customHeight="1" x14ac:dyDescent="0.2">
      <c r="P12167" s="75"/>
      <c r="Q12167" s="75"/>
      <c r="W12167" s="75"/>
      <c r="AD12167" s="77"/>
    </row>
    <row r="12168" spans="16:30" ht="4.5" customHeight="1" x14ac:dyDescent="0.2">
      <c r="P12168" s="75"/>
      <c r="Q12168" s="75"/>
      <c r="W12168" s="75"/>
      <c r="AD12168" s="77"/>
    </row>
    <row r="12169" spans="16:30" ht="4.5" customHeight="1" x14ac:dyDescent="0.2">
      <c r="P12169" s="75"/>
      <c r="Q12169" s="75"/>
      <c r="W12169" s="75"/>
      <c r="AD12169" s="77"/>
    </row>
    <row r="12170" spans="16:30" ht="4.5" customHeight="1" x14ac:dyDescent="0.2">
      <c r="P12170" s="75"/>
      <c r="Q12170" s="75"/>
      <c r="W12170" s="75"/>
      <c r="AD12170" s="77"/>
    </row>
    <row r="12171" spans="16:30" ht="4.5" customHeight="1" x14ac:dyDescent="0.2">
      <c r="P12171" s="75"/>
      <c r="Q12171" s="75"/>
      <c r="W12171" s="75"/>
      <c r="AD12171" s="77"/>
    </row>
    <row r="12172" spans="16:30" ht="4.5" customHeight="1" x14ac:dyDescent="0.2">
      <c r="P12172" s="75"/>
      <c r="Q12172" s="75"/>
      <c r="W12172" s="75"/>
      <c r="AD12172" s="77"/>
    </row>
    <row r="12173" spans="16:30" ht="4.5" customHeight="1" x14ac:dyDescent="0.2">
      <c r="P12173" s="75"/>
      <c r="Q12173" s="75"/>
      <c r="W12173" s="75"/>
      <c r="AD12173" s="77"/>
    </row>
    <row r="12174" spans="16:30" ht="4.5" customHeight="1" x14ac:dyDescent="0.2">
      <c r="P12174" s="75"/>
      <c r="Q12174" s="75"/>
      <c r="W12174" s="75"/>
      <c r="AD12174" s="77"/>
    </row>
    <row r="12175" spans="16:30" ht="4.5" customHeight="1" x14ac:dyDescent="0.2">
      <c r="P12175" s="75"/>
      <c r="Q12175" s="75"/>
      <c r="W12175" s="75"/>
      <c r="AD12175" s="77"/>
    </row>
    <row r="12176" spans="16:30" ht="4.5" customHeight="1" x14ac:dyDescent="0.2">
      <c r="P12176" s="75"/>
      <c r="Q12176" s="75"/>
      <c r="W12176" s="75"/>
      <c r="AD12176" s="77"/>
    </row>
    <row r="12177" spans="16:30" ht="4.5" customHeight="1" x14ac:dyDescent="0.2">
      <c r="P12177" s="75"/>
      <c r="Q12177" s="75"/>
      <c r="W12177" s="75"/>
      <c r="AD12177" s="77"/>
    </row>
    <row r="12178" spans="16:30" ht="4.5" customHeight="1" x14ac:dyDescent="0.2">
      <c r="P12178" s="75"/>
      <c r="Q12178" s="75"/>
      <c r="W12178" s="75"/>
      <c r="AD12178" s="77"/>
    </row>
    <row r="12179" spans="16:30" ht="4.5" customHeight="1" x14ac:dyDescent="0.2">
      <c r="P12179" s="75"/>
      <c r="Q12179" s="75"/>
      <c r="W12179" s="75"/>
      <c r="AD12179" s="77"/>
    </row>
    <row r="12180" spans="16:30" ht="4.5" customHeight="1" x14ac:dyDescent="0.2">
      <c r="P12180" s="75"/>
      <c r="Q12180" s="75"/>
      <c r="W12180" s="75"/>
      <c r="AD12180" s="77"/>
    </row>
    <row r="12181" spans="16:30" ht="4.5" customHeight="1" x14ac:dyDescent="0.2">
      <c r="P12181" s="75"/>
      <c r="Q12181" s="75"/>
      <c r="W12181" s="75"/>
      <c r="AD12181" s="77"/>
    </row>
    <row r="12182" spans="16:30" ht="4.5" customHeight="1" x14ac:dyDescent="0.2">
      <c r="P12182" s="75"/>
      <c r="Q12182" s="75"/>
      <c r="W12182" s="75"/>
      <c r="AD12182" s="77"/>
    </row>
    <row r="12183" spans="16:30" ht="4.5" customHeight="1" x14ac:dyDescent="0.2">
      <c r="P12183" s="75"/>
      <c r="Q12183" s="75"/>
      <c r="W12183" s="75"/>
      <c r="AD12183" s="77"/>
    </row>
    <row r="12184" spans="16:30" ht="4.5" customHeight="1" x14ac:dyDescent="0.2">
      <c r="P12184" s="75"/>
      <c r="Q12184" s="75"/>
      <c r="W12184" s="75"/>
      <c r="AD12184" s="77"/>
    </row>
    <row r="12185" spans="16:30" ht="4.5" customHeight="1" x14ac:dyDescent="0.2">
      <c r="P12185" s="75"/>
      <c r="Q12185" s="75"/>
      <c r="W12185" s="75"/>
      <c r="AD12185" s="77"/>
    </row>
    <row r="12186" spans="16:30" ht="4.5" customHeight="1" x14ac:dyDescent="0.2">
      <c r="P12186" s="75"/>
      <c r="Q12186" s="75"/>
      <c r="W12186" s="75"/>
      <c r="AD12186" s="77"/>
    </row>
    <row r="12187" spans="16:30" ht="4.5" customHeight="1" x14ac:dyDescent="0.2">
      <c r="P12187" s="75"/>
      <c r="Q12187" s="75"/>
      <c r="W12187" s="75"/>
      <c r="AD12187" s="77"/>
    </row>
    <row r="12188" spans="16:30" ht="4.5" customHeight="1" x14ac:dyDescent="0.2">
      <c r="P12188" s="75"/>
      <c r="Q12188" s="75"/>
      <c r="W12188" s="75"/>
      <c r="AD12188" s="77"/>
    </row>
    <row r="12189" spans="16:30" ht="4.5" customHeight="1" x14ac:dyDescent="0.2">
      <c r="P12189" s="75"/>
      <c r="Q12189" s="75"/>
      <c r="W12189" s="75"/>
      <c r="AD12189" s="77"/>
    </row>
    <row r="12190" spans="16:30" ht="4.5" customHeight="1" x14ac:dyDescent="0.2">
      <c r="P12190" s="75"/>
      <c r="Q12190" s="75"/>
      <c r="W12190" s="75"/>
      <c r="AD12190" s="77"/>
    </row>
    <row r="12191" spans="16:30" ht="4.5" customHeight="1" x14ac:dyDescent="0.2">
      <c r="P12191" s="75"/>
      <c r="Q12191" s="75"/>
      <c r="W12191" s="75"/>
      <c r="AD12191" s="77"/>
    </row>
    <row r="12192" spans="16:30" ht="4.5" customHeight="1" x14ac:dyDescent="0.2">
      <c r="P12192" s="75"/>
      <c r="Q12192" s="75"/>
      <c r="W12192" s="75"/>
      <c r="AD12192" s="77"/>
    </row>
    <row r="12193" spans="16:30" ht="4.5" customHeight="1" x14ac:dyDescent="0.2">
      <c r="P12193" s="75"/>
      <c r="Q12193" s="75"/>
      <c r="W12193" s="75"/>
      <c r="AD12193" s="77"/>
    </row>
    <row r="12194" spans="16:30" ht="4.5" customHeight="1" x14ac:dyDescent="0.2">
      <c r="P12194" s="75"/>
      <c r="Q12194" s="75"/>
      <c r="W12194" s="75"/>
      <c r="AD12194" s="77"/>
    </row>
    <row r="12195" spans="16:30" ht="4.5" customHeight="1" x14ac:dyDescent="0.2">
      <c r="P12195" s="75"/>
      <c r="Q12195" s="75"/>
      <c r="W12195" s="75"/>
      <c r="AD12195" s="77"/>
    </row>
    <row r="12196" spans="16:30" ht="4.5" customHeight="1" x14ac:dyDescent="0.2">
      <c r="P12196" s="75"/>
      <c r="Q12196" s="75"/>
      <c r="W12196" s="75"/>
      <c r="AD12196" s="77"/>
    </row>
    <row r="12197" spans="16:30" ht="4.5" customHeight="1" x14ac:dyDescent="0.2">
      <c r="P12197" s="75"/>
      <c r="Q12197" s="75"/>
      <c r="W12197" s="75"/>
      <c r="AD12197" s="77"/>
    </row>
    <row r="12198" spans="16:30" ht="4.5" customHeight="1" x14ac:dyDescent="0.2">
      <c r="P12198" s="75"/>
      <c r="Q12198" s="75"/>
      <c r="W12198" s="75"/>
      <c r="AD12198" s="77"/>
    </row>
    <row r="12199" spans="16:30" ht="4.5" customHeight="1" x14ac:dyDescent="0.2">
      <c r="P12199" s="75"/>
      <c r="Q12199" s="75"/>
      <c r="W12199" s="75"/>
      <c r="AD12199" s="77"/>
    </row>
    <row r="12200" spans="16:30" ht="4.5" customHeight="1" x14ac:dyDescent="0.2">
      <c r="P12200" s="75"/>
      <c r="Q12200" s="75"/>
      <c r="W12200" s="75"/>
      <c r="AD12200" s="77"/>
    </row>
    <row r="12201" spans="16:30" ht="4.5" customHeight="1" x14ac:dyDescent="0.2">
      <c r="P12201" s="75"/>
      <c r="Q12201" s="75"/>
      <c r="W12201" s="75"/>
      <c r="AD12201" s="77"/>
    </row>
    <row r="12202" spans="16:30" ht="4.5" customHeight="1" x14ac:dyDescent="0.2">
      <c r="P12202" s="75"/>
      <c r="Q12202" s="75"/>
      <c r="W12202" s="75"/>
      <c r="AD12202" s="77"/>
    </row>
    <row r="12203" spans="16:30" ht="4.5" customHeight="1" x14ac:dyDescent="0.2">
      <c r="P12203" s="75"/>
      <c r="Q12203" s="75"/>
      <c r="W12203" s="75"/>
      <c r="AD12203" s="77"/>
    </row>
    <row r="12204" spans="16:30" ht="4.5" customHeight="1" x14ac:dyDescent="0.2">
      <c r="P12204" s="75"/>
      <c r="Q12204" s="75"/>
      <c r="W12204" s="75"/>
      <c r="AD12204" s="77"/>
    </row>
    <row r="12205" spans="16:30" ht="4.5" customHeight="1" x14ac:dyDescent="0.2">
      <c r="P12205" s="75"/>
      <c r="Q12205" s="75"/>
      <c r="W12205" s="75"/>
      <c r="AD12205" s="77"/>
    </row>
    <row r="12206" spans="16:30" ht="4.5" customHeight="1" x14ac:dyDescent="0.2">
      <c r="P12206" s="75"/>
      <c r="Q12206" s="75"/>
      <c r="W12206" s="75"/>
      <c r="AD12206" s="77"/>
    </row>
    <row r="12207" spans="16:30" ht="4.5" customHeight="1" x14ac:dyDescent="0.2">
      <c r="P12207" s="75"/>
      <c r="Q12207" s="75"/>
      <c r="W12207" s="75"/>
      <c r="AD12207" s="77"/>
    </row>
    <row r="12208" spans="16:30" ht="4.5" customHeight="1" x14ac:dyDescent="0.2">
      <c r="P12208" s="75"/>
      <c r="Q12208" s="75"/>
      <c r="W12208" s="75"/>
      <c r="AD12208" s="77"/>
    </row>
    <row r="12209" spans="16:30" ht="4.5" customHeight="1" x14ac:dyDescent="0.2">
      <c r="P12209" s="75"/>
      <c r="Q12209" s="75"/>
      <c r="W12209" s="75"/>
      <c r="AD12209" s="77"/>
    </row>
    <row r="12210" spans="16:30" ht="4.5" customHeight="1" x14ac:dyDescent="0.2">
      <c r="P12210" s="75"/>
      <c r="Q12210" s="75"/>
      <c r="W12210" s="75"/>
      <c r="AD12210" s="77"/>
    </row>
    <row r="12211" spans="16:30" ht="4.5" customHeight="1" x14ac:dyDescent="0.2">
      <c r="P12211" s="75"/>
      <c r="Q12211" s="75"/>
      <c r="W12211" s="75"/>
      <c r="AD12211" s="77"/>
    </row>
    <row r="12212" spans="16:30" ht="4.5" customHeight="1" x14ac:dyDescent="0.2">
      <c r="P12212" s="75"/>
      <c r="Q12212" s="75"/>
      <c r="W12212" s="75"/>
      <c r="AD12212" s="77"/>
    </row>
    <row r="12213" spans="16:30" ht="4.5" customHeight="1" x14ac:dyDescent="0.2">
      <c r="P12213" s="75"/>
      <c r="Q12213" s="75"/>
      <c r="W12213" s="75"/>
      <c r="AD12213" s="77"/>
    </row>
    <row r="12214" spans="16:30" ht="4.5" customHeight="1" x14ac:dyDescent="0.2">
      <c r="P12214" s="75"/>
      <c r="Q12214" s="75"/>
      <c r="W12214" s="75"/>
      <c r="AD12214" s="77"/>
    </row>
    <row r="12215" spans="16:30" ht="4.5" customHeight="1" x14ac:dyDescent="0.2">
      <c r="P12215" s="75"/>
      <c r="Q12215" s="75"/>
      <c r="W12215" s="75"/>
      <c r="AD12215" s="77"/>
    </row>
    <row r="12216" spans="16:30" ht="4.5" customHeight="1" x14ac:dyDescent="0.2">
      <c r="P12216" s="75"/>
      <c r="Q12216" s="75"/>
      <c r="W12216" s="75"/>
      <c r="AD12216" s="77"/>
    </row>
    <row r="12217" spans="16:30" ht="4.5" customHeight="1" x14ac:dyDescent="0.2">
      <c r="P12217" s="75"/>
      <c r="Q12217" s="75"/>
      <c r="W12217" s="75"/>
      <c r="AD12217" s="77"/>
    </row>
    <row r="12218" spans="16:30" ht="4.5" customHeight="1" x14ac:dyDescent="0.2">
      <c r="P12218" s="75"/>
      <c r="Q12218" s="75"/>
      <c r="W12218" s="75"/>
      <c r="AD12218" s="77"/>
    </row>
    <row r="12219" spans="16:30" ht="4.5" customHeight="1" x14ac:dyDescent="0.2">
      <c r="P12219" s="75"/>
      <c r="Q12219" s="75"/>
      <c r="W12219" s="75"/>
      <c r="AD12219" s="77"/>
    </row>
    <row r="12220" spans="16:30" ht="4.5" customHeight="1" x14ac:dyDescent="0.2">
      <c r="P12220" s="75"/>
      <c r="Q12220" s="75"/>
      <c r="W12220" s="75"/>
      <c r="AD12220" s="77"/>
    </row>
    <row r="12221" spans="16:30" ht="4.5" customHeight="1" x14ac:dyDescent="0.2">
      <c r="P12221" s="75"/>
      <c r="Q12221" s="75"/>
      <c r="W12221" s="75"/>
      <c r="AD12221" s="77"/>
    </row>
    <row r="12222" spans="16:30" ht="4.5" customHeight="1" x14ac:dyDescent="0.2">
      <c r="P12222" s="75"/>
      <c r="Q12222" s="75"/>
      <c r="W12222" s="75"/>
      <c r="AD12222" s="77"/>
    </row>
    <row r="12223" spans="16:30" ht="4.5" customHeight="1" x14ac:dyDescent="0.2">
      <c r="P12223" s="75"/>
      <c r="Q12223" s="75"/>
      <c r="W12223" s="75"/>
      <c r="AD12223" s="77"/>
    </row>
    <row r="12224" spans="16:30" ht="4.5" customHeight="1" x14ac:dyDescent="0.2">
      <c r="P12224" s="75"/>
      <c r="Q12224" s="75"/>
      <c r="W12224" s="75"/>
      <c r="AD12224" s="77"/>
    </row>
    <row r="12225" spans="16:30" ht="4.5" customHeight="1" x14ac:dyDescent="0.2">
      <c r="P12225" s="75"/>
      <c r="Q12225" s="75"/>
      <c r="W12225" s="75"/>
      <c r="AD12225" s="77"/>
    </row>
    <row r="12226" spans="16:30" ht="4.5" customHeight="1" x14ac:dyDescent="0.2">
      <c r="P12226" s="75"/>
      <c r="Q12226" s="75"/>
      <c r="W12226" s="75"/>
      <c r="AD12226" s="77"/>
    </row>
    <row r="12227" spans="16:30" ht="4.5" customHeight="1" x14ac:dyDescent="0.2">
      <c r="P12227" s="75"/>
      <c r="Q12227" s="75"/>
      <c r="W12227" s="75"/>
      <c r="AD12227" s="77"/>
    </row>
    <row r="12228" spans="16:30" ht="4.5" customHeight="1" x14ac:dyDescent="0.2">
      <c r="P12228" s="75"/>
      <c r="Q12228" s="75"/>
      <c r="W12228" s="75"/>
      <c r="AD12228" s="77"/>
    </row>
    <row r="12229" spans="16:30" ht="4.5" customHeight="1" x14ac:dyDescent="0.2">
      <c r="P12229" s="75"/>
      <c r="Q12229" s="75"/>
      <c r="W12229" s="75"/>
      <c r="AD12229" s="77"/>
    </row>
    <row r="12230" spans="16:30" ht="4.5" customHeight="1" x14ac:dyDescent="0.2">
      <c r="P12230" s="75"/>
      <c r="Q12230" s="75"/>
      <c r="W12230" s="75"/>
      <c r="AD12230" s="77"/>
    </row>
    <row r="12231" spans="16:30" ht="4.5" customHeight="1" x14ac:dyDescent="0.2">
      <c r="P12231" s="75"/>
      <c r="Q12231" s="75"/>
      <c r="W12231" s="75"/>
      <c r="AD12231" s="77"/>
    </row>
    <row r="12232" spans="16:30" ht="4.5" customHeight="1" x14ac:dyDescent="0.2">
      <c r="P12232" s="75"/>
      <c r="Q12232" s="75"/>
      <c r="W12232" s="75"/>
      <c r="AD12232" s="77"/>
    </row>
    <row r="12233" spans="16:30" ht="4.5" customHeight="1" x14ac:dyDescent="0.2">
      <c r="P12233" s="75"/>
      <c r="Q12233" s="75"/>
      <c r="W12233" s="75"/>
      <c r="AD12233" s="77"/>
    </row>
    <row r="12234" spans="16:30" ht="4.5" customHeight="1" x14ac:dyDescent="0.2">
      <c r="P12234" s="75"/>
      <c r="Q12234" s="75"/>
      <c r="W12234" s="75"/>
      <c r="AD12234" s="77"/>
    </row>
    <row r="12235" spans="16:30" ht="4.5" customHeight="1" x14ac:dyDescent="0.2">
      <c r="P12235" s="75"/>
      <c r="Q12235" s="75"/>
      <c r="W12235" s="75"/>
      <c r="AD12235" s="77"/>
    </row>
    <row r="12236" spans="16:30" ht="4.5" customHeight="1" x14ac:dyDescent="0.2">
      <c r="P12236" s="75"/>
      <c r="Q12236" s="75"/>
      <c r="W12236" s="75"/>
      <c r="AD12236" s="77"/>
    </row>
    <row r="12237" spans="16:30" ht="4.5" customHeight="1" x14ac:dyDescent="0.2">
      <c r="P12237" s="75"/>
      <c r="Q12237" s="75"/>
      <c r="W12237" s="75"/>
      <c r="AD12237" s="77"/>
    </row>
    <row r="12238" spans="16:30" ht="4.5" customHeight="1" x14ac:dyDescent="0.2">
      <c r="P12238" s="75"/>
      <c r="Q12238" s="75"/>
      <c r="W12238" s="75"/>
      <c r="AD12238" s="77"/>
    </row>
    <row r="12239" spans="16:30" ht="4.5" customHeight="1" x14ac:dyDescent="0.2">
      <c r="P12239" s="75"/>
      <c r="Q12239" s="75"/>
      <c r="W12239" s="75"/>
      <c r="AD12239" s="77"/>
    </row>
    <row r="12240" spans="16:30" ht="4.5" customHeight="1" x14ac:dyDescent="0.2">
      <c r="P12240" s="75"/>
      <c r="Q12240" s="75"/>
      <c r="W12240" s="75"/>
      <c r="AD12240" s="77"/>
    </row>
    <row r="12241" spans="16:30" ht="4.5" customHeight="1" x14ac:dyDescent="0.2">
      <c r="P12241" s="75"/>
      <c r="Q12241" s="75"/>
      <c r="W12241" s="75"/>
      <c r="AD12241" s="77"/>
    </row>
    <row r="12242" spans="16:30" ht="4.5" customHeight="1" x14ac:dyDescent="0.2">
      <c r="P12242" s="75"/>
      <c r="Q12242" s="75"/>
      <c r="W12242" s="75"/>
      <c r="AD12242" s="77"/>
    </row>
    <row r="12243" spans="16:30" ht="4.5" customHeight="1" x14ac:dyDescent="0.2">
      <c r="P12243" s="75"/>
      <c r="Q12243" s="75"/>
      <c r="W12243" s="75"/>
      <c r="AD12243" s="77"/>
    </row>
    <row r="12244" spans="16:30" ht="4.5" customHeight="1" x14ac:dyDescent="0.2">
      <c r="P12244" s="75"/>
      <c r="Q12244" s="75"/>
      <c r="W12244" s="75"/>
      <c r="AD12244" s="77"/>
    </row>
    <row r="12245" spans="16:30" ht="4.5" customHeight="1" x14ac:dyDescent="0.2">
      <c r="P12245" s="75"/>
      <c r="Q12245" s="75"/>
      <c r="W12245" s="75"/>
      <c r="AD12245" s="77"/>
    </row>
    <row r="12246" spans="16:30" ht="4.5" customHeight="1" x14ac:dyDescent="0.2">
      <c r="P12246" s="75"/>
      <c r="Q12246" s="75"/>
      <c r="W12246" s="75"/>
      <c r="AD12246" s="77"/>
    </row>
    <row r="12247" spans="16:30" ht="4.5" customHeight="1" x14ac:dyDescent="0.2">
      <c r="P12247" s="75"/>
      <c r="Q12247" s="75"/>
      <c r="W12247" s="75"/>
      <c r="AD12247" s="77"/>
    </row>
    <row r="12248" spans="16:30" ht="4.5" customHeight="1" x14ac:dyDescent="0.2">
      <c r="P12248" s="75"/>
      <c r="Q12248" s="75"/>
      <c r="W12248" s="75"/>
      <c r="AD12248" s="77"/>
    </row>
    <row r="12249" spans="16:30" ht="4.5" customHeight="1" x14ac:dyDescent="0.2">
      <c r="P12249" s="75"/>
      <c r="Q12249" s="75"/>
      <c r="W12249" s="75"/>
      <c r="AD12249" s="77"/>
    </row>
    <row r="12250" spans="16:30" ht="4.5" customHeight="1" x14ac:dyDescent="0.2">
      <c r="P12250" s="75"/>
      <c r="Q12250" s="75"/>
      <c r="W12250" s="75"/>
      <c r="AD12250" s="77"/>
    </row>
    <row r="12251" spans="16:30" ht="4.5" customHeight="1" x14ac:dyDescent="0.2">
      <c r="P12251" s="75"/>
      <c r="Q12251" s="75"/>
      <c r="W12251" s="75"/>
      <c r="AD12251" s="77"/>
    </row>
    <row r="12252" spans="16:30" ht="4.5" customHeight="1" x14ac:dyDescent="0.2">
      <c r="P12252" s="75"/>
      <c r="Q12252" s="75"/>
      <c r="W12252" s="75"/>
      <c r="AD12252" s="77"/>
    </row>
    <row r="12253" spans="16:30" ht="4.5" customHeight="1" x14ac:dyDescent="0.2">
      <c r="P12253" s="75"/>
      <c r="Q12253" s="75"/>
      <c r="W12253" s="75"/>
      <c r="AD12253" s="77"/>
    </row>
    <row r="12254" spans="16:30" ht="4.5" customHeight="1" x14ac:dyDescent="0.2">
      <c r="P12254" s="75"/>
      <c r="Q12254" s="75"/>
      <c r="W12254" s="75"/>
      <c r="AD12254" s="77"/>
    </row>
    <row r="12255" spans="16:30" ht="4.5" customHeight="1" x14ac:dyDescent="0.2">
      <c r="P12255" s="75"/>
      <c r="Q12255" s="75"/>
      <c r="W12255" s="75"/>
      <c r="AD12255" s="77"/>
    </row>
    <row r="12256" spans="16:30" ht="4.5" customHeight="1" x14ac:dyDescent="0.2">
      <c r="P12256" s="75"/>
      <c r="Q12256" s="75"/>
      <c r="W12256" s="75"/>
      <c r="AD12256" s="77"/>
    </row>
    <row r="12257" spans="16:30" ht="4.5" customHeight="1" x14ac:dyDescent="0.2">
      <c r="P12257" s="75"/>
      <c r="Q12257" s="75"/>
      <c r="W12257" s="75"/>
      <c r="AD12257" s="77"/>
    </row>
    <row r="12258" spans="16:30" ht="4.5" customHeight="1" x14ac:dyDescent="0.2">
      <c r="P12258" s="75"/>
      <c r="Q12258" s="75"/>
      <c r="W12258" s="75"/>
      <c r="AD12258" s="77"/>
    </row>
    <row r="12259" spans="16:30" ht="4.5" customHeight="1" x14ac:dyDescent="0.2">
      <c r="P12259" s="75"/>
      <c r="Q12259" s="75"/>
      <c r="W12259" s="75"/>
      <c r="AD12259" s="77"/>
    </row>
    <row r="12260" spans="16:30" ht="4.5" customHeight="1" x14ac:dyDescent="0.2">
      <c r="P12260" s="75"/>
      <c r="Q12260" s="75"/>
      <c r="W12260" s="75"/>
      <c r="AD12260" s="77"/>
    </row>
    <row r="12261" spans="16:30" ht="4.5" customHeight="1" x14ac:dyDescent="0.2">
      <c r="P12261" s="75"/>
      <c r="Q12261" s="75"/>
      <c r="W12261" s="75"/>
      <c r="AD12261" s="77"/>
    </row>
    <row r="12262" spans="16:30" ht="4.5" customHeight="1" x14ac:dyDescent="0.2">
      <c r="P12262" s="75"/>
      <c r="Q12262" s="75"/>
      <c r="W12262" s="75"/>
      <c r="AD12262" s="77"/>
    </row>
    <row r="12263" spans="16:30" ht="4.5" customHeight="1" x14ac:dyDescent="0.2">
      <c r="P12263" s="75"/>
      <c r="Q12263" s="75"/>
      <c r="W12263" s="75"/>
      <c r="AD12263" s="77"/>
    </row>
    <row r="12264" spans="16:30" ht="4.5" customHeight="1" x14ac:dyDescent="0.2">
      <c r="P12264" s="75"/>
      <c r="Q12264" s="75"/>
      <c r="W12264" s="75"/>
      <c r="AD12264" s="77"/>
    </row>
    <row r="12265" spans="16:30" ht="4.5" customHeight="1" x14ac:dyDescent="0.2">
      <c r="P12265" s="75"/>
      <c r="Q12265" s="75"/>
      <c r="W12265" s="75"/>
      <c r="AD12265" s="77"/>
    </row>
    <row r="12266" spans="16:30" ht="4.5" customHeight="1" x14ac:dyDescent="0.2">
      <c r="P12266" s="75"/>
      <c r="Q12266" s="75"/>
      <c r="W12266" s="75"/>
      <c r="AD12266" s="77"/>
    </row>
    <row r="12267" spans="16:30" ht="4.5" customHeight="1" x14ac:dyDescent="0.2">
      <c r="P12267" s="75"/>
      <c r="Q12267" s="75"/>
      <c r="W12267" s="75"/>
      <c r="AD12267" s="77"/>
    </row>
    <row r="12268" spans="16:30" ht="4.5" customHeight="1" x14ac:dyDescent="0.2">
      <c r="P12268" s="75"/>
      <c r="Q12268" s="75"/>
      <c r="W12268" s="75"/>
      <c r="AD12268" s="77"/>
    </row>
    <row r="12269" spans="16:30" ht="4.5" customHeight="1" x14ac:dyDescent="0.2">
      <c r="P12269" s="75"/>
      <c r="Q12269" s="75"/>
      <c r="W12269" s="75"/>
      <c r="AD12269" s="77"/>
    </row>
    <row r="12270" spans="16:30" ht="4.5" customHeight="1" x14ac:dyDescent="0.2">
      <c r="P12270" s="75"/>
      <c r="Q12270" s="75"/>
      <c r="W12270" s="75"/>
      <c r="AD12270" s="77"/>
    </row>
    <row r="12271" spans="16:30" ht="4.5" customHeight="1" x14ac:dyDescent="0.2">
      <c r="P12271" s="75"/>
      <c r="Q12271" s="75"/>
      <c r="W12271" s="75"/>
      <c r="AD12271" s="77"/>
    </row>
    <row r="12272" spans="16:30" ht="4.5" customHeight="1" x14ac:dyDescent="0.2">
      <c r="P12272" s="75"/>
      <c r="Q12272" s="75"/>
      <c r="W12272" s="75"/>
      <c r="AD12272" s="77"/>
    </row>
    <row r="12273" spans="16:30" ht="4.5" customHeight="1" x14ac:dyDescent="0.2">
      <c r="P12273" s="75"/>
      <c r="Q12273" s="75"/>
      <c r="W12273" s="75"/>
      <c r="AD12273" s="77"/>
    </row>
    <row r="12274" spans="16:30" ht="4.5" customHeight="1" x14ac:dyDescent="0.2">
      <c r="P12274" s="75"/>
      <c r="Q12274" s="75"/>
      <c r="W12274" s="75"/>
      <c r="AD12274" s="77"/>
    </row>
    <row r="12275" spans="16:30" ht="4.5" customHeight="1" x14ac:dyDescent="0.2">
      <c r="P12275" s="75"/>
      <c r="Q12275" s="75"/>
      <c r="W12275" s="75"/>
      <c r="AD12275" s="77"/>
    </row>
    <row r="12276" spans="16:30" ht="4.5" customHeight="1" x14ac:dyDescent="0.2">
      <c r="P12276" s="75"/>
      <c r="Q12276" s="75"/>
      <c r="W12276" s="75"/>
      <c r="AD12276" s="77"/>
    </row>
    <row r="12277" spans="16:30" ht="4.5" customHeight="1" x14ac:dyDescent="0.2">
      <c r="P12277" s="75"/>
      <c r="Q12277" s="75"/>
      <c r="W12277" s="75"/>
      <c r="AD12277" s="77"/>
    </row>
    <row r="12278" spans="16:30" ht="4.5" customHeight="1" x14ac:dyDescent="0.2">
      <c r="P12278" s="75"/>
      <c r="Q12278" s="75"/>
      <c r="W12278" s="75"/>
      <c r="AD12278" s="77"/>
    </row>
    <row r="12279" spans="16:30" ht="4.5" customHeight="1" x14ac:dyDescent="0.2">
      <c r="P12279" s="75"/>
      <c r="Q12279" s="75"/>
      <c r="W12279" s="75"/>
      <c r="AD12279" s="77"/>
    </row>
    <row r="12280" spans="16:30" ht="4.5" customHeight="1" x14ac:dyDescent="0.2">
      <c r="P12280" s="75"/>
      <c r="Q12280" s="75"/>
      <c r="W12280" s="75"/>
      <c r="AD12280" s="77"/>
    </row>
    <row r="12281" spans="16:30" ht="4.5" customHeight="1" x14ac:dyDescent="0.2">
      <c r="P12281" s="75"/>
      <c r="Q12281" s="75"/>
      <c r="W12281" s="75"/>
      <c r="AD12281" s="77"/>
    </row>
    <row r="12282" spans="16:30" ht="4.5" customHeight="1" x14ac:dyDescent="0.2">
      <c r="P12282" s="75"/>
      <c r="Q12282" s="75"/>
      <c r="W12282" s="75"/>
      <c r="AD12282" s="77"/>
    </row>
    <row r="12283" spans="16:30" ht="4.5" customHeight="1" x14ac:dyDescent="0.2">
      <c r="P12283" s="75"/>
      <c r="Q12283" s="75"/>
      <c r="W12283" s="75"/>
      <c r="AD12283" s="77"/>
    </row>
    <row r="12284" spans="16:30" ht="4.5" customHeight="1" x14ac:dyDescent="0.2">
      <c r="P12284" s="75"/>
      <c r="Q12284" s="75"/>
      <c r="W12284" s="75"/>
      <c r="AD12284" s="77"/>
    </row>
    <row r="12285" spans="16:30" ht="4.5" customHeight="1" x14ac:dyDescent="0.2">
      <c r="P12285" s="75"/>
      <c r="Q12285" s="75"/>
      <c r="W12285" s="75"/>
      <c r="AD12285" s="77"/>
    </row>
    <row r="12286" spans="16:30" ht="4.5" customHeight="1" x14ac:dyDescent="0.2">
      <c r="P12286" s="75"/>
      <c r="Q12286" s="75"/>
      <c r="W12286" s="75"/>
      <c r="AD12286" s="77"/>
    </row>
    <row r="12287" spans="16:30" ht="4.5" customHeight="1" x14ac:dyDescent="0.2">
      <c r="P12287" s="75"/>
      <c r="Q12287" s="75"/>
      <c r="W12287" s="75"/>
      <c r="AD12287" s="77"/>
    </row>
    <row r="12288" spans="16:30" ht="4.5" customHeight="1" x14ac:dyDescent="0.2">
      <c r="P12288" s="75"/>
      <c r="Q12288" s="75"/>
      <c r="W12288" s="75"/>
      <c r="AD12288" s="77"/>
    </row>
    <row r="12289" spans="16:30" ht="4.5" customHeight="1" x14ac:dyDescent="0.2">
      <c r="P12289" s="75"/>
      <c r="Q12289" s="75"/>
      <c r="W12289" s="75"/>
      <c r="AD12289" s="77"/>
    </row>
    <row r="12290" spans="16:30" ht="4.5" customHeight="1" x14ac:dyDescent="0.2">
      <c r="P12290" s="75"/>
      <c r="Q12290" s="75"/>
      <c r="W12290" s="75"/>
      <c r="AD12290" s="77"/>
    </row>
    <row r="12291" spans="16:30" ht="4.5" customHeight="1" x14ac:dyDescent="0.2">
      <c r="P12291" s="75"/>
      <c r="Q12291" s="75"/>
      <c r="W12291" s="75"/>
      <c r="AD12291" s="77"/>
    </row>
    <row r="12292" spans="16:30" ht="4.5" customHeight="1" x14ac:dyDescent="0.2">
      <c r="P12292" s="75"/>
      <c r="Q12292" s="75"/>
      <c r="W12292" s="75"/>
      <c r="AD12292" s="77"/>
    </row>
    <row r="12293" spans="16:30" ht="4.5" customHeight="1" x14ac:dyDescent="0.2">
      <c r="P12293" s="75"/>
      <c r="Q12293" s="75"/>
      <c r="W12293" s="75"/>
      <c r="AD12293" s="77"/>
    </row>
    <row r="12294" spans="16:30" ht="4.5" customHeight="1" x14ac:dyDescent="0.2">
      <c r="P12294" s="75"/>
      <c r="Q12294" s="75"/>
      <c r="W12294" s="75"/>
      <c r="AD12294" s="77"/>
    </row>
    <row r="12295" spans="16:30" ht="4.5" customHeight="1" x14ac:dyDescent="0.2">
      <c r="P12295" s="75"/>
      <c r="Q12295" s="75"/>
      <c r="W12295" s="75"/>
      <c r="AD12295" s="77"/>
    </row>
    <row r="12296" spans="16:30" ht="4.5" customHeight="1" x14ac:dyDescent="0.2">
      <c r="P12296" s="75"/>
      <c r="Q12296" s="75"/>
      <c r="W12296" s="75"/>
      <c r="AD12296" s="77"/>
    </row>
    <row r="12297" spans="16:30" ht="4.5" customHeight="1" x14ac:dyDescent="0.2">
      <c r="P12297" s="75"/>
      <c r="Q12297" s="75"/>
      <c r="W12297" s="75"/>
      <c r="AD12297" s="77"/>
    </row>
    <row r="12298" spans="16:30" ht="4.5" customHeight="1" x14ac:dyDescent="0.2">
      <c r="P12298" s="75"/>
      <c r="Q12298" s="75"/>
      <c r="W12298" s="75"/>
      <c r="AD12298" s="77"/>
    </row>
    <row r="12299" spans="16:30" ht="4.5" customHeight="1" x14ac:dyDescent="0.2">
      <c r="P12299" s="75"/>
      <c r="Q12299" s="75"/>
      <c r="W12299" s="75"/>
      <c r="AD12299" s="77"/>
    </row>
    <row r="12300" spans="16:30" ht="4.5" customHeight="1" x14ac:dyDescent="0.2">
      <c r="P12300" s="75"/>
      <c r="Q12300" s="75"/>
      <c r="W12300" s="75"/>
      <c r="AD12300" s="77"/>
    </row>
    <row r="12301" spans="16:30" ht="4.5" customHeight="1" x14ac:dyDescent="0.2">
      <c r="P12301" s="75"/>
      <c r="Q12301" s="75"/>
      <c r="W12301" s="75"/>
      <c r="AD12301" s="77"/>
    </row>
    <row r="12302" spans="16:30" ht="4.5" customHeight="1" x14ac:dyDescent="0.2">
      <c r="P12302" s="75"/>
      <c r="Q12302" s="75"/>
      <c r="W12302" s="75"/>
      <c r="AD12302" s="77"/>
    </row>
    <row r="12303" spans="16:30" ht="4.5" customHeight="1" x14ac:dyDescent="0.2">
      <c r="P12303" s="75"/>
      <c r="Q12303" s="75"/>
      <c r="W12303" s="75"/>
      <c r="AD12303" s="77"/>
    </row>
    <row r="12304" spans="16:30" ht="4.5" customHeight="1" x14ac:dyDescent="0.2">
      <c r="P12304" s="75"/>
      <c r="Q12304" s="75"/>
      <c r="W12304" s="75"/>
      <c r="AD12304" s="77"/>
    </row>
    <row r="12305" spans="16:30" ht="4.5" customHeight="1" x14ac:dyDescent="0.2">
      <c r="P12305" s="75"/>
      <c r="Q12305" s="75"/>
      <c r="W12305" s="75"/>
      <c r="AD12305" s="77"/>
    </row>
    <row r="12306" spans="16:30" ht="4.5" customHeight="1" x14ac:dyDescent="0.2">
      <c r="P12306" s="75"/>
      <c r="Q12306" s="75"/>
      <c r="W12306" s="75"/>
      <c r="AD12306" s="77"/>
    </row>
    <row r="12307" spans="16:30" ht="4.5" customHeight="1" x14ac:dyDescent="0.2">
      <c r="P12307" s="75"/>
      <c r="Q12307" s="75"/>
      <c r="W12307" s="75"/>
      <c r="AD12307" s="77"/>
    </row>
    <row r="12308" spans="16:30" ht="4.5" customHeight="1" x14ac:dyDescent="0.2">
      <c r="P12308" s="75"/>
      <c r="Q12308" s="75"/>
      <c r="W12308" s="75"/>
      <c r="AD12308" s="77"/>
    </row>
    <row r="12309" spans="16:30" ht="4.5" customHeight="1" x14ac:dyDescent="0.2">
      <c r="P12309" s="75"/>
      <c r="Q12309" s="75"/>
      <c r="W12309" s="75"/>
      <c r="AD12309" s="77"/>
    </row>
    <row r="12310" spans="16:30" ht="4.5" customHeight="1" x14ac:dyDescent="0.2">
      <c r="P12310" s="75"/>
      <c r="Q12310" s="75"/>
      <c r="W12310" s="75"/>
      <c r="AD12310" s="77"/>
    </row>
    <row r="12311" spans="16:30" ht="4.5" customHeight="1" x14ac:dyDescent="0.2">
      <c r="P12311" s="75"/>
      <c r="Q12311" s="75"/>
      <c r="W12311" s="75"/>
      <c r="AD12311" s="77"/>
    </row>
    <row r="12312" spans="16:30" ht="4.5" customHeight="1" x14ac:dyDescent="0.2">
      <c r="P12312" s="75"/>
      <c r="Q12312" s="75"/>
      <c r="W12312" s="75"/>
      <c r="AD12312" s="77"/>
    </row>
    <row r="12313" spans="16:30" ht="4.5" customHeight="1" x14ac:dyDescent="0.2">
      <c r="P12313" s="75"/>
      <c r="Q12313" s="75"/>
      <c r="W12313" s="75"/>
      <c r="AD12313" s="77"/>
    </row>
    <row r="12314" spans="16:30" ht="4.5" customHeight="1" x14ac:dyDescent="0.2">
      <c r="P12314" s="75"/>
      <c r="Q12314" s="75"/>
      <c r="W12314" s="75"/>
      <c r="AD12314" s="77"/>
    </row>
    <row r="12315" spans="16:30" ht="4.5" customHeight="1" x14ac:dyDescent="0.2">
      <c r="P12315" s="75"/>
      <c r="Q12315" s="75"/>
      <c r="W12315" s="75"/>
      <c r="AD12315" s="77"/>
    </row>
    <row r="12316" spans="16:30" ht="4.5" customHeight="1" x14ac:dyDescent="0.2">
      <c r="P12316" s="75"/>
      <c r="Q12316" s="75"/>
      <c r="W12316" s="75"/>
      <c r="AD12316" s="77"/>
    </row>
    <row r="12317" spans="16:30" ht="4.5" customHeight="1" x14ac:dyDescent="0.2">
      <c r="P12317" s="75"/>
      <c r="Q12317" s="75"/>
      <c r="W12317" s="75"/>
      <c r="AD12317" s="77"/>
    </row>
    <row r="12318" spans="16:30" ht="4.5" customHeight="1" x14ac:dyDescent="0.2">
      <c r="P12318" s="75"/>
      <c r="Q12318" s="75"/>
      <c r="W12318" s="75"/>
      <c r="AD12318" s="77"/>
    </row>
    <row r="12319" spans="16:30" ht="4.5" customHeight="1" x14ac:dyDescent="0.2">
      <c r="P12319" s="75"/>
      <c r="Q12319" s="75"/>
      <c r="W12319" s="75"/>
      <c r="AD12319" s="77"/>
    </row>
    <row r="12320" spans="16:30" ht="4.5" customHeight="1" x14ac:dyDescent="0.2">
      <c r="P12320" s="75"/>
      <c r="Q12320" s="75"/>
      <c r="W12320" s="75"/>
      <c r="AD12320" s="77"/>
    </row>
    <row r="12321" spans="16:30" ht="4.5" customHeight="1" x14ac:dyDescent="0.2">
      <c r="P12321" s="75"/>
      <c r="Q12321" s="75"/>
      <c r="W12321" s="75"/>
      <c r="AD12321" s="77"/>
    </row>
    <row r="12322" spans="16:30" ht="4.5" customHeight="1" x14ac:dyDescent="0.2">
      <c r="P12322" s="75"/>
      <c r="Q12322" s="75"/>
      <c r="W12322" s="75"/>
      <c r="AD12322" s="77"/>
    </row>
    <row r="12323" spans="16:30" ht="4.5" customHeight="1" x14ac:dyDescent="0.2">
      <c r="P12323" s="75"/>
      <c r="Q12323" s="75"/>
      <c r="W12323" s="75"/>
      <c r="AD12323" s="77"/>
    </row>
    <row r="12324" spans="16:30" ht="4.5" customHeight="1" x14ac:dyDescent="0.2">
      <c r="P12324" s="75"/>
      <c r="Q12324" s="75"/>
      <c r="W12324" s="75"/>
      <c r="AD12324" s="77"/>
    </row>
    <row r="12325" spans="16:30" ht="4.5" customHeight="1" x14ac:dyDescent="0.2">
      <c r="P12325" s="75"/>
      <c r="Q12325" s="75"/>
      <c r="W12325" s="75"/>
      <c r="AD12325" s="77"/>
    </row>
    <row r="12326" spans="16:30" ht="4.5" customHeight="1" x14ac:dyDescent="0.2">
      <c r="P12326" s="75"/>
      <c r="Q12326" s="75"/>
      <c r="W12326" s="75"/>
      <c r="AD12326" s="77"/>
    </row>
    <row r="12327" spans="16:30" ht="4.5" customHeight="1" x14ac:dyDescent="0.2">
      <c r="P12327" s="75"/>
      <c r="Q12327" s="75"/>
      <c r="W12327" s="75"/>
      <c r="AD12327" s="77"/>
    </row>
    <row r="12328" spans="16:30" ht="4.5" customHeight="1" x14ac:dyDescent="0.2">
      <c r="P12328" s="75"/>
      <c r="Q12328" s="75"/>
      <c r="W12328" s="75"/>
      <c r="AD12328" s="77"/>
    </row>
    <row r="12329" spans="16:30" ht="4.5" customHeight="1" x14ac:dyDescent="0.2">
      <c r="P12329" s="75"/>
      <c r="Q12329" s="75"/>
      <c r="W12329" s="75"/>
      <c r="AD12329" s="77"/>
    </row>
    <row r="12330" spans="16:30" ht="4.5" customHeight="1" x14ac:dyDescent="0.2">
      <c r="P12330" s="75"/>
      <c r="Q12330" s="75"/>
      <c r="W12330" s="75"/>
      <c r="AD12330" s="77"/>
    </row>
    <row r="12331" spans="16:30" ht="4.5" customHeight="1" x14ac:dyDescent="0.2">
      <c r="P12331" s="75"/>
      <c r="Q12331" s="75"/>
      <c r="W12331" s="75"/>
      <c r="AD12331" s="77"/>
    </row>
    <row r="12332" spans="16:30" ht="4.5" customHeight="1" x14ac:dyDescent="0.2">
      <c r="P12332" s="75"/>
      <c r="Q12332" s="75"/>
      <c r="W12332" s="75"/>
      <c r="AD12332" s="77"/>
    </row>
    <row r="12333" spans="16:30" ht="4.5" customHeight="1" x14ac:dyDescent="0.2">
      <c r="P12333" s="75"/>
      <c r="Q12333" s="75"/>
      <c r="W12333" s="75"/>
      <c r="AD12333" s="77"/>
    </row>
    <row r="12334" spans="16:30" ht="4.5" customHeight="1" x14ac:dyDescent="0.2">
      <c r="P12334" s="75"/>
      <c r="Q12334" s="75"/>
      <c r="W12334" s="75"/>
      <c r="AD12334" s="77"/>
    </row>
    <row r="12335" spans="16:30" ht="4.5" customHeight="1" x14ac:dyDescent="0.2">
      <c r="P12335" s="75"/>
      <c r="Q12335" s="75"/>
      <c r="W12335" s="75"/>
      <c r="AD12335" s="77"/>
    </row>
    <row r="12336" spans="16:30" ht="4.5" customHeight="1" x14ac:dyDescent="0.2">
      <c r="P12336" s="75"/>
      <c r="Q12336" s="75"/>
      <c r="W12336" s="75"/>
      <c r="AD12336" s="77"/>
    </row>
    <row r="12337" spans="16:30" ht="4.5" customHeight="1" x14ac:dyDescent="0.2">
      <c r="P12337" s="75"/>
      <c r="Q12337" s="75"/>
      <c r="W12337" s="75"/>
      <c r="AD12337" s="77"/>
    </row>
    <row r="12338" spans="16:30" ht="4.5" customHeight="1" x14ac:dyDescent="0.2">
      <c r="P12338" s="75"/>
      <c r="Q12338" s="75"/>
      <c r="W12338" s="75"/>
      <c r="AD12338" s="77"/>
    </row>
    <row r="12339" spans="16:30" ht="4.5" customHeight="1" x14ac:dyDescent="0.2">
      <c r="P12339" s="75"/>
      <c r="Q12339" s="75"/>
      <c r="W12339" s="75"/>
      <c r="AD12339" s="77"/>
    </row>
    <row r="12340" spans="16:30" ht="4.5" customHeight="1" x14ac:dyDescent="0.2">
      <c r="P12340" s="75"/>
      <c r="Q12340" s="75"/>
      <c r="W12340" s="75"/>
      <c r="AD12340" s="77"/>
    </row>
    <row r="12341" spans="16:30" ht="4.5" customHeight="1" x14ac:dyDescent="0.2">
      <c r="P12341" s="75"/>
      <c r="Q12341" s="75"/>
      <c r="W12341" s="75"/>
      <c r="AD12341" s="77"/>
    </row>
    <row r="12342" spans="16:30" ht="4.5" customHeight="1" x14ac:dyDescent="0.2">
      <c r="P12342" s="75"/>
      <c r="Q12342" s="75"/>
      <c r="W12342" s="75"/>
      <c r="AD12342" s="77"/>
    </row>
    <row r="12343" spans="16:30" ht="4.5" customHeight="1" x14ac:dyDescent="0.2">
      <c r="P12343" s="75"/>
      <c r="Q12343" s="75"/>
      <c r="W12343" s="75"/>
      <c r="AD12343" s="77"/>
    </row>
    <row r="12344" spans="16:30" ht="4.5" customHeight="1" x14ac:dyDescent="0.2">
      <c r="P12344" s="75"/>
      <c r="Q12344" s="75"/>
      <c r="W12344" s="75"/>
      <c r="AD12344" s="77"/>
    </row>
    <row r="12345" spans="16:30" ht="4.5" customHeight="1" x14ac:dyDescent="0.2">
      <c r="P12345" s="75"/>
      <c r="Q12345" s="75"/>
      <c r="W12345" s="75"/>
      <c r="AD12345" s="77"/>
    </row>
    <row r="12346" spans="16:30" ht="4.5" customHeight="1" x14ac:dyDescent="0.2">
      <c r="P12346" s="75"/>
      <c r="Q12346" s="75"/>
      <c r="W12346" s="75"/>
      <c r="AD12346" s="77"/>
    </row>
    <row r="12347" spans="16:30" ht="4.5" customHeight="1" x14ac:dyDescent="0.2">
      <c r="P12347" s="75"/>
      <c r="Q12347" s="75"/>
      <c r="W12347" s="75"/>
      <c r="AD12347" s="77"/>
    </row>
    <row r="12348" spans="16:30" ht="4.5" customHeight="1" x14ac:dyDescent="0.2">
      <c r="P12348" s="75"/>
      <c r="Q12348" s="75"/>
      <c r="W12348" s="75"/>
      <c r="AD12348" s="77"/>
    </row>
    <row r="12349" spans="16:30" ht="4.5" customHeight="1" x14ac:dyDescent="0.2">
      <c r="P12349" s="75"/>
      <c r="Q12349" s="75"/>
      <c r="W12349" s="75"/>
      <c r="AD12349" s="77"/>
    </row>
    <row r="12350" spans="16:30" ht="4.5" customHeight="1" x14ac:dyDescent="0.2">
      <c r="P12350" s="75"/>
      <c r="Q12350" s="75"/>
      <c r="W12350" s="75"/>
      <c r="AD12350" s="77"/>
    </row>
    <row r="12351" spans="16:30" ht="4.5" customHeight="1" x14ac:dyDescent="0.2">
      <c r="P12351" s="75"/>
      <c r="Q12351" s="75"/>
      <c r="W12351" s="75"/>
      <c r="AD12351" s="77"/>
    </row>
    <row r="12352" spans="16:30" ht="4.5" customHeight="1" x14ac:dyDescent="0.2">
      <c r="P12352" s="75"/>
      <c r="Q12352" s="75"/>
      <c r="W12352" s="75"/>
      <c r="AD12352" s="77"/>
    </row>
    <row r="12353" spans="16:30" ht="4.5" customHeight="1" x14ac:dyDescent="0.2">
      <c r="P12353" s="75"/>
      <c r="Q12353" s="75"/>
      <c r="W12353" s="75"/>
      <c r="AD12353" s="77"/>
    </row>
    <row r="12354" spans="16:30" ht="4.5" customHeight="1" x14ac:dyDescent="0.2">
      <c r="P12354" s="75"/>
      <c r="Q12354" s="75"/>
      <c r="W12354" s="75"/>
      <c r="AD12354" s="77"/>
    </row>
    <row r="12355" spans="16:30" ht="4.5" customHeight="1" x14ac:dyDescent="0.2">
      <c r="P12355" s="75"/>
      <c r="Q12355" s="75"/>
      <c r="W12355" s="75"/>
      <c r="AD12355" s="77"/>
    </row>
    <row r="12356" spans="16:30" ht="4.5" customHeight="1" x14ac:dyDescent="0.2">
      <c r="P12356" s="75"/>
      <c r="Q12356" s="75"/>
      <c r="W12356" s="75"/>
      <c r="AD12356" s="77"/>
    </row>
    <row r="12357" spans="16:30" ht="4.5" customHeight="1" x14ac:dyDescent="0.2">
      <c r="P12357" s="75"/>
      <c r="Q12357" s="75"/>
      <c r="W12357" s="75"/>
      <c r="AD12357" s="77"/>
    </row>
    <row r="12358" spans="16:30" ht="4.5" customHeight="1" x14ac:dyDescent="0.2">
      <c r="P12358" s="75"/>
      <c r="Q12358" s="75"/>
      <c r="W12358" s="75"/>
      <c r="AD12358" s="77"/>
    </row>
    <row r="12359" spans="16:30" ht="4.5" customHeight="1" x14ac:dyDescent="0.2">
      <c r="P12359" s="75"/>
      <c r="Q12359" s="75"/>
      <c r="W12359" s="75"/>
      <c r="AD12359" s="77"/>
    </row>
    <row r="12360" spans="16:30" ht="4.5" customHeight="1" x14ac:dyDescent="0.2">
      <c r="P12360" s="75"/>
      <c r="Q12360" s="75"/>
      <c r="W12360" s="75"/>
      <c r="AD12360" s="77"/>
    </row>
    <row r="12361" spans="16:30" ht="4.5" customHeight="1" x14ac:dyDescent="0.2">
      <c r="P12361" s="75"/>
      <c r="Q12361" s="75"/>
      <c r="W12361" s="75"/>
      <c r="AD12361" s="77"/>
    </row>
    <row r="12362" spans="16:30" ht="4.5" customHeight="1" x14ac:dyDescent="0.2">
      <c r="P12362" s="75"/>
      <c r="Q12362" s="75"/>
      <c r="W12362" s="75"/>
      <c r="AD12362" s="77"/>
    </row>
    <row r="12363" spans="16:30" ht="4.5" customHeight="1" x14ac:dyDescent="0.2">
      <c r="P12363" s="75"/>
      <c r="Q12363" s="75"/>
      <c r="W12363" s="75"/>
      <c r="AD12363" s="77"/>
    </row>
    <row r="12364" spans="16:30" ht="4.5" customHeight="1" x14ac:dyDescent="0.2">
      <c r="P12364" s="75"/>
      <c r="Q12364" s="75"/>
      <c r="W12364" s="75"/>
      <c r="AD12364" s="77"/>
    </row>
    <row r="12365" spans="16:30" ht="4.5" customHeight="1" x14ac:dyDescent="0.2">
      <c r="P12365" s="75"/>
      <c r="Q12365" s="75"/>
      <c r="W12365" s="75"/>
      <c r="AD12365" s="77"/>
    </row>
    <row r="12366" spans="16:30" ht="4.5" customHeight="1" x14ac:dyDescent="0.2">
      <c r="P12366" s="75"/>
      <c r="Q12366" s="75"/>
      <c r="W12366" s="75"/>
      <c r="AD12366" s="77"/>
    </row>
    <row r="12367" spans="16:30" ht="4.5" customHeight="1" x14ac:dyDescent="0.2">
      <c r="P12367" s="75"/>
      <c r="Q12367" s="75"/>
      <c r="W12367" s="75"/>
      <c r="AD12367" s="77"/>
    </row>
    <row r="12368" spans="16:30" ht="4.5" customHeight="1" x14ac:dyDescent="0.2">
      <c r="P12368" s="75"/>
      <c r="Q12368" s="75"/>
      <c r="W12368" s="75"/>
      <c r="AD12368" s="77"/>
    </row>
    <row r="12369" spans="16:30" ht="4.5" customHeight="1" x14ac:dyDescent="0.2">
      <c r="P12369" s="75"/>
      <c r="Q12369" s="75"/>
      <c r="W12369" s="75"/>
      <c r="AD12369" s="77"/>
    </row>
    <row r="12370" spans="16:30" ht="4.5" customHeight="1" x14ac:dyDescent="0.2">
      <c r="P12370" s="75"/>
      <c r="Q12370" s="75"/>
      <c r="W12370" s="75"/>
      <c r="AD12370" s="77"/>
    </row>
    <row r="12371" spans="16:30" ht="4.5" customHeight="1" x14ac:dyDescent="0.2">
      <c r="P12371" s="75"/>
      <c r="Q12371" s="75"/>
      <c r="W12371" s="75"/>
      <c r="AD12371" s="77"/>
    </row>
    <row r="12372" spans="16:30" ht="4.5" customHeight="1" x14ac:dyDescent="0.2">
      <c r="P12372" s="75"/>
      <c r="Q12372" s="75"/>
      <c r="W12372" s="75"/>
      <c r="AD12372" s="77"/>
    </row>
    <row r="12373" spans="16:30" ht="4.5" customHeight="1" x14ac:dyDescent="0.2">
      <c r="P12373" s="75"/>
      <c r="Q12373" s="75"/>
      <c r="W12373" s="75"/>
      <c r="AD12373" s="77"/>
    </row>
    <row r="12374" spans="16:30" ht="4.5" customHeight="1" x14ac:dyDescent="0.2">
      <c r="P12374" s="75"/>
      <c r="Q12374" s="75"/>
      <c r="W12374" s="75"/>
      <c r="AD12374" s="77"/>
    </row>
    <row r="12375" spans="16:30" ht="4.5" customHeight="1" x14ac:dyDescent="0.2">
      <c r="P12375" s="75"/>
      <c r="Q12375" s="75"/>
      <c r="W12375" s="75"/>
      <c r="AD12375" s="77"/>
    </row>
    <row r="12376" spans="16:30" ht="4.5" customHeight="1" x14ac:dyDescent="0.2">
      <c r="P12376" s="75"/>
      <c r="Q12376" s="75"/>
      <c r="W12376" s="75"/>
      <c r="AD12376" s="77"/>
    </row>
    <row r="12377" spans="16:30" ht="4.5" customHeight="1" x14ac:dyDescent="0.2">
      <c r="P12377" s="75"/>
      <c r="Q12377" s="75"/>
      <c r="W12377" s="75"/>
      <c r="AD12377" s="77"/>
    </row>
    <row r="12378" spans="16:30" ht="4.5" customHeight="1" x14ac:dyDescent="0.2">
      <c r="P12378" s="75"/>
      <c r="Q12378" s="75"/>
      <c r="W12378" s="75"/>
      <c r="AD12378" s="77"/>
    </row>
    <row r="12379" spans="16:30" ht="4.5" customHeight="1" x14ac:dyDescent="0.2">
      <c r="P12379" s="75"/>
      <c r="Q12379" s="75"/>
      <c r="W12379" s="75"/>
      <c r="AD12379" s="77"/>
    </row>
    <row r="12380" spans="16:30" ht="4.5" customHeight="1" x14ac:dyDescent="0.2">
      <c r="P12380" s="75"/>
      <c r="Q12380" s="75"/>
      <c r="W12380" s="75"/>
      <c r="AD12380" s="77"/>
    </row>
    <row r="12381" spans="16:30" ht="4.5" customHeight="1" x14ac:dyDescent="0.2">
      <c r="P12381" s="75"/>
      <c r="Q12381" s="75"/>
      <c r="W12381" s="75"/>
      <c r="AD12381" s="77"/>
    </row>
    <row r="12382" spans="16:30" ht="4.5" customHeight="1" x14ac:dyDescent="0.2">
      <c r="P12382" s="75"/>
      <c r="Q12382" s="75"/>
      <c r="W12382" s="75"/>
      <c r="AD12382" s="77"/>
    </row>
    <row r="12383" spans="16:30" ht="4.5" customHeight="1" x14ac:dyDescent="0.2">
      <c r="P12383" s="75"/>
      <c r="Q12383" s="75"/>
      <c r="W12383" s="75"/>
      <c r="AD12383" s="77"/>
    </row>
    <row r="12384" spans="16:30" ht="4.5" customHeight="1" x14ac:dyDescent="0.2">
      <c r="P12384" s="75"/>
      <c r="Q12384" s="75"/>
      <c r="W12384" s="75"/>
      <c r="AD12384" s="77"/>
    </row>
    <row r="12385" spans="16:30" ht="4.5" customHeight="1" x14ac:dyDescent="0.2">
      <c r="P12385" s="75"/>
      <c r="Q12385" s="75"/>
      <c r="W12385" s="75"/>
      <c r="AD12385" s="77"/>
    </row>
    <row r="12386" spans="16:30" ht="4.5" customHeight="1" x14ac:dyDescent="0.2">
      <c r="P12386" s="75"/>
      <c r="Q12386" s="75"/>
      <c r="W12386" s="75"/>
      <c r="AD12386" s="77"/>
    </row>
    <row r="12387" spans="16:30" ht="4.5" customHeight="1" x14ac:dyDescent="0.2">
      <c r="P12387" s="75"/>
      <c r="Q12387" s="75"/>
      <c r="W12387" s="75"/>
      <c r="AD12387" s="77"/>
    </row>
    <row r="12388" spans="16:30" ht="4.5" customHeight="1" x14ac:dyDescent="0.2">
      <c r="P12388" s="75"/>
      <c r="Q12388" s="75"/>
      <c r="W12388" s="75"/>
      <c r="AD12388" s="77"/>
    </row>
    <row r="12389" spans="16:30" ht="4.5" customHeight="1" x14ac:dyDescent="0.2">
      <c r="P12389" s="75"/>
      <c r="Q12389" s="75"/>
      <c r="W12389" s="75"/>
      <c r="AD12389" s="77"/>
    </row>
    <row r="12390" spans="16:30" ht="4.5" customHeight="1" x14ac:dyDescent="0.2">
      <c r="P12390" s="75"/>
      <c r="Q12390" s="75"/>
      <c r="W12390" s="75"/>
      <c r="AD12390" s="77"/>
    </row>
    <row r="12391" spans="16:30" ht="4.5" customHeight="1" x14ac:dyDescent="0.2">
      <c r="P12391" s="75"/>
      <c r="Q12391" s="75"/>
      <c r="W12391" s="75"/>
      <c r="AD12391" s="77"/>
    </row>
    <row r="12392" spans="16:30" ht="4.5" customHeight="1" x14ac:dyDescent="0.2">
      <c r="P12392" s="75"/>
      <c r="Q12392" s="75"/>
      <c r="W12392" s="75"/>
      <c r="AD12392" s="77"/>
    </row>
    <row r="12393" spans="16:30" ht="4.5" customHeight="1" x14ac:dyDescent="0.2">
      <c r="P12393" s="75"/>
      <c r="Q12393" s="75"/>
      <c r="W12393" s="75"/>
      <c r="AD12393" s="77"/>
    </row>
    <row r="12394" spans="16:30" ht="4.5" customHeight="1" x14ac:dyDescent="0.2">
      <c r="P12394" s="75"/>
      <c r="Q12394" s="75"/>
      <c r="W12394" s="75"/>
      <c r="AD12394" s="77"/>
    </row>
    <row r="12395" spans="16:30" ht="4.5" customHeight="1" x14ac:dyDescent="0.2">
      <c r="P12395" s="75"/>
      <c r="Q12395" s="75"/>
      <c r="W12395" s="75"/>
      <c r="AD12395" s="77"/>
    </row>
    <row r="12396" spans="16:30" ht="4.5" customHeight="1" x14ac:dyDescent="0.2">
      <c r="P12396" s="75"/>
      <c r="Q12396" s="75"/>
      <c r="W12396" s="75"/>
      <c r="AD12396" s="77"/>
    </row>
    <row r="12397" spans="16:30" ht="4.5" customHeight="1" x14ac:dyDescent="0.2">
      <c r="P12397" s="75"/>
      <c r="Q12397" s="75"/>
      <c r="W12397" s="75"/>
      <c r="AD12397" s="77"/>
    </row>
    <row r="12398" spans="16:30" ht="4.5" customHeight="1" x14ac:dyDescent="0.2">
      <c r="P12398" s="75"/>
      <c r="Q12398" s="75"/>
      <c r="W12398" s="75"/>
      <c r="AD12398" s="77"/>
    </row>
    <row r="12399" spans="16:30" ht="4.5" customHeight="1" x14ac:dyDescent="0.2">
      <c r="P12399" s="75"/>
      <c r="Q12399" s="75"/>
      <c r="W12399" s="75"/>
      <c r="AD12399" s="77"/>
    </row>
    <row r="12400" spans="16:30" ht="4.5" customHeight="1" x14ac:dyDescent="0.2">
      <c r="P12400" s="75"/>
      <c r="Q12400" s="75"/>
      <c r="W12400" s="75"/>
      <c r="AD12400" s="77"/>
    </row>
    <row r="12401" spans="16:30" ht="4.5" customHeight="1" x14ac:dyDescent="0.2">
      <c r="P12401" s="75"/>
      <c r="Q12401" s="75"/>
      <c r="W12401" s="75"/>
      <c r="AD12401" s="77"/>
    </row>
    <row r="12402" spans="16:30" ht="4.5" customHeight="1" x14ac:dyDescent="0.2">
      <c r="P12402" s="75"/>
      <c r="Q12402" s="75"/>
      <c r="W12402" s="75"/>
      <c r="AD12402" s="77"/>
    </row>
    <row r="12403" spans="16:30" ht="4.5" customHeight="1" x14ac:dyDescent="0.2">
      <c r="P12403" s="75"/>
      <c r="Q12403" s="75"/>
      <c r="W12403" s="75"/>
      <c r="AD12403" s="77"/>
    </row>
    <row r="12404" spans="16:30" ht="4.5" customHeight="1" x14ac:dyDescent="0.2">
      <c r="P12404" s="75"/>
      <c r="Q12404" s="75"/>
      <c r="W12404" s="75"/>
      <c r="AD12404" s="77"/>
    </row>
    <row r="12405" spans="16:30" ht="4.5" customHeight="1" x14ac:dyDescent="0.2">
      <c r="P12405" s="75"/>
      <c r="Q12405" s="75"/>
      <c r="W12405" s="75"/>
      <c r="AD12405" s="77"/>
    </row>
    <row r="12406" spans="16:30" ht="4.5" customHeight="1" x14ac:dyDescent="0.2">
      <c r="P12406" s="75"/>
      <c r="Q12406" s="75"/>
      <c r="W12406" s="75"/>
      <c r="AD12406" s="77"/>
    </row>
    <row r="12407" spans="16:30" ht="4.5" customHeight="1" x14ac:dyDescent="0.2">
      <c r="P12407" s="75"/>
      <c r="Q12407" s="75"/>
      <c r="W12407" s="75"/>
      <c r="AD12407" s="77"/>
    </row>
    <row r="12408" spans="16:30" ht="4.5" customHeight="1" x14ac:dyDescent="0.2">
      <c r="P12408" s="75"/>
      <c r="Q12408" s="75"/>
      <c r="W12408" s="75"/>
      <c r="AD12408" s="77"/>
    </row>
    <row r="12409" spans="16:30" ht="4.5" customHeight="1" x14ac:dyDescent="0.2">
      <c r="P12409" s="75"/>
      <c r="Q12409" s="75"/>
      <c r="W12409" s="75"/>
      <c r="AD12409" s="77"/>
    </row>
    <row r="12410" spans="16:30" ht="4.5" customHeight="1" x14ac:dyDescent="0.2">
      <c r="P12410" s="75"/>
      <c r="Q12410" s="75"/>
      <c r="W12410" s="75"/>
      <c r="AD12410" s="77"/>
    </row>
    <row r="12411" spans="16:30" ht="4.5" customHeight="1" x14ac:dyDescent="0.2">
      <c r="P12411" s="75"/>
      <c r="Q12411" s="75"/>
      <c r="W12411" s="75"/>
      <c r="AD12411" s="77"/>
    </row>
    <row r="12412" spans="16:30" ht="4.5" customHeight="1" x14ac:dyDescent="0.2">
      <c r="P12412" s="75"/>
      <c r="Q12412" s="75"/>
      <c r="W12412" s="75"/>
      <c r="AD12412" s="77"/>
    </row>
    <row r="12413" spans="16:30" ht="4.5" customHeight="1" x14ac:dyDescent="0.2">
      <c r="P12413" s="75"/>
      <c r="Q12413" s="75"/>
      <c r="W12413" s="75"/>
      <c r="AD12413" s="77"/>
    </row>
    <row r="12414" spans="16:30" ht="4.5" customHeight="1" x14ac:dyDescent="0.2">
      <c r="P12414" s="75"/>
      <c r="Q12414" s="75"/>
      <c r="W12414" s="75"/>
      <c r="AD12414" s="77"/>
    </row>
    <row r="12415" spans="16:30" ht="4.5" customHeight="1" x14ac:dyDescent="0.2">
      <c r="P12415" s="75"/>
      <c r="Q12415" s="75"/>
      <c r="W12415" s="75"/>
      <c r="AD12415" s="77"/>
    </row>
    <row r="12416" spans="16:30" ht="4.5" customHeight="1" x14ac:dyDescent="0.2">
      <c r="P12416" s="75"/>
      <c r="Q12416" s="75"/>
      <c r="W12416" s="75"/>
      <c r="AD12416" s="77"/>
    </row>
    <row r="12417" spans="16:30" ht="4.5" customHeight="1" x14ac:dyDescent="0.2">
      <c r="P12417" s="75"/>
      <c r="Q12417" s="75"/>
      <c r="W12417" s="75"/>
      <c r="AD12417" s="77"/>
    </row>
    <row r="12418" spans="16:30" ht="4.5" customHeight="1" x14ac:dyDescent="0.2">
      <c r="P12418" s="75"/>
      <c r="Q12418" s="75"/>
      <c r="W12418" s="75"/>
      <c r="AD12418" s="77"/>
    </row>
    <row r="12419" spans="16:30" ht="4.5" customHeight="1" x14ac:dyDescent="0.2">
      <c r="P12419" s="75"/>
      <c r="Q12419" s="75"/>
      <c r="W12419" s="75"/>
      <c r="AD12419" s="77"/>
    </row>
    <row r="12420" spans="16:30" ht="4.5" customHeight="1" x14ac:dyDescent="0.2">
      <c r="P12420" s="75"/>
      <c r="Q12420" s="75"/>
      <c r="W12420" s="75"/>
      <c r="AD12420" s="77"/>
    </row>
    <row r="12421" spans="16:30" ht="4.5" customHeight="1" x14ac:dyDescent="0.2">
      <c r="P12421" s="75"/>
      <c r="Q12421" s="75"/>
      <c r="W12421" s="75"/>
      <c r="AD12421" s="77"/>
    </row>
    <row r="12422" spans="16:30" ht="4.5" customHeight="1" x14ac:dyDescent="0.2">
      <c r="P12422" s="75"/>
      <c r="Q12422" s="75"/>
      <c r="W12422" s="75"/>
      <c r="AD12422" s="77"/>
    </row>
    <row r="12423" spans="16:30" ht="4.5" customHeight="1" x14ac:dyDescent="0.2">
      <c r="P12423" s="75"/>
      <c r="Q12423" s="75"/>
      <c r="W12423" s="75"/>
      <c r="AD12423" s="77"/>
    </row>
    <row r="12424" spans="16:30" ht="4.5" customHeight="1" x14ac:dyDescent="0.2">
      <c r="P12424" s="75"/>
      <c r="Q12424" s="75"/>
      <c r="W12424" s="75"/>
      <c r="AD12424" s="77"/>
    </row>
    <row r="12425" spans="16:30" ht="4.5" customHeight="1" x14ac:dyDescent="0.2">
      <c r="P12425" s="75"/>
      <c r="Q12425" s="75"/>
      <c r="W12425" s="75"/>
      <c r="AD12425" s="77"/>
    </row>
    <row r="12426" spans="16:30" ht="4.5" customHeight="1" x14ac:dyDescent="0.2">
      <c r="P12426" s="75"/>
      <c r="Q12426" s="75"/>
      <c r="W12426" s="75"/>
      <c r="AD12426" s="77"/>
    </row>
    <row r="12427" spans="16:30" ht="4.5" customHeight="1" x14ac:dyDescent="0.2">
      <c r="P12427" s="75"/>
      <c r="Q12427" s="75"/>
      <c r="W12427" s="75"/>
      <c r="AD12427" s="77"/>
    </row>
    <row r="12428" spans="16:30" ht="4.5" customHeight="1" x14ac:dyDescent="0.2">
      <c r="P12428" s="75"/>
      <c r="Q12428" s="75"/>
      <c r="W12428" s="75"/>
      <c r="AD12428" s="77"/>
    </row>
    <row r="12429" spans="16:30" ht="4.5" customHeight="1" x14ac:dyDescent="0.2">
      <c r="P12429" s="75"/>
      <c r="Q12429" s="75"/>
      <c r="W12429" s="75"/>
      <c r="AD12429" s="77"/>
    </row>
    <row r="12430" spans="16:30" ht="4.5" customHeight="1" x14ac:dyDescent="0.2">
      <c r="P12430" s="75"/>
      <c r="Q12430" s="75"/>
      <c r="W12430" s="75"/>
      <c r="AD12430" s="77"/>
    </row>
    <row r="12431" spans="16:30" ht="4.5" customHeight="1" x14ac:dyDescent="0.2">
      <c r="P12431" s="75"/>
      <c r="Q12431" s="75"/>
      <c r="W12431" s="75"/>
      <c r="AD12431" s="77"/>
    </row>
    <row r="12432" spans="16:30" ht="4.5" customHeight="1" x14ac:dyDescent="0.2">
      <c r="P12432" s="75"/>
      <c r="Q12432" s="75"/>
      <c r="W12432" s="75"/>
      <c r="AD12432" s="77"/>
    </row>
    <row r="12433" spans="16:30" ht="4.5" customHeight="1" x14ac:dyDescent="0.2">
      <c r="P12433" s="75"/>
      <c r="Q12433" s="75"/>
      <c r="W12433" s="75"/>
      <c r="AD12433" s="77"/>
    </row>
    <row r="12434" spans="16:30" ht="4.5" customHeight="1" x14ac:dyDescent="0.2">
      <c r="P12434" s="75"/>
      <c r="Q12434" s="75"/>
      <c r="W12434" s="75"/>
      <c r="AD12434" s="77"/>
    </row>
    <row r="12435" spans="16:30" ht="4.5" customHeight="1" x14ac:dyDescent="0.2">
      <c r="P12435" s="75"/>
      <c r="Q12435" s="75"/>
      <c r="W12435" s="75"/>
      <c r="AD12435" s="77"/>
    </row>
    <row r="12436" spans="16:30" ht="4.5" customHeight="1" x14ac:dyDescent="0.2">
      <c r="P12436" s="75"/>
      <c r="Q12436" s="75"/>
      <c r="W12436" s="75"/>
      <c r="AD12436" s="77"/>
    </row>
    <row r="12437" spans="16:30" ht="4.5" customHeight="1" x14ac:dyDescent="0.2">
      <c r="P12437" s="75"/>
      <c r="Q12437" s="75"/>
      <c r="W12437" s="75"/>
      <c r="AD12437" s="77"/>
    </row>
    <row r="12438" spans="16:30" ht="4.5" customHeight="1" x14ac:dyDescent="0.2">
      <c r="P12438" s="75"/>
      <c r="Q12438" s="75"/>
      <c r="W12438" s="75"/>
      <c r="AD12438" s="77"/>
    </row>
    <row r="12439" spans="16:30" ht="4.5" customHeight="1" x14ac:dyDescent="0.2">
      <c r="P12439" s="75"/>
      <c r="Q12439" s="75"/>
      <c r="W12439" s="75"/>
      <c r="AD12439" s="77"/>
    </row>
    <row r="12440" spans="16:30" ht="4.5" customHeight="1" x14ac:dyDescent="0.2">
      <c r="P12440" s="75"/>
      <c r="Q12440" s="75"/>
      <c r="W12440" s="75"/>
      <c r="AD12440" s="77"/>
    </row>
    <row r="12441" spans="16:30" ht="4.5" customHeight="1" x14ac:dyDescent="0.2">
      <c r="P12441" s="75"/>
      <c r="Q12441" s="75"/>
      <c r="W12441" s="75"/>
      <c r="AD12441" s="77"/>
    </row>
    <row r="12442" spans="16:30" ht="4.5" customHeight="1" x14ac:dyDescent="0.2">
      <c r="P12442" s="75"/>
      <c r="Q12442" s="75"/>
      <c r="W12442" s="75"/>
      <c r="AD12442" s="77"/>
    </row>
    <row r="12443" spans="16:30" ht="4.5" customHeight="1" x14ac:dyDescent="0.2">
      <c r="P12443" s="75"/>
      <c r="Q12443" s="75"/>
      <c r="W12443" s="75"/>
      <c r="AD12443" s="77"/>
    </row>
    <row r="12444" spans="16:30" ht="4.5" customHeight="1" x14ac:dyDescent="0.2">
      <c r="P12444" s="75"/>
      <c r="Q12444" s="75"/>
      <c r="W12444" s="75"/>
      <c r="AD12444" s="77"/>
    </row>
    <row r="12445" spans="16:30" ht="4.5" customHeight="1" x14ac:dyDescent="0.2">
      <c r="P12445" s="75"/>
      <c r="Q12445" s="75"/>
      <c r="W12445" s="75"/>
      <c r="AD12445" s="77"/>
    </row>
    <row r="12446" spans="16:30" ht="4.5" customHeight="1" x14ac:dyDescent="0.2">
      <c r="P12446" s="75"/>
      <c r="Q12446" s="75"/>
      <c r="W12446" s="75"/>
      <c r="AD12446" s="77"/>
    </row>
    <row r="12447" spans="16:30" ht="4.5" customHeight="1" x14ac:dyDescent="0.2">
      <c r="P12447" s="75"/>
      <c r="Q12447" s="75"/>
      <c r="W12447" s="75"/>
      <c r="AD12447" s="77"/>
    </row>
    <row r="12448" spans="16:30" ht="4.5" customHeight="1" x14ac:dyDescent="0.2">
      <c r="P12448" s="75"/>
      <c r="Q12448" s="75"/>
      <c r="W12448" s="75"/>
      <c r="AD12448" s="77"/>
    </row>
    <row r="12449" spans="16:30" ht="4.5" customHeight="1" x14ac:dyDescent="0.2">
      <c r="P12449" s="75"/>
      <c r="Q12449" s="75"/>
      <c r="W12449" s="75"/>
      <c r="AD12449" s="77"/>
    </row>
    <row r="12450" spans="16:30" ht="4.5" customHeight="1" x14ac:dyDescent="0.2">
      <c r="P12450" s="75"/>
      <c r="Q12450" s="75"/>
      <c r="W12450" s="75"/>
      <c r="AD12450" s="77"/>
    </row>
    <row r="12451" spans="16:30" ht="4.5" customHeight="1" x14ac:dyDescent="0.2">
      <c r="P12451" s="75"/>
      <c r="Q12451" s="75"/>
      <c r="W12451" s="75"/>
      <c r="AD12451" s="77"/>
    </row>
    <row r="12452" spans="16:30" ht="4.5" customHeight="1" x14ac:dyDescent="0.2">
      <c r="P12452" s="75"/>
      <c r="Q12452" s="75"/>
      <c r="W12452" s="75"/>
      <c r="AD12452" s="77"/>
    </row>
    <row r="12453" spans="16:30" ht="4.5" customHeight="1" x14ac:dyDescent="0.2">
      <c r="P12453" s="75"/>
      <c r="Q12453" s="75"/>
      <c r="W12453" s="75"/>
      <c r="AD12453" s="77"/>
    </row>
    <row r="12454" spans="16:30" ht="4.5" customHeight="1" x14ac:dyDescent="0.2">
      <c r="P12454" s="75"/>
      <c r="Q12454" s="75"/>
      <c r="W12454" s="75"/>
      <c r="AD12454" s="77"/>
    </row>
    <row r="12455" spans="16:30" ht="4.5" customHeight="1" x14ac:dyDescent="0.2">
      <c r="P12455" s="75"/>
      <c r="Q12455" s="75"/>
      <c r="W12455" s="75"/>
      <c r="AD12455" s="77"/>
    </row>
    <row r="12456" spans="16:30" ht="4.5" customHeight="1" x14ac:dyDescent="0.2">
      <c r="P12456" s="75"/>
      <c r="Q12456" s="75"/>
      <c r="W12456" s="75"/>
      <c r="AD12456" s="77"/>
    </row>
    <row r="12457" spans="16:30" ht="4.5" customHeight="1" x14ac:dyDescent="0.2">
      <c r="P12457" s="75"/>
      <c r="Q12457" s="75"/>
      <c r="W12457" s="75"/>
      <c r="AD12457" s="77"/>
    </row>
    <row r="12458" spans="16:30" ht="4.5" customHeight="1" x14ac:dyDescent="0.2">
      <c r="P12458" s="75"/>
      <c r="Q12458" s="75"/>
      <c r="W12458" s="75"/>
      <c r="AD12458" s="77"/>
    </row>
    <row r="12459" spans="16:30" ht="4.5" customHeight="1" x14ac:dyDescent="0.2">
      <c r="P12459" s="75"/>
      <c r="Q12459" s="75"/>
      <c r="W12459" s="75"/>
      <c r="AD12459" s="77"/>
    </row>
    <row r="12460" spans="16:30" ht="4.5" customHeight="1" x14ac:dyDescent="0.2">
      <c r="P12460" s="75"/>
      <c r="Q12460" s="75"/>
      <c r="W12460" s="75"/>
      <c r="AD12460" s="77"/>
    </row>
    <row r="12461" spans="16:30" ht="4.5" customHeight="1" x14ac:dyDescent="0.2">
      <c r="P12461" s="75"/>
      <c r="Q12461" s="75"/>
      <c r="W12461" s="75"/>
      <c r="AD12461" s="77"/>
    </row>
    <row r="12462" spans="16:30" ht="4.5" customHeight="1" x14ac:dyDescent="0.2">
      <c r="P12462" s="75"/>
      <c r="Q12462" s="75"/>
      <c r="W12462" s="75"/>
      <c r="AD12462" s="77"/>
    </row>
    <row r="12463" spans="16:30" ht="4.5" customHeight="1" x14ac:dyDescent="0.2">
      <c r="P12463" s="75"/>
      <c r="Q12463" s="75"/>
      <c r="W12463" s="75"/>
      <c r="AD12463" s="77"/>
    </row>
    <row r="12464" spans="16:30" ht="4.5" customHeight="1" x14ac:dyDescent="0.2">
      <c r="P12464" s="75"/>
      <c r="Q12464" s="75"/>
      <c r="W12464" s="75"/>
      <c r="AD12464" s="77"/>
    </row>
    <row r="12465" spans="16:30" ht="4.5" customHeight="1" x14ac:dyDescent="0.2">
      <c r="P12465" s="75"/>
      <c r="Q12465" s="75"/>
      <c r="W12465" s="75"/>
      <c r="AD12465" s="77"/>
    </row>
    <row r="12466" spans="16:30" ht="4.5" customHeight="1" x14ac:dyDescent="0.2">
      <c r="P12466" s="75"/>
      <c r="Q12466" s="75"/>
      <c r="W12466" s="75"/>
      <c r="AD12466" s="77"/>
    </row>
    <row r="12467" spans="16:30" ht="4.5" customHeight="1" x14ac:dyDescent="0.2">
      <c r="P12467" s="75"/>
      <c r="Q12467" s="75"/>
      <c r="W12467" s="75"/>
      <c r="AD12467" s="77"/>
    </row>
    <row r="12468" spans="16:30" ht="4.5" customHeight="1" x14ac:dyDescent="0.2">
      <c r="P12468" s="75"/>
      <c r="Q12468" s="75"/>
      <c r="W12468" s="75"/>
      <c r="AD12468" s="77"/>
    </row>
    <row r="12469" spans="16:30" ht="4.5" customHeight="1" x14ac:dyDescent="0.2">
      <c r="P12469" s="75"/>
      <c r="Q12469" s="75"/>
      <c r="W12469" s="75"/>
      <c r="AD12469" s="77"/>
    </row>
    <row r="12470" spans="16:30" ht="4.5" customHeight="1" x14ac:dyDescent="0.2">
      <c r="P12470" s="75"/>
      <c r="Q12470" s="75"/>
      <c r="W12470" s="75"/>
      <c r="AD12470" s="77"/>
    </row>
    <row r="12471" spans="16:30" ht="4.5" customHeight="1" x14ac:dyDescent="0.2">
      <c r="P12471" s="75"/>
      <c r="Q12471" s="75"/>
      <c r="W12471" s="75"/>
      <c r="AD12471" s="77"/>
    </row>
    <row r="12472" spans="16:30" ht="4.5" customHeight="1" x14ac:dyDescent="0.2">
      <c r="P12472" s="75"/>
      <c r="Q12472" s="75"/>
      <c r="W12472" s="75"/>
      <c r="AD12472" s="77"/>
    </row>
    <row r="12473" spans="16:30" ht="4.5" customHeight="1" x14ac:dyDescent="0.2">
      <c r="P12473" s="75"/>
      <c r="Q12473" s="75"/>
      <c r="W12473" s="75"/>
      <c r="AD12473" s="77"/>
    </row>
    <row r="12474" spans="16:30" ht="4.5" customHeight="1" x14ac:dyDescent="0.2">
      <c r="P12474" s="75"/>
      <c r="Q12474" s="75"/>
      <c r="W12474" s="75"/>
      <c r="AD12474" s="77"/>
    </row>
    <row r="12475" spans="16:30" ht="4.5" customHeight="1" x14ac:dyDescent="0.2">
      <c r="P12475" s="75"/>
      <c r="Q12475" s="75"/>
      <c r="W12475" s="75"/>
      <c r="AD12475" s="77"/>
    </row>
    <row r="12476" spans="16:30" ht="4.5" customHeight="1" x14ac:dyDescent="0.2">
      <c r="P12476" s="75"/>
      <c r="Q12476" s="75"/>
      <c r="W12476" s="75"/>
      <c r="AD12476" s="77"/>
    </row>
    <row r="12477" spans="16:30" ht="4.5" customHeight="1" x14ac:dyDescent="0.2">
      <c r="P12477" s="75"/>
      <c r="Q12477" s="75"/>
      <c r="W12477" s="75"/>
      <c r="AD12477" s="77"/>
    </row>
    <row r="12478" spans="16:30" ht="4.5" customHeight="1" x14ac:dyDescent="0.2">
      <c r="P12478" s="75"/>
      <c r="Q12478" s="75"/>
      <c r="W12478" s="75"/>
      <c r="AD12478" s="77"/>
    </row>
    <row r="12479" spans="16:30" ht="4.5" customHeight="1" x14ac:dyDescent="0.2">
      <c r="P12479" s="75"/>
      <c r="Q12479" s="75"/>
      <c r="W12479" s="75"/>
      <c r="AD12479" s="77"/>
    </row>
    <row r="12480" spans="16:30" ht="4.5" customHeight="1" x14ac:dyDescent="0.2">
      <c r="P12480" s="75"/>
      <c r="Q12480" s="75"/>
      <c r="W12480" s="75"/>
      <c r="AD12480" s="77"/>
    </row>
    <row r="12481" spans="16:30" ht="4.5" customHeight="1" x14ac:dyDescent="0.2">
      <c r="P12481" s="75"/>
      <c r="Q12481" s="75"/>
      <c r="W12481" s="75"/>
      <c r="AD12481" s="77"/>
    </row>
    <row r="12482" spans="16:30" ht="4.5" customHeight="1" x14ac:dyDescent="0.2">
      <c r="P12482" s="75"/>
      <c r="Q12482" s="75"/>
      <c r="W12482" s="75"/>
      <c r="AD12482" s="77"/>
    </row>
    <row r="12483" spans="16:30" ht="4.5" customHeight="1" x14ac:dyDescent="0.2">
      <c r="P12483" s="75"/>
      <c r="Q12483" s="75"/>
      <c r="W12483" s="75"/>
      <c r="AD12483" s="77"/>
    </row>
    <row r="12484" spans="16:30" ht="4.5" customHeight="1" x14ac:dyDescent="0.2">
      <c r="P12484" s="75"/>
      <c r="Q12484" s="75"/>
      <c r="W12484" s="75"/>
      <c r="AD12484" s="77"/>
    </row>
    <row r="12485" spans="16:30" ht="4.5" customHeight="1" x14ac:dyDescent="0.2">
      <c r="P12485" s="75"/>
      <c r="Q12485" s="75"/>
      <c r="W12485" s="75"/>
      <c r="AD12485" s="77"/>
    </row>
    <row r="12486" spans="16:30" ht="4.5" customHeight="1" x14ac:dyDescent="0.2">
      <c r="P12486" s="75"/>
      <c r="Q12486" s="75"/>
      <c r="W12486" s="75"/>
      <c r="AD12486" s="77"/>
    </row>
    <row r="12487" spans="16:30" ht="4.5" customHeight="1" x14ac:dyDescent="0.2">
      <c r="P12487" s="75"/>
      <c r="Q12487" s="75"/>
      <c r="W12487" s="75"/>
      <c r="AD12487" s="77"/>
    </row>
    <row r="12488" spans="16:30" ht="4.5" customHeight="1" x14ac:dyDescent="0.2">
      <c r="P12488" s="75"/>
      <c r="Q12488" s="75"/>
      <c r="W12488" s="75"/>
      <c r="AD12488" s="77"/>
    </row>
    <row r="12489" spans="16:30" ht="4.5" customHeight="1" x14ac:dyDescent="0.2">
      <c r="P12489" s="75"/>
      <c r="Q12489" s="75"/>
      <c r="W12489" s="75"/>
      <c r="AD12489" s="77"/>
    </row>
    <row r="12490" spans="16:30" ht="4.5" customHeight="1" x14ac:dyDescent="0.2">
      <c r="P12490" s="75"/>
      <c r="Q12490" s="75"/>
      <c r="W12490" s="75"/>
      <c r="AD12490" s="77"/>
    </row>
    <row r="12491" spans="16:30" ht="4.5" customHeight="1" x14ac:dyDescent="0.2">
      <c r="P12491" s="75"/>
      <c r="Q12491" s="75"/>
      <c r="W12491" s="75"/>
      <c r="AD12491" s="77"/>
    </row>
    <row r="12492" spans="16:30" ht="4.5" customHeight="1" x14ac:dyDescent="0.2">
      <c r="P12492" s="75"/>
      <c r="Q12492" s="75"/>
      <c r="W12492" s="75"/>
      <c r="AD12492" s="77"/>
    </row>
    <row r="12493" spans="16:30" ht="4.5" customHeight="1" x14ac:dyDescent="0.2">
      <c r="P12493" s="75"/>
      <c r="Q12493" s="75"/>
      <c r="W12493" s="75"/>
      <c r="AD12493" s="77"/>
    </row>
    <row r="12494" spans="16:30" ht="4.5" customHeight="1" x14ac:dyDescent="0.2">
      <c r="P12494" s="75"/>
      <c r="Q12494" s="75"/>
      <c r="W12494" s="75"/>
      <c r="AD12494" s="77"/>
    </row>
    <row r="12495" spans="16:30" ht="4.5" customHeight="1" x14ac:dyDescent="0.2">
      <c r="P12495" s="75"/>
      <c r="Q12495" s="75"/>
      <c r="W12495" s="75"/>
      <c r="AD12495" s="77"/>
    </row>
    <row r="12496" spans="16:30" ht="4.5" customHeight="1" x14ac:dyDescent="0.2">
      <c r="P12496" s="75"/>
      <c r="Q12496" s="75"/>
      <c r="W12496" s="75"/>
      <c r="AD12496" s="77"/>
    </row>
    <row r="12497" spans="16:30" ht="4.5" customHeight="1" x14ac:dyDescent="0.2">
      <c r="P12497" s="75"/>
      <c r="Q12497" s="75"/>
      <c r="W12497" s="75"/>
      <c r="AD12497" s="77"/>
    </row>
    <row r="12498" spans="16:30" ht="4.5" customHeight="1" x14ac:dyDescent="0.2">
      <c r="P12498" s="75"/>
      <c r="Q12498" s="75"/>
      <c r="W12498" s="75"/>
      <c r="AD12498" s="77"/>
    </row>
    <row r="12499" spans="16:30" ht="4.5" customHeight="1" x14ac:dyDescent="0.2">
      <c r="P12499" s="75"/>
      <c r="Q12499" s="75"/>
      <c r="W12499" s="75"/>
      <c r="AD12499" s="77"/>
    </row>
    <row r="12500" spans="16:30" ht="4.5" customHeight="1" x14ac:dyDescent="0.2">
      <c r="P12500" s="75"/>
      <c r="Q12500" s="75"/>
      <c r="W12500" s="75"/>
      <c r="AD12500" s="77"/>
    </row>
    <row r="12501" spans="16:30" ht="4.5" customHeight="1" x14ac:dyDescent="0.2">
      <c r="P12501" s="75"/>
      <c r="Q12501" s="75"/>
      <c r="W12501" s="75"/>
      <c r="AD12501" s="77"/>
    </row>
    <row r="12502" spans="16:30" ht="4.5" customHeight="1" x14ac:dyDescent="0.2">
      <c r="P12502" s="75"/>
      <c r="Q12502" s="75"/>
      <c r="W12502" s="75"/>
      <c r="AD12502" s="77"/>
    </row>
    <row r="12503" spans="16:30" ht="4.5" customHeight="1" x14ac:dyDescent="0.2">
      <c r="P12503" s="75"/>
      <c r="Q12503" s="75"/>
      <c r="W12503" s="75"/>
      <c r="AD12503" s="77"/>
    </row>
    <row r="12504" spans="16:30" ht="4.5" customHeight="1" x14ac:dyDescent="0.2">
      <c r="P12504" s="75"/>
      <c r="Q12504" s="75"/>
      <c r="W12504" s="75"/>
      <c r="AD12504" s="77"/>
    </row>
    <row r="12505" spans="16:30" ht="4.5" customHeight="1" x14ac:dyDescent="0.2">
      <c r="P12505" s="75"/>
      <c r="Q12505" s="75"/>
      <c r="W12505" s="75"/>
      <c r="AD12505" s="77"/>
    </row>
    <row r="12506" spans="16:30" ht="4.5" customHeight="1" x14ac:dyDescent="0.2">
      <c r="P12506" s="75"/>
      <c r="Q12506" s="75"/>
      <c r="W12506" s="75"/>
      <c r="AD12506" s="77"/>
    </row>
    <row r="12507" spans="16:30" ht="4.5" customHeight="1" x14ac:dyDescent="0.2">
      <c r="P12507" s="75"/>
      <c r="Q12507" s="75"/>
      <c r="W12507" s="75"/>
      <c r="AD12507" s="77"/>
    </row>
    <row r="12508" spans="16:30" ht="4.5" customHeight="1" x14ac:dyDescent="0.2">
      <c r="P12508" s="75"/>
      <c r="Q12508" s="75"/>
      <c r="W12508" s="75"/>
      <c r="AD12508" s="77"/>
    </row>
    <row r="12509" spans="16:30" ht="4.5" customHeight="1" x14ac:dyDescent="0.2">
      <c r="P12509" s="75"/>
      <c r="Q12509" s="75"/>
      <c r="W12509" s="75"/>
      <c r="AD12509" s="77"/>
    </row>
    <row r="12510" spans="16:30" ht="4.5" customHeight="1" x14ac:dyDescent="0.2">
      <c r="P12510" s="75"/>
      <c r="Q12510" s="75"/>
      <c r="W12510" s="75"/>
      <c r="AD12510" s="77"/>
    </row>
    <row r="12511" spans="16:30" ht="4.5" customHeight="1" x14ac:dyDescent="0.2">
      <c r="P12511" s="75"/>
      <c r="Q12511" s="75"/>
      <c r="W12511" s="75"/>
      <c r="AD12511" s="77"/>
    </row>
    <row r="12512" spans="16:30" ht="4.5" customHeight="1" x14ac:dyDescent="0.2">
      <c r="P12512" s="75"/>
      <c r="Q12512" s="75"/>
      <c r="W12512" s="75"/>
      <c r="AD12512" s="77"/>
    </row>
    <row r="12513" spans="16:30" ht="4.5" customHeight="1" x14ac:dyDescent="0.2">
      <c r="P12513" s="75"/>
      <c r="Q12513" s="75"/>
      <c r="W12513" s="75"/>
      <c r="AD12513" s="77"/>
    </row>
    <row r="12514" spans="16:30" ht="4.5" customHeight="1" x14ac:dyDescent="0.2">
      <c r="P12514" s="75"/>
      <c r="Q12514" s="75"/>
      <c r="W12514" s="75"/>
      <c r="AD12514" s="77"/>
    </row>
    <row r="12515" spans="16:30" ht="4.5" customHeight="1" x14ac:dyDescent="0.2">
      <c r="P12515" s="75"/>
      <c r="Q12515" s="75"/>
      <c r="W12515" s="75"/>
      <c r="AD12515" s="77"/>
    </row>
    <row r="12516" spans="16:30" ht="4.5" customHeight="1" x14ac:dyDescent="0.2">
      <c r="P12516" s="75"/>
      <c r="Q12516" s="75"/>
      <c r="W12516" s="75"/>
      <c r="AD12516" s="77"/>
    </row>
    <row r="12517" spans="16:30" ht="4.5" customHeight="1" x14ac:dyDescent="0.2">
      <c r="P12517" s="75"/>
      <c r="Q12517" s="75"/>
      <c r="W12517" s="75"/>
      <c r="AD12517" s="77"/>
    </row>
    <row r="12518" spans="16:30" ht="4.5" customHeight="1" x14ac:dyDescent="0.2">
      <c r="P12518" s="75"/>
      <c r="Q12518" s="75"/>
      <c r="W12518" s="75"/>
      <c r="AD12518" s="77"/>
    </row>
    <row r="12519" spans="16:30" ht="4.5" customHeight="1" x14ac:dyDescent="0.2">
      <c r="P12519" s="75"/>
      <c r="Q12519" s="75"/>
      <c r="W12519" s="75"/>
      <c r="AD12519" s="77"/>
    </row>
    <row r="12520" spans="16:30" ht="4.5" customHeight="1" x14ac:dyDescent="0.2">
      <c r="P12520" s="75"/>
      <c r="Q12520" s="75"/>
      <c r="W12520" s="75"/>
      <c r="AD12520" s="77"/>
    </row>
    <row r="12521" spans="16:30" ht="4.5" customHeight="1" x14ac:dyDescent="0.2">
      <c r="P12521" s="75"/>
      <c r="Q12521" s="75"/>
      <c r="W12521" s="75"/>
      <c r="AD12521" s="77"/>
    </row>
    <row r="12522" spans="16:30" ht="4.5" customHeight="1" x14ac:dyDescent="0.2">
      <c r="P12522" s="75"/>
      <c r="Q12522" s="75"/>
      <c r="W12522" s="75"/>
      <c r="AD12522" s="77"/>
    </row>
    <row r="12523" spans="16:30" ht="4.5" customHeight="1" x14ac:dyDescent="0.2">
      <c r="P12523" s="75"/>
      <c r="Q12523" s="75"/>
      <c r="W12523" s="75"/>
      <c r="AD12523" s="77"/>
    </row>
    <row r="12524" spans="16:30" ht="4.5" customHeight="1" x14ac:dyDescent="0.2">
      <c r="P12524" s="75"/>
      <c r="Q12524" s="75"/>
      <c r="W12524" s="75"/>
      <c r="AD12524" s="77"/>
    </row>
    <row r="12525" spans="16:30" ht="4.5" customHeight="1" x14ac:dyDescent="0.2">
      <c r="P12525" s="75"/>
      <c r="Q12525" s="75"/>
      <c r="W12525" s="75"/>
      <c r="AD12525" s="77"/>
    </row>
    <row r="12526" spans="16:30" ht="4.5" customHeight="1" x14ac:dyDescent="0.2">
      <c r="P12526" s="75"/>
      <c r="Q12526" s="75"/>
      <c r="W12526" s="75"/>
      <c r="AD12526" s="77"/>
    </row>
    <row r="12527" spans="16:30" ht="4.5" customHeight="1" x14ac:dyDescent="0.2">
      <c r="P12527" s="75"/>
      <c r="Q12527" s="75"/>
      <c r="W12527" s="75"/>
      <c r="AD12527" s="77"/>
    </row>
    <row r="12528" spans="16:30" ht="4.5" customHeight="1" x14ac:dyDescent="0.2">
      <c r="P12528" s="75"/>
      <c r="Q12528" s="75"/>
      <c r="W12528" s="75"/>
      <c r="AD12528" s="77"/>
    </row>
    <row r="12529" spans="16:30" ht="4.5" customHeight="1" x14ac:dyDescent="0.2">
      <c r="P12529" s="75"/>
      <c r="Q12529" s="75"/>
      <c r="W12529" s="75"/>
      <c r="AD12529" s="77"/>
    </row>
    <row r="12530" spans="16:30" ht="4.5" customHeight="1" x14ac:dyDescent="0.2">
      <c r="P12530" s="75"/>
      <c r="Q12530" s="75"/>
      <c r="W12530" s="75"/>
      <c r="AD12530" s="77"/>
    </row>
    <row r="12531" spans="16:30" ht="4.5" customHeight="1" x14ac:dyDescent="0.2">
      <c r="P12531" s="75"/>
      <c r="Q12531" s="75"/>
      <c r="W12531" s="75"/>
      <c r="AD12531" s="77"/>
    </row>
    <row r="12532" spans="16:30" ht="4.5" customHeight="1" x14ac:dyDescent="0.2">
      <c r="P12532" s="75"/>
      <c r="Q12532" s="75"/>
      <c r="W12532" s="75"/>
      <c r="AD12532" s="77"/>
    </row>
    <row r="12533" spans="16:30" ht="4.5" customHeight="1" x14ac:dyDescent="0.2">
      <c r="P12533" s="75"/>
      <c r="Q12533" s="75"/>
      <c r="W12533" s="75"/>
      <c r="AD12533" s="77"/>
    </row>
    <row r="12534" spans="16:30" ht="4.5" customHeight="1" x14ac:dyDescent="0.2">
      <c r="P12534" s="75"/>
      <c r="Q12534" s="75"/>
      <c r="W12534" s="75"/>
      <c r="AD12534" s="77"/>
    </row>
    <row r="12535" spans="16:30" ht="4.5" customHeight="1" x14ac:dyDescent="0.2">
      <c r="P12535" s="75"/>
      <c r="Q12535" s="75"/>
      <c r="W12535" s="75"/>
      <c r="AD12535" s="77"/>
    </row>
    <row r="12536" spans="16:30" ht="4.5" customHeight="1" x14ac:dyDescent="0.2">
      <c r="P12536" s="75"/>
      <c r="Q12536" s="75"/>
      <c r="W12536" s="75"/>
      <c r="AD12536" s="77"/>
    </row>
    <row r="12537" spans="16:30" ht="4.5" customHeight="1" x14ac:dyDescent="0.2">
      <c r="P12537" s="75"/>
      <c r="Q12537" s="75"/>
      <c r="W12537" s="75"/>
      <c r="AD12537" s="77"/>
    </row>
    <row r="12538" spans="16:30" ht="4.5" customHeight="1" x14ac:dyDescent="0.2">
      <c r="P12538" s="75"/>
      <c r="Q12538" s="75"/>
      <c r="W12538" s="75"/>
      <c r="AD12538" s="77"/>
    </row>
    <row r="12539" spans="16:30" ht="4.5" customHeight="1" x14ac:dyDescent="0.2">
      <c r="P12539" s="75"/>
      <c r="Q12539" s="75"/>
      <c r="W12539" s="75"/>
      <c r="AD12539" s="77"/>
    </row>
    <row r="12540" spans="16:30" ht="4.5" customHeight="1" x14ac:dyDescent="0.2">
      <c r="P12540" s="75"/>
      <c r="Q12540" s="75"/>
      <c r="W12540" s="75"/>
      <c r="AD12540" s="77"/>
    </row>
    <row r="12541" spans="16:30" ht="4.5" customHeight="1" x14ac:dyDescent="0.2">
      <c r="P12541" s="75"/>
      <c r="Q12541" s="75"/>
      <c r="W12541" s="75"/>
      <c r="AD12541" s="77"/>
    </row>
    <row r="12542" spans="16:30" ht="4.5" customHeight="1" x14ac:dyDescent="0.2">
      <c r="P12542" s="75"/>
      <c r="Q12542" s="75"/>
      <c r="W12542" s="75"/>
      <c r="AD12542" s="77"/>
    </row>
    <row r="12543" spans="16:30" ht="4.5" customHeight="1" x14ac:dyDescent="0.2">
      <c r="P12543" s="75"/>
      <c r="Q12543" s="75"/>
      <c r="W12543" s="75"/>
      <c r="AD12543" s="77"/>
    </row>
    <row r="12544" spans="16:30" ht="4.5" customHeight="1" x14ac:dyDescent="0.2">
      <c r="P12544" s="75"/>
      <c r="Q12544" s="75"/>
      <c r="W12544" s="75"/>
      <c r="AD12544" s="77"/>
    </row>
    <row r="12545" spans="16:30" ht="4.5" customHeight="1" x14ac:dyDescent="0.2">
      <c r="P12545" s="75"/>
      <c r="Q12545" s="75"/>
      <c r="W12545" s="75"/>
      <c r="AD12545" s="77"/>
    </row>
    <row r="12546" spans="16:30" ht="4.5" customHeight="1" x14ac:dyDescent="0.2">
      <c r="P12546" s="75"/>
      <c r="Q12546" s="75"/>
      <c r="W12546" s="75"/>
      <c r="AD12546" s="77"/>
    </row>
    <row r="12547" spans="16:30" ht="4.5" customHeight="1" x14ac:dyDescent="0.2">
      <c r="P12547" s="75"/>
      <c r="Q12547" s="75"/>
      <c r="W12547" s="75"/>
      <c r="AD12547" s="77"/>
    </row>
    <row r="12548" spans="16:30" ht="4.5" customHeight="1" x14ac:dyDescent="0.2">
      <c r="P12548" s="75"/>
      <c r="Q12548" s="75"/>
      <c r="W12548" s="75"/>
      <c r="AD12548" s="77"/>
    </row>
    <row r="12549" spans="16:30" ht="4.5" customHeight="1" x14ac:dyDescent="0.2">
      <c r="P12549" s="75"/>
      <c r="Q12549" s="75"/>
      <c r="W12549" s="75"/>
      <c r="AD12549" s="77"/>
    </row>
    <row r="12550" spans="16:30" ht="4.5" customHeight="1" x14ac:dyDescent="0.2">
      <c r="P12550" s="75"/>
      <c r="Q12550" s="75"/>
      <c r="W12550" s="75"/>
      <c r="AD12550" s="77"/>
    </row>
    <row r="12551" spans="16:30" ht="4.5" customHeight="1" x14ac:dyDescent="0.2">
      <c r="P12551" s="75"/>
      <c r="Q12551" s="75"/>
      <c r="W12551" s="75"/>
      <c r="AD12551" s="77"/>
    </row>
    <row r="12552" spans="16:30" ht="4.5" customHeight="1" x14ac:dyDescent="0.2">
      <c r="P12552" s="75"/>
      <c r="Q12552" s="75"/>
      <c r="W12552" s="75"/>
      <c r="AD12552" s="77"/>
    </row>
    <row r="12553" spans="16:30" ht="4.5" customHeight="1" x14ac:dyDescent="0.2">
      <c r="P12553" s="75"/>
      <c r="Q12553" s="75"/>
      <c r="W12553" s="75"/>
      <c r="AD12553" s="77"/>
    </row>
    <row r="12554" spans="16:30" ht="4.5" customHeight="1" x14ac:dyDescent="0.2">
      <c r="P12554" s="75"/>
      <c r="Q12554" s="75"/>
      <c r="W12554" s="75"/>
      <c r="AD12554" s="77"/>
    </row>
    <row r="12555" spans="16:30" ht="4.5" customHeight="1" x14ac:dyDescent="0.2">
      <c r="P12555" s="75"/>
      <c r="Q12555" s="75"/>
      <c r="W12555" s="75"/>
      <c r="AD12555" s="77"/>
    </row>
    <row r="12556" spans="16:30" ht="4.5" customHeight="1" x14ac:dyDescent="0.2">
      <c r="P12556" s="75"/>
      <c r="Q12556" s="75"/>
      <c r="W12556" s="75"/>
      <c r="AD12556" s="77"/>
    </row>
    <row r="12557" spans="16:30" ht="4.5" customHeight="1" x14ac:dyDescent="0.2">
      <c r="P12557" s="75"/>
      <c r="Q12557" s="75"/>
      <c r="W12557" s="75"/>
      <c r="AD12557" s="77"/>
    </row>
    <row r="12558" spans="16:30" ht="4.5" customHeight="1" x14ac:dyDescent="0.2">
      <c r="P12558" s="75"/>
      <c r="Q12558" s="75"/>
      <c r="W12558" s="75"/>
      <c r="AD12558" s="77"/>
    </row>
    <row r="12559" spans="16:30" ht="4.5" customHeight="1" x14ac:dyDescent="0.2">
      <c r="P12559" s="75"/>
      <c r="Q12559" s="75"/>
      <c r="W12559" s="75"/>
      <c r="AD12559" s="77"/>
    </row>
    <row r="12560" spans="16:30" ht="4.5" customHeight="1" x14ac:dyDescent="0.2">
      <c r="P12560" s="75"/>
      <c r="Q12560" s="75"/>
      <c r="W12560" s="75"/>
      <c r="AD12560" s="77"/>
    </row>
    <row r="12561" spans="16:30" ht="4.5" customHeight="1" x14ac:dyDescent="0.2">
      <c r="P12561" s="75"/>
      <c r="Q12561" s="75"/>
      <c r="W12561" s="75"/>
      <c r="AD12561" s="77"/>
    </row>
    <row r="12562" spans="16:30" ht="4.5" customHeight="1" x14ac:dyDescent="0.2">
      <c r="P12562" s="75"/>
      <c r="Q12562" s="75"/>
      <c r="W12562" s="75"/>
      <c r="AD12562" s="77"/>
    </row>
    <row r="12563" spans="16:30" ht="4.5" customHeight="1" x14ac:dyDescent="0.2">
      <c r="P12563" s="75"/>
      <c r="Q12563" s="75"/>
      <c r="W12563" s="75"/>
      <c r="AD12563" s="77"/>
    </row>
    <row r="12564" spans="16:30" ht="4.5" customHeight="1" x14ac:dyDescent="0.2">
      <c r="P12564" s="75"/>
      <c r="Q12564" s="75"/>
      <c r="W12564" s="75"/>
      <c r="AD12564" s="77"/>
    </row>
    <row r="12565" spans="16:30" ht="4.5" customHeight="1" x14ac:dyDescent="0.2">
      <c r="P12565" s="75"/>
      <c r="Q12565" s="75"/>
      <c r="W12565" s="75"/>
      <c r="AD12565" s="77"/>
    </row>
    <row r="12566" spans="16:30" ht="4.5" customHeight="1" x14ac:dyDescent="0.2">
      <c r="P12566" s="75"/>
      <c r="Q12566" s="75"/>
      <c r="W12566" s="75"/>
      <c r="AD12566" s="77"/>
    </row>
    <row r="12567" spans="16:30" ht="4.5" customHeight="1" x14ac:dyDescent="0.2">
      <c r="P12567" s="75"/>
      <c r="Q12567" s="75"/>
      <c r="W12567" s="75"/>
      <c r="AD12567" s="77"/>
    </row>
    <row r="12568" spans="16:30" ht="4.5" customHeight="1" x14ac:dyDescent="0.2">
      <c r="P12568" s="75"/>
      <c r="Q12568" s="75"/>
      <c r="W12568" s="75"/>
      <c r="AD12568" s="77"/>
    </row>
    <row r="12569" spans="16:30" ht="4.5" customHeight="1" x14ac:dyDescent="0.2">
      <c r="P12569" s="75"/>
      <c r="Q12569" s="75"/>
      <c r="W12569" s="75"/>
      <c r="AD12569" s="77"/>
    </row>
    <row r="12570" spans="16:30" ht="4.5" customHeight="1" x14ac:dyDescent="0.2">
      <c r="P12570" s="75"/>
      <c r="Q12570" s="75"/>
      <c r="W12570" s="75"/>
      <c r="AD12570" s="77"/>
    </row>
    <row r="12571" spans="16:30" ht="4.5" customHeight="1" x14ac:dyDescent="0.2">
      <c r="P12571" s="75"/>
      <c r="Q12571" s="75"/>
      <c r="W12571" s="75"/>
      <c r="AD12571" s="77"/>
    </row>
    <row r="12572" spans="16:30" ht="4.5" customHeight="1" x14ac:dyDescent="0.2">
      <c r="P12572" s="75"/>
      <c r="Q12572" s="75"/>
      <c r="W12572" s="75"/>
      <c r="AD12572" s="77"/>
    </row>
    <row r="12573" spans="16:30" ht="4.5" customHeight="1" x14ac:dyDescent="0.2">
      <c r="P12573" s="75"/>
      <c r="Q12573" s="75"/>
      <c r="W12573" s="75"/>
      <c r="AD12573" s="77"/>
    </row>
    <row r="12574" spans="16:30" ht="4.5" customHeight="1" x14ac:dyDescent="0.2">
      <c r="P12574" s="75"/>
      <c r="Q12574" s="75"/>
      <c r="W12574" s="75"/>
      <c r="AD12574" s="77"/>
    </row>
    <row r="12575" spans="16:30" ht="4.5" customHeight="1" x14ac:dyDescent="0.2">
      <c r="P12575" s="75"/>
      <c r="Q12575" s="75"/>
      <c r="W12575" s="75"/>
      <c r="AD12575" s="77"/>
    </row>
    <row r="12576" spans="16:30" ht="4.5" customHeight="1" x14ac:dyDescent="0.2">
      <c r="P12576" s="75"/>
      <c r="Q12576" s="75"/>
      <c r="W12576" s="75"/>
      <c r="AD12576" s="77"/>
    </row>
    <row r="12577" spans="16:30" ht="4.5" customHeight="1" x14ac:dyDescent="0.2">
      <c r="P12577" s="75"/>
      <c r="Q12577" s="75"/>
      <c r="W12577" s="75"/>
      <c r="AD12577" s="77"/>
    </row>
    <row r="12578" spans="16:30" ht="4.5" customHeight="1" x14ac:dyDescent="0.2">
      <c r="P12578" s="75"/>
      <c r="Q12578" s="75"/>
      <c r="W12578" s="75"/>
      <c r="AD12578" s="77"/>
    </row>
    <row r="12579" spans="16:30" ht="4.5" customHeight="1" x14ac:dyDescent="0.2">
      <c r="P12579" s="75"/>
      <c r="Q12579" s="75"/>
      <c r="W12579" s="75"/>
      <c r="AD12579" s="77"/>
    </row>
    <row r="12580" spans="16:30" ht="4.5" customHeight="1" x14ac:dyDescent="0.2">
      <c r="P12580" s="75"/>
      <c r="Q12580" s="75"/>
      <c r="W12580" s="75"/>
      <c r="AD12580" s="77"/>
    </row>
    <row r="12581" spans="16:30" ht="4.5" customHeight="1" x14ac:dyDescent="0.2">
      <c r="P12581" s="75"/>
      <c r="Q12581" s="75"/>
      <c r="W12581" s="75"/>
      <c r="AD12581" s="77"/>
    </row>
    <row r="12582" spans="16:30" ht="4.5" customHeight="1" x14ac:dyDescent="0.2">
      <c r="P12582" s="75"/>
      <c r="Q12582" s="75"/>
      <c r="W12582" s="75"/>
      <c r="AD12582" s="77"/>
    </row>
    <row r="12583" spans="16:30" ht="4.5" customHeight="1" x14ac:dyDescent="0.2">
      <c r="P12583" s="75"/>
      <c r="Q12583" s="75"/>
      <c r="W12583" s="75"/>
      <c r="AD12583" s="77"/>
    </row>
    <row r="12584" spans="16:30" ht="4.5" customHeight="1" x14ac:dyDescent="0.2">
      <c r="P12584" s="75"/>
      <c r="Q12584" s="75"/>
      <c r="W12584" s="75"/>
      <c r="AD12584" s="77"/>
    </row>
    <row r="12585" spans="16:30" ht="4.5" customHeight="1" x14ac:dyDescent="0.2">
      <c r="P12585" s="75"/>
      <c r="Q12585" s="75"/>
      <c r="W12585" s="75"/>
      <c r="AD12585" s="77"/>
    </row>
    <row r="12586" spans="16:30" ht="4.5" customHeight="1" x14ac:dyDescent="0.2">
      <c r="P12586" s="75"/>
      <c r="Q12586" s="75"/>
      <c r="W12586" s="75"/>
      <c r="AD12586" s="77"/>
    </row>
    <row r="12587" spans="16:30" ht="4.5" customHeight="1" x14ac:dyDescent="0.2">
      <c r="P12587" s="75"/>
      <c r="Q12587" s="75"/>
      <c r="W12587" s="75"/>
      <c r="AD12587" s="77"/>
    </row>
    <row r="12588" spans="16:30" ht="4.5" customHeight="1" x14ac:dyDescent="0.2">
      <c r="P12588" s="75"/>
      <c r="Q12588" s="75"/>
      <c r="W12588" s="75"/>
      <c r="AD12588" s="77"/>
    </row>
    <row r="12589" spans="16:30" ht="4.5" customHeight="1" x14ac:dyDescent="0.2">
      <c r="P12589" s="75"/>
      <c r="Q12589" s="75"/>
      <c r="W12589" s="75"/>
      <c r="AD12589" s="77"/>
    </row>
    <row r="12590" spans="16:30" ht="4.5" customHeight="1" x14ac:dyDescent="0.2">
      <c r="P12590" s="75"/>
      <c r="Q12590" s="75"/>
      <c r="W12590" s="75"/>
      <c r="AD12590" s="77"/>
    </row>
    <row r="12591" spans="16:30" ht="4.5" customHeight="1" x14ac:dyDescent="0.2">
      <c r="P12591" s="75"/>
      <c r="Q12591" s="75"/>
      <c r="W12591" s="75"/>
      <c r="AD12591" s="77"/>
    </row>
    <row r="12592" spans="16:30" ht="4.5" customHeight="1" x14ac:dyDescent="0.2">
      <c r="P12592" s="75"/>
      <c r="Q12592" s="75"/>
      <c r="W12592" s="75"/>
      <c r="AD12592" s="77"/>
    </row>
    <row r="12593" spans="16:30" ht="4.5" customHeight="1" x14ac:dyDescent="0.2">
      <c r="P12593" s="75"/>
      <c r="Q12593" s="75"/>
      <c r="W12593" s="75"/>
      <c r="AD12593" s="77"/>
    </row>
    <row r="12594" spans="16:30" ht="4.5" customHeight="1" x14ac:dyDescent="0.2">
      <c r="P12594" s="75"/>
      <c r="Q12594" s="75"/>
      <c r="W12594" s="75"/>
      <c r="AD12594" s="77"/>
    </row>
    <row r="12595" spans="16:30" ht="4.5" customHeight="1" x14ac:dyDescent="0.2">
      <c r="P12595" s="75"/>
      <c r="Q12595" s="75"/>
      <c r="W12595" s="75"/>
      <c r="AD12595" s="77"/>
    </row>
    <row r="12596" spans="16:30" ht="4.5" customHeight="1" x14ac:dyDescent="0.2">
      <c r="P12596" s="75"/>
      <c r="Q12596" s="75"/>
      <c r="W12596" s="75"/>
      <c r="AD12596" s="77"/>
    </row>
    <row r="12597" spans="16:30" ht="4.5" customHeight="1" x14ac:dyDescent="0.2">
      <c r="P12597" s="75"/>
      <c r="Q12597" s="75"/>
      <c r="W12597" s="75"/>
      <c r="AD12597" s="77"/>
    </row>
    <row r="12598" spans="16:30" ht="4.5" customHeight="1" x14ac:dyDescent="0.2">
      <c r="P12598" s="75"/>
      <c r="Q12598" s="75"/>
      <c r="W12598" s="75"/>
      <c r="AD12598" s="77"/>
    </row>
    <row r="12599" spans="16:30" ht="4.5" customHeight="1" x14ac:dyDescent="0.2">
      <c r="P12599" s="75"/>
      <c r="Q12599" s="75"/>
      <c r="W12599" s="75"/>
      <c r="AD12599" s="77"/>
    </row>
    <row r="12600" spans="16:30" ht="4.5" customHeight="1" x14ac:dyDescent="0.2">
      <c r="P12600" s="75"/>
      <c r="Q12600" s="75"/>
      <c r="W12600" s="75"/>
      <c r="AD12600" s="77"/>
    </row>
    <row r="12601" spans="16:30" ht="4.5" customHeight="1" x14ac:dyDescent="0.2">
      <c r="P12601" s="75"/>
      <c r="Q12601" s="75"/>
      <c r="W12601" s="75"/>
      <c r="AD12601" s="77"/>
    </row>
    <row r="12602" spans="16:30" ht="4.5" customHeight="1" x14ac:dyDescent="0.2">
      <c r="P12602" s="75"/>
      <c r="Q12602" s="75"/>
      <c r="W12602" s="75"/>
      <c r="AD12602" s="77"/>
    </row>
    <row r="12603" spans="16:30" ht="4.5" customHeight="1" x14ac:dyDescent="0.2">
      <c r="P12603" s="75"/>
      <c r="Q12603" s="75"/>
      <c r="W12603" s="75"/>
      <c r="AD12603" s="77"/>
    </row>
    <row r="12604" spans="16:30" ht="4.5" customHeight="1" x14ac:dyDescent="0.2">
      <c r="P12604" s="75"/>
      <c r="Q12604" s="75"/>
      <c r="W12604" s="75"/>
      <c r="AD12604" s="77"/>
    </row>
    <row r="12605" spans="16:30" ht="4.5" customHeight="1" x14ac:dyDescent="0.2">
      <c r="P12605" s="75"/>
      <c r="Q12605" s="75"/>
      <c r="W12605" s="75"/>
      <c r="AD12605" s="77"/>
    </row>
    <row r="12606" spans="16:30" ht="4.5" customHeight="1" x14ac:dyDescent="0.2">
      <c r="P12606" s="75"/>
      <c r="Q12606" s="75"/>
      <c r="W12606" s="75"/>
      <c r="AD12606" s="77"/>
    </row>
    <row r="12607" spans="16:30" ht="4.5" customHeight="1" x14ac:dyDescent="0.2">
      <c r="P12607" s="75"/>
      <c r="Q12607" s="75"/>
      <c r="W12607" s="75"/>
      <c r="AD12607" s="77"/>
    </row>
    <row r="12608" spans="16:30" ht="4.5" customHeight="1" x14ac:dyDescent="0.2">
      <c r="P12608" s="75"/>
      <c r="Q12608" s="75"/>
      <c r="W12608" s="75"/>
      <c r="AD12608" s="77"/>
    </row>
    <row r="12609" spans="16:30" ht="4.5" customHeight="1" x14ac:dyDescent="0.2">
      <c r="P12609" s="75"/>
      <c r="Q12609" s="75"/>
      <c r="W12609" s="75"/>
      <c r="AD12609" s="77"/>
    </row>
    <row r="12610" spans="16:30" ht="4.5" customHeight="1" x14ac:dyDescent="0.2">
      <c r="P12610" s="75"/>
      <c r="Q12610" s="75"/>
      <c r="W12610" s="75"/>
      <c r="AD12610" s="77"/>
    </row>
    <row r="12611" spans="16:30" ht="4.5" customHeight="1" x14ac:dyDescent="0.2">
      <c r="P12611" s="75"/>
      <c r="Q12611" s="75"/>
      <c r="W12611" s="75"/>
      <c r="AD12611" s="77"/>
    </row>
    <row r="12612" spans="16:30" ht="4.5" customHeight="1" x14ac:dyDescent="0.2">
      <c r="P12612" s="75"/>
      <c r="Q12612" s="75"/>
      <c r="W12612" s="75"/>
      <c r="AD12612" s="77"/>
    </row>
    <row r="12613" spans="16:30" ht="4.5" customHeight="1" x14ac:dyDescent="0.2">
      <c r="P12613" s="75"/>
      <c r="Q12613" s="75"/>
      <c r="W12613" s="75"/>
      <c r="AD12613" s="77"/>
    </row>
    <row r="12614" spans="16:30" ht="4.5" customHeight="1" x14ac:dyDescent="0.2">
      <c r="P12614" s="75"/>
      <c r="Q12614" s="75"/>
      <c r="W12614" s="75"/>
      <c r="AD12614" s="77"/>
    </row>
    <row r="12615" spans="16:30" ht="4.5" customHeight="1" x14ac:dyDescent="0.2">
      <c r="P12615" s="75"/>
      <c r="Q12615" s="75"/>
      <c r="W12615" s="75"/>
      <c r="AD12615" s="77"/>
    </row>
    <row r="12616" spans="16:30" ht="4.5" customHeight="1" x14ac:dyDescent="0.2">
      <c r="P12616" s="75"/>
      <c r="Q12616" s="75"/>
      <c r="W12616" s="75"/>
      <c r="AD12616" s="77"/>
    </row>
    <row r="12617" spans="16:30" ht="4.5" customHeight="1" x14ac:dyDescent="0.2">
      <c r="P12617" s="75"/>
      <c r="Q12617" s="75"/>
      <c r="W12617" s="75"/>
      <c r="AD12617" s="77"/>
    </row>
    <row r="12618" spans="16:30" ht="4.5" customHeight="1" x14ac:dyDescent="0.2">
      <c r="P12618" s="75"/>
      <c r="Q12618" s="75"/>
      <c r="W12618" s="75"/>
      <c r="AD12618" s="77"/>
    </row>
    <row r="12619" spans="16:30" ht="4.5" customHeight="1" x14ac:dyDescent="0.2">
      <c r="P12619" s="75"/>
      <c r="Q12619" s="75"/>
      <c r="W12619" s="75"/>
      <c r="AD12619" s="77"/>
    </row>
    <row r="12620" spans="16:30" ht="4.5" customHeight="1" x14ac:dyDescent="0.2">
      <c r="P12620" s="75"/>
      <c r="Q12620" s="75"/>
      <c r="W12620" s="75"/>
      <c r="AD12620" s="77"/>
    </row>
    <row r="12621" spans="16:30" ht="4.5" customHeight="1" x14ac:dyDescent="0.2">
      <c r="P12621" s="75"/>
      <c r="Q12621" s="75"/>
      <c r="W12621" s="75"/>
      <c r="AD12621" s="77"/>
    </row>
    <row r="12622" spans="16:30" ht="4.5" customHeight="1" x14ac:dyDescent="0.2">
      <c r="P12622" s="75"/>
      <c r="Q12622" s="75"/>
      <c r="W12622" s="75"/>
      <c r="AD12622" s="77"/>
    </row>
    <row r="12623" spans="16:30" ht="4.5" customHeight="1" x14ac:dyDescent="0.2">
      <c r="P12623" s="75"/>
      <c r="Q12623" s="75"/>
      <c r="W12623" s="75"/>
      <c r="AD12623" s="77"/>
    </row>
    <row r="12624" spans="16:30" ht="4.5" customHeight="1" x14ac:dyDescent="0.2">
      <c r="P12624" s="75"/>
      <c r="Q12624" s="75"/>
      <c r="W12624" s="75"/>
      <c r="AD12624" s="77"/>
    </row>
    <row r="12625" spans="16:30" ht="4.5" customHeight="1" x14ac:dyDescent="0.2">
      <c r="P12625" s="75"/>
      <c r="Q12625" s="75"/>
      <c r="W12625" s="75"/>
      <c r="AD12625" s="77"/>
    </row>
    <row r="12626" spans="16:30" ht="4.5" customHeight="1" x14ac:dyDescent="0.2">
      <c r="P12626" s="75"/>
      <c r="Q12626" s="75"/>
      <c r="W12626" s="75"/>
      <c r="AD12626" s="77"/>
    </row>
    <row r="12627" spans="16:30" ht="4.5" customHeight="1" x14ac:dyDescent="0.2">
      <c r="P12627" s="75"/>
      <c r="Q12627" s="75"/>
      <c r="W12627" s="75"/>
      <c r="AD12627" s="77"/>
    </row>
    <row r="12628" spans="16:30" ht="4.5" customHeight="1" x14ac:dyDescent="0.2">
      <c r="P12628" s="75"/>
      <c r="Q12628" s="75"/>
      <c r="W12628" s="75"/>
      <c r="AD12628" s="77"/>
    </row>
    <row r="12629" spans="16:30" ht="4.5" customHeight="1" x14ac:dyDescent="0.2">
      <c r="P12629" s="75"/>
      <c r="Q12629" s="75"/>
      <c r="W12629" s="75"/>
      <c r="AD12629" s="77"/>
    </row>
    <row r="12630" spans="16:30" ht="4.5" customHeight="1" x14ac:dyDescent="0.2">
      <c r="P12630" s="75"/>
      <c r="Q12630" s="75"/>
      <c r="W12630" s="75"/>
      <c r="AD12630" s="77"/>
    </row>
    <row r="12631" spans="16:30" ht="4.5" customHeight="1" x14ac:dyDescent="0.2">
      <c r="P12631" s="75"/>
      <c r="Q12631" s="75"/>
      <c r="W12631" s="75"/>
      <c r="AD12631" s="77"/>
    </row>
    <row r="12632" spans="16:30" ht="4.5" customHeight="1" x14ac:dyDescent="0.2">
      <c r="P12632" s="75"/>
      <c r="Q12632" s="75"/>
      <c r="W12632" s="75"/>
      <c r="AD12632" s="77"/>
    </row>
    <row r="12633" spans="16:30" ht="4.5" customHeight="1" x14ac:dyDescent="0.2">
      <c r="P12633" s="75"/>
      <c r="Q12633" s="75"/>
      <c r="W12633" s="75"/>
      <c r="AD12633" s="77"/>
    </row>
    <row r="12634" spans="16:30" ht="4.5" customHeight="1" x14ac:dyDescent="0.2">
      <c r="P12634" s="75"/>
      <c r="Q12634" s="75"/>
      <c r="W12634" s="75"/>
      <c r="AD12634" s="77"/>
    </row>
    <row r="12635" spans="16:30" ht="4.5" customHeight="1" x14ac:dyDescent="0.2">
      <c r="P12635" s="75"/>
      <c r="Q12635" s="75"/>
      <c r="W12635" s="75"/>
      <c r="AD12635" s="77"/>
    </row>
    <row r="12636" spans="16:30" ht="4.5" customHeight="1" x14ac:dyDescent="0.2">
      <c r="P12636" s="75"/>
      <c r="Q12636" s="75"/>
      <c r="W12636" s="75"/>
      <c r="AD12636" s="77"/>
    </row>
    <row r="12637" spans="16:30" ht="4.5" customHeight="1" x14ac:dyDescent="0.2">
      <c r="P12637" s="75"/>
      <c r="Q12637" s="75"/>
      <c r="W12637" s="75"/>
      <c r="AD12637" s="77"/>
    </row>
    <row r="12638" spans="16:30" ht="4.5" customHeight="1" x14ac:dyDescent="0.2">
      <c r="P12638" s="75"/>
      <c r="Q12638" s="75"/>
      <c r="W12638" s="75"/>
      <c r="AD12638" s="77"/>
    </row>
    <row r="12639" spans="16:30" ht="4.5" customHeight="1" x14ac:dyDescent="0.2">
      <c r="P12639" s="75"/>
      <c r="Q12639" s="75"/>
      <c r="W12639" s="75"/>
      <c r="AD12639" s="77"/>
    </row>
    <row r="12640" spans="16:30" ht="4.5" customHeight="1" x14ac:dyDescent="0.2">
      <c r="P12640" s="75"/>
      <c r="Q12640" s="75"/>
      <c r="W12640" s="75"/>
      <c r="AD12640" s="77"/>
    </row>
    <row r="12641" spans="16:30" ht="4.5" customHeight="1" x14ac:dyDescent="0.2">
      <c r="P12641" s="75"/>
      <c r="Q12641" s="75"/>
      <c r="W12641" s="75"/>
      <c r="AD12641" s="77"/>
    </row>
    <row r="12642" spans="16:30" ht="4.5" customHeight="1" x14ac:dyDescent="0.2">
      <c r="P12642" s="75"/>
      <c r="Q12642" s="75"/>
      <c r="W12642" s="75"/>
      <c r="AD12642" s="77"/>
    </row>
    <row r="12643" spans="16:30" ht="4.5" customHeight="1" x14ac:dyDescent="0.2">
      <c r="P12643" s="75"/>
      <c r="Q12643" s="75"/>
      <c r="W12643" s="75"/>
      <c r="AD12643" s="77"/>
    </row>
    <row r="12644" spans="16:30" ht="4.5" customHeight="1" x14ac:dyDescent="0.2">
      <c r="P12644" s="75"/>
      <c r="Q12644" s="75"/>
      <c r="W12644" s="75"/>
      <c r="AD12644" s="77"/>
    </row>
    <row r="12645" spans="16:30" ht="4.5" customHeight="1" x14ac:dyDescent="0.2">
      <c r="P12645" s="75"/>
      <c r="Q12645" s="75"/>
      <c r="W12645" s="75"/>
      <c r="AD12645" s="77"/>
    </row>
    <row r="12646" spans="16:30" ht="4.5" customHeight="1" x14ac:dyDescent="0.2">
      <c r="P12646" s="75"/>
      <c r="Q12646" s="75"/>
      <c r="W12646" s="75"/>
      <c r="AD12646" s="77"/>
    </row>
    <row r="12647" spans="16:30" ht="4.5" customHeight="1" x14ac:dyDescent="0.2">
      <c r="P12647" s="75"/>
      <c r="Q12647" s="75"/>
      <c r="W12647" s="75"/>
      <c r="AD12647" s="77"/>
    </row>
    <row r="12648" spans="16:30" ht="4.5" customHeight="1" x14ac:dyDescent="0.2">
      <c r="P12648" s="75"/>
      <c r="Q12648" s="75"/>
      <c r="W12648" s="75"/>
      <c r="AD12648" s="77"/>
    </row>
    <row r="12649" spans="16:30" ht="4.5" customHeight="1" x14ac:dyDescent="0.2">
      <c r="P12649" s="75"/>
      <c r="Q12649" s="75"/>
      <c r="W12649" s="75"/>
      <c r="AD12649" s="77"/>
    </row>
    <row r="12650" spans="16:30" ht="4.5" customHeight="1" x14ac:dyDescent="0.2">
      <c r="P12650" s="75"/>
      <c r="Q12650" s="75"/>
      <c r="W12650" s="75"/>
      <c r="AD12650" s="77"/>
    </row>
    <row r="12651" spans="16:30" ht="4.5" customHeight="1" x14ac:dyDescent="0.2">
      <c r="P12651" s="75"/>
      <c r="Q12651" s="75"/>
      <c r="W12651" s="75"/>
      <c r="AD12651" s="77"/>
    </row>
    <row r="12652" spans="16:30" ht="4.5" customHeight="1" x14ac:dyDescent="0.2">
      <c r="P12652" s="75"/>
      <c r="Q12652" s="75"/>
      <c r="W12652" s="75"/>
      <c r="AD12652" s="77"/>
    </row>
    <row r="12653" spans="16:30" ht="4.5" customHeight="1" x14ac:dyDescent="0.2">
      <c r="P12653" s="75"/>
      <c r="Q12653" s="75"/>
      <c r="W12653" s="75"/>
      <c r="AD12653" s="77"/>
    </row>
    <row r="12654" spans="16:30" ht="4.5" customHeight="1" x14ac:dyDescent="0.2">
      <c r="P12654" s="75"/>
      <c r="Q12654" s="75"/>
      <c r="W12654" s="75"/>
      <c r="AD12654" s="77"/>
    </row>
    <row r="12655" spans="16:30" ht="4.5" customHeight="1" x14ac:dyDescent="0.2">
      <c r="P12655" s="75"/>
      <c r="Q12655" s="75"/>
      <c r="W12655" s="75"/>
      <c r="AD12655" s="77"/>
    </row>
    <row r="12656" spans="16:30" ht="4.5" customHeight="1" x14ac:dyDescent="0.2">
      <c r="P12656" s="75"/>
      <c r="Q12656" s="75"/>
      <c r="W12656" s="75"/>
      <c r="AD12656" s="77"/>
    </row>
    <row r="12657" spans="16:30" ht="4.5" customHeight="1" x14ac:dyDescent="0.2">
      <c r="P12657" s="75"/>
      <c r="Q12657" s="75"/>
      <c r="W12657" s="75"/>
      <c r="AD12657" s="77"/>
    </row>
    <row r="12658" spans="16:30" ht="4.5" customHeight="1" x14ac:dyDescent="0.2">
      <c r="P12658" s="75"/>
      <c r="Q12658" s="75"/>
      <c r="W12658" s="75"/>
      <c r="AD12658" s="77"/>
    </row>
    <row r="12659" spans="16:30" ht="4.5" customHeight="1" x14ac:dyDescent="0.2">
      <c r="P12659" s="75"/>
      <c r="Q12659" s="75"/>
      <c r="W12659" s="75"/>
      <c r="AD12659" s="77"/>
    </row>
    <row r="12660" spans="16:30" ht="4.5" customHeight="1" x14ac:dyDescent="0.2">
      <c r="P12660" s="75"/>
      <c r="Q12660" s="75"/>
      <c r="W12660" s="75"/>
      <c r="AD12660" s="77"/>
    </row>
    <row r="12661" spans="16:30" ht="4.5" customHeight="1" x14ac:dyDescent="0.2">
      <c r="P12661" s="75"/>
      <c r="Q12661" s="75"/>
      <c r="W12661" s="75"/>
      <c r="AD12661" s="77"/>
    </row>
    <row r="12662" spans="16:30" ht="4.5" customHeight="1" x14ac:dyDescent="0.2">
      <c r="P12662" s="75"/>
      <c r="Q12662" s="75"/>
      <c r="W12662" s="75"/>
      <c r="AD12662" s="77"/>
    </row>
    <row r="12663" spans="16:30" ht="4.5" customHeight="1" x14ac:dyDescent="0.2">
      <c r="P12663" s="75"/>
      <c r="Q12663" s="75"/>
      <c r="W12663" s="75"/>
      <c r="AD12663" s="77"/>
    </row>
    <row r="12664" spans="16:30" ht="4.5" customHeight="1" x14ac:dyDescent="0.2">
      <c r="P12664" s="75"/>
      <c r="Q12664" s="75"/>
      <c r="W12664" s="75"/>
      <c r="AD12664" s="77"/>
    </row>
    <row r="12665" spans="16:30" ht="4.5" customHeight="1" x14ac:dyDescent="0.2">
      <c r="P12665" s="75"/>
      <c r="Q12665" s="75"/>
      <c r="W12665" s="75"/>
      <c r="AD12665" s="77"/>
    </row>
    <row r="12666" spans="16:30" ht="4.5" customHeight="1" x14ac:dyDescent="0.2">
      <c r="P12666" s="75"/>
      <c r="Q12666" s="75"/>
      <c r="W12666" s="75"/>
      <c r="AD12666" s="77"/>
    </row>
    <row r="12667" spans="16:30" ht="4.5" customHeight="1" x14ac:dyDescent="0.2">
      <c r="P12667" s="75"/>
      <c r="Q12667" s="75"/>
      <c r="W12667" s="75"/>
      <c r="AD12667" s="77"/>
    </row>
    <row r="12668" spans="16:30" ht="4.5" customHeight="1" x14ac:dyDescent="0.2">
      <c r="P12668" s="75"/>
      <c r="Q12668" s="75"/>
      <c r="W12668" s="75"/>
      <c r="AD12668" s="77"/>
    </row>
    <row r="12669" spans="16:30" ht="4.5" customHeight="1" x14ac:dyDescent="0.2">
      <c r="P12669" s="75"/>
      <c r="Q12669" s="75"/>
      <c r="W12669" s="75"/>
      <c r="AD12669" s="77"/>
    </row>
    <row r="12670" spans="16:30" ht="4.5" customHeight="1" x14ac:dyDescent="0.2">
      <c r="P12670" s="75"/>
      <c r="Q12670" s="75"/>
      <c r="W12670" s="75"/>
      <c r="AD12670" s="77"/>
    </row>
    <row r="12671" spans="16:30" ht="4.5" customHeight="1" x14ac:dyDescent="0.2">
      <c r="P12671" s="75"/>
      <c r="Q12671" s="75"/>
      <c r="W12671" s="75"/>
      <c r="AD12671" s="77"/>
    </row>
    <row r="12672" spans="16:30" ht="4.5" customHeight="1" x14ac:dyDescent="0.2">
      <c r="P12672" s="75"/>
      <c r="Q12672" s="75"/>
      <c r="W12672" s="75"/>
      <c r="AD12672" s="77"/>
    </row>
    <row r="12673" spans="16:30" ht="4.5" customHeight="1" x14ac:dyDescent="0.2">
      <c r="P12673" s="75"/>
      <c r="Q12673" s="75"/>
      <c r="W12673" s="75"/>
      <c r="AD12673" s="77"/>
    </row>
    <row r="12674" spans="16:30" ht="4.5" customHeight="1" x14ac:dyDescent="0.2">
      <c r="P12674" s="75"/>
      <c r="Q12674" s="75"/>
      <c r="W12674" s="75"/>
      <c r="AD12674" s="77"/>
    </row>
    <row r="12675" spans="16:30" ht="4.5" customHeight="1" x14ac:dyDescent="0.2">
      <c r="P12675" s="75"/>
      <c r="Q12675" s="75"/>
      <c r="W12675" s="75"/>
      <c r="AD12675" s="77"/>
    </row>
    <row r="12676" spans="16:30" ht="4.5" customHeight="1" x14ac:dyDescent="0.2">
      <c r="P12676" s="75"/>
      <c r="Q12676" s="75"/>
      <c r="W12676" s="75"/>
      <c r="AD12676" s="77"/>
    </row>
    <row r="12677" spans="16:30" ht="4.5" customHeight="1" x14ac:dyDescent="0.2">
      <c r="P12677" s="75"/>
      <c r="Q12677" s="75"/>
      <c r="W12677" s="75"/>
      <c r="AD12677" s="77"/>
    </row>
    <row r="12678" spans="16:30" ht="4.5" customHeight="1" x14ac:dyDescent="0.2">
      <c r="P12678" s="75"/>
      <c r="Q12678" s="75"/>
      <c r="W12678" s="75"/>
      <c r="AD12678" s="77"/>
    </row>
    <row r="12679" spans="16:30" ht="4.5" customHeight="1" x14ac:dyDescent="0.2">
      <c r="P12679" s="75"/>
      <c r="Q12679" s="75"/>
      <c r="W12679" s="75"/>
      <c r="AD12679" s="77"/>
    </row>
    <row r="12680" spans="16:30" ht="4.5" customHeight="1" x14ac:dyDescent="0.2">
      <c r="P12680" s="75"/>
      <c r="Q12680" s="75"/>
      <c r="W12680" s="75"/>
      <c r="AD12680" s="77"/>
    </row>
    <row r="12681" spans="16:30" ht="4.5" customHeight="1" x14ac:dyDescent="0.2">
      <c r="P12681" s="75"/>
      <c r="Q12681" s="75"/>
      <c r="W12681" s="75"/>
      <c r="AD12681" s="77"/>
    </row>
    <row r="12682" spans="16:30" ht="4.5" customHeight="1" x14ac:dyDescent="0.2">
      <c r="P12682" s="75"/>
      <c r="Q12682" s="75"/>
      <c r="W12682" s="75"/>
      <c r="AD12682" s="77"/>
    </row>
    <row r="12683" spans="16:30" ht="4.5" customHeight="1" x14ac:dyDescent="0.2">
      <c r="P12683" s="75"/>
      <c r="Q12683" s="75"/>
      <c r="W12683" s="75"/>
      <c r="AD12683" s="77"/>
    </row>
    <row r="12684" spans="16:30" ht="4.5" customHeight="1" x14ac:dyDescent="0.2">
      <c r="P12684" s="75"/>
      <c r="Q12684" s="75"/>
      <c r="W12684" s="75"/>
      <c r="AD12684" s="77"/>
    </row>
    <row r="12685" spans="16:30" ht="4.5" customHeight="1" x14ac:dyDescent="0.2">
      <c r="P12685" s="75"/>
      <c r="Q12685" s="75"/>
      <c r="W12685" s="75"/>
      <c r="AD12685" s="77"/>
    </row>
    <row r="12686" spans="16:30" ht="4.5" customHeight="1" x14ac:dyDescent="0.2">
      <c r="P12686" s="75"/>
      <c r="Q12686" s="75"/>
      <c r="W12686" s="75"/>
      <c r="AD12686" s="77"/>
    </row>
    <row r="12687" spans="16:30" ht="4.5" customHeight="1" x14ac:dyDescent="0.2">
      <c r="P12687" s="75"/>
      <c r="Q12687" s="75"/>
      <c r="W12687" s="75"/>
      <c r="AD12687" s="77"/>
    </row>
    <row r="12688" spans="16:30" ht="4.5" customHeight="1" x14ac:dyDescent="0.2">
      <c r="P12688" s="75"/>
      <c r="Q12688" s="75"/>
      <c r="W12688" s="75"/>
      <c r="AD12688" s="77"/>
    </row>
    <row r="12689" spans="16:30" ht="4.5" customHeight="1" x14ac:dyDescent="0.2">
      <c r="P12689" s="75"/>
      <c r="Q12689" s="75"/>
      <c r="W12689" s="75"/>
      <c r="AD12689" s="77"/>
    </row>
    <row r="12690" spans="16:30" ht="4.5" customHeight="1" x14ac:dyDescent="0.2">
      <c r="P12690" s="75"/>
      <c r="Q12690" s="75"/>
      <c r="W12690" s="75"/>
      <c r="AD12690" s="77"/>
    </row>
    <row r="12691" spans="16:30" ht="4.5" customHeight="1" x14ac:dyDescent="0.2">
      <c r="P12691" s="75"/>
      <c r="Q12691" s="75"/>
      <c r="W12691" s="75"/>
      <c r="AD12691" s="77"/>
    </row>
    <row r="12692" spans="16:30" ht="4.5" customHeight="1" x14ac:dyDescent="0.2">
      <c r="P12692" s="75"/>
      <c r="Q12692" s="75"/>
      <c r="W12692" s="75"/>
      <c r="AD12692" s="77"/>
    </row>
    <row r="12693" spans="16:30" ht="4.5" customHeight="1" x14ac:dyDescent="0.2">
      <c r="P12693" s="75"/>
      <c r="Q12693" s="75"/>
      <c r="W12693" s="75"/>
      <c r="AD12693" s="77"/>
    </row>
    <row r="12694" spans="16:30" ht="4.5" customHeight="1" x14ac:dyDescent="0.2">
      <c r="P12694" s="75"/>
      <c r="Q12694" s="75"/>
      <c r="W12694" s="75"/>
      <c r="AD12694" s="77"/>
    </row>
    <row r="12695" spans="16:30" ht="4.5" customHeight="1" x14ac:dyDescent="0.2">
      <c r="P12695" s="75"/>
      <c r="Q12695" s="75"/>
      <c r="W12695" s="75"/>
      <c r="AD12695" s="77"/>
    </row>
    <row r="12696" spans="16:30" ht="4.5" customHeight="1" x14ac:dyDescent="0.2">
      <c r="P12696" s="75"/>
      <c r="Q12696" s="75"/>
      <c r="W12696" s="75"/>
      <c r="AD12696" s="77"/>
    </row>
    <row r="12697" spans="16:30" ht="4.5" customHeight="1" x14ac:dyDescent="0.2">
      <c r="P12697" s="75"/>
      <c r="Q12697" s="75"/>
      <c r="W12697" s="75"/>
      <c r="AD12697" s="77"/>
    </row>
    <row r="12698" spans="16:30" ht="4.5" customHeight="1" x14ac:dyDescent="0.2">
      <c r="P12698" s="75"/>
      <c r="Q12698" s="75"/>
      <c r="W12698" s="75"/>
      <c r="AD12698" s="77"/>
    </row>
    <row r="12699" spans="16:30" ht="4.5" customHeight="1" x14ac:dyDescent="0.2">
      <c r="P12699" s="75"/>
      <c r="Q12699" s="75"/>
      <c r="W12699" s="75"/>
      <c r="AD12699" s="77"/>
    </row>
    <row r="12700" spans="16:30" ht="4.5" customHeight="1" x14ac:dyDescent="0.2">
      <c r="P12700" s="75"/>
      <c r="Q12700" s="75"/>
      <c r="W12700" s="75"/>
      <c r="AD12700" s="77"/>
    </row>
    <row r="12701" spans="16:30" ht="4.5" customHeight="1" x14ac:dyDescent="0.2">
      <c r="P12701" s="75"/>
      <c r="Q12701" s="75"/>
      <c r="W12701" s="75"/>
      <c r="AD12701" s="77"/>
    </row>
    <row r="12702" spans="16:30" ht="4.5" customHeight="1" x14ac:dyDescent="0.2">
      <c r="P12702" s="75"/>
      <c r="Q12702" s="75"/>
      <c r="W12702" s="75"/>
      <c r="AD12702" s="77"/>
    </row>
    <row r="12703" spans="16:30" ht="4.5" customHeight="1" x14ac:dyDescent="0.2">
      <c r="P12703" s="75"/>
      <c r="Q12703" s="75"/>
      <c r="W12703" s="75"/>
      <c r="AD12703" s="77"/>
    </row>
    <row r="12704" spans="16:30" ht="4.5" customHeight="1" x14ac:dyDescent="0.2">
      <c r="P12704" s="75"/>
      <c r="Q12704" s="75"/>
      <c r="W12704" s="75"/>
      <c r="AD12704" s="77"/>
    </row>
    <row r="12705" spans="16:30" ht="4.5" customHeight="1" x14ac:dyDescent="0.2">
      <c r="P12705" s="75"/>
      <c r="Q12705" s="75"/>
      <c r="W12705" s="75"/>
      <c r="AD12705" s="77"/>
    </row>
    <row r="12706" spans="16:30" ht="4.5" customHeight="1" x14ac:dyDescent="0.2">
      <c r="P12706" s="75"/>
      <c r="Q12706" s="75"/>
      <c r="W12706" s="75"/>
      <c r="AD12706" s="77"/>
    </row>
    <row r="12707" spans="16:30" ht="4.5" customHeight="1" x14ac:dyDescent="0.2">
      <c r="P12707" s="75"/>
      <c r="Q12707" s="75"/>
      <c r="W12707" s="75"/>
      <c r="AD12707" s="77"/>
    </row>
    <row r="12708" spans="16:30" ht="4.5" customHeight="1" x14ac:dyDescent="0.2">
      <c r="P12708" s="75"/>
      <c r="Q12708" s="75"/>
      <c r="W12708" s="75"/>
      <c r="AD12708" s="77"/>
    </row>
    <row r="12709" spans="16:30" ht="4.5" customHeight="1" x14ac:dyDescent="0.2">
      <c r="P12709" s="75"/>
      <c r="Q12709" s="75"/>
      <c r="W12709" s="75"/>
      <c r="AD12709" s="77"/>
    </row>
    <row r="12710" spans="16:30" ht="4.5" customHeight="1" x14ac:dyDescent="0.2">
      <c r="P12710" s="75"/>
      <c r="Q12710" s="75"/>
      <c r="W12710" s="75"/>
      <c r="AD12710" s="77"/>
    </row>
    <row r="12711" spans="16:30" ht="4.5" customHeight="1" x14ac:dyDescent="0.2">
      <c r="P12711" s="75"/>
      <c r="Q12711" s="75"/>
      <c r="W12711" s="75"/>
      <c r="AD12711" s="77"/>
    </row>
    <row r="12712" spans="16:30" ht="4.5" customHeight="1" x14ac:dyDescent="0.2">
      <c r="P12712" s="75"/>
      <c r="Q12712" s="75"/>
      <c r="W12712" s="75"/>
      <c r="AD12712" s="77"/>
    </row>
    <row r="12713" spans="16:30" ht="4.5" customHeight="1" x14ac:dyDescent="0.2">
      <c r="P12713" s="75"/>
      <c r="Q12713" s="75"/>
      <c r="W12713" s="75"/>
      <c r="AD12713" s="77"/>
    </row>
    <row r="12714" spans="16:30" ht="4.5" customHeight="1" x14ac:dyDescent="0.2">
      <c r="P12714" s="75"/>
      <c r="Q12714" s="75"/>
      <c r="W12714" s="75"/>
      <c r="AD12714" s="77"/>
    </row>
    <row r="12715" spans="16:30" ht="4.5" customHeight="1" x14ac:dyDescent="0.2">
      <c r="P12715" s="75"/>
      <c r="Q12715" s="75"/>
      <c r="W12715" s="75"/>
      <c r="AD12715" s="77"/>
    </row>
    <row r="12716" spans="16:30" ht="4.5" customHeight="1" x14ac:dyDescent="0.2">
      <c r="P12716" s="75"/>
      <c r="Q12716" s="75"/>
      <c r="W12716" s="75"/>
      <c r="AD12716" s="77"/>
    </row>
    <row r="12717" spans="16:30" ht="4.5" customHeight="1" x14ac:dyDescent="0.2">
      <c r="P12717" s="75"/>
      <c r="Q12717" s="75"/>
      <c r="W12717" s="75"/>
      <c r="AD12717" s="77"/>
    </row>
    <row r="12718" spans="16:30" ht="4.5" customHeight="1" x14ac:dyDescent="0.2">
      <c r="P12718" s="75"/>
      <c r="Q12718" s="75"/>
      <c r="W12718" s="75"/>
      <c r="AD12718" s="77"/>
    </row>
    <row r="12719" spans="16:30" ht="4.5" customHeight="1" x14ac:dyDescent="0.2">
      <c r="P12719" s="75"/>
      <c r="Q12719" s="75"/>
      <c r="W12719" s="75"/>
      <c r="AD12719" s="77"/>
    </row>
    <row r="12720" spans="16:30" ht="4.5" customHeight="1" x14ac:dyDescent="0.2">
      <c r="P12720" s="75"/>
      <c r="Q12720" s="75"/>
      <c r="W12720" s="75"/>
      <c r="AD12720" s="77"/>
    </row>
    <row r="12721" spans="16:30" ht="4.5" customHeight="1" x14ac:dyDescent="0.2">
      <c r="P12721" s="75"/>
      <c r="Q12721" s="75"/>
      <c r="W12721" s="75"/>
      <c r="AD12721" s="77"/>
    </row>
    <row r="12722" spans="16:30" ht="4.5" customHeight="1" x14ac:dyDescent="0.2">
      <c r="P12722" s="75"/>
      <c r="Q12722" s="75"/>
      <c r="W12722" s="75"/>
      <c r="AD12722" s="77"/>
    </row>
    <row r="12723" spans="16:30" ht="4.5" customHeight="1" x14ac:dyDescent="0.2">
      <c r="P12723" s="75"/>
      <c r="Q12723" s="75"/>
      <c r="W12723" s="75"/>
      <c r="AD12723" s="77"/>
    </row>
    <row r="12724" spans="16:30" ht="4.5" customHeight="1" x14ac:dyDescent="0.2">
      <c r="P12724" s="75"/>
      <c r="Q12724" s="75"/>
      <c r="W12724" s="75"/>
      <c r="AD12724" s="77"/>
    </row>
    <row r="12725" spans="16:30" ht="4.5" customHeight="1" x14ac:dyDescent="0.2">
      <c r="P12725" s="75"/>
      <c r="Q12725" s="75"/>
      <c r="W12725" s="75"/>
      <c r="AD12725" s="77"/>
    </row>
    <row r="12726" spans="16:30" ht="4.5" customHeight="1" x14ac:dyDescent="0.2">
      <c r="P12726" s="75"/>
      <c r="Q12726" s="75"/>
      <c r="W12726" s="75"/>
      <c r="AD12726" s="77"/>
    </row>
    <row r="12727" spans="16:30" ht="4.5" customHeight="1" x14ac:dyDescent="0.2">
      <c r="P12727" s="75"/>
      <c r="Q12727" s="75"/>
      <c r="W12727" s="75"/>
      <c r="AD12727" s="77"/>
    </row>
    <row r="12728" spans="16:30" ht="4.5" customHeight="1" x14ac:dyDescent="0.2">
      <c r="P12728" s="75"/>
      <c r="Q12728" s="75"/>
      <c r="W12728" s="75"/>
      <c r="AD12728" s="77"/>
    </row>
    <row r="12729" spans="16:30" ht="4.5" customHeight="1" x14ac:dyDescent="0.2">
      <c r="P12729" s="75"/>
      <c r="Q12729" s="75"/>
      <c r="W12729" s="75"/>
      <c r="AD12729" s="77"/>
    </row>
    <row r="12730" spans="16:30" ht="4.5" customHeight="1" x14ac:dyDescent="0.2">
      <c r="P12730" s="75"/>
      <c r="Q12730" s="75"/>
      <c r="W12730" s="75"/>
      <c r="AD12730" s="77"/>
    </row>
    <row r="12731" spans="16:30" ht="4.5" customHeight="1" x14ac:dyDescent="0.2">
      <c r="P12731" s="75"/>
      <c r="Q12731" s="75"/>
      <c r="W12731" s="75"/>
      <c r="AD12731" s="77"/>
    </row>
    <row r="12732" spans="16:30" ht="4.5" customHeight="1" x14ac:dyDescent="0.2">
      <c r="P12732" s="75"/>
      <c r="Q12732" s="75"/>
      <c r="W12732" s="75"/>
      <c r="AD12732" s="77"/>
    </row>
    <row r="12733" spans="16:30" ht="4.5" customHeight="1" x14ac:dyDescent="0.2">
      <c r="P12733" s="75"/>
      <c r="Q12733" s="75"/>
      <c r="W12733" s="75"/>
      <c r="AD12733" s="77"/>
    </row>
    <row r="12734" spans="16:30" ht="4.5" customHeight="1" x14ac:dyDescent="0.2">
      <c r="P12734" s="75"/>
      <c r="Q12734" s="75"/>
      <c r="W12734" s="75"/>
      <c r="AD12734" s="77"/>
    </row>
    <row r="12735" spans="16:30" ht="4.5" customHeight="1" x14ac:dyDescent="0.2">
      <c r="P12735" s="75"/>
      <c r="Q12735" s="75"/>
      <c r="W12735" s="75"/>
      <c r="AD12735" s="77"/>
    </row>
    <row r="12736" spans="16:30" ht="4.5" customHeight="1" x14ac:dyDescent="0.2">
      <c r="P12736" s="75"/>
      <c r="Q12736" s="75"/>
      <c r="W12736" s="75"/>
      <c r="AD12736" s="77"/>
    </row>
    <row r="12737" spans="16:30" ht="4.5" customHeight="1" x14ac:dyDescent="0.2">
      <c r="P12737" s="75"/>
      <c r="Q12737" s="75"/>
      <c r="W12737" s="75"/>
      <c r="AD12737" s="77"/>
    </row>
    <row r="12738" spans="16:30" ht="4.5" customHeight="1" x14ac:dyDescent="0.2">
      <c r="P12738" s="75"/>
      <c r="Q12738" s="75"/>
      <c r="W12738" s="75"/>
      <c r="AD12738" s="77"/>
    </row>
    <row r="12739" spans="16:30" ht="4.5" customHeight="1" x14ac:dyDescent="0.2">
      <c r="P12739" s="75"/>
      <c r="Q12739" s="75"/>
      <c r="W12739" s="75"/>
      <c r="AD12739" s="77"/>
    </row>
    <row r="12740" spans="16:30" ht="4.5" customHeight="1" x14ac:dyDescent="0.2">
      <c r="P12740" s="75"/>
      <c r="Q12740" s="75"/>
      <c r="W12740" s="75"/>
      <c r="AD12740" s="77"/>
    </row>
    <row r="12741" spans="16:30" ht="4.5" customHeight="1" x14ac:dyDescent="0.2">
      <c r="P12741" s="75"/>
      <c r="Q12741" s="75"/>
      <c r="W12741" s="75"/>
      <c r="AD12741" s="77"/>
    </row>
    <row r="12742" spans="16:30" ht="4.5" customHeight="1" x14ac:dyDescent="0.2">
      <c r="P12742" s="75"/>
      <c r="Q12742" s="75"/>
      <c r="W12742" s="75"/>
      <c r="AD12742" s="77"/>
    </row>
    <row r="12743" spans="16:30" ht="4.5" customHeight="1" x14ac:dyDescent="0.2">
      <c r="P12743" s="75"/>
      <c r="Q12743" s="75"/>
      <c r="W12743" s="75"/>
      <c r="AD12743" s="77"/>
    </row>
    <row r="12744" spans="16:30" ht="4.5" customHeight="1" x14ac:dyDescent="0.2">
      <c r="P12744" s="75"/>
      <c r="Q12744" s="75"/>
      <c r="W12744" s="75"/>
      <c r="AD12744" s="77"/>
    </row>
    <row r="12745" spans="16:30" ht="4.5" customHeight="1" x14ac:dyDescent="0.2">
      <c r="P12745" s="75"/>
      <c r="Q12745" s="75"/>
      <c r="W12745" s="75"/>
      <c r="AD12745" s="77"/>
    </row>
    <row r="12746" spans="16:30" ht="4.5" customHeight="1" x14ac:dyDescent="0.2">
      <c r="P12746" s="75"/>
      <c r="Q12746" s="75"/>
      <c r="W12746" s="75"/>
      <c r="AD12746" s="77"/>
    </row>
    <row r="12747" spans="16:30" ht="4.5" customHeight="1" x14ac:dyDescent="0.2">
      <c r="P12747" s="75"/>
      <c r="Q12747" s="75"/>
      <c r="W12747" s="75"/>
      <c r="AD12747" s="77"/>
    </row>
    <row r="12748" spans="16:30" ht="4.5" customHeight="1" x14ac:dyDescent="0.2">
      <c r="P12748" s="75"/>
      <c r="Q12748" s="75"/>
      <c r="W12748" s="75"/>
      <c r="AD12748" s="77"/>
    </row>
    <row r="12749" spans="16:30" ht="4.5" customHeight="1" x14ac:dyDescent="0.2">
      <c r="P12749" s="75"/>
      <c r="Q12749" s="75"/>
      <c r="W12749" s="75"/>
      <c r="AD12749" s="77"/>
    </row>
    <row r="12750" spans="16:30" ht="4.5" customHeight="1" x14ac:dyDescent="0.2">
      <c r="P12750" s="75"/>
      <c r="Q12750" s="75"/>
      <c r="W12750" s="75"/>
      <c r="AD12750" s="77"/>
    </row>
    <row r="12751" spans="16:30" ht="4.5" customHeight="1" x14ac:dyDescent="0.2">
      <c r="P12751" s="75"/>
      <c r="Q12751" s="75"/>
      <c r="W12751" s="75"/>
      <c r="AD12751" s="77"/>
    </row>
    <row r="12752" spans="16:30" ht="4.5" customHeight="1" x14ac:dyDescent="0.2">
      <c r="P12752" s="75"/>
      <c r="Q12752" s="75"/>
      <c r="W12752" s="75"/>
      <c r="AD12752" s="77"/>
    </row>
    <row r="12753" spans="16:30" ht="4.5" customHeight="1" x14ac:dyDescent="0.2">
      <c r="P12753" s="75"/>
      <c r="Q12753" s="75"/>
      <c r="W12753" s="75"/>
      <c r="AD12753" s="77"/>
    </row>
    <row r="12754" spans="16:30" ht="4.5" customHeight="1" x14ac:dyDescent="0.2">
      <c r="P12754" s="75"/>
      <c r="Q12754" s="75"/>
      <c r="W12754" s="75"/>
      <c r="AD12754" s="77"/>
    </row>
    <row r="12755" spans="16:30" ht="4.5" customHeight="1" x14ac:dyDescent="0.2">
      <c r="P12755" s="75"/>
      <c r="Q12755" s="75"/>
      <c r="W12755" s="75"/>
      <c r="AD12755" s="77"/>
    </row>
    <row r="12756" spans="16:30" ht="4.5" customHeight="1" x14ac:dyDescent="0.2">
      <c r="P12756" s="75"/>
      <c r="Q12756" s="75"/>
      <c r="W12756" s="75"/>
      <c r="AD12756" s="77"/>
    </row>
    <row r="12757" spans="16:30" ht="4.5" customHeight="1" x14ac:dyDescent="0.2">
      <c r="P12757" s="75"/>
      <c r="Q12757" s="75"/>
      <c r="W12757" s="75"/>
      <c r="AD12757" s="77"/>
    </row>
    <row r="12758" spans="16:30" ht="4.5" customHeight="1" x14ac:dyDescent="0.2">
      <c r="P12758" s="75"/>
      <c r="Q12758" s="75"/>
      <c r="W12758" s="75"/>
      <c r="AD12758" s="77"/>
    </row>
    <row r="12759" spans="16:30" ht="4.5" customHeight="1" x14ac:dyDescent="0.2">
      <c r="P12759" s="75"/>
      <c r="Q12759" s="75"/>
      <c r="W12759" s="75"/>
      <c r="AD12759" s="77"/>
    </row>
    <row r="12760" spans="16:30" ht="4.5" customHeight="1" x14ac:dyDescent="0.2">
      <c r="P12760" s="75"/>
      <c r="Q12760" s="75"/>
      <c r="W12760" s="75"/>
      <c r="AD12760" s="77"/>
    </row>
    <row r="12761" spans="16:30" ht="4.5" customHeight="1" x14ac:dyDescent="0.2">
      <c r="P12761" s="75"/>
      <c r="Q12761" s="75"/>
      <c r="W12761" s="75"/>
      <c r="AD12761" s="77"/>
    </row>
    <row r="12762" spans="16:30" ht="4.5" customHeight="1" x14ac:dyDescent="0.2">
      <c r="P12762" s="75"/>
      <c r="Q12762" s="75"/>
      <c r="W12762" s="75"/>
      <c r="AD12762" s="77"/>
    </row>
    <row r="12763" spans="16:30" ht="4.5" customHeight="1" x14ac:dyDescent="0.2">
      <c r="P12763" s="75"/>
      <c r="Q12763" s="75"/>
      <c r="W12763" s="75"/>
      <c r="AD12763" s="77"/>
    </row>
    <row r="12764" spans="16:30" ht="4.5" customHeight="1" x14ac:dyDescent="0.2">
      <c r="P12764" s="75"/>
      <c r="Q12764" s="75"/>
      <c r="W12764" s="75"/>
      <c r="AD12764" s="77"/>
    </row>
    <row r="12765" spans="16:30" ht="4.5" customHeight="1" x14ac:dyDescent="0.2">
      <c r="P12765" s="75"/>
      <c r="Q12765" s="75"/>
      <c r="W12765" s="75"/>
      <c r="AD12765" s="77"/>
    </row>
    <row r="12766" spans="16:30" ht="4.5" customHeight="1" x14ac:dyDescent="0.2">
      <c r="P12766" s="75"/>
      <c r="Q12766" s="75"/>
      <c r="W12766" s="75"/>
      <c r="AD12766" s="77"/>
    </row>
    <row r="12767" spans="16:30" ht="4.5" customHeight="1" x14ac:dyDescent="0.2">
      <c r="P12767" s="75"/>
      <c r="Q12767" s="75"/>
      <c r="W12767" s="75"/>
      <c r="AD12767" s="77"/>
    </row>
    <row r="12768" spans="16:30" ht="4.5" customHeight="1" x14ac:dyDescent="0.2">
      <c r="P12768" s="75"/>
      <c r="Q12768" s="75"/>
      <c r="W12768" s="75"/>
      <c r="AD12768" s="77"/>
    </row>
    <row r="12769" spans="16:30" ht="4.5" customHeight="1" x14ac:dyDescent="0.2">
      <c r="P12769" s="75"/>
      <c r="Q12769" s="75"/>
      <c r="W12769" s="75"/>
      <c r="AD12769" s="77"/>
    </row>
    <row r="12770" spans="16:30" ht="4.5" customHeight="1" x14ac:dyDescent="0.2">
      <c r="P12770" s="75"/>
      <c r="Q12770" s="75"/>
      <c r="W12770" s="75"/>
      <c r="AD12770" s="77"/>
    </row>
    <row r="12771" spans="16:30" ht="4.5" customHeight="1" x14ac:dyDescent="0.2">
      <c r="P12771" s="75"/>
      <c r="Q12771" s="75"/>
      <c r="W12771" s="75"/>
      <c r="AD12771" s="77"/>
    </row>
    <row r="12772" spans="16:30" ht="4.5" customHeight="1" x14ac:dyDescent="0.2">
      <c r="P12772" s="75"/>
      <c r="Q12772" s="75"/>
      <c r="W12772" s="75"/>
      <c r="AD12772" s="77"/>
    </row>
    <row r="12773" spans="16:30" ht="4.5" customHeight="1" x14ac:dyDescent="0.2">
      <c r="P12773" s="75"/>
      <c r="Q12773" s="75"/>
      <c r="W12773" s="75"/>
      <c r="AD12773" s="77"/>
    </row>
    <row r="12774" spans="16:30" ht="4.5" customHeight="1" x14ac:dyDescent="0.2">
      <c r="P12774" s="75"/>
      <c r="Q12774" s="75"/>
      <c r="W12774" s="75"/>
      <c r="AD12774" s="77"/>
    </row>
    <row r="12775" spans="16:30" ht="4.5" customHeight="1" x14ac:dyDescent="0.2">
      <c r="P12775" s="75"/>
      <c r="Q12775" s="75"/>
      <c r="W12775" s="75"/>
      <c r="AD12775" s="77"/>
    </row>
    <row r="12776" spans="16:30" ht="4.5" customHeight="1" x14ac:dyDescent="0.2">
      <c r="P12776" s="75"/>
      <c r="Q12776" s="75"/>
      <c r="W12776" s="75"/>
      <c r="AD12776" s="77"/>
    </row>
    <row r="12777" spans="16:30" ht="4.5" customHeight="1" x14ac:dyDescent="0.2">
      <c r="P12777" s="75"/>
      <c r="Q12777" s="75"/>
      <c r="W12777" s="75"/>
      <c r="AD12777" s="77"/>
    </row>
    <row r="12778" spans="16:30" ht="4.5" customHeight="1" x14ac:dyDescent="0.2">
      <c r="P12778" s="75"/>
      <c r="Q12778" s="75"/>
      <c r="W12778" s="75"/>
      <c r="AD12778" s="77"/>
    </row>
    <row r="12779" spans="16:30" ht="4.5" customHeight="1" x14ac:dyDescent="0.2">
      <c r="P12779" s="75"/>
      <c r="Q12779" s="75"/>
      <c r="W12779" s="75"/>
      <c r="AD12779" s="77"/>
    </row>
    <row r="12780" spans="16:30" ht="4.5" customHeight="1" x14ac:dyDescent="0.2">
      <c r="P12780" s="75"/>
      <c r="Q12780" s="75"/>
      <c r="W12780" s="75"/>
      <c r="AD12780" s="77"/>
    </row>
    <row r="12781" spans="16:30" ht="4.5" customHeight="1" x14ac:dyDescent="0.2">
      <c r="P12781" s="75"/>
      <c r="Q12781" s="75"/>
      <c r="W12781" s="75"/>
      <c r="AD12781" s="77"/>
    </row>
    <row r="12782" spans="16:30" ht="4.5" customHeight="1" x14ac:dyDescent="0.2">
      <c r="P12782" s="75"/>
      <c r="Q12782" s="75"/>
      <c r="W12782" s="75"/>
      <c r="AD12782" s="77"/>
    </row>
    <row r="12783" spans="16:30" ht="4.5" customHeight="1" x14ac:dyDescent="0.2">
      <c r="P12783" s="75"/>
      <c r="Q12783" s="75"/>
      <c r="W12783" s="75"/>
      <c r="AD12783" s="77"/>
    </row>
    <row r="12784" spans="16:30" ht="4.5" customHeight="1" x14ac:dyDescent="0.2">
      <c r="P12784" s="75"/>
      <c r="Q12784" s="75"/>
      <c r="W12784" s="75"/>
      <c r="AD12784" s="77"/>
    </row>
    <row r="12785" spans="16:30" ht="4.5" customHeight="1" x14ac:dyDescent="0.2">
      <c r="P12785" s="75"/>
      <c r="Q12785" s="75"/>
      <c r="W12785" s="75"/>
      <c r="AD12785" s="77"/>
    </row>
    <row r="12786" spans="16:30" ht="4.5" customHeight="1" x14ac:dyDescent="0.2">
      <c r="P12786" s="75"/>
      <c r="Q12786" s="75"/>
      <c r="W12786" s="75"/>
      <c r="AD12786" s="77"/>
    </row>
    <row r="12787" spans="16:30" ht="4.5" customHeight="1" x14ac:dyDescent="0.2">
      <c r="P12787" s="75"/>
      <c r="Q12787" s="75"/>
      <c r="W12787" s="75"/>
      <c r="AD12787" s="77"/>
    </row>
    <row r="12788" spans="16:30" ht="4.5" customHeight="1" x14ac:dyDescent="0.2">
      <c r="P12788" s="75"/>
      <c r="Q12788" s="75"/>
      <c r="W12788" s="75"/>
      <c r="AD12788" s="77"/>
    </row>
    <row r="12789" spans="16:30" ht="4.5" customHeight="1" x14ac:dyDescent="0.2">
      <c r="P12789" s="75"/>
      <c r="Q12789" s="75"/>
      <c r="W12789" s="75"/>
      <c r="AD12789" s="77"/>
    </row>
    <row r="12790" spans="16:30" ht="4.5" customHeight="1" x14ac:dyDescent="0.2">
      <c r="P12790" s="75"/>
      <c r="Q12790" s="75"/>
      <c r="W12790" s="75"/>
      <c r="AD12790" s="77"/>
    </row>
    <row r="12791" spans="16:30" ht="4.5" customHeight="1" x14ac:dyDescent="0.2">
      <c r="P12791" s="75"/>
      <c r="Q12791" s="75"/>
      <c r="W12791" s="75"/>
      <c r="AD12791" s="77"/>
    </row>
    <row r="12792" spans="16:30" ht="4.5" customHeight="1" x14ac:dyDescent="0.2">
      <c r="P12792" s="75"/>
      <c r="Q12792" s="75"/>
      <c r="W12792" s="75"/>
      <c r="AD12792" s="77"/>
    </row>
    <row r="12793" spans="16:30" ht="4.5" customHeight="1" x14ac:dyDescent="0.2">
      <c r="P12793" s="75"/>
      <c r="Q12793" s="75"/>
      <c r="W12793" s="75"/>
      <c r="AD12793" s="77"/>
    </row>
    <row r="12794" spans="16:30" ht="4.5" customHeight="1" x14ac:dyDescent="0.2">
      <c r="P12794" s="75"/>
      <c r="Q12794" s="75"/>
      <c r="W12794" s="75"/>
      <c r="AD12794" s="77"/>
    </row>
    <row r="12795" spans="16:30" ht="4.5" customHeight="1" x14ac:dyDescent="0.2">
      <c r="P12795" s="75"/>
      <c r="Q12795" s="75"/>
      <c r="W12795" s="75"/>
      <c r="AD12795" s="77"/>
    </row>
    <row r="12796" spans="16:30" ht="4.5" customHeight="1" x14ac:dyDescent="0.2">
      <c r="P12796" s="75"/>
      <c r="Q12796" s="75"/>
      <c r="W12796" s="75"/>
      <c r="AD12796" s="77"/>
    </row>
    <row r="12797" spans="16:30" ht="4.5" customHeight="1" x14ac:dyDescent="0.2">
      <c r="P12797" s="75"/>
      <c r="Q12797" s="75"/>
      <c r="W12797" s="75"/>
      <c r="AD12797" s="77"/>
    </row>
    <row r="12798" spans="16:30" ht="4.5" customHeight="1" x14ac:dyDescent="0.2">
      <c r="P12798" s="75"/>
      <c r="Q12798" s="75"/>
      <c r="W12798" s="75"/>
      <c r="AD12798" s="77"/>
    </row>
    <row r="12799" spans="16:30" ht="4.5" customHeight="1" x14ac:dyDescent="0.2">
      <c r="P12799" s="75"/>
      <c r="Q12799" s="75"/>
      <c r="W12799" s="75"/>
      <c r="AD12799" s="77"/>
    </row>
    <row r="12800" spans="16:30" ht="4.5" customHeight="1" x14ac:dyDescent="0.2">
      <c r="P12800" s="75"/>
      <c r="Q12800" s="75"/>
      <c r="W12800" s="75"/>
      <c r="AD12800" s="77"/>
    </row>
    <row r="12801" spans="16:30" ht="4.5" customHeight="1" x14ac:dyDescent="0.2">
      <c r="P12801" s="75"/>
      <c r="Q12801" s="75"/>
      <c r="W12801" s="75"/>
      <c r="AD12801" s="77"/>
    </row>
    <row r="12802" spans="16:30" ht="4.5" customHeight="1" x14ac:dyDescent="0.2">
      <c r="P12802" s="75"/>
      <c r="Q12802" s="75"/>
      <c r="W12802" s="75"/>
      <c r="AD12802" s="77"/>
    </row>
    <row r="12803" spans="16:30" ht="4.5" customHeight="1" x14ac:dyDescent="0.2">
      <c r="P12803" s="75"/>
      <c r="Q12803" s="75"/>
      <c r="W12803" s="75"/>
      <c r="AD12803" s="77"/>
    </row>
    <row r="12804" spans="16:30" ht="4.5" customHeight="1" x14ac:dyDescent="0.2">
      <c r="P12804" s="75"/>
      <c r="Q12804" s="75"/>
      <c r="W12804" s="75"/>
      <c r="AD12804" s="77"/>
    </row>
    <row r="12805" spans="16:30" ht="4.5" customHeight="1" x14ac:dyDescent="0.2">
      <c r="P12805" s="75"/>
      <c r="Q12805" s="75"/>
      <c r="W12805" s="75"/>
      <c r="AD12805" s="77"/>
    </row>
    <row r="12806" spans="16:30" ht="4.5" customHeight="1" x14ac:dyDescent="0.2">
      <c r="P12806" s="75"/>
      <c r="Q12806" s="75"/>
      <c r="W12806" s="75"/>
      <c r="AD12806" s="77"/>
    </row>
    <row r="12807" spans="16:30" ht="4.5" customHeight="1" x14ac:dyDescent="0.2">
      <c r="P12807" s="75"/>
      <c r="Q12807" s="75"/>
      <c r="W12807" s="75"/>
      <c r="AD12807" s="77"/>
    </row>
    <row r="12808" spans="16:30" ht="4.5" customHeight="1" x14ac:dyDescent="0.2">
      <c r="P12808" s="75"/>
      <c r="Q12808" s="75"/>
      <c r="W12808" s="75"/>
      <c r="AD12808" s="77"/>
    </row>
    <row r="12809" spans="16:30" ht="4.5" customHeight="1" x14ac:dyDescent="0.2">
      <c r="P12809" s="75"/>
      <c r="Q12809" s="75"/>
      <c r="W12809" s="75"/>
      <c r="AD12809" s="77"/>
    </row>
    <row r="12810" spans="16:30" ht="4.5" customHeight="1" x14ac:dyDescent="0.2">
      <c r="P12810" s="75"/>
      <c r="Q12810" s="75"/>
      <c r="W12810" s="75"/>
      <c r="AD12810" s="77"/>
    </row>
    <row r="12811" spans="16:30" ht="4.5" customHeight="1" x14ac:dyDescent="0.2">
      <c r="P12811" s="75"/>
      <c r="Q12811" s="75"/>
      <c r="W12811" s="75"/>
      <c r="AD12811" s="77"/>
    </row>
    <row r="12812" spans="16:30" ht="4.5" customHeight="1" x14ac:dyDescent="0.2">
      <c r="P12812" s="75"/>
      <c r="Q12812" s="75"/>
      <c r="W12812" s="75"/>
      <c r="AD12812" s="77"/>
    </row>
    <row r="12813" spans="16:30" ht="4.5" customHeight="1" x14ac:dyDescent="0.2">
      <c r="P12813" s="75"/>
      <c r="Q12813" s="75"/>
      <c r="W12813" s="75"/>
      <c r="AD12813" s="77"/>
    </row>
    <row r="12814" spans="16:30" ht="4.5" customHeight="1" x14ac:dyDescent="0.2">
      <c r="P12814" s="75"/>
      <c r="Q12814" s="75"/>
      <c r="W12814" s="75"/>
      <c r="AD12814" s="77"/>
    </row>
    <row r="12815" spans="16:30" ht="4.5" customHeight="1" x14ac:dyDescent="0.2">
      <c r="P12815" s="75"/>
      <c r="Q12815" s="75"/>
      <c r="W12815" s="75"/>
      <c r="AD12815" s="77"/>
    </row>
    <row r="12816" spans="16:30" ht="4.5" customHeight="1" x14ac:dyDescent="0.2">
      <c r="P12816" s="75"/>
      <c r="Q12816" s="75"/>
      <c r="W12816" s="75"/>
      <c r="AD12816" s="77"/>
    </row>
    <row r="12817" spans="16:30" ht="4.5" customHeight="1" x14ac:dyDescent="0.2">
      <c r="P12817" s="75"/>
      <c r="Q12817" s="75"/>
      <c r="W12817" s="75"/>
      <c r="AD12817" s="77"/>
    </row>
    <row r="12818" spans="16:30" ht="4.5" customHeight="1" x14ac:dyDescent="0.2">
      <c r="P12818" s="75"/>
      <c r="Q12818" s="75"/>
      <c r="W12818" s="75"/>
      <c r="AD12818" s="77"/>
    </row>
    <row r="12819" spans="16:30" ht="4.5" customHeight="1" x14ac:dyDescent="0.2">
      <c r="P12819" s="75"/>
      <c r="Q12819" s="75"/>
      <c r="W12819" s="75"/>
      <c r="AD12819" s="77"/>
    </row>
    <row r="12820" spans="16:30" ht="4.5" customHeight="1" x14ac:dyDescent="0.2">
      <c r="P12820" s="75"/>
      <c r="Q12820" s="75"/>
      <c r="W12820" s="75"/>
      <c r="AD12820" s="77"/>
    </row>
    <row r="12821" spans="16:30" ht="4.5" customHeight="1" x14ac:dyDescent="0.2">
      <c r="P12821" s="75"/>
      <c r="Q12821" s="75"/>
      <c r="W12821" s="75"/>
      <c r="AD12821" s="77"/>
    </row>
    <row r="12822" spans="16:30" ht="4.5" customHeight="1" x14ac:dyDescent="0.2">
      <c r="P12822" s="75"/>
      <c r="Q12822" s="75"/>
      <c r="W12822" s="75"/>
      <c r="AD12822" s="77"/>
    </row>
    <row r="12823" spans="16:30" ht="4.5" customHeight="1" x14ac:dyDescent="0.2">
      <c r="P12823" s="75"/>
      <c r="Q12823" s="75"/>
      <c r="W12823" s="75"/>
      <c r="AD12823" s="77"/>
    </row>
    <row r="12824" spans="16:30" ht="4.5" customHeight="1" x14ac:dyDescent="0.2">
      <c r="P12824" s="75"/>
      <c r="Q12824" s="75"/>
      <c r="W12824" s="75"/>
      <c r="AD12824" s="77"/>
    </row>
    <row r="12825" spans="16:30" ht="4.5" customHeight="1" x14ac:dyDescent="0.2">
      <c r="P12825" s="75"/>
      <c r="Q12825" s="75"/>
      <c r="W12825" s="75"/>
      <c r="AD12825" s="77"/>
    </row>
    <row r="12826" spans="16:30" ht="4.5" customHeight="1" x14ac:dyDescent="0.2">
      <c r="P12826" s="75"/>
      <c r="Q12826" s="75"/>
      <c r="W12826" s="75"/>
      <c r="AD12826" s="77"/>
    </row>
    <row r="12827" spans="16:30" ht="4.5" customHeight="1" x14ac:dyDescent="0.2">
      <c r="P12827" s="75"/>
      <c r="Q12827" s="75"/>
      <c r="W12827" s="75"/>
      <c r="AD12827" s="77"/>
    </row>
    <row r="12828" spans="16:30" ht="4.5" customHeight="1" x14ac:dyDescent="0.2">
      <c r="P12828" s="75"/>
      <c r="Q12828" s="75"/>
      <c r="W12828" s="75"/>
      <c r="AD12828" s="77"/>
    </row>
    <row r="12829" spans="16:30" ht="4.5" customHeight="1" x14ac:dyDescent="0.2">
      <c r="P12829" s="75"/>
      <c r="Q12829" s="75"/>
      <c r="W12829" s="75"/>
      <c r="AD12829" s="77"/>
    </row>
    <row r="12830" spans="16:30" ht="4.5" customHeight="1" x14ac:dyDescent="0.2">
      <c r="P12830" s="75"/>
      <c r="Q12830" s="75"/>
      <c r="W12830" s="75"/>
      <c r="AD12830" s="77"/>
    </row>
    <row r="12831" spans="16:30" ht="4.5" customHeight="1" x14ac:dyDescent="0.2">
      <c r="P12831" s="75"/>
      <c r="Q12831" s="75"/>
      <c r="W12831" s="75"/>
      <c r="AD12831" s="77"/>
    </row>
    <row r="12832" spans="16:30" ht="4.5" customHeight="1" x14ac:dyDescent="0.2">
      <c r="P12832" s="75"/>
      <c r="Q12832" s="75"/>
      <c r="W12832" s="75"/>
      <c r="AD12832" s="77"/>
    </row>
    <row r="12833" spans="16:30" ht="4.5" customHeight="1" x14ac:dyDescent="0.2">
      <c r="P12833" s="75"/>
      <c r="Q12833" s="75"/>
      <c r="W12833" s="75"/>
      <c r="AD12833" s="77"/>
    </row>
    <row r="12834" spans="16:30" ht="4.5" customHeight="1" x14ac:dyDescent="0.2">
      <c r="P12834" s="75"/>
      <c r="Q12834" s="75"/>
      <c r="W12834" s="75"/>
      <c r="AD12834" s="77"/>
    </row>
    <row r="12835" spans="16:30" ht="4.5" customHeight="1" x14ac:dyDescent="0.2">
      <c r="P12835" s="75"/>
      <c r="Q12835" s="75"/>
      <c r="W12835" s="75"/>
      <c r="AD12835" s="77"/>
    </row>
    <row r="12836" spans="16:30" ht="4.5" customHeight="1" x14ac:dyDescent="0.2">
      <c r="P12836" s="75"/>
      <c r="Q12836" s="75"/>
      <c r="W12836" s="75"/>
      <c r="AD12836" s="77"/>
    </row>
    <row r="12837" spans="16:30" ht="4.5" customHeight="1" x14ac:dyDescent="0.2">
      <c r="P12837" s="75"/>
      <c r="Q12837" s="75"/>
      <c r="W12837" s="75"/>
      <c r="AD12837" s="77"/>
    </row>
    <row r="12838" spans="16:30" ht="4.5" customHeight="1" x14ac:dyDescent="0.2">
      <c r="P12838" s="75"/>
      <c r="Q12838" s="75"/>
      <c r="W12838" s="75"/>
      <c r="AD12838" s="77"/>
    </row>
    <row r="12839" spans="16:30" ht="4.5" customHeight="1" x14ac:dyDescent="0.2">
      <c r="P12839" s="75"/>
      <c r="Q12839" s="75"/>
      <c r="W12839" s="75"/>
      <c r="AD12839" s="77"/>
    </row>
    <row r="12840" spans="16:30" ht="4.5" customHeight="1" x14ac:dyDescent="0.2">
      <c r="P12840" s="75"/>
      <c r="Q12840" s="75"/>
      <c r="W12840" s="75"/>
      <c r="AD12840" s="77"/>
    </row>
    <row r="12841" spans="16:30" ht="4.5" customHeight="1" x14ac:dyDescent="0.2">
      <c r="P12841" s="75"/>
      <c r="Q12841" s="75"/>
      <c r="W12841" s="75"/>
      <c r="AD12841" s="77"/>
    </row>
    <row r="12842" spans="16:30" ht="4.5" customHeight="1" x14ac:dyDescent="0.2">
      <c r="P12842" s="75"/>
      <c r="Q12842" s="75"/>
      <c r="W12842" s="75"/>
      <c r="AD12842" s="77"/>
    </row>
    <row r="12843" spans="16:30" ht="4.5" customHeight="1" x14ac:dyDescent="0.2">
      <c r="P12843" s="75"/>
      <c r="Q12843" s="75"/>
      <c r="W12843" s="75"/>
      <c r="AD12843" s="77"/>
    </row>
    <row r="12844" spans="16:30" ht="4.5" customHeight="1" x14ac:dyDescent="0.2">
      <c r="P12844" s="75"/>
      <c r="Q12844" s="75"/>
      <c r="W12844" s="75"/>
      <c r="AD12844" s="77"/>
    </row>
    <row r="12845" spans="16:30" ht="4.5" customHeight="1" x14ac:dyDescent="0.2">
      <c r="P12845" s="75"/>
      <c r="Q12845" s="75"/>
      <c r="W12845" s="75"/>
      <c r="AD12845" s="77"/>
    </row>
    <row r="12846" spans="16:30" ht="4.5" customHeight="1" x14ac:dyDescent="0.2">
      <c r="P12846" s="75"/>
      <c r="Q12846" s="75"/>
      <c r="W12846" s="75"/>
      <c r="AD12846" s="77"/>
    </row>
    <row r="12847" spans="16:30" ht="4.5" customHeight="1" x14ac:dyDescent="0.2">
      <c r="P12847" s="75"/>
      <c r="Q12847" s="75"/>
      <c r="W12847" s="75"/>
      <c r="AD12847" s="77"/>
    </row>
    <row r="12848" spans="16:30" ht="4.5" customHeight="1" x14ac:dyDescent="0.2">
      <c r="P12848" s="75"/>
      <c r="Q12848" s="75"/>
      <c r="W12848" s="75"/>
      <c r="AD12848" s="77"/>
    </row>
    <row r="12849" spans="16:30" ht="4.5" customHeight="1" x14ac:dyDescent="0.2">
      <c r="P12849" s="75"/>
      <c r="Q12849" s="75"/>
      <c r="W12849" s="75"/>
      <c r="AD12849" s="77"/>
    </row>
    <row r="12850" spans="16:30" ht="4.5" customHeight="1" x14ac:dyDescent="0.2">
      <c r="P12850" s="75"/>
      <c r="Q12850" s="75"/>
      <c r="W12850" s="75"/>
      <c r="AD12850" s="77"/>
    </row>
    <row r="12851" spans="16:30" ht="4.5" customHeight="1" x14ac:dyDescent="0.2">
      <c r="P12851" s="75"/>
      <c r="Q12851" s="75"/>
      <c r="W12851" s="75"/>
      <c r="AD12851" s="77"/>
    </row>
    <row r="12852" spans="16:30" ht="4.5" customHeight="1" x14ac:dyDescent="0.2">
      <c r="P12852" s="75"/>
      <c r="Q12852" s="75"/>
      <c r="W12852" s="75"/>
      <c r="AD12852" s="77"/>
    </row>
    <row r="12853" spans="16:30" ht="4.5" customHeight="1" x14ac:dyDescent="0.2">
      <c r="P12853" s="75"/>
      <c r="Q12853" s="75"/>
      <c r="W12853" s="75"/>
      <c r="AD12853" s="77"/>
    </row>
    <row r="12854" spans="16:30" ht="4.5" customHeight="1" x14ac:dyDescent="0.2">
      <c r="P12854" s="75"/>
      <c r="Q12854" s="75"/>
      <c r="W12854" s="75"/>
      <c r="AD12854" s="77"/>
    </row>
    <row r="12855" spans="16:30" ht="4.5" customHeight="1" x14ac:dyDescent="0.2">
      <c r="P12855" s="75"/>
      <c r="Q12855" s="75"/>
      <c r="W12855" s="75"/>
      <c r="AD12855" s="77"/>
    </row>
    <row r="12856" spans="16:30" ht="4.5" customHeight="1" x14ac:dyDescent="0.2">
      <c r="P12856" s="75"/>
      <c r="Q12856" s="75"/>
      <c r="W12856" s="75"/>
      <c r="AD12856" s="77"/>
    </row>
    <row r="12857" spans="16:30" ht="4.5" customHeight="1" x14ac:dyDescent="0.2">
      <c r="P12857" s="75"/>
      <c r="Q12857" s="75"/>
      <c r="W12857" s="75"/>
      <c r="AD12857" s="77"/>
    </row>
    <row r="12858" spans="16:30" ht="4.5" customHeight="1" x14ac:dyDescent="0.2">
      <c r="P12858" s="75"/>
      <c r="Q12858" s="75"/>
      <c r="W12858" s="75"/>
      <c r="AD12858" s="77"/>
    </row>
    <row r="12859" spans="16:30" ht="4.5" customHeight="1" x14ac:dyDescent="0.2">
      <c r="P12859" s="75"/>
      <c r="Q12859" s="75"/>
      <c r="W12859" s="75"/>
      <c r="AD12859" s="77"/>
    </row>
    <row r="12860" spans="16:30" ht="4.5" customHeight="1" x14ac:dyDescent="0.2">
      <c r="P12860" s="75"/>
      <c r="Q12860" s="75"/>
      <c r="W12860" s="75"/>
      <c r="AD12860" s="77"/>
    </row>
    <row r="12861" spans="16:30" ht="4.5" customHeight="1" x14ac:dyDescent="0.2">
      <c r="P12861" s="75"/>
      <c r="Q12861" s="75"/>
      <c r="W12861" s="75"/>
      <c r="AD12861" s="77"/>
    </row>
    <row r="12862" spans="16:30" ht="4.5" customHeight="1" x14ac:dyDescent="0.2">
      <c r="P12862" s="75"/>
      <c r="Q12862" s="75"/>
      <c r="W12862" s="75"/>
      <c r="AD12862" s="77"/>
    </row>
    <row r="12863" spans="16:30" ht="4.5" customHeight="1" x14ac:dyDescent="0.2">
      <c r="P12863" s="75"/>
      <c r="Q12863" s="75"/>
      <c r="W12863" s="75"/>
      <c r="AD12863" s="77"/>
    </row>
    <row r="12864" spans="16:30" ht="4.5" customHeight="1" x14ac:dyDescent="0.2">
      <c r="P12864" s="75"/>
      <c r="Q12864" s="75"/>
      <c r="W12864" s="75"/>
      <c r="AD12864" s="77"/>
    </row>
    <row r="12865" spans="16:30" ht="4.5" customHeight="1" x14ac:dyDescent="0.2">
      <c r="P12865" s="75"/>
      <c r="Q12865" s="75"/>
      <c r="W12865" s="75"/>
      <c r="AD12865" s="77"/>
    </row>
    <row r="12866" spans="16:30" ht="4.5" customHeight="1" x14ac:dyDescent="0.2">
      <c r="P12866" s="75"/>
      <c r="Q12866" s="75"/>
      <c r="W12866" s="75"/>
      <c r="AD12866" s="77"/>
    </row>
    <row r="12867" spans="16:30" ht="4.5" customHeight="1" x14ac:dyDescent="0.2">
      <c r="P12867" s="75"/>
      <c r="Q12867" s="75"/>
      <c r="W12867" s="75"/>
      <c r="AD12867" s="77"/>
    </row>
    <row r="12868" spans="16:30" ht="4.5" customHeight="1" x14ac:dyDescent="0.2">
      <c r="P12868" s="75"/>
      <c r="Q12868" s="75"/>
      <c r="W12868" s="75"/>
      <c r="AD12868" s="77"/>
    </row>
    <row r="12869" spans="16:30" ht="4.5" customHeight="1" x14ac:dyDescent="0.2">
      <c r="P12869" s="75"/>
      <c r="Q12869" s="75"/>
      <c r="W12869" s="75"/>
      <c r="AD12869" s="77"/>
    </row>
    <row r="12870" spans="16:30" ht="4.5" customHeight="1" x14ac:dyDescent="0.2">
      <c r="P12870" s="75"/>
      <c r="Q12870" s="75"/>
      <c r="W12870" s="75"/>
      <c r="AD12870" s="77"/>
    </row>
    <row r="12871" spans="16:30" ht="4.5" customHeight="1" x14ac:dyDescent="0.2">
      <c r="P12871" s="75"/>
      <c r="Q12871" s="75"/>
      <c r="W12871" s="75"/>
      <c r="AD12871" s="77"/>
    </row>
    <row r="12872" spans="16:30" ht="4.5" customHeight="1" x14ac:dyDescent="0.2">
      <c r="P12872" s="75"/>
      <c r="Q12872" s="75"/>
      <c r="W12872" s="75"/>
      <c r="AD12872" s="77"/>
    </row>
    <row r="12873" spans="16:30" ht="4.5" customHeight="1" x14ac:dyDescent="0.2">
      <c r="P12873" s="75"/>
      <c r="Q12873" s="75"/>
      <c r="W12873" s="75"/>
      <c r="AD12873" s="77"/>
    </row>
    <row r="12874" spans="16:30" ht="4.5" customHeight="1" x14ac:dyDescent="0.2">
      <c r="P12874" s="75"/>
      <c r="Q12874" s="75"/>
      <c r="W12874" s="75"/>
      <c r="AD12874" s="77"/>
    </row>
    <row r="12875" spans="16:30" ht="4.5" customHeight="1" x14ac:dyDescent="0.2">
      <c r="P12875" s="75"/>
      <c r="Q12875" s="75"/>
      <c r="W12875" s="75"/>
      <c r="AD12875" s="77"/>
    </row>
    <row r="12876" spans="16:30" ht="4.5" customHeight="1" x14ac:dyDescent="0.2">
      <c r="P12876" s="75"/>
      <c r="Q12876" s="75"/>
      <c r="W12876" s="75"/>
      <c r="AD12876" s="77"/>
    </row>
    <row r="12877" spans="16:30" ht="4.5" customHeight="1" x14ac:dyDescent="0.2">
      <c r="P12877" s="75"/>
      <c r="Q12877" s="75"/>
      <c r="W12877" s="75"/>
      <c r="AD12877" s="77"/>
    </row>
    <row r="12878" spans="16:30" ht="4.5" customHeight="1" x14ac:dyDescent="0.2">
      <c r="P12878" s="75"/>
      <c r="Q12878" s="75"/>
      <c r="W12878" s="75"/>
      <c r="AD12878" s="77"/>
    </row>
    <row r="12879" spans="16:30" ht="4.5" customHeight="1" x14ac:dyDescent="0.2">
      <c r="P12879" s="75"/>
      <c r="Q12879" s="75"/>
      <c r="W12879" s="75"/>
      <c r="AD12879" s="77"/>
    </row>
    <row r="12880" spans="16:30" ht="4.5" customHeight="1" x14ac:dyDescent="0.2">
      <c r="P12880" s="75"/>
      <c r="Q12880" s="75"/>
      <c r="W12880" s="75"/>
      <c r="AD12880" s="77"/>
    </row>
    <row r="12881" spans="16:30" ht="4.5" customHeight="1" x14ac:dyDescent="0.2">
      <c r="P12881" s="75"/>
      <c r="Q12881" s="75"/>
      <c r="W12881" s="75"/>
      <c r="AD12881" s="77"/>
    </row>
    <row r="12882" spans="16:30" ht="4.5" customHeight="1" x14ac:dyDescent="0.2">
      <c r="P12882" s="75"/>
      <c r="Q12882" s="75"/>
      <c r="W12882" s="75"/>
      <c r="AD12882" s="77"/>
    </row>
    <row r="12883" spans="16:30" ht="4.5" customHeight="1" x14ac:dyDescent="0.2">
      <c r="P12883" s="75"/>
      <c r="Q12883" s="75"/>
      <c r="W12883" s="75"/>
      <c r="AD12883" s="77"/>
    </row>
    <row r="12884" spans="16:30" ht="4.5" customHeight="1" x14ac:dyDescent="0.2">
      <c r="P12884" s="75"/>
      <c r="Q12884" s="75"/>
      <c r="W12884" s="75"/>
      <c r="AD12884" s="77"/>
    </row>
    <row r="12885" spans="16:30" ht="4.5" customHeight="1" x14ac:dyDescent="0.2">
      <c r="P12885" s="75"/>
      <c r="Q12885" s="75"/>
      <c r="W12885" s="75"/>
      <c r="AD12885" s="77"/>
    </row>
    <row r="12886" spans="16:30" ht="4.5" customHeight="1" x14ac:dyDescent="0.2">
      <c r="P12886" s="75"/>
      <c r="Q12886" s="75"/>
      <c r="W12886" s="75"/>
      <c r="AD12886" s="77"/>
    </row>
    <row r="12887" spans="16:30" ht="4.5" customHeight="1" x14ac:dyDescent="0.2">
      <c r="P12887" s="75"/>
      <c r="Q12887" s="75"/>
      <c r="W12887" s="75"/>
      <c r="AD12887" s="77"/>
    </row>
    <row r="12888" spans="16:30" ht="4.5" customHeight="1" x14ac:dyDescent="0.2">
      <c r="P12888" s="75"/>
      <c r="Q12888" s="75"/>
      <c r="W12888" s="75"/>
      <c r="AD12888" s="77"/>
    </row>
    <row r="12889" spans="16:30" ht="4.5" customHeight="1" x14ac:dyDescent="0.2">
      <c r="P12889" s="75"/>
      <c r="Q12889" s="75"/>
      <c r="W12889" s="75"/>
      <c r="AD12889" s="77"/>
    </row>
    <row r="12890" spans="16:30" ht="4.5" customHeight="1" x14ac:dyDescent="0.2">
      <c r="P12890" s="75"/>
      <c r="Q12890" s="75"/>
      <c r="W12890" s="75"/>
      <c r="AD12890" s="77"/>
    </row>
    <row r="12891" spans="16:30" ht="4.5" customHeight="1" x14ac:dyDescent="0.2">
      <c r="P12891" s="75"/>
      <c r="Q12891" s="75"/>
      <c r="W12891" s="75"/>
      <c r="AD12891" s="77"/>
    </row>
    <row r="12892" spans="16:30" ht="4.5" customHeight="1" x14ac:dyDescent="0.2">
      <c r="P12892" s="75"/>
      <c r="Q12892" s="75"/>
      <c r="W12892" s="75"/>
      <c r="AD12892" s="77"/>
    </row>
    <row r="12893" spans="16:30" ht="4.5" customHeight="1" x14ac:dyDescent="0.2">
      <c r="P12893" s="75"/>
      <c r="Q12893" s="75"/>
      <c r="W12893" s="75"/>
      <c r="AD12893" s="77"/>
    </row>
    <row r="12894" spans="16:30" ht="4.5" customHeight="1" x14ac:dyDescent="0.2">
      <c r="P12894" s="75"/>
      <c r="Q12894" s="75"/>
      <c r="W12894" s="75"/>
      <c r="AD12894" s="77"/>
    </row>
    <row r="12895" spans="16:30" ht="4.5" customHeight="1" x14ac:dyDescent="0.2">
      <c r="P12895" s="75"/>
      <c r="Q12895" s="75"/>
      <c r="W12895" s="75"/>
      <c r="AD12895" s="77"/>
    </row>
    <row r="12896" spans="16:30" ht="4.5" customHeight="1" x14ac:dyDescent="0.2">
      <c r="P12896" s="75"/>
      <c r="Q12896" s="75"/>
      <c r="W12896" s="75"/>
      <c r="AD12896" s="77"/>
    </row>
    <row r="12897" spans="16:30" ht="4.5" customHeight="1" x14ac:dyDescent="0.2">
      <c r="P12897" s="75"/>
      <c r="Q12897" s="75"/>
      <c r="W12897" s="75"/>
      <c r="AD12897" s="77"/>
    </row>
    <row r="12898" spans="16:30" ht="4.5" customHeight="1" x14ac:dyDescent="0.2">
      <c r="P12898" s="75"/>
      <c r="Q12898" s="75"/>
      <c r="W12898" s="75"/>
      <c r="AD12898" s="77"/>
    </row>
    <row r="12899" spans="16:30" ht="4.5" customHeight="1" x14ac:dyDescent="0.2">
      <c r="P12899" s="75"/>
      <c r="Q12899" s="75"/>
      <c r="W12899" s="75"/>
      <c r="AD12899" s="77"/>
    </row>
    <row r="12900" spans="16:30" ht="4.5" customHeight="1" x14ac:dyDescent="0.2">
      <c r="P12900" s="75"/>
      <c r="Q12900" s="75"/>
      <c r="W12900" s="75"/>
      <c r="AD12900" s="77"/>
    </row>
    <row r="12901" spans="16:30" ht="4.5" customHeight="1" x14ac:dyDescent="0.2">
      <c r="P12901" s="75"/>
      <c r="Q12901" s="75"/>
      <c r="W12901" s="75"/>
      <c r="AD12901" s="77"/>
    </row>
    <row r="12902" spans="16:30" ht="4.5" customHeight="1" x14ac:dyDescent="0.2">
      <c r="P12902" s="75"/>
      <c r="Q12902" s="75"/>
      <c r="W12902" s="75"/>
      <c r="AD12902" s="77"/>
    </row>
    <row r="12903" spans="16:30" ht="4.5" customHeight="1" x14ac:dyDescent="0.2">
      <c r="P12903" s="75"/>
      <c r="Q12903" s="75"/>
      <c r="W12903" s="75"/>
      <c r="AD12903" s="77"/>
    </row>
    <row r="12904" spans="16:30" ht="4.5" customHeight="1" x14ac:dyDescent="0.2">
      <c r="P12904" s="75"/>
      <c r="Q12904" s="75"/>
      <c r="W12904" s="75"/>
      <c r="AD12904" s="77"/>
    </row>
    <row r="12905" spans="16:30" ht="4.5" customHeight="1" x14ac:dyDescent="0.2">
      <c r="P12905" s="75"/>
      <c r="Q12905" s="75"/>
      <c r="W12905" s="75"/>
      <c r="AD12905" s="77"/>
    </row>
    <row r="12906" spans="16:30" ht="4.5" customHeight="1" x14ac:dyDescent="0.2">
      <c r="P12906" s="75"/>
      <c r="Q12906" s="75"/>
      <c r="W12906" s="75"/>
      <c r="AD12906" s="77"/>
    </row>
    <row r="12907" spans="16:30" ht="4.5" customHeight="1" x14ac:dyDescent="0.2">
      <c r="P12907" s="75"/>
      <c r="Q12907" s="75"/>
      <c r="W12907" s="75"/>
      <c r="AD12907" s="77"/>
    </row>
    <row r="12908" spans="16:30" ht="4.5" customHeight="1" x14ac:dyDescent="0.2">
      <c r="P12908" s="75"/>
      <c r="Q12908" s="75"/>
      <c r="W12908" s="75"/>
      <c r="AD12908" s="77"/>
    </row>
    <row r="12909" spans="16:30" ht="4.5" customHeight="1" x14ac:dyDescent="0.2">
      <c r="P12909" s="75"/>
      <c r="Q12909" s="75"/>
      <c r="W12909" s="75"/>
      <c r="AD12909" s="77"/>
    </row>
    <row r="12910" spans="16:30" ht="4.5" customHeight="1" x14ac:dyDescent="0.2">
      <c r="P12910" s="75"/>
      <c r="Q12910" s="75"/>
      <c r="W12910" s="75"/>
      <c r="AD12910" s="77"/>
    </row>
    <row r="12911" spans="16:30" ht="4.5" customHeight="1" x14ac:dyDescent="0.2">
      <c r="P12911" s="75"/>
      <c r="Q12911" s="75"/>
      <c r="W12911" s="75"/>
      <c r="AD12911" s="77"/>
    </row>
    <row r="12912" spans="16:30" ht="4.5" customHeight="1" x14ac:dyDescent="0.2">
      <c r="P12912" s="75"/>
      <c r="Q12912" s="75"/>
      <c r="W12912" s="75"/>
      <c r="AD12912" s="77"/>
    </row>
    <row r="12913" spans="16:30" ht="4.5" customHeight="1" x14ac:dyDescent="0.2">
      <c r="P12913" s="75"/>
      <c r="Q12913" s="75"/>
      <c r="W12913" s="75"/>
      <c r="AD12913" s="77"/>
    </row>
    <row r="12914" spans="16:30" ht="4.5" customHeight="1" x14ac:dyDescent="0.2">
      <c r="P12914" s="75"/>
      <c r="Q12914" s="75"/>
      <c r="W12914" s="75"/>
      <c r="AD12914" s="77"/>
    </row>
    <row r="12915" spans="16:30" ht="4.5" customHeight="1" x14ac:dyDescent="0.2">
      <c r="P12915" s="75"/>
      <c r="Q12915" s="75"/>
      <c r="W12915" s="75"/>
      <c r="AD12915" s="77"/>
    </row>
    <row r="12916" spans="16:30" ht="4.5" customHeight="1" x14ac:dyDescent="0.2">
      <c r="P12916" s="75"/>
      <c r="Q12916" s="75"/>
      <c r="W12916" s="75"/>
      <c r="AD12916" s="77"/>
    </row>
    <row r="12917" spans="16:30" ht="4.5" customHeight="1" x14ac:dyDescent="0.2">
      <c r="P12917" s="75"/>
      <c r="Q12917" s="75"/>
      <c r="W12917" s="75"/>
      <c r="AD12917" s="77"/>
    </row>
    <row r="12918" spans="16:30" ht="4.5" customHeight="1" x14ac:dyDescent="0.2">
      <c r="P12918" s="75"/>
      <c r="Q12918" s="75"/>
      <c r="W12918" s="75"/>
      <c r="AD12918" s="77"/>
    </row>
    <row r="12919" spans="16:30" ht="4.5" customHeight="1" x14ac:dyDescent="0.2">
      <c r="P12919" s="75"/>
      <c r="Q12919" s="75"/>
      <c r="W12919" s="75"/>
      <c r="AD12919" s="77"/>
    </row>
    <row r="12920" spans="16:30" ht="4.5" customHeight="1" x14ac:dyDescent="0.2">
      <c r="P12920" s="75"/>
      <c r="Q12920" s="75"/>
      <c r="W12920" s="75"/>
      <c r="AD12920" s="77"/>
    </row>
    <row r="12921" spans="16:30" ht="4.5" customHeight="1" x14ac:dyDescent="0.2">
      <c r="P12921" s="75"/>
      <c r="Q12921" s="75"/>
      <c r="W12921" s="75"/>
      <c r="AD12921" s="77"/>
    </row>
    <row r="12922" spans="16:30" ht="4.5" customHeight="1" x14ac:dyDescent="0.2">
      <c r="P12922" s="75"/>
      <c r="Q12922" s="75"/>
      <c r="W12922" s="75"/>
      <c r="AD12922" s="77"/>
    </row>
    <row r="12923" spans="16:30" ht="4.5" customHeight="1" x14ac:dyDescent="0.2">
      <c r="P12923" s="75"/>
      <c r="Q12923" s="75"/>
      <c r="W12923" s="75"/>
      <c r="AD12923" s="77"/>
    </row>
    <row r="12924" spans="16:30" ht="4.5" customHeight="1" x14ac:dyDescent="0.2">
      <c r="P12924" s="75"/>
      <c r="Q12924" s="75"/>
      <c r="W12924" s="75"/>
      <c r="AD12924" s="77"/>
    </row>
    <row r="12925" spans="16:30" ht="4.5" customHeight="1" x14ac:dyDescent="0.2">
      <c r="P12925" s="75"/>
      <c r="Q12925" s="75"/>
      <c r="W12925" s="75"/>
      <c r="AD12925" s="77"/>
    </row>
    <row r="12926" spans="16:30" ht="4.5" customHeight="1" x14ac:dyDescent="0.2">
      <c r="P12926" s="75"/>
      <c r="Q12926" s="75"/>
      <c r="W12926" s="75"/>
      <c r="AD12926" s="77"/>
    </row>
    <row r="12927" spans="16:30" ht="4.5" customHeight="1" x14ac:dyDescent="0.2">
      <c r="P12927" s="75"/>
      <c r="Q12927" s="75"/>
      <c r="W12927" s="75"/>
      <c r="AD12927" s="77"/>
    </row>
    <row r="12928" spans="16:30" ht="4.5" customHeight="1" x14ac:dyDescent="0.2">
      <c r="P12928" s="75"/>
      <c r="Q12928" s="75"/>
      <c r="W12928" s="75"/>
      <c r="AD12928" s="77"/>
    </row>
    <row r="12929" spans="16:30" ht="4.5" customHeight="1" x14ac:dyDescent="0.2">
      <c r="P12929" s="75"/>
      <c r="Q12929" s="75"/>
      <c r="W12929" s="75"/>
      <c r="AD12929" s="77"/>
    </row>
    <row r="12930" spans="16:30" ht="4.5" customHeight="1" x14ac:dyDescent="0.2">
      <c r="P12930" s="75"/>
      <c r="Q12930" s="75"/>
      <c r="W12930" s="75"/>
      <c r="AD12930" s="77"/>
    </row>
    <row r="12931" spans="16:30" ht="4.5" customHeight="1" x14ac:dyDescent="0.2">
      <c r="P12931" s="75"/>
      <c r="Q12931" s="75"/>
      <c r="W12931" s="75"/>
      <c r="AD12931" s="77"/>
    </row>
    <row r="12932" spans="16:30" ht="4.5" customHeight="1" x14ac:dyDescent="0.2">
      <c r="P12932" s="75"/>
      <c r="Q12932" s="75"/>
      <c r="W12932" s="75"/>
      <c r="AD12932" s="77"/>
    </row>
    <row r="12933" spans="16:30" ht="4.5" customHeight="1" x14ac:dyDescent="0.2">
      <c r="P12933" s="75"/>
      <c r="Q12933" s="75"/>
      <c r="W12933" s="75"/>
      <c r="AD12933" s="77"/>
    </row>
    <row r="12934" spans="16:30" ht="4.5" customHeight="1" x14ac:dyDescent="0.2">
      <c r="P12934" s="75"/>
      <c r="Q12934" s="75"/>
      <c r="W12934" s="75"/>
      <c r="AD12934" s="77"/>
    </row>
    <row r="12935" spans="16:30" ht="4.5" customHeight="1" x14ac:dyDescent="0.2">
      <c r="P12935" s="75"/>
      <c r="Q12935" s="75"/>
      <c r="W12935" s="75"/>
      <c r="AD12935" s="77"/>
    </row>
    <row r="12936" spans="16:30" ht="4.5" customHeight="1" x14ac:dyDescent="0.2">
      <c r="P12936" s="75"/>
      <c r="Q12936" s="75"/>
      <c r="W12936" s="75"/>
      <c r="AD12936" s="77"/>
    </row>
    <row r="12937" spans="16:30" ht="4.5" customHeight="1" x14ac:dyDescent="0.2">
      <c r="P12937" s="75"/>
      <c r="Q12937" s="75"/>
      <c r="W12937" s="75"/>
      <c r="AD12937" s="77"/>
    </row>
    <row r="12938" spans="16:30" ht="4.5" customHeight="1" x14ac:dyDescent="0.2">
      <c r="P12938" s="75"/>
      <c r="Q12938" s="75"/>
      <c r="W12938" s="75"/>
      <c r="AD12938" s="77"/>
    </row>
    <row r="12939" spans="16:30" ht="4.5" customHeight="1" x14ac:dyDescent="0.2">
      <c r="P12939" s="75"/>
      <c r="Q12939" s="75"/>
      <c r="W12939" s="75"/>
      <c r="AD12939" s="77"/>
    </row>
    <row r="12940" spans="16:30" ht="4.5" customHeight="1" x14ac:dyDescent="0.2">
      <c r="P12940" s="75"/>
      <c r="Q12940" s="75"/>
      <c r="W12940" s="75"/>
      <c r="AD12940" s="77"/>
    </row>
    <row r="12941" spans="16:30" ht="4.5" customHeight="1" x14ac:dyDescent="0.2">
      <c r="P12941" s="75"/>
      <c r="Q12941" s="75"/>
      <c r="W12941" s="75"/>
      <c r="AD12941" s="77"/>
    </row>
    <row r="12942" spans="16:30" ht="4.5" customHeight="1" x14ac:dyDescent="0.2">
      <c r="P12942" s="75"/>
      <c r="Q12942" s="75"/>
      <c r="W12942" s="75"/>
      <c r="AD12942" s="77"/>
    </row>
    <row r="12943" spans="16:30" ht="4.5" customHeight="1" x14ac:dyDescent="0.2">
      <c r="P12943" s="75"/>
      <c r="Q12943" s="75"/>
      <c r="W12943" s="75"/>
      <c r="AD12943" s="77"/>
    </row>
    <row r="12944" spans="16:30" ht="4.5" customHeight="1" x14ac:dyDescent="0.2">
      <c r="P12944" s="75"/>
      <c r="Q12944" s="75"/>
      <c r="W12944" s="75"/>
      <c r="AD12944" s="77"/>
    </row>
    <row r="12945" spans="16:30" ht="4.5" customHeight="1" x14ac:dyDescent="0.2">
      <c r="P12945" s="75"/>
      <c r="Q12945" s="75"/>
      <c r="W12945" s="75"/>
      <c r="AD12945" s="77"/>
    </row>
    <row r="12946" spans="16:30" ht="4.5" customHeight="1" x14ac:dyDescent="0.2">
      <c r="P12946" s="75"/>
      <c r="Q12946" s="75"/>
      <c r="W12946" s="75"/>
      <c r="AD12946" s="77"/>
    </row>
    <row r="12947" spans="16:30" ht="4.5" customHeight="1" x14ac:dyDescent="0.2">
      <c r="P12947" s="75"/>
      <c r="Q12947" s="75"/>
      <c r="W12947" s="75"/>
      <c r="AD12947" s="77"/>
    </row>
    <row r="12948" spans="16:30" ht="4.5" customHeight="1" x14ac:dyDescent="0.2">
      <c r="P12948" s="75"/>
      <c r="Q12948" s="75"/>
      <c r="W12948" s="75"/>
      <c r="AD12948" s="77"/>
    </row>
    <row r="12949" spans="16:30" ht="4.5" customHeight="1" x14ac:dyDescent="0.2">
      <c r="P12949" s="75"/>
      <c r="Q12949" s="75"/>
      <c r="W12949" s="75"/>
      <c r="AD12949" s="77"/>
    </row>
    <row r="12950" spans="16:30" ht="4.5" customHeight="1" x14ac:dyDescent="0.2">
      <c r="P12950" s="75"/>
      <c r="Q12950" s="75"/>
      <c r="W12950" s="75"/>
      <c r="AD12950" s="77"/>
    </row>
    <row r="12951" spans="16:30" ht="4.5" customHeight="1" x14ac:dyDescent="0.2">
      <c r="P12951" s="75"/>
      <c r="Q12951" s="75"/>
      <c r="W12951" s="75"/>
      <c r="AD12951" s="77"/>
    </row>
    <row r="12952" spans="16:30" ht="4.5" customHeight="1" x14ac:dyDescent="0.2">
      <c r="P12952" s="75"/>
      <c r="Q12952" s="75"/>
      <c r="W12952" s="75"/>
      <c r="AD12952" s="77"/>
    </row>
    <row r="12953" spans="16:30" ht="4.5" customHeight="1" x14ac:dyDescent="0.2">
      <c r="P12953" s="75"/>
      <c r="Q12953" s="75"/>
      <c r="W12953" s="75"/>
      <c r="AD12953" s="77"/>
    </row>
    <row r="12954" spans="16:30" ht="4.5" customHeight="1" x14ac:dyDescent="0.2">
      <c r="P12954" s="75"/>
      <c r="Q12954" s="75"/>
      <c r="W12954" s="75"/>
      <c r="AD12954" s="77"/>
    </row>
    <row r="12955" spans="16:30" ht="4.5" customHeight="1" x14ac:dyDescent="0.2">
      <c r="P12955" s="75"/>
      <c r="Q12955" s="75"/>
      <c r="W12955" s="75"/>
      <c r="AD12955" s="77"/>
    </row>
    <row r="12956" spans="16:30" ht="4.5" customHeight="1" x14ac:dyDescent="0.2">
      <c r="P12956" s="75"/>
      <c r="Q12956" s="75"/>
      <c r="W12956" s="75"/>
      <c r="AD12956" s="77"/>
    </row>
    <row r="12957" spans="16:30" ht="4.5" customHeight="1" x14ac:dyDescent="0.2">
      <c r="P12957" s="75"/>
      <c r="Q12957" s="75"/>
      <c r="W12957" s="75"/>
      <c r="AD12957" s="77"/>
    </row>
    <row r="12958" spans="16:30" ht="4.5" customHeight="1" x14ac:dyDescent="0.2">
      <c r="P12958" s="75"/>
      <c r="Q12958" s="75"/>
      <c r="W12958" s="75"/>
      <c r="AD12958" s="77"/>
    </row>
    <row r="12959" spans="16:30" ht="4.5" customHeight="1" x14ac:dyDescent="0.2">
      <c r="P12959" s="75"/>
      <c r="Q12959" s="75"/>
      <c r="W12959" s="75"/>
      <c r="AD12959" s="77"/>
    </row>
    <row r="12960" spans="16:30" ht="4.5" customHeight="1" x14ac:dyDescent="0.2">
      <c r="P12960" s="75"/>
      <c r="Q12960" s="75"/>
      <c r="W12960" s="75"/>
      <c r="AD12960" s="77"/>
    </row>
    <row r="12961" spans="16:30" ht="4.5" customHeight="1" x14ac:dyDescent="0.2">
      <c r="P12961" s="75"/>
      <c r="Q12961" s="75"/>
      <c r="W12961" s="75"/>
      <c r="AD12961" s="77"/>
    </row>
    <row r="12962" spans="16:30" ht="4.5" customHeight="1" x14ac:dyDescent="0.2">
      <c r="P12962" s="75"/>
      <c r="Q12962" s="75"/>
      <c r="W12962" s="75"/>
      <c r="AD12962" s="77"/>
    </row>
    <row r="12963" spans="16:30" ht="4.5" customHeight="1" x14ac:dyDescent="0.2">
      <c r="P12963" s="75"/>
      <c r="Q12963" s="75"/>
      <c r="W12963" s="75"/>
      <c r="AD12963" s="77"/>
    </row>
    <row r="12964" spans="16:30" ht="4.5" customHeight="1" x14ac:dyDescent="0.2">
      <c r="P12964" s="75"/>
      <c r="Q12964" s="75"/>
      <c r="W12964" s="75"/>
      <c r="AD12964" s="77"/>
    </row>
    <row r="12965" spans="16:30" ht="4.5" customHeight="1" x14ac:dyDescent="0.2">
      <c r="P12965" s="75"/>
      <c r="Q12965" s="75"/>
      <c r="W12965" s="75"/>
      <c r="AD12965" s="77"/>
    </row>
    <row r="12966" spans="16:30" ht="4.5" customHeight="1" x14ac:dyDescent="0.2">
      <c r="P12966" s="75"/>
      <c r="Q12966" s="75"/>
      <c r="W12966" s="75"/>
      <c r="AD12966" s="77"/>
    </row>
    <row r="12967" spans="16:30" ht="4.5" customHeight="1" x14ac:dyDescent="0.2">
      <c r="P12967" s="75"/>
      <c r="Q12967" s="75"/>
      <c r="W12967" s="75"/>
      <c r="AD12967" s="77"/>
    </row>
    <row r="12968" spans="16:30" ht="4.5" customHeight="1" x14ac:dyDescent="0.2">
      <c r="P12968" s="75"/>
      <c r="Q12968" s="75"/>
      <c r="W12968" s="75"/>
      <c r="AD12968" s="77"/>
    </row>
    <row r="12969" spans="16:30" ht="4.5" customHeight="1" x14ac:dyDescent="0.2">
      <c r="P12969" s="75"/>
      <c r="Q12969" s="75"/>
      <c r="W12969" s="75"/>
      <c r="AD12969" s="77"/>
    </row>
    <row r="12970" spans="16:30" ht="4.5" customHeight="1" x14ac:dyDescent="0.2">
      <c r="P12970" s="75"/>
      <c r="Q12970" s="75"/>
      <c r="W12970" s="75"/>
      <c r="AD12970" s="77"/>
    </row>
    <row r="12971" spans="16:30" ht="4.5" customHeight="1" x14ac:dyDescent="0.2">
      <c r="P12971" s="75"/>
      <c r="Q12971" s="75"/>
      <c r="W12971" s="75"/>
      <c r="AD12971" s="77"/>
    </row>
    <row r="12972" spans="16:30" ht="4.5" customHeight="1" x14ac:dyDescent="0.2">
      <c r="P12972" s="75"/>
      <c r="Q12972" s="75"/>
      <c r="W12972" s="75"/>
      <c r="AD12972" s="77"/>
    </row>
    <row r="12973" spans="16:30" ht="4.5" customHeight="1" x14ac:dyDescent="0.2">
      <c r="P12973" s="75"/>
      <c r="Q12973" s="75"/>
      <c r="W12973" s="75"/>
      <c r="AD12973" s="77"/>
    </row>
    <row r="12974" spans="16:30" ht="4.5" customHeight="1" x14ac:dyDescent="0.2">
      <c r="P12974" s="75"/>
      <c r="Q12974" s="75"/>
      <c r="W12974" s="75"/>
      <c r="AD12974" s="77"/>
    </row>
    <row r="12975" spans="16:30" ht="4.5" customHeight="1" x14ac:dyDescent="0.2">
      <c r="P12975" s="75"/>
      <c r="Q12975" s="75"/>
      <c r="W12975" s="75"/>
      <c r="AD12975" s="77"/>
    </row>
    <row r="12976" spans="16:30" ht="4.5" customHeight="1" x14ac:dyDescent="0.2">
      <c r="P12976" s="75"/>
      <c r="Q12976" s="75"/>
      <c r="W12976" s="75"/>
      <c r="AD12976" s="77"/>
    </row>
    <row r="12977" spans="16:30" ht="4.5" customHeight="1" x14ac:dyDescent="0.2">
      <c r="P12977" s="75"/>
      <c r="Q12977" s="75"/>
      <c r="W12977" s="75"/>
      <c r="AD12977" s="77"/>
    </row>
    <row r="12978" spans="16:30" ht="4.5" customHeight="1" x14ac:dyDescent="0.2">
      <c r="P12978" s="75"/>
      <c r="Q12978" s="75"/>
      <c r="W12978" s="75"/>
      <c r="AD12978" s="77"/>
    </row>
    <row r="12979" spans="16:30" ht="4.5" customHeight="1" x14ac:dyDescent="0.2">
      <c r="P12979" s="75"/>
      <c r="Q12979" s="75"/>
      <c r="W12979" s="75"/>
      <c r="AD12979" s="77"/>
    </row>
    <row r="12980" spans="16:30" ht="4.5" customHeight="1" x14ac:dyDescent="0.2">
      <c r="P12980" s="75"/>
      <c r="Q12980" s="75"/>
      <c r="W12980" s="75"/>
      <c r="AD12980" s="77"/>
    </row>
    <row r="12981" spans="16:30" ht="4.5" customHeight="1" x14ac:dyDescent="0.2">
      <c r="P12981" s="75"/>
      <c r="Q12981" s="75"/>
      <c r="W12981" s="75"/>
      <c r="AD12981" s="77"/>
    </row>
    <row r="12982" spans="16:30" ht="4.5" customHeight="1" x14ac:dyDescent="0.2">
      <c r="P12982" s="75"/>
      <c r="Q12982" s="75"/>
      <c r="W12982" s="75"/>
      <c r="AD12982" s="77"/>
    </row>
    <row r="12983" spans="16:30" ht="4.5" customHeight="1" x14ac:dyDescent="0.2">
      <c r="P12983" s="75"/>
      <c r="Q12983" s="75"/>
      <c r="W12983" s="75"/>
      <c r="AD12983" s="77"/>
    </row>
    <row r="12984" spans="16:30" ht="4.5" customHeight="1" x14ac:dyDescent="0.2">
      <c r="P12984" s="75"/>
      <c r="Q12984" s="75"/>
      <c r="W12984" s="75"/>
      <c r="AD12984" s="77"/>
    </row>
    <row r="12985" spans="16:30" ht="4.5" customHeight="1" x14ac:dyDescent="0.2">
      <c r="P12985" s="75"/>
      <c r="Q12985" s="75"/>
      <c r="W12985" s="75"/>
      <c r="AD12985" s="77"/>
    </row>
    <row r="12986" spans="16:30" ht="4.5" customHeight="1" x14ac:dyDescent="0.2">
      <c r="P12986" s="75"/>
      <c r="Q12986" s="75"/>
      <c r="W12986" s="75"/>
      <c r="AD12986" s="77"/>
    </row>
    <row r="12987" spans="16:30" ht="4.5" customHeight="1" x14ac:dyDescent="0.2">
      <c r="P12987" s="75"/>
      <c r="Q12987" s="75"/>
      <c r="W12987" s="75"/>
      <c r="AD12987" s="77"/>
    </row>
    <row r="12988" spans="16:30" ht="4.5" customHeight="1" x14ac:dyDescent="0.2">
      <c r="P12988" s="75"/>
      <c r="Q12988" s="75"/>
      <c r="W12988" s="75"/>
      <c r="AD12988" s="77"/>
    </row>
    <row r="12989" spans="16:30" ht="4.5" customHeight="1" x14ac:dyDescent="0.2">
      <c r="P12989" s="75"/>
      <c r="Q12989" s="75"/>
      <c r="W12989" s="75"/>
      <c r="AD12989" s="77"/>
    </row>
    <row r="12990" spans="16:30" ht="4.5" customHeight="1" x14ac:dyDescent="0.2">
      <c r="P12990" s="75"/>
      <c r="Q12990" s="75"/>
      <c r="W12990" s="75"/>
      <c r="AD12990" s="77"/>
    </row>
    <row r="12991" spans="16:30" ht="4.5" customHeight="1" x14ac:dyDescent="0.2">
      <c r="P12991" s="75"/>
      <c r="Q12991" s="75"/>
      <c r="W12991" s="75"/>
      <c r="AD12991" s="77"/>
    </row>
    <row r="12992" spans="16:30" ht="4.5" customHeight="1" x14ac:dyDescent="0.2">
      <c r="P12992" s="75"/>
      <c r="Q12992" s="75"/>
      <c r="W12992" s="75"/>
      <c r="AD12992" s="77"/>
    </row>
    <row r="12993" spans="16:30" ht="4.5" customHeight="1" x14ac:dyDescent="0.2">
      <c r="P12993" s="75"/>
      <c r="Q12993" s="75"/>
      <c r="W12993" s="75"/>
      <c r="AD12993" s="77"/>
    </row>
    <row r="12994" spans="16:30" ht="4.5" customHeight="1" x14ac:dyDescent="0.2">
      <c r="P12994" s="75"/>
      <c r="Q12994" s="75"/>
      <c r="W12994" s="75"/>
      <c r="AD12994" s="77"/>
    </row>
    <row r="12995" spans="16:30" ht="4.5" customHeight="1" x14ac:dyDescent="0.2">
      <c r="P12995" s="75"/>
      <c r="Q12995" s="75"/>
      <c r="W12995" s="75"/>
      <c r="AD12995" s="77"/>
    </row>
    <row r="12996" spans="16:30" ht="4.5" customHeight="1" x14ac:dyDescent="0.2">
      <c r="P12996" s="75"/>
      <c r="Q12996" s="75"/>
      <c r="W12996" s="75"/>
      <c r="AD12996" s="77"/>
    </row>
    <row r="12997" spans="16:30" ht="4.5" customHeight="1" x14ac:dyDescent="0.2">
      <c r="P12997" s="75"/>
      <c r="Q12997" s="75"/>
      <c r="W12997" s="75"/>
      <c r="AD12997" s="77"/>
    </row>
    <row r="12998" spans="16:30" ht="4.5" customHeight="1" x14ac:dyDescent="0.2">
      <c r="P12998" s="75"/>
      <c r="Q12998" s="75"/>
      <c r="W12998" s="75"/>
      <c r="AD12998" s="77"/>
    </row>
    <row r="12999" spans="16:30" ht="4.5" customHeight="1" x14ac:dyDescent="0.2">
      <c r="P12999" s="75"/>
      <c r="Q12999" s="75"/>
      <c r="W12999" s="75"/>
      <c r="AD12999" s="77"/>
    </row>
    <row r="13000" spans="16:30" ht="4.5" customHeight="1" x14ac:dyDescent="0.2">
      <c r="P13000" s="75"/>
      <c r="Q13000" s="75"/>
      <c r="W13000" s="75"/>
      <c r="AD13000" s="77"/>
    </row>
    <row r="13001" spans="16:30" ht="4.5" customHeight="1" x14ac:dyDescent="0.2">
      <c r="P13001" s="75"/>
      <c r="Q13001" s="75"/>
      <c r="W13001" s="75"/>
      <c r="AD13001" s="77"/>
    </row>
    <row r="13002" spans="16:30" ht="4.5" customHeight="1" x14ac:dyDescent="0.2">
      <c r="P13002" s="75"/>
      <c r="Q13002" s="75"/>
      <c r="W13002" s="75"/>
      <c r="AD13002" s="77"/>
    </row>
    <row r="13003" spans="16:30" ht="4.5" customHeight="1" x14ac:dyDescent="0.2">
      <c r="P13003" s="75"/>
      <c r="Q13003" s="75"/>
      <c r="W13003" s="75"/>
      <c r="AD13003" s="77"/>
    </row>
    <row r="13004" spans="16:30" ht="4.5" customHeight="1" x14ac:dyDescent="0.2">
      <c r="P13004" s="75"/>
      <c r="Q13004" s="75"/>
      <c r="W13004" s="75"/>
      <c r="AD13004" s="77"/>
    </row>
    <row r="13005" spans="16:30" ht="4.5" customHeight="1" x14ac:dyDescent="0.2">
      <c r="P13005" s="75"/>
      <c r="Q13005" s="75"/>
      <c r="W13005" s="75"/>
      <c r="AD13005" s="77"/>
    </row>
    <row r="13006" spans="16:30" ht="4.5" customHeight="1" x14ac:dyDescent="0.2">
      <c r="P13006" s="75"/>
      <c r="Q13006" s="75"/>
      <c r="W13006" s="75"/>
      <c r="AD13006" s="77"/>
    </row>
    <row r="13007" spans="16:30" ht="4.5" customHeight="1" x14ac:dyDescent="0.2">
      <c r="P13007" s="75"/>
      <c r="Q13007" s="75"/>
      <c r="W13007" s="75"/>
      <c r="AD13007" s="77"/>
    </row>
    <row r="13008" spans="16:30" ht="4.5" customHeight="1" x14ac:dyDescent="0.2">
      <c r="P13008" s="75"/>
      <c r="Q13008" s="75"/>
      <c r="W13008" s="75"/>
      <c r="AD13008" s="77"/>
    </row>
    <row r="13009" spans="16:30" ht="4.5" customHeight="1" x14ac:dyDescent="0.2">
      <c r="P13009" s="75"/>
      <c r="Q13009" s="75"/>
      <c r="W13009" s="75"/>
      <c r="AD13009" s="77"/>
    </row>
    <row r="13010" spans="16:30" ht="4.5" customHeight="1" x14ac:dyDescent="0.2">
      <c r="P13010" s="75"/>
      <c r="Q13010" s="75"/>
      <c r="W13010" s="75"/>
      <c r="AD13010" s="77"/>
    </row>
    <row r="13011" spans="16:30" ht="4.5" customHeight="1" x14ac:dyDescent="0.2">
      <c r="P13011" s="75"/>
      <c r="Q13011" s="75"/>
      <c r="W13011" s="75"/>
      <c r="AD13011" s="77"/>
    </row>
    <row r="13012" spans="16:30" ht="4.5" customHeight="1" x14ac:dyDescent="0.2">
      <c r="P13012" s="75"/>
      <c r="Q13012" s="75"/>
      <c r="W13012" s="75"/>
      <c r="AD13012" s="77"/>
    </row>
    <row r="13013" spans="16:30" ht="4.5" customHeight="1" x14ac:dyDescent="0.2">
      <c r="P13013" s="75"/>
      <c r="Q13013" s="75"/>
      <c r="W13013" s="75"/>
      <c r="AD13013" s="77"/>
    </row>
    <row r="13014" spans="16:30" ht="4.5" customHeight="1" x14ac:dyDescent="0.2">
      <c r="P13014" s="75"/>
      <c r="Q13014" s="75"/>
      <c r="W13014" s="75"/>
      <c r="AD13014" s="77"/>
    </row>
    <row r="13015" spans="16:30" ht="4.5" customHeight="1" x14ac:dyDescent="0.2">
      <c r="P13015" s="75"/>
      <c r="Q13015" s="75"/>
      <c r="W13015" s="75"/>
      <c r="AD13015" s="77"/>
    </row>
    <row r="13016" spans="16:30" ht="4.5" customHeight="1" x14ac:dyDescent="0.2">
      <c r="P13016" s="75"/>
      <c r="Q13016" s="75"/>
      <c r="W13016" s="75"/>
      <c r="AD13016" s="77"/>
    </row>
    <row r="13017" spans="16:30" ht="4.5" customHeight="1" x14ac:dyDescent="0.2">
      <c r="P13017" s="75"/>
      <c r="Q13017" s="75"/>
      <c r="W13017" s="75"/>
      <c r="AD13017" s="77"/>
    </row>
    <row r="13018" spans="16:30" ht="4.5" customHeight="1" x14ac:dyDescent="0.2">
      <c r="P13018" s="75"/>
      <c r="Q13018" s="75"/>
      <c r="W13018" s="75"/>
      <c r="AD13018" s="77"/>
    </row>
    <row r="13019" spans="16:30" ht="4.5" customHeight="1" x14ac:dyDescent="0.2">
      <c r="P13019" s="75"/>
      <c r="Q13019" s="75"/>
      <c r="W13019" s="75"/>
      <c r="AD13019" s="77"/>
    </row>
    <row r="13020" spans="16:30" ht="4.5" customHeight="1" x14ac:dyDescent="0.2">
      <c r="P13020" s="75"/>
      <c r="Q13020" s="75"/>
      <c r="W13020" s="75"/>
      <c r="AD13020" s="77"/>
    </row>
    <row r="13021" spans="16:30" ht="4.5" customHeight="1" x14ac:dyDescent="0.2">
      <c r="P13021" s="75"/>
      <c r="Q13021" s="75"/>
      <c r="W13021" s="75"/>
      <c r="AD13021" s="77"/>
    </row>
    <row r="13022" spans="16:30" ht="4.5" customHeight="1" x14ac:dyDescent="0.2">
      <c r="P13022" s="75"/>
      <c r="Q13022" s="75"/>
      <c r="W13022" s="75"/>
      <c r="AD13022" s="77"/>
    </row>
    <row r="13023" spans="16:30" ht="4.5" customHeight="1" x14ac:dyDescent="0.2">
      <c r="P13023" s="75"/>
      <c r="Q13023" s="75"/>
      <c r="W13023" s="75"/>
      <c r="AD13023" s="77"/>
    </row>
    <row r="13024" spans="16:30" ht="4.5" customHeight="1" x14ac:dyDescent="0.2">
      <c r="P13024" s="75"/>
      <c r="Q13024" s="75"/>
      <c r="W13024" s="75"/>
      <c r="AD13024" s="77"/>
    </row>
    <row r="13025" spans="16:30" ht="4.5" customHeight="1" x14ac:dyDescent="0.2">
      <c r="P13025" s="75"/>
      <c r="Q13025" s="75"/>
      <c r="W13025" s="75"/>
      <c r="AD13025" s="77"/>
    </row>
    <row r="13026" spans="16:30" ht="4.5" customHeight="1" x14ac:dyDescent="0.2">
      <c r="P13026" s="75"/>
      <c r="Q13026" s="75"/>
      <c r="W13026" s="75"/>
      <c r="AD13026" s="77"/>
    </row>
    <row r="13027" spans="16:30" ht="4.5" customHeight="1" x14ac:dyDescent="0.2">
      <c r="P13027" s="75"/>
      <c r="Q13027" s="75"/>
      <c r="W13027" s="75"/>
      <c r="AD13027" s="77"/>
    </row>
    <row r="13028" spans="16:30" ht="4.5" customHeight="1" x14ac:dyDescent="0.2">
      <c r="P13028" s="75"/>
      <c r="Q13028" s="75"/>
      <c r="W13028" s="75"/>
      <c r="AD13028" s="77"/>
    </row>
    <row r="13029" spans="16:30" ht="4.5" customHeight="1" x14ac:dyDescent="0.2">
      <c r="P13029" s="75"/>
      <c r="Q13029" s="75"/>
      <c r="W13029" s="75"/>
      <c r="AD13029" s="77"/>
    </row>
    <row r="13030" spans="16:30" ht="4.5" customHeight="1" x14ac:dyDescent="0.2">
      <c r="P13030" s="75"/>
      <c r="Q13030" s="75"/>
      <c r="W13030" s="75"/>
      <c r="AD13030" s="77"/>
    </row>
    <row r="13031" spans="16:30" ht="4.5" customHeight="1" x14ac:dyDescent="0.2">
      <c r="P13031" s="75"/>
      <c r="Q13031" s="75"/>
      <c r="W13031" s="75"/>
      <c r="AD13031" s="77"/>
    </row>
    <row r="13032" spans="16:30" ht="4.5" customHeight="1" x14ac:dyDescent="0.2">
      <c r="P13032" s="75"/>
      <c r="Q13032" s="75"/>
      <c r="W13032" s="75"/>
      <c r="AD13032" s="77"/>
    </row>
    <row r="13033" spans="16:30" ht="4.5" customHeight="1" x14ac:dyDescent="0.2">
      <c r="P13033" s="75"/>
      <c r="Q13033" s="75"/>
      <c r="W13033" s="75"/>
      <c r="AD13033" s="77"/>
    </row>
    <row r="13034" spans="16:30" ht="4.5" customHeight="1" x14ac:dyDescent="0.2">
      <c r="P13034" s="75"/>
      <c r="Q13034" s="75"/>
      <c r="W13034" s="75"/>
      <c r="AD13034" s="77"/>
    </row>
    <row r="13035" spans="16:30" ht="4.5" customHeight="1" x14ac:dyDescent="0.2">
      <c r="P13035" s="75"/>
      <c r="Q13035" s="75"/>
      <c r="W13035" s="75"/>
      <c r="AD13035" s="77"/>
    </row>
    <row r="13036" spans="16:30" ht="4.5" customHeight="1" x14ac:dyDescent="0.2">
      <c r="P13036" s="75"/>
      <c r="Q13036" s="75"/>
      <c r="W13036" s="75"/>
      <c r="AD13036" s="77"/>
    </row>
    <row r="13037" spans="16:30" ht="4.5" customHeight="1" x14ac:dyDescent="0.2">
      <c r="P13037" s="75"/>
      <c r="Q13037" s="75"/>
      <c r="W13037" s="75"/>
      <c r="AD13037" s="77"/>
    </row>
    <row r="13038" spans="16:30" ht="4.5" customHeight="1" x14ac:dyDescent="0.2">
      <c r="P13038" s="75"/>
      <c r="Q13038" s="75"/>
      <c r="W13038" s="75"/>
      <c r="AD13038" s="77"/>
    </row>
    <row r="13039" spans="16:30" ht="4.5" customHeight="1" x14ac:dyDescent="0.2">
      <c r="P13039" s="75"/>
      <c r="Q13039" s="75"/>
      <c r="W13039" s="75"/>
      <c r="AD13039" s="77"/>
    </row>
    <row r="13040" spans="16:30" ht="4.5" customHeight="1" x14ac:dyDescent="0.2">
      <c r="P13040" s="75"/>
      <c r="Q13040" s="75"/>
      <c r="W13040" s="75"/>
      <c r="AD13040" s="77"/>
    </row>
    <row r="13041" spans="16:30" ht="4.5" customHeight="1" x14ac:dyDescent="0.2">
      <c r="P13041" s="75"/>
      <c r="Q13041" s="75"/>
      <c r="W13041" s="75"/>
      <c r="AD13041" s="77"/>
    </row>
    <row r="13042" spans="16:30" ht="4.5" customHeight="1" x14ac:dyDescent="0.2">
      <c r="P13042" s="75"/>
      <c r="Q13042" s="75"/>
      <c r="W13042" s="75"/>
      <c r="AD13042" s="77"/>
    </row>
    <row r="13043" spans="16:30" ht="4.5" customHeight="1" x14ac:dyDescent="0.2">
      <c r="P13043" s="75"/>
      <c r="Q13043" s="75"/>
      <c r="W13043" s="75"/>
      <c r="AD13043" s="77"/>
    </row>
    <row r="13044" spans="16:30" ht="4.5" customHeight="1" x14ac:dyDescent="0.2">
      <c r="P13044" s="75"/>
      <c r="Q13044" s="75"/>
      <c r="W13044" s="75"/>
      <c r="AD13044" s="77"/>
    </row>
    <row r="13045" spans="16:30" ht="4.5" customHeight="1" x14ac:dyDescent="0.2">
      <c r="P13045" s="75"/>
      <c r="Q13045" s="75"/>
      <c r="W13045" s="75"/>
      <c r="AD13045" s="77"/>
    </row>
    <row r="13046" spans="16:30" ht="4.5" customHeight="1" x14ac:dyDescent="0.2">
      <c r="P13046" s="75"/>
      <c r="Q13046" s="75"/>
      <c r="W13046" s="75"/>
      <c r="AD13046" s="77"/>
    </row>
    <row r="13047" spans="16:30" ht="4.5" customHeight="1" x14ac:dyDescent="0.2">
      <c r="P13047" s="75"/>
      <c r="Q13047" s="75"/>
      <c r="W13047" s="75"/>
      <c r="AD13047" s="77"/>
    </row>
    <row r="13048" spans="16:30" ht="4.5" customHeight="1" x14ac:dyDescent="0.2">
      <c r="P13048" s="75"/>
      <c r="Q13048" s="75"/>
      <c r="W13048" s="75"/>
      <c r="AD13048" s="77"/>
    </row>
    <row r="13049" spans="16:30" ht="4.5" customHeight="1" x14ac:dyDescent="0.2">
      <c r="P13049" s="75"/>
      <c r="Q13049" s="75"/>
      <c r="W13049" s="75"/>
      <c r="AD13049" s="77"/>
    </row>
    <row r="13050" spans="16:30" ht="4.5" customHeight="1" x14ac:dyDescent="0.2">
      <c r="P13050" s="75"/>
      <c r="Q13050" s="75"/>
      <c r="W13050" s="75"/>
      <c r="AD13050" s="77"/>
    </row>
    <row r="13051" spans="16:30" ht="4.5" customHeight="1" x14ac:dyDescent="0.2">
      <c r="P13051" s="75"/>
      <c r="Q13051" s="75"/>
      <c r="W13051" s="75"/>
      <c r="AD13051" s="77"/>
    </row>
    <row r="13052" spans="16:30" ht="4.5" customHeight="1" x14ac:dyDescent="0.2">
      <c r="P13052" s="75"/>
      <c r="Q13052" s="75"/>
      <c r="W13052" s="75"/>
      <c r="AD13052" s="77"/>
    </row>
    <row r="13053" spans="16:30" ht="4.5" customHeight="1" x14ac:dyDescent="0.2">
      <c r="P13053" s="75"/>
      <c r="Q13053" s="75"/>
      <c r="W13053" s="75"/>
      <c r="AD13053" s="77"/>
    </row>
    <row r="13054" spans="16:30" ht="4.5" customHeight="1" x14ac:dyDescent="0.2">
      <c r="P13054" s="75"/>
      <c r="Q13054" s="75"/>
      <c r="W13054" s="75"/>
      <c r="AD13054" s="77"/>
    </row>
    <row r="13055" spans="16:30" ht="4.5" customHeight="1" x14ac:dyDescent="0.2">
      <c r="P13055" s="75"/>
      <c r="Q13055" s="75"/>
      <c r="W13055" s="75"/>
      <c r="AD13055" s="77"/>
    </row>
    <row r="13056" spans="16:30" ht="4.5" customHeight="1" x14ac:dyDescent="0.2">
      <c r="P13056" s="75"/>
      <c r="Q13056" s="75"/>
      <c r="W13056" s="75"/>
      <c r="AD13056" s="77"/>
    </row>
    <row r="13057" spans="16:30" ht="4.5" customHeight="1" x14ac:dyDescent="0.2">
      <c r="P13057" s="75"/>
      <c r="Q13057" s="75"/>
      <c r="W13057" s="75"/>
      <c r="AD13057" s="77"/>
    </row>
    <row r="13058" spans="16:30" ht="4.5" customHeight="1" x14ac:dyDescent="0.2">
      <c r="P13058" s="75"/>
      <c r="Q13058" s="75"/>
      <c r="W13058" s="75"/>
      <c r="AD13058" s="77"/>
    </row>
    <row r="13059" spans="16:30" ht="4.5" customHeight="1" x14ac:dyDescent="0.2">
      <c r="P13059" s="75"/>
      <c r="Q13059" s="75"/>
      <c r="W13059" s="75"/>
      <c r="AD13059" s="77"/>
    </row>
    <row r="13060" spans="16:30" ht="4.5" customHeight="1" x14ac:dyDescent="0.2">
      <c r="P13060" s="75"/>
      <c r="Q13060" s="75"/>
      <c r="W13060" s="75"/>
      <c r="AD13060" s="77"/>
    </row>
    <row r="13061" spans="16:30" ht="4.5" customHeight="1" x14ac:dyDescent="0.2">
      <c r="P13061" s="75"/>
      <c r="Q13061" s="75"/>
      <c r="W13061" s="75"/>
      <c r="AD13061" s="77"/>
    </row>
    <row r="13062" spans="16:30" ht="4.5" customHeight="1" x14ac:dyDescent="0.2">
      <c r="P13062" s="75"/>
      <c r="Q13062" s="75"/>
      <c r="W13062" s="75"/>
      <c r="AD13062" s="77"/>
    </row>
    <row r="13063" spans="16:30" ht="4.5" customHeight="1" x14ac:dyDescent="0.2">
      <c r="P13063" s="75"/>
      <c r="Q13063" s="75"/>
      <c r="W13063" s="75"/>
      <c r="AD13063" s="77"/>
    </row>
    <row r="13064" spans="16:30" ht="4.5" customHeight="1" x14ac:dyDescent="0.2">
      <c r="P13064" s="75"/>
      <c r="Q13064" s="75"/>
      <c r="W13064" s="75"/>
      <c r="AD13064" s="77"/>
    </row>
    <row r="13065" spans="16:30" ht="4.5" customHeight="1" x14ac:dyDescent="0.2">
      <c r="P13065" s="75"/>
      <c r="Q13065" s="75"/>
      <c r="W13065" s="75"/>
      <c r="AD13065" s="77"/>
    </row>
    <row r="13066" spans="16:30" ht="4.5" customHeight="1" x14ac:dyDescent="0.2">
      <c r="P13066" s="75"/>
      <c r="Q13066" s="75"/>
      <c r="W13066" s="75"/>
      <c r="AD13066" s="77"/>
    </row>
    <row r="13067" spans="16:30" ht="4.5" customHeight="1" x14ac:dyDescent="0.2">
      <c r="P13067" s="75"/>
      <c r="Q13067" s="75"/>
      <c r="W13067" s="75"/>
      <c r="AD13067" s="77"/>
    </row>
    <row r="13068" spans="16:30" ht="4.5" customHeight="1" x14ac:dyDescent="0.2">
      <c r="P13068" s="75"/>
      <c r="Q13068" s="75"/>
      <c r="W13068" s="75"/>
      <c r="AD13068" s="77"/>
    </row>
    <row r="13069" spans="16:30" ht="4.5" customHeight="1" x14ac:dyDescent="0.2">
      <c r="P13069" s="75"/>
      <c r="Q13069" s="75"/>
      <c r="W13069" s="75"/>
      <c r="AD13069" s="77"/>
    </row>
    <row r="13070" spans="16:30" ht="4.5" customHeight="1" x14ac:dyDescent="0.2">
      <c r="P13070" s="75"/>
      <c r="Q13070" s="75"/>
      <c r="W13070" s="75"/>
      <c r="AD13070" s="77"/>
    </row>
    <row r="13071" spans="16:30" ht="4.5" customHeight="1" x14ac:dyDescent="0.2">
      <c r="P13071" s="75"/>
      <c r="Q13071" s="75"/>
      <c r="W13071" s="75"/>
      <c r="AD13071" s="77"/>
    </row>
    <row r="13072" spans="16:30" ht="4.5" customHeight="1" x14ac:dyDescent="0.2">
      <c r="P13072" s="75"/>
      <c r="Q13072" s="75"/>
      <c r="W13072" s="75"/>
      <c r="AD13072" s="77"/>
    </row>
    <row r="13073" spans="16:30" ht="4.5" customHeight="1" x14ac:dyDescent="0.2">
      <c r="P13073" s="75"/>
      <c r="Q13073" s="75"/>
      <c r="W13073" s="75"/>
      <c r="AD13073" s="77"/>
    </row>
    <row r="13074" spans="16:30" ht="4.5" customHeight="1" x14ac:dyDescent="0.2">
      <c r="P13074" s="75"/>
      <c r="Q13074" s="75"/>
      <c r="W13074" s="75"/>
      <c r="AD13074" s="77"/>
    </row>
    <row r="13075" spans="16:30" ht="4.5" customHeight="1" x14ac:dyDescent="0.2">
      <c r="P13075" s="75"/>
      <c r="Q13075" s="75"/>
      <c r="W13075" s="75"/>
      <c r="AD13075" s="77"/>
    </row>
    <row r="13076" spans="16:30" ht="4.5" customHeight="1" x14ac:dyDescent="0.2">
      <c r="P13076" s="75"/>
      <c r="Q13076" s="75"/>
      <c r="W13076" s="75"/>
      <c r="AD13076" s="77"/>
    </row>
    <row r="13077" spans="16:30" ht="4.5" customHeight="1" x14ac:dyDescent="0.2">
      <c r="P13077" s="75"/>
      <c r="Q13077" s="75"/>
      <c r="W13077" s="75"/>
      <c r="AD13077" s="77"/>
    </row>
    <row r="13078" spans="16:30" ht="4.5" customHeight="1" x14ac:dyDescent="0.2">
      <c r="P13078" s="75"/>
      <c r="Q13078" s="75"/>
      <c r="W13078" s="75"/>
      <c r="AD13078" s="77"/>
    </row>
    <row r="13079" spans="16:30" ht="4.5" customHeight="1" x14ac:dyDescent="0.2">
      <c r="P13079" s="75"/>
      <c r="Q13079" s="75"/>
      <c r="W13079" s="75"/>
      <c r="AD13079" s="77"/>
    </row>
    <row r="13080" spans="16:30" ht="4.5" customHeight="1" x14ac:dyDescent="0.2">
      <c r="P13080" s="75"/>
      <c r="Q13080" s="75"/>
      <c r="W13080" s="75"/>
      <c r="AD13080" s="77"/>
    </row>
    <row r="13081" spans="16:30" ht="4.5" customHeight="1" x14ac:dyDescent="0.2">
      <c r="P13081" s="75"/>
      <c r="Q13081" s="75"/>
      <c r="W13081" s="75"/>
      <c r="AD13081" s="77"/>
    </row>
    <row r="13082" spans="16:30" ht="4.5" customHeight="1" x14ac:dyDescent="0.2">
      <c r="P13082" s="75"/>
      <c r="Q13082" s="75"/>
      <c r="W13082" s="75"/>
      <c r="AD13082" s="77"/>
    </row>
    <row r="13083" spans="16:30" ht="4.5" customHeight="1" x14ac:dyDescent="0.2">
      <c r="P13083" s="75"/>
      <c r="Q13083" s="75"/>
      <c r="W13083" s="75"/>
      <c r="AD13083" s="77"/>
    </row>
    <row r="13084" spans="16:30" ht="4.5" customHeight="1" x14ac:dyDescent="0.2">
      <c r="P13084" s="75"/>
      <c r="Q13084" s="75"/>
      <c r="W13084" s="75"/>
      <c r="AD13084" s="77"/>
    </row>
    <row r="13085" spans="16:30" ht="4.5" customHeight="1" x14ac:dyDescent="0.2">
      <c r="P13085" s="75"/>
      <c r="Q13085" s="75"/>
      <c r="W13085" s="75"/>
      <c r="AD13085" s="77"/>
    </row>
    <row r="13086" spans="16:30" ht="4.5" customHeight="1" x14ac:dyDescent="0.2">
      <c r="P13086" s="75"/>
      <c r="Q13086" s="75"/>
      <c r="W13086" s="75"/>
      <c r="AD13086" s="77"/>
    </row>
    <row r="13087" spans="16:30" ht="4.5" customHeight="1" x14ac:dyDescent="0.2">
      <c r="P13087" s="75"/>
      <c r="Q13087" s="75"/>
      <c r="W13087" s="75"/>
      <c r="AD13087" s="77"/>
    </row>
    <row r="13088" spans="16:30" ht="4.5" customHeight="1" x14ac:dyDescent="0.2">
      <c r="P13088" s="75"/>
      <c r="Q13088" s="75"/>
      <c r="W13088" s="75"/>
      <c r="AD13088" s="77"/>
    </row>
    <row r="13089" spans="16:30" ht="4.5" customHeight="1" x14ac:dyDescent="0.2">
      <c r="P13089" s="75"/>
      <c r="Q13089" s="75"/>
      <c r="W13089" s="75"/>
      <c r="AD13089" s="77"/>
    </row>
    <row r="13090" spans="16:30" ht="4.5" customHeight="1" x14ac:dyDescent="0.2">
      <c r="P13090" s="75"/>
      <c r="Q13090" s="75"/>
      <c r="W13090" s="75"/>
      <c r="AD13090" s="77"/>
    </row>
    <row r="13091" spans="16:30" ht="4.5" customHeight="1" x14ac:dyDescent="0.2">
      <c r="P13091" s="75"/>
      <c r="Q13091" s="75"/>
      <c r="W13091" s="75"/>
      <c r="AD13091" s="77"/>
    </row>
    <row r="13092" spans="16:30" ht="4.5" customHeight="1" x14ac:dyDescent="0.2">
      <c r="P13092" s="75"/>
      <c r="Q13092" s="75"/>
      <c r="W13092" s="75"/>
      <c r="AD13092" s="77"/>
    </row>
    <row r="13093" spans="16:30" ht="4.5" customHeight="1" x14ac:dyDescent="0.2">
      <c r="P13093" s="75"/>
      <c r="Q13093" s="75"/>
      <c r="W13093" s="75"/>
      <c r="AD13093" s="77"/>
    </row>
    <row r="13094" spans="16:30" ht="4.5" customHeight="1" x14ac:dyDescent="0.2">
      <c r="P13094" s="75"/>
      <c r="Q13094" s="75"/>
      <c r="W13094" s="75"/>
      <c r="AD13094" s="77"/>
    </row>
    <row r="13095" spans="16:30" ht="4.5" customHeight="1" x14ac:dyDescent="0.2">
      <c r="P13095" s="75"/>
      <c r="Q13095" s="75"/>
      <c r="W13095" s="75"/>
      <c r="AD13095" s="77"/>
    </row>
    <row r="13096" spans="16:30" ht="4.5" customHeight="1" x14ac:dyDescent="0.2">
      <c r="P13096" s="75"/>
      <c r="Q13096" s="75"/>
      <c r="W13096" s="75"/>
      <c r="AD13096" s="77"/>
    </row>
    <row r="13097" spans="16:30" ht="4.5" customHeight="1" x14ac:dyDescent="0.2">
      <c r="P13097" s="75"/>
      <c r="Q13097" s="75"/>
      <c r="W13097" s="75"/>
      <c r="AD13097" s="77"/>
    </row>
    <row r="13098" spans="16:30" ht="4.5" customHeight="1" x14ac:dyDescent="0.2">
      <c r="P13098" s="75"/>
      <c r="Q13098" s="75"/>
      <c r="W13098" s="75"/>
      <c r="AD13098" s="77"/>
    </row>
    <row r="13099" spans="16:30" ht="4.5" customHeight="1" x14ac:dyDescent="0.2">
      <c r="P13099" s="75"/>
      <c r="Q13099" s="75"/>
      <c r="W13099" s="75"/>
      <c r="AD13099" s="77"/>
    </row>
    <row r="13100" spans="16:30" ht="4.5" customHeight="1" x14ac:dyDescent="0.2">
      <c r="P13100" s="75"/>
      <c r="Q13100" s="75"/>
      <c r="W13100" s="75"/>
      <c r="AD13100" s="77"/>
    </row>
    <row r="13101" spans="16:30" ht="4.5" customHeight="1" x14ac:dyDescent="0.2">
      <c r="P13101" s="75"/>
      <c r="Q13101" s="75"/>
      <c r="W13101" s="75"/>
      <c r="AD13101" s="77"/>
    </row>
    <row r="13102" spans="16:30" ht="4.5" customHeight="1" x14ac:dyDescent="0.2">
      <c r="P13102" s="75"/>
      <c r="Q13102" s="75"/>
      <c r="W13102" s="75"/>
      <c r="AD13102" s="77"/>
    </row>
    <row r="13103" spans="16:30" ht="4.5" customHeight="1" x14ac:dyDescent="0.2">
      <c r="P13103" s="75"/>
      <c r="Q13103" s="75"/>
      <c r="W13103" s="75"/>
      <c r="AD13103" s="77"/>
    </row>
    <row r="13104" spans="16:30" ht="4.5" customHeight="1" x14ac:dyDescent="0.2">
      <c r="P13104" s="75"/>
      <c r="Q13104" s="75"/>
      <c r="W13104" s="75"/>
      <c r="AD13104" s="77"/>
    </row>
    <row r="13105" spans="16:30" ht="4.5" customHeight="1" x14ac:dyDescent="0.2">
      <c r="P13105" s="75"/>
      <c r="Q13105" s="75"/>
      <c r="W13105" s="75"/>
      <c r="AD13105" s="77"/>
    </row>
    <row r="13106" spans="16:30" ht="4.5" customHeight="1" x14ac:dyDescent="0.2">
      <c r="P13106" s="75"/>
      <c r="Q13106" s="75"/>
      <c r="W13106" s="75"/>
      <c r="AD13106" s="77"/>
    </row>
    <row r="13107" spans="16:30" ht="4.5" customHeight="1" x14ac:dyDescent="0.2">
      <c r="P13107" s="75"/>
      <c r="Q13107" s="75"/>
      <c r="W13107" s="75"/>
      <c r="AD13107" s="77"/>
    </row>
    <row r="13108" spans="16:30" ht="4.5" customHeight="1" x14ac:dyDescent="0.2">
      <c r="P13108" s="75"/>
      <c r="Q13108" s="75"/>
      <c r="W13108" s="75"/>
      <c r="AD13108" s="77"/>
    </row>
    <row r="13109" spans="16:30" ht="4.5" customHeight="1" x14ac:dyDescent="0.2">
      <c r="P13109" s="75"/>
      <c r="Q13109" s="75"/>
      <c r="W13109" s="75"/>
      <c r="AD13109" s="77"/>
    </row>
    <row r="13110" spans="16:30" ht="4.5" customHeight="1" x14ac:dyDescent="0.2">
      <c r="P13110" s="75"/>
      <c r="Q13110" s="75"/>
      <c r="W13110" s="75"/>
      <c r="AD13110" s="77"/>
    </row>
    <row r="13111" spans="16:30" ht="4.5" customHeight="1" x14ac:dyDescent="0.2">
      <c r="P13111" s="75"/>
      <c r="Q13111" s="75"/>
      <c r="W13111" s="75"/>
      <c r="AD13111" s="77"/>
    </row>
    <row r="13112" spans="16:30" ht="4.5" customHeight="1" x14ac:dyDescent="0.2">
      <c r="P13112" s="75"/>
      <c r="Q13112" s="75"/>
      <c r="W13112" s="75"/>
      <c r="AD13112" s="77"/>
    </row>
    <row r="13113" spans="16:30" ht="4.5" customHeight="1" x14ac:dyDescent="0.2">
      <c r="P13113" s="75"/>
      <c r="Q13113" s="75"/>
      <c r="W13113" s="75"/>
      <c r="AD13113" s="77"/>
    </row>
    <row r="13114" spans="16:30" ht="4.5" customHeight="1" x14ac:dyDescent="0.2">
      <c r="P13114" s="75"/>
      <c r="Q13114" s="75"/>
      <c r="W13114" s="75"/>
      <c r="AD13114" s="77"/>
    </row>
    <row r="13115" spans="16:30" ht="4.5" customHeight="1" x14ac:dyDescent="0.2">
      <c r="P13115" s="75"/>
      <c r="Q13115" s="75"/>
      <c r="W13115" s="75"/>
      <c r="AD13115" s="77"/>
    </row>
    <row r="13116" spans="16:30" ht="4.5" customHeight="1" x14ac:dyDescent="0.2">
      <c r="P13116" s="75"/>
      <c r="Q13116" s="75"/>
      <c r="W13116" s="75"/>
      <c r="AD13116" s="77"/>
    </row>
    <row r="13117" spans="16:30" ht="4.5" customHeight="1" x14ac:dyDescent="0.2">
      <c r="P13117" s="75"/>
      <c r="Q13117" s="75"/>
      <c r="W13117" s="75"/>
      <c r="AD13117" s="77"/>
    </row>
    <row r="13118" spans="16:30" ht="4.5" customHeight="1" x14ac:dyDescent="0.2">
      <c r="P13118" s="75"/>
      <c r="Q13118" s="75"/>
      <c r="W13118" s="75"/>
      <c r="AD13118" s="77"/>
    </row>
    <row r="13119" spans="16:30" ht="4.5" customHeight="1" x14ac:dyDescent="0.2">
      <c r="P13119" s="75"/>
      <c r="Q13119" s="75"/>
      <c r="W13119" s="75"/>
      <c r="AD13119" s="77"/>
    </row>
    <row r="13120" spans="16:30" ht="4.5" customHeight="1" x14ac:dyDescent="0.2">
      <c r="P13120" s="75"/>
      <c r="Q13120" s="75"/>
      <c r="W13120" s="75"/>
      <c r="AD13120" s="77"/>
    </row>
    <row r="13121" spans="16:30" ht="4.5" customHeight="1" x14ac:dyDescent="0.2">
      <c r="P13121" s="75"/>
      <c r="Q13121" s="75"/>
      <c r="W13121" s="75"/>
      <c r="AD13121" s="77"/>
    </row>
    <row r="13122" spans="16:30" ht="4.5" customHeight="1" x14ac:dyDescent="0.2">
      <c r="P13122" s="75"/>
      <c r="Q13122" s="75"/>
      <c r="W13122" s="75"/>
      <c r="AD13122" s="77"/>
    </row>
    <row r="13123" spans="16:30" ht="4.5" customHeight="1" x14ac:dyDescent="0.2">
      <c r="P13123" s="75"/>
      <c r="Q13123" s="75"/>
      <c r="W13123" s="75"/>
      <c r="AD13123" s="77"/>
    </row>
    <row r="13124" spans="16:30" ht="4.5" customHeight="1" x14ac:dyDescent="0.2">
      <c r="P13124" s="75"/>
      <c r="Q13124" s="75"/>
      <c r="W13124" s="75"/>
      <c r="AD13124" s="77"/>
    </row>
    <row r="13125" spans="16:30" ht="4.5" customHeight="1" x14ac:dyDescent="0.2">
      <c r="P13125" s="75"/>
      <c r="Q13125" s="75"/>
      <c r="W13125" s="75"/>
      <c r="AD13125" s="77"/>
    </row>
    <row r="13126" spans="16:30" ht="4.5" customHeight="1" x14ac:dyDescent="0.2">
      <c r="P13126" s="75"/>
      <c r="Q13126" s="75"/>
      <c r="W13126" s="75"/>
      <c r="AD13126" s="77"/>
    </row>
    <row r="13127" spans="16:30" ht="4.5" customHeight="1" x14ac:dyDescent="0.2">
      <c r="P13127" s="75"/>
      <c r="Q13127" s="75"/>
      <c r="W13127" s="75"/>
      <c r="AD13127" s="77"/>
    </row>
    <row r="13128" spans="16:30" ht="4.5" customHeight="1" x14ac:dyDescent="0.2">
      <c r="P13128" s="75"/>
      <c r="Q13128" s="75"/>
      <c r="W13128" s="75"/>
      <c r="AD13128" s="77"/>
    </row>
    <row r="13129" spans="16:30" ht="4.5" customHeight="1" x14ac:dyDescent="0.2">
      <c r="P13129" s="75"/>
      <c r="Q13129" s="75"/>
      <c r="W13129" s="75"/>
      <c r="AD13129" s="77"/>
    </row>
    <row r="13130" spans="16:30" ht="4.5" customHeight="1" x14ac:dyDescent="0.2">
      <c r="P13130" s="75"/>
      <c r="Q13130" s="75"/>
      <c r="W13130" s="75"/>
      <c r="AD13130" s="77"/>
    </row>
    <row r="13131" spans="16:30" ht="4.5" customHeight="1" x14ac:dyDescent="0.2">
      <c r="P13131" s="75"/>
      <c r="Q13131" s="75"/>
      <c r="W13131" s="75"/>
      <c r="AD13131" s="77"/>
    </row>
    <row r="13132" spans="16:30" ht="4.5" customHeight="1" x14ac:dyDescent="0.2">
      <c r="P13132" s="75"/>
      <c r="Q13132" s="75"/>
      <c r="W13132" s="75"/>
      <c r="AD13132" s="77"/>
    </row>
    <row r="13133" spans="16:30" ht="4.5" customHeight="1" x14ac:dyDescent="0.2">
      <c r="P13133" s="75"/>
      <c r="Q13133" s="75"/>
      <c r="W13133" s="75"/>
      <c r="AD13133" s="77"/>
    </row>
    <row r="13134" spans="16:30" ht="4.5" customHeight="1" x14ac:dyDescent="0.2">
      <c r="P13134" s="75"/>
      <c r="Q13134" s="75"/>
      <c r="W13134" s="75"/>
      <c r="AD13134" s="77"/>
    </row>
    <row r="13135" spans="16:30" ht="4.5" customHeight="1" x14ac:dyDescent="0.2">
      <c r="P13135" s="75"/>
      <c r="Q13135" s="75"/>
      <c r="W13135" s="75"/>
      <c r="AD13135" s="77"/>
    </row>
    <row r="13136" spans="16:30" ht="4.5" customHeight="1" x14ac:dyDescent="0.2">
      <c r="P13136" s="75"/>
      <c r="Q13136" s="75"/>
      <c r="W13136" s="75"/>
      <c r="AD13136" s="77"/>
    </row>
    <row r="13137" spans="16:30" ht="4.5" customHeight="1" x14ac:dyDescent="0.2">
      <c r="P13137" s="75"/>
      <c r="Q13137" s="75"/>
      <c r="W13137" s="75"/>
      <c r="AD13137" s="77"/>
    </row>
    <row r="13138" spans="16:30" ht="4.5" customHeight="1" x14ac:dyDescent="0.2">
      <c r="P13138" s="75"/>
      <c r="Q13138" s="75"/>
      <c r="W13138" s="75"/>
      <c r="AD13138" s="77"/>
    </row>
    <row r="13139" spans="16:30" ht="4.5" customHeight="1" x14ac:dyDescent="0.2">
      <c r="P13139" s="75"/>
      <c r="Q13139" s="75"/>
      <c r="W13139" s="75"/>
      <c r="AD13139" s="77"/>
    </row>
    <row r="13140" spans="16:30" ht="4.5" customHeight="1" x14ac:dyDescent="0.2">
      <c r="P13140" s="75"/>
      <c r="Q13140" s="75"/>
      <c r="W13140" s="75"/>
      <c r="AD13140" s="77"/>
    </row>
    <row r="13141" spans="16:30" ht="4.5" customHeight="1" x14ac:dyDescent="0.2">
      <c r="P13141" s="75"/>
      <c r="Q13141" s="75"/>
      <c r="W13141" s="75"/>
      <c r="AD13141" s="77"/>
    </row>
    <row r="13142" spans="16:30" ht="4.5" customHeight="1" x14ac:dyDescent="0.2">
      <c r="P13142" s="75"/>
      <c r="Q13142" s="75"/>
      <c r="W13142" s="75"/>
      <c r="AD13142" s="77"/>
    </row>
    <row r="13143" spans="16:30" ht="4.5" customHeight="1" x14ac:dyDescent="0.2">
      <c r="P13143" s="75"/>
      <c r="Q13143" s="75"/>
      <c r="W13143" s="75"/>
      <c r="AD13143" s="77"/>
    </row>
    <row r="13144" spans="16:30" ht="4.5" customHeight="1" x14ac:dyDescent="0.2">
      <c r="P13144" s="75"/>
      <c r="Q13144" s="75"/>
      <c r="W13144" s="75"/>
      <c r="AD13144" s="77"/>
    </row>
    <row r="13145" spans="16:30" ht="4.5" customHeight="1" x14ac:dyDescent="0.2">
      <c r="P13145" s="75"/>
      <c r="Q13145" s="75"/>
      <c r="W13145" s="75"/>
      <c r="AD13145" s="77"/>
    </row>
    <row r="13146" spans="16:30" ht="4.5" customHeight="1" x14ac:dyDescent="0.2">
      <c r="P13146" s="75"/>
      <c r="Q13146" s="75"/>
      <c r="W13146" s="75"/>
      <c r="AD13146" s="77"/>
    </row>
    <row r="13147" spans="16:30" ht="4.5" customHeight="1" x14ac:dyDescent="0.2">
      <c r="P13147" s="75"/>
      <c r="Q13147" s="75"/>
      <c r="W13147" s="75"/>
      <c r="AD13147" s="77"/>
    </row>
    <row r="13148" spans="16:30" ht="4.5" customHeight="1" x14ac:dyDescent="0.2">
      <c r="P13148" s="75"/>
      <c r="Q13148" s="75"/>
      <c r="W13148" s="75"/>
      <c r="AD13148" s="77"/>
    </row>
    <row r="13149" spans="16:30" ht="4.5" customHeight="1" x14ac:dyDescent="0.2">
      <c r="P13149" s="75"/>
      <c r="Q13149" s="75"/>
      <c r="W13149" s="75"/>
      <c r="AD13149" s="77"/>
    </row>
    <row r="13150" spans="16:30" ht="4.5" customHeight="1" x14ac:dyDescent="0.2">
      <c r="P13150" s="75"/>
      <c r="Q13150" s="75"/>
      <c r="W13150" s="75"/>
      <c r="AD13150" s="77"/>
    </row>
    <row r="13151" spans="16:30" ht="4.5" customHeight="1" x14ac:dyDescent="0.2">
      <c r="P13151" s="75"/>
      <c r="Q13151" s="75"/>
      <c r="W13151" s="75"/>
      <c r="AD13151" s="77"/>
    </row>
    <row r="13152" spans="16:30" ht="4.5" customHeight="1" x14ac:dyDescent="0.2">
      <c r="P13152" s="75"/>
      <c r="Q13152" s="75"/>
      <c r="W13152" s="75"/>
      <c r="AD13152" s="77"/>
    </row>
    <row r="13153" spans="16:30" ht="4.5" customHeight="1" x14ac:dyDescent="0.2">
      <c r="P13153" s="75"/>
      <c r="Q13153" s="75"/>
      <c r="W13153" s="75"/>
      <c r="AD13153" s="77"/>
    </row>
    <row r="13154" spans="16:30" ht="4.5" customHeight="1" x14ac:dyDescent="0.2">
      <c r="P13154" s="75"/>
      <c r="Q13154" s="75"/>
      <c r="W13154" s="75"/>
      <c r="AD13154" s="77"/>
    </row>
    <row r="13155" spans="16:30" ht="4.5" customHeight="1" x14ac:dyDescent="0.2">
      <c r="P13155" s="75"/>
      <c r="Q13155" s="75"/>
      <c r="W13155" s="75"/>
      <c r="AD13155" s="77"/>
    </row>
    <row r="13156" spans="16:30" ht="4.5" customHeight="1" x14ac:dyDescent="0.2">
      <c r="P13156" s="75"/>
      <c r="Q13156" s="75"/>
      <c r="W13156" s="75"/>
      <c r="AD13156" s="77"/>
    </row>
    <row r="13157" spans="16:30" ht="4.5" customHeight="1" x14ac:dyDescent="0.2">
      <c r="P13157" s="75"/>
      <c r="Q13157" s="75"/>
      <c r="W13157" s="75"/>
      <c r="AD13157" s="77"/>
    </row>
    <row r="13158" spans="16:30" ht="4.5" customHeight="1" x14ac:dyDescent="0.2">
      <c r="P13158" s="75"/>
      <c r="Q13158" s="75"/>
      <c r="W13158" s="75"/>
      <c r="AD13158" s="77"/>
    </row>
    <row r="13159" spans="16:30" ht="4.5" customHeight="1" x14ac:dyDescent="0.2">
      <c r="P13159" s="75"/>
      <c r="Q13159" s="75"/>
      <c r="W13159" s="75"/>
      <c r="AD13159" s="77"/>
    </row>
    <row r="13160" spans="16:30" ht="4.5" customHeight="1" x14ac:dyDescent="0.2">
      <c r="P13160" s="75"/>
      <c r="Q13160" s="75"/>
      <c r="W13160" s="75"/>
      <c r="AD13160" s="77"/>
    </row>
    <row r="13161" spans="16:30" ht="4.5" customHeight="1" x14ac:dyDescent="0.2">
      <c r="P13161" s="75"/>
      <c r="Q13161" s="75"/>
      <c r="W13161" s="75"/>
      <c r="AD13161" s="77"/>
    </row>
    <row r="13162" spans="16:30" ht="4.5" customHeight="1" x14ac:dyDescent="0.2">
      <c r="P13162" s="75"/>
      <c r="Q13162" s="75"/>
      <c r="W13162" s="75"/>
      <c r="AD13162" s="77"/>
    </row>
    <row r="13163" spans="16:30" ht="4.5" customHeight="1" x14ac:dyDescent="0.2">
      <c r="P13163" s="75"/>
      <c r="Q13163" s="75"/>
      <c r="W13163" s="75"/>
      <c r="AD13163" s="77"/>
    </row>
    <row r="13164" spans="16:30" ht="4.5" customHeight="1" x14ac:dyDescent="0.2">
      <c r="P13164" s="75"/>
      <c r="Q13164" s="75"/>
      <c r="W13164" s="75"/>
      <c r="AD13164" s="77"/>
    </row>
    <row r="13165" spans="16:30" ht="4.5" customHeight="1" x14ac:dyDescent="0.2">
      <c r="P13165" s="75"/>
      <c r="Q13165" s="75"/>
      <c r="W13165" s="75"/>
      <c r="AD13165" s="77"/>
    </row>
    <row r="13166" spans="16:30" ht="4.5" customHeight="1" x14ac:dyDescent="0.2">
      <c r="P13166" s="75"/>
      <c r="Q13166" s="75"/>
      <c r="W13166" s="75"/>
      <c r="AD13166" s="77"/>
    </row>
    <row r="13167" spans="16:30" ht="4.5" customHeight="1" x14ac:dyDescent="0.2">
      <c r="P13167" s="75"/>
      <c r="Q13167" s="75"/>
      <c r="W13167" s="75"/>
      <c r="AD13167" s="77"/>
    </row>
    <row r="13168" spans="16:30" ht="4.5" customHeight="1" x14ac:dyDescent="0.2">
      <c r="P13168" s="75"/>
      <c r="Q13168" s="75"/>
      <c r="W13168" s="75"/>
      <c r="AD13168" s="77"/>
    </row>
    <row r="13169" spans="16:30" ht="4.5" customHeight="1" x14ac:dyDescent="0.2">
      <c r="P13169" s="75"/>
      <c r="Q13169" s="75"/>
      <c r="W13169" s="75"/>
      <c r="AD13169" s="77"/>
    </row>
    <row r="13170" spans="16:30" ht="4.5" customHeight="1" x14ac:dyDescent="0.2">
      <c r="P13170" s="75"/>
      <c r="Q13170" s="75"/>
      <c r="W13170" s="75"/>
      <c r="AD13170" s="77"/>
    </row>
    <row r="13171" spans="16:30" ht="4.5" customHeight="1" x14ac:dyDescent="0.2">
      <c r="P13171" s="75"/>
      <c r="Q13171" s="75"/>
      <c r="W13171" s="75"/>
      <c r="AD13171" s="77"/>
    </row>
    <row r="13172" spans="16:30" ht="4.5" customHeight="1" x14ac:dyDescent="0.2">
      <c r="P13172" s="75"/>
      <c r="Q13172" s="75"/>
      <c r="W13172" s="75"/>
      <c r="AD13172" s="77"/>
    </row>
    <row r="13173" spans="16:30" ht="4.5" customHeight="1" x14ac:dyDescent="0.2">
      <c r="P13173" s="75"/>
      <c r="Q13173" s="75"/>
      <c r="W13173" s="75"/>
      <c r="AD13173" s="77"/>
    </row>
    <row r="13174" spans="16:30" ht="4.5" customHeight="1" x14ac:dyDescent="0.2">
      <c r="P13174" s="75"/>
      <c r="Q13174" s="75"/>
      <c r="W13174" s="75"/>
      <c r="AD13174" s="77"/>
    </row>
    <row r="13175" spans="16:30" ht="4.5" customHeight="1" x14ac:dyDescent="0.2">
      <c r="P13175" s="75"/>
      <c r="Q13175" s="75"/>
      <c r="W13175" s="75"/>
      <c r="AD13175" s="77"/>
    </row>
    <row r="13176" spans="16:30" ht="4.5" customHeight="1" x14ac:dyDescent="0.2">
      <c r="P13176" s="75"/>
      <c r="Q13176" s="75"/>
      <c r="W13176" s="75"/>
      <c r="AD13176" s="77"/>
    </row>
    <row r="13177" spans="16:30" ht="4.5" customHeight="1" x14ac:dyDescent="0.2">
      <c r="P13177" s="75"/>
      <c r="Q13177" s="75"/>
      <c r="W13177" s="75"/>
      <c r="AD13177" s="77"/>
    </row>
    <row r="13178" spans="16:30" ht="4.5" customHeight="1" x14ac:dyDescent="0.2">
      <c r="P13178" s="75"/>
      <c r="Q13178" s="75"/>
      <c r="W13178" s="75"/>
      <c r="AD13178" s="77"/>
    </row>
    <row r="13179" spans="16:30" ht="4.5" customHeight="1" x14ac:dyDescent="0.2">
      <c r="P13179" s="75"/>
      <c r="Q13179" s="75"/>
      <c r="W13179" s="75"/>
      <c r="AD13179" s="77"/>
    </row>
    <row r="13180" spans="16:30" ht="4.5" customHeight="1" x14ac:dyDescent="0.2">
      <c r="P13180" s="75"/>
      <c r="Q13180" s="75"/>
      <c r="W13180" s="75"/>
      <c r="AD13180" s="77"/>
    </row>
    <row r="13181" spans="16:30" ht="4.5" customHeight="1" x14ac:dyDescent="0.2">
      <c r="P13181" s="75"/>
      <c r="Q13181" s="75"/>
      <c r="W13181" s="75"/>
      <c r="AD13181" s="77"/>
    </row>
    <row r="13182" spans="16:30" ht="4.5" customHeight="1" x14ac:dyDescent="0.2">
      <c r="P13182" s="75"/>
      <c r="Q13182" s="75"/>
      <c r="W13182" s="75"/>
      <c r="AD13182" s="77"/>
    </row>
    <row r="13183" spans="16:30" ht="4.5" customHeight="1" x14ac:dyDescent="0.2">
      <c r="P13183" s="75"/>
      <c r="Q13183" s="75"/>
      <c r="W13183" s="75"/>
      <c r="AD13183" s="77"/>
    </row>
    <row r="13184" spans="16:30" ht="4.5" customHeight="1" x14ac:dyDescent="0.2">
      <c r="P13184" s="75"/>
      <c r="Q13184" s="75"/>
      <c r="W13184" s="75"/>
      <c r="AD13184" s="77"/>
    </row>
    <row r="13185" spans="16:30" ht="4.5" customHeight="1" x14ac:dyDescent="0.2">
      <c r="P13185" s="75"/>
      <c r="Q13185" s="75"/>
      <c r="W13185" s="75"/>
      <c r="AD13185" s="77"/>
    </row>
    <row r="13186" spans="16:30" ht="4.5" customHeight="1" x14ac:dyDescent="0.2">
      <c r="P13186" s="75"/>
      <c r="Q13186" s="75"/>
      <c r="W13186" s="75"/>
      <c r="AD13186" s="77"/>
    </row>
    <row r="13187" spans="16:30" ht="4.5" customHeight="1" x14ac:dyDescent="0.2">
      <c r="P13187" s="75"/>
      <c r="Q13187" s="75"/>
      <c r="W13187" s="75"/>
      <c r="AD13187" s="77"/>
    </row>
    <row r="13188" spans="16:30" ht="4.5" customHeight="1" x14ac:dyDescent="0.2">
      <c r="P13188" s="75"/>
      <c r="Q13188" s="75"/>
      <c r="W13188" s="75"/>
      <c r="AD13188" s="77"/>
    </row>
    <row r="13189" spans="16:30" ht="4.5" customHeight="1" x14ac:dyDescent="0.2">
      <c r="P13189" s="75"/>
      <c r="Q13189" s="75"/>
      <c r="W13189" s="75"/>
      <c r="AD13189" s="77"/>
    </row>
    <row r="13190" spans="16:30" ht="4.5" customHeight="1" x14ac:dyDescent="0.2">
      <c r="P13190" s="75"/>
      <c r="Q13190" s="75"/>
      <c r="W13190" s="75"/>
      <c r="AD13190" s="77"/>
    </row>
    <row r="13191" spans="16:30" ht="4.5" customHeight="1" x14ac:dyDescent="0.2">
      <c r="P13191" s="75"/>
      <c r="Q13191" s="75"/>
      <c r="W13191" s="75"/>
      <c r="AD13191" s="77"/>
    </row>
    <row r="13192" spans="16:30" ht="4.5" customHeight="1" x14ac:dyDescent="0.2">
      <c r="P13192" s="75"/>
      <c r="Q13192" s="75"/>
      <c r="W13192" s="75"/>
      <c r="AD13192" s="77"/>
    </row>
    <row r="13193" spans="16:30" ht="4.5" customHeight="1" x14ac:dyDescent="0.2">
      <c r="P13193" s="75"/>
      <c r="Q13193" s="75"/>
      <c r="W13193" s="75"/>
      <c r="AD13193" s="77"/>
    </row>
    <row r="13194" spans="16:30" ht="4.5" customHeight="1" x14ac:dyDescent="0.2">
      <c r="P13194" s="75"/>
      <c r="Q13194" s="75"/>
      <c r="W13194" s="75"/>
      <c r="AD13194" s="77"/>
    </row>
    <row r="13195" spans="16:30" ht="4.5" customHeight="1" x14ac:dyDescent="0.2">
      <c r="P13195" s="75"/>
      <c r="Q13195" s="75"/>
      <c r="W13195" s="75"/>
      <c r="AD13195" s="77"/>
    </row>
    <row r="13196" spans="16:30" ht="4.5" customHeight="1" x14ac:dyDescent="0.2">
      <c r="P13196" s="75"/>
      <c r="Q13196" s="75"/>
      <c r="W13196" s="75"/>
      <c r="AD13196" s="77"/>
    </row>
    <row r="13197" spans="16:30" ht="4.5" customHeight="1" x14ac:dyDescent="0.2">
      <c r="P13197" s="75"/>
      <c r="Q13197" s="75"/>
      <c r="W13197" s="75"/>
      <c r="AD13197" s="77"/>
    </row>
    <row r="13198" spans="16:30" ht="4.5" customHeight="1" x14ac:dyDescent="0.2">
      <c r="P13198" s="75"/>
      <c r="Q13198" s="75"/>
      <c r="W13198" s="75"/>
      <c r="AD13198" s="77"/>
    </row>
    <row r="13199" spans="16:30" ht="4.5" customHeight="1" x14ac:dyDescent="0.2">
      <c r="P13199" s="75"/>
      <c r="Q13199" s="75"/>
      <c r="W13199" s="75"/>
      <c r="AD13199" s="77"/>
    </row>
    <row r="13200" spans="16:30" ht="4.5" customHeight="1" x14ac:dyDescent="0.2">
      <c r="P13200" s="75"/>
      <c r="Q13200" s="75"/>
      <c r="W13200" s="75"/>
      <c r="AD13200" s="77"/>
    </row>
    <row r="13201" spans="16:30" ht="4.5" customHeight="1" x14ac:dyDescent="0.2">
      <c r="P13201" s="75"/>
      <c r="Q13201" s="75"/>
      <c r="W13201" s="75"/>
      <c r="AD13201" s="77"/>
    </row>
    <row r="13202" spans="16:30" ht="4.5" customHeight="1" x14ac:dyDescent="0.2">
      <c r="P13202" s="75"/>
      <c r="Q13202" s="75"/>
      <c r="W13202" s="75"/>
      <c r="AD13202" s="77"/>
    </row>
    <row r="13203" spans="16:30" ht="4.5" customHeight="1" x14ac:dyDescent="0.2">
      <c r="P13203" s="75"/>
      <c r="Q13203" s="75"/>
      <c r="W13203" s="75"/>
      <c r="AD13203" s="77"/>
    </row>
    <row r="13204" spans="16:30" ht="4.5" customHeight="1" x14ac:dyDescent="0.2">
      <c r="P13204" s="75"/>
      <c r="Q13204" s="75"/>
      <c r="W13204" s="75"/>
      <c r="AD13204" s="77"/>
    </row>
    <row r="13205" spans="16:30" ht="4.5" customHeight="1" x14ac:dyDescent="0.2">
      <c r="P13205" s="75"/>
      <c r="Q13205" s="75"/>
      <c r="W13205" s="75"/>
      <c r="AD13205" s="77"/>
    </row>
    <row r="13206" spans="16:30" ht="4.5" customHeight="1" x14ac:dyDescent="0.2">
      <c r="P13206" s="75"/>
      <c r="Q13206" s="75"/>
      <c r="W13206" s="75"/>
      <c r="AD13206" s="77"/>
    </row>
    <row r="13207" spans="16:30" ht="4.5" customHeight="1" x14ac:dyDescent="0.2">
      <c r="P13207" s="75"/>
      <c r="Q13207" s="75"/>
      <c r="W13207" s="75"/>
      <c r="AD13207" s="77"/>
    </row>
    <row r="13208" spans="16:30" ht="4.5" customHeight="1" x14ac:dyDescent="0.2">
      <c r="P13208" s="75"/>
      <c r="Q13208" s="75"/>
      <c r="W13208" s="75"/>
      <c r="AD13208" s="77"/>
    </row>
    <row r="13209" spans="16:30" ht="4.5" customHeight="1" x14ac:dyDescent="0.2">
      <c r="P13209" s="75"/>
      <c r="Q13209" s="75"/>
      <c r="W13209" s="75"/>
      <c r="AD13209" s="77"/>
    </row>
    <row r="13210" spans="16:30" ht="4.5" customHeight="1" x14ac:dyDescent="0.2">
      <c r="P13210" s="75"/>
      <c r="Q13210" s="75"/>
      <c r="W13210" s="75"/>
      <c r="AD13210" s="77"/>
    </row>
    <row r="13211" spans="16:30" ht="4.5" customHeight="1" x14ac:dyDescent="0.2">
      <c r="P13211" s="75"/>
      <c r="Q13211" s="75"/>
      <c r="W13211" s="75"/>
      <c r="AD13211" s="77"/>
    </row>
    <row r="13212" spans="16:30" ht="4.5" customHeight="1" x14ac:dyDescent="0.2">
      <c r="P13212" s="75"/>
      <c r="Q13212" s="75"/>
      <c r="W13212" s="75"/>
      <c r="AD13212" s="77"/>
    </row>
    <row r="13213" spans="16:30" ht="4.5" customHeight="1" x14ac:dyDescent="0.2">
      <c r="P13213" s="75"/>
      <c r="Q13213" s="75"/>
      <c r="W13213" s="75"/>
      <c r="AD13213" s="77"/>
    </row>
    <row r="13214" spans="16:30" ht="4.5" customHeight="1" x14ac:dyDescent="0.2">
      <c r="P13214" s="75"/>
      <c r="Q13214" s="75"/>
      <c r="W13214" s="75"/>
      <c r="AD13214" s="77"/>
    </row>
    <row r="13215" spans="16:30" ht="4.5" customHeight="1" x14ac:dyDescent="0.2">
      <c r="P13215" s="75"/>
      <c r="Q13215" s="75"/>
      <c r="W13215" s="75"/>
      <c r="AD13215" s="77"/>
    </row>
    <row r="13216" spans="16:30" ht="4.5" customHeight="1" x14ac:dyDescent="0.2">
      <c r="P13216" s="75"/>
      <c r="Q13216" s="75"/>
      <c r="W13216" s="75"/>
      <c r="AD13216" s="77"/>
    </row>
    <row r="13217" spans="16:30" ht="4.5" customHeight="1" x14ac:dyDescent="0.2">
      <c r="P13217" s="75"/>
      <c r="Q13217" s="75"/>
      <c r="W13217" s="75"/>
      <c r="AD13217" s="77"/>
    </row>
    <row r="13218" spans="16:30" ht="4.5" customHeight="1" x14ac:dyDescent="0.2">
      <c r="P13218" s="75"/>
      <c r="Q13218" s="75"/>
      <c r="W13218" s="75"/>
      <c r="AD13218" s="77"/>
    </row>
    <row r="13219" spans="16:30" ht="4.5" customHeight="1" x14ac:dyDescent="0.2">
      <c r="P13219" s="75"/>
      <c r="Q13219" s="75"/>
      <c r="W13219" s="75"/>
      <c r="AD13219" s="77"/>
    </row>
    <row r="13220" spans="16:30" ht="4.5" customHeight="1" x14ac:dyDescent="0.2">
      <c r="P13220" s="75"/>
      <c r="Q13220" s="75"/>
      <c r="W13220" s="75"/>
      <c r="AD13220" s="77"/>
    </row>
    <row r="13221" spans="16:30" ht="4.5" customHeight="1" x14ac:dyDescent="0.2">
      <c r="P13221" s="75"/>
      <c r="Q13221" s="75"/>
      <c r="W13221" s="75"/>
      <c r="AD13221" s="77"/>
    </row>
    <row r="13222" spans="16:30" ht="4.5" customHeight="1" x14ac:dyDescent="0.2">
      <c r="P13222" s="75"/>
      <c r="Q13222" s="75"/>
      <c r="W13222" s="75"/>
      <c r="AD13222" s="77"/>
    </row>
    <row r="13223" spans="16:30" ht="4.5" customHeight="1" x14ac:dyDescent="0.2">
      <c r="P13223" s="75"/>
      <c r="Q13223" s="75"/>
      <c r="W13223" s="75"/>
      <c r="AD13223" s="77"/>
    </row>
    <row r="13224" spans="16:30" ht="4.5" customHeight="1" x14ac:dyDescent="0.2">
      <c r="P13224" s="75"/>
      <c r="Q13224" s="75"/>
      <c r="W13224" s="75"/>
      <c r="AD13224" s="77"/>
    </row>
    <row r="13225" spans="16:30" ht="4.5" customHeight="1" x14ac:dyDescent="0.2">
      <c r="P13225" s="75"/>
      <c r="Q13225" s="75"/>
      <c r="W13225" s="75"/>
      <c r="AD13225" s="77"/>
    </row>
    <row r="13226" spans="16:30" ht="4.5" customHeight="1" x14ac:dyDescent="0.2">
      <c r="P13226" s="75"/>
      <c r="Q13226" s="75"/>
      <c r="W13226" s="75"/>
      <c r="AD13226" s="77"/>
    </row>
    <row r="13227" spans="16:30" ht="4.5" customHeight="1" x14ac:dyDescent="0.2">
      <c r="P13227" s="75"/>
      <c r="Q13227" s="75"/>
      <c r="W13227" s="75"/>
      <c r="AD13227" s="77"/>
    </row>
    <row r="13228" spans="16:30" ht="4.5" customHeight="1" x14ac:dyDescent="0.2">
      <c r="P13228" s="75"/>
      <c r="Q13228" s="75"/>
      <c r="W13228" s="75"/>
      <c r="AD13228" s="77"/>
    </row>
    <row r="13229" spans="16:30" ht="4.5" customHeight="1" x14ac:dyDescent="0.2">
      <c r="P13229" s="75"/>
      <c r="Q13229" s="75"/>
      <c r="W13229" s="75"/>
      <c r="AD13229" s="77"/>
    </row>
    <row r="13230" spans="16:30" ht="4.5" customHeight="1" x14ac:dyDescent="0.2">
      <c r="P13230" s="75"/>
      <c r="Q13230" s="75"/>
      <c r="W13230" s="75"/>
      <c r="AD13230" s="77"/>
    </row>
    <row r="13231" spans="16:30" ht="4.5" customHeight="1" x14ac:dyDescent="0.2">
      <c r="P13231" s="75"/>
      <c r="Q13231" s="75"/>
      <c r="W13231" s="75"/>
      <c r="AD13231" s="77"/>
    </row>
    <row r="13232" spans="16:30" ht="4.5" customHeight="1" x14ac:dyDescent="0.2">
      <c r="P13232" s="75"/>
      <c r="Q13232" s="75"/>
      <c r="W13232" s="75"/>
      <c r="AD13232" s="77"/>
    </row>
    <row r="13233" spans="16:30" ht="4.5" customHeight="1" x14ac:dyDescent="0.2">
      <c r="P13233" s="75"/>
      <c r="Q13233" s="75"/>
      <c r="W13233" s="75"/>
      <c r="AD13233" s="77"/>
    </row>
    <row r="13234" spans="16:30" ht="4.5" customHeight="1" x14ac:dyDescent="0.2">
      <c r="P13234" s="75"/>
      <c r="Q13234" s="75"/>
      <c r="W13234" s="75"/>
      <c r="AD13234" s="77"/>
    </row>
    <row r="13235" spans="16:30" ht="4.5" customHeight="1" x14ac:dyDescent="0.2">
      <c r="P13235" s="75"/>
      <c r="Q13235" s="75"/>
      <c r="W13235" s="75"/>
      <c r="AD13235" s="77"/>
    </row>
    <row r="13236" spans="16:30" ht="4.5" customHeight="1" x14ac:dyDescent="0.2">
      <c r="P13236" s="75"/>
      <c r="Q13236" s="75"/>
      <c r="W13236" s="75"/>
      <c r="AD13236" s="77"/>
    </row>
    <row r="13237" spans="16:30" ht="4.5" customHeight="1" x14ac:dyDescent="0.2">
      <c r="P13237" s="75"/>
      <c r="Q13237" s="75"/>
      <c r="W13237" s="75"/>
      <c r="AD13237" s="77"/>
    </row>
    <row r="13238" spans="16:30" ht="4.5" customHeight="1" x14ac:dyDescent="0.2">
      <c r="P13238" s="75"/>
      <c r="Q13238" s="75"/>
      <c r="W13238" s="75"/>
      <c r="AD13238" s="77"/>
    </row>
    <row r="13239" spans="16:30" ht="4.5" customHeight="1" x14ac:dyDescent="0.2">
      <c r="P13239" s="75"/>
      <c r="Q13239" s="75"/>
      <c r="W13239" s="75"/>
      <c r="AD13239" s="77"/>
    </row>
    <row r="13240" spans="16:30" ht="4.5" customHeight="1" x14ac:dyDescent="0.2">
      <c r="P13240" s="75"/>
      <c r="Q13240" s="75"/>
      <c r="W13240" s="75"/>
      <c r="AD13240" s="77"/>
    </row>
    <row r="13241" spans="16:30" ht="4.5" customHeight="1" x14ac:dyDescent="0.2">
      <c r="P13241" s="75"/>
      <c r="Q13241" s="75"/>
      <c r="W13241" s="75"/>
      <c r="AD13241" s="77"/>
    </row>
    <row r="13242" spans="16:30" ht="4.5" customHeight="1" x14ac:dyDescent="0.2">
      <c r="P13242" s="75"/>
      <c r="Q13242" s="75"/>
      <c r="W13242" s="75"/>
      <c r="AD13242" s="77"/>
    </row>
    <row r="13243" spans="16:30" ht="4.5" customHeight="1" x14ac:dyDescent="0.2">
      <c r="P13243" s="75"/>
      <c r="Q13243" s="75"/>
      <c r="W13243" s="75"/>
      <c r="AD13243" s="77"/>
    </row>
    <row r="13244" spans="16:30" ht="4.5" customHeight="1" x14ac:dyDescent="0.2">
      <c r="P13244" s="75"/>
      <c r="Q13244" s="75"/>
      <c r="W13244" s="75"/>
      <c r="AD13244" s="77"/>
    </row>
    <row r="13245" spans="16:30" ht="4.5" customHeight="1" x14ac:dyDescent="0.2">
      <c r="P13245" s="75"/>
      <c r="Q13245" s="75"/>
      <c r="W13245" s="75"/>
      <c r="AD13245" s="77"/>
    </row>
    <row r="13246" spans="16:30" ht="4.5" customHeight="1" x14ac:dyDescent="0.2">
      <c r="P13246" s="75"/>
      <c r="Q13246" s="75"/>
      <c r="W13246" s="75"/>
      <c r="AD13246" s="77"/>
    </row>
    <row r="13247" spans="16:30" ht="4.5" customHeight="1" x14ac:dyDescent="0.2">
      <c r="P13247" s="75"/>
      <c r="Q13247" s="75"/>
      <c r="W13247" s="75"/>
      <c r="AD13247" s="77"/>
    </row>
    <row r="13248" spans="16:30" ht="4.5" customHeight="1" x14ac:dyDescent="0.2">
      <c r="P13248" s="75"/>
      <c r="Q13248" s="75"/>
      <c r="W13248" s="75"/>
      <c r="AD13248" s="77"/>
    </row>
    <row r="13249" spans="16:30" ht="4.5" customHeight="1" x14ac:dyDescent="0.2">
      <c r="P13249" s="75"/>
      <c r="Q13249" s="75"/>
      <c r="W13249" s="75"/>
      <c r="AD13249" s="77"/>
    </row>
    <row r="13250" spans="16:30" ht="4.5" customHeight="1" x14ac:dyDescent="0.2">
      <c r="P13250" s="75"/>
      <c r="Q13250" s="75"/>
      <c r="W13250" s="75"/>
      <c r="AD13250" s="77"/>
    </row>
    <row r="13251" spans="16:30" ht="4.5" customHeight="1" x14ac:dyDescent="0.2">
      <c r="P13251" s="75"/>
      <c r="Q13251" s="75"/>
      <c r="W13251" s="75"/>
      <c r="AD13251" s="77"/>
    </row>
    <row r="13252" spans="16:30" ht="4.5" customHeight="1" x14ac:dyDescent="0.2">
      <c r="P13252" s="75"/>
      <c r="Q13252" s="75"/>
      <c r="W13252" s="75"/>
      <c r="AD13252" s="77"/>
    </row>
    <row r="13253" spans="16:30" ht="4.5" customHeight="1" x14ac:dyDescent="0.2">
      <c r="P13253" s="75"/>
      <c r="Q13253" s="75"/>
      <c r="W13253" s="75"/>
      <c r="AD13253" s="77"/>
    </row>
    <row r="13254" spans="16:30" ht="4.5" customHeight="1" x14ac:dyDescent="0.2">
      <c r="P13254" s="75"/>
      <c r="Q13254" s="75"/>
      <c r="W13254" s="75"/>
      <c r="AD13254" s="77"/>
    </row>
    <row r="13255" spans="16:30" ht="4.5" customHeight="1" x14ac:dyDescent="0.2">
      <c r="P13255" s="75"/>
      <c r="Q13255" s="75"/>
      <c r="W13255" s="75"/>
      <c r="AD13255" s="77"/>
    </row>
    <row r="13256" spans="16:30" ht="4.5" customHeight="1" x14ac:dyDescent="0.2">
      <c r="P13256" s="75"/>
      <c r="Q13256" s="75"/>
      <c r="W13256" s="75"/>
      <c r="AD13256" s="77"/>
    </row>
    <row r="13257" spans="16:30" ht="4.5" customHeight="1" x14ac:dyDescent="0.2">
      <c r="P13257" s="75"/>
      <c r="Q13257" s="75"/>
      <c r="W13257" s="75"/>
      <c r="AD13257" s="77"/>
    </row>
    <row r="13258" spans="16:30" ht="4.5" customHeight="1" x14ac:dyDescent="0.2">
      <c r="P13258" s="75"/>
      <c r="Q13258" s="75"/>
      <c r="W13258" s="75"/>
      <c r="AD13258" s="77"/>
    </row>
    <row r="13259" spans="16:30" ht="4.5" customHeight="1" x14ac:dyDescent="0.2">
      <c r="P13259" s="75"/>
      <c r="Q13259" s="75"/>
      <c r="W13259" s="75"/>
      <c r="AD13259" s="77"/>
    </row>
    <row r="13260" spans="16:30" ht="4.5" customHeight="1" x14ac:dyDescent="0.2">
      <c r="P13260" s="75"/>
      <c r="Q13260" s="75"/>
      <c r="W13260" s="75"/>
      <c r="AD13260" s="77"/>
    </row>
    <row r="13261" spans="16:30" ht="4.5" customHeight="1" x14ac:dyDescent="0.2">
      <c r="P13261" s="75"/>
      <c r="Q13261" s="75"/>
      <c r="W13261" s="75"/>
      <c r="AD13261" s="77"/>
    </row>
    <row r="13262" spans="16:30" ht="4.5" customHeight="1" x14ac:dyDescent="0.2">
      <c r="P13262" s="75"/>
      <c r="Q13262" s="75"/>
      <c r="W13262" s="75"/>
      <c r="AD13262" s="77"/>
    </row>
    <row r="13263" spans="16:30" ht="4.5" customHeight="1" x14ac:dyDescent="0.2">
      <c r="P13263" s="75"/>
      <c r="Q13263" s="75"/>
      <c r="W13263" s="75"/>
      <c r="AD13263" s="77"/>
    </row>
    <row r="13264" spans="16:30" ht="4.5" customHeight="1" x14ac:dyDescent="0.2">
      <c r="P13264" s="75"/>
      <c r="Q13264" s="75"/>
      <c r="W13264" s="75"/>
      <c r="AD13264" s="77"/>
    </row>
    <row r="13265" spans="16:30" ht="4.5" customHeight="1" x14ac:dyDescent="0.2">
      <c r="P13265" s="75"/>
      <c r="Q13265" s="75"/>
      <c r="W13265" s="75"/>
      <c r="AD13265" s="77"/>
    </row>
    <row r="13266" spans="16:30" ht="4.5" customHeight="1" x14ac:dyDescent="0.2">
      <c r="P13266" s="75"/>
      <c r="Q13266" s="75"/>
      <c r="W13266" s="75"/>
      <c r="AD13266" s="77"/>
    </row>
    <row r="13267" spans="16:30" ht="4.5" customHeight="1" x14ac:dyDescent="0.2">
      <c r="P13267" s="75"/>
      <c r="Q13267" s="75"/>
      <c r="W13267" s="75"/>
      <c r="AD13267" s="77"/>
    </row>
    <row r="13268" spans="16:30" ht="4.5" customHeight="1" x14ac:dyDescent="0.2">
      <c r="P13268" s="75"/>
      <c r="Q13268" s="75"/>
      <c r="W13268" s="75"/>
      <c r="AD13268" s="77"/>
    </row>
    <row r="13269" spans="16:30" ht="4.5" customHeight="1" x14ac:dyDescent="0.2">
      <c r="P13269" s="75"/>
      <c r="Q13269" s="75"/>
      <c r="W13269" s="75"/>
      <c r="AD13269" s="77"/>
    </row>
    <row r="13270" spans="16:30" ht="4.5" customHeight="1" x14ac:dyDescent="0.2">
      <c r="P13270" s="75"/>
      <c r="Q13270" s="75"/>
      <c r="W13270" s="75"/>
      <c r="AD13270" s="77"/>
    </row>
    <row r="13271" spans="16:30" ht="4.5" customHeight="1" x14ac:dyDescent="0.2">
      <c r="P13271" s="75"/>
      <c r="Q13271" s="75"/>
      <c r="W13271" s="75"/>
      <c r="AD13271" s="77"/>
    </row>
    <row r="13272" spans="16:30" ht="4.5" customHeight="1" x14ac:dyDescent="0.2">
      <c r="P13272" s="75"/>
      <c r="Q13272" s="75"/>
      <c r="W13272" s="75"/>
      <c r="AD13272" s="77"/>
    </row>
    <row r="13273" spans="16:30" ht="4.5" customHeight="1" x14ac:dyDescent="0.2">
      <c r="P13273" s="75"/>
      <c r="Q13273" s="75"/>
      <c r="W13273" s="75"/>
      <c r="AD13273" s="77"/>
    </row>
    <row r="13274" spans="16:30" ht="4.5" customHeight="1" x14ac:dyDescent="0.2">
      <c r="P13274" s="75"/>
      <c r="Q13274" s="75"/>
      <c r="W13274" s="75"/>
      <c r="AD13274" s="77"/>
    </row>
    <row r="13275" spans="16:30" ht="4.5" customHeight="1" x14ac:dyDescent="0.2">
      <c r="P13275" s="75"/>
      <c r="Q13275" s="75"/>
      <c r="W13275" s="75"/>
      <c r="AD13275" s="77"/>
    </row>
    <row r="13276" spans="16:30" ht="4.5" customHeight="1" x14ac:dyDescent="0.2">
      <c r="P13276" s="75"/>
      <c r="Q13276" s="75"/>
      <c r="W13276" s="75"/>
      <c r="AD13276" s="77"/>
    </row>
    <row r="13277" spans="16:30" ht="4.5" customHeight="1" x14ac:dyDescent="0.2">
      <c r="P13277" s="75"/>
      <c r="Q13277" s="75"/>
      <c r="W13277" s="75"/>
      <c r="AD13277" s="77"/>
    </row>
    <row r="13278" spans="16:30" ht="4.5" customHeight="1" x14ac:dyDescent="0.2">
      <c r="P13278" s="75"/>
      <c r="Q13278" s="75"/>
      <c r="W13278" s="75"/>
      <c r="AD13278" s="77"/>
    </row>
    <row r="13279" spans="16:30" ht="4.5" customHeight="1" x14ac:dyDescent="0.2">
      <c r="P13279" s="75"/>
      <c r="Q13279" s="75"/>
      <c r="W13279" s="75"/>
      <c r="AD13279" s="77"/>
    </row>
    <row r="13280" spans="16:30" ht="4.5" customHeight="1" x14ac:dyDescent="0.2">
      <c r="P13280" s="75"/>
      <c r="Q13280" s="75"/>
      <c r="W13280" s="75"/>
      <c r="AD13280" s="77"/>
    </row>
    <row r="13281" spans="16:30" ht="4.5" customHeight="1" x14ac:dyDescent="0.2">
      <c r="P13281" s="75"/>
      <c r="Q13281" s="75"/>
      <c r="W13281" s="75"/>
      <c r="AD13281" s="77"/>
    </row>
    <row r="13282" spans="16:30" ht="4.5" customHeight="1" x14ac:dyDescent="0.2">
      <c r="P13282" s="75"/>
      <c r="Q13282" s="75"/>
      <c r="W13282" s="75"/>
      <c r="AD13282" s="77"/>
    </row>
    <row r="13283" spans="16:30" ht="4.5" customHeight="1" x14ac:dyDescent="0.2">
      <c r="P13283" s="75"/>
      <c r="Q13283" s="75"/>
      <c r="W13283" s="75"/>
      <c r="AD13283" s="77"/>
    </row>
    <row r="13284" spans="16:30" ht="4.5" customHeight="1" x14ac:dyDescent="0.2">
      <c r="P13284" s="75"/>
      <c r="Q13284" s="75"/>
      <c r="W13284" s="75"/>
      <c r="AD13284" s="77"/>
    </row>
    <row r="13285" spans="16:30" ht="4.5" customHeight="1" x14ac:dyDescent="0.2">
      <c r="P13285" s="75"/>
      <c r="Q13285" s="75"/>
      <c r="W13285" s="75"/>
      <c r="AD13285" s="77"/>
    </row>
    <row r="13286" spans="16:30" ht="4.5" customHeight="1" x14ac:dyDescent="0.2">
      <c r="P13286" s="75"/>
      <c r="Q13286" s="75"/>
      <c r="W13286" s="75"/>
      <c r="AD13286" s="77"/>
    </row>
    <row r="13287" spans="16:30" ht="4.5" customHeight="1" x14ac:dyDescent="0.2">
      <c r="P13287" s="75"/>
      <c r="Q13287" s="75"/>
      <c r="W13287" s="75"/>
      <c r="AD13287" s="77"/>
    </row>
    <row r="13288" spans="16:30" ht="4.5" customHeight="1" x14ac:dyDescent="0.2">
      <c r="P13288" s="75"/>
      <c r="Q13288" s="75"/>
      <c r="W13288" s="75"/>
      <c r="AD13288" s="77"/>
    </row>
    <row r="13289" spans="16:30" ht="4.5" customHeight="1" x14ac:dyDescent="0.2">
      <c r="P13289" s="75"/>
      <c r="Q13289" s="75"/>
      <c r="W13289" s="75"/>
      <c r="AD13289" s="77"/>
    </row>
    <row r="13290" spans="16:30" ht="4.5" customHeight="1" x14ac:dyDescent="0.2">
      <c r="P13290" s="75"/>
      <c r="Q13290" s="75"/>
      <c r="W13290" s="75"/>
      <c r="AD13290" s="77"/>
    </row>
    <row r="13291" spans="16:30" ht="4.5" customHeight="1" x14ac:dyDescent="0.2">
      <c r="P13291" s="75"/>
      <c r="Q13291" s="75"/>
      <c r="W13291" s="75"/>
      <c r="AD13291" s="77"/>
    </row>
    <row r="13292" spans="16:30" ht="4.5" customHeight="1" x14ac:dyDescent="0.2">
      <c r="P13292" s="75"/>
      <c r="Q13292" s="75"/>
      <c r="W13292" s="75"/>
      <c r="AD13292" s="77"/>
    </row>
    <row r="13293" spans="16:30" ht="4.5" customHeight="1" x14ac:dyDescent="0.2">
      <c r="P13293" s="75"/>
      <c r="Q13293" s="75"/>
      <c r="W13293" s="75"/>
      <c r="AD13293" s="77"/>
    </row>
    <row r="13294" spans="16:30" ht="4.5" customHeight="1" x14ac:dyDescent="0.2">
      <c r="P13294" s="75"/>
      <c r="Q13294" s="75"/>
      <c r="W13294" s="75"/>
      <c r="AD13294" s="77"/>
    </row>
    <row r="13295" spans="16:30" ht="4.5" customHeight="1" x14ac:dyDescent="0.2">
      <c r="P13295" s="75"/>
      <c r="Q13295" s="75"/>
      <c r="W13295" s="75"/>
      <c r="AD13295" s="77"/>
    </row>
    <row r="13296" spans="16:30" ht="4.5" customHeight="1" x14ac:dyDescent="0.2">
      <c r="P13296" s="75"/>
      <c r="Q13296" s="75"/>
      <c r="W13296" s="75"/>
      <c r="AD13296" s="77"/>
    </row>
    <row r="13297" spans="16:30" ht="4.5" customHeight="1" x14ac:dyDescent="0.2">
      <c r="P13297" s="75"/>
      <c r="Q13297" s="75"/>
      <c r="W13297" s="75"/>
      <c r="AD13297" s="77"/>
    </row>
    <row r="13298" spans="16:30" ht="4.5" customHeight="1" x14ac:dyDescent="0.2">
      <c r="P13298" s="75"/>
      <c r="Q13298" s="75"/>
      <c r="W13298" s="75"/>
      <c r="AD13298" s="77"/>
    </row>
    <row r="13299" spans="16:30" ht="4.5" customHeight="1" x14ac:dyDescent="0.2">
      <c r="P13299" s="75"/>
      <c r="Q13299" s="75"/>
      <c r="W13299" s="75"/>
      <c r="AD13299" s="77"/>
    </row>
    <row r="13300" spans="16:30" ht="4.5" customHeight="1" x14ac:dyDescent="0.2">
      <c r="P13300" s="75"/>
      <c r="Q13300" s="75"/>
      <c r="W13300" s="75"/>
      <c r="AD13300" s="77"/>
    </row>
    <row r="13301" spans="16:30" ht="4.5" customHeight="1" x14ac:dyDescent="0.2">
      <c r="P13301" s="75"/>
      <c r="Q13301" s="75"/>
      <c r="W13301" s="75"/>
      <c r="AD13301" s="77"/>
    </row>
    <row r="13302" spans="16:30" ht="4.5" customHeight="1" x14ac:dyDescent="0.2">
      <c r="P13302" s="75"/>
      <c r="Q13302" s="75"/>
      <c r="W13302" s="75"/>
      <c r="AD13302" s="77"/>
    </row>
    <row r="13303" spans="16:30" ht="4.5" customHeight="1" x14ac:dyDescent="0.2">
      <c r="P13303" s="75"/>
      <c r="Q13303" s="75"/>
      <c r="W13303" s="75"/>
      <c r="AD13303" s="77"/>
    </row>
    <row r="13304" spans="16:30" ht="4.5" customHeight="1" x14ac:dyDescent="0.2">
      <c r="P13304" s="75"/>
      <c r="Q13304" s="75"/>
      <c r="W13304" s="75"/>
      <c r="AD13304" s="77"/>
    </row>
    <row r="13305" spans="16:30" ht="4.5" customHeight="1" x14ac:dyDescent="0.2">
      <c r="P13305" s="75"/>
      <c r="Q13305" s="75"/>
      <c r="W13305" s="75"/>
      <c r="AD13305" s="77"/>
    </row>
    <row r="13306" spans="16:30" ht="4.5" customHeight="1" x14ac:dyDescent="0.2">
      <c r="P13306" s="75"/>
      <c r="Q13306" s="75"/>
      <c r="W13306" s="75"/>
      <c r="AD13306" s="77"/>
    </row>
    <row r="13307" spans="16:30" ht="4.5" customHeight="1" x14ac:dyDescent="0.2">
      <c r="P13307" s="75"/>
      <c r="Q13307" s="75"/>
      <c r="W13307" s="75"/>
      <c r="AD13307" s="77"/>
    </row>
    <row r="13308" spans="16:30" ht="4.5" customHeight="1" x14ac:dyDescent="0.2">
      <c r="P13308" s="75"/>
      <c r="Q13308" s="75"/>
      <c r="W13308" s="75"/>
      <c r="AD13308" s="77"/>
    </row>
    <row r="13309" spans="16:30" ht="4.5" customHeight="1" x14ac:dyDescent="0.2">
      <c r="P13309" s="75"/>
      <c r="Q13309" s="75"/>
      <c r="W13309" s="75"/>
      <c r="AD13309" s="77"/>
    </row>
    <row r="13310" spans="16:30" ht="4.5" customHeight="1" x14ac:dyDescent="0.2">
      <c r="P13310" s="75"/>
      <c r="Q13310" s="75"/>
      <c r="W13310" s="75"/>
      <c r="AD13310" s="77"/>
    </row>
    <row r="13311" spans="16:30" ht="4.5" customHeight="1" x14ac:dyDescent="0.2">
      <c r="P13311" s="75"/>
      <c r="Q13311" s="75"/>
      <c r="W13311" s="75"/>
      <c r="AD13311" s="77"/>
    </row>
    <row r="13312" spans="16:30" ht="4.5" customHeight="1" x14ac:dyDescent="0.2">
      <c r="P13312" s="75"/>
      <c r="Q13312" s="75"/>
      <c r="W13312" s="75"/>
      <c r="AD13312" s="77"/>
    </row>
    <row r="13313" spans="16:30" ht="4.5" customHeight="1" x14ac:dyDescent="0.2">
      <c r="P13313" s="75"/>
      <c r="Q13313" s="75"/>
      <c r="W13313" s="75"/>
      <c r="AD13313" s="77"/>
    </row>
    <row r="13314" spans="16:30" ht="4.5" customHeight="1" x14ac:dyDescent="0.2">
      <c r="P13314" s="75"/>
      <c r="Q13314" s="75"/>
      <c r="W13314" s="75"/>
      <c r="AD13314" s="77"/>
    </row>
    <row r="13315" spans="16:30" ht="4.5" customHeight="1" x14ac:dyDescent="0.2">
      <c r="P13315" s="75"/>
      <c r="Q13315" s="75"/>
      <c r="W13315" s="75"/>
      <c r="AD13315" s="77"/>
    </row>
    <row r="13316" spans="16:30" ht="4.5" customHeight="1" x14ac:dyDescent="0.2">
      <c r="P13316" s="75"/>
      <c r="Q13316" s="75"/>
      <c r="W13316" s="75"/>
      <c r="AD13316" s="77"/>
    </row>
    <row r="13317" spans="16:30" ht="4.5" customHeight="1" x14ac:dyDescent="0.2">
      <c r="P13317" s="75"/>
      <c r="Q13317" s="75"/>
      <c r="W13317" s="75"/>
      <c r="AD13317" s="77"/>
    </row>
    <row r="13318" spans="16:30" ht="4.5" customHeight="1" x14ac:dyDescent="0.2">
      <c r="P13318" s="75"/>
      <c r="Q13318" s="75"/>
      <c r="W13318" s="75"/>
      <c r="AD13318" s="77"/>
    </row>
    <row r="13319" spans="16:30" ht="4.5" customHeight="1" x14ac:dyDescent="0.2">
      <c r="P13319" s="75"/>
      <c r="Q13319" s="75"/>
      <c r="W13319" s="75"/>
      <c r="AD13319" s="77"/>
    </row>
    <row r="13320" spans="16:30" ht="4.5" customHeight="1" x14ac:dyDescent="0.2">
      <c r="P13320" s="75"/>
      <c r="Q13320" s="75"/>
      <c r="W13320" s="75"/>
      <c r="AD13320" s="77"/>
    </row>
    <row r="13321" spans="16:30" ht="4.5" customHeight="1" x14ac:dyDescent="0.2">
      <c r="P13321" s="75"/>
      <c r="Q13321" s="75"/>
      <c r="W13321" s="75"/>
      <c r="AD13321" s="77"/>
    </row>
    <row r="13322" spans="16:30" ht="4.5" customHeight="1" x14ac:dyDescent="0.2">
      <c r="P13322" s="75"/>
      <c r="Q13322" s="75"/>
      <c r="W13322" s="75"/>
      <c r="AD13322" s="77"/>
    </row>
    <row r="13323" spans="16:30" ht="4.5" customHeight="1" x14ac:dyDescent="0.2">
      <c r="P13323" s="75"/>
      <c r="Q13323" s="75"/>
      <c r="W13323" s="75"/>
      <c r="AD13323" s="77"/>
    </row>
    <row r="13324" spans="16:30" ht="4.5" customHeight="1" x14ac:dyDescent="0.2">
      <c r="P13324" s="75"/>
      <c r="Q13324" s="75"/>
      <c r="W13324" s="75"/>
      <c r="AD13324" s="77"/>
    </row>
    <row r="13325" spans="16:30" ht="4.5" customHeight="1" x14ac:dyDescent="0.2">
      <c r="P13325" s="75"/>
      <c r="Q13325" s="75"/>
      <c r="W13325" s="75"/>
      <c r="AD13325" s="77"/>
    </row>
    <row r="13326" spans="16:30" ht="4.5" customHeight="1" x14ac:dyDescent="0.2">
      <c r="P13326" s="75"/>
      <c r="Q13326" s="75"/>
      <c r="W13326" s="75"/>
      <c r="AD13326" s="77"/>
    </row>
    <row r="13327" spans="16:30" ht="4.5" customHeight="1" x14ac:dyDescent="0.2">
      <c r="P13327" s="75"/>
      <c r="Q13327" s="75"/>
      <c r="W13327" s="75"/>
      <c r="AD13327" s="77"/>
    </row>
    <row r="13328" spans="16:30" ht="4.5" customHeight="1" x14ac:dyDescent="0.2">
      <c r="P13328" s="75"/>
      <c r="Q13328" s="75"/>
      <c r="W13328" s="75"/>
      <c r="AD13328" s="77"/>
    </row>
    <row r="13329" spans="16:30" ht="4.5" customHeight="1" x14ac:dyDescent="0.2">
      <c r="P13329" s="75"/>
      <c r="Q13329" s="75"/>
      <c r="W13329" s="75"/>
      <c r="AD13329" s="77"/>
    </row>
    <row r="13330" spans="16:30" ht="4.5" customHeight="1" x14ac:dyDescent="0.2">
      <c r="P13330" s="75"/>
      <c r="Q13330" s="75"/>
      <c r="W13330" s="75"/>
      <c r="AD13330" s="77"/>
    </row>
    <row r="13331" spans="16:30" ht="4.5" customHeight="1" x14ac:dyDescent="0.2">
      <c r="P13331" s="75"/>
      <c r="Q13331" s="75"/>
      <c r="W13331" s="75"/>
      <c r="AD13331" s="77"/>
    </row>
    <row r="13332" spans="16:30" ht="4.5" customHeight="1" x14ac:dyDescent="0.2">
      <c r="P13332" s="75"/>
      <c r="Q13332" s="75"/>
      <c r="W13332" s="75"/>
      <c r="AD13332" s="77"/>
    </row>
    <row r="13333" spans="16:30" ht="4.5" customHeight="1" x14ac:dyDescent="0.2">
      <c r="P13333" s="75"/>
      <c r="Q13333" s="75"/>
      <c r="W13333" s="75"/>
      <c r="AD13333" s="77"/>
    </row>
    <row r="13334" spans="16:30" ht="4.5" customHeight="1" x14ac:dyDescent="0.2">
      <c r="P13334" s="75"/>
      <c r="Q13334" s="75"/>
      <c r="W13334" s="75"/>
      <c r="AD13334" s="77"/>
    </row>
    <row r="13335" spans="16:30" ht="4.5" customHeight="1" x14ac:dyDescent="0.2">
      <c r="P13335" s="75"/>
      <c r="Q13335" s="75"/>
      <c r="W13335" s="75"/>
      <c r="AD13335" s="77"/>
    </row>
    <row r="13336" spans="16:30" ht="4.5" customHeight="1" x14ac:dyDescent="0.2">
      <c r="P13336" s="75"/>
      <c r="Q13336" s="75"/>
      <c r="W13336" s="75"/>
      <c r="AD13336" s="77"/>
    </row>
    <row r="13337" spans="16:30" ht="4.5" customHeight="1" x14ac:dyDescent="0.2">
      <c r="P13337" s="75"/>
      <c r="Q13337" s="75"/>
      <c r="W13337" s="75"/>
      <c r="AD13337" s="77"/>
    </row>
    <row r="13338" spans="16:30" ht="4.5" customHeight="1" x14ac:dyDescent="0.2">
      <c r="P13338" s="75"/>
      <c r="Q13338" s="75"/>
      <c r="W13338" s="75"/>
      <c r="AD13338" s="77"/>
    </row>
    <row r="13339" spans="16:30" ht="4.5" customHeight="1" x14ac:dyDescent="0.2">
      <c r="P13339" s="75"/>
      <c r="Q13339" s="75"/>
      <c r="W13339" s="75"/>
      <c r="AD13339" s="77"/>
    </row>
    <row r="13340" spans="16:30" ht="4.5" customHeight="1" x14ac:dyDescent="0.2">
      <c r="P13340" s="75"/>
      <c r="Q13340" s="75"/>
      <c r="W13340" s="75"/>
      <c r="AD13340" s="77"/>
    </row>
    <row r="13341" spans="16:30" ht="4.5" customHeight="1" x14ac:dyDescent="0.2">
      <c r="P13341" s="75"/>
      <c r="Q13341" s="75"/>
      <c r="W13341" s="75"/>
      <c r="AD13341" s="77"/>
    </row>
    <row r="13342" spans="16:30" ht="4.5" customHeight="1" x14ac:dyDescent="0.2">
      <c r="P13342" s="75"/>
      <c r="Q13342" s="75"/>
      <c r="W13342" s="75"/>
      <c r="AD13342" s="77"/>
    </row>
    <row r="13343" spans="16:30" ht="4.5" customHeight="1" x14ac:dyDescent="0.2">
      <c r="P13343" s="75"/>
      <c r="Q13343" s="75"/>
      <c r="W13343" s="75"/>
      <c r="AD13343" s="77"/>
    </row>
    <row r="13344" spans="16:30" ht="4.5" customHeight="1" x14ac:dyDescent="0.2">
      <c r="P13344" s="75"/>
      <c r="Q13344" s="75"/>
      <c r="W13344" s="75"/>
      <c r="AD13344" s="77"/>
    </row>
    <row r="13345" spans="16:30" ht="4.5" customHeight="1" x14ac:dyDescent="0.2">
      <c r="P13345" s="75"/>
      <c r="Q13345" s="75"/>
      <c r="W13345" s="75"/>
      <c r="AD13345" s="77"/>
    </row>
    <row r="13346" spans="16:30" ht="4.5" customHeight="1" x14ac:dyDescent="0.2">
      <c r="P13346" s="75"/>
      <c r="Q13346" s="75"/>
      <c r="W13346" s="75"/>
      <c r="AD13346" s="77"/>
    </row>
    <row r="13347" spans="16:30" ht="4.5" customHeight="1" x14ac:dyDescent="0.2">
      <c r="P13347" s="75"/>
      <c r="Q13347" s="75"/>
      <c r="W13347" s="75"/>
      <c r="AD13347" s="77"/>
    </row>
    <row r="13348" spans="16:30" ht="4.5" customHeight="1" x14ac:dyDescent="0.2">
      <c r="P13348" s="75"/>
      <c r="Q13348" s="75"/>
      <c r="W13348" s="75"/>
      <c r="AD13348" s="77"/>
    </row>
    <row r="13349" spans="16:30" ht="4.5" customHeight="1" x14ac:dyDescent="0.2">
      <c r="P13349" s="75"/>
      <c r="Q13349" s="75"/>
      <c r="W13349" s="75"/>
      <c r="AD13349" s="77"/>
    </row>
    <row r="13350" spans="16:30" ht="4.5" customHeight="1" x14ac:dyDescent="0.2">
      <c r="P13350" s="75"/>
      <c r="Q13350" s="75"/>
      <c r="W13350" s="75"/>
      <c r="AD13350" s="77"/>
    </row>
    <row r="13351" spans="16:30" ht="4.5" customHeight="1" x14ac:dyDescent="0.2">
      <c r="P13351" s="75"/>
      <c r="Q13351" s="75"/>
      <c r="W13351" s="75"/>
      <c r="AD13351" s="77"/>
    </row>
    <row r="13352" spans="16:30" ht="4.5" customHeight="1" x14ac:dyDescent="0.2">
      <c r="P13352" s="75"/>
      <c r="Q13352" s="75"/>
      <c r="W13352" s="75"/>
      <c r="AD13352" s="77"/>
    </row>
    <row r="13353" spans="16:30" ht="4.5" customHeight="1" x14ac:dyDescent="0.2">
      <c r="P13353" s="75"/>
      <c r="Q13353" s="75"/>
      <c r="W13353" s="75"/>
      <c r="AD13353" s="77"/>
    </row>
    <row r="13354" spans="16:30" ht="4.5" customHeight="1" x14ac:dyDescent="0.2">
      <c r="P13354" s="75"/>
      <c r="Q13354" s="75"/>
      <c r="W13354" s="75"/>
      <c r="AD13354" s="77"/>
    </row>
    <row r="13355" spans="16:30" ht="4.5" customHeight="1" x14ac:dyDescent="0.2">
      <c r="P13355" s="75"/>
      <c r="Q13355" s="75"/>
      <c r="W13355" s="75"/>
      <c r="AD13355" s="77"/>
    </row>
    <row r="13356" spans="16:30" ht="4.5" customHeight="1" x14ac:dyDescent="0.2">
      <c r="P13356" s="75"/>
      <c r="Q13356" s="75"/>
      <c r="W13356" s="75"/>
      <c r="AD13356" s="77"/>
    </row>
    <row r="13357" spans="16:30" ht="4.5" customHeight="1" x14ac:dyDescent="0.2">
      <c r="P13357" s="75"/>
      <c r="Q13357" s="75"/>
      <c r="W13357" s="75"/>
      <c r="AD13357" s="77"/>
    </row>
    <row r="13358" spans="16:30" ht="4.5" customHeight="1" x14ac:dyDescent="0.2">
      <c r="P13358" s="75"/>
      <c r="Q13358" s="75"/>
      <c r="W13358" s="75"/>
      <c r="AD13358" s="77"/>
    </row>
    <row r="13359" spans="16:30" ht="4.5" customHeight="1" x14ac:dyDescent="0.2">
      <c r="P13359" s="75"/>
      <c r="Q13359" s="75"/>
      <c r="W13359" s="75"/>
      <c r="AD13359" s="77"/>
    </row>
    <row r="13360" spans="16:30" ht="4.5" customHeight="1" x14ac:dyDescent="0.2">
      <c r="P13360" s="75"/>
      <c r="Q13360" s="75"/>
      <c r="W13360" s="75"/>
      <c r="AD13360" s="77"/>
    </row>
    <row r="13361" spans="16:30" ht="4.5" customHeight="1" x14ac:dyDescent="0.2">
      <c r="P13361" s="75"/>
      <c r="Q13361" s="75"/>
      <c r="W13361" s="75"/>
      <c r="AD13361" s="77"/>
    </row>
    <row r="13362" spans="16:30" ht="4.5" customHeight="1" x14ac:dyDescent="0.2">
      <c r="P13362" s="75"/>
      <c r="Q13362" s="75"/>
      <c r="W13362" s="75"/>
      <c r="AD13362" s="77"/>
    </row>
    <row r="13363" spans="16:30" ht="4.5" customHeight="1" x14ac:dyDescent="0.2">
      <c r="P13363" s="75"/>
      <c r="Q13363" s="75"/>
      <c r="W13363" s="75"/>
      <c r="AD13363" s="77"/>
    </row>
    <row r="13364" spans="16:30" ht="4.5" customHeight="1" x14ac:dyDescent="0.2">
      <c r="P13364" s="75"/>
      <c r="Q13364" s="75"/>
      <c r="W13364" s="75"/>
      <c r="AD13364" s="77"/>
    </row>
    <row r="13365" spans="16:30" ht="4.5" customHeight="1" x14ac:dyDescent="0.2">
      <c r="P13365" s="75"/>
      <c r="Q13365" s="75"/>
      <c r="W13365" s="75"/>
      <c r="AD13365" s="77"/>
    </row>
    <row r="13366" spans="16:30" ht="4.5" customHeight="1" x14ac:dyDescent="0.2">
      <c r="P13366" s="75"/>
      <c r="Q13366" s="75"/>
      <c r="W13366" s="75"/>
      <c r="AD13366" s="77"/>
    </row>
    <row r="13367" spans="16:30" ht="4.5" customHeight="1" x14ac:dyDescent="0.2">
      <c r="P13367" s="75"/>
      <c r="Q13367" s="75"/>
      <c r="W13367" s="75"/>
      <c r="AD13367" s="77"/>
    </row>
    <row r="13368" spans="16:30" ht="4.5" customHeight="1" x14ac:dyDescent="0.2">
      <c r="P13368" s="75"/>
      <c r="Q13368" s="75"/>
      <c r="W13368" s="75"/>
      <c r="AD13368" s="77"/>
    </row>
    <row r="13369" spans="16:30" ht="4.5" customHeight="1" x14ac:dyDescent="0.2">
      <c r="P13369" s="75"/>
      <c r="Q13369" s="75"/>
      <c r="W13369" s="75"/>
      <c r="AD13369" s="77"/>
    </row>
    <row r="13370" spans="16:30" ht="4.5" customHeight="1" x14ac:dyDescent="0.2">
      <c r="P13370" s="75"/>
      <c r="Q13370" s="75"/>
      <c r="W13370" s="75"/>
      <c r="AD13370" s="77"/>
    </row>
    <row r="13371" spans="16:30" ht="4.5" customHeight="1" x14ac:dyDescent="0.2">
      <c r="P13371" s="75"/>
      <c r="Q13371" s="75"/>
      <c r="W13371" s="75"/>
      <c r="AD13371" s="77"/>
    </row>
    <row r="13372" spans="16:30" ht="4.5" customHeight="1" x14ac:dyDescent="0.2">
      <c r="P13372" s="75"/>
      <c r="Q13372" s="75"/>
      <c r="W13372" s="75"/>
      <c r="AD13372" s="77"/>
    </row>
    <row r="13373" spans="16:30" ht="4.5" customHeight="1" x14ac:dyDescent="0.2">
      <c r="P13373" s="75"/>
      <c r="Q13373" s="75"/>
      <c r="W13373" s="75"/>
      <c r="AD13373" s="77"/>
    </row>
    <row r="13374" spans="16:30" ht="4.5" customHeight="1" x14ac:dyDescent="0.2">
      <c r="P13374" s="75"/>
      <c r="Q13374" s="75"/>
      <c r="W13374" s="75"/>
      <c r="AD13374" s="77"/>
    </row>
    <row r="13375" spans="16:30" ht="4.5" customHeight="1" x14ac:dyDescent="0.2">
      <c r="P13375" s="75"/>
      <c r="Q13375" s="75"/>
      <c r="W13375" s="75"/>
      <c r="AD13375" s="77"/>
    </row>
    <row r="13376" spans="16:30" ht="4.5" customHeight="1" x14ac:dyDescent="0.2">
      <c r="P13376" s="75"/>
      <c r="Q13376" s="75"/>
      <c r="W13376" s="75"/>
      <c r="AD13376" s="77"/>
    </row>
    <row r="13377" spans="16:30" ht="4.5" customHeight="1" x14ac:dyDescent="0.2">
      <c r="P13377" s="75"/>
      <c r="Q13377" s="75"/>
      <c r="W13377" s="75"/>
      <c r="AD13377" s="77"/>
    </row>
    <row r="13378" spans="16:30" ht="4.5" customHeight="1" x14ac:dyDescent="0.2">
      <c r="P13378" s="75"/>
      <c r="Q13378" s="75"/>
      <c r="W13378" s="75"/>
      <c r="AD13378" s="77"/>
    </row>
    <row r="13379" spans="16:30" ht="4.5" customHeight="1" x14ac:dyDescent="0.2">
      <c r="P13379" s="75"/>
      <c r="Q13379" s="75"/>
      <c r="W13379" s="75"/>
      <c r="AD13379" s="77"/>
    </row>
    <row r="13380" spans="16:30" ht="4.5" customHeight="1" x14ac:dyDescent="0.2">
      <c r="P13380" s="75"/>
      <c r="Q13380" s="75"/>
      <c r="W13380" s="75"/>
      <c r="AD13380" s="77"/>
    </row>
    <row r="13381" spans="16:30" ht="4.5" customHeight="1" x14ac:dyDescent="0.2">
      <c r="P13381" s="75"/>
      <c r="Q13381" s="75"/>
      <c r="W13381" s="75"/>
      <c r="AD13381" s="77"/>
    </row>
    <row r="13382" spans="16:30" ht="4.5" customHeight="1" x14ac:dyDescent="0.2">
      <c r="P13382" s="75"/>
      <c r="Q13382" s="75"/>
      <c r="W13382" s="75"/>
      <c r="AD13382" s="77"/>
    </row>
    <row r="13383" spans="16:30" ht="4.5" customHeight="1" x14ac:dyDescent="0.2">
      <c r="P13383" s="75"/>
      <c r="Q13383" s="75"/>
      <c r="W13383" s="75"/>
      <c r="AD13383" s="77"/>
    </row>
    <row r="13384" spans="16:30" ht="4.5" customHeight="1" x14ac:dyDescent="0.2">
      <c r="P13384" s="75"/>
      <c r="Q13384" s="75"/>
      <c r="W13384" s="75"/>
      <c r="AD13384" s="77"/>
    </row>
    <row r="13385" spans="16:30" ht="4.5" customHeight="1" x14ac:dyDescent="0.2">
      <c r="P13385" s="75"/>
      <c r="Q13385" s="75"/>
      <c r="W13385" s="75"/>
      <c r="AD13385" s="77"/>
    </row>
    <row r="13386" spans="16:30" ht="4.5" customHeight="1" x14ac:dyDescent="0.2">
      <c r="P13386" s="75"/>
      <c r="Q13386" s="75"/>
      <c r="W13386" s="75"/>
      <c r="AD13386" s="77"/>
    </row>
    <row r="13387" spans="16:30" ht="4.5" customHeight="1" x14ac:dyDescent="0.2">
      <c r="P13387" s="75"/>
      <c r="Q13387" s="75"/>
      <c r="W13387" s="75"/>
      <c r="AD13387" s="77"/>
    </row>
    <row r="13388" spans="16:30" ht="4.5" customHeight="1" x14ac:dyDescent="0.2">
      <c r="P13388" s="75"/>
      <c r="Q13388" s="75"/>
      <c r="W13388" s="75"/>
      <c r="AD13388" s="77"/>
    </row>
    <row r="13389" spans="16:30" ht="4.5" customHeight="1" x14ac:dyDescent="0.2">
      <c r="P13389" s="75"/>
      <c r="Q13389" s="75"/>
      <c r="W13389" s="75"/>
      <c r="AD13389" s="77"/>
    </row>
    <row r="13390" spans="16:30" ht="4.5" customHeight="1" x14ac:dyDescent="0.2">
      <c r="P13390" s="75"/>
      <c r="Q13390" s="75"/>
      <c r="W13390" s="75"/>
      <c r="AD13390" s="77"/>
    </row>
    <row r="13391" spans="16:30" ht="4.5" customHeight="1" x14ac:dyDescent="0.2">
      <c r="P13391" s="75"/>
      <c r="Q13391" s="75"/>
      <c r="W13391" s="75"/>
      <c r="AD13391" s="77"/>
    </row>
    <row r="13392" spans="16:30" ht="4.5" customHeight="1" x14ac:dyDescent="0.2">
      <c r="P13392" s="75"/>
      <c r="Q13392" s="75"/>
      <c r="W13392" s="75"/>
      <c r="AD13392" s="77"/>
    </row>
    <row r="13393" spans="16:30" ht="4.5" customHeight="1" x14ac:dyDescent="0.2">
      <c r="P13393" s="75"/>
      <c r="Q13393" s="75"/>
      <c r="W13393" s="75"/>
      <c r="AD13393" s="77"/>
    </row>
    <row r="13394" spans="16:30" ht="4.5" customHeight="1" x14ac:dyDescent="0.2">
      <c r="P13394" s="75"/>
      <c r="Q13394" s="75"/>
      <c r="W13394" s="75"/>
      <c r="AD13394" s="77"/>
    </row>
    <row r="13395" spans="16:30" ht="4.5" customHeight="1" x14ac:dyDescent="0.2">
      <c r="P13395" s="75"/>
      <c r="Q13395" s="75"/>
      <c r="W13395" s="75"/>
      <c r="AD13395" s="77"/>
    </row>
    <row r="13396" spans="16:30" ht="4.5" customHeight="1" x14ac:dyDescent="0.2">
      <c r="P13396" s="75"/>
      <c r="Q13396" s="75"/>
      <c r="W13396" s="75"/>
      <c r="AD13396" s="77"/>
    </row>
    <row r="13397" spans="16:30" ht="4.5" customHeight="1" x14ac:dyDescent="0.2">
      <c r="P13397" s="75"/>
      <c r="Q13397" s="75"/>
      <c r="W13397" s="75"/>
      <c r="AD13397" s="77"/>
    </row>
    <row r="13398" spans="16:30" ht="4.5" customHeight="1" x14ac:dyDescent="0.2">
      <c r="P13398" s="75"/>
      <c r="Q13398" s="75"/>
      <c r="W13398" s="75"/>
      <c r="AD13398" s="77"/>
    </row>
    <row r="13399" spans="16:30" ht="4.5" customHeight="1" x14ac:dyDescent="0.2">
      <c r="P13399" s="75"/>
      <c r="Q13399" s="75"/>
      <c r="W13399" s="75"/>
      <c r="AD13399" s="77"/>
    </row>
    <row r="13400" spans="16:30" ht="4.5" customHeight="1" x14ac:dyDescent="0.2">
      <c r="P13400" s="75"/>
      <c r="Q13400" s="75"/>
      <c r="W13400" s="75"/>
      <c r="AD13400" s="77"/>
    </row>
    <row r="13401" spans="16:30" ht="4.5" customHeight="1" x14ac:dyDescent="0.2">
      <c r="P13401" s="75"/>
      <c r="Q13401" s="75"/>
      <c r="W13401" s="75"/>
      <c r="AD13401" s="77"/>
    </row>
    <row r="13402" spans="16:30" ht="4.5" customHeight="1" x14ac:dyDescent="0.2">
      <c r="P13402" s="75"/>
      <c r="Q13402" s="75"/>
      <c r="W13402" s="75"/>
      <c r="AD13402" s="77"/>
    </row>
    <row r="13403" spans="16:30" ht="4.5" customHeight="1" x14ac:dyDescent="0.2">
      <c r="P13403" s="75"/>
      <c r="Q13403" s="75"/>
      <c r="W13403" s="75"/>
      <c r="AD13403" s="77"/>
    </row>
    <row r="13404" spans="16:30" ht="4.5" customHeight="1" x14ac:dyDescent="0.2">
      <c r="P13404" s="75"/>
      <c r="Q13404" s="75"/>
      <c r="W13404" s="75"/>
      <c r="AD13404" s="77"/>
    </row>
    <row r="13405" spans="16:30" ht="4.5" customHeight="1" x14ac:dyDescent="0.2">
      <c r="P13405" s="75"/>
      <c r="Q13405" s="75"/>
      <c r="W13405" s="75"/>
      <c r="AD13405" s="77"/>
    </row>
    <row r="13406" spans="16:30" ht="4.5" customHeight="1" x14ac:dyDescent="0.2">
      <c r="P13406" s="75"/>
      <c r="Q13406" s="75"/>
      <c r="W13406" s="75"/>
      <c r="AD13406" s="77"/>
    </row>
    <row r="13407" spans="16:30" ht="4.5" customHeight="1" x14ac:dyDescent="0.2">
      <c r="P13407" s="75"/>
      <c r="Q13407" s="75"/>
      <c r="W13407" s="75"/>
      <c r="AD13407" s="77"/>
    </row>
    <row r="13408" spans="16:30" ht="4.5" customHeight="1" x14ac:dyDescent="0.2">
      <c r="P13408" s="75"/>
      <c r="Q13408" s="75"/>
      <c r="W13408" s="75"/>
      <c r="AD13408" s="77"/>
    </row>
    <row r="13409" spans="16:30" ht="4.5" customHeight="1" x14ac:dyDescent="0.2">
      <c r="P13409" s="75"/>
      <c r="Q13409" s="75"/>
      <c r="W13409" s="75"/>
      <c r="AD13409" s="77"/>
    </row>
    <row r="13410" spans="16:30" ht="4.5" customHeight="1" x14ac:dyDescent="0.2">
      <c r="P13410" s="75"/>
      <c r="Q13410" s="75"/>
      <c r="W13410" s="75"/>
      <c r="AD13410" s="77"/>
    </row>
    <row r="13411" spans="16:30" ht="4.5" customHeight="1" x14ac:dyDescent="0.2">
      <c r="P13411" s="75"/>
      <c r="Q13411" s="75"/>
      <c r="W13411" s="75"/>
      <c r="AD13411" s="77"/>
    </row>
    <row r="13412" spans="16:30" ht="4.5" customHeight="1" x14ac:dyDescent="0.2">
      <c r="P13412" s="75"/>
      <c r="Q13412" s="75"/>
      <c r="W13412" s="75"/>
      <c r="AD13412" s="77"/>
    </row>
    <row r="13413" spans="16:30" ht="4.5" customHeight="1" x14ac:dyDescent="0.2">
      <c r="P13413" s="75"/>
      <c r="Q13413" s="75"/>
      <c r="W13413" s="75"/>
      <c r="AD13413" s="77"/>
    </row>
    <row r="13414" spans="16:30" ht="4.5" customHeight="1" x14ac:dyDescent="0.2">
      <c r="P13414" s="75"/>
      <c r="Q13414" s="75"/>
      <c r="W13414" s="75"/>
      <c r="AD13414" s="77"/>
    </row>
    <row r="13415" spans="16:30" ht="4.5" customHeight="1" x14ac:dyDescent="0.2">
      <c r="P13415" s="75"/>
      <c r="Q13415" s="75"/>
      <c r="W13415" s="75"/>
      <c r="AD13415" s="77"/>
    </row>
    <row r="13416" spans="16:30" ht="4.5" customHeight="1" x14ac:dyDescent="0.2">
      <c r="P13416" s="75"/>
      <c r="Q13416" s="75"/>
      <c r="W13416" s="75"/>
      <c r="AD13416" s="77"/>
    </row>
    <row r="13417" spans="16:30" ht="4.5" customHeight="1" x14ac:dyDescent="0.2">
      <c r="P13417" s="75"/>
      <c r="Q13417" s="75"/>
      <c r="W13417" s="75"/>
      <c r="AD13417" s="77"/>
    </row>
    <row r="13418" spans="16:30" ht="4.5" customHeight="1" x14ac:dyDescent="0.2">
      <c r="P13418" s="75"/>
      <c r="Q13418" s="75"/>
      <c r="W13418" s="75"/>
      <c r="AD13418" s="77"/>
    </row>
    <row r="13419" spans="16:30" ht="4.5" customHeight="1" x14ac:dyDescent="0.2">
      <c r="P13419" s="75"/>
      <c r="Q13419" s="75"/>
      <c r="W13419" s="75"/>
      <c r="AD13419" s="77"/>
    </row>
    <row r="13420" spans="16:30" ht="4.5" customHeight="1" x14ac:dyDescent="0.2">
      <c r="P13420" s="75"/>
      <c r="Q13420" s="75"/>
      <c r="W13420" s="75"/>
      <c r="AD13420" s="77"/>
    </row>
    <row r="13421" spans="16:30" ht="4.5" customHeight="1" x14ac:dyDescent="0.2">
      <c r="P13421" s="75"/>
      <c r="Q13421" s="75"/>
      <c r="W13421" s="75"/>
      <c r="AD13421" s="77"/>
    </row>
    <row r="13422" spans="16:30" ht="4.5" customHeight="1" x14ac:dyDescent="0.2">
      <c r="P13422" s="75"/>
      <c r="Q13422" s="75"/>
      <c r="W13422" s="75"/>
      <c r="AD13422" s="77"/>
    </row>
    <row r="13423" spans="16:30" ht="4.5" customHeight="1" x14ac:dyDescent="0.2">
      <c r="P13423" s="75"/>
      <c r="Q13423" s="75"/>
      <c r="W13423" s="75"/>
      <c r="AD13423" s="77"/>
    </row>
    <row r="13424" spans="16:30" ht="4.5" customHeight="1" x14ac:dyDescent="0.2">
      <c r="P13424" s="75"/>
      <c r="Q13424" s="75"/>
      <c r="W13424" s="75"/>
      <c r="AD13424" s="77"/>
    </row>
    <row r="13425" spans="16:30" ht="4.5" customHeight="1" x14ac:dyDescent="0.2">
      <c r="P13425" s="75"/>
      <c r="Q13425" s="75"/>
      <c r="W13425" s="75"/>
      <c r="AD13425" s="77"/>
    </row>
    <row r="13426" spans="16:30" ht="4.5" customHeight="1" x14ac:dyDescent="0.2">
      <c r="P13426" s="75"/>
      <c r="Q13426" s="75"/>
      <c r="W13426" s="75"/>
      <c r="AD13426" s="77"/>
    </row>
    <row r="13427" spans="16:30" ht="4.5" customHeight="1" x14ac:dyDescent="0.2">
      <c r="P13427" s="75"/>
      <c r="Q13427" s="75"/>
      <c r="W13427" s="75"/>
      <c r="AD13427" s="77"/>
    </row>
    <row r="13428" spans="16:30" ht="4.5" customHeight="1" x14ac:dyDescent="0.2">
      <c r="P13428" s="75"/>
      <c r="Q13428" s="75"/>
      <c r="W13428" s="75"/>
      <c r="AD13428" s="77"/>
    </row>
    <row r="13429" spans="16:30" ht="4.5" customHeight="1" x14ac:dyDescent="0.2">
      <c r="P13429" s="75"/>
      <c r="Q13429" s="75"/>
      <c r="W13429" s="75"/>
      <c r="AD13429" s="77"/>
    </row>
    <row r="13430" spans="16:30" ht="4.5" customHeight="1" x14ac:dyDescent="0.2">
      <c r="P13430" s="75"/>
      <c r="Q13430" s="75"/>
      <c r="W13430" s="75"/>
      <c r="AD13430" s="77"/>
    </row>
    <row r="13431" spans="16:30" ht="4.5" customHeight="1" x14ac:dyDescent="0.2">
      <c r="P13431" s="75"/>
      <c r="Q13431" s="75"/>
      <c r="W13431" s="75"/>
      <c r="AD13431" s="77"/>
    </row>
    <row r="13432" spans="16:30" ht="4.5" customHeight="1" x14ac:dyDescent="0.2">
      <c r="P13432" s="75"/>
      <c r="Q13432" s="75"/>
      <c r="W13432" s="75"/>
      <c r="AD13432" s="77"/>
    </row>
    <row r="13433" spans="16:30" ht="4.5" customHeight="1" x14ac:dyDescent="0.2">
      <c r="P13433" s="75"/>
      <c r="Q13433" s="75"/>
      <c r="W13433" s="75"/>
      <c r="AD13433" s="77"/>
    </row>
    <row r="13434" spans="16:30" ht="4.5" customHeight="1" x14ac:dyDescent="0.2">
      <c r="P13434" s="75"/>
      <c r="Q13434" s="75"/>
      <c r="W13434" s="75"/>
      <c r="AD13434" s="77"/>
    </row>
    <row r="13435" spans="16:30" ht="4.5" customHeight="1" x14ac:dyDescent="0.2">
      <c r="P13435" s="75"/>
      <c r="Q13435" s="75"/>
      <c r="W13435" s="75"/>
      <c r="AD13435" s="77"/>
    </row>
    <row r="13436" spans="16:30" ht="4.5" customHeight="1" x14ac:dyDescent="0.2">
      <c r="P13436" s="75"/>
      <c r="Q13436" s="75"/>
      <c r="W13436" s="75"/>
      <c r="AD13436" s="77"/>
    </row>
    <row r="13437" spans="16:30" ht="4.5" customHeight="1" x14ac:dyDescent="0.2">
      <c r="P13437" s="75"/>
      <c r="Q13437" s="75"/>
      <c r="W13437" s="75"/>
      <c r="AD13437" s="77"/>
    </row>
    <row r="13438" spans="16:30" ht="4.5" customHeight="1" x14ac:dyDescent="0.2">
      <c r="P13438" s="75"/>
      <c r="Q13438" s="75"/>
      <c r="W13438" s="75"/>
      <c r="AD13438" s="77"/>
    </row>
    <row r="13439" spans="16:30" ht="4.5" customHeight="1" x14ac:dyDescent="0.2">
      <c r="P13439" s="75"/>
      <c r="Q13439" s="75"/>
      <c r="W13439" s="75"/>
      <c r="AD13439" s="77"/>
    </row>
    <row r="13440" spans="16:30" ht="4.5" customHeight="1" x14ac:dyDescent="0.2">
      <c r="P13440" s="75"/>
      <c r="Q13440" s="75"/>
      <c r="W13440" s="75"/>
      <c r="AD13440" s="77"/>
    </row>
    <row r="13441" spans="16:30" ht="4.5" customHeight="1" x14ac:dyDescent="0.2">
      <c r="P13441" s="75"/>
      <c r="Q13441" s="75"/>
      <c r="W13441" s="75"/>
      <c r="AD13441" s="77"/>
    </row>
    <row r="13442" spans="16:30" ht="4.5" customHeight="1" x14ac:dyDescent="0.2">
      <c r="P13442" s="75"/>
      <c r="Q13442" s="75"/>
      <c r="W13442" s="75"/>
      <c r="AD13442" s="77"/>
    </row>
    <row r="13443" spans="16:30" ht="4.5" customHeight="1" x14ac:dyDescent="0.2">
      <c r="P13443" s="75"/>
      <c r="Q13443" s="75"/>
      <c r="W13443" s="75"/>
      <c r="AD13443" s="77"/>
    </row>
    <row r="13444" spans="16:30" ht="4.5" customHeight="1" x14ac:dyDescent="0.2">
      <c r="P13444" s="75"/>
      <c r="Q13444" s="75"/>
      <c r="W13444" s="75"/>
      <c r="AD13444" s="77"/>
    </row>
    <row r="13445" spans="16:30" ht="4.5" customHeight="1" x14ac:dyDescent="0.2">
      <c r="P13445" s="75"/>
      <c r="Q13445" s="75"/>
      <c r="W13445" s="75"/>
      <c r="AD13445" s="77"/>
    </row>
    <row r="13446" spans="16:30" ht="4.5" customHeight="1" x14ac:dyDescent="0.2">
      <c r="P13446" s="75"/>
      <c r="Q13446" s="75"/>
      <c r="W13446" s="75"/>
      <c r="AD13446" s="77"/>
    </row>
    <row r="13447" spans="16:30" ht="4.5" customHeight="1" x14ac:dyDescent="0.2">
      <c r="P13447" s="75"/>
      <c r="Q13447" s="75"/>
      <c r="W13447" s="75"/>
      <c r="AD13447" s="77"/>
    </row>
    <row r="13448" spans="16:30" ht="4.5" customHeight="1" x14ac:dyDescent="0.2">
      <c r="P13448" s="75"/>
      <c r="Q13448" s="75"/>
      <c r="W13448" s="75"/>
      <c r="AD13448" s="77"/>
    </row>
    <row r="13449" spans="16:30" ht="4.5" customHeight="1" x14ac:dyDescent="0.2">
      <c r="P13449" s="75"/>
      <c r="Q13449" s="75"/>
      <c r="W13449" s="75"/>
      <c r="AD13449" s="77"/>
    </row>
    <row r="13450" spans="16:30" ht="4.5" customHeight="1" x14ac:dyDescent="0.2">
      <c r="P13450" s="75"/>
      <c r="Q13450" s="75"/>
      <c r="W13450" s="75"/>
      <c r="AD13450" s="77"/>
    </row>
    <row r="13451" spans="16:30" ht="4.5" customHeight="1" x14ac:dyDescent="0.2">
      <c r="P13451" s="75"/>
      <c r="Q13451" s="75"/>
      <c r="W13451" s="75"/>
      <c r="AD13451" s="77"/>
    </row>
    <row r="13452" spans="16:30" ht="4.5" customHeight="1" x14ac:dyDescent="0.2">
      <c r="P13452" s="75"/>
      <c r="Q13452" s="75"/>
      <c r="W13452" s="75"/>
      <c r="AD13452" s="77"/>
    </row>
    <row r="13453" spans="16:30" ht="4.5" customHeight="1" x14ac:dyDescent="0.2">
      <c r="P13453" s="75"/>
      <c r="Q13453" s="75"/>
      <c r="W13453" s="75"/>
      <c r="AD13453" s="77"/>
    </row>
    <row r="13454" spans="16:30" ht="4.5" customHeight="1" x14ac:dyDescent="0.2">
      <c r="P13454" s="75"/>
      <c r="Q13454" s="75"/>
      <c r="W13454" s="75"/>
      <c r="AD13454" s="77"/>
    </row>
    <row r="13455" spans="16:30" ht="4.5" customHeight="1" x14ac:dyDescent="0.2">
      <c r="P13455" s="75"/>
      <c r="Q13455" s="75"/>
      <c r="W13455" s="75"/>
      <c r="AD13455" s="77"/>
    </row>
    <row r="13456" spans="16:30" ht="4.5" customHeight="1" x14ac:dyDescent="0.2">
      <c r="P13456" s="75"/>
      <c r="Q13456" s="75"/>
      <c r="W13456" s="75"/>
      <c r="AD13456" s="77"/>
    </row>
    <row r="13457" spans="16:30" ht="4.5" customHeight="1" x14ac:dyDescent="0.2">
      <c r="P13457" s="75"/>
      <c r="Q13457" s="75"/>
      <c r="W13457" s="75"/>
      <c r="AD13457" s="77"/>
    </row>
    <row r="13458" spans="16:30" ht="4.5" customHeight="1" x14ac:dyDescent="0.2">
      <c r="P13458" s="75"/>
      <c r="Q13458" s="75"/>
      <c r="W13458" s="75"/>
      <c r="AD13458" s="77"/>
    </row>
    <row r="13459" spans="16:30" ht="4.5" customHeight="1" x14ac:dyDescent="0.2">
      <c r="P13459" s="75"/>
      <c r="Q13459" s="75"/>
      <c r="W13459" s="75"/>
      <c r="AD13459" s="77"/>
    </row>
    <row r="13460" spans="16:30" ht="4.5" customHeight="1" x14ac:dyDescent="0.2">
      <c r="P13460" s="75"/>
      <c r="Q13460" s="75"/>
      <c r="W13460" s="75"/>
      <c r="AD13460" s="77"/>
    </row>
    <row r="13461" spans="16:30" ht="4.5" customHeight="1" x14ac:dyDescent="0.2">
      <c r="P13461" s="75"/>
      <c r="Q13461" s="75"/>
      <c r="W13461" s="75"/>
      <c r="AD13461" s="77"/>
    </row>
    <row r="13462" spans="16:30" ht="4.5" customHeight="1" x14ac:dyDescent="0.2">
      <c r="P13462" s="75"/>
      <c r="Q13462" s="75"/>
      <c r="W13462" s="75"/>
      <c r="AD13462" s="77"/>
    </row>
    <row r="13463" spans="16:30" ht="4.5" customHeight="1" x14ac:dyDescent="0.2">
      <c r="P13463" s="75"/>
      <c r="Q13463" s="75"/>
      <c r="W13463" s="75"/>
      <c r="AD13463" s="77"/>
    </row>
    <row r="13464" spans="16:30" ht="4.5" customHeight="1" x14ac:dyDescent="0.2">
      <c r="P13464" s="75"/>
      <c r="Q13464" s="75"/>
      <c r="W13464" s="75"/>
      <c r="AD13464" s="77"/>
    </row>
    <row r="13465" spans="16:30" ht="4.5" customHeight="1" x14ac:dyDescent="0.2">
      <c r="P13465" s="75"/>
      <c r="Q13465" s="75"/>
      <c r="W13465" s="75"/>
      <c r="AD13465" s="77"/>
    </row>
    <row r="13466" spans="16:30" ht="4.5" customHeight="1" x14ac:dyDescent="0.2">
      <c r="P13466" s="75"/>
      <c r="Q13466" s="75"/>
      <c r="W13466" s="75"/>
      <c r="AD13466" s="77"/>
    </row>
    <row r="13467" spans="16:30" ht="4.5" customHeight="1" x14ac:dyDescent="0.2">
      <c r="P13467" s="75"/>
      <c r="Q13467" s="75"/>
      <c r="W13467" s="75"/>
      <c r="AD13467" s="77"/>
    </row>
    <row r="13468" spans="16:30" ht="4.5" customHeight="1" x14ac:dyDescent="0.2">
      <c r="P13468" s="75"/>
      <c r="Q13468" s="75"/>
      <c r="W13468" s="75"/>
      <c r="AD13468" s="77"/>
    </row>
    <row r="13469" spans="16:30" ht="4.5" customHeight="1" x14ac:dyDescent="0.2">
      <c r="P13469" s="75"/>
      <c r="Q13469" s="75"/>
      <c r="W13469" s="75"/>
      <c r="AD13469" s="77"/>
    </row>
    <row r="13470" spans="16:30" ht="4.5" customHeight="1" x14ac:dyDescent="0.2">
      <c r="P13470" s="75"/>
      <c r="Q13470" s="75"/>
      <c r="W13470" s="75"/>
      <c r="AD13470" s="77"/>
    </row>
    <row r="13471" spans="16:30" ht="4.5" customHeight="1" x14ac:dyDescent="0.2">
      <c r="P13471" s="75"/>
      <c r="Q13471" s="75"/>
      <c r="W13471" s="75"/>
      <c r="AD13471" s="77"/>
    </row>
    <row r="13472" spans="16:30" ht="4.5" customHeight="1" x14ac:dyDescent="0.2">
      <c r="P13472" s="75"/>
      <c r="Q13472" s="75"/>
      <c r="W13472" s="75"/>
      <c r="AD13472" s="77"/>
    </row>
    <row r="13473" spans="16:30" ht="4.5" customHeight="1" x14ac:dyDescent="0.2">
      <c r="P13473" s="75"/>
      <c r="Q13473" s="75"/>
      <c r="W13473" s="75"/>
      <c r="AD13473" s="77"/>
    </row>
    <row r="13474" spans="16:30" ht="4.5" customHeight="1" x14ac:dyDescent="0.2">
      <c r="P13474" s="75"/>
      <c r="Q13474" s="75"/>
      <c r="W13474" s="75"/>
      <c r="AD13474" s="77"/>
    </row>
    <row r="13475" spans="16:30" ht="4.5" customHeight="1" x14ac:dyDescent="0.2">
      <c r="P13475" s="75"/>
      <c r="Q13475" s="75"/>
      <c r="W13475" s="75"/>
      <c r="AD13475" s="77"/>
    </row>
    <row r="13476" spans="16:30" ht="4.5" customHeight="1" x14ac:dyDescent="0.2">
      <c r="P13476" s="75"/>
      <c r="Q13476" s="75"/>
      <c r="W13476" s="75"/>
      <c r="AD13476" s="77"/>
    </row>
    <row r="13477" spans="16:30" ht="4.5" customHeight="1" x14ac:dyDescent="0.2">
      <c r="P13477" s="75"/>
      <c r="Q13477" s="75"/>
      <c r="W13477" s="75"/>
      <c r="AD13477" s="77"/>
    </row>
    <row r="13478" spans="16:30" ht="4.5" customHeight="1" x14ac:dyDescent="0.2">
      <c r="P13478" s="75"/>
      <c r="Q13478" s="75"/>
      <c r="W13478" s="75"/>
      <c r="AD13478" s="77"/>
    </row>
    <row r="13479" spans="16:30" ht="4.5" customHeight="1" x14ac:dyDescent="0.2">
      <c r="P13479" s="75"/>
      <c r="Q13479" s="75"/>
      <c r="W13479" s="75"/>
      <c r="AD13479" s="77"/>
    </row>
    <row r="13480" spans="16:30" ht="4.5" customHeight="1" x14ac:dyDescent="0.2">
      <c r="P13480" s="75"/>
      <c r="Q13480" s="75"/>
      <c r="W13480" s="75"/>
      <c r="AD13480" s="77"/>
    </row>
    <row r="13481" spans="16:30" ht="4.5" customHeight="1" x14ac:dyDescent="0.2">
      <c r="P13481" s="75"/>
      <c r="Q13481" s="75"/>
      <c r="W13481" s="75"/>
      <c r="AD13481" s="77"/>
    </row>
    <row r="13482" spans="16:30" ht="4.5" customHeight="1" x14ac:dyDescent="0.2">
      <c r="P13482" s="75"/>
      <c r="Q13482" s="75"/>
      <c r="W13482" s="75"/>
      <c r="AD13482" s="77"/>
    </row>
    <row r="13483" spans="16:30" ht="4.5" customHeight="1" x14ac:dyDescent="0.2">
      <c r="P13483" s="75"/>
      <c r="Q13483" s="75"/>
      <c r="W13483" s="75"/>
      <c r="AD13483" s="77"/>
    </row>
    <row r="13484" spans="16:30" ht="4.5" customHeight="1" x14ac:dyDescent="0.2">
      <c r="P13484" s="75"/>
      <c r="Q13484" s="75"/>
      <c r="W13484" s="75"/>
      <c r="AD13484" s="77"/>
    </row>
    <row r="13485" spans="16:30" ht="4.5" customHeight="1" x14ac:dyDescent="0.2">
      <c r="P13485" s="75"/>
      <c r="Q13485" s="75"/>
      <c r="W13485" s="75"/>
      <c r="AD13485" s="77"/>
    </row>
    <row r="13486" spans="16:30" ht="4.5" customHeight="1" x14ac:dyDescent="0.2">
      <c r="P13486" s="75"/>
      <c r="Q13486" s="75"/>
      <c r="W13486" s="75"/>
      <c r="AD13486" s="77"/>
    </row>
    <row r="13487" spans="16:30" ht="4.5" customHeight="1" x14ac:dyDescent="0.2">
      <c r="P13487" s="75"/>
      <c r="Q13487" s="75"/>
      <c r="W13487" s="75"/>
      <c r="AD13487" s="77"/>
    </row>
    <row r="13488" spans="16:30" ht="4.5" customHeight="1" x14ac:dyDescent="0.2">
      <c r="P13488" s="75"/>
      <c r="Q13488" s="75"/>
      <c r="W13488" s="75"/>
      <c r="AD13488" s="77"/>
    </row>
    <row r="13489" spans="16:30" ht="4.5" customHeight="1" x14ac:dyDescent="0.2">
      <c r="P13489" s="75"/>
      <c r="Q13489" s="75"/>
      <c r="W13489" s="75"/>
      <c r="AD13489" s="77"/>
    </row>
    <row r="13490" spans="16:30" ht="4.5" customHeight="1" x14ac:dyDescent="0.2">
      <c r="P13490" s="75"/>
      <c r="Q13490" s="75"/>
      <c r="W13490" s="75"/>
      <c r="AD13490" s="77"/>
    </row>
    <row r="13491" spans="16:30" ht="4.5" customHeight="1" x14ac:dyDescent="0.2">
      <c r="P13491" s="75"/>
      <c r="Q13491" s="75"/>
      <c r="W13491" s="75"/>
      <c r="AD13491" s="77"/>
    </row>
    <row r="13492" spans="16:30" ht="4.5" customHeight="1" x14ac:dyDescent="0.2">
      <c r="P13492" s="75"/>
      <c r="Q13492" s="75"/>
      <c r="W13492" s="75"/>
      <c r="AD13492" s="77"/>
    </row>
    <row r="13493" spans="16:30" ht="4.5" customHeight="1" x14ac:dyDescent="0.2">
      <c r="P13493" s="75"/>
      <c r="Q13493" s="75"/>
      <c r="W13493" s="75"/>
      <c r="AD13493" s="77"/>
    </row>
    <row r="13494" spans="16:30" ht="4.5" customHeight="1" x14ac:dyDescent="0.2">
      <c r="P13494" s="75"/>
      <c r="Q13494" s="75"/>
      <c r="W13494" s="75"/>
      <c r="AD13494" s="77"/>
    </row>
    <row r="13495" spans="16:30" ht="4.5" customHeight="1" x14ac:dyDescent="0.2">
      <c r="P13495" s="75"/>
      <c r="Q13495" s="75"/>
      <c r="W13495" s="75"/>
      <c r="AD13495" s="77"/>
    </row>
    <row r="13496" spans="16:30" ht="4.5" customHeight="1" x14ac:dyDescent="0.2">
      <c r="P13496" s="75"/>
      <c r="Q13496" s="75"/>
      <c r="W13496" s="75"/>
      <c r="AD13496" s="77"/>
    </row>
    <row r="13497" spans="16:30" ht="4.5" customHeight="1" x14ac:dyDescent="0.2">
      <c r="P13497" s="75"/>
      <c r="Q13497" s="75"/>
      <c r="W13497" s="75"/>
      <c r="AD13497" s="77"/>
    </row>
    <row r="13498" spans="16:30" ht="4.5" customHeight="1" x14ac:dyDescent="0.2">
      <c r="P13498" s="75"/>
      <c r="Q13498" s="75"/>
      <c r="W13498" s="75"/>
      <c r="AD13498" s="77"/>
    </row>
    <row r="13499" spans="16:30" ht="4.5" customHeight="1" x14ac:dyDescent="0.2">
      <c r="P13499" s="75"/>
      <c r="Q13499" s="75"/>
      <c r="W13499" s="75"/>
      <c r="AD13499" s="77"/>
    </row>
    <row r="13500" spans="16:30" ht="4.5" customHeight="1" x14ac:dyDescent="0.2">
      <c r="P13500" s="75"/>
      <c r="Q13500" s="75"/>
      <c r="W13500" s="75"/>
      <c r="AD13500" s="77"/>
    </row>
    <row r="13501" spans="16:30" ht="4.5" customHeight="1" x14ac:dyDescent="0.2">
      <c r="P13501" s="75"/>
      <c r="Q13501" s="75"/>
      <c r="W13501" s="75"/>
      <c r="AD13501" s="77"/>
    </row>
    <row r="13502" spans="16:30" ht="4.5" customHeight="1" x14ac:dyDescent="0.2">
      <c r="P13502" s="75"/>
      <c r="Q13502" s="75"/>
      <c r="W13502" s="75"/>
      <c r="AD13502" s="77"/>
    </row>
    <row r="13503" spans="16:30" ht="4.5" customHeight="1" x14ac:dyDescent="0.2">
      <c r="P13503" s="75"/>
      <c r="Q13503" s="75"/>
      <c r="W13503" s="75"/>
      <c r="AD13503" s="77"/>
    </row>
    <row r="13504" spans="16:30" ht="4.5" customHeight="1" x14ac:dyDescent="0.2">
      <c r="P13504" s="75"/>
      <c r="Q13504" s="75"/>
      <c r="W13504" s="75"/>
      <c r="AD13504" s="77"/>
    </row>
    <row r="13505" spans="16:30" ht="4.5" customHeight="1" x14ac:dyDescent="0.2">
      <c r="P13505" s="75"/>
      <c r="Q13505" s="75"/>
      <c r="W13505" s="75"/>
      <c r="AD13505" s="77"/>
    </row>
    <row r="13506" spans="16:30" ht="4.5" customHeight="1" x14ac:dyDescent="0.2">
      <c r="P13506" s="75"/>
      <c r="Q13506" s="75"/>
      <c r="W13506" s="75"/>
      <c r="AD13506" s="77"/>
    </row>
    <row r="13507" spans="16:30" ht="4.5" customHeight="1" x14ac:dyDescent="0.2">
      <c r="P13507" s="75"/>
      <c r="Q13507" s="75"/>
      <c r="W13507" s="75"/>
      <c r="AD13507" s="77"/>
    </row>
    <row r="13508" spans="16:30" ht="4.5" customHeight="1" x14ac:dyDescent="0.2">
      <c r="P13508" s="75"/>
      <c r="Q13508" s="75"/>
      <c r="W13508" s="75"/>
      <c r="AD13508" s="77"/>
    </row>
    <row r="13509" spans="16:30" ht="4.5" customHeight="1" x14ac:dyDescent="0.2">
      <c r="P13509" s="75"/>
      <c r="Q13509" s="75"/>
      <c r="W13509" s="75"/>
      <c r="AD13509" s="77"/>
    </row>
    <row r="13510" spans="16:30" ht="4.5" customHeight="1" x14ac:dyDescent="0.2">
      <c r="P13510" s="75"/>
      <c r="Q13510" s="75"/>
      <c r="W13510" s="75"/>
      <c r="AD13510" s="77"/>
    </row>
    <row r="13511" spans="16:30" ht="4.5" customHeight="1" x14ac:dyDescent="0.2">
      <c r="P13511" s="75"/>
      <c r="Q13511" s="75"/>
      <c r="W13511" s="75"/>
      <c r="AD13511" s="77"/>
    </row>
    <row r="13512" spans="16:30" ht="4.5" customHeight="1" x14ac:dyDescent="0.2">
      <c r="P13512" s="75"/>
      <c r="Q13512" s="75"/>
      <c r="W13512" s="75"/>
      <c r="AD13512" s="77"/>
    </row>
    <row r="13513" spans="16:30" ht="4.5" customHeight="1" x14ac:dyDescent="0.2">
      <c r="P13513" s="75"/>
      <c r="Q13513" s="75"/>
      <c r="W13513" s="75"/>
      <c r="AD13513" s="77"/>
    </row>
    <row r="13514" spans="16:30" ht="4.5" customHeight="1" x14ac:dyDescent="0.2">
      <c r="P13514" s="75"/>
      <c r="Q13514" s="75"/>
      <c r="W13514" s="75"/>
      <c r="AD13514" s="77"/>
    </row>
    <row r="13515" spans="16:30" ht="4.5" customHeight="1" x14ac:dyDescent="0.2">
      <c r="P13515" s="75"/>
      <c r="Q13515" s="75"/>
      <c r="W13515" s="75"/>
      <c r="AD13515" s="77"/>
    </row>
    <row r="13516" spans="16:30" ht="4.5" customHeight="1" x14ac:dyDescent="0.2">
      <c r="P13516" s="75"/>
      <c r="Q13516" s="75"/>
      <c r="W13516" s="75"/>
      <c r="AD13516" s="77"/>
    </row>
    <row r="13517" spans="16:30" ht="4.5" customHeight="1" x14ac:dyDescent="0.2">
      <c r="P13517" s="75"/>
      <c r="Q13517" s="75"/>
      <c r="W13517" s="75"/>
      <c r="AD13517" s="77"/>
    </row>
    <row r="13518" spans="16:30" ht="4.5" customHeight="1" x14ac:dyDescent="0.2">
      <c r="P13518" s="75"/>
      <c r="Q13518" s="75"/>
      <c r="W13518" s="75"/>
      <c r="AD13518" s="77"/>
    </row>
    <row r="13519" spans="16:30" ht="4.5" customHeight="1" x14ac:dyDescent="0.2">
      <c r="P13519" s="75"/>
      <c r="Q13519" s="75"/>
      <c r="W13519" s="75"/>
      <c r="AD13519" s="77"/>
    </row>
    <row r="13520" spans="16:30" ht="4.5" customHeight="1" x14ac:dyDescent="0.2">
      <c r="P13520" s="75"/>
      <c r="Q13520" s="75"/>
      <c r="W13520" s="75"/>
      <c r="AD13520" s="77"/>
    </row>
    <row r="13521" spans="16:30" ht="4.5" customHeight="1" x14ac:dyDescent="0.2">
      <c r="P13521" s="75"/>
      <c r="Q13521" s="75"/>
      <c r="W13521" s="75"/>
      <c r="AD13521" s="77"/>
    </row>
    <row r="13522" spans="16:30" ht="4.5" customHeight="1" x14ac:dyDescent="0.2">
      <c r="P13522" s="75"/>
      <c r="Q13522" s="75"/>
      <c r="W13522" s="75"/>
      <c r="AD13522" s="77"/>
    </row>
    <row r="13523" spans="16:30" ht="4.5" customHeight="1" x14ac:dyDescent="0.2">
      <c r="P13523" s="75"/>
      <c r="Q13523" s="75"/>
      <c r="W13523" s="75"/>
      <c r="AD13523" s="77"/>
    </row>
    <row r="13524" spans="16:30" ht="4.5" customHeight="1" x14ac:dyDescent="0.2">
      <c r="P13524" s="75"/>
      <c r="Q13524" s="75"/>
      <c r="W13524" s="75"/>
      <c r="AD13524" s="77"/>
    </row>
    <row r="13525" spans="16:30" ht="4.5" customHeight="1" x14ac:dyDescent="0.2">
      <c r="P13525" s="75"/>
      <c r="Q13525" s="75"/>
      <c r="W13525" s="75"/>
      <c r="AD13525" s="77"/>
    </row>
    <row r="13526" spans="16:30" ht="4.5" customHeight="1" x14ac:dyDescent="0.2">
      <c r="P13526" s="75"/>
      <c r="Q13526" s="75"/>
      <c r="W13526" s="75"/>
      <c r="AD13526" s="77"/>
    </row>
    <row r="13527" spans="16:30" ht="4.5" customHeight="1" x14ac:dyDescent="0.2">
      <c r="P13527" s="75"/>
      <c r="Q13527" s="75"/>
      <c r="W13527" s="75"/>
      <c r="AD13527" s="77"/>
    </row>
    <row r="13528" spans="16:30" ht="4.5" customHeight="1" x14ac:dyDescent="0.2">
      <c r="P13528" s="75"/>
      <c r="Q13528" s="75"/>
      <c r="W13528" s="75"/>
      <c r="AD13528" s="77"/>
    </row>
    <row r="13529" spans="16:30" ht="4.5" customHeight="1" x14ac:dyDescent="0.2">
      <c r="P13529" s="75"/>
      <c r="Q13529" s="75"/>
      <c r="W13529" s="75"/>
      <c r="AD13529" s="77"/>
    </row>
    <row r="13530" spans="16:30" ht="4.5" customHeight="1" x14ac:dyDescent="0.2">
      <c r="P13530" s="75"/>
      <c r="Q13530" s="75"/>
      <c r="W13530" s="75"/>
      <c r="AD13530" s="77"/>
    </row>
    <row r="13531" spans="16:30" ht="4.5" customHeight="1" x14ac:dyDescent="0.2">
      <c r="P13531" s="75"/>
      <c r="Q13531" s="75"/>
      <c r="W13531" s="75"/>
      <c r="AD13531" s="77"/>
    </row>
    <row r="13532" spans="16:30" ht="4.5" customHeight="1" x14ac:dyDescent="0.2">
      <c r="P13532" s="75"/>
      <c r="Q13532" s="75"/>
      <c r="W13532" s="75"/>
      <c r="AD13532" s="77"/>
    </row>
    <row r="13533" spans="16:30" ht="4.5" customHeight="1" x14ac:dyDescent="0.2">
      <c r="P13533" s="75"/>
      <c r="Q13533" s="75"/>
      <c r="W13533" s="75"/>
      <c r="AD13533" s="77"/>
    </row>
    <row r="13534" spans="16:30" ht="4.5" customHeight="1" x14ac:dyDescent="0.2">
      <c r="P13534" s="75"/>
      <c r="Q13534" s="75"/>
      <c r="W13534" s="75"/>
      <c r="AD13534" s="77"/>
    </row>
    <row r="13535" spans="16:30" ht="4.5" customHeight="1" x14ac:dyDescent="0.2">
      <c r="P13535" s="75"/>
      <c r="Q13535" s="75"/>
      <c r="W13535" s="75"/>
      <c r="AD13535" s="77"/>
    </row>
    <row r="13536" spans="16:30" ht="4.5" customHeight="1" x14ac:dyDescent="0.2">
      <c r="P13536" s="75"/>
      <c r="Q13536" s="75"/>
      <c r="W13536" s="75"/>
      <c r="AD13536" s="77"/>
    </row>
    <row r="13537" spans="16:30" ht="4.5" customHeight="1" x14ac:dyDescent="0.2">
      <c r="P13537" s="75"/>
      <c r="Q13537" s="75"/>
      <c r="W13537" s="75"/>
      <c r="AD13537" s="77"/>
    </row>
    <row r="13538" spans="16:30" ht="4.5" customHeight="1" x14ac:dyDescent="0.2">
      <c r="P13538" s="75"/>
      <c r="Q13538" s="75"/>
      <c r="W13538" s="75"/>
      <c r="AD13538" s="77"/>
    </row>
    <row r="13539" spans="16:30" ht="4.5" customHeight="1" x14ac:dyDescent="0.2">
      <c r="P13539" s="75"/>
      <c r="Q13539" s="75"/>
      <c r="W13539" s="75"/>
      <c r="AD13539" s="77"/>
    </row>
    <row r="13540" spans="16:30" ht="4.5" customHeight="1" x14ac:dyDescent="0.2">
      <c r="P13540" s="75"/>
      <c r="Q13540" s="75"/>
      <c r="W13540" s="75"/>
      <c r="AD13540" s="77"/>
    </row>
    <row r="13541" spans="16:30" ht="4.5" customHeight="1" x14ac:dyDescent="0.2">
      <c r="P13541" s="75"/>
      <c r="Q13541" s="75"/>
      <c r="W13541" s="75"/>
      <c r="AD13541" s="77"/>
    </row>
    <row r="13542" spans="16:30" ht="4.5" customHeight="1" x14ac:dyDescent="0.2">
      <c r="P13542" s="75"/>
      <c r="Q13542" s="75"/>
      <c r="W13542" s="75"/>
      <c r="AD13542" s="77"/>
    </row>
    <row r="13543" spans="16:30" ht="4.5" customHeight="1" x14ac:dyDescent="0.2">
      <c r="P13543" s="75"/>
      <c r="Q13543" s="75"/>
      <c r="W13543" s="75"/>
      <c r="AD13543" s="77"/>
    </row>
    <row r="13544" spans="16:30" ht="4.5" customHeight="1" x14ac:dyDescent="0.2">
      <c r="P13544" s="75"/>
      <c r="Q13544" s="75"/>
      <c r="W13544" s="75"/>
      <c r="AD13544" s="77"/>
    </row>
    <row r="13545" spans="16:30" ht="4.5" customHeight="1" x14ac:dyDescent="0.2">
      <c r="P13545" s="75"/>
      <c r="Q13545" s="75"/>
      <c r="W13545" s="75"/>
      <c r="AD13545" s="77"/>
    </row>
    <row r="13546" spans="16:30" ht="4.5" customHeight="1" x14ac:dyDescent="0.2">
      <c r="P13546" s="75"/>
      <c r="Q13546" s="75"/>
      <c r="W13546" s="75"/>
      <c r="AD13546" s="77"/>
    </row>
    <row r="13547" spans="16:30" ht="4.5" customHeight="1" x14ac:dyDescent="0.2">
      <c r="P13547" s="75"/>
      <c r="Q13547" s="75"/>
      <c r="W13547" s="75"/>
      <c r="AD13547" s="77"/>
    </row>
    <row r="13548" spans="16:30" ht="4.5" customHeight="1" x14ac:dyDescent="0.2">
      <c r="P13548" s="75"/>
      <c r="Q13548" s="75"/>
      <c r="W13548" s="75"/>
      <c r="AD13548" s="77"/>
    </row>
    <row r="13549" spans="16:30" ht="4.5" customHeight="1" x14ac:dyDescent="0.2">
      <c r="P13549" s="75"/>
      <c r="Q13549" s="75"/>
      <c r="W13549" s="75"/>
      <c r="AD13549" s="77"/>
    </row>
    <row r="13550" spans="16:30" ht="4.5" customHeight="1" x14ac:dyDescent="0.2">
      <c r="P13550" s="75"/>
      <c r="Q13550" s="75"/>
      <c r="W13550" s="75"/>
      <c r="AD13550" s="77"/>
    </row>
    <row r="13551" spans="16:30" ht="4.5" customHeight="1" x14ac:dyDescent="0.2">
      <c r="P13551" s="75"/>
      <c r="Q13551" s="75"/>
      <c r="W13551" s="75"/>
      <c r="AD13551" s="77"/>
    </row>
    <row r="13552" spans="16:30" ht="4.5" customHeight="1" x14ac:dyDescent="0.2">
      <c r="P13552" s="75"/>
      <c r="Q13552" s="75"/>
      <c r="W13552" s="75"/>
      <c r="AD13552" s="77"/>
    </row>
    <row r="13553" spans="16:30" ht="4.5" customHeight="1" x14ac:dyDescent="0.2">
      <c r="P13553" s="75"/>
      <c r="Q13553" s="75"/>
      <c r="W13553" s="75"/>
      <c r="AD13553" s="77"/>
    </row>
    <row r="13554" spans="16:30" ht="4.5" customHeight="1" x14ac:dyDescent="0.2">
      <c r="P13554" s="75"/>
      <c r="Q13554" s="75"/>
      <c r="W13554" s="75"/>
      <c r="AD13554" s="77"/>
    </row>
    <row r="13555" spans="16:30" ht="4.5" customHeight="1" x14ac:dyDescent="0.2">
      <c r="P13555" s="75"/>
      <c r="Q13555" s="75"/>
      <c r="W13555" s="75"/>
      <c r="AD13555" s="77"/>
    </row>
    <row r="13556" spans="16:30" ht="4.5" customHeight="1" x14ac:dyDescent="0.2">
      <c r="P13556" s="75"/>
      <c r="Q13556" s="75"/>
      <c r="W13556" s="75"/>
      <c r="AD13556" s="77"/>
    </row>
    <row r="13557" spans="16:30" ht="4.5" customHeight="1" x14ac:dyDescent="0.2">
      <c r="P13557" s="75"/>
      <c r="Q13557" s="75"/>
      <c r="W13557" s="75"/>
      <c r="AD13557" s="77"/>
    </row>
    <row r="13558" spans="16:30" ht="4.5" customHeight="1" x14ac:dyDescent="0.2">
      <c r="P13558" s="75"/>
      <c r="Q13558" s="75"/>
      <c r="W13558" s="75"/>
      <c r="AD13558" s="77"/>
    </row>
    <row r="13559" spans="16:30" ht="4.5" customHeight="1" x14ac:dyDescent="0.2">
      <c r="P13559" s="75"/>
      <c r="Q13559" s="75"/>
      <c r="W13559" s="75"/>
      <c r="AD13559" s="77"/>
    </row>
    <row r="13560" spans="16:30" ht="4.5" customHeight="1" x14ac:dyDescent="0.2">
      <c r="P13560" s="75"/>
      <c r="Q13560" s="75"/>
      <c r="W13560" s="75"/>
      <c r="AD13560" s="77"/>
    </row>
    <row r="13561" spans="16:30" ht="4.5" customHeight="1" x14ac:dyDescent="0.2">
      <c r="P13561" s="75"/>
      <c r="Q13561" s="75"/>
      <c r="W13561" s="75"/>
      <c r="AD13561" s="77"/>
    </row>
    <row r="13562" spans="16:30" ht="4.5" customHeight="1" x14ac:dyDescent="0.2">
      <c r="P13562" s="75"/>
      <c r="Q13562" s="75"/>
      <c r="W13562" s="75"/>
      <c r="AD13562" s="77"/>
    </row>
    <row r="13563" spans="16:30" ht="4.5" customHeight="1" x14ac:dyDescent="0.2">
      <c r="P13563" s="75"/>
      <c r="Q13563" s="75"/>
      <c r="W13563" s="75"/>
      <c r="AD13563" s="77"/>
    </row>
    <row r="13564" spans="16:30" ht="4.5" customHeight="1" x14ac:dyDescent="0.2">
      <c r="P13564" s="75"/>
      <c r="Q13564" s="75"/>
      <c r="W13564" s="75"/>
      <c r="AD13564" s="77"/>
    </row>
    <row r="13565" spans="16:30" ht="4.5" customHeight="1" x14ac:dyDescent="0.2">
      <c r="P13565" s="75"/>
      <c r="Q13565" s="75"/>
      <c r="W13565" s="75"/>
      <c r="AD13565" s="77"/>
    </row>
    <row r="13566" spans="16:30" ht="4.5" customHeight="1" x14ac:dyDescent="0.2">
      <c r="P13566" s="75"/>
      <c r="Q13566" s="75"/>
      <c r="W13566" s="75"/>
      <c r="AD13566" s="77"/>
    </row>
    <row r="13567" spans="16:30" ht="4.5" customHeight="1" x14ac:dyDescent="0.2">
      <c r="P13567" s="75"/>
      <c r="Q13567" s="75"/>
      <c r="W13567" s="75"/>
      <c r="AD13567" s="77"/>
    </row>
    <row r="13568" spans="16:30" ht="4.5" customHeight="1" x14ac:dyDescent="0.2">
      <c r="P13568" s="75"/>
      <c r="Q13568" s="75"/>
      <c r="W13568" s="75"/>
      <c r="AD13568" s="77"/>
    </row>
    <row r="13569" spans="16:30" ht="4.5" customHeight="1" x14ac:dyDescent="0.2">
      <c r="P13569" s="75"/>
      <c r="Q13569" s="75"/>
      <c r="W13569" s="75"/>
      <c r="AD13569" s="77"/>
    </row>
    <row r="13570" spans="16:30" ht="4.5" customHeight="1" x14ac:dyDescent="0.2">
      <c r="P13570" s="75"/>
      <c r="Q13570" s="75"/>
      <c r="W13570" s="75"/>
      <c r="AD13570" s="77"/>
    </row>
    <row r="13571" spans="16:30" ht="4.5" customHeight="1" x14ac:dyDescent="0.2">
      <c r="P13571" s="75"/>
      <c r="Q13571" s="75"/>
      <c r="W13571" s="75"/>
      <c r="AD13571" s="77"/>
    </row>
    <row r="13572" spans="16:30" ht="4.5" customHeight="1" x14ac:dyDescent="0.2">
      <c r="P13572" s="75"/>
      <c r="Q13572" s="75"/>
      <c r="W13572" s="75"/>
      <c r="AD13572" s="77"/>
    </row>
    <row r="13573" spans="16:30" ht="4.5" customHeight="1" x14ac:dyDescent="0.2">
      <c r="P13573" s="75"/>
      <c r="Q13573" s="75"/>
      <c r="W13573" s="75"/>
      <c r="AD13573" s="77"/>
    </row>
    <row r="13574" spans="16:30" ht="4.5" customHeight="1" x14ac:dyDescent="0.2">
      <c r="P13574" s="75"/>
      <c r="Q13574" s="75"/>
      <c r="W13574" s="75"/>
      <c r="AD13574" s="77"/>
    </row>
    <row r="13575" spans="16:30" ht="4.5" customHeight="1" x14ac:dyDescent="0.2">
      <c r="P13575" s="75"/>
      <c r="Q13575" s="75"/>
      <c r="W13575" s="75"/>
      <c r="AD13575" s="77"/>
    </row>
    <row r="13576" spans="16:30" ht="4.5" customHeight="1" x14ac:dyDescent="0.2">
      <c r="P13576" s="75"/>
      <c r="Q13576" s="75"/>
      <c r="W13576" s="75"/>
      <c r="AD13576" s="77"/>
    </row>
    <row r="13577" spans="16:30" ht="4.5" customHeight="1" x14ac:dyDescent="0.2">
      <c r="P13577" s="75"/>
      <c r="Q13577" s="75"/>
      <c r="W13577" s="75"/>
      <c r="AD13577" s="77"/>
    </row>
    <row r="13578" spans="16:30" ht="4.5" customHeight="1" x14ac:dyDescent="0.2">
      <c r="P13578" s="75"/>
      <c r="Q13578" s="75"/>
      <c r="W13578" s="75"/>
      <c r="AD13578" s="77"/>
    </row>
    <row r="13579" spans="16:30" ht="4.5" customHeight="1" x14ac:dyDescent="0.2">
      <c r="P13579" s="75"/>
      <c r="Q13579" s="75"/>
      <c r="W13579" s="75"/>
      <c r="AD13579" s="77"/>
    </row>
    <row r="13580" spans="16:30" ht="4.5" customHeight="1" x14ac:dyDescent="0.2">
      <c r="P13580" s="75"/>
      <c r="Q13580" s="75"/>
      <c r="W13580" s="75"/>
      <c r="AD13580" s="77"/>
    </row>
    <row r="13581" spans="16:30" ht="4.5" customHeight="1" x14ac:dyDescent="0.2">
      <c r="P13581" s="75"/>
      <c r="Q13581" s="75"/>
      <c r="W13581" s="75"/>
      <c r="AD13581" s="77"/>
    </row>
    <row r="13582" spans="16:30" ht="4.5" customHeight="1" x14ac:dyDescent="0.2">
      <c r="P13582" s="75"/>
      <c r="Q13582" s="75"/>
      <c r="W13582" s="75"/>
      <c r="AD13582" s="77"/>
    </row>
    <row r="13583" spans="16:30" ht="4.5" customHeight="1" x14ac:dyDescent="0.2">
      <c r="P13583" s="75"/>
      <c r="Q13583" s="75"/>
      <c r="W13583" s="75"/>
      <c r="AD13583" s="77"/>
    </row>
    <row r="13584" spans="16:30" ht="4.5" customHeight="1" x14ac:dyDescent="0.2">
      <c r="P13584" s="75"/>
      <c r="Q13584" s="75"/>
      <c r="W13584" s="75"/>
      <c r="AD13584" s="77"/>
    </row>
    <row r="13585" spans="16:30" ht="4.5" customHeight="1" x14ac:dyDescent="0.2">
      <c r="P13585" s="75"/>
      <c r="Q13585" s="75"/>
      <c r="W13585" s="75"/>
      <c r="AD13585" s="77"/>
    </row>
    <row r="13586" spans="16:30" ht="4.5" customHeight="1" x14ac:dyDescent="0.2">
      <c r="P13586" s="75"/>
      <c r="Q13586" s="75"/>
      <c r="W13586" s="75"/>
      <c r="AD13586" s="77"/>
    </row>
    <row r="13587" spans="16:30" ht="4.5" customHeight="1" x14ac:dyDescent="0.2">
      <c r="P13587" s="75"/>
      <c r="Q13587" s="75"/>
      <c r="W13587" s="75"/>
      <c r="AD13587" s="77"/>
    </row>
    <row r="13588" spans="16:30" ht="4.5" customHeight="1" x14ac:dyDescent="0.2">
      <c r="P13588" s="75"/>
      <c r="Q13588" s="75"/>
      <c r="W13588" s="75"/>
      <c r="AD13588" s="77"/>
    </row>
    <row r="13589" spans="16:30" ht="4.5" customHeight="1" x14ac:dyDescent="0.2">
      <c r="P13589" s="75"/>
      <c r="Q13589" s="75"/>
      <c r="W13589" s="75"/>
      <c r="AD13589" s="77"/>
    </row>
    <row r="13590" spans="16:30" ht="4.5" customHeight="1" x14ac:dyDescent="0.2">
      <c r="P13590" s="75"/>
      <c r="Q13590" s="75"/>
      <c r="W13590" s="75"/>
      <c r="AD13590" s="77"/>
    </row>
    <row r="13591" spans="16:30" ht="4.5" customHeight="1" x14ac:dyDescent="0.2">
      <c r="P13591" s="75"/>
      <c r="Q13591" s="75"/>
      <c r="W13591" s="75"/>
      <c r="AD13591" s="77"/>
    </row>
    <row r="13592" spans="16:30" ht="4.5" customHeight="1" x14ac:dyDescent="0.2">
      <c r="P13592" s="75"/>
      <c r="Q13592" s="75"/>
      <c r="W13592" s="75"/>
      <c r="AD13592" s="77"/>
    </row>
    <row r="13593" spans="16:30" ht="4.5" customHeight="1" x14ac:dyDescent="0.2">
      <c r="P13593" s="75"/>
      <c r="Q13593" s="75"/>
      <c r="W13593" s="75"/>
      <c r="AD13593" s="77"/>
    </row>
    <row r="13594" spans="16:30" ht="4.5" customHeight="1" x14ac:dyDescent="0.2">
      <c r="P13594" s="75"/>
      <c r="Q13594" s="75"/>
      <c r="W13594" s="75"/>
      <c r="AD13594" s="77"/>
    </row>
    <row r="13595" spans="16:30" ht="4.5" customHeight="1" x14ac:dyDescent="0.2">
      <c r="P13595" s="75"/>
      <c r="Q13595" s="75"/>
      <c r="W13595" s="75"/>
      <c r="AD13595" s="77"/>
    </row>
    <row r="13596" spans="16:30" ht="4.5" customHeight="1" x14ac:dyDescent="0.2">
      <c r="P13596" s="75"/>
      <c r="Q13596" s="75"/>
      <c r="W13596" s="75"/>
      <c r="AD13596" s="77"/>
    </row>
    <row r="13597" spans="16:30" ht="4.5" customHeight="1" x14ac:dyDescent="0.2">
      <c r="P13597" s="75"/>
      <c r="Q13597" s="75"/>
      <c r="W13597" s="75"/>
      <c r="AD13597" s="77"/>
    </row>
    <row r="13598" spans="16:30" ht="4.5" customHeight="1" x14ac:dyDescent="0.2">
      <c r="P13598" s="75"/>
      <c r="Q13598" s="75"/>
      <c r="W13598" s="75"/>
      <c r="AD13598" s="77"/>
    </row>
    <row r="13599" spans="16:30" ht="4.5" customHeight="1" x14ac:dyDescent="0.2">
      <c r="P13599" s="75"/>
      <c r="Q13599" s="75"/>
      <c r="W13599" s="75"/>
      <c r="AD13599" s="77"/>
    </row>
    <row r="13600" spans="16:30" ht="4.5" customHeight="1" x14ac:dyDescent="0.2">
      <c r="P13600" s="75"/>
      <c r="Q13600" s="75"/>
      <c r="W13600" s="75"/>
      <c r="AD13600" s="77"/>
    </row>
    <row r="13601" spans="16:30" ht="4.5" customHeight="1" x14ac:dyDescent="0.2">
      <c r="P13601" s="75"/>
      <c r="Q13601" s="75"/>
      <c r="W13601" s="75"/>
      <c r="AD13601" s="77"/>
    </row>
    <row r="13602" spans="16:30" ht="4.5" customHeight="1" x14ac:dyDescent="0.2">
      <c r="P13602" s="75"/>
      <c r="Q13602" s="75"/>
      <c r="W13602" s="75"/>
      <c r="AD13602" s="77"/>
    </row>
    <row r="13603" spans="16:30" ht="4.5" customHeight="1" x14ac:dyDescent="0.2">
      <c r="P13603" s="75"/>
      <c r="Q13603" s="75"/>
      <c r="W13603" s="75"/>
      <c r="AD13603" s="77"/>
    </row>
    <row r="13604" spans="16:30" ht="4.5" customHeight="1" x14ac:dyDescent="0.2">
      <c r="P13604" s="75"/>
      <c r="Q13604" s="75"/>
      <c r="W13604" s="75"/>
      <c r="AD13604" s="77"/>
    </row>
    <row r="13605" spans="16:30" ht="4.5" customHeight="1" x14ac:dyDescent="0.2">
      <c r="P13605" s="75"/>
      <c r="Q13605" s="75"/>
      <c r="W13605" s="75"/>
      <c r="AD13605" s="77"/>
    </row>
    <row r="13606" spans="16:30" ht="4.5" customHeight="1" x14ac:dyDescent="0.2">
      <c r="P13606" s="75"/>
      <c r="Q13606" s="75"/>
      <c r="W13606" s="75"/>
      <c r="AD13606" s="77"/>
    </row>
    <row r="13607" spans="16:30" ht="4.5" customHeight="1" x14ac:dyDescent="0.2">
      <c r="P13607" s="75"/>
      <c r="Q13607" s="75"/>
      <c r="W13607" s="75"/>
      <c r="AD13607" s="77"/>
    </row>
    <row r="13608" spans="16:30" ht="4.5" customHeight="1" x14ac:dyDescent="0.2">
      <c r="P13608" s="75"/>
      <c r="Q13608" s="75"/>
      <c r="W13608" s="75"/>
      <c r="AD13608" s="77"/>
    </row>
    <row r="13609" spans="16:30" ht="4.5" customHeight="1" x14ac:dyDescent="0.2">
      <c r="P13609" s="75"/>
      <c r="Q13609" s="75"/>
      <c r="W13609" s="75"/>
      <c r="AD13609" s="77"/>
    </row>
    <row r="13610" spans="16:30" ht="4.5" customHeight="1" x14ac:dyDescent="0.2">
      <c r="P13610" s="75"/>
      <c r="Q13610" s="75"/>
      <c r="W13610" s="75"/>
      <c r="AD13610" s="77"/>
    </row>
    <row r="13611" spans="16:30" ht="4.5" customHeight="1" x14ac:dyDescent="0.2">
      <c r="P13611" s="75"/>
      <c r="Q13611" s="75"/>
      <c r="W13611" s="75"/>
      <c r="AD13611" s="77"/>
    </row>
    <row r="13612" spans="16:30" ht="4.5" customHeight="1" x14ac:dyDescent="0.2">
      <c r="P13612" s="75"/>
      <c r="Q13612" s="75"/>
      <c r="W13612" s="75"/>
      <c r="AD13612" s="77"/>
    </row>
    <row r="13613" spans="16:30" ht="4.5" customHeight="1" x14ac:dyDescent="0.2">
      <c r="P13613" s="75"/>
      <c r="Q13613" s="75"/>
      <c r="W13613" s="75"/>
      <c r="AD13613" s="77"/>
    </row>
    <row r="13614" spans="16:30" ht="4.5" customHeight="1" x14ac:dyDescent="0.2">
      <c r="P13614" s="75"/>
      <c r="Q13614" s="75"/>
      <c r="W13614" s="75"/>
      <c r="AD13614" s="77"/>
    </row>
    <row r="13615" spans="16:30" ht="4.5" customHeight="1" x14ac:dyDescent="0.2">
      <c r="P13615" s="75"/>
      <c r="Q13615" s="75"/>
      <c r="W13615" s="75"/>
      <c r="AD13615" s="77"/>
    </row>
    <row r="13616" spans="16:30" ht="4.5" customHeight="1" x14ac:dyDescent="0.2">
      <c r="P13616" s="75"/>
      <c r="Q13616" s="75"/>
      <c r="W13616" s="75"/>
      <c r="AD13616" s="77"/>
    </row>
    <row r="13617" spans="16:30" ht="4.5" customHeight="1" x14ac:dyDescent="0.2">
      <c r="P13617" s="75"/>
      <c r="Q13617" s="75"/>
      <c r="W13617" s="75"/>
      <c r="AD13617" s="77"/>
    </row>
    <row r="13618" spans="16:30" ht="4.5" customHeight="1" x14ac:dyDescent="0.2">
      <c r="P13618" s="75"/>
      <c r="Q13618" s="75"/>
      <c r="W13618" s="75"/>
      <c r="AD13618" s="77"/>
    </row>
    <row r="13619" spans="16:30" ht="4.5" customHeight="1" x14ac:dyDescent="0.2">
      <c r="P13619" s="75"/>
      <c r="Q13619" s="75"/>
      <c r="W13619" s="75"/>
      <c r="AD13619" s="77"/>
    </row>
    <row r="13620" spans="16:30" ht="4.5" customHeight="1" x14ac:dyDescent="0.2">
      <c r="P13620" s="75"/>
      <c r="Q13620" s="75"/>
      <c r="W13620" s="75"/>
      <c r="AD13620" s="77"/>
    </row>
    <row r="13621" spans="16:30" ht="4.5" customHeight="1" x14ac:dyDescent="0.2">
      <c r="P13621" s="75"/>
      <c r="Q13621" s="75"/>
      <c r="W13621" s="75"/>
      <c r="AD13621" s="77"/>
    </row>
    <row r="13622" spans="16:30" ht="4.5" customHeight="1" x14ac:dyDescent="0.2">
      <c r="P13622" s="75"/>
      <c r="Q13622" s="75"/>
      <c r="W13622" s="75"/>
      <c r="AD13622" s="77"/>
    </row>
    <row r="13623" spans="16:30" ht="4.5" customHeight="1" x14ac:dyDescent="0.2">
      <c r="P13623" s="75"/>
      <c r="Q13623" s="75"/>
      <c r="W13623" s="75"/>
      <c r="AD13623" s="77"/>
    </row>
    <row r="13624" spans="16:30" ht="4.5" customHeight="1" x14ac:dyDescent="0.2">
      <c r="P13624" s="75"/>
      <c r="Q13624" s="75"/>
      <c r="W13624" s="75"/>
      <c r="AD13624" s="77"/>
    </row>
    <row r="13625" spans="16:30" ht="4.5" customHeight="1" x14ac:dyDescent="0.2">
      <c r="P13625" s="75"/>
      <c r="Q13625" s="75"/>
      <c r="W13625" s="75"/>
      <c r="AD13625" s="77"/>
    </row>
    <row r="13626" spans="16:30" ht="4.5" customHeight="1" x14ac:dyDescent="0.2">
      <c r="P13626" s="75"/>
      <c r="Q13626" s="75"/>
      <c r="W13626" s="75"/>
      <c r="AD13626" s="77"/>
    </row>
    <row r="13627" spans="16:30" ht="4.5" customHeight="1" x14ac:dyDescent="0.2">
      <c r="P13627" s="75"/>
      <c r="Q13627" s="75"/>
      <c r="W13627" s="75"/>
      <c r="AD13627" s="77"/>
    </row>
    <row r="13628" spans="16:30" ht="4.5" customHeight="1" x14ac:dyDescent="0.2">
      <c r="P13628" s="75"/>
      <c r="Q13628" s="75"/>
      <c r="W13628" s="75"/>
      <c r="AD13628" s="77"/>
    </row>
    <row r="13629" spans="16:30" ht="4.5" customHeight="1" x14ac:dyDescent="0.2">
      <c r="P13629" s="75"/>
      <c r="Q13629" s="75"/>
      <c r="W13629" s="75"/>
      <c r="AD13629" s="77"/>
    </row>
    <row r="13630" spans="16:30" ht="4.5" customHeight="1" x14ac:dyDescent="0.2">
      <c r="P13630" s="75"/>
      <c r="Q13630" s="75"/>
      <c r="W13630" s="75"/>
      <c r="AD13630" s="77"/>
    </row>
    <row r="13631" spans="16:30" ht="4.5" customHeight="1" x14ac:dyDescent="0.2">
      <c r="P13631" s="75"/>
      <c r="Q13631" s="75"/>
      <c r="W13631" s="75"/>
      <c r="AD13631" s="77"/>
    </row>
    <row r="13632" spans="16:30" ht="4.5" customHeight="1" x14ac:dyDescent="0.2">
      <c r="P13632" s="75"/>
      <c r="Q13632" s="75"/>
      <c r="W13632" s="75"/>
      <c r="AD13632" s="77"/>
    </row>
    <row r="13633" spans="16:30" ht="4.5" customHeight="1" x14ac:dyDescent="0.2">
      <c r="P13633" s="75"/>
      <c r="Q13633" s="75"/>
      <c r="W13633" s="75"/>
      <c r="AD13633" s="77"/>
    </row>
    <row r="13634" spans="16:30" ht="4.5" customHeight="1" x14ac:dyDescent="0.2">
      <c r="P13634" s="75"/>
      <c r="Q13634" s="75"/>
      <c r="W13634" s="75"/>
      <c r="AD13634" s="77"/>
    </row>
    <row r="13635" spans="16:30" ht="4.5" customHeight="1" x14ac:dyDescent="0.2">
      <c r="P13635" s="75"/>
      <c r="Q13635" s="75"/>
      <c r="W13635" s="75"/>
      <c r="AD13635" s="77"/>
    </row>
    <row r="13636" spans="16:30" ht="4.5" customHeight="1" x14ac:dyDescent="0.2">
      <c r="P13636" s="75"/>
      <c r="Q13636" s="75"/>
      <c r="W13636" s="75"/>
      <c r="AD13636" s="77"/>
    </row>
    <row r="13637" spans="16:30" ht="4.5" customHeight="1" x14ac:dyDescent="0.2">
      <c r="P13637" s="75"/>
      <c r="Q13637" s="75"/>
      <c r="W13637" s="75"/>
      <c r="AD13637" s="77"/>
    </row>
    <row r="13638" spans="16:30" ht="4.5" customHeight="1" x14ac:dyDescent="0.2">
      <c r="P13638" s="75"/>
      <c r="Q13638" s="75"/>
      <c r="W13638" s="75"/>
      <c r="AD13638" s="77"/>
    </row>
    <row r="13639" spans="16:30" ht="4.5" customHeight="1" x14ac:dyDescent="0.2">
      <c r="P13639" s="75"/>
      <c r="Q13639" s="75"/>
      <c r="W13639" s="75"/>
      <c r="AD13639" s="77"/>
    </row>
    <row r="13640" spans="16:30" ht="4.5" customHeight="1" x14ac:dyDescent="0.2">
      <c r="P13640" s="75"/>
      <c r="Q13640" s="75"/>
      <c r="W13640" s="75"/>
      <c r="AD13640" s="77"/>
    </row>
    <row r="13641" spans="16:30" ht="4.5" customHeight="1" x14ac:dyDescent="0.2">
      <c r="P13641" s="75"/>
      <c r="Q13641" s="75"/>
      <c r="W13641" s="75"/>
      <c r="AD13641" s="77"/>
    </row>
    <row r="13642" spans="16:30" ht="4.5" customHeight="1" x14ac:dyDescent="0.2">
      <c r="P13642" s="75"/>
      <c r="Q13642" s="75"/>
      <c r="W13642" s="75"/>
      <c r="AD13642" s="77"/>
    </row>
    <row r="13643" spans="16:30" ht="4.5" customHeight="1" x14ac:dyDescent="0.2">
      <c r="P13643" s="75"/>
      <c r="Q13643" s="75"/>
      <c r="W13643" s="75"/>
      <c r="AD13643" s="77"/>
    </row>
    <row r="13644" spans="16:30" ht="4.5" customHeight="1" x14ac:dyDescent="0.2">
      <c r="P13644" s="75"/>
      <c r="Q13644" s="75"/>
      <c r="W13644" s="75"/>
      <c r="AD13644" s="77"/>
    </row>
    <row r="13645" spans="16:30" ht="4.5" customHeight="1" x14ac:dyDescent="0.2">
      <c r="P13645" s="75"/>
      <c r="Q13645" s="75"/>
      <c r="W13645" s="75"/>
      <c r="AD13645" s="77"/>
    </row>
    <row r="13646" spans="16:30" ht="4.5" customHeight="1" x14ac:dyDescent="0.2">
      <c r="P13646" s="75"/>
      <c r="Q13646" s="75"/>
      <c r="W13646" s="75"/>
      <c r="AD13646" s="77"/>
    </row>
    <row r="13647" spans="16:30" ht="4.5" customHeight="1" x14ac:dyDescent="0.2">
      <c r="P13647" s="75"/>
      <c r="Q13647" s="75"/>
      <c r="W13647" s="75"/>
      <c r="AD13647" s="77"/>
    </row>
    <row r="13648" spans="16:30" ht="4.5" customHeight="1" x14ac:dyDescent="0.2">
      <c r="P13648" s="75"/>
      <c r="Q13648" s="75"/>
      <c r="W13648" s="75"/>
      <c r="AD13648" s="77"/>
    </row>
    <row r="13649" spans="16:30" ht="4.5" customHeight="1" x14ac:dyDescent="0.2">
      <c r="P13649" s="75"/>
      <c r="Q13649" s="75"/>
      <c r="W13649" s="75"/>
      <c r="AD13649" s="77"/>
    </row>
    <row r="13650" spans="16:30" ht="4.5" customHeight="1" x14ac:dyDescent="0.2">
      <c r="P13650" s="75"/>
      <c r="Q13650" s="75"/>
      <c r="W13650" s="75"/>
      <c r="AD13650" s="77"/>
    </row>
    <row r="13651" spans="16:30" ht="4.5" customHeight="1" x14ac:dyDescent="0.2">
      <c r="P13651" s="75"/>
      <c r="Q13651" s="75"/>
      <c r="W13651" s="75"/>
      <c r="AD13651" s="77"/>
    </row>
    <row r="13652" spans="16:30" ht="4.5" customHeight="1" x14ac:dyDescent="0.2">
      <c r="P13652" s="75"/>
      <c r="Q13652" s="75"/>
      <c r="W13652" s="75"/>
      <c r="AD13652" s="77"/>
    </row>
    <row r="13653" spans="16:30" ht="4.5" customHeight="1" x14ac:dyDescent="0.2">
      <c r="P13653" s="75"/>
      <c r="Q13653" s="75"/>
      <c r="W13653" s="75"/>
      <c r="AD13653" s="77"/>
    </row>
    <row r="13654" spans="16:30" ht="4.5" customHeight="1" x14ac:dyDescent="0.2">
      <c r="P13654" s="75"/>
      <c r="Q13654" s="75"/>
      <c r="W13654" s="75"/>
      <c r="AD13654" s="77"/>
    </row>
    <row r="13655" spans="16:30" ht="4.5" customHeight="1" x14ac:dyDescent="0.2">
      <c r="P13655" s="75"/>
      <c r="Q13655" s="75"/>
      <c r="W13655" s="75"/>
      <c r="AD13655" s="77"/>
    </row>
    <row r="13656" spans="16:30" ht="4.5" customHeight="1" x14ac:dyDescent="0.2">
      <c r="P13656" s="75"/>
      <c r="Q13656" s="75"/>
      <c r="W13656" s="75"/>
      <c r="AD13656" s="77"/>
    </row>
    <row r="13657" spans="16:30" ht="4.5" customHeight="1" x14ac:dyDescent="0.2">
      <c r="P13657" s="75"/>
      <c r="Q13657" s="75"/>
      <c r="W13657" s="75"/>
      <c r="AD13657" s="77"/>
    </row>
    <row r="13658" spans="16:30" ht="4.5" customHeight="1" x14ac:dyDescent="0.2">
      <c r="P13658" s="75"/>
      <c r="Q13658" s="75"/>
      <c r="W13658" s="75"/>
      <c r="AD13658" s="77"/>
    </row>
    <row r="13659" spans="16:30" ht="4.5" customHeight="1" x14ac:dyDescent="0.2">
      <c r="P13659" s="75"/>
      <c r="Q13659" s="75"/>
      <c r="W13659" s="75"/>
      <c r="AD13659" s="77"/>
    </row>
    <row r="13660" spans="16:30" ht="4.5" customHeight="1" x14ac:dyDescent="0.2">
      <c r="P13660" s="75"/>
      <c r="Q13660" s="75"/>
      <c r="W13660" s="75"/>
      <c r="AD13660" s="77"/>
    </row>
    <row r="13661" spans="16:30" ht="4.5" customHeight="1" x14ac:dyDescent="0.2">
      <c r="P13661" s="75"/>
      <c r="Q13661" s="75"/>
      <c r="W13661" s="75"/>
      <c r="AD13661" s="77"/>
    </row>
    <row r="13662" spans="16:30" ht="4.5" customHeight="1" x14ac:dyDescent="0.2">
      <c r="P13662" s="75"/>
      <c r="Q13662" s="75"/>
      <c r="W13662" s="75"/>
      <c r="AD13662" s="77"/>
    </row>
    <row r="13663" spans="16:30" ht="4.5" customHeight="1" x14ac:dyDescent="0.2">
      <c r="P13663" s="75"/>
      <c r="Q13663" s="75"/>
      <c r="W13663" s="75"/>
      <c r="AD13663" s="77"/>
    </row>
    <row r="13664" spans="16:30" ht="4.5" customHeight="1" x14ac:dyDescent="0.2">
      <c r="P13664" s="75"/>
      <c r="Q13664" s="75"/>
      <c r="W13664" s="75"/>
      <c r="AD13664" s="77"/>
    </row>
    <row r="13665" spans="16:30" ht="4.5" customHeight="1" x14ac:dyDescent="0.2">
      <c r="P13665" s="75"/>
      <c r="Q13665" s="75"/>
      <c r="W13665" s="75"/>
      <c r="AD13665" s="77"/>
    </row>
    <row r="13666" spans="16:30" ht="4.5" customHeight="1" x14ac:dyDescent="0.2">
      <c r="P13666" s="75"/>
      <c r="Q13666" s="75"/>
      <c r="W13666" s="75"/>
      <c r="AD13666" s="77"/>
    </row>
    <row r="13667" spans="16:30" ht="4.5" customHeight="1" x14ac:dyDescent="0.2">
      <c r="P13667" s="75"/>
      <c r="Q13667" s="75"/>
      <c r="W13667" s="75"/>
      <c r="AD13667" s="77"/>
    </row>
    <row r="13668" spans="16:30" ht="4.5" customHeight="1" x14ac:dyDescent="0.2">
      <c r="P13668" s="75"/>
      <c r="Q13668" s="75"/>
      <c r="W13668" s="75"/>
      <c r="AD13668" s="77"/>
    </row>
    <row r="13669" spans="16:30" ht="4.5" customHeight="1" x14ac:dyDescent="0.2">
      <c r="P13669" s="75"/>
      <c r="Q13669" s="75"/>
      <c r="W13669" s="75"/>
      <c r="AD13669" s="77"/>
    </row>
    <row r="13670" spans="16:30" ht="4.5" customHeight="1" x14ac:dyDescent="0.2">
      <c r="P13670" s="75"/>
      <c r="Q13670" s="75"/>
      <c r="W13670" s="75"/>
      <c r="AD13670" s="77"/>
    </row>
    <row r="13671" spans="16:30" ht="4.5" customHeight="1" x14ac:dyDescent="0.2">
      <c r="P13671" s="75"/>
      <c r="Q13671" s="75"/>
      <c r="W13671" s="75"/>
      <c r="AD13671" s="77"/>
    </row>
    <row r="13672" spans="16:30" ht="4.5" customHeight="1" x14ac:dyDescent="0.2">
      <c r="P13672" s="75"/>
      <c r="Q13672" s="75"/>
      <c r="W13672" s="75"/>
      <c r="AD13672" s="77"/>
    </row>
    <row r="13673" spans="16:30" ht="4.5" customHeight="1" x14ac:dyDescent="0.2">
      <c r="P13673" s="75"/>
      <c r="Q13673" s="75"/>
      <c r="W13673" s="75"/>
      <c r="AD13673" s="77"/>
    </row>
    <row r="13674" spans="16:30" ht="4.5" customHeight="1" x14ac:dyDescent="0.2">
      <c r="P13674" s="75"/>
      <c r="Q13674" s="75"/>
      <c r="W13674" s="75"/>
      <c r="AD13674" s="77"/>
    </row>
    <row r="13675" spans="16:30" ht="4.5" customHeight="1" x14ac:dyDescent="0.2">
      <c r="P13675" s="75"/>
      <c r="Q13675" s="75"/>
      <c r="W13675" s="75"/>
      <c r="AD13675" s="77"/>
    </row>
    <row r="13676" spans="16:30" ht="4.5" customHeight="1" x14ac:dyDescent="0.2">
      <c r="P13676" s="75"/>
      <c r="Q13676" s="75"/>
      <c r="W13676" s="75"/>
      <c r="AD13676" s="77"/>
    </row>
    <row r="13677" spans="16:30" ht="4.5" customHeight="1" x14ac:dyDescent="0.2">
      <c r="P13677" s="75"/>
      <c r="Q13677" s="75"/>
      <c r="W13677" s="75"/>
      <c r="AD13677" s="77"/>
    </row>
    <row r="13678" spans="16:30" ht="4.5" customHeight="1" x14ac:dyDescent="0.2">
      <c r="P13678" s="75"/>
      <c r="Q13678" s="75"/>
      <c r="W13678" s="75"/>
      <c r="AD13678" s="77"/>
    </row>
    <row r="13679" spans="16:30" ht="4.5" customHeight="1" x14ac:dyDescent="0.2">
      <c r="P13679" s="75"/>
      <c r="Q13679" s="75"/>
      <c r="W13679" s="75"/>
      <c r="AD13679" s="77"/>
    </row>
    <row r="13680" spans="16:30" ht="4.5" customHeight="1" x14ac:dyDescent="0.2">
      <c r="P13680" s="75"/>
      <c r="Q13680" s="75"/>
      <c r="W13680" s="75"/>
      <c r="AD13680" s="77"/>
    </row>
    <row r="13681" spans="16:30" ht="4.5" customHeight="1" x14ac:dyDescent="0.2">
      <c r="P13681" s="75"/>
      <c r="Q13681" s="75"/>
      <c r="W13681" s="75"/>
      <c r="AD13681" s="77"/>
    </row>
    <row r="13682" spans="16:30" ht="4.5" customHeight="1" x14ac:dyDescent="0.2">
      <c r="P13682" s="75"/>
      <c r="Q13682" s="75"/>
      <c r="W13682" s="75"/>
      <c r="AD13682" s="77"/>
    </row>
    <row r="13683" spans="16:30" ht="4.5" customHeight="1" x14ac:dyDescent="0.2">
      <c r="P13683" s="75"/>
      <c r="Q13683" s="75"/>
      <c r="W13683" s="75"/>
      <c r="AD13683" s="77"/>
    </row>
    <row r="13684" spans="16:30" ht="4.5" customHeight="1" x14ac:dyDescent="0.2">
      <c r="P13684" s="75"/>
      <c r="Q13684" s="75"/>
      <c r="W13684" s="75"/>
      <c r="AD13684" s="77"/>
    </row>
    <row r="13685" spans="16:30" ht="4.5" customHeight="1" x14ac:dyDescent="0.2">
      <c r="P13685" s="75"/>
      <c r="Q13685" s="75"/>
      <c r="W13685" s="75"/>
      <c r="AD13685" s="77"/>
    </row>
    <row r="13686" spans="16:30" ht="4.5" customHeight="1" x14ac:dyDescent="0.2">
      <c r="P13686" s="75"/>
      <c r="Q13686" s="75"/>
      <c r="W13686" s="75"/>
      <c r="AD13686" s="77"/>
    </row>
    <row r="13687" spans="16:30" ht="4.5" customHeight="1" x14ac:dyDescent="0.2">
      <c r="P13687" s="75"/>
      <c r="Q13687" s="75"/>
      <c r="W13687" s="75"/>
      <c r="AD13687" s="77"/>
    </row>
    <row r="13688" spans="16:30" ht="4.5" customHeight="1" x14ac:dyDescent="0.2">
      <c r="P13688" s="75"/>
      <c r="Q13688" s="75"/>
      <c r="W13688" s="75"/>
      <c r="AD13688" s="77"/>
    </row>
    <row r="13689" spans="16:30" ht="4.5" customHeight="1" x14ac:dyDescent="0.2">
      <c r="P13689" s="75"/>
      <c r="Q13689" s="75"/>
      <c r="W13689" s="75"/>
      <c r="AD13689" s="77"/>
    </row>
    <row r="13690" spans="16:30" ht="4.5" customHeight="1" x14ac:dyDescent="0.2">
      <c r="P13690" s="75"/>
      <c r="Q13690" s="75"/>
      <c r="W13690" s="75"/>
      <c r="AD13690" s="77"/>
    </row>
    <row r="13691" spans="16:30" ht="4.5" customHeight="1" x14ac:dyDescent="0.2">
      <c r="P13691" s="75"/>
      <c r="Q13691" s="75"/>
      <c r="W13691" s="75"/>
      <c r="AD13691" s="77"/>
    </row>
    <row r="13692" spans="16:30" ht="4.5" customHeight="1" x14ac:dyDescent="0.2">
      <c r="P13692" s="75"/>
      <c r="Q13692" s="75"/>
      <c r="W13692" s="75"/>
      <c r="AD13692" s="77"/>
    </row>
    <row r="13693" spans="16:30" ht="4.5" customHeight="1" x14ac:dyDescent="0.2">
      <c r="P13693" s="75"/>
      <c r="Q13693" s="75"/>
      <c r="W13693" s="75"/>
      <c r="AD13693" s="77"/>
    </row>
    <row r="13694" spans="16:30" ht="4.5" customHeight="1" x14ac:dyDescent="0.2">
      <c r="P13694" s="75"/>
      <c r="Q13694" s="75"/>
      <c r="W13694" s="75"/>
      <c r="AD13694" s="77"/>
    </row>
    <row r="13695" spans="16:30" ht="4.5" customHeight="1" x14ac:dyDescent="0.2">
      <c r="P13695" s="75"/>
      <c r="Q13695" s="75"/>
      <c r="W13695" s="75"/>
      <c r="AD13695" s="77"/>
    </row>
    <row r="13696" spans="16:30" ht="4.5" customHeight="1" x14ac:dyDescent="0.2">
      <c r="P13696" s="75"/>
      <c r="Q13696" s="75"/>
      <c r="W13696" s="75"/>
      <c r="AD13696" s="77"/>
    </row>
    <row r="13697" spans="16:30" ht="4.5" customHeight="1" x14ac:dyDescent="0.2">
      <c r="P13697" s="75"/>
      <c r="Q13697" s="75"/>
      <c r="W13697" s="75"/>
      <c r="AD13697" s="77"/>
    </row>
    <row r="13698" spans="16:30" ht="4.5" customHeight="1" x14ac:dyDescent="0.2">
      <c r="P13698" s="75"/>
      <c r="Q13698" s="75"/>
      <c r="W13698" s="75"/>
      <c r="AD13698" s="77"/>
    </row>
    <row r="13699" spans="16:30" ht="4.5" customHeight="1" x14ac:dyDescent="0.2">
      <c r="P13699" s="75"/>
      <c r="Q13699" s="75"/>
      <c r="W13699" s="75"/>
      <c r="AD13699" s="77"/>
    </row>
    <row r="13700" spans="16:30" ht="4.5" customHeight="1" x14ac:dyDescent="0.2">
      <c r="P13700" s="75"/>
      <c r="Q13700" s="75"/>
      <c r="W13700" s="75"/>
      <c r="AD13700" s="77"/>
    </row>
    <row r="13701" spans="16:30" ht="4.5" customHeight="1" x14ac:dyDescent="0.2">
      <c r="P13701" s="75"/>
      <c r="Q13701" s="75"/>
      <c r="W13701" s="75"/>
      <c r="AD13701" s="77"/>
    </row>
    <row r="13702" spans="16:30" ht="4.5" customHeight="1" x14ac:dyDescent="0.2">
      <c r="P13702" s="75"/>
      <c r="Q13702" s="75"/>
      <c r="W13702" s="75"/>
      <c r="AD13702" s="77"/>
    </row>
    <row r="13703" spans="16:30" ht="4.5" customHeight="1" x14ac:dyDescent="0.2">
      <c r="P13703" s="75"/>
      <c r="Q13703" s="75"/>
      <c r="W13703" s="75"/>
      <c r="AD13703" s="77"/>
    </row>
    <row r="13704" spans="16:30" ht="4.5" customHeight="1" x14ac:dyDescent="0.2">
      <c r="P13704" s="75"/>
      <c r="Q13704" s="75"/>
      <c r="W13704" s="75"/>
      <c r="AD13704" s="77"/>
    </row>
    <row r="13705" spans="16:30" ht="4.5" customHeight="1" x14ac:dyDescent="0.2">
      <c r="P13705" s="75"/>
      <c r="Q13705" s="75"/>
      <c r="W13705" s="75"/>
      <c r="AD13705" s="77"/>
    </row>
    <row r="13706" spans="16:30" ht="4.5" customHeight="1" x14ac:dyDescent="0.2">
      <c r="P13706" s="75"/>
      <c r="Q13706" s="75"/>
      <c r="W13706" s="75"/>
      <c r="AD13706" s="77"/>
    </row>
    <row r="13707" spans="16:30" ht="4.5" customHeight="1" x14ac:dyDescent="0.2">
      <c r="P13707" s="75"/>
      <c r="Q13707" s="75"/>
      <c r="W13707" s="75"/>
      <c r="AD13707" s="77"/>
    </row>
    <row r="13708" spans="16:30" ht="4.5" customHeight="1" x14ac:dyDescent="0.2">
      <c r="P13708" s="75"/>
      <c r="Q13708" s="75"/>
      <c r="W13708" s="75"/>
      <c r="AD13708" s="77"/>
    </row>
    <row r="13709" spans="16:30" ht="4.5" customHeight="1" x14ac:dyDescent="0.2">
      <c r="P13709" s="75"/>
      <c r="Q13709" s="75"/>
      <c r="W13709" s="75"/>
      <c r="AD13709" s="77"/>
    </row>
    <row r="13710" spans="16:30" ht="4.5" customHeight="1" x14ac:dyDescent="0.2">
      <c r="P13710" s="75"/>
      <c r="Q13710" s="75"/>
      <c r="W13710" s="75"/>
      <c r="AD13710" s="77"/>
    </row>
    <row r="13711" spans="16:30" ht="4.5" customHeight="1" x14ac:dyDescent="0.2">
      <c r="P13711" s="75"/>
      <c r="Q13711" s="75"/>
      <c r="W13711" s="75"/>
      <c r="AD13711" s="77"/>
    </row>
    <row r="13712" spans="16:30" ht="4.5" customHeight="1" x14ac:dyDescent="0.2">
      <c r="P13712" s="75"/>
      <c r="Q13712" s="75"/>
      <c r="W13712" s="75"/>
      <c r="AD13712" s="77"/>
    </row>
    <row r="13713" spans="16:30" ht="4.5" customHeight="1" x14ac:dyDescent="0.2">
      <c r="P13713" s="75"/>
      <c r="Q13713" s="75"/>
      <c r="W13713" s="75"/>
      <c r="AD13713" s="77"/>
    </row>
    <row r="13714" spans="16:30" ht="4.5" customHeight="1" x14ac:dyDescent="0.2">
      <c r="P13714" s="75"/>
      <c r="Q13714" s="75"/>
      <c r="W13714" s="75"/>
      <c r="AD13714" s="77"/>
    </row>
    <row r="13715" spans="16:30" ht="4.5" customHeight="1" x14ac:dyDescent="0.2">
      <c r="P13715" s="75"/>
      <c r="Q13715" s="75"/>
      <c r="W13715" s="75"/>
      <c r="AD13715" s="77"/>
    </row>
    <row r="13716" spans="16:30" ht="4.5" customHeight="1" x14ac:dyDescent="0.2">
      <c r="P13716" s="75"/>
      <c r="Q13716" s="75"/>
      <c r="W13716" s="75"/>
      <c r="AD13716" s="77"/>
    </row>
    <row r="13717" spans="16:30" ht="4.5" customHeight="1" x14ac:dyDescent="0.2">
      <c r="P13717" s="75"/>
      <c r="Q13717" s="75"/>
      <c r="W13717" s="75"/>
      <c r="AD13717" s="77"/>
    </row>
    <row r="13718" spans="16:30" ht="4.5" customHeight="1" x14ac:dyDescent="0.2">
      <c r="P13718" s="75"/>
      <c r="Q13718" s="75"/>
      <c r="W13718" s="75"/>
      <c r="AD13718" s="77"/>
    </row>
    <row r="13719" spans="16:30" ht="4.5" customHeight="1" x14ac:dyDescent="0.2">
      <c r="P13719" s="75"/>
      <c r="Q13719" s="75"/>
      <c r="W13719" s="75"/>
      <c r="AD13719" s="77"/>
    </row>
    <row r="13720" spans="16:30" ht="4.5" customHeight="1" x14ac:dyDescent="0.2">
      <c r="P13720" s="75"/>
      <c r="Q13720" s="75"/>
      <c r="W13720" s="75"/>
      <c r="AD13720" s="77"/>
    </row>
    <row r="13721" spans="16:30" ht="4.5" customHeight="1" x14ac:dyDescent="0.2">
      <c r="P13721" s="75"/>
      <c r="Q13721" s="75"/>
      <c r="W13721" s="75"/>
      <c r="AD13721" s="77"/>
    </row>
    <row r="13722" spans="16:30" ht="4.5" customHeight="1" x14ac:dyDescent="0.2">
      <c r="P13722" s="75"/>
      <c r="Q13722" s="75"/>
      <c r="W13722" s="75"/>
      <c r="AD13722" s="77"/>
    </row>
    <row r="13723" spans="16:30" ht="4.5" customHeight="1" x14ac:dyDescent="0.2">
      <c r="P13723" s="75"/>
      <c r="Q13723" s="75"/>
      <c r="W13723" s="75"/>
      <c r="AD13723" s="77"/>
    </row>
    <row r="13724" spans="16:30" ht="4.5" customHeight="1" x14ac:dyDescent="0.2">
      <c r="P13724" s="75"/>
      <c r="Q13724" s="75"/>
      <c r="W13724" s="75"/>
      <c r="AD13724" s="77"/>
    </row>
    <row r="13725" spans="16:30" ht="4.5" customHeight="1" x14ac:dyDescent="0.2">
      <c r="P13725" s="75"/>
      <c r="Q13725" s="75"/>
      <c r="W13725" s="75"/>
      <c r="AD13725" s="77"/>
    </row>
    <row r="13726" spans="16:30" ht="4.5" customHeight="1" x14ac:dyDescent="0.2">
      <c r="P13726" s="75"/>
      <c r="Q13726" s="75"/>
      <c r="W13726" s="75"/>
      <c r="AD13726" s="77"/>
    </row>
    <row r="13727" spans="16:30" ht="4.5" customHeight="1" x14ac:dyDescent="0.2">
      <c r="P13727" s="75"/>
      <c r="Q13727" s="75"/>
      <c r="W13727" s="75"/>
      <c r="AD13727" s="77"/>
    </row>
    <row r="13728" spans="16:30" ht="4.5" customHeight="1" x14ac:dyDescent="0.2">
      <c r="P13728" s="75"/>
      <c r="Q13728" s="75"/>
      <c r="W13728" s="75"/>
      <c r="AD13728" s="77"/>
    </row>
    <row r="13729" spans="16:30" ht="4.5" customHeight="1" x14ac:dyDescent="0.2">
      <c r="P13729" s="75"/>
      <c r="Q13729" s="75"/>
      <c r="W13729" s="75"/>
      <c r="AD13729" s="77"/>
    </row>
    <row r="13730" spans="16:30" ht="4.5" customHeight="1" x14ac:dyDescent="0.2">
      <c r="P13730" s="75"/>
      <c r="Q13730" s="75"/>
      <c r="W13730" s="75"/>
      <c r="AD13730" s="77"/>
    </row>
    <row r="13731" spans="16:30" ht="4.5" customHeight="1" x14ac:dyDescent="0.2">
      <c r="P13731" s="75"/>
      <c r="Q13731" s="75"/>
      <c r="W13731" s="75"/>
      <c r="AD13731" s="77"/>
    </row>
    <row r="13732" spans="16:30" ht="4.5" customHeight="1" x14ac:dyDescent="0.2">
      <c r="P13732" s="75"/>
      <c r="Q13732" s="75"/>
      <c r="W13732" s="75"/>
      <c r="AD13732" s="77"/>
    </row>
    <row r="13733" spans="16:30" ht="4.5" customHeight="1" x14ac:dyDescent="0.2">
      <c r="P13733" s="75"/>
      <c r="Q13733" s="75"/>
      <c r="W13733" s="75"/>
      <c r="AD13733" s="77"/>
    </row>
    <row r="13734" spans="16:30" ht="4.5" customHeight="1" x14ac:dyDescent="0.2">
      <c r="P13734" s="75"/>
      <c r="Q13734" s="75"/>
      <c r="W13734" s="75"/>
      <c r="AD13734" s="77"/>
    </row>
    <row r="13735" spans="16:30" ht="4.5" customHeight="1" x14ac:dyDescent="0.2">
      <c r="P13735" s="75"/>
      <c r="Q13735" s="75"/>
      <c r="W13735" s="75"/>
      <c r="AD13735" s="77"/>
    </row>
    <row r="13736" spans="16:30" ht="4.5" customHeight="1" x14ac:dyDescent="0.2">
      <c r="P13736" s="75"/>
      <c r="Q13736" s="75"/>
      <c r="W13736" s="75"/>
      <c r="AD13736" s="77"/>
    </row>
    <row r="13737" spans="16:30" ht="4.5" customHeight="1" x14ac:dyDescent="0.2">
      <c r="P13737" s="75"/>
      <c r="Q13737" s="75"/>
      <c r="W13737" s="75"/>
      <c r="AD13737" s="77"/>
    </row>
    <row r="13738" spans="16:30" ht="4.5" customHeight="1" x14ac:dyDescent="0.2">
      <c r="P13738" s="75"/>
      <c r="Q13738" s="75"/>
      <c r="W13738" s="75"/>
      <c r="AD13738" s="77"/>
    </row>
    <row r="13739" spans="16:30" ht="4.5" customHeight="1" x14ac:dyDescent="0.2">
      <c r="P13739" s="75"/>
      <c r="Q13739" s="75"/>
      <c r="W13739" s="75"/>
      <c r="AD13739" s="77"/>
    </row>
    <row r="13740" spans="16:30" ht="4.5" customHeight="1" x14ac:dyDescent="0.2">
      <c r="P13740" s="75"/>
      <c r="Q13740" s="75"/>
      <c r="W13740" s="75"/>
      <c r="AD13740" s="77"/>
    </row>
    <row r="13741" spans="16:30" ht="4.5" customHeight="1" x14ac:dyDescent="0.2">
      <c r="P13741" s="75"/>
      <c r="Q13741" s="75"/>
      <c r="W13741" s="75"/>
      <c r="AD13741" s="77"/>
    </row>
    <row r="13742" spans="16:30" ht="4.5" customHeight="1" x14ac:dyDescent="0.2">
      <c r="P13742" s="75"/>
      <c r="Q13742" s="75"/>
      <c r="W13742" s="75"/>
      <c r="AD13742" s="77"/>
    </row>
    <row r="13743" spans="16:30" ht="4.5" customHeight="1" x14ac:dyDescent="0.2">
      <c r="P13743" s="75"/>
      <c r="Q13743" s="75"/>
      <c r="W13743" s="75"/>
      <c r="AD13743" s="77"/>
    </row>
    <row r="13744" spans="16:30" ht="4.5" customHeight="1" x14ac:dyDescent="0.2">
      <c r="P13744" s="75"/>
      <c r="Q13744" s="75"/>
      <c r="W13744" s="75"/>
      <c r="AD13744" s="77"/>
    </row>
    <row r="13745" spans="16:30" ht="4.5" customHeight="1" x14ac:dyDescent="0.2">
      <c r="P13745" s="75"/>
      <c r="Q13745" s="75"/>
      <c r="W13745" s="75"/>
      <c r="AD13745" s="77"/>
    </row>
    <row r="13746" spans="16:30" ht="4.5" customHeight="1" x14ac:dyDescent="0.2">
      <c r="P13746" s="75"/>
      <c r="Q13746" s="75"/>
      <c r="W13746" s="75"/>
      <c r="AD13746" s="77"/>
    </row>
    <row r="13747" spans="16:30" ht="4.5" customHeight="1" x14ac:dyDescent="0.2">
      <c r="P13747" s="75"/>
      <c r="Q13747" s="75"/>
      <c r="W13747" s="75"/>
      <c r="AD13747" s="77"/>
    </row>
    <row r="13748" spans="16:30" ht="4.5" customHeight="1" x14ac:dyDescent="0.2">
      <c r="P13748" s="75"/>
      <c r="Q13748" s="75"/>
      <c r="W13748" s="75"/>
      <c r="AD13748" s="77"/>
    </row>
    <row r="13749" spans="16:30" ht="4.5" customHeight="1" x14ac:dyDescent="0.2">
      <c r="P13749" s="75"/>
      <c r="Q13749" s="75"/>
      <c r="W13749" s="75"/>
      <c r="AD13749" s="77"/>
    </row>
    <row r="13750" spans="16:30" ht="4.5" customHeight="1" x14ac:dyDescent="0.2">
      <c r="P13750" s="75"/>
      <c r="Q13750" s="75"/>
      <c r="W13750" s="75"/>
      <c r="AD13750" s="77"/>
    </row>
    <row r="13751" spans="16:30" ht="4.5" customHeight="1" x14ac:dyDescent="0.2">
      <c r="P13751" s="75"/>
      <c r="Q13751" s="75"/>
      <c r="W13751" s="75"/>
      <c r="AD13751" s="77"/>
    </row>
    <row r="13752" spans="16:30" ht="4.5" customHeight="1" x14ac:dyDescent="0.2">
      <c r="P13752" s="75"/>
      <c r="Q13752" s="75"/>
      <c r="W13752" s="75"/>
      <c r="AD13752" s="77"/>
    </row>
    <row r="13753" spans="16:30" ht="4.5" customHeight="1" x14ac:dyDescent="0.2">
      <c r="P13753" s="75"/>
      <c r="Q13753" s="75"/>
      <c r="W13753" s="75"/>
      <c r="AD13753" s="77"/>
    </row>
    <row r="13754" spans="16:30" ht="4.5" customHeight="1" x14ac:dyDescent="0.2">
      <c r="P13754" s="75"/>
      <c r="Q13754" s="75"/>
      <c r="W13754" s="75"/>
      <c r="AD13754" s="77"/>
    </row>
    <row r="13755" spans="16:30" ht="4.5" customHeight="1" x14ac:dyDescent="0.2">
      <c r="P13755" s="75"/>
      <c r="Q13755" s="75"/>
      <c r="W13755" s="75"/>
      <c r="AD13755" s="77"/>
    </row>
    <row r="13756" spans="16:30" ht="4.5" customHeight="1" x14ac:dyDescent="0.2">
      <c r="P13756" s="75"/>
      <c r="Q13756" s="75"/>
      <c r="W13756" s="75"/>
      <c r="AD13756" s="77"/>
    </row>
    <row r="13757" spans="16:30" ht="4.5" customHeight="1" x14ac:dyDescent="0.2">
      <c r="P13757" s="75"/>
      <c r="Q13757" s="75"/>
      <c r="W13757" s="75"/>
      <c r="AD13757" s="77"/>
    </row>
    <row r="13758" spans="16:30" ht="4.5" customHeight="1" x14ac:dyDescent="0.2">
      <c r="P13758" s="75"/>
      <c r="Q13758" s="75"/>
      <c r="W13758" s="75"/>
      <c r="AD13758" s="77"/>
    </row>
    <row r="13759" spans="16:30" ht="4.5" customHeight="1" x14ac:dyDescent="0.2">
      <c r="P13759" s="75"/>
      <c r="Q13759" s="75"/>
      <c r="W13759" s="75"/>
      <c r="AD13759" s="77"/>
    </row>
    <row r="13760" spans="16:30" ht="4.5" customHeight="1" x14ac:dyDescent="0.2">
      <c r="P13760" s="75"/>
      <c r="Q13760" s="75"/>
      <c r="W13760" s="75"/>
      <c r="AD13760" s="77"/>
    </row>
    <row r="13761" spans="16:30" ht="4.5" customHeight="1" x14ac:dyDescent="0.2">
      <c r="P13761" s="75"/>
      <c r="Q13761" s="75"/>
      <c r="W13761" s="75"/>
      <c r="AD13761" s="77"/>
    </row>
    <row r="13762" spans="16:30" ht="4.5" customHeight="1" x14ac:dyDescent="0.2">
      <c r="P13762" s="75"/>
      <c r="Q13762" s="75"/>
      <c r="W13762" s="75"/>
      <c r="AD13762" s="77"/>
    </row>
    <row r="13763" spans="16:30" ht="4.5" customHeight="1" x14ac:dyDescent="0.2">
      <c r="P13763" s="75"/>
      <c r="Q13763" s="75"/>
      <c r="W13763" s="75"/>
      <c r="AD13763" s="77"/>
    </row>
    <row r="13764" spans="16:30" ht="4.5" customHeight="1" x14ac:dyDescent="0.2">
      <c r="P13764" s="75"/>
      <c r="Q13764" s="75"/>
      <c r="W13764" s="75"/>
      <c r="AD13764" s="77"/>
    </row>
    <row r="13765" spans="16:30" ht="4.5" customHeight="1" x14ac:dyDescent="0.2">
      <c r="P13765" s="75"/>
      <c r="Q13765" s="75"/>
      <c r="W13765" s="75"/>
      <c r="AD13765" s="77"/>
    </row>
    <row r="13766" spans="16:30" ht="4.5" customHeight="1" x14ac:dyDescent="0.2">
      <c r="P13766" s="75"/>
      <c r="Q13766" s="75"/>
      <c r="W13766" s="75"/>
      <c r="AD13766" s="77"/>
    </row>
    <row r="13767" spans="16:30" ht="4.5" customHeight="1" x14ac:dyDescent="0.2">
      <c r="P13767" s="75"/>
      <c r="Q13767" s="75"/>
      <c r="W13767" s="75"/>
      <c r="AD13767" s="77"/>
    </row>
    <row r="13768" spans="16:30" ht="4.5" customHeight="1" x14ac:dyDescent="0.2">
      <c r="P13768" s="75"/>
      <c r="Q13768" s="75"/>
      <c r="W13768" s="75"/>
      <c r="AD13768" s="77"/>
    </row>
    <row r="13769" spans="16:30" ht="4.5" customHeight="1" x14ac:dyDescent="0.2">
      <c r="P13769" s="75"/>
      <c r="Q13769" s="75"/>
      <c r="W13769" s="75"/>
      <c r="AD13769" s="77"/>
    </row>
    <row r="13770" spans="16:30" ht="4.5" customHeight="1" x14ac:dyDescent="0.2">
      <c r="P13770" s="75"/>
      <c r="Q13770" s="75"/>
      <c r="W13770" s="75"/>
      <c r="AD13770" s="77"/>
    </row>
    <row r="13771" spans="16:30" ht="4.5" customHeight="1" x14ac:dyDescent="0.2">
      <c r="P13771" s="75"/>
      <c r="Q13771" s="75"/>
      <c r="W13771" s="75"/>
      <c r="AD13771" s="77"/>
    </row>
    <row r="13772" spans="16:30" ht="4.5" customHeight="1" x14ac:dyDescent="0.2">
      <c r="P13772" s="75"/>
      <c r="Q13772" s="75"/>
      <c r="W13772" s="75"/>
      <c r="AD13772" s="77"/>
    </row>
    <row r="13773" spans="16:30" ht="4.5" customHeight="1" x14ac:dyDescent="0.2">
      <c r="P13773" s="75"/>
      <c r="Q13773" s="75"/>
      <c r="W13773" s="75"/>
      <c r="AD13773" s="77"/>
    </row>
    <row r="13774" spans="16:30" ht="4.5" customHeight="1" x14ac:dyDescent="0.2">
      <c r="P13774" s="75"/>
      <c r="Q13774" s="75"/>
      <c r="W13774" s="75"/>
      <c r="AD13774" s="77"/>
    </row>
    <row r="13775" spans="16:30" ht="4.5" customHeight="1" x14ac:dyDescent="0.2">
      <c r="P13775" s="75"/>
      <c r="Q13775" s="75"/>
      <c r="W13775" s="75"/>
      <c r="AD13775" s="77"/>
    </row>
    <row r="13776" spans="16:30" ht="4.5" customHeight="1" x14ac:dyDescent="0.2">
      <c r="P13776" s="75"/>
      <c r="Q13776" s="75"/>
      <c r="W13776" s="75"/>
      <c r="AD13776" s="77"/>
    </row>
    <row r="13777" spans="16:30" ht="4.5" customHeight="1" x14ac:dyDescent="0.2">
      <c r="P13777" s="75"/>
      <c r="Q13777" s="75"/>
      <c r="W13777" s="75"/>
      <c r="AD13777" s="77"/>
    </row>
    <row r="13778" spans="16:30" ht="4.5" customHeight="1" x14ac:dyDescent="0.2">
      <c r="P13778" s="75"/>
      <c r="Q13778" s="75"/>
      <c r="W13778" s="75"/>
      <c r="AD13778" s="77"/>
    </row>
    <row r="13779" spans="16:30" ht="4.5" customHeight="1" x14ac:dyDescent="0.2">
      <c r="P13779" s="75"/>
      <c r="Q13779" s="75"/>
      <c r="W13779" s="75"/>
      <c r="AD13779" s="77"/>
    </row>
    <row r="13780" spans="16:30" ht="4.5" customHeight="1" x14ac:dyDescent="0.2">
      <c r="P13780" s="75"/>
      <c r="Q13780" s="75"/>
      <c r="W13780" s="75"/>
      <c r="AD13780" s="77"/>
    </row>
    <row r="13781" spans="16:30" ht="4.5" customHeight="1" x14ac:dyDescent="0.2">
      <c r="P13781" s="75"/>
      <c r="Q13781" s="75"/>
      <c r="W13781" s="75"/>
      <c r="AD13781" s="77"/>
    </row>
    <row r="13782" spans="16:30" ht="4.5" customHeight="1" x14ac:dyDescent="0.2">
      <c r="P13782" s="75"/>
      <c r="Q13782" s="75"/>
      <c r="W13782" s="75"/>
      <c r="AD13782" s="77"/>
    </row>
    <row r="13783" spans="16:30" ht="4.5" customHeight="1" x14ac:dyDescent="0.2">
      <c r="P13783" s="75"/>
      <c r="Q13783" s="75"/>
      <c r="W13783" s="75"/>
      <c r="AD13783" s="77"/>
    </row>
    <row r="13784" spans="16:30" ht="4.5" customHeight="1" x14ac:dyDescent="0.2">
      <c r="P13784" s="75"/>
      <c r="Q13784" s="75"/>
      <c r="W13784" s="75"/>
      <c r="AD13784" s="77"/>
    </row>
    <row r="13785" spans="16:30" ht="4.5" customHeight="1" x14ac:dyDescent="0.2">
      <c r="P13785" s="75"/>
      <c r="Q13785" s="75"/>
      <c r="W13785" s="75"/>
      <c r="AD13785" s="77"/>
    </row>
    <row r="13786" spans="16:30" ht="4.5" customHeight="1" x14ac:dyDescent="0.2">
      <c r="P13786" s="75"/>
      <c r="Q13786" s="75"/>
      <c r="W13786" s="75"/>
      <c r="AD13786" s="77"/>
    </row>
    <row r="13787" spans="16:30" ht="4.5" customHeight="1" x14ac:dyDescent="0.2">
      <c r="P13787" s="75"/>
      <c r="Q13787" s="75"/>
      <c r="W13787" s="75"/>
      <c r="AD13787" s="77"/>
    </row>
    <row r="13788" spans="16:30" ht="4.5" customHeight="1" x14ac:dyDescent="0.2">
      <c r="P13788" s="75"/>
      <c r="Q13788" s="75"/>
      <c r="W13788" s="75"/>
      <c r="AD13788" s="77"/>
    </row>
    <row r="13789" spans="16:30" ht="4.5" customHeight="1" x14ac:dyDescent="0.2">
      <c r="P13789" s="75"/>
      <c r="Q13789" s="75"/>
      <c r="W13789" s="75"/>
      <c r="AD13789" s="77"/>
    </row>
    <row r="13790" spans="16:30" ht="4.5" customHeight="1" x14ac:dyDescent="0.2">
      <c r="P13790" s="75"/>
      <c r="Q13790" s="75"/>
      <c r="W13790" s="75"/>
      <c r="AD13790" s="77"/>
    </row>
    <row r="13791" spans="16:30" ht="4.5" customHeight="1" x14ac:dyDescent="0.2">
      <c r="P13791" s="75"/>
      <c r="Q13791" s="75"/>
      <c r="W13791" s="75"/>
      <c r="AD13791" s="77"/>
    </row>
    <row r="13792" spans="16:30" ht="4.5" customHeight="1" x14ac:dyDescent="0.2">
      <c r="P13792" s="75"/>
      <c r="Q13792" s="75"/>
      <c r="W13792" s="75"/>
      <c r="AD13792" s="77"/>
    </row>
    <row r="13793" spans="16:30" ht="4.5" customHeight="1" x14ac:dyDescent="0.2">
      <c r="P13793" s="75"/>
      <c r="Q13793" s="75"/>
      <c r="W13793" s="75"/>
      <c r="AD13793" s="77"/>
    </row>
    <row r="13794" spans="16:30" ht="4.5" customHeight="1" x14ac:dyDescent="0.2">
      <c r="P13794" s="75"/>
      <c r="Q13794" s="75"/>
      <c r="W13794" s="75"/>
      <c r="AD13794" s="77"/>
    </row>
    <row r="13795" spans="16:30" ht="4.5" customHeight="1" x14ac:dyDescent="0.2">
      <c r="P13795" s="75"/>
      <c r="Q13795" s="75"/>
      <c r="W13795" s="75"/>
      <c r="AD13795" s="77"/>
    </row>
    <row r="13796" spans="16:30" ht="4.5" customHeight="1" x14ac:dyDescent="0.2">
      <c r="P13796" s="75"/>
      <c r="Q13796" s="75"/>
      <c r="W13796" s="75"/>
      <c r="AD13796" s="77"/>
    </row>
    <row r="13797" spans="16:30" ht="4.5" customHeight="1" x14ac:dyDescent="0.2">
      <c r="P13797" s="75"/>
      <c r="Q13797" s="75"/>
      <c r="W13797" s="75"/>
      <c r="AD13797" s="77"/>
    </row>
    <row r="13798" spans="16:30" ht="4.5" customHeight="1" x14ac:dyDescent="0.2">
      <c r="P13798" s="75"/>
      <c r="Q13798" s="75"/>
      <c r="W13798" s="75"/>
      <c r="AD13798" s="77"/>
    </row>
    <row r="13799" spans="16:30" ht="4.5" customHeight="1" x14ac:dyDescent="0.2">
      <c r="P13799" s="75"/>
      <c r="Q13799" s="75"/>
      <c r="W13799" s="75"/>
      <c r="AD13799" s="77"/>
    </row>
    <row r="13800" spans="16:30" ht="4.5" customHeight="1" x14ac:dyDescent="0.2">
      <c r="P13800" s="75"/>
      <c r="Q13800" s="75"/>
      <c r="W13800" s="75"/>
      <c r="AD13800" s="77"/>
    </row>
    <row r="13801" spans="16:30" ht="4.5" customHeight="1" x14ac:dyDescent="0.2">
      <c r="P13801" s="75"/>
      <c r="Q13801" s="75"/>
      <c r="W13801" s="75"/>
      <c r="AD13801" s="77"/>
    </row>
    <row r="13802" spans="16:30" ht="4.5" customHeight="1" x14ac:dyDescent="0.2">
      <c r="P13802" s="75"/>
      <c r="Q13802" s="75"/>
      <c r="W13802" s="75"/>
      <c r="AD13802" s="77"/>
    </row>
    <row r="13803" spans="16:30" ht="4.5" customHeight="1" x14ac:dyDescent="0.2">
      <c r="P13803" s="75"/>
      <c r="Q13803" s="75"/>
      <c r="W13803" s="75"/>
      <c r="AD13803" s="77"/>
    </row>
    <row r="13804" spans="16:30" ht="4.5" customHeight="1" x14ac:dyDescent="0.2">
      <c r="P13804" s="75"/>
      <c r="Q13804" s="75"/>
      <c r="W13804" s="75"/>
      <c r="AD13804" s="77"/>
    </row>
    <row r="13805" spans="16:30" ht="4.5" customHeight="1" x14ac:dyDescent="0.2">
      <c r="P13805" s="75"/>
      <c r="Q13805" s="75"/>
      <c r="W13805" s="75"/>
      <c r="AD13805" s="77"/>
    </row>
    <row r="13806" spans="16:30" ht="4.5" customHeight="1" x14ac:dyDescent="0.2">
      <c r="P13806" s="75"/>
      <c r="Q13806" s="75"/>
      <c r="W13806" s="75"/>
      <c r="AD13806" s="77"/>
    </row>
    <row r="13807" spans="16:30" ht="4.5" customHeight="1" x14ac:dyDescent="0.2">
      <c r="P13807" s="75"/>
      <c r="Q13807" s="75"/>
      <c r="W13807" s="75"/>
      <c r="AD13807" s="77"/>
    </row>
    <row r="13808" spans="16:30" ht="4.5" customHeight="1" x14ac:dyDescent="0.2">
      <c r="P13808" s="75"/>
      <c r="Q13808" s="75"/>
      <c r="W13808" s="75"/>
      <c r="AD13808" s="77"/>
    </row>
    <row r="13809" spans="16:30" ht="4.5" customHeight="1" x14ac:dyDescent="0.2">
      <c r="P13809" s="75"/>
      <c r="Q13809" s="75"/>
      <c r="W13809" s="75"/>
      <c r="AD13809" s="77"/>
    </row>
    <row r="13810" spans="16:30" ht="4.5" customHeight="1" x14ac:dyDescent="0.2">
      <c r="P13810" s="75"/>
      <c r="Q13810" s="75"/>
      <c r="W13810" s="75"/>
      <c r="AD13810" s="77"/>
    </row>
    <row r="13811" spans="16:30" ht="4.5" customHeight="1" x14ac:dyDescent="0.2">
      <c r="P13811" s="75"/>
      <c r="Q13811" s="75"/>
      <c r="W13811" s="75"/>
      <c r="AD13811" s="77"/>
    </row>
    <row r="13812" spans="16:30" ht="4.5" customHeight="1" x14ac:dyDescent="0.2">
      <c r="P13812" s="75"/>
      <c r="Q13812" s="75"/>
      <c r="W13812" s="75"/>
      <c r="AD13812" s="77"/>
    </row>
    <row r="13813" spans="16:30" ht="4.5" customHeight="1" x14ac:dyDescent="0.2">
      <c r="P13813" s="75"/>
      <c r="Q13813" s="75"/>
      <c r="W13813" s="75"/>
      <c r="AD13813" s="77"/>
    </row>
    <row r="13814" spans="16:30" ht="4.5" customHeight="1" x14ac:dyDescent="0.2">
      <c r="P13814" s="75"/>
      <c r="Q13814" s="75"/>
      <c r="W13814" s="75"/>
      <c r="AD13814" s="77"/>
    </row>
    <row r="13815" spans="16:30" ht="4.5" customHeight="1" x14ac:dyDescent="0.2">
      <c r="P13815" s="75"/>
      <c r="Q13815" s="75"/>
      <c r="W13815" s="75"/>
      <c r="AD13815" s="77"/>
    </row>
    <row r="13816" spans="16:30" ht="4.5" customHeight="1" x14ac:dyDescent="0.2">
      <c r="P13816" s="75"/>
      <c r="Q13816" s="75"/>
      <c r="W13816" s="75"/>
      <c r="AD13816" s="77"/>
    </row>
    <row r="13817" spans="16:30" ht="4.5" customHeight="1" x14ac:dyDescent="0.2">
      <c r="P13817" s="75"/>
      <c r="Q13817" s="75"/>
      <c r="W13817" s="75"/>
      <c r="AD13817" s="77"/>
    </row>
    <row r="13818" spans="16:30" ht="4.5" customHeight="1" x14ac:dyDescent="0.2">
      <c r="P13818" s="75"/>
      <c r="Q13818" s="75"/>
      <c r="W13818" s="75"/>
      <c r="AD13818" s="77"/>
    </row>
    <row r="13819" spans="16:30" ht="4.5" customHeight="1" x14ac:dyDescent="0.2">
      <c r="P13819" s="75"/>
      <c r="Q13819" s="75"/>
      <c r="W13819" s="75"/>
      <c r="AD13819" s="77"/>
    </row>
    <row r="13820" spans="16:30" ht="4.5" customHeight="1" x14ac:dyDescent="0.2">
      <c r="P13820" s="75"/>
      <c r="Q13820" s="75"/>
      <c r="W13820" s="75"/>
      <c r="AD13820" s="77"/>
    </row>
    <row r="13821" spans="16:30" ht="4.5" customHeight="1" x14ac:dyDescent="0.2">
      <c r="P13821" s="75"/>
      <c r="Q13821" s="75"/>
      <c r="W13821" s="75"/>
      <c r="AD13821" s="77"/>
    </row>
    <row r="13822" spans="16:30" ht="4.5" customHeight="1" x14ac:dyDescent="0.2">
      <c r="P13822" s="75"/>
      <c r="Q13822" s="75"/>
      <c r="W13822" s="75"/>
      <c r="AD13822" s="77"/>
    </row>
    <row r="13823" spans="16:30" ht="4.5" customHeight="1" x14ac:dyDescent="0.2">
      <c r="P13823" s="75"/>
      <c r="Q13823" s="75"/>
      <c r="W13823" s="75"/>
      <c r="AD13823" s="77"/>
    </row>
    <row r="13824" spans="16:30" ht="4.5" customHeight="1" x14ac:dyDescent="0.2">
      <c r="P13824" s="75"/>
      <c r="Q13824" s="75"/>
      <c r="W13824" s="75"/>
      <c r="AD13824" s="77"/>
    </row>
    <row r="13825" spans="16:30" ht="4.5" customHeight="1" x14ac:dyDescent="0.2">
      <c r="P13825" s="75"/>
      <c r="Q13825" s="75"/>
      <c r="W13825" s="75"/>
      <c r="AD13825" s="77"/>
    </row>
    <row r="13826" spans="16:30" ht="4.5" customHeight="1" x14ac:dyDescent="0.2">
      <c r="P13826" s="75"/>
      <c r="Q13826" s="75"/>
      <c r="W13826" s="75"/>
      <c r="AD13826" s="77"/>
    </row>
    <row r="13827" spans="16:30" ht="4.5" customHeight="1" x14ac:dyDescent="0.2">
      <c r="P13827" s="75"/>
      <c r="Q13827" s="75"/>
      <c r="W13827" s="75"/>
      <c r="AD13827" s="77"/>
    </row>
    <row r="13828" spans="16:30" ht="4.5" customHeight="1" x14ac:dyDescent="0.2">
      <c r="P13828" s="75"/>
      <c r="Q13828" s="75"/>
      <c r="W13828" s="75"/>
      <c r="AD13828" s="77"/>
    </row>
    <row r="13829" spans="16:30" ht="4.5" customHeight="1" x14ac:dyDescent="0.2">
      <c r="P13829" s="75"/>
      <c r="Q13829" s="75"/>
      <c r="W13829" s="75"/>
      <c r="AD13829" s="77"/>
    </row>
    <row r="13830" spans="16:30" ht="4.5" customHeight="1" x14ac:dyDescent="0.2">
      <c r="P13830" s="75"/>
      <c r="Q13830" s="75"/>
      <c r="W13830" s="75"/>
      <c r="AD13830" s="77"/>
    </row>
    <row r="13831" spans="16:30" ht="4.5" customHeight="1" x14ac:dyDescent="0.2">
      <c r="P13831" s="75"/>
      <c r="Q13831" s="75"/>
      <c r="W13831" s="75"/>
      <c r="AD13831" s="77"/>
    </row>
    <row r="13832" spans="16:30" ht="4.5" customHeight="1" x14ac:dyDescent="0.2">
      <c r="P13832" s="75"/>
      <c r="Q13832" s="75"/>
      <c r="W13832" s="75"/>
      <c r="AD13832" s="77"/>
    </row>
    <row r="13833" spans="16:30" ht="4.5" customHeight="1" x14ac:dyDescent="0.2">
      <c r="P13833" s="75"/>
      <c r="Q13833" s="75"/>
      <c r="W13833" s="75"/>
      <c r="AD13833" s="77"/>
    </row>
    <row r="13834" spans="16:30" ht="4.5" customHeight="1" x14ac:dyDescent="0.2">
      <c r="P13834" s="75"/>
      <c r="Q13834" s="75"/>
      <c r="W13834" s="75"/>
      <c r="AD13834" s="77"/>
    </row>
    <row r="13835" spans="16:30" ht="4.5" customHeight="1" x14ac:dyDescent="0.2">
      <c r="P13835" s="75"/>
      <c r="Q13835" s="75"/>
      <c r="W13835" s="75"/>
      <c r="AD13835" s="77"/>
    </row>
    <row r="13836" spans="16:30" ht="4.5" customHeight="1" x14ac:dyDescent="0.2">
      <c r="P13836" s="75"/>
      <c r="Q13836" s="75"/>
      <c r="W13836" s="75"/>
      <c r="AD13836" s="77"/>
    </row>
    <row r="13837" spans="16:30" ht="4.5" customHeight="1" x14ac:dyDescent="0.2">
      <c r="P13837" s="75"/>
      <c r="Q13837" s="75"/>
      <c r="W13837" s="75"/>
      <c r="AD13837" s="77"/>
    </row>
    <row r="13838" spans="16:30" ht="4.5" customHeight="1" x14ac:dyDescent="0.2">
      <c r="P13838" s="75"/>
      <c r="Q13838" s="75"/>
      <c r="W13838" s="75"/>
      <c r="AD13838" s="77"/>
    </row>
    <row r="13839" spans="16:30" ht="4.5" customHeight="1" x14ac:dyDescent="0.2">
      <c r="P13839" s="75"/>
      <c r="Q13839" s="75"/>
      <c r="W13839" s="75"/>
      <c r="AD13839" s="77"/>
    </row>
    <row r="13840" spans="16:30" ht="4.5" customHeight="1" x14ac:dyDescent="0.2">
      <c r="P13840" s="75"/>
      <c r="Q13840" s="75"/>
      <c r="W13840" s="75"/>
      <c r="AD13840" s="77"/>
    </row>
    <row r="13841" spans="16:30" ht="4.5" customHeight="1" x14ac:dyDescent="0.2">
      <c r="P13841" s="75"/>
      <c r="Q13841" s="75"/>
      <c r="W13841" s="75"/>
      <c r="AD13841" s="77"/>
    </row>
    <row r="13842" spans="16:30" ht="4.5" customHeight="1" x14ac:dyDescent="0.2">
      <c r="P13842" s="75"/>
      <c r="Q13842" s="75"/>
      <c r="W13842" s="75"/>
      <c r="AD13842" s="77"/>
    </row>
    <row r="13843" spans="16:30" ht="4.5" customHeight="1" x14ac:dyDescent="0.2">
      <c r="P13843" s="75"/>
      <c r="Q13843" s="75"/>
      <c r="W13843" s="75"/>
      <c r="AD13843" s="77"/>
    </row>
    <row r="13844" spans="16:30" ht="4.5" customHeight="1" x14ac:dyDescent="0.2">
      <c r="P13844" s="75"/>
      <c r="Q13844" s="75"/>
      <c r="W13844" s="75"/>
      <c r="AD13844" s="77"/>
    </row>
    <row r="13845" spans="16:30" ht="4.5" customHeight="1" x14ac:dyDescent="0.2">
      <c r="P13845" s="75"/>
      <c r="Q13845" s="75"/>
      <c r="W13845" s="75"/>
      <c r="AD13845" s="77"/>
    </row>
    <row r="13846" spans="16:30" ht="4.5" customHeight="1" x14ac:dyDescent="0.2">
      <c r="P13846" s="75"/>
      <c r="Q13846" s="75"/>
      <c r="W13846" s="75"/>
      <c r="AD13846" s="77"/>
    </row>
    <row r="13847" spans="16:30" ht="4.5" customHeight="1" x14ac:dyDescent="0.2">
      <c r="P13847" s="75"/>
      <c r="Q13847" s="75"/>
      <c r="W13847" s="75"/>
      <c r="AD13847" s="77"/>
    </row>
    <row r="13848" spans="16:30" ht="4.5" customHeight="1" x14ac:dyDescent="0.2">
      <c r="P13848" s="75"/>
      <c r="Q13848" s="75"/>
      <c r="W13848" s="75"/>
      <c r="AD13848" s="77"/>
    </row>
    <row r="13849" spans="16:30" ht="4.5" customHeight="1" x14ac:dyDescent="0.2">
      <c r="P13849" s="75"/>
      <c r="Q13849" s="75"/>
      <c r="W13849" s="75"/>
      <c r="AD13849" s="77"/>
    </row>
    <row r="13850" spans="16:30" ht="4.5" customHeight="1" x14ac:dyDescent="0.2">
      <c r="P13850" s="75"/>
      <c r="Q13850" s="75"/>
      <c r="W13850" s="75"/>
      <c r="AD13850" s="77"/>
    </row>
    <row r="13851" spans="16:30" ht="4.5" customHeight="1" x14ac:dyDescent="0.2">
      <c r="P13851" s="75"/>
      <c r="Q13851" s="75"/>
      <c r="W13851" s="75"/>
      <c r="AD13851" s="77"/>
    </row>
    <row r="13852" spans="16:30" ht="4.5" customHeight="1" x14ac:dyDescent="0.2">
      <c r="P13852" s="75"/>
      <c r="Q13852" s="75"/>
      <c r="W13852" s="75"/>
      <c r="AD13852" s="77"/>
    </row>
    <row r="13853" spans="16:30" ht="4.5" customHeight="1" x14ac:dyDescent="0.2">
      <c r="P13853" s="75"/>
      <c r="Q13853" s="75"/>
      <c r="W13853" s="75"/>
      <c r="AD13853" s="77"/>
    </row>
    <row r="13854" spans="16:30" ht="4.5" customHeight="1" x14ac:dyDescent="0.2">
      <c r="P13854" s="75"/>
      <c r="Q13854" s="75"/>
      <c r="W13854" s="75"/>
      <c r="AD13854" s="77"/>
    </row>
    <row r="13855" spans="16:30" ht="4.5" customHeight="1" x14ac:dyDescent="0.2">
      <c r="P13855" s="75"/>
      <c r="Q13855" s="75"/>
      <c r="W13855" s="75"/>
      <c r="AD13855" s="77"/>
    </row>
    <row r="13856" spans="16:30" ht="4.5" customHeight="1" x14ac:dyDescent="0.2">
      <c r="P13856" s="75"/>
      <c r="Q13856" s="75"/>
      <c r="W13856" s="75"/>
      <c r="AD13856" s="77"/>
    </row>
    <row r="13857" spans="16:30" ht="4.5" customHeight="1" x14ac:dyDescent="0.2">
      <c r="P13857" s="75"/>
      <c r="Q13857" s="75"/>
      <c r="W13857" s="75"/>
      <c r="AD13857" s="77"/>
    </row>
    <row r="13858" spans="16:30" ht="4.5" customHeight="1" x14ac:dyDescent="0.2">
      <c r="P13858" s="75"/>
      <c r="Q13858" s="75"/>
      <c r="W13858" s="75"/>
      <c r="AD13858" s="77"/>
    </row>
    <row r="13859" spans="16:30" ht="4.5" customHeight="1" x14ac:dyDescent="0.2">
      <c r="P13859" s="75"/>
      <c r="Q13859" s="75"/>
      <c r="W13859" s="75"/>
      <c r="AD13859" s="77"/>
    </row>
    <row r="13860" spans="16:30" ht="4.5" customHeight="1" x14ac:dyDescent="0.2">
      <c r="P13860" s="75"/>
      <c r="Q13860" s="75"/>
      <c r="W13860" s="75"/>
      <c r="AD13860" s="77"/>
    </row>
    <row r="13861" spans="16:30" ht="4.5" customHeight="1" x14ac:dyDescent="0.2">
      <c r="P13861" s="75"/>
      <c r="Q13861" s="75"/>
      <c r="W13861" s="75"/>
      <c r="AD13861" s="77"/>
    </row>
    <row r="13862" spans="16:30" ht="4.5" customHeight="1" x14ac:dyDescent="0.2">
      <c r="P13862" s="75"/>
      <c r="Q13862" s="75"/>
      <c r="W13862" s="75"/>
      <c r="AD13862" s="77"/>
    </row>
    <row r="13863" spans="16:30" ht="4.5" customHeight="1" x14ac:dyDescent="0.2">
      <c r="P13863" s="75"/>
      <c r="Q13863" s="75"/>
      <c r="W13863" s="75"/>
      <c r="AD13863" s="77"/>
    </row>
    <row r="13864" spans="16:30" ht="4.5" customHeight="1" x14ac:dyDescent="0.2">
      <c r="P13864" s="75"/>
      <c r="Q13864" s="75"/>
      <c r="W13864" s="75"/>
      <c r="AD13864" s="77"/>
    </row>
    <row r="13865" spans="16:30" ht="4.5" customHeight="1" x14ac:dyDescent="0.2">
      <c r="P13865" s="75"/>
      <c r="Q13865" s="75"/>
      <c r="W13865" s="75"/>
      <c r="AD13865" s="77"/>
    </row>
    <row r="13866" spans="16:30" ht="4.5" customHeight="1" x14ac:dyDescent="0.2">
      <c r="P13866" s="75"/>
      <c r="Q13866" s="75"/>
      <c r="W13866" s="75"/>
      <c r="AD13866" s="77"/>
    </row>
    <row r="13867" spans="16:30" ht="4.5" customHeight="1" x14ac:dyDescent="0.2">
      <c r="P13867" s="75"/>
      <c r="Q13867" s="75"/>
      <c r="W13867" s="75"/>
      <c r="AD13867" s="77"/>
    </row>
    <row r="13868" spans="16:30" ht="4.5" customHeight="1" x14ac:dyDescent="0.2">
      <c r="P13868" s="75"/>
      <c r="Q13868" s="75"/>
      <c r="W13868" s="75"/>
      <c r="AD13868" s="77"/>
    </row>
    <row r="13869" spans="16:30" ht="4.5" customHeight="1" x14ac:dyDescent="0.2">
      <c r="P13869" s="75"/>
      <c r="Q13869" s="75"/>
      <c r="W13869" s="75"/>
      <c r="AD13869" s="77"/>
    </row>
    <row r="13870" spans="16:30" ht="4.5" customHeight="1" x14ac:dyDescent="0.2">
      <c r="P13870" s="75"/>
      <c r="Q13870" s="75"/>
      <c r="W13870" s="75"/>
      <c r="AD13870" s="77"/>
    </row>
    <row r="13871" spans="16:30" ht="4.5" customHeight="1" x14ac:dyDescent="0.2">
      <c r="P13871" s="75"/>
      <c r="Q13871" s="75"/>
      <c r="W13871" s="75"/>
      <c r="AD13871" s="77"/>
    </row>
    <row r="13872" spans="16:30" ht="4.5" customHeight="1" x14ac:dyDescent="0.2">
      <c r="P13872" s="75"/>
      <c r="Q13872" s="75"/>
      <c r="W13872" s="75"/>
      <c r="AD13872" s="77"/>
    </row>
    <row r="13873" spans="16:30" ht="4.5" customHeight="1" x14ac:dyDescent="0.2">
      <c r="P13873" s="75"/>
      <c r="Q13873" s="75"/>
      <c r="W13873" s="75"/>
      <c r="AD13873" s="77"/>
    </row>
    <row r="13874" spans="16:30" ht="4.5" customHeight="1" x14ac:dyDescent="0.2">
      <c r="P13874" s="75"/>
      <c r="Q13874" s="75"/>
      <c r="W13874" s="75"/>
      <c r="AD13874" s="77"/>
    </row>
    <row r="13875" spans="16:30" ht="4.5" customHeight="1" x14ac:dyDescent="0.2">
      <c r="P13875" s="75"/>
      <c r="Q13875" s="75"/>
      <c r="W13875" s="75"/>
      <c r="AD13875" s="77"/>
    </row>
    <row r="13876" spans="16:30" ht="4.5" customHeight="1" x14ac:dyDescent="0.2">
      <c r="P13876" s="75"/>
      <c r="Q13876" s="75"/>
      <c r="W13876" s="75"/>
      <c r="AD13876" s="77"/>
    </row>
    <row r="13877" spans="16:30" ht="4.5" customHeight="1" x14ac:dyDescent="0.2">
      <c r="P13877" s="75"/>
      <c r="Q13877" s="75"/>
      <c r="W13877" s="75"/>
      <c r="AD13877" s="77"/>
    </row>
    <row r="13878" spans="16:30" ht="4.5" customHeight="1" x14ac:dyDescent="0.2">
      <c r="P13878" s="75"/>
      <c r="Q13878" s="75"/>
      <c r="W13878" s="75"/>
      <c r="AD13878" s="77"/>
    </row>
    <row r="13879" spans="16:30" ht="4.5" customHeight="1" x14ac:dyDescent="0.2">
      <c r="P13879" s="75"/>
      <c r="Q13879" s="75"/>
      <c r="W13879" s="75"/>
      <c r="AD13879" s="77"/>
    </row>
    <row r="13880" spans="16:30" ht="4.5" customHeight="1" x14ac:dyDescent="0.2">
      <c r="P13880" s="75"/>
      <c r="Q13880" s="75"/>
      <c r="W13880" s="75"/>
      <c r="AD13880" s="77"/>
    </row>
    <row r="13881" spans="16:30" ht="4.5" customHeight="1" x14ac:dyDescent="0.2">
      <c r="P13881" s="75"/>
      <c r="Q13881" s="75"/>
      <c r="W13881" s="75"/>
      <c r="AD13881" s="77"/>
    </row>
    <row r="13882" spans="16:30" ht="4.5" customHeight="1" x14ac:dyDescent="0.2">
      <c r="P13882" s="75"/>
      <c r="Q13882" s="75"/>
      <c r="W13882" s="75"/>
      <c r="AD13882" s="77"/>
    </row>
    <row r="13883" spans="16:30" ht="4.5" customHeight="1" x14ac:dyDescent="0.2">
      <c r="P13883" s="75"/>
      <c r="Q13883" s="75"/>
      <c r="W13883" s="75"/>
      <c r="AD13883" s="77"/>
    </row>
    <row r="13884" spans="16:30" ht="4.5" customHeight="1" x14ac:dyDescent="0.2">
      <c r="P13884" s="75"/>
      <c r="Q13884" s="75"/>
      <c r="W13884" s="75"/>
      <c r="AD13884" s="77"/>
    </row>
    <row r="13885" spans="16:30" ht="4.5" customHeight="1" x14ac:dyDescent="0.2">
      <c r="P13885" s="75"/>
      <c r="Q13885" s="75"/>
      <c r="W13885" s="75"/>
      <c r="AD13885" s="77"/>
    </row>
    <row r="13886" spans="16:30" ht="4.5" customHeight="1" x14ac:dyDescent="0.2">
      <c r="P13886" s="75"/>
      <c r="Q13886" s="75"/>
      <c r="W13886" s="75"/>
      <c r="AD13886" s="77"/>
    </row>
    <row r="13887" spans="16:30" ht="4.5" customHeight="1" x14ac:dyDescent="0.2">
      <c r="P13887" s="75"/>
      <c r="Q13887" s="75"/>
      <c r="W13887" s="75"/>
      <c r="AD13887" s="77"/>
    </row>
    <row r="13888" spans="16:30" ht="4.5" customHeight="1" x14ac:dyDescent="0.2">
      <c r="P13888" s="75"/>
      <c r="Q13888" s="75"/>
      <c r="W13888" s="75"/>
      <c r="AD13888" s="77"/>
    </row>
    <row r="13889" spans="16:30" ht="4.5" customHeight="1" x14ac:dyDescent="0.2">
      <c r="P13889" s="75"/>
      <c r="Q13889" s="75"/>
      <c r="W13889" s="75"/>
      <c r="AD13889" s="77"/>
    </row>
    <row r="13890" spans="16:30" ht="4.5" customHeight="1" x14ac:dyDescent="0.2">
      <c r="P13890" s="75"/>
      <c r="Q13890" s="75"/>
      <c r="W13890" s="75"/>
      <c r="AD13890" s="77"/>
    </row>
    <row r="13891" spans="16:30" ht="4.5" customHeight="1" x14ac:dyDescent="0.2">
      <c r="P13891" s="75"/>
      <c r="Q13891" s="75"/>
      <c r="W13891" s="75"/>
      <c r="AD13891" s="77"/>
    </row>
    <row r="13892" spans="16:30" ht="4.5" customHeight="1" x14ac:dyDescent="0.2">
      <c r="P13892" s="75"/>
      <c r="Q13892" s="75"/>
      <c r="W13892" s="75"/>
      <c r="AD13892" s="77"/>
    </row>
    <row r="13893" spans="16:30" ht="4.5" customHeight="1" x14ac:dyDescent="0.2">
      <c r="P13893" s="75"/>
      <c r="Q13893" s="75"/>
      <c r="W13893" s="75"/>
      <c r="AD13893" s="77"/>
    </row>
    <row r="13894" spans="16:30" ht="4.5" customHeight="1" x14ac:dyDescent="0.2">
      <c r="P13894" s="75"/>
      <c r="Q13894" s="75"/>
      <c r="W13894" s="75"/>
      <c r="AD13894" s="77"/>
    </row>
    <row r="13895" spans="16:30" ht="4.5" customHeight="1" x14ac:dyDescent="0.2">
      <c r="P13895" s="75"/>
      <c r="Q13895" s="75"/>
      <c r="W13895" s="75"/>
      <c r="AD13895" s="77"/>
    </row>
    <row r="13896" spans="16:30" ht="4.5" customHeight="1" x14ac:dyDescent="0.2">
      <c r="P13896" s="75"/>
      <c r="Q13896" s="75"/>
      <c r="W13896" s="75"/>
      <c r="AD13896" s="77"/>
    </row>
    <row r="13897" spans="16:30" ht="4.5" customHeight="1" x14ac:dyDescent="0.2">
      <c r="P13897" s="75"/>
      <c r="Q13897" s="75"/>
      <c r="W13897" s="75"/>
      <c r="AD13897" s="77"/>
    </row>
    <row r="13898" spans="16:30" ht="4.5" customHeight="1" x14ac:dyDescent="0.2">
      <c r="P13898" s="75"/>
      <c r="Q13898" s="75"/>
      <c r="W13898" s="75"/>
      <c r="AD13898" s="77"/>
    </row>
    <row r="13899" spans="16:30" ht="4.5" customHeight="1" x14ac:dyDescent="0.2">
      <c r="P13899" s="75"/>
      <c r="Q13899" s="75"/>
      <c r="W13899" s="75"/>
      <c r="AD13899" s="77"/>
    </row>
    <row r="13900" spans="16:30" ht="4.5" customHeight="1" x14ac:dyDescent="0.2">
      <c r="P13900" s="75"/>
      <c r="Q13900" s="75"/>
      <c r="W13900" s="75"/>
      <c r="AD13900" s="77"/>
    </row>
    <row r="13901" spans="16:30" ht="4.5" customHeight="1" x14ac:dyDescent="0.2">
      <c r="P13901" s="75"/>
      <c r="Q13901" s="75"/>
      <c r="W13901" s="75"/>
      <c r="AD13901" s="77"/>
    </row>
    <row r="13902" spans="16:30" ht="4.5" customHeight="1" x14ac:dyDescent="0.2">
      <c r="P13902" s="75"/>
      <c r="Q13902" s="75"/>
      <c r="W13902" s="75"/>
      <c r="AD13902" s="77"/>
    </row>
    <row r="13903" spans="16:30" ht="4.5" customHeight="1" x14ac:dyDescent="0.2">
      <c r="P13903" s="75"/>
      <c r="Q13903" s="75"/>
      <c r="W13903" s="75"/>
      <c r="AD13903" s="77"/>
    </row>
    <row r="13904" spans="16:30" ht="4.5" customHeight="1" x14ac:dyDescent="0.2">
      <c r="P13904" s="75"/>
      <c r="Q13904" s="75"/>
      <c r="W13904" s="75"/>
      <c r="AD13904" s="77"/>
    </row>
    <row r="13905" spans="16:30" ht="4.5" customHeight="1" x14ac:dyDescent="0.2">
      <c r="P13905" s="75"/>
      <c r="Q13905" s="75"/>
      <c r="W13905" s="75"/>
      <c r="AD13905" s="77"/>
    </row>
    <row r="13906" spans="16:30" ht="4.5" customHeight="1" x14ac:dyDescent="0.2">
      <c r="P13906" s="75"/>
      <c r="Q13906" s="75"/>
      <c r="W13906" s="75"/>
      <c r="AD13906" s="77"/>
    </row>
    <row r="13907" spans="16:30" ht="4.5" customHeight="1" x14ac:dyDescent="0.2">
      <c r="P13907" s="75"/>
      <c r="Q13907" s="75"/>
      <c r="W13907" s="75"/>
      <c r="AD13907" s="77"/>
    </row>
    <row r="13908" spans="16:30" ht="4.5" customHeight="1" x14ac:dyDescent="0.2">
      <c r="P13908" s="75"/>
      <c r="Q13908" s="75"/>
      <c r="W13908" s="75"/>
      <c r="AD13908" s="77"/>
    </row>
    <row r="13909" spans="16:30" ht="4.5" customHeight="1" x14ac:dyDescent="0.2">
      <c r="P13909" s="75"/>
      <c r="Q13909" s="75"/>
      <c r="W13909" s="75"/>
      <c r="AD13909" s="77"/>
    </row>
    <row r="13910" spans="16:30" ht="4.5" customHeight="1" x14ac:dyDescent="0.2">
      <c r="P13910" s="75"/>
      <c r="Q13910" s="75"/>
      <c r="W13910" s="75"/>
      <c r="AD13910" s="77"/>
    </row>
    <row r="13911" spans="16:30" ht="4.5" customHeight="1" x14ac:dyDescent="0.2">
      <c r="P13911" s="75"/>
      <c r="Q13911" s="75"/>
      <c r="W13911" s="75"/>
      <c r="AD13911" s="77"/>
    </row>
    <row r="13912" spans="16:30" ht="4.5" customHeight="1" x14ac:dyDescent="0.2">
      <c r="P13912" s="75"/>
      <c r="Q13912" s="75"/>
      <c r="W13912" s="75"/>
      <c r="AD13912" s="77"/>
    </row>
    <row r="13913" spans="16:30" ht="4.5" customHeight="1" x14ac:dyDescent="0.2">
      <c r="P13913" s="75"/>
      <c r="Q13913" s="75"/>
      <c r="W13913" s="75"/>
      <c r="AD13913" s="77"/>
    </row>
    <row r="13914" spans="16:30" ht="4.5" customHeight="1" x14ac:dyDescent="0.2">
      <c r="P13914" s="75"/>
      <c r="Q13914" s="75"/>
      <c r="W13914" s="75"/>
      <c r="AD13914" s="77"/>
    </row>
    <row r="13915" spans="16:30" ht="4.5" customHeight="1" x14ac:dyDescent="0.2">
      <c r="P13915" s="75"/>
      <c r="Q13915" s="75"/>
      <c r="W13915" s="75"/>
      <c r="AD13915" s="77"/>
    </row>
    <row r="13916" spans="16:30" ht="4.5" customHeight="1" x14ac:dyDescent="0.2">
      <c r="P13916" s="75"/>
      <c r="Q13916" s="75"/>
      <c r="W13916" s="75"/>
      <c r="AD13916" s="77"/>
    </row>
    <row r="13917" spans="16:30" ht="4.5" customHeight="1" x14ac:dyDescent="0.2">
      <c r="P13917" s="75"/>
      <c r="Q13917" s="75"/>
      <c r="W13917" s="75"/>
      <c r="AD13917" s="77"/>
    </row>
    <row r="13918" spans="16:30" ht="4.5" customHeight="1" x14ac:dyDescent="0.2">
      <c r="P13918" s="75"/>
      <c r="Q13918" s="75"/>
      <c r="W13918" s="75"/>
      <c r="AD13918" s="77"/>
    </row>
    <row r="13919" spans="16:30" ht="4.5" customHeight="1" x14ac:dyDescent="0.2">
      <c r="P13919" s="75"/>
      <c r="Q13919" s="75"/>
      <c r="W13919" s="75"/>
      <c r="AD13919" s="77"/>
    </row>
    <row r="13920" spans="16:30" ht="4.5" customHeight="1" x14ac:dyDescent="0.2">
      <c r="P13920" s="75"/>
      <c r="Q13920" s="75"/>
      <c r="W13920" s="75"/>
      <c r="AD13920" s="77"/>
    </row>
    <row r="13921" spans="16:30" ht="4.5" customHeight="1" x14ac:dyDescent="0.2">
      <c r="P13921" s="75"/>
      <c r="Q13921" s="75"/>
      <c r="W13921" s="75"/>
      <c r="AD13921" s="77"/>
    </row>
    <row r="13922" spans="16:30" ht="4.5" customHeight="1" x14ac:dyDescent="0.2">
      <c r="P13922" s="75"/>
      <c r="Q13922" s="75"/>
      <c r="W13922" s="75"/>
      <c r="AD13922" s="77"/>
    </row>
    <row r="13923" spans="16:30" ht="4.5" customHeight="1" x14ac:dyDescent="0.2">
      <c r="P13923" s="75"/>
      <c r="Q13923" s="75"/>
      <c r="W13923" s="75"/>
      <c r="AD13923" s="77"/>
    </row>
    <row r="13924" spans="16:30" ht="4.5" customHeight="1" x14ac:dyDescent="0.2">
      <c r="P13924" s="75"/>
      <c r="Q13924" s="75"/>
      <c r="W13924" s="75"/>
      <c r="AD13924" s="77"/>
    </row>
    <row r="13925" spans="16:30" ht="4.5" customHeight="1" x14ac:dyDescent="0.2">
      <c r="P13925" s="75"/>
      <c r="Q13925" s="75"/>
      <c r="W13925" s="75"/>
      <c r="AD13925" s="77"/>
    </row>
    <row r="13926" spans="16:30" ht="4.5" customHeight="1" x14ac:dyDescent="0.2">
      <c r="P13926" s="75"/>
      <c r="Q13926" s="75"/>
      <c r="W13926" s="75"/>
      <c r="AD13926" s="77"/>
    </row>
    <row r="13927" spans="16:30" ht="4.5" customHeight="1" x14ac:dyDescent="0.2">
      <c r="P13927" s="75"/>
      <c r="Q13927" s="75"/>
      <c r="W13927" s="75"/>
      <c r="AD13927" s="77"/>
    </row>
    <row r="13928" spans="16:30" ht="4.5" customHeight="1" x14ac:dyDescent="0.2">
      <c r="P13928" s="75"/>
      <c r="Q13928" s="75"/>
      <c r="W13928" s="75"/>
      <c r="AD13928" s="77"/>
    </row>
    <row r="13929" spans="16:30" ht="4.5" customHeight="1" x14ac:dyDescent="0.2">
      <c r="P13929" s="75"/>
      <c r="Q13929" s="75"/>
      <c r="W13929" s="75"/>
      <c r="AD13929" s="77"/>
    </row>
    <row r="13930" spans="16:30" ht="4.5" customHeight="1" x14ac:dyDescent="0.2">
      <c r="P13930" s="75"/>
      <c r="Q13930" s="75"/>
      <c r="W13930" s="75"/>
      <c r="AD13930" s="77"/>
    </row>
    <row r="13931" spans="16:30" ht="4.5" customHeight="1" x14ac:dyDescent="0.2">
      <c r="P13931" s="75"/>
      <c r="Q13931" s="75"/>
      <c r="W13931" s="75"/>
      <c r="AD13931" s="77"/>
    </row>
    <row r="13932" spans="16:30" ht="4.5" customHeight="1" x14ac:dyDescent="0.2">
      <c r="P13932" s="75"/>
      <c r="Q13932" s="75"/>
      <c r="W13932" s="75"/>
      <c r="AD13932" s="77"/>
    </row>
    <row r="13933" spans="16:30" ht="4.5" customHeight="1" x14ac:dyDescent="0.2">
      <c r="P13933" s="75"/>
      <c r="Q13933" s="75"/>
      <c r="W13933" s="75"/>
      <c r="AD13933" s="77"/>
    </row>
    <row r="13934" spans="16:30" ht="4.5" customHeight="1" x14ac:dyDescent="0.2">
      <c r="P13934" s="75"/>
      <c r="Q13934" s="75"/>
      <c r="W13934" s="75"/>
      <c r="AD13934" s="77"/>
    </row>
    <row r="13935" spans="16:30" ht="4.5" customHeight="1" x14ac:dyDescent="0.2">
      <c r="P13935" s="75"/>
      <c r="Q13935" s="75"/>
      <c r="W13935" s="75"/>
      <c r="AD13935" s="77"/>
    </row>
    <row r="13936" spans="16:30" ht="4.5" customHeight="1" x14ac:dyDescent="0.2">
      <c r="P13936" s="75"/>
      <c r="Q13936" s="75"/>
      <c r="W13936" s="75"/>
      <c r="AD13936" s="77"/>
    </row>
    <row r="13937" spans="16:30" ht="4.5" customHeight="1" x14ac:dyDescent="0.2">
      <c r="P13937" s="75"/>
      <c r="Q13937" s="75"/>
      <c r="W13937" s="75"/>
      <c r="AD13937" s="77"/>
    </row>
    <row r="13938" spans="16:30" ht="4.5" customHeight="1" x14ac:dyDescent="0.2">
      <c r="P13938" s="75"/>
      <c r="Q13938" s="75"/>
      <c r="W13938" s="75"/>
      <c r="AD13938" s="77"/>
    </row>
    <row r="13939" spans="16:30" ht="4.5" customHeight="1" x14ac:dyDescent="0.2">
      <c r="P13939" s="75"/>
      <c r="Q13939" s="75"/>
      <c r="W13939" s="75"/>
      <c r="AD13939" s="77"/>
    </row>
    <row r="13940" spans="16:30" ht="4.5" customHeight="1" x14ac:dyDescent="0.2">
      <c r="P13940" s="75"/>
      <c r="Q13940" s="75"/>
      <c r="W13940" s="75"/>
      <c r="AD13940" s="77"/>
    </row>
    <row r="13941" spans="16:30" ht="4.5" customHeight="1" x14ac:dyDescent="0.2">
      <c r="P13941" s="75"/>
      <c r="Q13941" s="75"/>
      <c r="W13941" s="75"/>
      <c r="AD13941" s="77"/>
    </row>
    <row r="13942" spans="16:30" ht="4.5" customHeight="1" x14ac:dyDescent="0.2">
      <c r="P13942" s="75"/>
      <c r="Q13942" s="75"/>
      <c r="W13942" s="75"/>
      <c r="AD13942" s="77"/>
    </row>
    <row r="13943" spans="16:30" ht="4.5" customHeight="1" x14ac:dyDescent="0.2">
      <c r="P13943" s="75"/>
      <c r="Q13943" s="75"/>
      <c r="W13943" s="75"/>
      <c r="AD13943" s="77"/>
    </row>
    <row r="13944" spans="16:30" ht="4.5" customHeight="1" x14ac:dyDescent="0.2">
      <c r="P13944" s="75"/>
      <c r="Q13944" s="75"/>
      <c r="W13944" s="75"/>
      <c r="AD13944" s="77"/>
    </row>
    <row r="13945" spans="16:30" ht="4.5" customHeight="1" x14ac:dyDescent="0.2">
      <c r="P13945" s="75"/>
      <c r="Q13945" s="75"/>
      <c r="W13945" s="75"/>
      <c r="AD13945" s="77"/>
    </row>
    <row r="13946" spans="16:30" ht="4.5" customHeight="1" x14ac:dyDescent="0.2">
      <c r="P13946" s="75"/>
      <c r="Q13946" s="75"/>
      <c r="W13946" s="75"/>
      <c r="AD13946" s="77"/>
    </row>
    <row r="13947" spans="16:30" ht="4.5" customHeight="1" x14ac:dyDescent="0.2">
      <c r="P13947" s="75"/>
      <c r="Q13947" s="75"/>
      <c r="W13947" s="75"/>
      <c r="AD13947" s="77"/>
    </row>
    <row r="13948" spans="16:30" ht="4.5" customHeight="1" x14ac:dyDescent="0.2">
      <c r="P13948" s="75"/>
      <c r="Q13948" s="75"/>
      <c r="W13948" s="75"/>
      <c r="AD13948" s="77"/>
    </row>
    <row r="13949" spans="16:30" ht="4.5" customHeight="1" x14ac:dyDescent="0.2">
      <c r="P13949" s="75"/>
      <c r="Q13949" s="75"/>
      <c r="W13949" s="75"/>
      <c r="AD13949" s="77"/>
    </row>
    <row r="13950" spans="16:30" ht="4.5" customHeight="1" x14ac:dyDescent="0.2">
      <c r="P13950" s="75"/>
      <c r="Q13950" s="75"/>
      <c r="W13950" s="75"/>
      <c r="AD13950" s="77"/>
    </row>
    <row r="13951" spans="16:30" ht="4.5" customHeight="1" x14ac:dyDescent="0.2">
      <c r="P13951" s="75"/>
      <c r="Q13951" s="75"/>
      <c r="W13951" s="75"/>
      <c r="AD13951" s="77"/>
    </row>
    <row r="13952" spans="16:30" ht="4.5" customHeight="1" x14ac:dyDescent="0.2">
      <c r="P13952" s="75"/>
      <c r="Q13952" s="75"/>
      <c r="W13952" s="75"/>
      <c r="AD13952" s="77"/>
    </row>
    <row r="13953" spans="16:30" ht="4.5" customHeight="1" x14ac:dyDescent="0.2">
      <c r="P13953" s="75"/>
      <c r="Q13953" s="75"/>
      <c r="W13953" s="75"/>
      <c r="AD13953" s="77"/>
    </row>
    <row r="13954" spans="16:30" ht="4.5" customHeight="1" x14ac:dyDescent="0.2">
      <c r="P13954" s="75"/>
      <c r="Q13954" s="75"/>
      <c r="W13954" s="75"/>
      <c r="AD13954" s="77"/>
    </row>
    <row r="13955" spans="16:30" ht="4.5" customHeight="1" x14ac:dyDescent="0.2">
      <c r="P13955" s="75"/>
      <c r="Q13955" s="75"/>
      <c r="W13955" s="75"/>
      <c r="AD13955" s="77"/>
    </row>
    <row r="13956" spans="16:30" ht="4.5" customHeight="1" x14ac:dyDescent="0.2">
      <c r="P13956" s="75"/>
      <c r="Q13956" s="75"/>
      <c r="W13956" s="75"/>
      <c r="AD13956" s="77"/>
    </row>
    <row r="13957" spans="16:30" ht="4.5" customHeight="1" x14ac:dyDescent="0.2">
      <c r="P13957" s="75"/>
      <c r="Q13957" s="75"/>
      <c r="W13957" s="75"/>
      <c r="AD13957" s="77"/>
    </row>
    <row r="13958" spans="16:30" ht="4.5" customHeight="1" x14ac:dyDescent="0.2">
      <c r="P13958" s="75"/>
      <c r="Q13958" s="75"/>
      <c r="W13958" s="75"/>
      <c r="AD13958" s="77"/>
    </row>
    <row r="13959" spans="16:30" ht="4.5" customHeight="1" x14ac:dyDescent="0.2">
      <c r="P13959" s="75"/>
      <c r="Q13959" s="75"/>
      <c r="W13959" s="75"/>
      <c r="AD13959" s="77"/>
    </row>
    <row r="13960" spans="16:30" ht="4.5" customHeight="1" x14ac:dyDescent="0.2">
      <c r="P13960" s="75"/>
      <c r="Q13960" s="75"/>
      <c r="W13960" s="75"/>
      <c r="AD13960" s="77"/>
    </row>
    <row r="13961" spans="16:30" ht="4.5" customHeight="1" x14ac:dyDescent="0.2">
      <c r="P13961" s="75"/>
      <c r="Q13961" s="75"/>
      <c r="W13961" s="75"/>
      <c r="AD13961" s="77"/>
    </row>
    <row r="13962" spans="16:30" ht="4.5" customHeight="1" x14ac:dyDescent="0.2">
      <c r="P13962" s="75"/>
      <c r="Q13962" s="75"/>
      <c r="W13962" s="75"/>
      <c r="AD13962" s="77"/>
    </row>
    <row r="13963" spans="16:30" ht="4.5" customHeight="1" x14ac:dyDescent="0.2">
      <c r="P13963" s="75"/>
      <c r="Q13963" s="75"/>
      <c r="W13963" s="75"/>
      <c r="AD13963" s="77"/>
    </row>
    <row r="13964" spans="16:30" ht="4.5" customHeight="1" x14ac:dyDescent="0.2">
      <c r="P13964" s="75"/>
      <c r="Q13964" s="75"/>
      <c r="W13964" s="75"/>
      <c r="AD13964" s="77"/>
    </row>
    <row r="13965" spans="16:30" ht="4.5" customHeight="1" x14ac:dyDescent="0.2">
      <c r="P13965" s="75"/>
      <c r="Q13965" s="75"/>
      <c r="W13965" s="75"/>
      <c r="AD13965" s="77"/>
    </row>
    <row r="13966" spans="16:30" ht="4.5" customHeight="1" x14ac:dyDescent="0.2">
      <c r="P13966" s="75"/>
      <c r="Q13966" s="75"/>
      <c r="W13966" s="75"/>
      <c r="AD13966" s="77"/>
    </row>
    <row r="13967" spans="16:30" ht="4.5" customHeight="1" x14ac:dyDescent="0.2">
      <c r="P13967" s="75"/>
      <c r="Q13967" s="75"/>
      <c r="W13967" s="75"/>
      <c r="AD13967" s="77"/>
    </row>
    <row r="13968" spans="16:30" ht="4.5" customHeight="1" x14ac:dyDescent="0.2">
      <c r="P13968" s="75"/>
      <c r="Q13968" s="75"/>
      <c r="W13968" s="75"/>
      <c r="AD13968" s="77"/>
    </row>
    <row r="13969" spans="16:30" ht="4.5" customHeight="1" x14ac:dyDescent="0.2">
      <c r="P13969" s="75"/>
      <c r="Q13969" s="75"/>
      <c r="W13969" s="75"/>
      <c r="AD13969" s="77"/>
    </row>
    <row r="13970" spans="16:30" ht="4.5" customHeight="1" x14ac:dyDescent="0.2">
      <c r="P13970" s="75"/>
      <c r="Q13970" s="75"/>
      <c r="W13970" s="75"/>
      <c r="AD13970" s="77"/>
    </row>
    <row r="13971" spans="16:30" ht="4.5" customHeight="1" x14ac:dyDescent="0.2">
      <c r="P13971" s="75"/>
      <c r="Q13971" s="75"/>
      <c r="W13971" s="75"/>
      <c r="AD13971" s="77"/>
    </row>
    <row r="13972" spans="16:30" ht="4.5" customHeight="1" x14ac:dyDescent="0.2">
      <c r="P13972" s="75"/>
      <c r="Q13972" s="75"/>
      <c r="W13972" s="75"/>
      <c r="AD13972" s="77"/>
    </row>
    <row r="13973" spans="16:30" ht="4.5" customHeight="1" x14ac:dyDescent="0.2">
      <c r="P13973" s="75"/>
      <c r="Q13973" s="75"/>
      <c r="W13973" s="75"/>
      <c r="AD13973" s="77"/>
    </row>
    <row r="13974" spans="16:30" ht="4.5" customHeight="1" x14ac:dyDescent="0.2">
      <c r="P13974" s="75"/>
      <c r="Q13974" s="75"/>
      <c r="W13974" s="75"/>
      <c r="AD13974" s="77"/>
    </row>
    <row r="13975" spans="16:30" ht="4.5" customHeight="1" x14ac:dyDescent="0.2">
      <c r="P13975" s="75"/>
      <c r="Q13975" s="75"/>
      <c r="W13975" s="75"/>
      <c r="AD13975" s="77"/>
    </row>
    <row r="13976" spans="16:30" ht="4.5" customHeight="1" x14ac:dyDescent="0.2">
      <c r="P13976" s="75"/>
      <c r="Q13976" s="75"/>
      <c r="W13976" s="75"/>
      <c r="AD13976" s="77"/>
    </row>
    <row r="13977" spans="16:30" ht="4.5" customHeight="1" x14ac:dyDescent="0.2">
      <c r="P13977" s="75"/>
      <c r="Q13977" s="75"/>
      <c r="W13977" s="75"/>
      <c r="AD13977" s="77"/>
    </row>
    <row r="13978" spans="16:30" ht="4.5" customHeight="1" x14ac:dyDescent="0.2">
      <c r="P13978" s="75"/>
      <c r="Q13978" s="75"/>
      <c r="W13978" s="75"/>
      <c r="AD13978" s="77"/>
    </row>
    <row r="13979" spans="16:30" ht="4.5" customHeight="1" x14ac:dyDescent="0.2">
      <c r="P13979" s="75"/>
      <c r="Q13979" s="75"/>
      <c r="W13979" s="75"/>
      <c r="AD13979" s="77"/>
    </row>
    <row r="13980" spans="16:30" ht="4.5" customHeight="1" x14ac:dyDescent="0.2">
      <c r="P13980" s="75"/>
      <c r="Q13980" s="75"/>
      <c r="W13980" s="75"/>
      <c r="AD13980" s="77"/>
    </row>
    <row r="13981" spans="16:30" ht="4.5" customHeight="1" x14ac:dyDescent="0.2">
      <c r="P13981" s="75"/>
      <c r="Q13981" s="75"/>
      <c r="W13981" s="75"/>
      <c r="AD13981" s="77"/>
    </row>
    <row r="13982" spans="16:30" ht="4.5" customHeight="1" x14ac:dyDescent="0.2">
      <c r="P13982" s="75"/>
      <c r="Q13982" s="75"/>
      <c r="W13982" s="75"/>
      <c r="AD13982" s="77"/>
    </row>
    <row r="13983" spans="16:30" ht="4.5" customHeight="1" x14ac:dyDescent="0.2">
      <c r="P13983" s="75"/>
      <c r="Q13983" s="75"/>
      <c r="W13983" s="75"/>
      <c r="AD13983" s="77"/>
    </row>
    <row r="13984" spans="16:30" ht="4.5" customHeight="1" x14ac:dyDescent="0.2">
      <c r="P13984" s="75"/>
      <c r="Q13984" s="75"/>
      <c r="W13984" s="75"/>
      <c r="AD13984" s="77"/>
    </row>
    <row r="13985" spans="16:30" ht="4.5" customHeight="1" x14ac:dyDescent="0.2">
      <c r="P13985" s="75"/>
      <c r="Q13985" s="75"/>
      <c r="W13985" s="75"/>
      <c r="AD13985" s="77"/>
    </row>
    <row r="13986" spans="16:30" ht="4.5" customHeight="1" x14ac:dyDescent="0.2">
      <c r="P13986" s="75"/>
      <c r="Q13986" s="75"/>
      <c r="W13986" s="75"/>
      <c r="AD13986" s="77"/>
    </row>
    <row r="13987" spans="16:30" ht="4.5" customHeight="1" x14ac:dyDescent="0.2">
      <c r="P13987" s="75"/>
      <c r="Q13987" s="75"/>
      <c r="W13987" s="75"/>
      <c r="AD13987" s="77"/>
    </row>
    <row r="13988" spans="16:30" ht="4.5" customHeight="1" x14ac:dyDescent="0.2">
      <c r="P13988" s="75"/>
      <c r="Q13988" s="75"/>
      <c r="W13988" s="75"/>
      <c r="AD13988" s="77"/>
    </row>
    <row r="13989" spans="16:30" ht="4.5" customHeight="1" x14ac:dyDescent="0.2">
      <c r="P13989" s="75"/>
      <c r="Q13989" s="75"/>
      <c r="W13989" s="75"/>
      <c r="AD13989" s="77"/>
    </row>
    <row r="13990" spans="16:30" ht="4.5" customHeight="1" x14ac:dyDescent="0.2">
      <c r="P13990" s="75"/>
      <c r="Q13990" s="75"/>
      <c r="W13990" s="75"/>
      <c r="AD13990" s="77"/>
    </row>
    <row r="13991" spans="16:30" ht="4.5" customHeight="1" x14ac:dyDescent="0.2">
      <c r="P13991" s="75"/>
      <c r="Q13991" s="75"/>
      <c r="W13991" s="75"/>
      <c r="AD13991" s="77"/>
    </row>
    <row r="13992" spans="16:30" ht="4.5" customHeight="1" x14ac:dyDescent="0.2">
      <c r="P13992" s="75"/>
      <c r="Q13992" s="75"/>
      <c r="W13992" s="75"/>
      <c r="AD13992" s="77"/>
    </row>
    <row r="13993" spans="16:30" ht="4.5" customHeight="1" x14ac:dyDescent="0.2">
      <c r="P13993" s="75"/>
      <c r="Q13993" s="75"/>
      <c r="W13993" s="75"/>
      <c r="AD13993" s="77"/>
    </row>
    <row r="13994" spans="16:30" ht="4.5" customHeight="1" x14ac:dyDescent="0.2">
      <c r="P13994" s="75"/>
      <c r="Q13994" s="75"/>
      <c r="W13994" s="75"/>
      <c r="AD13994" s="77"/>
    </row>
    <row r="13995" spans="16:30" ht="4.5" customHeight="1" x14ac:dyDescent="0.2">
      <c r="P13995" s="75"/>
      <c r="Q13995" s="75"/>
      <c r="W13995" s="75"/>
      <c r="AD13995" s="77"/>
    </row>
    <row r="13996" spans="16:30" ht="4.5" customHeight="1" x14ac:dyDescent="0.2">
      <c r="P13996" s="75"/>
      <c r="Q13996" s="75"/>
      <c r="W13996" s="75"/>
      <c r="AD13996" s="77"/>
    </row>
    <row r="13997" spans="16:30" ht="4.5" customHeight="1" x14ac:dyDescent="0.2">
      <c r="P13997" s="75"/>
      <c r="Q13997" s="75"/>
      <c r="W13997" s="75"/>
      <c r="AD13997" s="77"/>
    </row>
    <row r="13998" spans="16:30" ht="4.5" customHeight="1" x14ac:dyDescent="0.2">
      <c r="P13998" s="75"/>
      <c r="Q13998" s="75"/>
      <c r="W13998" s="75"/>
      <c r="AD13998" s="77"/>
    </row>
    <row r="13999" spans="16:30" ht="4.5" customHeight="1" x14ac:dyDescent="0.2">
      <c r="P13999" s="75"/>
      <c r="Q13999" s="75"/>
      <c r="W13999" s="75"/>
      <c r="AD13999" s="77"/>
    </row>
    <row r="14000" spans="16:30" ht="4.5" customHeight="1" x14ac:dyDescent="0.2">
      <c r="P14000" s="75"/>
      <c r="Q14000" s="75"/>
      <c r="W14000" s="75"/>
      <c r="AD14000" s="77"/>
    </row>
    <row r="14001" spans="16:30" ht="4.5" customHeight="1" x14ac:dyDescent="0.2">
      <c r="P14001" s="75"/>
      <c r="Q14001" s="75"/>
      <c r="W14001" s="75"/>
      <c r="AD14001" s="77"/>
    </row>
    <row r="14002" spans="16:30" ht="4.5" customHeight="1" x14ac:dyDescent="0.2">
      <c r="P14002" s="75"/>
      <c r="Q14002" s="75"/>
      <c r="W14002" s="75"/>
      <c r="AD14002" s="77"/>
    </row>
    <row r="14003" spans="16:30" ht="4.5" customHeight="1" x14ac:dyDescent="0.2">
      <c r="P14003" s="75"/>
      <c r="Q14003" s="75"/>
      <c r="W14003" s="75"/>
      <c r="AD14003" s="77"/>
    </row>
    <row r="14004" spans="16:30" ht="4.5" customHeight="1" x14ac:dyDescent="0.2">
      <c r="P14004" s="75"/>
      <c r="Q14004" s="75"/>
      <c r="W14004" s="75"/>
      <c r="AD14004" s="77"/>
    </row>
    <row r="14005" spans="16:30" ht="4.5" customHeight="1" x14ac:dyDescent="0.2">
      <c r="P14005" s="75"/>
      <c r="Q14005" s="75"/>
      <c r="W14005" s="75"/>
      <c r="AD14005" s="77"/>
    </row>
    <row r="14006" spans="16:30" ht="4.5" customHeight="1" x14ac:dyDescent="0.2">
      <c r="P14006" s="75"/>
      <c r="Q14006" s="75"/>
      <c r="W14006" s="75"/>
      <c r="AD14006" s="77"/>
    </row>
    <row r="14007" spans="16:30" ht="4.5" customHeight="1" x14ac:dyDescent="0.2">
      <c r="P14007" s="75"/>
      <c r="Q14007" s="75"/>
      <c r="W14007" s="75"/>
      <c r="AD14007" s="77"/>
    </row>
    <row r="14008" spans="16:30" ht="4.5" customHeight="1" x14ac:dyDescent="0.2">
      <c r="P14008" s="75"/>
      <c r="Q14008" s="75"/>
      <c r="W14008" s="75"/>
      <c r="AD14008" s="77"/>
    </row>
    <row r="14009" spans="16:30" ht="4.5" customHeight="1" x14ac:dyDescent="0.2">
      <c r="P14009" s="75"/>
      <c r="Q14009" s="75"/>
      <c r="W14009" s="75"/>
      <c r="AD14009" s="77"/>
    </row>
    <row r="14010" spans="16:30" ht="4.5" customHeight="1" x14ac:dyDescent="0.2">
      <c r="P14010" s="75"/>
      <c r="Q14010" s="75"/>
      <c r="W14010" s="75"/>
      <c r="AD14010" s="77"/>
    </row>
    <row r="14011" spans="16:30" ht="4.5" customHeight="1" x14ac:dyDescent="0.2">
      <c r="P14011" s="75"/>
      <c r="Q14011" s="75"/>
      <c r="W14011" s="75"/>
      <c r="AD14011" s="77"/>
    </row>
    <row r="14012" spans="16:30" ht="4.5" customHeight="1" x14ac:dyDescent="0.2">
      <c r="P14012" s="75"/>
      <c r="Q14012" s="75"/>
      <c r="W14012" s="75"/>
      <c r="AD14012" s="77"/>
    </row>
    <row r="14013" spans="16:30" ht="4.5" customHeight="1" x14ac:dyDescent="0.2">
      <c r="P14013" s="75"/>
      <c r="Q14013" s="75"/>
      <c r="W14013" s="75"/>
      <c r="AD14013" s="77"/>
    </row>
    <row r="14014" spans="16:30" ht="4.5" customHeight="1" x14ac:dyDescent="0.2">
      <c r="P14014" s="75"/>
      <c r="Q14014" s="75"/>
      <c r="W14014" s="75"/>
      <c r="AD14014" s="77"/>
    </row>
    <row r="14015" spans="16:30" ht="4.5" customHeight="1" x14ac:dyDescent="0.2">
      <c r="P14015" s="75"/>
      <c r="Q14015" s="75"/>
      <c r="W14015" s="75"/>
      <c r="AD14015" s="77"/>
    </row>
    <row r="14016" spans="16:30" ht="4.5" customHeight="1" x14ac:dyDescent="0.2">
      <c r="P14016" s="75"/>
      <c r="Q14016" s="75"/>
      <c r="W14016" s="75"/>
      <c r="AD14016" s="77"/>
    </row>
    <row r="14017" spans="16:30" ht="4.5" customHeight="1" x14ac:dyDescent="0.2">
      <c r="P14017" s="75"/>
      <c r="Q14017" s="75"/>
      <c r="W14017" s="75"/>
      <c r="AD14017" s="77"/>
    </row>
    <row r="14018" spans="16:30" ht="4.5" customHeight="1" x14ac:dyDescent="0.2">
      <c r="P14018" s="75"/>
      <c r="Q14018" s="75"/>
      <c r="W14018" s="75"/>
      <c r="AD14018" s="77"/>
    </row>
    <row r="14019" spans="16:30" ht="4.5" customHeight="1" x14ac:dyDescent="0.2">
      <c r="P14019" s="75"/>
      <c r="Q14019" s="75"/>
      <c r="W14019" s="75"/>
      <c r="AD14019" s="77"/>
    </row>
    <row r="14020" spans="16:30" ht="4.5" customHeight="1" x14ac:dyDescent="0.2">
      <c r="P14020" s="75"/>
      <c r="Q14020" s="75"/>
      <c r="W14020" s="75"/>
      <c r="AD14020" s="77"/>
    </row>
    <row r="14021" spans="16:30" ht="4.5" customHeight="1" x14ac:dyDescent="0.2">
      <c r="P14021" s="75"/>
      <c r="Q14021" s="75"/>
      <c r="W14021" s="75"/>
      <c r="AD14021" s="77"/>
    </row>
    <row r="14022" spans="16:30" ht="4.5" customHeight="1" x14ac:dyDescent="0.2">
      <c r="P14022" s="75"/>
      <c r="Q14022" s="75"/>
      <c r="W14022" s="75"/>
      <c r="AD14022" s="77"/>
    </row>
    <row r="14023" spans="16:30" ht="4.5" customHeight="1" x14ac:dyDescent="0.2">
      <c r="P14023" s="75"/>
      <c r="Q14023" s="75"/>
      <c r="W14023" s="75"/>
      <c r="AD14023" s="77"/>
    </row>
    <row r="14024" spans="16:30" ht="4.5" customHeight="1" x14ac:dyDescent="0.2">
      <c r="P14024" s="75"/>
      <c r="Q14024" s="75"/>
      <c r="W14024" s="75"/>
      <c r="AD14024" s="77"/>
    </row>
    <row r="14025" spans="16:30" ht="4.5" customHeight="1" x14ac:dyDescent="0.2">
      <c r="P14025" s="75"/>
      <c r="Q14025" s="75"/>
      <c r="W14025" s="75"/>
      <c r="AD14025" s="77"/>
    </row>
    <row r="14026" spans="16:30" ht="4.5" customHeight="1" x14ac:dyDescent="0.2">
      <c r="P14026" s="75"/>
      <c r="Q14026" s="75"/>
      <c r="W14026" s="75"/>
      <c r="AD14026" s="77"/>
    </row>
    <row r="14027" spans="16:30" ht="4.5" customHeight="1" x14ac:dyDescent="0.2">
      <c r="P14027" s="75"/>
      <c r="Q14027" s="75"/>
      <c r="W14027" s="75"/>
      <c r="AD14027" s="77"/>
    </row>
    <row r="14028" spans="16:30" ht="4.5" customHeight="1" x14ac:dyDescent="0.2">
      <c r="P14028" s="75"/>
      <c r="Q14028" s="75"/>
      <c r="W14028" s="75"/>
      <c r="AD14028" s="77"/>
    </row>
    <row r="14029" spans="16:30" ht="4.5" customHeight="1" x14ac:dyDescent="0.2">
      <c r="P14029" s="75"/>
      <c r="Q14029" s="75"/>
      <c r="W14029" s="75"/>
      <c r="AD14029" s="77"/>
    </row>
    <row r="14030" spans="16:30" ht="4.5" customHeight="1" x14ac:dyDescent="0.2">
      <c r="P14030" s="75"/>
      <c r="Q14030" s="75"/>
      <c r="W14030" s="75"/>
      <c r="AD14030" s="77"/>
    </row>
    <row r="14031" spans="16:30" ht="4.5" customHeight="1" x14ac:dyDescent="0.2">
      <c r="P14031" s="75"/>
      <c r="Q14031" s="75"/>
      <c r="W14031" s="75"/>
      <c r="AD14031" s="77"/>
    </row>
    <row r="14032" spans="16:30" ht="4.5" customHeight="1" x14ac:dyDescent="0.2">
      <c r="P14032" s="75"/>
      <c r="Q14032" s="75"/>
      <c r="W14032" s="75"/>
      <c r="AD14032" s="77"/>
    </row>
    <row r="14033" spans="16:30" ht="4.5" customHeight="1" x14ac:dyDescent="0.2">
      <c r="P14033" s="75"/>
      <c r="Q14033" s="75"/>
      <c r="W14033" s="75"/>
      <c r="AD14033" s="77"/>
    </row>
    <row r="14034" spans="16:30" ht="4.5" customHeight="1" x14ac:dyDescent="0.2">
      <c r="P14034" s="75"/>
      <c r="Q14034" s="75"/>
      <c r="W14034" s="75"/>
      <c r="AD14034" s="77"/>
    </row>
    <row r="14035" spans="16:30" ht="4.5" customHeight="1" x14ac:dyDescent="0.2">
      <c r="P14035" s="75"/>
      <c r="Q14035" s="75"/>
      <c r="W14035" s="75"/>
      <c r="AD14035" s="77"/>
    </row>
    <row r="14036" spans="16:30" ht="4.5" customHeight="1" x14ac:dyDescent="0.2">
      <c r="P14036" s="75"/>
      <c r="Q14036" s="75"/>
      <c r="W14036" s="75"/>
      <c r="AD14036" s="77"/>
    </row>
    <row r="14037" spans="16:30" ht="4.5" customHeight="1" x14ac:dyDescent="0.2">
      <c r="P14037" s="75"/>
      <c r="Q14037" s="75"/>
      <c r="W14037" s="75"/>
      <c r="AD14037" s="77"/>
    </row>
    <row r="14038" spans="16:30" ht="4.5" customHeight="1" x14ac:dyDescent="0.2">
      <c r="P14038" s="75"/>
      <c r="Q14038" s="75"/>
      <c r="W14038" s="75"/>
      <c r="AD14038" s="77"/>
    </row>
    <row r="14039" spans="16:30" ht="4.5" customHeight="1" x14ac:dyDescent="0.2">
      <c r="P14039" s="75"/>
      <c r="Q14039" s="75"/>
      <c r="W14039" s="75"/>
      <c r="AD14039" s="77"/>
    </row>
    <row r="14040" spans="16:30" ht="4.5" customHeight="1" x14ac:dyDescent="0.2">
      <c r="P14040" s="75"/>
      <c r="Q14040" s="75"/>
      <c r="W14040" s="75"/>
      <c r="AD14040" s="77"/>
    </row>
    <row r="14041" spans="16:30" ht="4.5" customHeight="1" x14ac:dyDescent="0.2">
      <c r="P14041" s="75"/>
      <c r="Q14041" s="75"/>
      <c r="W14041" s="75"/>
      <c r="AD14041" s="77"/>
    </row>
    <row r="14042" spans="16:30" ht="4.5" customHeight="1" x14ac:dyDescent="0.2">
      <c r="P14042" s="75"/>
      <c r="Q14042" s="75"/>
      <c r="W14042" s="75"/>
      <c r="AD14042" s="77"/>
    </row>
    <row r="14043" spans="16:30" ht="4.5" customHeight="1" x14ac:dyDescent="0.2">
      <c r="P14043" s="75"/>
      <c r="Q14043" s="75"/>
      <c r="W14043" s="75"/>
      <c r="AD14043" s="77"/>
    </row>
    <row r="14044" spans="16:30" ht="4.5" customHeight="1" x14ac:dyDescent="0.2">
      <c r="P14044" s="75"/>
      <c r="Q14044" s="75"/>
      <c r="W14044" s="75"/>
      <c r="AD14044" s="77"/>
    </row>
    <row r="14045" spans="16:30" ht="4.5" customHeight="1" x14ac:dyDescent="0.2">
      <c r="P14045" s="75"/>
      <c r="Q14045" s="75"/>
      <c r="W14045" s="75"/>
      <c r="AD14045" s="77"/>
    </row>
    <row r="14046" spans="16:30" ht="4.5" customHeight="1" x14ac:dyDescent="0.2">
      <c r="P14046" s="75"/>
      <c r="Q14046" s="75"/>
      <c r="W14046" s="75"/>
      <c r="AD14046" s="77"/>
    </row>
    <row r="14047" spans="16:30" ht="4.5" customHeight="1" x14ac:dyDescent="0.2">
      <c r="P14047" s="75"/>
      <c r="Q14047" s="75"/>
      <c r="W14047" s="75"/>
      <c r="AD14047" s="77"/>
    </row>
    <row r="14048" spans="16:30" ht="4.5" customHeight="1" x14ac:dyDescent="0.2">
      <c r="P14048" s="75"/>
      <c r="Q14048" s="75"/>
      <c r="W14048" s="75"/>
      <c r="AD14048" s="77"/>
    </row>
    <row r="14049" spans="16:30" ht="4.5" customHeight="1" x14ac:dyDescent="0.2">
      <c r="P14049" s="75"/>
      <c r="Q14049" s="75"/>
      <c r="W14049" s="75"/>
      <c r="AD14049" s="77"/>
    </row>
    <row r="14050" spans="16:30" ht="4.5" customHeight="1" x14ac:dyDescent="0.2">
      <c r="P14050" s="75"/>
      <c r="Q14050" s="75"/>
      <c r="W14050" s="75"/>
      <c r="AD14050" s="77"/>
    </row>
    <row r="14051" spans="16:30" ht="4.5" customHeight="1" x14ac:dyDescent="0.2">
      <c r="P14051" s="75"/>
      <c r="Q14051" s="75"/>
      <c r="W14051" s="75"/>
      <c r="AD14051" s="77"/>
    </row>
    <row r="14052" spans="16:30" ht="4.5" customHeight="1" x14ac:dyDescent="0.2">
      <c r="P14052" s="75"/>
      <c r="Q14052" s="75"/>
      <c r="W14052" s="75"/>
      <c r="AD14052" s="77"/>
    </row>
    <row r="14053" spans="16:30" ht="4.5" customHeight="1" x14ac:dyDescent="0.2">
      <c r="P14053" s="75"/>
      <c r="Q14053" s="75"/>
      <c r="W14053" s="75"/>
      <c r="AD14053" s="77"/>
    </row>
    <row r="14054" spans="16:30" ht="4.5" customHeight="1" x14ac:dyDescent="0.2">
      <c r="P14054" s="75"/>
      <c r="Q14054" s="75"/>
      <c r="W14054" s="75"/>
      <c r="AD14054" s="77"/>
    </row>
    <row r="14055" spans="16:30" ht="4.5" customHeight="1" x14ac:dyDescent="0.2">
      <c r="P14055" s="75"/>
      <c r="Q14055" s="75"/>
      <c r="W14055" s="75"/>
      <c r="AD14055" s="77"/>
    </row>
    <row r="14056" spans="16:30" ht="4.5" customHeight="1" x14ac:dyDescent="0.2">
      <c r="P14056" s="75"/>
      <c r="Q14056" s="75"/>
      <c r="W14056" s="75"/>
      <c r="AD14056" s="77"/>
    </row>
    <row r="14057" spans="16:30" ht="4.5" customHeight="1" x14ac:dyDescent="0.2">
      <c r="P14057" s="75"/>
      <c r="Q14057" s="75"/>
      <c r="W14057" s="75"/>
      <c r="AD14057" s="77"/>
    </row>
    <row r="14058" spans="16:30" ht="4.5" customHeight="1" x14ac:dyDescent="0.2">
      <c r="P14058" s="75"/>
      <c r="Q14058" s="75"/>
      <c r="W14058" s="75"/>
      <c r="AD14058" s="77"/>
    </row>
    <row r="14059" spans="16:30" ht="4.5" customHeight="1" x14ac:dyDescent="0.2">
      <c r="P14059" s="75"/>
      <c r="Q14059" s="75"/>
      <c r="W14059" s="75"/>
      <c r="AD14059" s="77"/>
    </row>
    <row r="14060" spans="16:30" ht="4.5" customHeight="1" x14ac:dyDescent="0.2">
      <c r="P14060" s="75"/>
      <c r="Q14060" s="75"/>
      <c r="W14060" s="75"/>
      <c r="AD14060" s="77"/>
    </row>
    <row r="14061" spans="16:30" ht="4.5" customHeight="1" x14ac:dyDescent="0.2">
      <c r="P14061" s="75"/>
      <c r="Q14061" s="75"/>
      <c r="W14061" s="75"/>
      <c r="AD14061" s="77"/>
    </row>
    <row r="14062" spans="16:30" ht="4.5" customHeight="1" x14ac:dyDescent="0.2">
      <c r="P14062" s="75"/>
      <c r="Q14062" s="75"/>
      <c r="W14062" s="75"/>
      <c r="AD14062" s="77"/>
    </row>
    <row r="14063" spans="16:30" ht="4.5" customHeight="1" x14ac:dyDescent="0.2">
      <c r="P14063" s="75"/>
      <c r="Q14063" s="75"/>
      <c r="W14063" s="75"/>
      <c r="AD14063" s="77"/>
    </row>
    <row r="14064" spans="16:30" ht="4.5" customHeight="1" x14ac:dyDescent="0.2">
      <c r="P14064" s="75"/>
      <c r="Q14064" s="75"/>
      <c r="W14064" s="75"/>
      <c r="AD14064" s="77"/>
    </row>
    <row r="14065" spans="16:30" ht="4.5" customHeight="1" x14ac:dyDescent="0.2">
      <c r="P14065" s="75"/>
      <c r="Q14065" s="75"/>
      <c r="W14065" s="75"/>
      <c r="AD14065" s="77"/>
    </row>
    <row r="14066" spans="16:30" ht="4.5" customHeight="1" x14ac:dyDescent="0.2">
      <c r="P14066" s="75"/>
      <c r="Q14066" s="75"/>
      <c r="W14066" s="75"/>
      <c r="AD14066" s="77"/>
    </row>
    <row r="14067" spans="16:30" ht="4.5" customHeight="1" x14ac:dyDescent="0.2">
      <c r="P14067" s="75"/>
      <c r="Q14067" s="75"/>
      <c r="W14067" s="75"/>
      <c r="AD14067" s="77"/>
    </row>
    <row r="14068" spans="16:30" ht="4.5" customHeight="1" x14ac:dyDescent="0.2">
      <c r="P14068" s="75"/>
      <c r="Q14068" s="75"/>
      <c r="W14068" s="75"/>
      <c r="AD14068" s="77"/>
    </row>
    <row r="14069" spans="16:30" ht="4.5" customHeight="1" x14ac:dyDescent="0.2">
      <c r="P14069" s="75"/>
      <c r="Q14069" s="75"/>
      <c r="W14069" s="75"/>
      <c r="AD14069" s="77"/>
    </row>
    <row r="14070" spans="16:30" ht="4.5" customHeight="1" x14ac:dyDescent="0.2">
      <c r="P14070" s="75"/>
      <c r="Q14070" s="75"/>
      <c r="W14070" s="75"/>
      <c r="AD14070" s="77"/>
    </row>
    <row r="14071" spans="16:30" ht="4.5" customHeight="1" x14ac:dyDescent="0.2">
      <c r="P14071" s="75"/>
      <c r="Q14071" s="75"/>
      <c r="W14071" s="75"/>
      <c r="AD14071" s="77"/>
    </row>
    <row r="14072" spans="16:30" ht="4.5" customHeight="1" x14ac:dyDescent="0.2">
      <c r="P14072" s="75"/>
      <c r="Q14072" s="75"/>
      <c r="W14072" s="75"/>
      <c r="AD14072" s="77"/>
    </row>
    <row r="14073" spans="16:30" ht="4.5" customHeight="1" x14ac:dyDescent="0.2">
      <c r="P14073" s="75"/>
      <c r="Q14073" s="75"/>
      <c r="W14073" s="75"/>
      <c r="AD14073" s="77"/>
    </row>
    <row r="14074" spans="16:30" ht="4.5" customHeight="1" x14ac:dyDescent="0.2">
      <c r="P14074" s="75"/>
      <c r="Q14074" s="75"/>
      <c r="W14074" s="75"/>
      <c r="AD14074" s="77"/>
    </row>
    <row r="14075" spans="16:30" ht="4.5" customHeight="1" x14ac:dyDescent="0.2">
      <c r="P14075" s="75"/>
      <c r="Q14075" s="75"/>
      <c r="W14075" s="75"/>
      <c r="AD14075" s="77"/>
    </row>
    <row r="14076" spans="16:30" ht="4.5" customHeight="1" x14ac:dyDescent="0.2">
      <c r="P14076" s="75"/>
      <c r="Q14076" s="75"/>
      <c r="W14076" s="75"/>
      <c r="AD14076" s="77"/>
    </row>
    <row r="14077" spans="16:30" ht="4.5" customHeight="1" x14ac:dyDescent="0.2">
      <c r="P14077" s="75"/>
      <c r="Q14077" s="75"/>
      <c r="W14077" s="75"/>
      <c r="AD14077" s="77"/>
    </row>
    <row r="14078" spans="16:30" ht="4.5" customHeight="1" x14ac:dyDescent="0.2">
      <c r="P14078" s="75"/>
      <c r="Q14078" s="75"/>
      <c r="W14078" s="75"/>
      <c r="AD14078" s="77"/>
    </row>
    <row r="14079" spans="16:30" ht="4.5" customHeight="1" x14ac:dyDescent="0.2">
      <c r="P14079" s="75"/>
      <c r="Q14079" s="75"/>
      <c r="W14079" s="75"/>
      <c r="AD14079" s="77"/>
    </row>
    <row r="14080" spans="16:30" ht="4.5" customHeight="1" x14ac:dyDescent="0.2">
      <c r="P14080" s="75"/>
      <c r="Q14080" s="75"/>
      <c r="W14080" s="75"/>
      <c r="AD14080" s="77"/>
    </row>
    <row r="14081" spans="16:30" ht="4.5" customHeight="1" x14ac:dyDescent="0.2">
      <c r="P14081" s="75"/>
      <c r="Q14081" s="75"/>
      <c r="W14081" s="75"/>
      <c r="AD14081" s="77"/>
    </row>
    <row r="14082" spans="16:30" ht="4.5" customHeight="1" x14ac:dyDescent="0.2">
      <c r="P14082" s="75"/>
      <c r="Q14082" s="75"/>
      <c r="W14082" s="75"/>
      <c r="AD14082" s="77"/>
    </row>
    <row r="14083" spans="16:30" ht="4.5" customHeight="1" x14ac:dyDescent="0.2">
      <c r="P14083" s="75"/>
      <c r="Q14083" s="75"/>
      <c r="W14083" s="75"/>
      <c r="AD14083" s="77"/>
    </row>
    <row r="14084" spans="16:30" ht="4.5" customHeight="1" x14ac:dyDescent="0.2">
      <c r="P14084" s="75"/>
      <c r="Q14084" s="75"/>
      <c r="W14084" s="75"/>
      <c r="AD14084" s="77"/>
    </row>
    <row r="14085" spans="16:30" ht="4.5" customHeight="1" x14ac:dyDescent="0.2">
      <c r="P14085" s="75"/>
      <c r="Q14085" s="75"/>
      <c r="W14085" s="75"/>
      <c r="AD14085" s="77"/>
    </row>
    <row r="14086" spans="16:30" ht="4.5" customHeight="1" x14ac:dyDescent="0.2">
      <c r="P14086" s="75"/>
      <c r="Q14086" s="75"/>
      <c r="W14086" s="75"/>
      <c r="AD14086" s="77"/>
    </row>
    <row r="14087" spans="16:30" ht="4.5" customHeight="1" x14ac:dyDescent="0.2">
      <c r="P14087" s="75"/>
      <c r="Q14087" s="75"/>
      <c r="W14087" s="75"/>
      <c r="AD14087" s="77"/>
    </row>
    <row r="14088" spans="16:30" ht="4.5" customHeight="1" x14ac:dyDescent="0.2">
      <c r="P14088" s="75"/>
      <c r="Q14088" s="75"/>
      <c r="W14088" s="75"/>
      <c r="AD14088" s="77"/>
    </row>
    <row r="14089" spans="16:30" ht="4.5" customHeight="1" x14ac:dyDescent="0.2">
      <c r="P14089" s="75"/>
      <c r="Q14089" s="75"/>
      <c r="W14089" s="75"/>
      <c r="AD14089" s="77"/>
    </row>
    <row r="14090" spans="16:30" ht="4.5" customHeight="1" x14ac:dyDescent="0.2">
      <c r="P14090" s="75"/>
      <c r="Q14090" s="75"/>
      <c r="W14090" s="75"/>
      <c r="AD14090" s="77"/>
    </row>
    <row r="14091" spans="16:30" ht="4.5" customHeight="1" x14ac:dyDescent="0.2">
      <c r="P14091" s="75"/>
      <c r="Q14091" s="75"/>
      <c r="W14091" s="75"/>
      <c r="AD14091" s="77"/>
    </row>
    <row r="14092" spans="16:30" ht="4.5" customHeight="1" x14ac:dyDescent="0.2">
      <c r="P14092" s="75"/>
      <c r="Q14092" s="75"/>
      <c r="W14092" s="75"/>
      <c r="AD14092" s="77"/>
    </row>
    <row r="14093" spans="16:30" ht="4.5" customHeight="1" x14ac:dyDescent="0.2">
      <c r="P14093" s="75"/>
      <c r="Q14093" s="75"/>
      <c r="W14093" s="75"/>
      <c r="AD14093" s="77"/>
    </row>
    <row r="14094" spans="16:30" ht="4.5" customHeight="1" x14ac:dyDescent="0.2">
      <c r="P14094" s="75"/>
      <c r="Q14094" s="75"/>
      <c r="W14094" s="75"/>
      <c r="AD14094" s="77"/>
    </row>
    <row r="14095" spans="16:30" ht="4.5" customHeight="1" x14ac:dyDescent="0.2">
      <c r="P14095" s="75"/>
      <c r="Q14095" s="75"/>
      <c r="W14095" s="75"/>
      <c r="AD14095" s="77"/>
    </row>
    <row r="14096" spans="16:30" ht="4.5" customHeight="1" x14ac:dyDescent="0.2">
      <c r="P14096" s="75"/>
      <c r="Q14096" s="75"/>
      <c r="W14096" s="75"/>
      <c r="AD14096" s="77"/>
    </row>
    <row r="14097" spans="16:30" ht="4.5" customHeight="1" x14ac:dyDescent="0.2">
      <c r="P14097" s="75"/>
      <c r="Q14097" s="75"/>
      <c r="W14097" s="75"/>
      <c r="AD14097" s="77"/>
    </row>
    <row r="14098" spans="16:30" ht="4.5" customHeight="1" x14ac:dyDescent="0.2">
      <c r="P14098" s="75"/>
      <c r="Q14098" s="75"/>
      <c r="W14098" s="75"/>
      <c r="AD14098" s="77"/>
    </row>
    <row r="14099" spans="16:30" ht="4.5" customHeight="1" x14ac:dyDescent="0.2">
      <c r="P14099" s="75"/>
      <c r="Q14099" s="75"/>
      <c r="W14099" s="75"/>
      <c r="AD14099" s="77"/>
    </row>
    <row r="14100" spans="16:30" ht="4.5" customHeight="1" x14ac:dyDescent="0.2">
      <c r="P14100" s="75"/>
      <c r="Q14100" s="75"/>
      <c r="W14100" s="75"/>
      <c r="AD14100" s="77"/>
    </row>
    <row r="14101" spans="16:30" ht="4.5" customHeight="1" x14ac:dyDescent="0.2">
      <c r="P14101" s="75"/>
      <c r="Q14101" s="75"/>
      <c r="W14101" s="75"/>
      <c r="AD14101" s="77"/>
    </row>
    <row r="14102" spans="16:30" ht="4.5" customHeight="1" x14ac:dyDescent="0.2">
      <c r="P14102" s="75"/>
      <c r="Q14102" s="75"/>
      <c r="W14102" s="75"/>
      <c r="AD14102" s="77"/>
    </row>
    <row r="14103" spans="16:30" ht="4.5" customHeight="1" x14ac:dyDescent="0.2">
      <c r="P14103" s="75"/>
      <c r="Q14103" s="75"/>
      <c r="W14103" s="75"/>
      <c r="AD14103" s="77"/>
    </row>
    <row r="14104" spans="16:30" ht="4.5" customHeight="1" x14ac:dyDescent="0.2">
      <c r="P14104" s="75"/>
      <c r="Q14104" s="75"/>
      <c r="W14104" s="75"/>
      <c r="AD14104" s="77"/>
    </row>
    <row r="14105" spans="16:30" ht="4.5" customHeight="1" x14ac:dyDescent="0.2">
      <c r="P14105" s="75"/>
      <c r="Q14105" s="75"/>
      <c r="W14105" s="75"/>
      <c r="AD14105" s="77"/>
    </row>
    <row r="14106" spans="16:30" ht="4.5" customHeight="1" x14ac:dyDescent="0.2">
      <c r="P14106" s="75"/>
      <c r="Q14106" s="75"/>
      <c r="W14106" s="75"/>
      <c r="AD14106" s="77"/>
    </row>
    <row r="14107" spans="16:30" ht="4.5" customHeight="1" x14ac:dyDescent="0.2">
      <c r="P14107" s="75"/>
      <c r="Q14107" s="75"/>
      <c r="W14107" s="75"/>
      <c r="AD14107" s="77"/>
    </row>
    <row r="14108" spans="16:30" ht="4.5" customHeight="1" x14ac:dyDescent="0.2">
      <c r="P14108" s="75"/>
      <c r="Q14108" s="75"/>
      <c r="W14108" s="75"/>
      <c r="AD14108" s="77"/>
    </row>
    <row r="14109" spans="16:30" ht="4.5" customHeight="1" x14ac:dyDescent="0.2">
      <c r="P14109" s="75"/>
      <c r="Q14109" s="75"/>
      <c r="W14109" s="75"/>
      <c r="AD14109" s="77"/>
    </row>
    <row r="14110" spans="16:30" ht="4.5" customHeight="1" x14ac:dyDescent="0.2">
      <c r="P14110" s="75"/>
      <c r="Q14110" s="75"/>
      <c r="W14110" s="75"/>
      <c r="AD14110" s="77"/>
    </row>
    <row r="14111" spans="16:30" ht="4.5" customHeight="1" x14ac:dyDescent="0.2">
      <c r="P14111" s="75"/>
      <c r="Q14111" s="75"/>
      <c r="W14111" s="75"/>
      <c r="AD14111" s="77"/>
    </row>
    <row r="14112" spans="16:30" ht="4.5" customHeight="1" x14ac:dyDescent="0.2">
      <c r="P14112" s="75"/>
      <c r="Q14112" s="75"/>
      <c r="W14112" s="75"/>
      <c r="AD14112" s="77"/>
    </row>
    <row r="14113" spans="16:30" ht="4.5" customHeight="1" x14ac:dyDescent="0.2">
      <c r="P14113" s="75"/>
      <c r="Q14113" s="75"/>
      <c r="W14113" s="75"/>
      <c r="AD14113" s="77"/>
    </row>
    <row r="14114" spans="16:30" ht="4.5" customHeight="1" x14ac:dyDescent="0.2">
      <c r="P14114" s="75"/>
      <c r="Q14114" s="75"/>
      <c r="W14114" s="75"/>
      <c r="AD14114" s="77"/>
    </row>
    <row r="14115" spans="16:30" ht="4.5" customHeight="1" x14ac:dyDescent="0.2">
      <c r="P14115" s="75"/>
      <c r="Q14115" s="75"/>
      <c r="W14115" s="75"/>
      <c r="AD14115" s="77"/>
    </row>
    <row r="14116" spans="16:30" ht="4.5" customHeight="1" x14ac:dyDescent="0.2">
      <c r="P14116" s="75"/>
      <c r="Q14116" s="75"/>
      <c r="W14116" s="75"/>
      <c r="AD14116" s="77"/>
    </row>
    <row r="14117" spans="16:30" ht="4.5" customHeight="1" x14ac:dyDescent="0.2">
      <c r="P14117" s="75"/>
      <c r="Q14117" s="75"/>
      <c r="W14117" s="75"/>
      <c r="AD14117" s="77"/>
    </row>
    <row r="14118" spans="16:30" ht="4.5" customHeight="1" x14ac:dyDescent="0.2">
      <c r="P14118" s="75"/>
      <c r="Q14118" s="75"/>
      <c r="W14118" s="75"/>
      <c r="AD14118" s="77"/>
    </row>
    <row r="14119" spans="16:30" ht="4.5" customHeight="1" x14ac:dyDescent="0.2">
      <c r="P14119" s="75"/>
      <c r="Q14119" s="75"/>
      <c r="W14119" s="75"/>
      <c r="AD14119" s="77"/>
    </row>
    <row r="14120" spans="16:30" ht="4.5" customHeight="1" x14ac:dyDescent="0.2">
      <c r="P14120" s="75"/>
      <c r="Q14120" s="75"/>
      <c r="W14120" s="75"/>
      <c r="AD14120" s="77"/>
    </row>
    <row r="14121" spans="16:30" ht="4.5" customHeight="1" x14ac:dyDescent="0.2">
      <c r="P14121" s="75"/>
      <c r="Q14121" s="75"/>
      <c r="W14121" s="75"/>
      <c r="AD14121" s="77"/>
    </row>
    <row r="14122" spans="16:30" ht="4.5" customHeight="1" x14ac:dyDescent="0.2">
      <c r="P14122" s="75"/>
      <c r="Q14122" s="75"/>
      <c r="W14122" s="75"/>
      <c r="AD14122" s="77"/>
    </row>
    <row r="14123" spans="16:30" ht="4.5" customHeight="1" x14ac:dyDescent="0.2">
      <c r="P14123" s="75"/>
      <c r="Q14123" s="75"/>
      <c r="W14123" s="75"/>
      <c r="AD14123" s="77"/>
    </row>
    <row r="14124" spans="16:30" ht="4.5" customHeight="1" x14ac:dyDescent="0.2">
      <c r="P14124" s="75"/>
      <c r="Q14124" s="75"/>
      <c r="W14124" s="75"/>
      <c r="AD14124" s="77"/>
    </row>
    <row r="14125" spans="16:30" ht="4.5" customHeight="1" x14ac:dyDescent="0.2">
      <c r="P14125" s="75"/>
      <c r="Q14125" s="75"/>
      <c r="W14125" s="75"/>
      <c r="AD14125" s="77"/>
    </row>
    <row r="14126" spans="16:30" ht="4.5" customHeight="1" x14ac:dyDescent="0.2">
      <c r="P14126" s="75"/>
      <c r="Q14126" s="75"/>
      <c r="W14126" s="75"/>
      <c r="AD14126" s="77"/>
    </row>
    <row r="14127" spans="16:30" ht="4.5" customHeight="1" x14ac:dyDescent="0.2">
      <c r="P14127" s="75"/>
      <c r="Q14127" s="75"/>
      <c r="W14127" s="75"/>
      <c r="AD14127" s="77"/>
    </row>
    <row r="14128" spans="16:30" ht="4.5" customHeight="1" x14ac:dyDescent="0.2">
      <c r="P14128" s="75"/>
      <c r="Q14128" s="75"/>
      <c r="W14128" s="75"/>
      <c r="AD14128" s="77"/>
    </row>
    <row r="14129" spans="16:30" ht="4.5" customHeight="1" x14ac:dyDescent="0.2">
      <c r="P14129" s="75"/>
      <c r="Q14129" s="75"/>
      <c r="W14129" s="75"/>
      <c r="AD14129" s="77"/>
    </row>
    <row r="14130" spans="16:30" ht="4.5" customHeight="1" x14ac:dyDescent="0.2">
      <c r="P14130" s="75"/>
      <c r="Q14130" s="75"/>
      <c r="W14130" s="75"/>
      <c r="AD14130" s="77"/>
    </row>
    <row r="14131" spans="16:30" ht="4.5" customHeight="1" x14ac:dyDescent="0.2">
      <c r="P14131" s="75"/>
      <c r="Q14131" s="75"/>
      <c r="W14131" s="75"/>
      <c r="AD14131" s="77"/>
    </row>
    <row r="14132" spans="16:30" ht="4.5" customHeight="1" x14ac:dyDescent="0.2">
      <c r="P14132" s="75"/>
      <c r="Q14132" s="75"/>
      <c r="W14132" s="75"/>
      <c r="AD14132" s="77"/>
    </row>
    <row r="14133" spans="16:30" ht="4.5" customHeight="1" x14ac:dyDescent="0.2">
      <c r="P14133" s="75"/>
      <c r="Q14133" s="75"/>
      <c r="W14133" s="75"/>
      <c r="AD14133" s="77"/>
    </row>
    <row r="14134" spans="16:30" ht="4.5" customHeight="1" x14ac:dyDescent="0.2">
      <c r="P14134" s="75"/>
      <c r="Q14134" s="75"/>
      <c r="W14134" s="75"/>
      <c r="AD14134" s="77"/>
    </row>
    <row r="14135" spans="16:30" ht="4.5" customHeight="1" x14ac:dyDescent="0.2">
      <c r="P14135" s="75"/>
      <c r="Q14135" s="75"/>
      <c r="W14135" s="75"/>
      <c r="AD14135" s="77"/>
    </row>
    <row r="14136" spans="16:30" ht="4.5" customHeight="1" x14ac:dyDescent="0.2">
      <c r="P14136" s="75"/>
      <c r="Q14136" s="75"/>
      <c r="W14136" s="75"/>
      <c r="AD14136" s="77"/>
    </row>
    <row r="14137" spans="16:30" ht="4.5" customHeight="1" x14ac:dyDescent="0.2">
      <c r="P14137" s="75"/>
      <c r="Q14137" s="75"/>
      <c r="W14137" s="75"/>
      <c r="AD14137" s="77"/>
    </row>
    <row r="14138" spans="16:30" ht="4.5" customHeight="1" x14ac:dyDescent="0.2">
      <c r="P14138" s="75"/>
      <c r="Q14138" s="75"/>
      <c r="W14138" s="75"/>
      <c r="AD14138" s="77"/>
    </row>
    <row r="14139" spans="16:30" ht="4.5" customHeight="1" x14ac:dyDescent="0.2">
      <c r="P14139" s="75"/>
      <c r="Q14139" s="75"/>
      <c r="W14139" s="75"/>
      <c r="AD14139" s="77"/>
    </row>
    <row r="14140" spans="16:30" ht="4.5" customHeight="1" x14ac:dyDescent="0.2">
      <c r="P14140" s="75"/>
      <c r="Q14140" s="75"/>
      <c r="W14140" s="75"/>
      <c r="AD14140" s="77"/>
    </row>
    <row r="14141" spans="16:30" ht="4.5" customHeight="1" x14ac:dyDescent="0.2">
      <c r="P14141" s="75"/>
      <c r="Q14141" s="75"/>
      <c r="W14141" s="75"/>
      <c r="AD14141" s="77"/>
    </row>
    <row r="14142" spans="16:30" ht="4.5" customHeight="1" x14ac:dyDescent="0.2">
      <c r="P14142" s="75"/>
      <c r="Q14142" s="75"/>
      <c r="W14142" s="75"/>
      <c r="AD14142" s="77"/>
    </row>
    <row r="14143" spans="16:30" ht="4.5" customHeight="1" x14ac:dyDescent="0.2">
      <c r="P14143" s="75"/>
      <c r="Q14143" s="75"/>
      <c r="W14143" s="75"/>
      <c r="AD14143" s="77"/>
    </row>
    <row r="14144" spans="16:30" ht="4.5" customHeight="1" x14ac:dyDescent="0.2">
      <c r="P14144" s="75"/>
      <c r="Q14144" s="75"/>
      <c r="W14144" s="75"/>
      <c r="AD14144" s="77"/>
    </row>
    <row r="14145" spans="16:30" ht="4.5" customHeight="1" x14ac:dyDescent="0.2">
      <c r="P14145" s="75"/>
      <c r="Q14145" s="75"/>
      <c r="W14145" s="75"/>
      <c r="AD14145" s="77"/>
    </row>
    <row r="14146" spans="16:30" ht="4.5" customHeight="1" x14ac:dyDescent="0.2">
      <c r="P14146" s="75"/>
      <c r="Q14146" s="75"/>
      <c r="W14146" s="75"/>
      <c r="AD14146" s="77"/>
    </row>
    <row r="14147" spans="16:30" ht="4.5" customHeight="1" x14ac:dyDescent="0.2">
      <c r="P14147" s="75"/>
      <c r="Q14147" s="75"/>
      <c r="W14147" s="75"/>
      <c r="AD14147" s="77"/>
    </row>
    <row r="14148" spans="16:30" ht="4.5" customHeight="1" x14ac:dyDescent="0.2">
      <c r="P14148" s="75"/>
      <c r="Q14148" s="75"/>
      <c r="W14148" s="75"/>
      <c r="AD14148" s="77"/>
    </row>
    <row r="14149" spans="16:30" ht="4.5" customHeight="1" x14ac:dyDescent="0.2">
      <c r="P14149" s="75"/>
      <c r="Q14149" s="75"/>
      <c r="W14149" s="75"/>
      <c r="AD14149" s="77"/>
    </row>
    <row r="14150" spans="16:30" ht="4.5" customHeight="1" x14ac:dyDescent="0.2">
      <c r="P14150" s="75"/>
      <c r="Q14150" s="75"/>
      <c r="W14150" s="75"/>
      <c r="AD14150" s="77"/>
    </row>
    <row r="14151" spans="16:30" ht="4.5" customHeight="1" x14ac:dyDescent="0.2">
      <c r="P14151" s="75"/>
      <c r="Q14151" s="75"/>
      <c r="W14151" s="75"/>
      <c r="AD14151" s="77"/>
    </row>
    <row r="14152" spans="16:30" ht="4.5" customHeight="1" x14ac:dyDescent="0.2">
      <c r="P14152" s="75"/>
      <c r="Q14152" s="75"/>
      <c r="W14152" s="75"/>
      <c r="AD14152" s="77"/>
    </row>
    <row r="14153" spans="16:30" ht="4.5" customHeight="1" x14ac:dyDescent="0.2">
      <c r="P14153" s="75"/>
      <c r="Q14153" s="75"/>
      <c r="W14153" s="75"/>
      <c r="AD14153" s="77"/>
    </row>
    <row r="14154" spans="16:30" ht="4.5" customHeight="1" x14ac:dyDescent="0.2">
      <c r="P14154" s="75"/>
      <c r="Q14154" s="75"/>
      <c r="W14154" s="75"/>
      <c r="AD14154" s="77"/>
    </row>
    <row r="14155" spans="16:30" ht="4.5" customHeight="1" x14ac:dyDescent="0.2">
      <c r="P14155" s="75"/>
      <c r="Q14155" s="75"/>
      <c r="W14155" s="75"/>
      <c r="AD14155" s="77"/>
    </row>
    <row r="14156" spans="16:30" ht="4.5" customHeight="1" x14ac:dyDescent="0.2">
      <c r="P14156" s="75"/>
      <c r="Q14156" s="75"/>
      <c r="W14156" s="75"/>
      <c r="AD14156" s="77"/>
    </row>
    <row r="14157" spans="16:30" ht="4.5" customHeight="1" x14ac:dyDescent="0.2">
      <c r="P14157" s="75"/>
      <c r="Q14157" s="75"/>
      <c r="W14157" s="75"/>
      <c r="AD14157" s="77"/>
    </row>
    <row r="14158" spans="16:30" ht="4.5" customHeight="1" x14ac:dyDescent="0.2">
      <c r="P14158" s="75"/>
      <c r="Q14158" s="75"/>
      <c r="W14158" s="75"/>
      <c r="AD14158" s="77"/>
    </row>
    <row r="14159" spans="16:30" ht="4.5" customHeight="1" x14ac:dyDescent="0.2">
      <c r="P14159" s="75"/>
      <c r="Q14159" s="75"/>
      <c r="W14159" s="75"/>
      <c r="AD14159" s="77"/>
    </row>
    <row r="14160" spans="16:30" ht="4.5" customHeight="1" x14ac:dyDescent="0.2">
      <c r="P14160" s="75"/>
      <c r="Q14160" s="75"/>
      <c r="W14160" s="75"/>
      <c r="AD14160" s="77"/>
    </row>
    <row r="14161" spans="16:30" ht="4.5" customHeight="1" x14ac:dyDescent="0.2">
      <c r="P14161" s="75"/>
      <c r="Q14161" s="75"/>
      <c r="W14161" s="75"/>
      <c r="AD14161" s="77"/>
    </row>
    <row r="14162" spans="16:30" ht="4.5" customHeight="1" x14ac:dyDescent="0.2">
      <c r="P14162" s="75"/>
      <c r="Q14162" s="75"/>
      <c r="W14162" s="75"/>
      <c r="AD14162" s="77"/>
    </row>
    <row r="14163" spans="16:30" ht="4.5" customHeight="1" x14ac:dyDescent="0.2">
      <c r="P14163" s="75"/>
      <c r="Q14163" s="75"/>
      <c r="W14163" s="75"/>
      <c r="AD14163" s="77"/>
    </row>
    <row r="14164" spans="16:30" ht="4.5" customHeight="1" x14ac:dyDescent="0.2">
      <c r="P14164" s="75"/>
      <c r="Q14164" s="75"/>
      <c r="W14164" s="75"/>
      <c r="AD14164" s="77"/>
    </row>
    <row r="14165" spans="16:30" ht="4.5" customHeight="1" x14ac:dyDescent="0.2">
      <c r="P14165" s="75"/>
      <c r="Q14165" s="75"/>
      <c r="W14165" s="75"/>
      <c r="AD14165" s="77"/>
    </row>
    <row r="14166" spans="16:30" ht="4.5" customHeight="1" x14ac:dyDescent="0.2">
      <c r="P14166" s="75"/>
      <c r="Q14166" s="75"/>
      <c r="W14166" s="75"/>
      <c r="AD14166" s="77"/>
    </row>
    <row r="14167" spans="16:30" ht="4.5" customHeight="1" x14ac:dyDescent="0.2">
      <c r="P14167" s="75"/>
      <c r="Q14167" s="75"/>
      <c r="W14167" s="75"/>
      <c r="AD14167" s="77"/>
    </row>
    <row r="14168" spans="16:30" ht="4.5" customHeight="1" x14ac:dyDescent="0.2">
      <c r="P14168" s="75"/>
      <c r="Q14168" s="75"/>
      <c r="W14168" s="75"/>
      <c r="AD14168" s="77"/>
    </row>
    <row r="14169" spans="16:30" ht="4.5" customHeight="1" x14ac:dyDescent="0.2">
      <c r="P14169" s="75"/>
      <c r="Q14169" s="75"/>
      <c r="W14169" s="75"/>
      <c r="AD14169" s="77"/>
    </row>
    <row r="14170" spans="16:30" ht="4.5" customHeight="1" x14ac:dyDescent="0.2">
      <c r="P14170" s="75"/>
      <c r="Q14170" s="75"/>
      <c r="W14170" s="75"/>
      <c r="AD14170" s="77"/>
    </row>
    <row r="14171" spans="16:30" ht="4.5" customHeight="1" x14ac:dyDescent="0.2">
      <c r="P14171" s="75"/>
      <c r="Q14171" s="75"/>
      <c r="W14171" s="75"/>
      <c r="AD14171" s="77"/>
    </row>
    <row r="14172" spans="16:30" ht="4.5" customHeight="1" x14ac:dyDescent="0.2">
      <c r="P14172" s="75"/>
      <c r="Q14172" s="75"/>
      <c r="W14172" s="75"/>
      <c r="AD14172" s="77"/>
    </row>
    <row r="14173" spans="16:30" ht="4.5" customHeight="1" x14ac:dyDescent="0.2">
      <c r="P14173" s="75"/>
      <c r="Q14173" s="75"/>
      <c r="W14173" s="75"/>
      <c r="AD14173" s="77"/>
    </row>
    <row r="14174" spans="16:30" ht="4.5" customHeight="1" x14ac:dyDescent="0.2">
      <c r="P14174" s="75"/>
      <c r="Q14174" s="75"/>
      <c r="W14174" s="75"/>
      <c r="AD14174" s="77"/>
    </row>
    <row r="14175" spans="16:30" ht="4.5" customHeight="1" x14ac:dyDescent="0.2">
      <c r="P14175" s="75"/>
      <c r="Q14175" s="75"/>
      <c r="W14175" s="75"/>
      <c r="AD14175" s="77"/>
    </row>
    <row r="14176" spans="16:30" ht="4.5" customHeight="1" x14ac:dyDescent="0.2">
      <c r="P14176" s="75"/>
      <c r="Q14176" s="75"/>
      <c r="W14176" s="75"/>
      <c r="AD14176" s="77"/>
    </row>
    <row r="14177" spans="16:30" ht="4.5" customHeight="1" x14ac:dyDescent="0.2">
      <c r="P14177" s="75"/>
      <c r="Q14177" s="75"/>
      <c r="W14177" s="75"/>
      <c r="AD14177" s="77"/>
    </row>
    <row r="14178" spans="16:30" ht="4.5" customHeight="1" x14ac:dyDescent="0.2">
      <c r="P14178" s="75"/>
      <c r="Q14178" s="75"/>
      <c r="W14178" s="75"/>
      <c r="AD14178" s="77"/>
    </row>
    <row r="14179" spans="16:30" ht="4.5" customHeight="1" x14ac:dyDescent="0.2">
      <c r="P14179" s="75"/>
      <c r="Q14179" s="75"/>
      <c r="W14179" s="75"/>
      <c r="AD14179" s="77"/>
    </row>
    <row r="14180" spans="16:30" ht="4.5" customHeight="1" x14ac:dyDescent="0.2">
      <c r="P14180" s="75"/>
      <c r="Q14180" s="75"/>
      <c r="W14180" s="75"/>
      <c r="AD14180" s="77"/>
    </row>
    <row r="14181" spans="16:30" ht="4.5" customHeight="1" x14ac:dyDescent="0.2">
      <c r="P14181" s="75"/>
      <c r="Q14181" s="75"/>
      <c r="W14181" s="75"/>
      <c r="AD14181" s="77"/>
    </row>
    <row r="14182" spans="16:30" ht="4.5" customHeight="1" x14ac:dyDescent="0.2">
      <c r="P14182" s="75"/>
      <c r="Q14182" s="75"/>
      <c r="W14182" s="75"/>
      <c r="AD14182" s="77"/>
    </row>
    <row r="14183" spans="16:30" ht="4.5" customHeight="1" x14ac:dyDescent="0.2">
      <c r="P14183" s="75"/>
      <c r="Q14183" s="75"/>
      <c r="W14183" s="75"/>
      <c r="AD14183" s="77"/>
    </row>
    <row r="14184" spans="16:30" ht="4.5" customHeight="1" x14ac:dyDescent="0.2">
      <c r="P14184" s="75"/>
      <c r="Q14184" s="75"/>
      <c r="W14184" s="75"/>
      <c r="AD14184" s="77"/>
    </row>
    <row r="14185" spans="16:30" ht="4.5" customHeight="1" x14ac:dyDescent="0.2">
      <c r="P14185" s="75"/>
      <c r="Q14185" s="75"/>
      <c r="W14185" s="75"/>
      <c r="AD14185" s="77"/>
    </row>
    <row r="14186" spans="16:30" ht="4.5" customHeight="1" x14ac:dyDescent="0.2">
      <c r="P14186" s="75"/>
      <c r="Q14186" s="75"/>
      <c r="W14186" s="75"/>
      <c r="AD14186" s="77"/>
    </row>
    <row r="14187" spans="16:30" ht="4.5" customHeight="1" x14ac:dyDescent="0.2">
      <c r="P14187" s="75"/>
      <c r="Q14187" s="75"/>
      <c r="W14187" s="75"/>
      <c r="AD14187" s="77"/>
    </row>
    <row r="14188" spans="16:30" ht="4.5" customHeight="1" x14ac:dyDescent="0.2">
      <c r="P14188" s="75"/>
      <c r="Q14188" s="75"/>
      <c r="W14188" s="75"/>
      <c r="AD14188" s="77"/>
    </row>
    <row r="14189" spans="16:30" ht="4.5" customHeight="1" x14ac:dyDescent="0.2">
      <c r="P14189" s="75"/>
      <c r="Q14189" s="75"/>
      <c r="W14189" s="75"/>
      <c r="AD14189" s="77"/>
    </row>
    <row r="14190" spans="16:30" ht="4.5" customHeight="1" x14ac:dyDescent="0.2">
      <c r="P14190" s="75"/>
      <c r="Q14190" s="75"/>
      <c r="W14190" s="75"/>
      <c r="AD14190" s="77"/>
    </row>
    <row r="14191" spans="16:30" ht="4.5" customHeight="1" x14ac:dyDescent="0.2">
      <c r="P14191" s="75"/>
      <c r="Q14191" s="75"/>
      <c r="W14191" s="75"/>
      <c r="AD14191" s="77"/>
    </row>
    <row r="14192" spans="16:30" ht="4.5" customHeight="1" x14ac:dyDescent="0.2">
      <c r="P14192" s="75"/>
      <c r="Q14192" s="75"/>
      <c r="W14192" s="75"/>
      <c r="AD14192" s="77"/>
    </row>
    <row r="14193" spans="16:30" ht="4.5" customHeight="1" x14ac:dyDescent="0.2">
      <c r="P14193" s="75"/>
      <c r="Q14193" s="75"/>
      <c r="W14193" s="75"/>
      <c r="AD14193" s="77"/>
    </row>
    <row r="14194" spans="16:30" ht="4.5" customHeight="1" x14ac:dyDescent="0.2">
      <c r="P14194" s="75"/>
      <c r="Q14194" s="75"/>
      <c r="W14194" s="75"/>
      <c r="AD14194" s="77"/>
    </row>
    <row r="14195" spans="16:30" ht="4.5" customHeight="1" x14ac:dyDescent="0.2">
      <c r="P14195" s="75"/>
      <c r="Q14195" s="75"/>
      <c r="W14195" s="75"/>
      <c r="AD14195" s="77"/>
    </row>
    <row r="14196" spans="16:30" ht="4.5" customHeight="1" x14ac:dyDescent="0.2">
      <c r="P14196" s="75"/>
      <c r="Q14196" s="75"/>
      <c r="W14196" s="75"/>
      <c r="AD14196" s="77"/>
    </row>
    <row r="14197" spans="16:30" ht="4.5" customHeight="1" x14ac:dyDescent="0.2">
      <c r="P14197" s="75"/>
      <c r="Q14197" s="75"/>
      <c r="W14197" s="75"/>
      <c r="AD14197" s="77"/>
    </row>
    <row r="14198" spans="16:30" ht="4.5" customHeight="1" x14ac:dyDescent="0.2">
      <c r="P14198" s="75"/>
      <c r="Q14198" s="75"/>
      <c r="W14198" s="75"/>
      <c r="AD14198" s="77"/>
    </row>
    <row r="14199" spans="16:30" ht="4.5" customHeight="1" x14ac:dyDescent="0.2">
      <c r="P14199" s="75"/>
      <c r="Q14199" s="75"/>
      <c r="W14199" s="75"/>
      <c r="AD14199" s="77"/>
    </row>
    <row r="14200" spans="16:30" ht="4.5" customHeight="1" x14ac:dyDescent="0.2">
      <c r="P14200" s="75"/>
      <c r="Q14200" s="75"/>
      <c r="W14200" s="75"/>
      <c r="AD14200" s="77"/>
    </row>
    <row r="14201" spans="16:30" ht="4.5" customHeight="1" x14ac:dyDescent="0.2">
      <c r="P14201" s="75"/>
      <c r="Q14201" s="75"/>
      <c r="W14201" s="75"/>
      <c r="AD14201" s="77"/>
    </row>
    <row r="14202" spans="16:30" ht="4.5" customHeight="1" x14ac:dyDescent="0.2">
      <c r="P14202" s="75"/>
      <c r="Q14202" s="75"/>
      <c r="W14202" s="75"/>
      <c r="AD14202" s="77"/>
    </row>
    <row r="14203" spans="16:30" ht="4.5" customHeight="1" x14ac:dyDescent="0.2">
      <c r="P14203" s="75"/>
      <c r="Q14203" s="75"/>
      <c r="W14203" s="75"/>
      <c r="AD14203" s="77"/>
    </row>
    <row r="14204" spans="16:30" ht="4.5" customHeight="1" x14ac:dyDescent="0.2">
      <c r="P14204" s="75"/>
      <c r="Q14204" s="75"/>
      <c r="W14204" s="75"/>
      <c r="AD14204" s="77"/>
    </row>
    <row r="14205" spans="16:30" ht="4.5" customHeight="1" x14ac:dyDescent="0.2">
      <c r="P14205" s="75"/>
      <c r="Q14205" s="75"/>
      <c r="W14205" s="75"/>
      <c r="AD14205" s="77"/>
    </row>
    <row r="14206" spans="16:30" ht="4.5" customHeight="1" x14ac:dyDescent="0.2">
      <c r="P14206" s="75"/>
      <c r="Q14206" s="75"/>
      <c r="W14206" s="75"/>
      <c r="AD14206" s="77"/>
    </row>
    <row r="14207" spans="16:30" ht="4.5" customHeight="1" x14ac:dyDescent="0.2">
      <c r="P14207" s="75"/>
      <c r="Q14207" s="75"/>
      <c r="W14207" s="75"/>
      <c r="AD14207" s="77"/>
    </row>
    <row r="14208" spans="16:30" ht="4.5" customHeight="1" x14ac:dyDescent="0.2">
      <c r="P14208" s="75"/>
      <c r="Q14208" s="75"/>
      <c r="W14208" s="75"/>
      <c r="AD14208" s="77"/>
    </row>
    <row r="14209" spans="16:30" ht="4.5" customHeight="1" x14ac:dyDescent="0.2">
      <c r="P14209" s="75"/>
      <c r="Q14209" s="75"/>
      <c r="W14209" s="75"/>
      <c r="AD14209" s="77"/>
    </row>
    <row r="14210" spans="16:30" ht="4.5" customHeight="1" x14ac:dyDescent="0.2">
      <c r="P14210" s="75"/>
      <c r="Q14210" s="75"/>
      <c r="W14210" s="75"/>
      <c r="AD14210" s="77"/>
    </row>
    <row r="14211" spans="16:30" ht="4.5" customHeight="1" x14ac:dyDescent="0.2">
      <c r="P14211" s="75"/>
      <c r="Q14211" s="75"/>
      <c r="W14211" s="75"/>
      <c r="AD14211" s="77"/>
    </row>
    <row r="14212" spans="16:30" ht="4.5" customHeight="1" x14ac:dyDescent="0.2">
      <c r="P14212" s="75"/>
      <c r="Q14212" s="75"/>
      <c r="W14212" s="75"/>
      <c r="AD14212" s="77"/>
    </row>
    <row r="14213" spans="16:30" ht="4.5" customHeight="1" x14ac:dyDescent="0.2">
      <c r="P14213" s="75"/>
      <c r="Q14213" s="75"/>
      <c r="W14213" s="75"/>
      <c r="AD14213" s="77"/>
    </row>
    <row r="14214" spans="16:30" ht="4.5" customHeight="1" x14ac:dyDescent="0.2">
      <c r="P14214" s="75"/>
      <c r="Q14214" s="75"/>
      <c r="W14214" s="75"/>
      <c r="AD14214" s="77"/>
    </row>
    <row r="14215" spans="16:30" ht="4.5" customHeight="1" x14ac:dyDescent="0.2">
      <c r="P14215" s="75"/>
      <c r="Q14215" s="75"/>
      <c r="W14215" s="75"/>
      <c r="AD14215" s="77"/>
    </row>
    <row r="14216" spans="16:30" ht="4.5" customHeight="1" x14ac:dyDescent="0.2">
      <c r="P14216" s="75"/>
      <c r="Q14216" s="75"/>
      <c r="W14216" s="75"/>
      <c r="AD14216" s="77"/>
    </row>
    <row r="14217" spans="16:30" ht="4.5" customHeight="1" x14ac:dyDescent="0.2">
      <c r="P14217" s="75"/>
      <c r="Q14217" s="75"/>
      <c r="W14217" s="75"/>
      <c r="AD14217" s="77"/>
    </row>
    <row r="14218" spans="16:30" ht="4.5" customHeight="1" x14ac:dyDescent="0.2">
      <c r="P14218" s="75"/>
      <c r="Q14218" s="75"/>
      <c r="W14218" s="75"/>
      <c r="AD14218" s="77"/>
    </row>
    <row r="14219" spans="16:30" ht="4.5" customHeight="1" x14ac:dyDescent="0.2">
      <c r="P14219" s="75"/>
      <c r="Q14219" s="75"/>
      <c r="W14219" s="75"/>
      <c r="AD14219" s="77"/>
    </row>
    <row r="14220" spans="16:30" ht="4.5" customHeight="1" x14ac:dyDescent="0.2">
      <c r="P14220" s="75"/>
      <c r="Q14220" s="75"/>
      <c r="W14220" s="75"/>
      <c r="AD14220" s="77"/>
    </row>
    <row r="14221" spans="16:30" ht="4.5" customHeight="1" x14ac:dyDescent="0.2">
      <c r="P14221" s="75"/>
      <c r="Q14221" s="75"/>
      <c r="W14221" s="75"/>
      <c r="AD14221" s="77"/>
    </row>
    <row r="14222" spans="16:30" ht="4.5" customHeight="1" x14ac:dyDescent="0.2">
      <c r="P14222" s="75"/>
      <c r="Q14222" s="75"/>
      <c r="W14222" s="75"/>
      <c r="AD14222" s="77"/>
    </row>
    <row r="14223" spans="16:30" ht="4.5" customHeight="1" x14ac:dyDescent="0.2">
      <c r="P14223" s="75"/>
      <c r="Q14223" s="75"/>
      <c r="W14223" s="75"/>
      <c r="AD14223" s="77"/>
    </row>
    <row r="14224" spans="16:30" ht="4.5" customHeight="1" x14ac:dyDescent="0.2">
      <c r="P14224" s="75"/>
      <c r="Q14224" s="75"/>
      <c r="W14224" s="75"/>
      <c r="AD14224" s="77"/>
    </row>
    <row r="14225" spans="16:30" ht="4.5" customHeight="1" x14ac:dyDescent="0.2">
      <c r="P14225" s="75"/>
      <c r="Q14225" s="75"/>
      <c r="W14225" s="75"/>
      <c r="AD14225" s="77"/>
    </row>
    <row r="14226" spans="16:30" ht="4.5" customHeight="1" x14ac:dyDescent="0.2">
      <c r="P14226" s="75"/>
      <c r="Q14226" s="75"/>
      <c r="W14226" s="75"/>
      <c r="AD14226" s="77"/>
    </row>
    <row r="14227" spans="16:30" ht="4.5" customHeight="1" x14ac:dyDescent="0.2">
      <c r="P14227" s="75"/>
      <c r="Q14227" s="75"/>
      <c r="W14227" s="75"/>
      <c r="AD14227" s="77"/>
    </row>
    <row r="14228" spans="16:30" ht="4.5" customHeight="1" x14ac:dyDescent="0.2">
      <c r="P14228" s="75"/>
      <c r="Q14228" s="75"/>
      <c r="W14228" s="75"/>
      <c r="AD14228" s="77"/>
    </row>
    <row r="14229" spans="16:30" ht="4.5" customHeight="1" x14ac:dyDescent="0.2">
      <c r="P14229" s="75"/>
      <c r="Q14229" s="75"/>
      <c r="W14229" s="75"/>
      <c r="AD14229" s="77"/>
    </row>
    <row r="14230" spans="16:30" ht="4.5" customHeight="1" x14ac:dyDescent="0.2">
      <c r="P14230" s="75"/>
      <c r="Q14230" s="75"/>
      <c r="W14230" s="75"/>
      <c r="AD14230" s="77"/>
    </row>
    <row r="14231" spans="16:30" ht="4.5" customHeight="1" x14ac:dyDescent="0.2">
      <c r="P14231" s="75"/>
      <c r="Q14231" s="75"/>
      <c r="W14231" s="75"/>
      <c r="AD14231" s="77"/>
    </row>
    <row r="14232" spans="16:30" ht="4.5" customHeight="1" x14ac:dyDescent="0.2">
      <c r="P14232" s="75"/>
      <c r="Q14232" s="75"/>
      <c r="W14232" s="75"/>
      <c r="AD14232" s="77"/>
    </row>
    <row r="14233" spans="16:30" ht="4.5" customHeight="1" x14ac:dyDescent="0.2">
      <c r="P14233" s="75"/>
      <c r="Q14233" s="75"/>
      <c r="W14233" s="75"/>
      <c r="AD14233" s="77"/>
    </row>
    <row r="14234" spans="16:30" ht="4.5" customHeight="1" x14ac:dyDescent="0.2">
      <c r="P14234" s="75"/>
      <c r="Q14234" s="75"/>
      <c r="W14234" s="75"/>
      <c r="AD14234" s="77"/>
    </row>
    <row r="14235" spans="16:30" ht="4.5" customHeight="1" x14ac:dyDescent="0.2">
      <c r="P14235" s="75"/>
      <c r="Q14235" s="75"/>
      <c r="W14235" s="75"/>
      <c r="AD14235" s="77"/>
    </row>
    <row r="14236" spans="16:30" ht="4.5" customHeight="1" x14ac:dyDescent="0.2">
      <c r="P14236" s="75"/>
      <c r="Q14236" s="75"/>
      <c r="W14236" s="75"/>
      <c r="AD14236" s="77"/>
    </row>
    <row r="14237" spans="16:30" ht="4.5" customHeight="1" x14ac:dyDescent="0.2">
      <c r="P14237" s="75"/>
      <c r="Q14237" s="75"/>
      <c r="W14237" s="75"/>
      <c r="AD14237" s="77"/>
    </row>
    <row r="14238" spans="16:30" ht="4.5" customHeight="1" x14ac:dyDescent="0.2">
      <c r="P14238" s="75"/>
      <c r="Q14238" s="75"/>
      <c r="W14238" s="75"/>
      <c r="AD14238" s="77"/>
    </row>
    <row r="14239" spans="16:30" ht="4.5" customHeight="1" x14ac:dyDescent="0.2">
      <c r="P14239" s="75"/>
      <c r="Q14239" s="75"/>
      <c r="W14239" s="75"/>
      <c r="AD14239" s="77"/>
    </row>
    <row r="14240" spans="16:30" ht="4.5" customHeight="1" x14ac:dyDescent="0.2">
      <c r="P14240" s="75"/>
      <c r="Q14240" s="75"/>
      <c r="W14240" s="75"/>
      <c r="AD14240" s="77"/>
    </row>
    <row r="14241" spans="16:30" ht="4.5" customHeight="1" x14ac:dyDescent="0.2">
      <c r="P14241" s="75"/>
      <c r="Q14241" s="75"/>
      <c r="W14241" s="75"/>
      <c r="AD14241" s="77"/>
    </row>
    <row r="14242" spans="16:30" ht="4.5" customHeight="1" x14ac:dyDescent="0.2">
      <c r="P14242" s="75"/>
      <c r="Q14242" s="75"/>
      <c r="W14242" s="75"/>
      <c r="AD14242" s="77"/>
    </row>
    <row r="14243" spans="16:30" ht="4.5" customHeight="1" x14ac:dyDescent="0.2">
      <c r="P14243" s="75"/>
      <c r="Q14243" s="75"/>
      <c r="W14243" s="75"/>
      <c r="AD14243" s="77"/>
    </row>
    <row r="14244" spans="16:30" ht="4.5" customHeight="1" x14ac:dyDescent="0.2">
      <c r="P14244" s="75"/>
      <c r="Q14244" s="75"/>
      <c r="W14244" s="75"/>
      <c r="AD14244" s="77"/>
    </row>
    <row r="14245" spans="16:30" ht="4.5" customHeight="1" x14ac:dyDescent="0.2">
      <c r="P14245" s="75"/>
      <c r="Q14245" s="75"/>
      <c r="W14245" s="75"/>
      <c r="AD14245" s="77"/>
    </row>
    <row r="14246" spans="16:30" ht="4.5" customHeight="1" x14ac:dyDescent="0.2">
      <c r="P14246" s="75"/>
      <c r="Q14246" s="75"/>
      <c r="W14246" s="75"/>
      <c r="AD14246" s="77"/>
    </row>
    <row r="14247" spans="16:30" ht="4.5" customHeight="1" x14ac:dyDescent="0.2">
      <c r="P14247" s="75"/>
      <c r="Q14247" s="75"/>
      <c r="W14247" s="75"/>
      <c r="AD14247" s="77"/>
    </row>
    <row r="14248" spans="16:30" ht="4.5" customHeight="1" x14ac:dyDescent="0.2">
      <c r="P14248" s="75"/>
      <c r="Q14248" s="75"/>
      <c r="W14248" s="75"/>
      <c r="AD14248" s="77"/>
    </row>
    <row r="14249" spans="16:30" ht="4.5" customHeight="1" x14ac:dyDescent="0.2">
      <c r="P14249" s="75"/>
      <c r="Q14249" s="75"/>
      <c r="W14249" s="75"/>
      <c r="AD14249" s="77"/>
    </row>
    <row r="14250" spans="16:30" ht="4.5" customHeight="1" x14ac:dyDescent="0.2">
      <c r="P14250" s="75"/>
      <c r="Q14250" s="75"/>
      <c r="W14250" s="75"/>
      <c r="AD14250" s="77"/>
    </row>
    <row r="14251" spans="16:30" ht="4.5" customHeight="1" x14ac:dyDescent="0.2">
      <c r="P14251" s="75"/>
      <c r="Q14251" s="75"/>
      <c r="W14251" s="75"/>
      <c r="AD14251" s="77"/>
    </row>
    <row r="14252" spans="16:30" ht="4.5" customHeight="1" x14ac:dyDescent="0.2">
      <c r="P14252" s="75"/>
      <c r="Q14252" s="75"/>
      <c r="W14252" s="75"/>
      <c r="AD14252" s="77"/>
    </row>
    <row r="14253" spans="16:30" ht="4.5" customHeight="1" x14ac:dyDescent="0.2">
      <c r="P14253" s="75"/>
      <c r="Q14253" s="75"/>
      <c r="W14253" s="75"/>
      <c r="AD14253" s="77"/>
    </row>
    <row r="14254" spans="16:30" ht="4.5" customHeight="1" x14ac:dyDescent="0.2">
      <c r="P14254" s="75"/>
      <c r="Q14254" s="75"/>
      <c r="W14254" s="75"/>
      <c r="AD14254" s="77"/>
    </row>
    <row r="14255" spans="16:30" ht="4.5" customHeight="1" x14ac:dyDescent="0.2">
      <c r="P14255" s="75"/>
      <c r="Q14255" s="75"/>
      <c r="W14255" s="75"/>
      <c r="AD14255" s="77"/>
    </row>
    <row r="14256" spans="16:30" ht="4.5" customHeight="1" x14ac:dyDescent="0.2">
      <c r="P14256" s="75"/>
      <c r="Q14256" s="75"/>
      <c r="W14256" s="75"/>
      <c r="AD14256" s="77"/>
    </row>
    <row r="14257" spans="16:30" ht="4.5" customHeight="1" x14ac:dyDescent="0.2">
      <c r="P14257" s="75"/>
      <c r="Q14257" s="75"/>
      <c r="W14257" s="75"/>
      <c r="AD14257" s="77"/>
    </row>
    <row r="14258" spans="16:30" ht="4.5" customHeight="1" x14ac:dyDescent="0.2">
      <c r="P14258" s="75"/>
      <c r="Q14258" s="75"/>
      <c r="W14258" s="75"/>
      <c r="AD14258" s="77"/>
    </row>
    <row r="14259" spans="16:30" ht="4.5" customHeight="1" x14ac:dyDescent="0.2">
      <c r="P14259" s="75"/>
      <c r="Q14259" s="75"/>
      <c r="W14259" s="75"/>
      <c r="AD14259" s="77"/>
    </row>
    <row r="14260" spans="16:30" ht="4.5" customHeight="1" x14ac:dyDescent="0.2">
      <c r="P14260" s="75"/>
      <c r="Q14260" s="75"/>
      <c r="W14260" s="75"/>
      <c r="AD14260" s="77"/>
    </row>
    <row r="14261" spans="16:30" ht="4.5" customHeight="1" x14ac:dyDescent="0.2">
      <c r="P14261" s="75"/>
      <c r="Q14261" s="75"/>
      <c r="W14261" s="75"/>
      <c r="AD14261" s="77"/>
    </row>
    <row r="14262" spans="16:30" ht="4.5" customHeight="1" x14ac:dyDescent="0.2">
      <c r="P14262" s="75"/>
      <c r="Q14262" s="75"/>
      <c r="W14262" s="75"/>
      <c r="AD14262" s="77"/>
    </row>
    <row r="14263" spans="16:30" ht="4.5" customHeight="1" x14ac:dyDescent="0.2">
      <c r="P14263" s="75"/>
      <c r="Q14263" s="75"/>
      <c r="W14263" s="75"/>
      <c r="AD14263" s="77"/>
    </row>
    <row r="14264" spans="16:30" ht="4.5" customHeight="1" x14ac:dyDescent="0.2">
      <c r="P14264" s="75"/>
      <c r="Q14264" s="75"/>
      <c r="W14264" s="75"/>
      <c r="AD14264" s="77"/>
    </row>
    <row r="14265" spans="16:30" ht="4.5" customHeight="1" x14ac:dyDescent="0.2">
      <c r="P14265" s="75"/>
      <c r="Q14265" s="75"/>
      <c r="W14265" s="75"/>
      <c r="AD14265" s="77"/>
    </row>
    <row r="14266" spans="16:30" ht="4.5" customHeight="1" x14ac:dyDescent="0.2">
      <c r="P14266" s="75"/>
      <c r="Q14266" s="75"/>
      <c r="W14266" s="75"/>
      <c r="AD14266" s="77"/>
    </row>
    <row r="14267" spans="16:30" ht="4.5" customHeight="1" x14ac:dyDescent="0.2">
      <c r="P14267" s="75"/>
      <c r="Q14267" s="75"/>
      <c r="W14267" s="75"/>
      <c r="AD14267" s="77"/>
    </row>
    <row r="14268" spans="16:30" ht="4.5" customHeight="1" x14ac:dyDescent="0.2">
      <c r="P14268" s="75"/>
      <c r="Q14268" s="75"/>
      <c r="W14268" s="75"/>
      <c r="AD14268" s="77"/>
    </row>
    <row r="14269" spans="16:30" ht="4.5" customHeight="1" x14ac:dyDescent="0.2">
      <c r="P14269" s="75"/>
      <c r="Q14269" s="75"/>
      <c r="W14269" s="75"/>
      <c r="AD14269" s="77"/>
    </row>
    <row r="14270" spans="16:30" ht="4.5" customHeight="1" x14ac:dyDescent="0.2">
      <c r="P14270" s="75"/>
      <c r="Q14270" s="75"/>
      <c r="W14270" s="75"/>
      <c r="AD14270" s="77"/>
    </row>
    <row r="14271" spans="16:30" ht="4.5" customHeight="1" x14ac:dyDescent="0.2">
      <c r="P14271" s="75"/>
      <c r="Q14271" s="75"/>
      <c r="W14271" s="75"/>
      <c r="AD14271" s="77"/>
    </row>
    <row r="14272" spans="16:30" ht="4.5" customHeight="1" x14ac:dyDescent="0.2">
      <c r="P14272" s="75"/>
      <c r="Q14272" s="75"/>
      <c r="W14272" s="75"/>
      <c r="AD14272" s="77"/>
    </row>
    <row r="14273" spans="16:30" ht="4.5" customHeight="1" x14ac:dyDescent="0.2">
      <c r="P14273" s="75"/>
      <c r="Q14273" s="75"/>
      <c r="W14273" s="75"/>
      <c r="AD14273" s="77"/>
    </row>
    <row r="14274" spans="16:30" ht="4.5" customHeight="1" x14ac:dyDescent="0.2">
      <c r="P14274" s="75"/>
      <c r="Q14274" s="75"/>
      <c r="W14274" s="75"/>
      <c r="AD14274" s="77"/>
    </row>
    <row r="14275" spans="16:30" ht="4.5" customHeight="1" x14ac:dyDescent="0.2">
      <c r="P14275" s="75"/>
      <c r="Q14275" s="75"/>
      <c r="W14275" s="75"/>
      <c r="AD14275" s="77"/>
    </row>
    <row r="14276" spans="16:30" ht="4.5" customHeight="1" x14ac:dyDescent="0.2">
      <c r="P14276" s="75"/>
      <c r="Q14276" s="75"/>
      <c r="W14276" s="75"/>
      <c r="AD14276" s="77"/>
    </row>
    <row r="14277" spans="16:30" ht="4.5" customHeight="1" x14ac:dyDescent="0.2">
      <c r="P14277" s="75"/>
      <c r="Q14277" s="75"/>
      <c r="W14277" s="75"/>
      <c r="AD14277" s="77"/>
    </row>
    <row r="14278" spans="16:30" ht="4.5" customHeight="1" x14ac:dyDescent="0.2">
      <c r="P14278" s="75"/>
      <c r="Q14278" s="75"/>
      <c r="W14278" s="75"/>
      <c r="AD14278" s="77"/>
    </row>
    <row r="14279" spans="16:30" ht="4.5" customHeight="1" x14ac:dyDescent="0.2">
      <c r="P14279" s="75"/>
      <c r="Q14279" s="75"/>
      <c r="W14279" s="75"/>
      <c r="AD14279" s="77"/>
    </row>
    <row r="14280" spans="16:30" ht="4.5" customHeight="1" x14ac:dyDescent="0.2">
      <c r="P14280" s="75"/>
      <c r="Q14280" s="75"/>
      <c r="W14280" s="75"/>
      <c r="AD14280" s="77"/>
    </row>
    <row r="14281" spans="16:30" ht="4.5" customHeight="1" x14ac:dyDescent="0.2">
      <c r="P14281" s="75"/>
      <c r="Q14281" s="75"/>
      <c r="W14281" s="75"/>
      <c r="AD14281" s="77"/>
    </row>
    <row r="14282" spans="16:30" ht="4.5" customHeight="1" x14ac:dyDescent="0.2">
      <c r="P14282" s="75"/>
      <c r="Q14282" s="75"/>
      <c r="W14282" s="75"/>
      <c r="AD14282" s="77"/>
    </row>
    <row r="14283" spans="16:30" ht="4.5" customHeight="1" x14ac:dyDescent="0.2">
      <c r="P14283" s="75"/>
      <c r="Q14283" s="75"/>
      <c r="W14283" s="75"/>
      <c r="AD14283" s="77"/>
    </row>
    <row r="14284" spans="16:30" ht="4.5" customHeight="1" x14ac:dyDescent="0.2">
      <c r="P14284" s="75"/>
      <c r="Q14284" s="75"/>
      <c r="W14284" s="75"/>
      <c r="AD14284" s="77"/>
    </row>
    <row r="14285" spans="16:30" ht="4.5" customHeight="1" x14ac:dyDescent="0.2">
      <c r="P14285" s="75"/>
      <c r="Q14285" s="75"/>
      <c r="W14285" s="75"/>
      <c r="AD14285" s="77"/>
    </row>
    <row r="14286" spans="16:30" ht="4.5" customHeight="1" x14ac:dyDescent="0.2">
      <c r="P14286" s="75"/>
      <c r="Q14286" s="75"/>
      <c r="W14286" s="75"/>
      <c r="AD14286" s="77"/>
    </row>
    <row r="14287" spans="16:30" ht="4.5" customHeight="1" x14ac:dyDescent="0.2">
      <c r="P14287" s="75"/>
      <c r="Q14287" s="75"/>
      <c r="W14287" s="75"/>
      <c r="AD14287" s="77"/>
    </row>
    <row r="14288" spans="16:30" ht="4.5" customHeight="1" x14ac:dyDescent="0.2">
      <c r="P14288" s="75"/>
      <c r="Q14288" s="75"/>
      <c r="W14288" s="75"/>
      <c r="AD14288" s="77"/>
    </row>
    <row r="14289" spans="16:30" ht="4.5" customHeight="1" x14ac:dyDescent="0.2">
      <c r="P14289" s="75"/>
      <c r="Q14289" s="75"/>
      <c r="W14289" s="75"/>
      <c r="AD14289" s="77"/>
    </row>
    <row r="14290" spans="16:30" ht="4.5" customHeight="1" x14ac:dyDescent="0.2">
      <c r="P14290" s="75"/>
      <c r="Q14290" s="75"/>
      <c r="W14290" s="75"/>
      <c r="AD14290" s="77"/>
    </row>
    <row r="14291" spans="16:30" ht="4.5" customHeight="1" x14ac:dyDescent="0.2">
      <c r="P14291" s="75"/>
      <c r="Q14291" s="75"/>
      <c r="W14291" s="75"/>
      <c r="AD14291" s="77"/>
    </row>
    <row r="14292" spans="16:30" ht="4.5" customHeight="1" x14ac:dyDescent="0.2">
      <c r="P14292" s="75"/>
      <c r="Q14292" s="75"/>
      <c r="W14292" s="75"/>
      <c r="AD14292" s="77"/>
    </row>
    <row r="14293" spans="16:30" ht="4.5" customHeight="1" x14ac:dyDescent="0.2">
      <c r="P14293" s="75"/>
      <c r="Q14293" s="75"/>
      <c r="W14293" s="75"/>
      <c r="AD14293" s="77"/>
    </row>
    <row r="14294" spans="16:30" ht="4.5" customHeight="1" x14ac:dyDescent="0.2">
      <c r="P14294" s="75"/>
      <c r="Q14294" s="75"/>
      <c r="W14294" s="75"/>
      <c r="AD14294" s="77"/>
    </row>
    <row r="14295" spans="16:30" ht="4.5" customHeight="1" x14ac:dyDescent="0.2">
      <c r="P14295" s="75"/>
      <c r="Q14295" s="75"/>
      <c r="W14295" s="75"/>
      <c r="AD14295" s="77"/>
    </row>
    <row r="14296" spans="16:30" ht="4.5" customHeight="1" x14ac:dyDescent="0.2">
      <c r="P14296" s="75"/>
      <c r="Q14296" s="75"/>
      <c r="W14296" s="75"/>
      <c r="AD14296" s="77"/>
    </row>
    <row r="14297" spans="16:30" ht="4.5" customHeight="1" x14ac:dyDescent="0.2">
      <c r="P14297" s="75"/>
      <c r="Q14297" s="75"/>
      <c r="W14297" s="75"/>
      <c r="AD14297" s="77"/>
    </row>
    <row r="14298" spans="16:30" ht="4.5" customHeight="1" x14ac:dyDescent="0.2">
      <c r="P14298" s="75"/>
      <c r="Q14298" s="75"/>
      <c r="W14298" s="75"/>
      <c r="AD14298" s="77"/>
    </row>
    <row r="14299" spans="16:30" ht="4.5" customHeight="1" x14ac:dyDescent="0.2">
      <c r="P14299" s="75"/>
      <c r="Q14299" s="75"/>
      <c r="W14299" s="75"/>
      <c r="AD14299" s="77"/>
    </row>
    <row r="14300" spans="16:30" ht="4.5" customHeight="1" x14ac:dyDescent="0.2">
      <c r="P14300" s="75"/>
      <c r="Q14300" s="75"/>
      <c r="W14300" s="75"/>
      <c r="AD14300" s="77"/>
    </row>
    <row r="14301" spans="16:30" ht="4.5" customHeight="1" x14ac:dyDescent="0.2">
      <c r="P14301" s="75"/>
      <c r="Q14301" s="75"/>
      <c r="W14301" s="75"/>
      <c r="AD14301" s="77"/>
    </row>
    <row r="14302" spans="16:30" ht="4.5" customHeight="1" x14ac:dyDescent="0.2">
      <c r="P14302" s="75"/>
      <c r="Q14302" s="75"/>
      <c r="W14302" s="75"/>
      <c r="AD14302" s="77"/>
    </row>
    <row r="14303" spans="16:30" ht="4.5" customHeight="1" x14ac:dyDescent="0.2">
      <c r="P14303" s="75"/>
      <c r="Q14303" s="75"/>
      <c r="W14303" s="75"/>
      <c r="AD14303" s="77"/>
    </row>
    <row r="14304" spans="16:30" ht="4.5" customHeight="1" x14ac:dyDescent="0.2">
      <c r="P14304" s="75"/>
      <c r="Q14304" s="75"/>
      <c r="W14304" s="75"/>
      <c r="AD14304" s="77"/>
    </row>
    <row r="14305" spans="16:30" ht="4.5" customHeight="1" x14ac:dyDescent="0.2">
      <c r="P14305" s="75"/>
      <c r="Q14305" s="75"/>
      <c r="W14305" s="75"/>
      <c r="AD14305" s="77"/>
    </row>
    <row r="14306" spans="16:30" ht="4.5" customHeight="1" x14ac:dyDescent="0.2">
      <c r="P14306" s="75"/>
      <c r="Q14306" s="75"/>
      <c r="W14306" s="75"/>
      <c r="AD14306" s="77"/>
    </row>
    <row r="14307" spans="16:30" ht="4.5" customHeight="1" x14ac:dyDescent="0.2">
      <c r="P14307" s="75"/>
      <c r="Q14307" s="75"/>
      <c r="W14307" s="75"/>
      <c r="AD14307" s="77"/>
    </row>
    <row r="14308" spans="16:30" ht="4.5" customHeight="1" x14ac:dyDescent="0.2">
      <c r="P14308" s="75"/>
      <c r="Q14308" s="75"/>
      <c r="W14308" s="75"/>
      <c r="AD14308" s="77"/>
    </row>
    <row r="14309" spans="16:30" ht="4.5" customHeight="1" x14ac:dyDescent="0.2">
      <c r="P14309" s="75"/>
      <c r="Q14309" s="75"/>
      <c r="W14309" s="75"/>
      <c r="AD14309" s="77"/>
    </row>
    <row r="14310" spans="16:30" ht="4.5" customHeight="1" x14ac:dyDescent="0.2">
      <c r="P14310" s="75"/>
      <c r="Q14310" s="75"/>
      <c r="W14310" s="75"/>
      <c r="AD14310" s="77"/>
    </row>
    <row r="14311" spans="16:30" ht="4.5" customHeight="1" x14ac:dyDescent="0.2">
      <c r="P14311" s="75"/>
      <c r="Q14311" s="75"/>
      <c r="W14311" s="75"/>
      <c r="AD14311" s="77"/>
    </row>
    <row r="14312" spans="16:30" ht="4.5" customHeight="1" x14ac:dyDescent="0.2">
      <c r="P14312" s="75"/>
      <c r="Q14312" s="75"/>
      <c r="W14312" s="75"/>
      <c r="AD14312" s="77"/>
    </row>
    <row r="14313" spans="16:30" ht="4.5" customHeight="1" x14ac:dyDescent="0.2">
      <c r="P14313" s="75"/>
      <c r="Q14313" s="75"/>
      <c r="W14313" s="75"/>
      <c r="AD14313" s="77"/>
    </row>
    <row r="14314" spans="16:30" ht="4.5" customHeight="1" x14ac:dyDescent="0.2">
      <c r="P14314" s="75"/>
      <c r="Q14314" s="75"/>
      <c r="W14314" s="75"/>
      <c r="AD14314" s="77"/>
    </row>
    <row r="14315" spans="16:30" ht="4.5" customHeight="1" x14ac:dyDescent="0.2">
      <c r="P14315" s="75"/>
      <c r="Q14315" s="75"/>
      <c r="W14315" s="75"/>
      <c r="AD14315" s="77"/>
    </row>
    <row r="14316" spans="16:30" ht="4.5" customHeight="1" x14ac:dyDescent="0.2">
      <c r="P14316" s="75"/>
      <c r="Q14316" s="75"/>
      <c r="W14316" s="75"/>
      <c r="AD14316" s="77"/>
    </row>
    <row r="14317" spans="16:30" ht="4.5" customHeight="1" x14ac:dyDescent="0.2">
      <c r="P14317" s="75"/>
      <c r="Q14317" s="75"/>
      <c r="W14317" s="75"/>
      <c r="AD14317" s="77"/>
    </row>
    <row r="14318" spans="16:30" ht="4.5" customHeight="1" x14ac:dyDescent="0.2">
      <c r="P14318" s="75"/>
      <c r="Q14318" s="75"/>
      <c r="W14318" s="75"/>
      <c r="AD14318" s="77"/>
    </row>
    <row r="14319" spans="16:30" ht="4.5" customHeight="1" x14ac:dyDescent="0.2">
      <c r="P14319" s="75"/>
      <c r="Q14319" s="75"/>
      <c r="W14319" s="75"/>
      <c r="AD14319" s="77"/>
    </row>
    <row r="14320" spans="16:30" ht="4.5" customHeight="1" x14ac:dyDescent="0.2">
      <c r="P14320" s="75"/>
      <c r="Q14320" s="75"/>
      <c r="W14320" s="75"/>
      <c r="AD14320" s="77"/>
    </row>
    <row r="14321" spans="16:30" ht="4.5" customHeight="1" x14ac:dyDescent="0.2">
      <c r="P14321" s="75"/>
      <c r="Q14321" s="75"/>
      <c r="W14321" s="75"/>
      <c r="AD14321" s="77"/>
    </row>
    <row r="14322" spans="16:30" ht="4.5" customHeight="1" x14ac:dyDescent="0.2">
      <c r="P14322" s="75"/>
      <c r="Q14322" s="75"/>
      <c r="W14322" s="75"/>
      <c r="AD14322" s="77"/>
    </row>
    <row r="14323" spans="16:30" ht="4.5" customHeight="1" x14ac:dyDescent="0.2">
      <c r="P14323" s="75"/>
      <c r="Q14323" s="75"/>
      <c r="W14323" s="75"/>
      <c r="AD14323" s="77"/>
    </row>
    <row r="14324" spans="16:30" ht="4.5" customHeight="1" x14ac:dyDescent="0.2">
      <c r="P14324" s="75"/>
      <c r="Q14324" s="75"/>
      <c r="W14324" s="75"/>
      <c r="AD14324" s="77"/>
    </row>
    <row r="14325" spans="16:30" ht="4.5" customHeight="1" x14ac:dyDescent="0.2">
      <c r="P14325" s="75"/>
      <c r="Q14325" s="75"/>
      <c r="W14325" s="75"/>
      <c r="AD14325" s="77"/>
    </row>
    <row r="14326" spans="16:30" ht="4.5" customHeight="1" x14ac:dyDescent="0.2">
      <c r="P14326" s="75"/>
      <c r="Q14326" s="75"/>
      <c r="W14326" s="75"/>
      <c r="AD14326" s="77"/>
    </row>
    <row r="14327" spans="16:30" ht="4.5" customHeight="1" x14ac:dyDescent="0.2">
      <c r="P14327" s="75"/>
      <c r="Q14327" s="75"/>
      <c r="W14327" s="75"/>
      <c r="AD14327" s="77"/>
    </row>
    <row r="14328" spans="16:30" ht="4.5" customHeight="1" x14ac:dyDescent="0.2">
      <c r="P14328" s="75"/>
      <c r="Q14328" s="75"/>
      <c r="W14328" s="75"/>
      <c r="AD14328" s="77"/>
    </row>
    <row r="14329" spans="16:30" ht="4.5" customHeight="1" x14ac:dyDescent="0.2">
      <c r="P14329" s="75"/>
      <c r="Q14329" s="75"/>
      <c r="W14329" s="75"/>
      <c r="AD14329" s="77"/>
    </row>
    <row r="14330" spans="16:30" ht="4.5" customHeight="1" x14ac:dyDescent="0.2">
      <c r="P14330" s="75"/>
      <c r="Q14330" s="75"/>
      <c r="W14330" s="75"/>
      <c r="AD14330" s="77"/>
    </row>
    <row r="14331" spans="16:30" ht="4.5" customHeight="1" x14ac:dyDescent="0.2">
      <c r="P14331" s="75"/>
      <c r="Q14331" s="75"/>
      <c r="W14331" s="75"/>
      <c r="AD14331" s="77"/>
    </row>
    <row r="14332" spans="16:30" ht="4.5" customHeight="1" x14ac:dyDescent="0.2">
      <c r="P14332" s="75"/>
      <c r="Q14332" s="75"/>
      <c r="W14332" s="75"/>
      <c r="AD14332" s="77"/>
    </row>
    <row r="14333" spans="16:30" ht="4.5" customHeight="1" x14ac:dyDescent="0.2">
      <c r="P14333" s="75"/>
      <c r="Q14333" s="75"/>
      <c r="W14333" s="75"/>
      <c r="AD14333" s="77"/>
    </row>
    <row r="14334" spans="16:30" ht="4.5" customHeight="1" x14ac:dyDescent="0.2">
      <c r="P14334" s="75"/>
      <c r="Q14334" s="75"/>
      <c r="W14334" s="75"/>
      <c r="AD14334" s="77"/>
    </row>
    <row r="14335" spans="16:30" ht="4.5" customHeight="1" x14ac:dyDescent="0.2">
      <c r="P14335" s="75"/>
      <c r="Q14335" s="75"/>
      <c r="W14335" s="75"/>
      <c r="AD14335" s="77"/>
    </row>
    <row r="14336" spans="16:30" ht="4.5" customHeight="1" x14ac:dyDescent="0.2">
      <c r="P14336" s="75"/>
      <c r="Q14336" s="75"/>
      <c r="W14336" s="75"/>
      <c r="AD14336" s="77"/>
    </row>
    <row r="14337" spans="16:30" ht="4.5" customHeight="1" x14ac:dyDescent="0.2">
      <c r="P14337" s="75"/>
      <c r="Q14337" s="75"/>
      <c r="W14337" s="75"/>
      <c r="AD14337" s="77"/>
    </row>
    <row r="14338" spans="16:30" ht="4.5" customHeight="1" x14ac:dyDescent="0.2">
      <c r="P14338" s="75"/>
      <c r="Q14338" s="75"/>
      <c r="W14338" s="75"/>
      <c r="AD14338" s="77"/>
    </row>
    <row r="14339" spans="16:30" ht="4.5" customHeight="1" x14ac:dyDescent="0.2">
      <c r="P14339" s="75"/>
      <c r="Q14339" s="75"/>
      <c r="W14339" s="75"/>
      <c r="AD14339" s="77"/>
    </row>
    <row r="14340" spans="16:30" ht="4.5" customHeight="1" x14ac:dyDescent="0.2">
      <c r="P14340" s="75"/>
      <c r="Q14340" s="75"/>
      <c r="W14340" s="75"/>
      <c r="AD14340" s="77"/>
    </row>
    <row r="14341" spans="16:30" ht="4.5" customHeight="1" x14ac:dyDescent="0.2">
      <c r="P14341" s="75"/>
      <c r="Q14341" s="75"/>
      <c r="W14341" s="75"/>
      <c r="AD14341" s="77"/>
    </row>
    <row r="14342" spans="16:30" ht="4.5" customHeight="1" x14ac:dyDescent="0.2">
      <c r="P14342" s="75"/>
      <c r="Q14342" s="75"/>
      <c r="W14342" s="75"/>
      <c r="AD14342" s="77"/>
    </row>
    <row r="14343" spans="16:30" ht="4.5" customHeight="1" x14ac:dyDescent="0.2">
      <c r="P14343" s="75"/>
      <c r="Q14343" s="75"/>
      <c r="W14343" s="75"/>
      <c r="AD14343" s="77"/>
    </row>
    <row r="14344" spans="16:30" ht="4.5" customHeight="1" x14ac:dyDescent="0.2">
      <c r="P14344" s="75"/>
      <c r="Q14344" s="75"/>
      <c r="W14344" s="75"/>
      <c r="AD14344" s="77"/>
    </row>
    <row r="14345" spans="16:30" ht="4.5" customHeight="1" x14ac:dyDescent="0.2">
      <c r="P14345" s="75"/>
      <c r="Q14345" s="75"/>
      <c r="W14345" s="75"/>
      <c r="AD14345" s="77"/>
    </row>
    <row r="14346" spans="16:30" ht="4.5" customHeight="1" x14ac:dyDescent="0.2">
      <c r="P14346" s="75"/>
      <c r="Q14346" s="75"/>
      <c r="W14346" s="75"/>
      <c r="AD14346" s="77"/>
    </row>
    <row r="14347" spans="16:30" ht="4.5" customHeight="1" x14ac:dyDescent="0.2">
      <c r="P14347" s="75"/>
      <c r="Q14347" s="75"/>
      <c r="W14347" s="75"/>
      <c r="AD14347" s="77"/>
    </row>
    <row r="14348" spans="16:30" ht="4.5" customHeight="1" x14ac:dyDescent="0.2">
      <c r="P14348" s="75"/>
      <c r="Q14348" s="75"/>
      <c r="W14348" s="75"/>
      <c r="AD14348" s="77"/>
    </row>
    <row r="14349" spans="16:30" ht="4.5" customHeight="1" x14ac:dyDescent="0.2">
      <c r="P14349" s="75"/>
      <c r="Q14349" s="75"/>
      <c r="W14349" s="75"/>
      <c r="AD14349" s="77"/>
    </row>
    <row r="14350" spans="16:30" ht="4.5" customHeight="1" x14ac:dyDescent="0.2">
      <c r="P14350" s="75"/>
      <c r="Q14350" s="75"/>
      <c r="W14350" s="75"/>
      <c r="AD14350" s="77"/>
    </row>
    <row r="14351" spans="16:30" ht="4.5" customHeight="1" x14ac:dyDescent="0.2">
      <c r="P14351" s="75"/>
      <c r="Q14351" s="75"/>
      <c r="W14351" s="75"/>
      <c r="AD14351" s="77"/>
    </row>
    <row r="14352" spans="16:30" ht="4.5" customHeight="1" x14ac:dyDescent="0.2">
      <c r="P14352" s="75"/>
      <c r="Q14352" s="75"/>
      <c r="W14352" s="75"/>
      <c r="AD14352" s="77"/>
    </row>
    <row r="14353" spans="16:30" ht="4.5" customHeight="1" x14ac:dyDescent="0.2">
      <c r="P14353" s="75"/>
      <c r="Q14353" s="75"/>
      <c r="W14353" s="75"/>
      <c r="AD14353" s="77"/>
    </row>
    <row r="14354" spans="16:30" ht="4.5" customHeight="1" x14ac:dyDescent="0.2">
      <c r="P14354" s="75"/>
      <c r="Q14354" s="75"/>
      <c r="W14354" s="75"/>
      <c r="AD14354" s="77"/>
    </row>
    <row r="14355" spans="16:30" ht="4.5" customHeight="1" x14ac:dyDescent="0.2">
      <c r="P14355" s="75"/>
      <c r="Q14355" s="75"/>
      <c r="W14355" s="75"/>
      <c r="AD14355" s="77"/>
    </row>
    <row r="14356" spans="16:30" ht="4.5" customHeight="1" x14ac:dyDescent="0.2">
      <c r="P14356" s="75"/>
      <c r="Q14356" s="75"/>
      <c r="W14356" s="75"/>
      <c r="AD14356" s="77"/>
    </row>
    <row r="14357" spans="16:30" ht="4.5" customHeight="1" x14ac:dyDescent="0.2">
      <c r="P14357" s="75"/>
      <c r="Q14357" s="75"/>
      <c r="W14357" s="75"/>
      <c r="AD14357" s="77"/>
    </row>
    <row r="14358" spans="16:30" ht="4.5" customHeight="1" x14ac:dyDescent="0.2">
      <c r="P14358" s="75"/>
      <c r="Q14358" s="75"/>
      <c r="W14358" s="75"/>
      <c r="AD14358" s="77"/>
    </row>
    <row r="14359" spans="16:30" ht="4.5" customHeight="1" x14ac:dyDescent="0.2">
      <c r="P14359" s="75"/>
      <c r="Q14359" s="75"/>
      <c r="W14359" s="75"/>
      <c r="AD14359" s="77"/>
    </row>
    <row r="14360" spans="16:30" ht="4.5" customHeight="1" x14ac:dyDescent="0.2">
      <c r="P14360" s="75"/>
      <c r="Q14360" s="75"/>
      <c r="W14360" s="75"/>
      <c r="AD14360" s="77"/>
    </row>
    <row r="14361" spans="16:30" ht="4.5" customHeight="1" x14ac:dyDescent="0.2">
      <c r="P14361" s="75"/>
      <c r="Q14361" s="75"/>
      <c r="W14361" s="75"/>
      <c r="AD14361" s="77"/>
    </row>
    <row r="14362" spans="16:30" ht="4.5" customHeight="1" x14ac:dyDescent="0.2">
      <c r="P14362" s="75"/>
      <c r="Q14362" s="75"/>
      <c r="W14362" s="75"/>
      <c r="AD14362" s="77"/>
    </row>
    <row r="14363" spans="16:30" ht="4.5" customHeight="1" x14ac:dyDescent="0.2">
      <c r="P14363" s="75"/>
      <c r="Q14363" s="75"/>
      <c r="W14363" s="75"/>
      <c r="AD14363" s="77"/>
    </row>
    <row r="14364" spans="16:30" ht="4.5" customHeight="1" x14ac:dyDescent="0.2">
      <c r="P14364" s="75"/>
      <c r="Q14364" s="75"/>
      <c r="W14364" s="75"/>
      <c r="AD14364" s="77"/>
    </row>
    <row r="14365" spans="16:30" ht="4.5" customHeight="1" x14ac:dyDescent="0.2">
      <c r="P14365" s="75"/>
      <c r="Q14365" s="75"/>
      <c r="W14365" s="75"/>
      <c r="AD14365" s="77"/>
    </row>
    <row r="14366" spans="16:30" ht="4.5" customHeight="1" x14ac:dyDescent="0.2">
      <c r="P14366" s="75"/>
      <c r="Q14366" s="75"/>
      <c r="W14366" s="75"/>
      <c r="AD14366" s="77"/>
    </row>
    <row r="14367" spans="16:30" ht="4.5" customHeight="1" x14ac:dyDescent="0.2">
      <c r="P14367" s="75"/>
      <c r="Q14367" s="75"/>
      <c r="W14367" s="75"/>
      <c r="AD14367" s="77"/>
    </row>
    <row r="14368" spans="16:30" ht="4.5" customHeight="1" x14ac:dyDescent="0.2">
      <c r="P14368" s="75"/>
      <c r="Q14368" s="75"/>
      <c r="W14368" s="75"/>
      <c r="AD14368" s="77"/>
    </row>
    <row r="14369" spans="16:30" ht="4.5" customHeight="1" x14ac:dyDescent="0.2">
      <c r="P14369" s="75"/>
      <c r="Q14369" s="75"/>
      <c r="W14369" s="75"/>
      <c r="AD14369" s="77"/>
    </row>
    <row r="14370" spans="16:30" ht="4.5" customHeight="1" x14ac:dyDescent="0.2">
      <c r="P14370" s="75"/>
      <c r="Q14370" s="75"/>
      <c r="W14370" s="75"/>
      <c r="AD14370" s="77"/>
    </row>
    <row r="14371" spans="16:30" ht="4.5" customHeight="1" x14ac:dyDescent="0.2">
      <c r="P14371" s="75"/>
      <c r="Q14371" s="75"/>
      <c r="W14371" s="75"/>
      <c r="AD14371" s="77"/>
    </row>
    <row r="14372" spans="16:30" ht="4.5" customHeight="1" x14ac:dyDescent="0.2">
      <c r="P14372" s="75"/>
      <c r="Q14372" s="75"/>
      <c r="W14372" s="75"/>
      <c r="AD14372" s="77"/>
    </row>
    <row r="14373" spans="16:30" ht="4.5" customHeight="1" x14ac:dyDescent="0.2">
      <c r="P14373" s="75"/>
      <c r="Q14373" s="75"/>
      <c r="W14373" s="75"/>
      <c r="AD14373" s="77"/>
    </row>
    <row r="14374" spans="16:30" ht="4.5" customHeight="1" x14ac:dyDescent="0.2">
      <c r="P14374" s="75"/>
      <c r="Q14374" s="75"/>
      <c r="W14374" s="75"/>
      <c r="AD14374" s="77"/>
    </row>
    <row r="14375" spans="16:30" ht="4.5" customHeight="1" x14ac:dyDescent="0.2">
      <c r="P14375" s="75"/>
      <c r="Q14375" s="75"/>
      <c r="W14375" s="75"/>
      <c r="AD14375" s="77"/>
    </row>
    <row r="14376" spans="16:30" ht="4.5" customHeight="1" x14ac:dyDescent="0.2">
      <c r="P14376" s="75"/>
      <c r="Q14376" s="75"/>
      <c r="W14376" s="75"/>
      <c r="AD14376" s="77"/>
    </row>
    <row r="14377" spans="16:30" ht="4.5" customHeight="1" x14ac:dyDescent="0.2">
      <c r="P14377" s="75"/>
      <c r="Q14377" s="75"/>
      <c r="W14377" s="75"/>
      <c r="AD14377" s="77"/>
    </row>
    <row r="14378" spans="16:30" ht="4.5" customHeight="1" x14ac:dyDescent="0.2">
      <c r="P14378" s="75"/>
      <c r="Q14378" s="75"/>
      <c r="W14378" s="75"/>
      <c r="AD14378" s="77"/>
    </row>
    <row r="14379" spans="16:30" ht="4.5" customHeight="1" x14ac:dyDescent="0.2">
      <c r="P14379" s="75"/>
      <c r="Q14379" s="75"/>
      <c r="W14379" s="75"/>
      <c r="AD14379" s="77"/>
    </row>
    <row r="14380" spans="16:30" ht="4.5" customHeight="1" x14ac:dyDescent="0.2">
      <c r="P14380" s="75"/>
      <c r="Q14380" s="75"/>
      <c r="W14380" s="75"/>
      <c r="AD14380" s="77"/>
    </row>
    <row r="14381" spans="16:30" ht="4.5" customHeight="1" x14ac:dyDescent="0.2">
      <c r="P14381" s="75"/>
      <c r="Q14381" s="75"/>
      <c r="W14381" s="75"/>
      <c r="AD14381" s="77"/>
    </row>
    <row r="14382" spans="16:30" ht="4.5" customHeight="1" x14ac:dyDescent="0.2">
      <c r="P14382" s="75"/>
      <c r="Q14382" s="75"/>
      <c r="W14382" s="75"/>
      <c r="AD14382" s="77"/>
    </row>
    <row r="14383" spans="16:30" ht="4.5" customHeight="1" x14ac:dyDescent="0.2">
      <c r="P14383" s="75"/>
      <c r="Q14383" s="75"/>
      <c r="W14383" s="75"/>
      <c r="AD14383" s="77"/>
    </row>
    <row r="14384" spans="16:30" ht="4.5" customHeight="1" x14ac:dyDescent="0.2">
      <c r="P14384" s="75"/>
      <c r="Q14384" s="75"/>
      <c r="W14384" s="75"/>
      <c r="AD14384" s="77"/>
    </row>
    <row r="14385" spans="16:30" ht="4.5" customHeight="1" x14ac:dyDescent="0.2">
      <c r="P14385" s="75"/>
      <c r="Q14385" s="75"/>
      <c r="W14385" s="75"/>
      <c r="AD14385" s="77"/>
    </row>
    <row r="14386" spans="16:30" ht="4.5" customHeight="1" x14ac:dyDescent="0.2">
      <c r="P14386" s="75"/>
      <c r="Q14386" s="75"/>
      <c r="W14386" s="75"/>
      <c r="AD14386" s="77"/>
    </row>
    <row r="14387" spans="16:30" ht="4.5" customHeight="1" x14ac:dyDescent="0.2">
      <c r="P14387" s="75"/>
      <c r="Q14387" s="75"/>
      <c r="W14387" s="75"/>
      <c r="AD14387" s="77"/>
    </row>
    <row r="14388" spans="16:30" ht="4.5" customHeight="1" x14ac:dyDescent="0.2">
      <c r="P14388" s="75"/>
      <c r="Q14388" s="75"/>
      <c r="W14388" s="75"/>
      <c r="AD14388" s="77"/>
    </row>
    <row r="14389" spans="16:30" ht="4.5" customHeight="1" x14ac:dyDescent="0.2">
      <c r="P14389" s="75"/>
      <c r="Q14389" s="75"/>
      <c r="W14389" s="75"/>
      <c r="AD14389" s="77"/>
    </row>
    <row r="14390" spans="16:30" ht="4.5" customHeight="1" x14ac:dyDescent="0.2">
      <c r="P14390" s="75"/>
      <c r="Q14390" s="75"/>
      <c r="W14390" s="75"/>
      <c r="AD14390" s="77"/>
    </row>
    <row r="14391" spans="16:30" ht="4.5" customHeight="1" x14ac:dyDescent="0.2">
      <c r="P14391" s="75"/>
      <c r="Q14391" s="75"/>
      <c r="W14391" s="75"/>
      <c r="AD14391" s="77"/>
    </row>
    <row r="14392" spans="16:30" ht="4.5" customHeight="1" x14ac:dyDescent="0.2">
      <c r="P14392" s="75"/>
      <c r="Q14392" s="75"/>
      <c r="W14392" s="75"/>
      <c r="AD14392" s="77"/>
    </row>
    <row r="14393" spans="16:30" ht="4.5" customHeight="1" x14ac:dyDescent="0.2">
      <c r="P14393" s="75"/>
      <c r="Q14393" s="75"/>
      <c r="W14393" s="75"/>
      <c r="AD14393" s="77"/>
    </row>
    <row r="14394" spans="16:30" ht="4.5" customHeight="1" x14ac:dyDescent="0.2">
      <c r="P14394" s="75"/>
      <c r="Q14394" s="75"/>
      <c r="W14394" s="75"/>
      <c r="AD14394" s="77"/>
    </row>
    <row r="14395" spans="16:30" ht="4.5" customHeight="1" x14ac:dyDescent="0.2">
      <c r="P14395" s="75"/>
      <c r="Q14395" s="75"/>
      <c r="W14395" s="75"/>
      <c r="AD14395" s="77"/>
    </row>
    <row r="14396" spans="16:30" ht="4.5" customHeight="1" x14ac:dyDescent="0.2">
      <c r="P14396" s="75"/>
      <c r="Q14396" s="75"/>
      <c r="W14396" s="75"/>
      <c r="AD14396" s="77"/>
    </row>
    <row r="14397" spans="16:30" ht="4.5" customHeight="1" x14ac:dyDescent="0.2">
      <c r="P14397" s="75"/>
      <c r="Q14397" s="75"/>
      <c r="W14397" s="75"/>
      <c r="AD14397" s="77"/>
    </row>
    <row r="14398" spans="16:30" ht="4.5" customHeight="1" x14ac:dyDescent="0.2">
      <c r="P14398" s="75"/>
      <c r="Q14398" s="75"/>
      <c r="W14398" s="75"/>
      <c r="AD14398" s="77"/>
    </row>
    <row r="14399" spans="16:30" ht="4.5" customHeight="1" x14ac:dyDescent="0.2">
      <c r="P14399" s="75"/>
      <c r="Q14399" s="75"/>
      <c r="W14399" s="75"/>
      <c r="AD14399" s="77"/>
    </row>
    <row r="14400" spans="16:30" ht="4.5" customHeight="1" x14ac:dyDescent="0.2">
      <c r="P14400" s="75"/>
      <c r="Q14400" s="75"/>
      <c r="W14400" s="75"/>
      <c r="AD14400" s="77"/>
    </row>
    <row r="14401" spans="16:30" ht="4.5" customHeight="1" x14ac:dyDescent="0.2">
      <c r="P14401" s="75"/>
      <c r="Q14401" s="75"/>
      <c r="W14401" s="75"/>
      <c r="AD14401" s="77"/>
    </row>
    <row r="14402" spans="16:30" ht="4.5" customHeight="1" x14ac:dyDescent="0.2">
      <c r="P14402" s="75"/>
      <c r="Q14402" s="75"/>
      <c r="W14402" s="75"/>
      <c r="AD14402" s="77"/>
    </row>
    <row r="14403" spans="16:30" ht="4.5" customHeight="1" x14ac:dyDescent="0.2">
      <c r="P14403" s="75"/>
      <c r="Q14403" s="75"/>
      <c r="W14403" s="75"/>
      <c r="AD14403" s="77"/>
    </row>
    <row r="14404" spans="16:30" ht="4.5" customHeight="1" x14ac:dyDescent="0.2">
      <c r="P14404" s="75"/>
      <c r="Q14404" s="75"/>
      <c r="W14404" s="75"/>
      <c r="AD14404" s="77"/>
    </row>
    <row r="14405" spans="16:30" ht="4.5" customHeight="1" x14ac:dyDescent="0.2">
      <c r="P14405" s="75"/>
      <c r="Q14405" s="75"/>
      <c r="W14405" s="75"/>
      <c r="AD14405" s="77"/>
    </row>
    <row r="14406" spans="16:30" ht="4.5" customHeight="1" x14ac:dyDescent="0.2">
      <c r="P14406" s="75"/>
      <c r="Q14406" s="75"/>
      <c r="W14406" s="75"/>
      <c r="AD14406" s="77"/>
    </row>
    <row r="14407" spans="16:30" ht="4.5" customHeight="1" x14ac:dyDescent="0.2">
      <c r="P14407" s="75"/>
      <c r="Q14407" s="75"/>
      <c r="W14407" s="75"/>
      <c r="AD14407" s="77"/>
    </row>
    <row r="14408" spans="16:30" ht="4.5" customHeight="1" x14ac:dyDescent="0.2">
      <c r="P14408" s="75"/>
      <c r="Q14408" s="75"/>
      <c r="W14408" s="75"/>
      <c r="AD14408" s="77"/>
    </row>
    <row r="14409" spans="16:30" ht="4.5" customHeight="1" x14ac:dyDescent="0.2">
      <c r="P14409" s="75"/>
      <c r="Q14409" s="75"/>
      <c r="W14409" s="75"/>
      <c r="AD14409" s="77"/>
    </row>
    <row r="14410" spans="16:30" ht="4.5" customHeight="1" x14ac:dyDescent="0.2">
      <c r="P14410" s="75"/>
      <c r="Q14410" s="75"/>
      <c r="W14410" s="75"/>
      <c r="AD14410" s="77"/>
    </row>
    <row r="14411" spans="16:30" ht="4.5" customHeight="1" x14ac:dyDescent="0.2">
      <c r="P14411" s="75"/>
      <c r="Q14411" s="75"/>
      <c r="W14411" s="75"/>
      <c r="AD14411" s="77"/>
    </row>
    <row r="14412" spans="16:30" ht="4.5" customHeight="1" x14ac:dyDescent="0.2">
      <c r="P14412" s="75"/>
      <c r="Q14412" s="75"/>
      <c r="W14412" s="75"/>
      <c r="AD14412" s="77"/>
    </row>
    <row r="14413" spans="16:30" ht="4.5" customHeight="1" x14ac:dyDescent="0.2">
      <c r="P14413" s="75"/>
      <c r="Q14413" s="75"/>
      <c r="W14413" s="75"/>
      <c r="AD14413" s="77"/>
    </row>
    <row r="14414" spans="16:30" ht="4.5" customHeight="1" x14ac:dyDescent="0.2">
      <c r="P14414" s="75"/>
      <c r="Q14414" s="75"/>
      <c r="W14414" s="75"/>
      <c r="AD14414" s="77"/>
    </row>
    <row r="14415" spans="16:30" ht="4.5" customHeight="1" x14ac:dyDescent="0.2">
      <c r="P14415" s="75"/>
      <c r="Q14415" s="75"/>
      <c r="W14415" s="75"/>
      <c r="AD14415" s="77"/>
    </row>
    <row r="14416" spans="16:30" ht="4.5" customHeight="1" x14ac:dyDescent="0.2">
      <c r="P14416" s="75"/>
      <c r="Q14416" s="75"/>
      <c r="W14416" s="75"/>
      <c r="AD14416" s="77"/>
    </row>
    <row r="14417" spans="16:30" ht="4.5" customHeight="1" x14ac:dyDescent="0.2">
      <c r="P14417" s="75"/>
      <c r="Q14417" s="75"/>
      <c r="W14417" s="75"/>
      <c r="AD14417" s="77"/>
    </row>
    <row r="14418" spans="16:30" ht="4.5" customHeight="1" x14ac:dyDescent="0.2">
      <c r="P14418" s="75"/>
      <c r="Q14418" s="75"/>
      <c r="W14418" s="75"/>
      <c r="AD14418" s="77"/>
    </row>
    <row r="14419" spans="16:30" ht="4.5" customHeight="1" x14ac:dyDescent="0.2">
      <c r="P14419" s="75"/>
      <c r="Q14419" s="75"/>
      <c r="W14419" s="75"/>
      <c r="AD14419" s="77"/>
    </row>
    <row r="14420" spans="16:30" ht="4.5" customHeight="1" x14ac:dyDescent="0.2">
      <c r="P14420" s="75"/>
      <c r="Q14420" s="75"/>
      <c r="W14420" s="75"/>
      <c r="AD14420" s="77"/>
    </row>
    <row r="14421" spans="16:30" ht="4.5" customHeight="1" x14ac:dyDescent="0.2">
      <c r="P14421" s="75"/>
      <c r="Q14421" s="75"/>
      <c r="W14421" s="75"/>
      <c r="AD14421" s="77"/>
    </row>
    <row r="14422" spans="16:30" ht="4.5" customHeight="1" x14ac:dyDescent="0.2">
      <c r="P14422" s="75"/>
      <c r="Q14422" s="75"/>
      <c r="W14422" s="75"/>
      <c r="AD14422" s="77"/>
    </row>
    <row r="14423" spans="16:30" ht="4.5" customHeight="1" x14ac:dyDescent="0.2">
      <c r="P14423" s="75"/>
      <c r="Q14423" s="75"/>
      <c r="W14423" s="75"/>
      <c r="AD14423" s="77"/>
    </row>
    <row r="14424" spans="16:30" ht="4.5" customHeight="1" x14ac:dyDescent="0.2">
      <c r="P14424" s="75"/>
      <c r="Q14424" s="75"/>
      <c r="W14424" s="75"/>
      <c r="AD14424" s="77"/>
    </row>
    <row r="14425" spans="16:30" ht="4.5" customHeight="1" x14ac:dyDescent="0.2">
      <c r="P14425" s="75"/>
      <c r="Q14425" s="75"/>
      <c r="W14425" s="75"/>
      <c r="AD14425" s="77"/>
    </row>
    <row r="14426" spans="16:30" ht="4.5" customHeight="1" x14ac:dyDescent="0.2">
      <c r="P14426" s="75"/>
      <c r="Q14426" s="75"/>
      <c r="W14426" s="75"/>
      <c r="AD14426" s="77"/>
    </row>
    <row r="14427" spans="16:30" ht="4.5" customHeight="1" x14ac:dyDescent="0.2">
      <c r="P14427" s="75"/>
      <c r="Q14427" s="75"/>
      <c r="W14427" s="75"/>
      <c r="AD14427" s="77"/>
    </row>
    <row r="14428" spans="16:30" ht="4.5" customHeight="1" x14ac:dyDescent="0.2">
      <c r="P14428" s="75"/>
      <c r="Q14428" s="75"/>
      <c r="W14428" s="75"/>
      <c r="AD14428" s="77"/>
    </row>
    <row r="14429" spans="16:30" ht="4.5" customHeight="1" x14ac:dyDescent="0.2">
      <c r="P14429" s="75"/>
      <c r="Q14429" s="75"/>
      <c r="W14429" s="75"/>
      <c r="AD14429" s="77"/>
    </row>
    <row r="14430" spans="16:30" ht="4.5" customHeight="1" x14ac:dyDescent="0.2">
      <c r="P14430" s="75"/>
      <c r="Q14430" s="75"/>
      <c r="W14430" s="75"/>
      <c r="AD14430" s="77"/>
    </row>
    <row r="14431" spans="16:30" ht="4.5" customHeight="1" x14ac:dyDescent="0.2">
      <c r="P14431" s="75"/>
      <c r="Q14431" s="75"/>
      <c r="W14431" s="75"/>
      <c r="AD14431" s="77"/>
    </row>
    <row r="14432" spans="16:30" ht="4.5" customHeight="1" x14ac:dyDescent="0.2">
      <c r="P14432" s="75"/>
      <c r="Q14432" s="75"/>
      <c r="W14432" s="75"/>
      <c r="AD14432" s="77"/>
    </row>
    <row r="14433" spans="16:30" ht="4.5" customHeight="1" x14ac:dyDescent="0.2">
      <c r="P14433" s="75"/>
      <c r="Q14433" s="75"/>
      <c r="W14433" s="75"/>
      <c r="AD14433" s="77"/>
    </row>
    <row r="14434" spans="16:30" ht="4.5" customHeight="1" x14ac:dyDescent="0.2">
      <c r="P14434" s="75"/>
      <c r="Q14434" s="75"/>
      <c r="W14434" s="75"/>
      <c r="AD14434" s="77"/>
    </row>
    <row r="14435" spans="16:30" ht="4.5" customHeight="1" x14ac:dyDescent="0.2">
      <c r="P14435" s="75"/>
      <c r="Q14435" s="75"/>
      <c r="W14435" s="75"/>
      <c r="AD14435" s="77"/>
    </row>
    <row r="14436" spans="16:30" ht="4.5" customHeight="1" x14ac:dyDescent="0.2">
      <c r="P14436" s="75"/>
      <c r="Q14436" s="75"/>
      <c r="W14436" s="75"/>
      <c r="AD14436" s="77"/>
    </row>
    <row r="14437" spans="16:30" ht="4.5" customHeight="1" x14ac:dyDescent="0.2">
      <c r="P14437" s="75"/>
      <c r="Q14437" s="75"/>
      <c r="W14437" s="75"/>
      <c r="AD14437" s="77"/>
    </row>
    <row r="14438" spans="16:30" ht="4.5" customHeight="1" x14ac:dyDescent="0.2">
      <c r="P14438" s="75"/>
      <c r="Q14438" s="75"/>
      <c r="W14438" s="75"/>
      <c r="AD14438" s="77"/>
    </row>
    <row r="14439" spans="16:30" ht="4.5" customHeight="1" x14ac:dyDescent="0.2">
      <c r="P14439" s="75"/>
      <c r="Q14439" s="75"/>
      <c r="W14439" s="75"/>
      <c r="AD14439" s="77"/>
    </row>
    <row r="14440" spans="16:30" ht="4.5" customHeight="1" x14ac:dyDescent="0.2">
      <c r="P14440" s="75"/>
      <c r="Q14440" s="75"/>
      <c r="W14440" s="75"/>
      <c r="AD14440" s="77"/>
    </row>
    <row r="14441" spans="16:30" ht="4.5" customHeight="1" x14ac:dyDescent="0.2">
      <c r="P14441" s="75"/>
      <c r="Q14441" s="75"/>
      <c r="W14441" s="75"/>
      <c r="AD14441" s="77"/>
    </row>
    <row r="14442" spans="16:30" ht="4.5" customHeight="1" x14ac:dyDescent="0.2">
      <c r="P14442" s="75"/>
      <c r="Q14442" s="75"/>
      <c r="W14442" s="75"/>
      <c r="AD14442" s="77"/>
    </row>
    <row r="14443" spans="16:30" ht="4.5" customHeight="1" x14ac:dyDescent="0.2">
      <c r="P14443" s="75"/>
      <c r="Q14443" s="75"/>
      <c r="W14443" s="75"/>
      <c r="AD14443" s="77"/>
    </row>
    <row r="14444" spans="16:30" ht="4.5" customHeight="1" x14ac:dyDescent="0.2">
      <c r="P14444" s="75"/>
      <c r="Q14444" s="75"/>
      <c r="W14444" s="75"/>
      <c r="AD14444" s="77"/>
    </row>
    <row r="14445" spans="16:30" ht="4.5" customHeight="1" x14ac:dyDescent="0.2">
      <c r="P14445" s="75"/>
      <c r="Q14445" s="75"/>
      <c r="W14445" s="75"/>
      <c r="AD14445" s="77"/>
    </row>
    <row r="14446" spans="16:30" ht="4.5" customHeight="1" x14ac:dyDescent="0.2">
      <c r="P14446" s="75"/>
      <c r="Q14446" s="75"/>
      <c r="W14446" s="75"/>
      <c r="AD14446" s="77"/>
    </row>
    <row r="14447" spans="16:30" ht="4.5" customHeight="1" x14ac:dyDescent="0.2">
      <c r="P14447" s="75"/>
      <c r="Q14447" s="75"/>
      <c r="W14447" s="75"/>
      <c r="AD14447" s="77"/>
    </row>
    <row r="14448" spans="16:30" ht="4.5" customHeight="1" x14ac:dyDescent="0.2">
      <c r="P14448" s="75"/>
      <c r="Q14448" s="75"/>
      <c r="W14448" s="75"/>
      <c r="AD14448" s="77"/>
    </row>
    <row r="14449" spans="16:30" ht="4.5" customHeight="1" x14ac:dyDescent="0.2">
      <c r="P14449" s="75"/>
      <c r="Q14449" s="75"/>
      <c r="W14449" s="75"/>
      <c r="AD14449" s="77"/>
    </row>
    <row r="14450" spans="16:30" ht="4.5" customHeight="1" x14ac:dyDescent="0.2">
      <c r="P14450" s="75"/>
      <c r="Q14450" s="75"/>
      <c r="W14450" s="75"/>
      <c r="AD14450" s="77"/>
    </row>
    <row r="14451" spans="16:30" ht="4.5" customHeight="1" x14ac:dyDescent="0.2">
      <c r="P14451" s="75"/>
      <c r="Q14451" s="75"/>
      <c r="W14451" s="75"/>
      <c r="AD14451" s="77"/>
    </row>
    <row r="14452" spans="16:30" ht="4.5" customHeight="1" x14ac:dyDescent="0.2">
      <c r="P14452" s="75"/>
      <c r="Q14452" s="75"/>
      <c r="W14452" s="75"/>
      <c r="AD14452" s="77"/>
    </row>
    <row r="14453" spans="16:30" ht="4.5" customHeight="1" x14ac:dyDescent="0.2">
      <c r="P14453" s="75"/>
      <c r="Q14453" s="75"/>
      <c r="W14453" s="75"/>
      <c r="AD14453" s="77"/>
    </row>
    <row r="14454" spans="16:30" ht="4.5" customHeight="1" x14ac:dyDescent="0.2">
      <c r="P14454" s="75"/>
      <c r="Q14454" s="75"/>
      <c r="W14454" s="75"/>
      <c r="AD14454" s="77"/>
    </row>
    <row r="14455" spans="16:30" ht="4.5" customHeight="1" x14ac:dyDescent="0.2">
      <c r="P14455" s="75"/>
      <c r="Q14455" s="75"/>
      <c r="W14455" s="75"/>
      <c r="AD14455" s="77"/>
    </row>
    <row r="14456" spans="16:30" ht="4.5" customHeight="1" x14ac:dyDescent="0.2">
      <c r="P14456" s="75"/>
      <c r="Q14456" s="75"/>
      <c r="W14456" s="75"/>
      <c r="AD14456" s="77"/>
    </row>
    <row r="14457" spans="16:30" ht="4.5" customHeight="1" x14ac:dyDescent="0.2">
      <c r="P14457" s="75"/>
      <c r="Q14457" s="75"/>
      <c r="W14457" s="75"/>
      <c r="AD14457" s="77"/>
    </row>
    <row r="14458" spans="16:30" ht="4.5" customHeight="1" x14ac:dyDescent="0.2">
      <c r="P14458" s="75"/>
      <c r="Q14458" s="75"/>
      <c r="W14458" s="75"/>
      <c r="AD14458" s="77"/>
    </row>
    <row r="14459" spans="16:30" ht="4.5" customHeight="1" x14ac:dyDescent="0.2">
      <c r="P14459" s="75"/>
      <c r="Q14459" s="75"/>
      <c r="W14459" s="75"/>
      <c r="AD14459" s="77"/>
    </row>
    <row r="14460" spans="16:30" ht="4.5" customHeight="1" x14ac:dyDescent="0.2">
      <c r="P14460" s="75"/>
      <c r="Q14460" s="75"/>
      <c r="W14460" s="75"/>
      <c r="AD14460" s="77"/>
    </row>
    <row r="14461" spans="16:30" ht="4.5" customHeight="1" x14ac:dyDescent="0.2">
      <c r="P14461" s="75"/>
      <c r="Q14461" s="75"/>
      <c r="W14461" s="75"/>
      <c r="AD14461" s="77"/>
    </row>
    <row r="14462" spans="16:30" ht="4.5" customHeight="1" x14ac:dyDescent="0.2">
      <c r="P14462" s="75"/>
      <c r="Q14462" s="75"/>
      <c r="W14462" s="75"/>
      <c r="AD14462" s="77"/>
    </row>
    <row r="14463" spans="16:30" ht="4.5" customHeight="1" x14ac:dyDescent="0.2">
      <c r="P14463" s="75"/>
      <c r="Q14463" s="75"/>
      <c r="W14463" s="75"/>
      <c r="AD14463" s="77"/>
    </row>
    <row r="14464" spans="16:30" ht="4.5" customHeight="1" x14ac:dyDescent="0.2">
      <c r="P14464" s="75"/>
      <c r="Q14464" s="75"/>
      <c r="W14464" s="75"/>
      <c r="AD14464" s="77"/>
    </row>
    <row r="14465" spans="16:30" ht="4.5" customHeight="1" x14ac:dyDescent="0.2">
      <c r="P14465" s="75"/>
      <c r="Q14465" s="75"/>
      <c r="W14465" s="75"/>
      <c r="AD14465" s="77"/>
    </row>
    <row r="14466" spans="16:30" ht="4.5" customHeight="1" x14ac:dyDescent="0.2">
      <c r="P14466" s="75"/>
      <c r="Q14466" s="75"/>
      <c r="W14466" s="75"/>
      <c r="AD14466" s="77"/>
    </row>
    <row r="14467" spans="16:30" ht="4.5" customHeight="1" x14ac:dyDescent="0.2">
      <c r="P14467" s="75"/>
      <c r="Q14467" s="75"/>
      <c r="W14467" s="75"/>
      <c r="AD14467" s="77"/>
    </row>
    <row r="14468" spans="16:30" ht="4.5" customHeight="1" x14ac:dyDescent="0.2">
      <c r="P14468" s="75"/>
      <c r="Q14468" s="75"/>
      <c r="W14468" s="75"/>
      <c r="AD14468" s="77"/>
    </row>
    <row r="14469" spans="16:30" ht="4.5" customHeight="1" x14ac:dyDescent="0.2">
      <c r="P14469" s="75"/>
      <c r="Q14469" s="75"/>
      <c r="W14469" s="75"/>
      <c r="AD14469" s="77"/>
    </row>
    <row r="14470" spans="16:30" ht="4.5" customHeight="1" x14ac:dyDescent="0.2">
      <c r="P14470" s="75"/>
      <c r="Q14470" s="75"/>
      <c r="W14470" s="75"/>
      <c r="AD14470" s="77"/>
    </row>
    <row r="14471" spans="16:30" ht="4.5" customHeight="1" x14ac:dyDescent="0.2">
      <c r="P14471" s="75"/>
      <c r="Q14471" s="75"/>
      <c r="W14471" s="75"/>
      <c r="AD14471" s="77"/>
    </row>
    <row r="14472" spans="16:30" ht="4.5" customHeight="1" x14ac:dyDescent="0.2">
      <c r="P14472" s="75"/>
      <c r="Q14472" s="75"/>
      <c r="W14472" s="75"/>
      <c r="AD14472" s="77"/>
    </row>
    <row r="14473" spans="16:30" ht="4.5" customHeight="1" x14ac:dyDescent="0.2">
      <c r="P14473" s="75"/>
      <c r="Q14473" s="75"/>
      <c r="W14473" s="75"/>
      <c r="AD14473" s="77"/>
    </row>
    <row r="14474" spans="16:30" ht="4.5" customHeight="1" x14ac:dyDescent="0.2">
      <c r="P14474" s="75"/>
      <c r="Q14474" s="75"/>
      <c r="W14474" s="75"/>
      <c r="AD14474" s="77"/>
    </row>
    <row r="14475" spans="16:30" ht="4.5" customHeight="1" x14ac:dyDescent="0.2">
      <c r="P14475" s="75"/>
      <c r="Q14475" s="75"/>
      <c r="W14475" s="75"/>
      <c r="AD14475" s="77"/>
    </row>
    <row r="14476" spans="16:30" ht="4.5" customHeight="1" x14ac:dyDescent="0.2">
      <c r="P14476" s="75"/>
      <c r="Q14476" s="75"/>
      <c r="W14476" s="75"/>
      <c r="AD14476" s="77"/>
    </row>
    <row r="14477" spans="16:30" ht="4.5" customHeight="1" x14ac:dyDescent="0.2">
      <c r="P14477" s="75"/>
      <c r="Q14477" s="75"/>
      <c r="W14477" s="75"/>
      <c r="AD14477" s="77"/>
    </row>
    <row r="14478" spans="16:30" ht="4.5" customHeight="1" x14ac:dyDescent="0.2">
      <c r="P14478" s="75"/>
      <c r="Q14478" s="75"/>
      <c r="W14478" s="75"/>
      <c r="AD14478" s="77"/>
    </row>
    <row r="14479" spans="16:30" ht="4.5" customHeight="1" x14ac:dyDescent="0.2">
      <c r="P14479" s="75"/>
      <c r="Q14479" s="75"/>
      <c r="W14479" s="75"/>
      <c r="AD14479" s="77"/>
    </row>
    <row r="14480" spans="16:30" ht="4.5" customHeight="1" x14ac:dyDescent="0.2">
      <c r="P14480" s="75"/>
      <c r="Q14480" s="75"/>
      <c r="W14480" s="75"/>
      <c r="AD14480" s="77"/>
    </row>
    <row r="14481" spans="16:30" ht="4.5" customHeight="1" x14ac:dyDescent="0.2">
      <c r="P14481" s="75"/>
      <c r="Q14481" s="75"/>
      <c r="W14481" s="75"/>
      <c r="AD14481" s="77"/>
    </row>
    <row r="14482" spans="16:30" ht="4.5" customHeight="1" x14ac:dyDescent="0.2">
      <c r="P14482" s="75"/>
      <c r="Q14482" s="75"/>
      <c r="W14482" s="75"/>
      <c r="AD14482" s="77"/>
    </row>
    <row r="14483" spans="16:30" ht="4.5" customHeight="1" x14ac:dyDescent="0.2">
      <c r="P14483" s="75"/>
      <c r="Q14483" s="75"/>
      <c r="W14483" s="75"/>
      <c r="AD14483" s="77"/>
    </row>
    <row r="14484" spans="16:30" ht="4.5" customHeight="1" x14ac:dyDescent="0.2">
      <c r="P14484" s="75"/>
      <c r="Q14484" s="75"/>
      <c r="W14484" s="75"/>
      <c r="AD14484" s="77"/>
    </row>
    <row r="14485" spans="16:30" ht="4.5" customHeight="1" x14ac:dyDescent="0.2">
      <c r="P14485" s="75"/>
      <c r="Q14485" s="75"/>
      <c r="W14485" s="75"/>
      <c r="AD14485" s="77"/>
    </row>
    <row r="14486" spans="16:30" ht="4.5" customHeight="1" x14ac:dyDescent="0.2">
      <c r="P14486" s="75"/>
      <c r="Q14486" s="75"/>
      <c r="W14486" s="75"/>
      <c r="AD14486" s="77"/>
    </row>
    <row r="14487" spans="16:30" ht="4.5" customHeight="1" x14ac:dyDescent="0.2">
      <c r="P14487" s="75"/>
      <c r="Q14487" s="75"/>
      <c r="W14487" s="75"/>
      <c r="AD14487" s="77"/>
    </row>
    <row r="14488" spans="16:30" ht="4.5" customHeight="1" x14ac:dyDescent="0.2">
      <c r="P14488" s="75"/>
      <c r="Q14488" s="75"/>
      <c r="W14488" s="75"/>
      <c r="AD14488" s="77"/>
    </row>
    <row r="14489" spans="16:30" ht="4.5" customHeight="1" x14ac:dyDescent="0.2">
      <c r="P14489" s="75"/>
      <c r="Q14489" s="75"/>
      <c r="W14489" s="75"/>
      <c r="AD14489" s="77"/>
    </row>
    <row r="14490" spans="16:30" ht="4.5" customHeight="1" x14ac:dyDescent="0.2">
      <c r="P14490" s="75"/>
      <c r="Q14490" s="75"/>
      <c r="W14490" s="75"/>
      <c r="AD14490" s="77"/>
    </row>
    <row r="14491" spans="16:30" ht="4.5" customHeight="1" x14ac:dyDescent="0.2">
      <c r="P14491" s="75"/>
      <c r="Q14491" s="75"/>
      <c r="W14491" s="75"/>
      <c r="AD14491" s="77"/>
    </row>
    <row r="14492" spans="16:30" ht="4.5" customHeight="1" x14ac:dyDescent="0.2">
      <c r="P14492" s="75"/>
      <c r="Q14492" s="75"/>
      <c r="W14492" s="75"/>
      <c r="AD14492" s="77"/>
    </row>
    <row r="14493" spans="16:30" ht="4.5" customHeight="1" x14ac:dyDescent="0.2">
      <c r="P14493" s="75"/>
      <c r="Q14493" s="75"/>
      <c r="W14493" s="75"/>
      <c r="AD14493" s="77"/>
    </row>
    <row r="14494" spans="16:30" ht="4.5" customHeight="1" x14ac:dyDescent="0.2">
      <c r="P14494" s="75"/>
      <c r="Q14494" s="75"/>
      <c r="W14494" s="75"/>
      <c r="AD14494" s="77"/>
    </row>
    <row r="14495" spans="16:30" ht="4.5" customHeight="1" x14ac:dyDescent="0.2">
      <c r="P14495" s="75"/>
      <c r="Q14495" s="75"/>
      <c r="W14495" s="75"/>
      <c r="AD14495" s="77"/>
    </row>
    <row r="14496" spans="16:30" ht="4.5" customHeight="1" x14ac:dyDescent="0.2">
      <c r="P14496" s="75"/>
      <c r="Q14496" s="75"/>
      <c r="W14496" s="75"/>
      <c r="AD14496" s="77"/>
    </row>
    <row r="14497" spans="16:30" ht="4.5" customHeight="1" x14ac:dyDescent="0.2">
      <c r="P14497" s="75"/>
      <c r="Q14497" s="75"/>
      <c r="W14497" s="75"/>
      <c r="AD14497" s="77"/>
    </row>
    <row r="14498" spans="16:30" ht="4.5" customHeight="1" x14ac:dyDescent="0.2">
      <c r="P14498" s="75"/>
      <c r="Q14498" s="75"/>
      <c r="W14498" s="75"/>
      <c r="AD14498" s="77"/>
    </row>
    <row r="14499" spans="16:30" ht="4.5" customHeight="1" x14ac:dyDescent="0.2">
      <c r="P14499" s="75"/>
      <c r="Q14499" s="75"/>
      <c r="W14499" s="75"/>
      <c r="AD14499" s="77"/>
    </row>
    <row r="14500" spans="16:30" ht="4.5" customHeight="1" x14ac:dyDescent="0.2">
      <c r="P14500" s="75"/>
      <c r="Q14500" s="75"/>
      <c r="W14500" s="75"/>
      <c r="AD14500" s="77"/>
    </row>
    <row r="14501" spans="16:30" ht="4.5" customHeight="1" x14ac:dyDescent="0.2">
      <c r="P14501" s="75"/>
      <c r="Q14501" s="75"/>
      <c r="W14501" s="75"/>
      <c r="AD14501" s="77"/>
    </row>
    <row r="14502" spans="16:30" ht="4.5" customHeight="1" x14ac:dyDescent="0.2">
      <c r="P14502" s="75"/>
      <c r="Q14502" s="75"/>
      <c r="W14502" s="75"/>
      <c r="AD14502" s="77"/>
    </row>
    <row r="14503" spans="16:30" ht="4.5" customHeight="1" x14ac:dyDescent="0.2">
      <c r="P14503" s="75"/>
      <c r="Q14503" s="75"/>
      <c r="W14503" s="75"/>
      <c r="AD14503" s="77"/>
    </row>
    <row r="14504" spans="16:30" ht="4.5" customHeight="1" x14ac:dyDescent="0.2">
      <c r="P14504" s="75"/>
      <c r="Q14504" s="75"/>
      <c r="W14504" s="75"/>
      <c r="AD14504" s="77"/>
    </row>
    <row r="14505" spans="16:30" ht="4.5" customHeight="1" x14ac:dyDescent="0.2">
      <c r="P14505" s="75"/>
      <c r="Q14505" s="75"/>
      <c r="W14505" s="75"/>
      <c r="AD14505" s="77"/>
    </row>
    <row r="14506" spans="16:30" ht="4.5" customHeight="1" x14ac:dyDescent="0.2">
      <c r="P14506" s="75"/>
      <c r="Q14506" s="75"/>
      <c r="W14506" s="75"/>
      <c r="AD14506" s="77"/>
    </row>
    <row r="14507" spans="16:30" ht="4.5" customHeight="1" x14ac:dyDescent="0.2">
      <c r="P14507" s="75"/>
      <c r="Q14507" s="75"/>
      <c r="W14507" s="75"/>
      <c r="AD14507" s="77"/>
    </row>
    <row r="14508" spans="16:30" ht="4.5" customHeight="1" x14ac:dyDescent="0.2">
      <c r="P14508" s="75"/>
      <c r="Q14508" s="75"/>
      <c r="W14508" s="75"/>
      <c r="AD14508" s="77"/>
    </row>
    <row r="14509" spans="16:30" ht="4.5" customHeight="1" x14ac:dyDescent="0.2">
      <c r="P14509" s="75"/>
      <c r="Q14509" s="75"/>
      <c r="W14509" s="75"/>
      <c r="AD14509" s="77"/>
    </row>
    <row r="14510" spans="16:30" ht="4.5" customHeight="1" x14ac:dyDescent="0.2">
      <c r="P14510" s="75"/>
      <c r="Q14510" s="75"/>
      <c r="W14510" s="75"/>
      <c r="AD14510" s="77"/>
    </row>
    <row r="14511" spans="16:30" ht="4.5" customHeight="1" x14ac:dyDescent="0.2">
      <c r="P14511" s="75"/>
      <c r="Q14511" s="75"/>
      <c r="W14511" s="75"/>
      <c r="AD14511" s="77"/>
    </row>
    <row r="14512" spans="16:30" ht="4.5" customHeight="1" x14ac:dyDescent="0.2">
      <c r="P14512" s="75"/>
      <c r="Q14512" s="75"/>
      <c r="W14512" s="75"/>
      <c r="AD14512" s="77"/>
    </row>
    <row r="14513" spans="16:30" ht="4.5" customHeight="1" x14ac:dyDescent="0.2">
      <c r="P14513" s="75"/>
      <c r="Q14513" s="75"/>
      <c r="W14513" s="75"/>
      <c r="AD14513" s="77"/>
    </row>
    <row r="14514" spans="16:30" ht="4.5" customHeight="1" x14ac:dyDescent="0.2">
      <c r="P14514" s="75"/>
      <c r="Q14514" s="75"/>
      <c r="W14514" s="75"/>
      <c r="AD14514" s="77"/>
    </row>
    <row r="14515" spans="16:30" ht="4.5" customHeight="1" x14ac:dyDescent="0.2">
      <c r="P14515" s="75"/>
      <c r="Q14515" s="75"/>
      <c r="W14515" s="75"/>
      <c r="AD14515" s="77"/>
    </row>
    <row r="14516" spans="16:30" ht="4.5" customHeight="1" x14ac:dyDescent="0.2">
      <c r="P14516" s="75"/>
      <c r="Q14516" s="75"/>
      <c r="W14516" s="75"/>
      <c r="AD14516" s="77"/>
    </row>
    <row r="14517" spans="16:30" ht="4.5" customHeight="1" x14ac:dyDescent="0.2">
      <c r="P14517" s="75"/>
      <c r="Q14517" s="75"/>
      <c r="W14517" s="75"/>
      <c r="AD14517" s="77"/>
    </row>
    <row r="14518" spans="16:30" ht="4.5" customHeight="1" x14ac:dyDescent="0.2">
      <c r="P14518" s="75"/>
      <c r="Q14518" s="75"/>
      <c r="W14518" s="75"/>
      <c r="AD14518" s="77"/>
    </row>
    <row r="14519" spans="16:30" ht="4.5" customHeight="1" x14ac:dyDescent="0.2">
      <c r="P14519" s="75"/>
      <c r="Q14519" s="75"/>
      <c r="W14519" s="75"/>
      <c r="AD14519" s="77"/>
    </row>
    <row r="14520" spans="16:30" ht="4.5" customHeight="1" x14ac:dyDescent="0.2">
      <c r="P14520" s="75"/>
      <c r="Q14520" s="75"/>
      <c r="W14520" s="75"/>
      <c r="AD14520" s="77"/>
    </row>
    <row r="14521" spans="16:30" ht="4.5" customHeight="1" x14ac:dyDescent="0.2">
      <c r="P14521" s="75"/>
      <c r="Q14521" s="75"/>
      <c r="W14521" s="75"/>
      <c r="AD14521" s="77"/>
    </row>
    <row r="14522" spans="16:30" ht="4.5" customHeight="1" x14ac:dyDescent="0.2">
      <c r="P14522" s="75"/>
      <c r="Q14522" s="75"/>
      <c r="W14522" s="75"/>
      <c r="AD14522" s="77"/>
    </row>
    <row r="14523" spans="16:30" ht="4.5" customHeight="1" x14ac:dyDescent="0.2">
      <c r="P14523" s="75"/>
      <c r="Q14523" s="75"/>
      <c r="W14523" s="75"/>
      <c r="AD14523" s="77"/>
    </row>
    <row r="14524" spans="16:30" ht="4.5" customHeight="1" x14ac:dyDescent="0.2">
      <c r="P14524" s="75"/>
      <c r="Q14524" s="75"/>
      <c r="W14524" s="75"/>
      <c r="AD14524" s="77"/>
    </row>
    <row r="14525" spans="16:30" ht="4.5" customHeight="1" x14ac:dyDescent="0.2">
      <c r="P14525" s="75"/>
      <c r="Q14525" s="75"/>
      <c r="W14525" s="75"/>
      <c r="AD14525" s="77"/>
    </row>
    <row r="14526" spans="16:30" ht="4.5" customHeight="1" x14ac:dyDescent="0.2">
      <c r="P14526" s="75"/>
      <c r="Q14526" s="75"/>
      <c r="W14526" s="75"/>
      <c r="AD14526" s="77"/>
    </row>
    <row r="14527" spans="16:30" ht="4.5" customHeight="1" x14ac:dyDescent="0.2">
      <c r="P14527" s="75"/>
      <c r="Q14527" s="75"/>
      <c r="W14527" s="75"/>
      <c r="AD14527" s="77"/>
    </row>
    <row r="14528" spans="16:30" ht="4.5" customHeight="1" x14ac:dyDescent="0.2">
      <c r="P14528" s="75"/>
      <c r="Q14528" s="75"/>
      <c r="W14528" s="75"/>
      <c r="AD14528" s="77"/>
    </row>
    <row r="14529" spans="16:30" ht="4.5" customHeight="1" x14ac:dyDescent="0.2">
      <c r="P14529" s="75"/>
      <c r="Q14529" s="75"/>
      <c r="W14529" s="75"/>
      <c r="AD14529" s="77"/>
    </row>
    <row r="14530" spans="16:30" ht="4.5" customHeight="1" x14ac:dyDescent="0.2">
      <c r="P14530" s="75"/>
      <c r="Q14530" s="75"/>
      <c r="W14530" s="75"/>
      <c r="AD14530" s="77"/>
    </row>
    <row r="14531" spans="16:30" ht="4.5" customHeight="1" x14ac:dyDescent="0.2">
      <c r="P14531" s="75"/>
      <c r="Q14531" s="75"/>
      <c r="W14531" s="75"/>
      <c r="AD14531" s="77"/>
    </row>
    <row r="14532" spans="16:30" ht="4.5" customHeight="1" x14ac:dyDescent="0.2">
      <c r="P14532" s="75"/>
      <c r="Q14532" s="75"/>
      <c r="W14532" s="75"/>
      <c r="AD14532" s="77"/>
    </row>
    <row r="14533" spans="16:30" ht="4.5" customHeight="1" x14ac:dyDescent="0.2">
      <c r="P14533" s="75"/>
      <c r="Q14533" s="75"/>
      <c r="W14533" s="75"/>
      <c r="AD14533" s="77"/>
    </row>
    <row r="14534" spans="16:30" ht="4.5" customHeight="1" x14ac:dyDescent="0.2">
      <c r="P14534" s="75"/>
      <c r="Q14534" s="75"/>
      <c r="W14534" s="75"/>
      <c r="AD14534" s="77"/>
    </row>
    <row r="14535" spans="16:30" ht="4.5" customHeight="1" x14ac:dyDescent="0.2">
      <c r="P14535" s="75"/>
      <c r="Q14535" s="75"/>
      <c r="W14535" s="75"/>
      <c r="AD14535" s="77"/>
    </row>
    <row r="14536" spans="16:30" ht="4.5" customHeight="1" x14ac:dyDescent="0.2">
      <c r="P14536" s="75"/>
      <c r="Q14536" s="75"/>
      <c r="W14536" s="75"/>
      <c r="AD14536" s="77"/>
    </row>
    <row r="14537" spans="16:30" ht="4.5" customHeight="1" x14ac:dyDescent="0.2">
      <c r="P14537" s="75"/>
      <c r="Q14537" s="75"/>
      <c r="W14537" s="75"/>
      <c r="AD14537" s="77"/>
    </row>
    <row r="14538" spans="16:30" ht="4.5" customHeight="1" x14ac:dyDescent="0.2">
      <c r="P14538" s="75"/>
      <c r="Q14538" s="75"/>
      <c r="W14538" s="75"/>
      <c r="AD14538" s="77"/>
    </row>
    <row r="14539" spans="16:30" ht="4.5" customHeight="1" x14ac:dyDescent="0.2">
      <c r="P14539" s="75"/>
      <c r="Q14539" s="75"/>
      <c r="W14539" s="75"/>
      <c r="AD14539" s="77"/>
    </row>
    <row r="14540" spans="16:30" ht="4.5" customHeight="1" x14ac:dyDescent="0.2">
      <c r="P14540" s="75"/>
      <c r="Q14540" s="75"/>
      <c r="W14540" s="75"/>
      <c r="AD14540" s="77"/>
    </row>
    <row r="14541" spans="16:30" ht="4.5" customHeight="1" x14ac:dyDescent="0.2">
      <c r="P14541" s="75"/>
      <c r="Q14541" s="75"/>
      <c r="W14541" s="75"/>
      <c r="AD14541" s="77"/>
    </row>
    <row r="14542" spans="16:30" ht="4.5" customHeight="1" x14ac:dyDescent="0.2">
      <c r="P14542" s="75"/>
      <c r="Q14542" s="75"/>
      <c r="W14542" s="75"/>
      <c r="AD14542" s="77"/>
    </row>
    <row r="14543" spans="16:30" ht="4.5" customHeight="1" x14ac:dyDescent="0.2">
      <c r="P14543" s="75"/>
      <c r="Q14543" s="75"/>
      <c r="W14543" s="75"/>
      <c r="AD14543" s="77"/>
    </row>
    <row r="14544" spans="16:30" ht="4.5" customHeight="1" x14ac:dyDescent="0.2">
      <c r="P14544" s="75"/>
      <c r="Q14544" s="75"/>
      <c r="W14544" s="75"/>
      <c r="AD14544" s="77"/>
    </row>
    <row r="14545" spans="16:30" ht="4.5" customHeight="1" x14ac:dyDescent="0.2">
      <c r="P14545" s="75"/>
      <c r="Q14545" s="75"/>
      <c r="W14545" s="75"/>
      <c r="AD14545" s="77"/>
    </row>
    <row r="14546" spans="16:30" ht="4.5" customHeight="1" x14ac:dyDescent="0.2">
      <c r="P14546" s="75"/>
      <c r="Q14546" s="75"/>
      <c r="W14546" s="75"/>
      <c r="AD14546" s="77"/>
    </row>
    <row r="14547" spans="16:30" ht="4.5" customHeight="1" x14ac:dyDescent="0.2">
      <c r="P14547" s="75"/>
      <c r="Q14547" s="75"/>
      <c r="W14547" s="75"/>
      <c r="AD14547" s="77"/>
    </row>
    <row r="14548" spans="16:30" ht="4.5" customHeight="1" x14ac:dyDescent="0.2">
      <c r="P14548" s="75"/>
      <c r="Q14548" s="75"/>
      <c r="W14548" s="75"/>
      <c r="AD14548" s="77"/>
    </row>
    <row r="14549" spans="16:30" ht="4.5" customHeight="1" x14ac:dyDescent="0.2">
      <c r="P14549" s="75"/>
      <c r="Q14549" s="75"/>
      <c r="W14549" s="75"/>
      <c r="AD14549" s="77"/>
    </row>
    <row r="14550" spans="16:30" ht="4.5" customHeight="1" x14ac:dyDescent="0.2">
      <c r="P14550" s="75"/>
      <c r="Q14550" s="75"/>
      <c r="W14550" s="75"/>
      <c r="AD14550" s="77"/>
    </row>
    <row r="14551" spans="16:30" ht="4.5" customHeight="1" x14ac:dyDescent="0.2">
      <c r="P14551" s="75"/>
      <c r="Q14551" s="75"/>
      <c r="W14551" s="75"/>
      <c r="AD14551" s="77"/>
    </row>
    <row r="14552" spans="16:30" ht="4.5" customHeight="1" x14ac:dyDescent="0.2">
      <c r="P14552" s="75"/>
      <c r="Q14552" s="75"/>
      <c r="W14552" s="75"/>
      <c r="AD14552" s="77"/>
    </row>
    <row r="14553" spans="16:30" ht="4.5" customHeight="1" x14ac:dyDescent="0.2">
      <c r="P14553" s="75"/>
      <c r="Q14553" s="75"/>
      <c r="W14553" s="75"/>
      <c r="AD14553" s="77"/>
    </row>
    <row r="14554" spans="16:30" ht="4.5" customHeight="1" x14ac:dyDescent="0.2">
      <c r="P14554" s="75"/>
      <c r="Q14554" s="75"/>
      <c r="W14554" s="75"/>
      <c r="AD14554" s="77"/>
    </row>
    <row r="14555" spans="16:30" ht="4.5" customHeight="1" x14ac:dyDescent="0.2">
      <c r="P14555" s="75"/>
      <c r="Q14555" s="75"/>
      <c r="W14555" s="75"/>
      <c r="AD14555" s="77"/>
    </row>
    <row r="14556" spans="16:30" ht="4.5" customHeight="1" x14ac:dyDescent="0.2">
      <c r="P14556" s="75"/>
      <c r="Q14556" s="75"/>
      <c r="W14556" s="75"/>
      <c r="AD14556" s="77"/>
    </row>
    <row r="14557" spans="16:30" ht="4.5" customHeight="1" x14ac:dyDescent="0.2">
      <c r="P14557" s="75"/>
      <c r="Q14557" s="75"/>
      <c r="W14557" s="75"/>
      <c r="AD14557" s="77"/>
    </row>
    <row r="14558" spans="16:30" ht="4.5" customHeight="1" x14ac:dyDescent="0.2">
      <c r="P14558" s="75"/>
      <c r="Q14558" s="75"/>
      <c r="W14558" s="75"/>
      <c r="AD14558" s="77"/>
    </row>
    <row r="14559" spans="16:30" ht="4.5" customHeight="1" x14ac:dyDescent="0.2">
      <c r="P14559" s="75"/>
      <c r="Q14559" s="75"/>
      <c r="W14559" s="75"/>
      <c r="AD14559" s="77"/>
    </row>
    <row r="14560" spans="16:30" ht="4.5" customHeight="1" x14ac:dyDescent="0.2">
      <c r="P14560" s="75"/>
      <c r="Q14560" s="75"/>
      <c r="W14560" s="75"/>
      <c r="AD14560" s="77"/>
    </row>
    <row r="14561" spans="16:30" ht="4.5" customHeight="1" x14ac:dyDescent="0.2">
      <c r="P14561" s="75"/>
      <c r="Q14561" s="75"/>
      <c r="W14561" s="75"/>
      <c r="AD14561" s="77"/>
    </row>
    <row r="14562" spans="16:30" ht="4.5" customHeight="1" x14ac:dyDescent="0.2">
      <c r="P14562" s="75"/>
      <c r="Q14562" s="75"/>
      <c r="W14562" s="75"/>
      <c r="AD14562" s="77"/>
    </row>
    <row r="14563" spans="16:30" ht="4.5" customHeight="1" x14ac:dyDescent="0.2">
      <c r="P14563" s="75"/>
      <c r="Q14563" s="75"/>
      <c r="W14563" s="75"/>
      <c r="AD14563" s="77"/>
    </row>
    <row r="14564" spans="16:30" ht="4.5" customHeight="1" x14ac:dyDescent="0.2">
      <c r="P14564" s="75"/>
      <c r="Q14564" s="75"/>
      <c r="W14564" s="75"/>
      <c r="AD14564" s="77"/>
    </row>
    <row r="14565" spans="16:30" ht="4.5" customHeight="1" x14ac:dyDescent="0.2">
      <c r="P14565" s="75"/>
      <c r="Q14565" s="75"/>
      <c r="W14565" s="75"/>
      <c r="AD14565" s="77"/>
    </row>
    <row r="14566" spans="16:30" ht="4.5" customHeight="1" x14ac:dyDescent="0.2">
      <c r="P14566" s="75"/>
      <c r="Q14566" s="75"/>
      <c r="W14566" s="75"/>
      <c r="AD14566" s="77"/>
    </row>
    <row r="14567" spans="16:30" ht="4.5" customHeight="1" x14ac:dyDescent="0.2">
      <c r="P14567" s="75"/>
      <c r="Q14567" s="75"/>
      <c r="W14567" s="75"/>
      <c r="AD14567" s="77"/>
    </row>
    <row r="14568" spans="16:30" ht="4.5" customHeight="1" x14ac:dyDescent="0.2">
      <c r="P14568" s="75"/>
      <c r="Q14568" s="75"/>
      <c r="W14568" s="75"/>
      <c r="AD14568" s="77"/>
    </row>
    <row r="14569" spans="16:30" ht="4.5" customHeight="1" x14ac:dyDescent="0.2">
      <c r="P14569" s="75"/>
      <c r="Q14569" s="75"/>
      <c r="W14569" s="75"/>
      <c r="AD14569" s="77"/>
    </row>
    <row r="14570" spans="16:30" ht="4.5" customHeight="1" x14ac:dyDescent="0.2">
      <c r="P14570" s="75"/>
      <c r="Q14570" s="75"/>
      <c r="W14570" s="75"/>
      <c r="AD14570" s="77"/>
    </row>
    <row r="14571" spans="16:30" ht="4.5" customHeight="1" x14ac:dyDescent="0.2">
      <c r="P14571" s="75"/>
      <c r="Q14571" s="75"/>
      <c r="W14571" s="75"/>
      <c r="AD14571" s="77"/>
    </row>
    <row r="14572" spans="16:30" ht="4.5" customHeight="1" x14ac:dyDescent="0.2">
      <c r="P14572" s="75"/>
      <c r="Q14572" s="75"/>
      <c r="W14572" s="75"/>
      <c r="AD14572" s="77"/>
    </row>
    <row r="14573" spans="16:30" ht="4.5" customHeight="1" x14ac:dyDescent="0.2">
      <c r="P14573" s="75"/>
      <c r="Q14573" s="75"/>
      <c r="W14573" s="75"/>
      <c r="AD14573" s="77"/>
    </row>
    <row r="14574" spans="16:30" ht="4.5" customHeight="1" x14ac:dyDescent="0.2">
      <c r="P14574" s="75"/>
      <c r="Q14574" s="75"/>
      <c r="W14574" s="75"/>
      <c r="AD14574" s="77"/>
    </row>
    <row r="14575" spans="16:30" ht="4.5" customHeight="1" x14ac:dyDescent="0.2">
      <c r="P14575" s="75"/>
      <c r="Q14575" s="75"/>
      <c r="W14575" s="75"/>
      <c r="AD14575" s="77"/>
    </row>
    <row r="14576" spans="16:30" ht="4.5" customHeight="1" x14ac:dyDescent="0.2">
      <c r="P14576" s="75"/>
      <c r="Q14576" s="75"/>
      <c r="W14576" s="75"/>
      <c r="AD14576" s="77"/>
    </row>
    <row r="14577" spans="16:30" ht="4.5" customHeight="1" x14ac:dyDescent="0.2">
      <c r="P14577" s="75"/>
      <c r="Q14577" s="75"/>
      <c r="W14577" s="75"/>
      <c r="AD14577" s="77"/>
    </row>
    <row r="14578" spans="16:30" ht="4.5" customHeight="1" x14ac:dyDescent="0.2">
      <c r="P14578" s="75"/>
      <c r="Q14578" s="75"/>
      <c r="W14578" s="75"/>
      <c r="AD14578" s="77"/>
    </row>
    <row r="14579" spans="16:30" ht="4.5" customHeight="1" x14ac:dyDescent="0.2">
      <c r="P14579" s="75"/>
      <c r="Q14579" s="75"/>
      <c r="W14579" s="75"/>
      <c r="AD14579" s="77"/>
    </row>
    <row r="14580" spans="16:30" ht="4.5" customHeight="1" x14ac:dyDescent="0.2">
      <c r="P14580" s="75"/>
      <c r="Q14580" s="75"/>
      <c r="W14580" s="75"/>
      <c r="AD14580" s="77"/>
    </row>
    <row r="14581" spans="16:30" ht="4.5" customHeight="1" x14ac:dyDescent="0.2">
      <c r="P14581" s="75"/>
      <c r="Q14581" s="75"/>
      <c r="W14581" s="75"/>
      <c r="AD14581" s="77"/>
    </row>
    <row r="14582" spans="16:30" ht="4.5" customHeight="1" x14ac:dyDescent="0.2">
      <c r="P14582" s="75"/>
      <c r="Q14582" s="75"/>
      <c r="W14582" s="75"/>
      <c r="AD14582" s="77"/>
    </row>
    <row r="14583" spans="16:30" ht="4.5" customHeight="1" x14ac:dyDescent="0.2">
      <c r="P14583" s="75"/>
      <c r="Q14583" s="75"/>
      <c r="W14583" s="75"/>
      <c r="AD14583" s="77"/>
    </row>
    <row r="14584" spans="16:30" ht="4.5" customHeight="1" x14ac:dyDescent="0.2">
      <c r="P14584" s="75"/>
      <c r="Q14584" s="75"/>
      <c r="W14584" s="75"/>
      <c r="AD14584" s="77"/>
    </row>
    <row r="14585" spans="16:30" ht="4.5" customHeight="1" x14ac:dyDescent="0.2">
      <c r="P14585" s="75"/>
      <c r="Q14585" s="75"/>
      <c r="W14585" s="75"/>
      <c r="AD14585" s="77"/>
    </row>
    <row r="14586" spans="16:30" ht="4.5" customHeight="1" x14ac:dyDescent="0.2">
      <c r="P14586" s="75"/>
      <c r="Q14586" s="75"/>
      <c r="W14586" s="75"/>
      <c r="AD14586" s="77"/>
    </row>
    <row r="14587" spans="16:30" ht="4.5" customHeight="1" x14ac:dyDescent="0.2">
      <c r="P14587" s="75"/>
      <c r="Q14587" s="75"/>
      <c r="W14587" s="75"/>
      <c r="AD14587" s="77"/>
    </row>
    <row r="14588" spans="16:30" ht="4.5" customHeight="1" x14ac:dyDescent="0.2">
      <c r="P14588" s="75"/>
      <c r="Q14588" s="75"/>
      <c r="W14588" s="75"/>
      <c r="AD14588" s="77"/>
    </row>
    <row r="14589" spans="16:30" ht="4.5" customHeight="1" x14ac:dyDescent="0.2">
      <c r="P14589" s="75"/>
      <c r="Q14589" s="75"/>
      <c r="W14589" s="75"/>
      <c r="AD14589" s="77"/>
    </row>
    <row r="14590" spans="16:30" ht="4.5" customHeight="1" x14ac:dyDescent="0.2">
      <c r="P14590" s="75"/>
      <c r="Q14590" s="75"/>
      <c r="W14590" s="75"/>
      <c r="AD14590" s="77"/>
    </row>
    <row r="14591" spans="16:30" ht="4.5" customHeight="1" x14ac:dyDescent="0.2">
      <c r="P14591" s="75"/>
      <c r="Q14591" s="75"/>
      <c r="W14591" s="75"/>
      <c r="AD14591" s="77"/>
    </row>
    <row r="14592" spans="16:30" ht="4.5" customHeight="1" x14ac:dyDescent="0.2">
      <c r="P14592" s="75"/>
      <c r="Q14592" s="75"/>
      <c r="W14592" s="75"/>
      <c r="AD14592" s="77"/>
    </row>
    <row r="14593" spans="16:30" ht="4.5" customHeight="1" x14ac:dyDescent="0.2">
      <c r="P14593" s="75"/>
      <c r="Q14593" s="75"/>
      <c r="W14593" s="75"/>
      <c r="AD14593" s="77"/>
    </row>
    <row r="14594" spans="16:30" ht="4.5" customHeight="1" x14ac:dyDescent="0.2">
      <c r="P14594" s="75"/>
      <c r="Q14594" s="75"/>
      <c r="W14594" s="75"/>
      <c r="AD14594" s="77"/>
    </row>
    <row r="14595" spans="16:30" ht="4.5" customHeight="1" x14ac:dyDescent="0.2">
      <c r="P14595" s="75"/>
      <c r="Q14595" s="75"/>
      <c r="W14595" s="75"/>
      <c r="AD14595" s="77"/>
    </row>
    <row r="14596" spans="16:30" ht="4.5" customHeight="1" x14ac:dyDescent="0.2">
      <c r="P14596" s="75"/>
      <c r="Q14596" s="75"/>
      <c r="W14596" s="75"/>
      <c r="AD14596" s="77"/>
    </row>
    <row r="14597" spans="16:30" ht="4.5" customHeight="1" x14ac:dyDescent="0.2">
      <c r="P14597" s="75"/>
      <c r="Q14597" s="75"/>
      <c r="W14597" s="75"/>
      <c r="AD14597" s="77"/>
    </row>
    <row r="14598" spans="16:30" ht="4.5" customHeight="1" x14ac:dyDescent="0.2">
      <c r="P14598" s="75"/>
      <c r="Q14598" s="75"/>
      <c r="W14598" s="75"/>
      <c r="AD14598" s="77"/>
    </row>
    <row r="14599" spans="16:30" ht="4.5" customHeight="1" x14ac:dyDescent="0.2">
      <c r="P14599" s="75"/>
      <c r="Q14599" s="75"/>
      <c r="W14599" s="75"/>
      <c r="AD14599" s="77"/>
    </row>
    <row r="14600" spans="16:30" ht="4.5" customHeight="1" x14ac:dyDescent="0.2">
      <c r="P14600" s="75"/>
      <c r="Q14600" s="75"/>
      <c r="W14600" s="75"/>
      <c r="AD14600" s="77"/>
    </row>
    <row r="14601" spans="16:30" ht="4.5" customHeight="1" x14ac:dyDescent="0.2">
      <c r="P14601" s="75"/>
      <c r="Q14601" s="75"/>
      <c r="W14601" s="75"/>
      <c r="AD14601" s="77"/>
    </row>
    <row r="14602" spans="16:30" ht="4.5" customHeight="1" x14ac:dyDescent="0.2">
      <c r="P14602" s="75"/>
      <c r="Q14602" s="75"/>
      <c r="W14602" s="75"/>
      <c r="AD14602" s="77"/>
    </row>
    <row r="14603" spans="16:30" ht="4.5" customHeight="1" x14ac:dyDescent="0.2">
      <c r="P14603" s="75"/>
      <c r="Q14603" s="75"/>
      <c r="W14603" s="75"/>
      <c r="AD14603" s="77"/>
    </row>
    <row r="14604" spans="16:30" ht="4.5" customHeight="1" x14ac:dyDescent="0.2">
      <c r="P14604" s="75"/>
      <c r="Q14604" s="75"/>
      <c r="W14604" s="75"/>
      <c r="AD14604" s="77"/>
    </row>
    <row r="14605" spans="16:30" ht="4.5" customHeight="1" x14ac:dyDescent="0.2">
      <c r="P14605" s="75"/>
      <c r="Q14605" s="75"/>
      <c r="W14605" s="75"/>
      <c r="AD14605" s="77"/>
    </row>
    <row r="14606" spans="16:30" ht="4.5" customHeight="1" x14ac:dyDescent="0.2">
      <c r="P14606" s="75"/>
      <c r="Q14606" s="75"/>
      <c r="W14606" s="75"/>
      <c r="AD14606" s="77"/>
    </row>
    <row r="14607" spans="16:30" ht="4.5" customHeight="1" x14ac:dyDescent="0.2">
      <c r="P14607" s="75"/>
      <c r="Q14607" s="75"/>
      <c r="W14607" s="75"/>
      <c r="AD14607" s="77"/>
    </row>
    <row r="14608" spans="16:30" ht="4.5" customHeight="1" x14ac:dyDescent="0.2">
      <c r="P14608" s="75"/>
      <c r="Q14608" s="75"/>
      <c r="W14608" s="75"/>
      <c r="AD14608" s="77"/>
    </row>
    <row r="14609" spans="16:30" ht="4.5" customHeight="1" x14ac:dyDescent="0.2">
      <c r="P14609" s="75"/>
      <c r="Q14609" s="75"/>
      <c r="W14609" s="75"/>
      <c r="AD14609" s="77"/>
    </row>
    <row r="14610" spans="16:30" ht="4.5" customHeight="1" x14ac:dyDescent="0.2">
      <c r="P14610" s="75"/>
      <c r="Q14610" s="75"/>
      <c r="W14610" s="75"/>
      <c r="AD14610" s="77"/>
    </row>
    <row r="14611" spans="16:30" ht="4.5" customHeight="1" x14ac:dyDescent="0.2">
      <c r="P14611" s="75"/>
      <c r="Q14611" s="75"/>
      <c r="W14611" s="75"/>
      <c r="AD14611" s="77"/>
    </row>
    <row r="14612" spans="16:30" ht="4.5" customHeight="1" x14ac:dyDescent="0.2">
      <c r="P14612" s="75"/>
      <c r="Q14612" s="75"/>
      <c r="W14612" s="75"/>
      <c r="AD14612" s="77"/>
    </row>
    <row r="14613" spans="16:30" ht="4.5" customHeight="1" x14ac:dyDescent="0.2">
      <c r="P14613" s="75"/>
      <c r="Q14613" s="75"/>
      <c r="W14613" s="75"/>
      <c r="AD14613" s="77"/>
    </row>
    <row r="14614" spans="16:30" ht="4.5" customHeight="1" x14ac:dyDescent="0.2">
      <c r="P14614" s="75"/>
      <c r="Q14614" s="75"/>
      <c r="W14614" s="75"/>
      <c r="AD14614" s="77"/>
    </row>
    <row r="14615" spans="16:30" ht="4.5" customHeight="1" x14ac:dyDescent="0.2">
      <c r="P14615" s="75"/>
      <c r="Q14615" s="75"/>
      <c r="W14615" s="75"/>
      <c r="AD14615" s="77"/>
    </row>
    <row r="14616" spans="16:30" ht="4.5" customHeight="1" x14ac:dyDescent="0.2">
      <c r="P14616" s="75"/>
      <c r="Q14616" s="75"/>
      <c r="W14616" s="75"/>
      <c r="AD14616" s="77"/>
    </row>
    <row r="14617" spans="16:30" ht="4.5" customHeight="1" x14ac:dyDescent="0.2">
      <c r="P14617" s="75"/>
      <c r="Q14617" s="75"/>
      <c r="W14617" s="75"/>
      <c r="AD14617" s="77"/>
    </row>
    <row r="14618" spans="16:30" ht="4.5" customHeight="1" x14ac:dyDescent="0.2">
      <c r="P14618" s="75"/>
      <c r="Q14618" s="75"/>
      <c r="W14618" s="75"/>
      <c r="AD14618" s="77"/>
    </row>
    <row r="14619" spans="16:30" ht="4.5" customHeight="1" x14ac:dyDescent="0.2">
      <c r="P14619" s="75"/>
      <c r="Q14619" s="75"/>
      <c r="W14619" s="75"/>
      <c r="AD14619" s="77"/>
    </row>
    <row r="14620" spans="16:30" ht="4.5" customHeight="1" x14ac:dyDescent="0.2">
      <c r="P14620" s="75"/>
      <c r="Q14620" s="75"/>
      <c r="W14620" s="75"/>
      <c r="AD14620" s="77"/>
    </row>
    <row r="14621" spans="16:30" ht="4.5" customHeight="1" x14ac:dyDescent="0.2">
      <c r="P14621" s="75"/>
      <c r="Q14621" s="75"/>
      <c r="W14621" s="75"/>
      <c r="AD14621" s="77"/>
    </row>
    <row r="14622" spans="16:30" ht="4.5" customHeight="1" x14ac:dyDescent="0.2">
      <c r="P14622" s="75"/>
      <c r="Q14622" s="75"/>
      <c r="W14622" s="75"/>
      <c r="AD14622" s="77"/>
    </row>
    <row r="14623" spans="16:30" ht="4.5" customHeight="1" x14ac:dyDescent="0.2">
      <c r="P14623" s="75"/>
      <c r="Q14623" s="75"/>
      <c r="W14623" s="75"/>
      <c r="AD14623" s="77"/>
    </row>
    <row r="14624" spans="16:30" ht="4.5" customHeight="1" x14ac:dyDescent="0.2">
      <c r="P14624" s="75"/>
      <c r="Q14624" s="75"/>
      <c r="W14624" s="75"/>
      <c r="AD14624" s="77"/>
    </row>
    <row r="14625" spans="16:30" ht="4.5" customHeight="1" x14ac:dyDescent="0.2">
      <c r="P14625" s="75"/>
      <c r="Q14625" s="75"/>
      <c r="W14625" s="75"/>
      <c r="AD14625" s="77"/>
    </row>
    <row r="14626" spans="16:30" ht="4.5" customHeight="1" x14ac:dyDescent="0.2">
      <c r="P14626" s="75"/>
      <c r="Q14626" s="75"/>
      <c r="W14626" s="75"/>
      <c r="AD14626" s="77"/>
    </row>
    <row r="14627" spans="16:30" ht="4.5" customHeight="1" x14ac:dyDescent="0.2">
      <c r="P14627" s="75"/>
      <c r="Q14627" s="75"/>
      <c r="W14627" s="75"/>
      <c r="AD14627" s="77"/>
    </row>
    <row r="14628" spans="16:30" ht="4.5" customHeight="1" x14ac:dyDescent="0.2">
      <c r="P14628" s="75"/>
      <c r="Q14628" s="75"/>
      <c r="W14628" s="75"/>
      <c r="AD14628" s="77"/>
    </row>
    <row r="14629" spans="16:30" ht="4.5" customHeight="1" x14ac:dyDescent="0.2">
      <c r="P14629" s="75"/>
      <c r="Q14629" s="75"/>
      <c r="W14629" s="75"/>
      <c r="AD14629" s="77"/>
    </row>
    <row r="14630" spans="16:30" ht="4.5" customHeight="1" x14ac:dyDescent="0.2">
      <c r="P14630" s="75"/>
      <c r="Q14630" s="75"/>
      <c r="W14630" s="75"/>
      <c r="AD14630" s="77"/>
    </row>
    <row r="14631" spans="16:30" ht="4.5" customHeight="1" x14ac:dyDescent="0.2">
      <c r="P14631" s="75"/>
      <c r="Q14631" s="75"/>
      <c r="W14631" s="75"/>
      <c r="AD14631" s="77"/>
    </row>
    <row r="14632" spans="16:30" ht="4.5" customHeight="1" x14ac:dyDescent="0.2">
      <c r="P14632" s="75"/>
      <c r="Q14632" s="75"/>
      <c r="W14632" s="75"/>
      <c r="AD14632" s="77"/>
    </row>
    <row r="14633" spans="16:30" ht="4.5" customHeight="1" x14ac:dyDescent="0.2">
      <c r="P14633" s="75"/>
      <c r="Q14633" s="75"/>
      <c r="W14633" s="75"/>
      <c r="AD14633" s="77"/>
    </row>
    <row r="14634" spans="16:30" ht="4.5" customHeight="1" x14ac:dyDescent="0.2">
      <c r="P14634" s="75"/>
      <c r="Q14634" s="75"/>
      <c r="W14634" s="75"/>
      <c r="AD14634" s="77"/>
    </row>
    <row r="14635" spans="16:30" ht="4.5" customHeight="1" x14ac:dyDescent="0.2">
      <c r="P14635" s="75"/>
      <c r="Q14635" s="75"/>
      <c r="W14635" s="75"/>
      <c r="AD14635" s="77"/>
    </row>
    <row r="14636" spans="16:30" ht="4.5" customHeight="1" x14ac:dyDescent="0.2">
      <c r="P14636" s="75"/>
      <c r="Q14636" s="75"/>
      <c r="W14636" s="75"/>
      <c r="AD14636" s="77"/>
    </row>
    <row r="14637" spans="16:30" ht="4.5" customHeight="1" x14ac:dyDescent="0.2">
      <c r="P14637" s="75"/>
      <c r="Q14637" s="75"/>
      <c r="W14637" s="75"/>
      <c r="AD14637" s="77"/>
    </row>
    <row r="14638" spans="16:30" ht="4.5" customHeight="1" x14ac:dyDescent="0.2">
      <c r="P14638" s="75"/>
      <c r="Q14638" s="75"/>
      <c r="W14638" s="75"/>
      <c r="AD14638" s="77"/>
    </row>
    <row r="14639" spans="16:30" ht="4.5" customHeight="1" x14ac:dyDescent="0.2">
      <c r="P14639" s="75"/>
      <c r="Q14639" s="75"/>
      <c r="W14639" s="75"/>
      <c r="AD14639" s="77"/>
    </row>
    <row r="14640" spans="16:30" ht="4.5" customHeight="1" x14ac:dyDescent="0.2">
      <c r="P14640" s="75"/>
      <c r="Q14640" s="75"/>
      <c r="W14640" s="75"/>
      <c r="AD14640" s="77"/>
    </row>
    <row r="14641" spans="16:30" ht="4.5" customHeight="1" x14ac:dyDescent="0.2">
      <c r="P14641" s="75"/>
      <c r="Q14641" s="75"/>
      <c r="W14641" s="75"/>
      <c r="AD14641" s="77"/>
    </row>
    <row r="14642" spans="16:30" ht="4.5" customHeight="1" x14ac:dyDescent="0.2">
      <c r="P14642" s="75"/>
      <c r="Q14642" s="75"/>
      <c r="W14642" s="75"/>
      <c r="AD14642" s="77"/>
    </row>
    <row r="14643" spans="16:30" ht="4.5" customHeight="1" x14ac:dyDescent="0.2">
      <c r="P14643" s="75"/>
      <c r="Q14643" s="75"/>
      <c r="W14643" s="75"/>
      <c r="AD14643" s="77"/>
    </row>
    <row r="14644" spans="16:30" ht="4.5" customHeight="1" x14ac:dyDescent="0.2">
      <c r="P14644" s="75"/>
      <c r="Q14644" s="75"/>
      <c r="W14644" s="75"/>
      <c r="AD14644" s="77"/>
    </row>
    <row r="14645" spans="16:30" ht="4.5" customHeight="1" x14ac:dyDescent="0.2">
      <c r="P14645" s="75"/>
      <c r="Q14645" s="75"/>
      <c r="W14645" s="75"/>
      <c r="AD14645" s="77"/>
    </row>
    <row r="14646" spans="16:30" ht="4.5" customHeight="1" x14ac:dyDescent="0.2">
      <c r="P14646" s="75"/>
      <c r="Q14646" s="75"/>
      <c r="W14646" s="75"/>
      <c r="AD14646" s="77"/>
    </row>
    <row r="14647" spans="16:30" ht="4.5" customHeight="1" x14ac:dyDescent="0.2">
      <c r="P14647" s="75"/>
      <c r="Q14647" s="75"/>
      <c r="W14647" s="75"/>
      <c r="AD14647" s="77"/>
    </row>
    <row r="14648" spans="16:30" ht="4.5" customHeight="1" x14ac:dyDescent="0.2">
      <c r="P14648" s="75"/>
      <c r="Q14648" s="75"/>
      <c r="W14648" s="75"/>
      <c r="AD14648" s="77"/>
    </row>
    <row r="14649" spans="16:30" ht="4.5" customHeight="1" x14ac:dyDescent="0.2">
      <c r="P14649" s="75"/>
      <c r="Q14649" s="75"/>
      <c r="W14649" s="75"/>
      <c r="AD14649" s="77"/>
    </row>
    <row r="14650" spans="16:30" ht="4.5" customHeight="1" x14ac:dyDescent="0.2">
      <c r="P14650" s="75"/>
      <c r="Q14650" s="75"/>
      <c r="W14650" s="75"/>
      <c r="AD14650" s="77"/>
    </row>
    <row r="14651" spans="16:30" ht="4.5" customHeight="1" x14ac:dyDescent="0.2">
      <c r="P14651" s="75"/>
      <c r="Q14651" s="75"/>
      <c r="W14651" s="75"/>
      <c r="AD14651" s="77"/>
    </row>
    <row r="14652" spans="16:30" ht="4.5" customHeight="1" x14ac:dyDescent="0.2">
      <c r="P14652" s="75"/>
      <c r="Q14652" s="75"/>
      <c r="W14652" s="75"/>
      <c r="AD14652" s="77"/>
    </row>
    <row r="14653" spans="16:30" ht="4.5" customHeight="1" x14ac:dyDescent="0.2">
      <c r="P14653" s="75"/>
      <c r="Q14653" s="75"/>
      <c r="W14653" s="75"/>
      <c r="AD14653" s="77"/>
    </row>
    <row r="14654" spans="16:30" ht="4.5" customHeight="1" x14ac:dyDescent="0.2">
      <c r="P14654" s="75"/>
      <c r="Q14654" s="75"/>
      <c r="W14654" s="75"/>
      <c r="AD14654" s="77"/>
    </row>
    <row r="14655" spans="16:30" ht="4.5" customHeight="1" x14ac:dyDescent="0.2">
      <c r="P14655" s="75"/>
      <c r="Q14655" s="75"/>
      <c r="W14655" s="75"/>
      <c r="AD14655" s="77"/>
    </row>
    <row r="14656" spans="16:30" ht="4.5" customHeight="1" x14ac:dyDescent="0.2">
      <c r="P14656" s="75"/>
      <c r="Q14656" s="75"/>
      <c r="W14656" s="75"/>
      <c r="AD14656" s="77"/>
    </row>
    <row r="14657" spans="16:30" ht="4.5" customHeight="1" x14ac:dyDescent="0.2">
      <c r="P14657" s="75"/>
      <c r="Q14657" s="75"/>
      <c r="W14657" s="75"/>
      <c r="AD14657" s="77"/>
    </row>
    <row r="14658" spans="16:30" ht="4.5" customHeight="1" x14ac:dyDescent="0.2">
      <c r="P14658" s="75"/>
      <c r="Q14658" s="75"/>
      <c r="W14658" s="75"/>
      <c r="AD14658" s="77"/>
    </row>
    <row r="14659" spans="16:30" ht="4.5" customHeight="1" x14ac:dyDescent="0.2">
      <c r="P14659" s="75"/>
      <c r="Q14659" s="75"/>
      <c r="W14659" s="75"/>
      <c r="AD14659" s="77"/>
    </row>
    <row r="14660" spans="16:30" ht="4.5" customHeight="1" x14ac:dyDescent="0.2">
      <c r="P14660" s="75"/>
      <c r="Q14660" s="75"/>
      <c r="W14660" s="75"/>
      <c r="AD14660" s="77"/>
    </row>
    <row r="14661" spans="16:30" ht="4.5" customHeight="1" x14ac:dyDescent="0.2">
      <c r="P14661" s="75"/>
      <c r="Q14661" s="75"/>
      <c r="W14661" s="75"/>
      <c r="AD14661" s="77"/>
    </row>
    <row r="14662" spans="16:30" ht="4.5" customHeight="1" x14ac:dyDescent="0.2">
      <c r="P14662" s="75"/>
      <c r="Q14662" s="75"/>
      <c r="W14662" s="75"/>
      <c r="AD14662" s="77"/>
    </row>
    <row r="14663" spans="16:30" ht="4.5" customHeight="1" x14ac:dyDescent="0.2">
      <c r="P14663" s="75"/>
      <c r="Q14663" s="75"/>
      <c r="W14663" s="75"/>
      <c r="AD14663" s="77"/>
    </row>
    <row r="14664" spans="16:30" ht="4.5" customHeight="1" x14ac:dyDescent="0.2">
      <c r="P14664" s="75"/>
      <c r="Q14664" s="75"/>
      <c r="W14664" s="75"/>
      <c r="AD14664" s="77"/>
    </row>
    <row r="14665" spans="16:30" ht="4.5" customHeight="1" x14ac:dyDescent="0.2">
      <c r="P14665" s="75"/>
      <c r="Q14665" s="75"/>
      <c r="W14665" s="75"/>
      <c r="AD14665" s="77"/>
    </row>
    <row r="14666" spans="16:30" ht="4.5" customHeight="1" x14ac:dyDescent="0.2">
      <c r="P14666" s="75"/>
      <c r="Q14666" s="75"/>
      <c r="W14666" s="75"/>
      <c r="AD14666" s="77"/>
    </row>
    <row r="14667" spans="16:30" ht="4.5" customHeight="1" x14ac:dyDescent="0.2">
      <c r="P14667" s="75"/>
      <c r="Q14667" s="75"/>
      <c r="W14667" s="75"/>
      <c r="AD14667" s="77"/>
    </row>
    <row r="14668" spans="16:30" ht="4.5" customHeight="1" x14ac:dyDescent="0.2">
      <c r="P14668" s="75"/>
      <c r="Q14668" s="75"/>
      <c r="W14668" s="75"/>
      <c r="AD14668" s="77"/>
    </row>
    <row r="14669" spans="16:30" ht="4.5" customHeight="1" x14ac:dyDescent="0.2">
      <c r="P14669" s="75"/>
      <c r="Q14669" s="75"/>
      <c r="W14669" s="75"/>
      <c r="AD14669" s="77"/>
    </row>
    <row r="14670" spans="16:30" ht="4.5" customHeight="1" x14ac:dyDescent="0.2">
      <c r="P14670" s="75"/>
      <c r="Q14670" s="75"/>
      <c r="W14670" s="75"/>
      <c r="AD14670" s="77"/>
    </row>
    <row r="14671" spans="16:30" ht="4.5" customHeight="1" x14ac:dyDescent="0.2">
      <c r="P14671" s="75"/>
      <c r="Q14671" s="75"/>
      <c r="W14671" s="75"/>
      <c r="AD14671" s="77"/>
    </row>
    <row r="14672" spans="16:30" ht="4.5" customHeight="1" x14ac:dyDescent="0.2">
      <c r="P14672" s="75"/>
      <c r="Q14672" s="75"/>
      <c r="W14672" s="75"/>
      <c r="AD14672" s="77"/>
    </row>
    <row r="14673" spans="16:30" ht="4.5" customHeight="1" x14ac:dyDescent="0.2">
      <c r="P14673" s="75"/>
      <c r="Q14673" s="75"/>
      <c r="W14673" s="75"/>
      <c r="AD14673" s="77"/>
    </row>
    <row r="14674" spans="16:30" ht="4.5" customHeight="1" x14ac:dyDescent="0.2">
      <c r="P14674" s="75"/>
      <c r="Q14674" s="75"/>
      <c r="W14674" s="75"/>
      <c r="AD14674" s="77"/>
    </row>
    <row r="14675" spans="16:30" ht="4.5" customHeight="1" x14ac:dyDescent="0.2">
      <c r="P14675" s="75"/>
      <c r="Q14675" s="75"/>
      <c r="W14675" s="75"/>
      <c r="AD14675" s="77"/>
    </row>
    <row r="14676" spans="16:30" ht="4.5" customHeight="1" x14ac:dyDescent="0.2">
      <c r="P14676" s="75"/>
      <c r="Q14676" s="75"/>
      <c r="W14676" s="75"/>
      <c r="AD14676" s="77"/>
    </row>
    <row r="14677" spans="16:30" ht="4.5" customHeight="1" x14ac:dyDescent="0.2">
      <c r="P14677" s="75"/>
      <c r="Q14677" s="75"/>
      <c r="W14677" s="75"/>
      <c r="AD14677" s="77"/>
    </row>
    <row r="14678" spans="16:30" ht="4.5" customHeight="1" x14ac:dyDescent="0.2">
      <c r="P14678" s="75"/>
      <c r="Q14678" s="75"/>
      <c r="W14678" s="75"/>
      <c r="AD14678" s="77"/>
    </row>
    <row r="14679" spans="16:30" ht="4.5" customHeight="1" x14ac:dyDescent="0.2">
      <c r="P14679" s="75"/>
      <c r="Q14679" s="75"/>
      <c r="W14679" s="75"/>
      <c r="AD14679" s="77"/>
    </row>
    <row r="14680" spans="16:30" ht="4.5" customHeight="1" x14ac:dyDescent="0.2">
      <c r="P14680" s="75"/>
      <c r="Q14680" s="75"/>
      <c r="W14680" s="75"/>
      <c r="AD14680" s="77"/>
    </row>
    <row r="14681" spans="16:30" ht="4.5" customHeight="1" x14ac:dyDescent="0.2">
      <c r="P14681" s="75"/>
      <c r="Q14681" s="75"/>
      <c r="W14681" s="75"/>
      <c r="AD14681" s="77"/>
    </row>
    <row r="14682" spans="16:30" ht="4.5" customHeight="1" x14ac:dyDescent="0.2">
      <c r="P14682" s="75"/>
      <c r="Q14682" s="75"/>
      <c r="W14682" s="75"/>
      <c r="AD14682" s="77"/>
    </row>
    <row r="14683" spans="16:30" ht="4.5" customHeight="1" x14ac:dyDescent="0.2">
      <c r="P14683" s="75"/>
      <c r="Q14683" s="75"/>
      <c r="W14683" s="75"/>
      <c r="AD14683" s="77"/>
    </row>
    <row r="14684" spans="16:30" ht="4.5" customHeight="1" x14ac:dyDescent="0.2">
      <c r="P14684" s="75"/>
      <c r="Q14684" s="75"/>
      <c r="W14684" s="75"/>
      <c r="AD14684" s="77"/>
    </row>
    <row r="14685" spans="16:30" ht="4.5" customHeight="1" x14ac:dyDescent="0.2">
      <c r="P14685" s="75"/>
      <c r="Q14685" s="75"/>
      <c r="W14685" s="75"/>
      <c r="AD14685" s="77"/>
    </row>
    <row r="14686" spans="16:30" ht="4.5" customHeight="1" x14ac:dyDescent="0.2">
      <c r="P14686" s="75"/>
      <c r="Q14686" s="75"/>
      <c r="W14686" s="75"/>
      <c r="AD14686" s="77"/>
    </row>
    <row r="14687" spans="16:30" ht="4.5" customHeight="1" x14ac:dyDescent="0.2">
      <c r="P14687" s="75"/>
      <c r="Q14687" s="75"/>
      <c r="W14687" s="75"/>
      <c r="AD14687" s="77"/>
    </row>
    <row r="14688" spans="16:30" ht="4.5" customHeight="1" x14ac:dyDescent="0.2">
      <c r="P14688" s="75"/>
      <c r="Q14688" s="75"/>
      <c r="W14688" s="75"/>
      <c r="AD14688" s="77"/>
    </row>
    <row r="14689" spans="16:30" ht="4.5" customHeight="1" x14ac:dyDescent="0.2">
      <c r="P14689" s="75"/>
      <c r="Q14689" s="75"/>
      <c r="W14689" s="75"/>
      <c r="AD14689" s="77"/>
    </row>
    <row r="14690" spans="16:30" ht="4.5" customHeight="1" x14ac:dyDescent="0.2">
      <c r="P14690" s="75"/>
      <c r="Q14690" s="75"/>
      <c r="W14690" s="75"/>
      <c r="AD14690" s="77"/>
    </row>
    <row r="14691" spans="16:30" ht="4.5" customHeight="1" x14ac:dyDescent="0.2">
      <c r="P14691" s="75"/>
      <c r="Q14691" s="75"/>
      <c r="W14691" s="75"/>
      <c r="AD14691" s="77"/>
    </row>
    <row r="14692" spans="16:30" ht="4.5" customHeight="1" x14ac:dyDescent="0.2">
      <c r="P14692" s="75"/>
      <c r="Q14692" s="75"/>
      <c r="W14692" s="75"/>
      <c r="AD14692" s="77"/>
    </row>
    <row r="14693" spans="16:30" ht="4.5" customHeight="1" x14ac:dyDescent="0.2">
      <c r="P14693" s="75"/>
      <c r="Q14693" s="75"/>
      <c r="W14693" s="75"/>
      <c r="AD14693" s="77"/>
    </row>
    <row r="14694" spans="16:30" ht="4.5" customHeight="1" x14ac:dyDescent="0.2">
      <c r="P14694" s="75"/>
      <c r="Q14694" s="75"/>
      <c r="W14694" s="75"/>
      <c r="AD14694" s="77"/>
    </row>
    <row r="14695" spans="16:30" ht="4.5" customHeight="1" x14ac:dyDescent="0.2">
      <c r="P14695" s="75"/>
      <c r="Q14695" s="75"/>
      <c r="W14695" s="75"/>
      <c r="AD14695" s="77"/>
    </row>
    <row r="14696" spans="16:30" ht="4.5" customHeight="1" x14ac:dyDescent="0.2">
      <c r="P14696" s="75"/>
      <c r="Q14696" s="75"/>
      <c r="W14696" s="75"/>
      <c r="AD14696" s="77"/>
    </row>
    <row r="14697" spans="16:30" ht="4.5" customHeight="1" x14ac:dyDescent="0.2">
      <c r="P14697" s="75"/>
      <c r="Q14697" s="75"/>
      <c r="W14697" s="75"/>
      <c r="AD14697" s="77"/>
    </row>
    <row r="14698" spans="16:30" ht="4.5" customHeight="1" x14ac:dyDescent="0.2">
      <c r="P14698" s="75"/>
      <c r="Q14698" s="75"/>
      <c r="W14698" s="75"/>
      <c r="AD14698" s="77"/>
    </row>
    <row r="14699" spans="16:30" ht="4.5" customHeight="1" x14ac:dyDescent="0.2">
      <c r="P14699" s="75"/>
      <c r="Q14699" s="75"/>
      <c r="W14699" s="75"/>
      <c r="AD14699" s="77"/>
    </row>
    <row r="14700" spans="16:30" ht="4.5" customHeight="1" x14ac:dyDescent="0.2">
      <c r="P14700" s="75"/>
      <c r="Q14700" s="75"/>
      <c r="W14700" s="75"/>
      <c r="AD14700" s="77"/>
    </row>
    <row r="14701" spans="16:30" ht="4.5" customHeight="1" x14ac:dyDescent="0.2">
      <c r="P14701" s="75"/>
      <c r="Q14701" s="75"/>
      <c r="W14701" s="75"/>
      <c r="AD14701" s="77"/>
    </row>
    <row r="14702" spans="16:30" ht="4.5" customHeight="1" x14ac:dyDescent="0.2">
      <c r="P14702" s="75"/>
      <c r="Q14702" s="75"/>
      <c r="W14702" s="75"/>
      <c r="AD14702" s="77"/>
    </row>
    <row r="14703" spans="16:30" ht="4.5" customHeight="1" x14ac:dyDescent="0.2">
      <c r="P14703" s="75"/>
      <c r="Q14703" s="75"/>
      <c r="W14703" s="75"/>
      <c r="AD14703" s="77"/>
    </row>
    <row r="14704" spans="16:30" ht="4.5" customHeight="1" x14ac:dyDescent="0.2">
      <c r="P14704" s="75"/>
      <c r="Q14704" s="75"/>
      <c r="W14704" s="75"/>
      <c r="AD14704" s="77"/>
    </row>
    <row r="14705" spans="16:30" ht="4.5" customHeight="1" x14ac:dyDescent="0.2">
      <c r="P14705" s="75"/>
      <c r="Q14705" s="75"/>
      <c r="W14705" s="75"/>
      <c r="AD14705" s="77"/>
    </row>
    <row r="14706" spans="16:30" ht="4.5" customHeight="1" x14ac:dyDescent="0.2">
      <c r="P14706" s="75"/>
      <c r="Q14706" s="75"/>
      <c r="W14706" s="75"/>
      <c r="AD14706" s="77"/>
    </row>
    <row r="14707" spans="16:30" ht="4.5" customHeight="1" x14ac:dyDescent="0.2">
      <c r="P14707" s="75"/>
      <c r="Q14707" s="75"/>
      <c r="W14707" s="75"/>
      <c r="AD14707" s="77"/>
    </row>
    <row r="14708" spans="16:30" ht="4.5" customHeight="1" x14ac:dyDescent="0.2">
      <c r="P14708" s="75"/>
      <c r="Q14708" s="75"/>
      <c r="W14708" s="75"/>
      <c r="AD14708" s="77"/>
    </row>
    <row r="14709" spans="16:30" ht="4.5" customHeight="1" x14ac:dyDescent="0.2">
      <c r="P14709" s="75"/>
      <c r="Q14709" s="75"/>
      <c r="W14709" s="75"/>
      <c r="AD14709" s="77"/>
    </row>
    <row r="14710" spans="16:30" ht="4.5" customHeight="1" x14ac:dyDescent="0.2">
      <c r="P14710" s="75"/>
      <c r="Q14710" s="75"/>
      <c r="W14710" s="75"/>
      <c r="AD14710" s="77"/>
    </row>
    <row r="14711" spans="16:30" ht="4.5" customHeight="1" x14ac:dyDescent="0.2">
      <c r="P14711" s="75"/>
      <c r="Q14711" s="75"/>
      <c r="W14711" s="75"/>
      <c r="AD14711" s="77"/>
    </row>
    <row r="14712" spans="16:30" ht="4.5" customHeight="1" x14ac:dyDescent="0.2">
      <c r="P14712" s="75"/>
      <c r="Q14712" s="75"/>
      <c r="W14712" s="75"/>
      <c r="AD14712" s="77"/>
    </row>
    <row r="14713" spans="16:30" ht="4.5" customHeight="1" x14ac:dyDescent="0.2">
      <c r="P14713" s="75"/>
      <c r="Q14713" s="75"/>
      <c r="W14713" s="75"/>
      <c r="AD14713" s="77"/>
    </row>
    <row r="14714" spans="16:30" ht="4.5" customHeight="1" x14ac:dyDescent="0.2">
      <c r="P14714" s="75"/>
      <c r="Q14714" s="75"/>
      <c r="W14714" s="75"/>
      <c r="AD14714" s="77"/>
    </row>
    <row r="14715" spans="16:30" ht="4.5" customHeight="1" x14ac:dyDescent="0.2">
      <c r="P14715" s="75"/>
      <c r="Q14715" s="75"/>
      <c r="W14715" s="75"/>
      <c r="AD14715" s="77"/>
    </row>
    <row r="14716" spans="16:30" ht="4.5" customHeight="1" x14ac:dyDescent="0.2">
      <c r="P14716" s="75"/>
      <c r="Q14716" s="75"/>
      <c r="W14716" s="75"/>
      <c r="AD14716" s="77"/>
    </row>
    <row r="14717" spans="16:30" ht="4.5" customHeight="1" x14ac:dyDescent="0.2">
      <c r="P14717" s="75"/>
      <c r="Q14717" s="75"/>
      <c r="W14717" s="75"/>
      <c r="AD14717" s="77"/>
    </row>
    <row r="14718" spans="16:30" ht="4.5" customHeight="1" x14ac:dyDescent="0.2">
      <c r="P14718" s="75"/>
      <c r="Q14718" s="75"/>
      <c r="W14718" s="75"/>
      <c r="AD14718" s="77"/>
    </row>
    <row r="14719" spans="16:30" ht="4.5" customHeight="1" x14ac:dyDescent="0.2">
      <c r="P14719" s="75"/>
      <c r="Q14719" s="75"/>
      <c r="W14719" s="75"/>
      <c r="AD14719" s="77"/>
    </row>
    <row r="14720" spans="16:30" ht="4.5" customHeight="1" x14ac:dyDescent="0.2">
      <c r="P14720" s="75"/>
      <c r="Q14720" s="75"/>
      <c r="W14720" s="75"/>
      <c r="AD14720" s="77"/>
    </row>
    <row r="14721" spans="16:30" ht="4.5" customHeight="1" x14ac:dyDescent="0.2">
      <c r="P14721" s="75"/>
      <c r="Q14721" s="75"/>
      <c r="W14721" s="75"/>
      <c r="AD14721" s="77"/>
    </row>
    <row r="14722" spans="16:30" ht="4.5" customHeight="1" x14ac:dyDescent="0.2">
      <c r="P14722" s="75"/>
      <c r="Q14722" s="75"/>
      <c r="W14722" s="75"/>
      <c r="AD14722" s="77"/>
    </row>
    <row r="14723" spans="16:30" ht="4.5" customHeight="1" x14ac:dyDescent="0.2">
      <c r="P14723" s="75"/>
      <c r="Q14723" s="75"/>
      <c r="W14723" s="75"/>
      <c r="AD14723" s="77"/>
    </row>
    <row r="14724" spans="16:30" ht="4.5" customHeight="1" x14ac:dyDescent="0.2">
      <c r="P14724" s="75"/>
      <c r="Q14724" s="75"/>
      <c r="W14724" s="75"/>
      <c r="AD14724" s="77"/>
    </row>
    <row r="14725" spans="16:30" ht="4.5" customHeight="1" x14ac:dyDescent="0.2">
      <c r="P14725" s="75"/>
      <c r="Q14725" s="75"/>
      <c r="W14725" s="75"/>
      <c r="AD14725" s="77"/>
    </row>
    <row r="14726" spans="16:30" ht="4.5" customHeight="1" x14ac:dyDescent="0.2">
      <c r="P14726" s="75"/>
      <c r="Q14726" s="75"/>
      <c r="W14726" s="75"/>
      <c r="AD14726" s="77"/>
    </row>
    <row r="14727" spans="16:30" ht="4.5" customHeight="1" x14ac:dyDescent="0.2">
      <c r="P14727" s="75"/>
      <c r="Q14727" s="75"/>
      <c r="W14727" s="75"/>
      <c r="AD14727" s="77"/>
    </row>
    <row r="14728" spans="16:30" ht="4.5" customHeight="1" x14ac:dyDescent="0.2">
      <c r="P14728" s="75"/>
      <c r="Q14728" s="75"/>
      <c r="W14728" s="75"/>
      <c r="AD14728" s="77"/>
    </row>
    <row r="14729" spans="16:30" ht="4.5" customHeight="1" x14ac:dyDescent="0.2">
      <c r="P14729" s="75"/>
      <c r="Q14729" s="75"/>
      <c r="W14729" s="75"/>
      <c r="AD14729" s="77"/>
    </row>
    <row r="14730" spans="16:30" ht="4.5" customHeight="1" x14ac:dyDescent="0.2">
      <c r="P14730" s="75"/>
      <c r="Q14730" s="75"/>
      <c r="W14730" s="75"/>
      <c r="AD14730" s="77"/>
    </row>
    <row r="14731" spans="16:30" ht="4.5" customHeight="1" x14ac:dyDescent="0.2">
      <c r="P14731" s="75"/>
      <c r="Q14731" s="75"/>
      <c r="W14731" s="75"/>
      <c r="AD14731" s="77"/>
    </row>
    <row r="14732" spans="16:30" ht="4.5" customHeight="1" x14ac:dyDescent="0.2">
      <c r="P14732" s="75"/>
      <c r="Q14732" s="75"/>
      <c r="W14732" s="75"/>
      <c r="AD14732" s="77"/>
    </row>
    <row r="14733" spans="16:30" ht="4.5" customHeight="1" x14ac:dyDescent="0.2">
      <c r="P14733" s="75"/>
      <c r="Q14733" s="75"/>
      <c r="W14733" s="75"/>
      <c r="AD14733" s="77"/>
    </row>
    <row r="14734" spans="16:30" ht="4.5" customHeight="1" x14ac:dyDescent="0.2">
      <c r="P14734" s="75"/>
      <c r="Q14734" s="75"/>
      <c r="W14734" s="75"/>
      <c r="AD14734" s="77"/>
    </row>
    <row r="14735" spans="16:30" ht="4.5" customHeight="1" x14ac:dyDescent="0.2">
      <c r="P14735" s="75"/>
      <c r="Q14735" s="75"/>
      <c r="W14735" s="75"/>
      <c r="AD14735" s="77"/>
    </row>
    <row r="14736" spans="16:30" ht="4.5" customHeight="1" x14ac:dyDescent="0.2">
      <c r="P14736" s="75"/>
      <c r="Q14736" s="75"/>
      <c r="W14736" s="75"/>
      <c r="AD14736" s="77"/>
    </row>
    <row r="14737" spans="16:30" ht="4.5" customHeight="1" x14ac:dyDescent="0.2">
      <c r="P14737" s="75"/>
      <c r="Q14737" s="75"/>
      <c r="W14737" s="75"/>
      <c r="AD14737" s="77"/>
    </row>
    <row r="14738" spans="16:30" ht="4.5" customHeight="1" x14ac:dyDescent="0.2">
      <c r="P14738" s="75"/>
      <c r="Q14738" s="75"/>
      <c r="W14738" s="75"/>
      <c r="AD14738" s="77"/>
    </row>
    <row r="14739" spans="16:30" ht="4.5" customHeight="1" x14ac:dyDescent="0.2">
      <c r="P14739" s="75"/>
      <c r="Q14739" s="75"/>
      <c r="W14739" s="75"/>
      <c r="AD14739" s="77"/>
    </row>
    <row r="14740" spans="16:30" ht="4.5" customHeight="1" x14ac:dyDescent="0.2">
      <c r="P14740" s="75"/>
      <c r="Q14740" s="75"/>
      <c r="W14740" s="75"/>
      <c r="AD14740" s="77"/>
    </row>
    <row r="14741" spans="16:30" ht="4.5" customHeight="1" x14ac:dyDescent="0.2">
      <c r="P14741" s="75"/>
      <c r="Q14741" s="75"/>
      <c r="W14741" s="75"/>
      <c r="AD14741" s="77"/>
    </row>
    <row r="14742" spans="16:30" ht="4.5" customHeight="1" x14ac:dyDescent="0.2">
      <c r="P14742" s="75"/>
      <c r="Q14742" s="75"/>
      <c r="W14742" s="75"/>
      <c r="AD14742" s="77"/>
    </row>
    <row r="14743" spans="16:30" ht="4.5" customHeight="1" x14ac:dyDescent="0.2">
      <c r="P14743" s="75"/>
      <c r="Q14743" s="75"/>
      <c r="W14743" s="75"/>
      <c r="AD14743" s="77"/>
    </row>
    <row r="14744" spans="16:30" ht="4.5" customHeight="1" x14ac:dyDescent="0.2">
      <c r="P14744" s="75"/>
      <c r="Q14744" s="75"/>
      <c r="W14744" s="75"/>
      <c r="AD14744" s="77"/>
    </row>
    <row r="14745" spans="16:30" ht="4.5" customHeight="1" x14ac:dyDescent="0.2">
      <c r="P14745" s="75"/>
      <c r="Q14745" s="75"/>
      <c r="W14745" s="75"/>
      <c r="AD14745" s="77"/>
    </row>
    <row r="14746" spans="16:30" ht="4.5" customHeight="1" x14ac:dyDescent="0.2">
      <c r="P14746" s="75"/>
      <c r="Q14746" s="75"/>
      <c r="W14746" s="75"/>
      <c r="AD14746" s="77"/>
    </row>
    <row r="14747" spans="16:30" ht="4.5" customHeight="1" x14ac:dyDescent="0.2">
      <c r="P14747" s="75"/>
      <c r="Q14747" s="75"/>
      <c r="W14747" s="75"/>
      <c r="AD14747" s="77"/>
    </row>
    <row r="14748" spans="16:30" ht="4.5" customHeight="1" x14ac:dyDescent="0.2">
      <c r="P14748" s="75"/>
      <c r="Q14748" s="75"/>
      <c r="W14748" s="75"/>
      <c r="AD14748" s="77"/>
    </row>
    <row r="14749" spans="16:30" ht="4.5" customHeight="1" x14ac:dyDescent="0.2">
      <c r="P14749" s="75"/>
      <c r="Q14749" s="75"/>
      <c r="W14749" s="75"/>
      <c r="AD14749" s="77"/>
    </row>
    <row r="14750" spans="16:30" ht="4.5" customHeight="1" x14ac:dyDescent="0.2">
      <c r="P14750" s="75"/>
      <c r="Q14750" s="75"/>
      <c r="W14750" s="75"/>
      <c r="AD14750" s="77"/>
    </row>
    <row r="14751" spans="16:30" ht="4.5" customHeight="1" x14ac:dyDescent="0.2">
      <c r="P14751" s="75"/>
      <c r="Q14751" s="75"/>
      <c r="W14751" s="75"/>
      <c r="AD14751" s="77"/>
    </row>
    <row r="14752" spans="16:30" ht="4.5" customHeight="1" x14ac:dyDescent="0.2">
      <c r="P14752" s="75"/>
      <c r="Q14752" s="75"/>
      <c r="W14752" s="75"/>
      <c r="AD14752" s="77"/>
    </row>
    <row r="14753" spans="16:30" ht="4.5" customHeight="1" x14ac:dyDescent="0.2">
      <c r="P14753" s="75"/>
      <c r="Q14753" s="75"/>
      <c r="W14753" s="75"/>
      <c r="AD14753" s="77"/>
    </row>
    <row r="14754" spans="16:30" ht="4.5" customHeight="1" x14ac:dyDescent="0.2">
      <c r="P14754" s="75"/>
      <c r="Q14754" s="75"/>
      <c r="W14754" s="75"/>
      <c r="AD14754" s="77"/>
    </row>
    <row r="14755" spans="16:30" ht="4.5" customHeight="1" x14ac:dyDescent="0.2">
      <c r="P14755" s="75"/>
      <c r="Q14755" s="75"/>
      <c r="W14755" s="75"/>
      <c r="AD14755" s="77"/>
    </row>
    <row r="14756" spans="16:30" ht="4.5" customHeight="1" x14ac:dyDescent="0.2">
      <c r="P14756" s="75"/>
      <c r="Q14756" s="75"/>
      <c r="W14756" s="75"/>
      <c r="AD14756" s="77"/>
    </row>
    <row r="14757" spans="16:30" ht="4.5" customHeight="1" x14ac:dyDescent="0.2">
      <c r="P14757" s="75"/>
      <c r="Q14757" s="75"/>
      <c r="W14757" s="75"/>
      <c r="AD14757" s="77"/>
    </row>
    <row r="14758" spans="16:30" ht="4.5" customHeight="1" x14ac:dyDescent="0.2">
      <c r="P14758" s="75"/>
      <c r="Q14758" s="75"/>
      <c r="W14758" s="75"/>
      <c r="AD14758" s="77"/>
    </row>
    <row r="14759" spans="16:30" ht="4.5" customHeight="1" x14ac:dyDescent="0.2">
      <c r="P14759" s="75"/>
      <c r="Q14759" s="75"/>
      <c r="W14759" s="75"/>
      <c r="AD14759" s="77"/>
    </row>
    <row r="14760" spans="16:30" ht="4.5" customHeight="1" x14ac:dyDescent="0.2">
      <c r="P14760" s="75"/>
      <c r="Q14760" s="75"/>
      <c r="W14760" s="75"/>
      <c r="AD14760" s="77"/>
    </row>
    <row r="14761" spans="16:30" ht="4.5" customHeight="1" x14ac:dyDescent="0.2">
      <c r="P14761" s="75"/>
      <c r="Q14761" s="75"/>
      <c r="W14761" s="75"/>
      <c r="AD14761" s="77"/>
    </row>
    <row r="14762" spans="16:30" ht="4.5" customHeight="1" x14ac:dyDescent="0.2">
      <c r="P14762" s="75"/>
      <c r="Q14762" s="75"/>
      <c r="W14762" s="75"/>
      <c r="AD14762" s="77"/>
    </row>
    <row r="14763" spans="16:30" ht="4.5" customHeight="1" x14ac:dyDescent="0.2">
      <c r="P14763" s="75"/>
      <c r="Q14763" s="75"/>
      <c r="W14763" s="75"/>
      <c r="AD14763" s="77"/>
    </row>
    <row r="14764" spans="16:30" ht="4.5" customHeight="1" x14ac:dyDescent="0.2">
      <c r="P14764" s="75"/>
      <c r="Q14764" s="75"/>
      <c r="W14764" s="75"/>
      <c r="AD14764" s="77"/>
    </row>
    <row r="14765" spans="16:30" ht="4.5" customHeight="1" x14ac:dyDescent="0.2">
      <c r="P14765" s="75"/>
      <c r="Q14765" s="75"/>
      <c r="W14765" s="75"/>
      <c r="AD14765" s="77"/>
    </row>
    <row r="14766" spans="16:30" ht="4.5" customHeight="1" x14ac:dyDescent="0.2">
      <c r="P14766" s="75"/>
      <c r="Q14766" s="75"/>
      <c r="W14766" s="75"/>
      <c r="AD14766" s="77"/>
    </row>
    <row r="14767" spans="16:30" ht="4.5" customHeight="1" x14ac:dyDescent="0.2">
      <c r="P14767" s="75"/>
      <c r="Q14767" s="75"/>
      <c r="W14767" s="75"/>
      <c r="AD14767" s="77"/>
    </row>
    <row r="14768" spans="16:30" ht="4.5" customHeight="1" x14ac:dyDescent="0.2">
      <c r="P14768" s="75"/>
      <c r="Q14768" s="75"/>
      <c r="W14768" s="75"/>
      <c r="AD14768" s="77"/>
    </row>
    <row r="14769" spans="16:30" ht="4.5" customHeight="1" x14ac:dyDescent="0.2">
      <c r="P14769" s="75"/>
      <c r="Q14769" s="75"/>
      <c r="W14769" s="75"/>
      <c r="AD14769" s="77"/>
    </row>
    <row r="14770" spans="16:30" ht="4.5" customHeight="1" x14ac:dyDescent="0.2">
      <c r="P14770" s="75"/>
      <c r="Q14770" s="75"/>
      <c r="W14770" s="75"/>
      <c r="AD14770" s="77"/>
    </row>
    <row r="14771" spans="16:30" ht="4.5" customHeight="1" x14ac:dyDescent="0.2">
      <c r="P14771" s="75"/>
      <c r="Q14771" s="75"/>
      <c r="W14771" s="75"/>
      <c r="AD14771" s="77"/>
    </row>
    <row r="14772" spans="16:30" ht="4.5" customHeight="1" x14ac:dyDescent="0.2">
      <c r="P14772" s="75"/>
      <c r="Q14772" s="75"/>
      <c r="W14772" s="75"/>
      <c r="AD14772" s="77"/>
    </row>
    <row r="14773" spans="16:30" ht="4.5" customHeight="1" x14ac:dyDescent="0.2">
      <c r="P14773" s="75"/>
      <c r="Q14773" s="75"/>
      <c r="W14773" s="75"/>
      <c r="AD14773" s="77"/>
    </row>
    <row r="14774" spans="16:30" ht="4.5" customHeight="1" x14ac:dyDescent="0.2">
      <c r="P14774" s="75"/>
      <c r="Q14774" s="75"/>
      <c r="W14774" s="75"/>
      <c r="AD14774" s="77"/>
    </row>
    <row r="14775" spans="16:30" ht="4.5" customHeight="1" x14ac:dyDescent="0.2">
      <c r="P14775" s="75"/>
      <c r="Q14775" s="75"/>
      <c r="W14775" s="75"/>
      <c r="AD14775" s="77"/>
    </row>
    <row r="14776" spans="16:30" ht="4.5" customHeight="1" x14ac:dyDescent="0.2">
      <c r="P14776" s="75"/>
      <c r="Q14776" s="75"/>
      <c r="W14776" s="75"/>
      <c r="AD14776" s="77"/>
    </row>
    <row r="14777" spans="16:30" ht="4.5" customHeight="1" x14ac:dyDescent="0.2">
      <c r="P14777" s="75"/>
      <c r="Q14777" s="75"/>
      <c r="W14777" s="75"/>
      <c r="AD14777" s="77"/>
    </row>
    <row r="14778" spans="16:30" ht="4.5" customHeight="1" x14ac:dyDescent="0.2">
      <c r="P14778" s="75"/>
      <c r="Q14778" s="75"/>
      <c r="W14778" s="75"/>
      <c r="AD14778" s="77"/>
    </row>
    <row r="14779" spans="16:30" ht="4.5" customHeight="1" x14ac:dyDescent="0.2">
      <c r="P14779" s="75"/>
      <c r="Q14779" s="75"/>
      <c r="W14779" s="75"/>
      <c r="AD14779" s="77"/>
    </row>
    <row r="14780" spans="16:30" ht="4.5" customHeight="1" x14ac:dyDescent="0.2">
      <c r="P14780" s="75"/>
      <c r="Q14780" s="75"/>
      <c r="W14780" s="75"/>
      <c r="AD14780" s="77"/>
    </row>
    <row r="14781" spans="16:30" ht="4.5" customHeight="1" x14ac:dyDescent="0.2">
      <c r="P14781" s="75"/>
      <c r="Q14781" s="75"/>
      <c r="W14781" s="75"/>
      <c r="AD14781" s="77"/>
    </row>
    <row r="14782" spans="16:30" ht="4.5" customHeight="1" x14ac:dyDescent="0.2">
      <c r="P14782" s="75"/>
      <c r="Q14782" s="75"/>
      <c r="W14782" s="75"/>
      <c r="AD14782" s="77"/>
    </row>
    <row r="14783" spans="16:30" ht="4.5" customHeight="1" x14ac:dyDescent="0.2">
      <c r="P14783" s="75"/>
      <c r="Q14783" s="75"/>
      <c r="W14783" s="75"/>
      <c r="AD14783" s="77"/>
    </row>
    <row r="14784" spans="16:30" ht="4.5" customHeight="1" x14ac:dyDescent="0.2">
      <c r="P14784" s="75"/>
      <c r="Q14784" s="75"/>
      <c r="W14784" s="75"/>
      <c r="AD14784" s="77"/>
    </row>
    <row r="14785" spans="16:30" ht="4.5" customHeight="1" x14ac:dyDescent="0.2">
      <c r="P14785" s="75"/>
      <c r="Q14785" s="75"/>
      <c r="W14785" s="75"/>
      <c r="AD14785" s="77"/>
    </row>
    <row r="14786" spans="16:30" ht="4.5" customHeight="1" x14ac:dyDescent="0.2">
      <c r="P14786" s="75"/>
      <c r="Q14786" s="75"/>
      <c r="W14786" s="75"/>
      <c r="AD14786" s="77"/>
    </row>
    <row r="14787" spans="16:30" ht="4.5" customHeight="1" x14ac:dyDescent="0.2">
      <c r="P14787" s="75"/>
      <c r="Q14787" s="75"/>
      <c r="W14787" s="75"/>
      <c r="AD14787" s="77"/>
    </row>
    <row r="14788" spans="16:30" ht="4.5" customHeight="1" x14ac:dyDescent="0.2">
      <c r="P14788" s="75"/>
      <c r="Q14788" s="75"/>
      <c r="W14788" s="75"/>
      <c r="AD14788" s="77"/>
    </row>
    <row r="14789" spans="16:30" ht="4.5" customHeight="1" x14ac:dyDescent="0.2">
      <c r="P14789" s="75"/>
      <c r="Q14789" s="75"/>
      <c r="W14789" s="75"/>
      <c r="AD14789" s="77"/>
    </row>
    <row r="14790" spans="16:30" ht="4.5" customHeight="1" x14ac:dyDescent="0.2">
      <c r="P14790" s="75"/>
      <c r="Q14790" s="75"/>
      <c r="W14790" s="75"/>
      <c r="AD14790" s="77"/>
    </row>
    <row r="14791" spans="16:30" ht="4.5" customHeight="1" x14ac:dyDescent="0.2">
      <c r="P14791" s="75"/>
      <c r="Q14791" s="75"/>
      <c r="W14791" s="75"/>
      <c r="AD14791" s="77"/>
    </row>
    <row r="14792" spans="16:30" ht="4.5" customHeight="1" x14ac:dyDescent="0.2">
      <c r="P14792" s="75"/>
      <c r="Q14792" s="75"/>
      <c r="W14792" s="75"/>
      <c r="AD14792" s="77"/>
    </row>
    <row r="14793" spans="16:30" ht="4.5" customHeight="1" x14ac:dyDescent="0.2">
      <c r="P14793" s="75"/>
      <c r="Q14793" s="75"/>
      <c r="W14793" s="75"/>
      <c r="AD14793" s="77"/>
    </row>
    <row r="14794" spans="16:30" ht="4.5" customHeight="1" x14ac:dyDescent="0.2">
      <c r="P14794" s="75"/>
      <c r="Q14794" s="75"/>
      <c r="W14794" s="75"/>
      <c r="AD14794" s="77"/>
    </row>
    <row r="14795" spans="16:30" ht="4.5" customHeight="1" x14ac:dyDescent="0.2">
      <c r="P14795" s="75"/>
      <c r="Q14795" s="75"/>
      <c r="W14795" s="75"/>
      <c r="AD14795" s="77"/>
    </row>
    <row r="14796" spans="16:30" ht="4.5" customHeight="1" x14ac:dyDescent="0.2">
      <c r="P14796" s="75"/>
      <c r="Q14796" s="75"/>
      <c r="W14796" s="75"/>
      <c r="AD14796" s="77"/>
    </row>
    <row r="14797" spans="16:30" ht="4.5" customHeight="1" x14ac:dyDescent="0.2">
      <c r="P14797" s="75"/>
      <c r="Q14797" s="75"/>
      <c r="W14797" s="75"/>
      <c r="AD14797" s="77"/>
    </row>
    <row r="14798" spans="16:30" ht="4.5" customHeight="1" x14ac:dyDescent="0.2">
      <c r="P14798" s="75"/>
      <c r="Q14798" s="75"/>
      <c r="W14798" s="75"/>
      <c r="AD14798" s="77"/>
    </row>
    <row r="14799" spans="16:30" ht="4.5" customHeight="1" x14ac:dyDescent="0.2">
      <c r="P14799" s="75"/>
      <c r="Q14799" s="75"/>
      <c r="W14799" s="75"/>
      <c r="AD14799" s="77"/>
    </row>
    <row r="14800" spans="16:30" ht="4.5" customHeight="1" x14ac:dyDescent="0.2">
      <c r="P14800" s="75"/>
      <c r="Q14800" s="75"/>
      <c r="W14800" s="75"/>
      <c r="AD14800" s="77"/>
    </row>
    <row r="14801" spans="16:30" ht="4.5" customHeight="1" x14ac:dyDescent="0.2">
      <c r="P14801" s="75"/>
      <c r="Q14801" s="75"/>
      <c r="W14801" s="75"/>
      <c r="AD14801" s="77"/>
    </row>
    <row r="14802" spans="16:30" ht="4.5" customHeight="1" x14ac:dyDescent="0.2">
      <c r="P14802" s="75"/>
      <c r="Q14802" s="75"/>
      <c r="W14802" s="75"/>
      <c r="AD14802" s="77"/>
    </row>
    <row r="14803" spans="16:30" ht="4.5" customHeight="1" x14ac:dyDescent="0.2">
      <c r="P14803" s="75"/>
      <c r="Q14803" s="75"/>
      <c r="W14803" s="75"/>
      <c r="AD14803" s="77"/>
    </row>
    <row r="14804" spans="16:30" ht="4.5" customHeight="1" x14ac:dyDescent="0.2">
      <c r="P14804" s="75"/>
      <c r="Q14804" s="75"/>
      <c r="W14804" s="75"/>
      <c r="AD14804" s="77"/>
    </row>
    <row r="14805" spans="16:30" ht="4.5" customHeight="1" x14ac:dyDescent="0.2">
      <c r="P14805" s="75"/>
      <c r="Q14805" s="75"/>
      <c r="W14805" s="75"/>
      <c r="AD14805" s="77"/>
    </row>
    <row r="14806" spans="16:30" ht="4.5" customHeight="1" x14ac:dyDescent="0.2">
      <c r="P14806" s="75"/>
      <c r="Q14806" s="75"/>
      <c r="W14806" s="75"/>
      <c r="AD14806" s="77"/>
    </row>
    <row r="14807" spans="16:30" ht="4.5" customHeight="1" x14ac:dyDescent="0.2">
      <c r="P14807" s="75"/>
      <c r="Q14807" s="75"/>
      <c r="W14807" s="75"/>
      <c r="AD14807" s="77"/>
    </row>
    <row r="14808" spans="16:30" ht="4.5" customHeight="1" x14ac:dyDescent="0.2">
      <c r="P14808" s="75"/>
      <c r="Q14808" s="75"/>
      <c r="W14808" s="75"/>
      <c r="AD14808" s="77"/>
    </row>
    <row r="14809" spans="16:30" ht="4.5" customHeight="1" x14ac:dyDescent="0.2">
      <c r="P14809" s="75"/>
      <c r="Q14809" s="75"/>
      <c r="W14809" s="75"/>
      <c r="AD14809" s="77"/>
    </row>
    <row r="14810" spans="16:30" ht="4.5" customHeight="1" x14ac:dyDescent="0.2">
      <c r="P14810" s="75"/>
      <c r="Q14810" s="75"/>
      <c r="W14810" s="75"/>
      <c r="AD14810" s="77"/>
    </row>
    <row r="14811" spans="16:30" ht="4.5" customHeight="1" x14ac:dyDescent="0.2">
      <c r="P14811" s="75"/>
      <c r="Q14811" s="75"/>
      <c r="W14811" s="75"/>
      <c r="AD14811" s="77"/>
    </row>
    <row r="14812" spans="16:30" ht="4.5" customHeight="1" x14ac:dyDescent="0.2">
      <c r="P14812" s="75"/>
      <c r="Q14812" s="75"/>
      <c r="W14812" s="75"/>
      <c r="AD14812" s="77"/>
    </row>
    <row r="14813" spans="16:30" ht="4.5" customHeight="1" x14ac:dyDescent="0.2">
      <c r="P14813" s="75"/>
      <c r="Q14813" s="75"/>
      <c r="W14813" s="75"/>
      <c r="AD14813" s="77"/>
    </row>
    <row r="14814" spans="16:30" ht="4.5" customHeight="1" x14ac:dyDescent="0.2">
      <c r="P14814" s="75"/>
      <c r="Q14814" s="75"/>
      <c r="W14814" s="75"/>
      <c r="AD14814" s="77"/>
    </row>
    <row r="14815" spans="16:30" ht="4.5" customHeight="1" x14ac:dyDescent="0.2">
      <c r="P14815" s="75"/>
      <c r="Q14815" s="75"/>
      <c r="W14815" s="75"/>
      <c r="AD14815" s="77"/>
    </row>
    <row r="14816" spans="16:30" ht="4.5" customHeight="1" x14ac:dyDescent="0.2">
      <c r="P14816" s="75"/>
      <c r="Q14816" s="75"/>
      <c r="W14816" s="75"/>
      <c r="AD14816" s="77"/>
    </row>
    <row r="14817" spans="16:30" ht="4.5" customHeight="1" x14ac:dyDescent="0.2">
      <c r="P14817" s="75"/>
      <c r="Q14817" s="75"/>
      <c r="W14817" s="75"/>
      <c r="AD14817" s="77"/>
    </row>
    <row r="14818" spans="16:30" ht="4.5" customHeight="1" x14ac:dyDescent="0.2">
      <c r="P14818" s="75"/>
      <c r="Q14818" s="75"/>
      <c r="W14818" s="75"/>
      <c r="AD14818" s="77"/>
    </row>
    <row r="14819" spans="16:30" ht="4.5" customHeight="1" x14ac:dyDescent="0.2">
      <c r="P14819" s="75"/>
      <c r="Q14819" s="75"/>
      <c r="W14819" s="75"/>
      <c r="AD14819" s="77"/>
    </row>
    <row r="14820" spans="16:30" ht="4.5" customHeight="1" x14ac:dyDescent="0.2">
      <c r="P14820" s="75"/>
      <c r="Q14820" s="75"/>
      <c r="W14820" s="75"/>
      <c r="AD14820" s="77"/>
    </row>
    <row r="14821" spans="16:30" ht="4.5" customHeight="1" x14ac:dyDescent="0.2">
      <c r="P14821" s="75"/>
      <c r="Q14821" s="75"/>
      <c r="W14821" s="75"/>
      <c r="AD14821" s="77"/>
    </row>
    <row r="14822" spans="16:30" ht="4.5" customHeight="1" x14ac:dyDescent="0.2">
      <c r="P14822" s="75"/>
      <c r="Q14822" s="75"/>
      <c r="W14822" s="75"/>
      <c r="AD14822" s="77"/>
    </row>
    <row r="14823" spans="16:30" ht="4.5" customHeight="1" x14ac:dyDescent="0.2">
      <c r="P14823" s="75"/>
      <c r="Q14823" s="75"/>
      <c r="W14823" s="75"/>
      <c r="AD14823" s="77"/>
    </row>
    <row r="14824" spans="16:30" ht="4.5" customHeight="1" x14ac:dyDescent="0.2">
      <c r="P14824" s="75"/>
      <c r="Q14824" s="75"/>
      <c r="W14824" s="75"/>
      <c r="AD14824" s="77"/>
    </row>
    <row r="14825" spans="16:30" ht="4.5" customHeight="1" x14ac:dyDescent="0.2">
      <c r="P14825" s="75"/>
      <c r="Q14825" s="75"/>
      <c r="W14825" s="75"/>
      <c r="AD14825" s="77"/>
    </row>
    <row r="14826" spans="16:30" ht="4.5" customHeight="1" x14ac:dyDescent="0.2">
      <c r="P14826" s="75"/>
      <c r="Q14826" s="75"/>
      <c r="W14826" s="75"/>
      <c r="AD14826" s="77"/>
    </row>
    <row r="14827" spans="16:30" ht="4.5" customHeight="1" x14ac:dyDescent="0.2">
      <c r="P14827" s="75"/>
      <c r="Q14827" s="75"/>
      <c r="W14827" s="75"/>
      <c r="AD14827" s="77"/>
    </row>
    <row r="14828" spans="16:30" ht="4.5" customHeight="1" x14ac:dyDescent="0.2">
      <c r="P14828" s="75"/>
      <c r="Q14828" s="75"/>
      <c r="W14828" s="75"/>
      <c r="AD14828" s="77"/>
    </row>
    <row r="14829" spans="16:30" ht="4.5" customHeight="1" x14ac:dyDescent="0.2">
      <c r="P14829" s="75"/>
      <c r="Q14829" s="75"/>
      <c r="W14829" s="75"/>
      <c r="AD14829" s="77"/>
    </row>
    <row r="14830" spans="16:30" ht="4.5" customHeight="1" x14ac:dyDescent="0.2">
      <c r="P14830" s="75"/>
      <c r="Q14830" s="75"/>
      <c r="W14830" s="75"/>
      <c r="AD14830" s="77"/>
    </row>
    <row r="14831" spans="16:30" ht="4.5" customHeight="1" x14ac:dyDescent="0.2">
      <c r="P14831" s="75"/>
      <c r="Q14831" s="75"/>
      <c r="W14831" s="75"/>
      <c r="AD14831" s="77"/>
    </row>
    <row r="14832" spans="16:30" ht="4.5" customHeight="1" x14ac:dyDescent="0.2">
      <c r="P14832" s="75"/>
      <c r="Q14832" s="75"/>
      <c r="W14832" s="75"/>
      <c r="AD14832" s="77"/>
    </row>
    <row r="14833" spans="16:30" ht="4.5" customHeight="1" x14ac:dyDescent="0.2">
      <c r="P14833" s="75"/>
      <c r="Q14833" s="75"/>
      <c r="W14833" s="75"/>
      <c r="AD14833" s="77"/>
    </row>
    <row r="14834" spans="16:30" ht="4.5" customHeight="1" x14ac:dyDescent="0.2">
      <c r="P14834" s="75"/>
      <c r="Q14834" s="75"/>
      <c r="W14834" s="75"/>
      <c r="AD14834" s="77"/>
    </row>
    <row r="14835" spans="16:30" ht="4.5" customHeight="1" x14ac:dyDescent="0.2">
      <c r="P14835" s="75"/>
      <c r="Q14835" s="75"/>
      <c r="W14835" s="75"/>
      <c r="AD14835" s="77"/>
    </row>
    <row r="14836" spans="16:30" ht="4.5" customHeight="1" x14ac:dyDescent="0.2">
      <c r="P14836" s="75"/>
      <c r="Q14836" s="75"/>
      <c r="W14836" s="75"/>
      <c r="AD14836" s="77"/>
    </row>
    <row r="14837" spans="16:30" ht="4.5" customHeight="1" x14ac:dyDescent="0.2">
      <c r="P14837" s="75"/>
      <c r="Q14837" s="75"/>
      <c r="W14837" s="75"/>
      <c r="AD14837" s="77"/>
    </row>
    <row r="14838" spans="16:30" ht="4.5" customHeight="1" x14ac:dyDescent="0.2">
      <c r="P14838" s="75"/>
      <c r="Q14838" s="75"/>
      <c r="W14838" s="75"/>
      <c r="AD14838" s="77"/>
    </row>
    <row r="14839" spans="16:30" ht="4.5" customHeight="1" x14ac:dyDescent="0.2">
      <c r="P14839" s="75"/>
      <c r="Q14839" s="75"/>
      <c r="W14839" s="75"/>
      <c r="AD14839" s="77"/>
    </row>
    <row r="14840" spans="16:30" ht="4.5" customHeight="1" x14ac:dyDescent="0.2">
      <c r="P14840" s="75"/>
      <c r="Q14840" s="75"/>
      <c r="W14840" s="75"/>
      <c r="AD14840" s="77"/>
    </row>
    <row r="14841" spans="16:30" ht="4.5" customHeight="1" x14ac:dyDescent="0.2">
      <c r="P14841" s="75"/>
      <c r="Q14841" s="75"/>
      <c r="W14841" s="75"/>
      <c r="AD14841" s="77"/>
    </row>
    <row r="14842" spans="16:30" ht="4.5" customHeight="1" x14ac:dyDescent="0.2">
      <c r="P14842" s="75"/>
      <c r="Q14842" s="75"/>
      <c r="W14842" s="75"/>
      <c r="AD14842" s="77"/>
    </row>
    <row r="14843" spans="16:30" ht="4.5" customHeight="1" x14ac:dyDescent="0.2">
      <c r="P14843" s="75"/>
      <c r="Q14843" s="75"/>
      <c r="W14843" s="75"/>
      <c r="AD14843" s="77"/>
    </row>
    <row r="14844" spans="16:30" ht="4.5" customHeight="1" x14ac:dyDescent="0.2">
      <c r="P14844" s="75"/>
      <c r="Q14844" s="75"/>
      <c r="W14844" s="75"/>
      <c r="AD14844" s="77"/>
    </row>
    <row r="14845" spans="16:30" ht="4.5" customHeight="1" x14ac:dyDescent="0.2">
      <c r="P14845" s="75"/>
      <c r="Q14845" s="75"/>
      <c r="W14845" s="75"/>
      <c r="AD14845" s="77"/>
    </row>
    <row r="14846" spans="16:30" ht="4.5" customHeight="1" x14ac:dyDescent="0.2">
      <c r="P14846" s="75"/>
      <c r="Q14846" s="75"/>
      <c r="W14846" s="75"/>
      <c r="AD14846" s="77"/>
    </row>
    <row r="14847" spans="16:30" ht="4.5" customHeight="1" x14ac:dyDescent="0.2">
      <c r="P14847" s="75"/>
      <c r="Q14847" s="75"/>
      <c r="W14847" s="75"/>
      <c r="AD14847" s="77"/>
    </row>
    <row r="14848" spans="16:30" ht="4.5" customHeight="1" x14ac:dyDescent="0.2">
      <c r="P14848" s="75"/>
      <c r="Q14848" s="75"/>
      <c r="W14848" s="75"/>
      <c r="AD14848" s="77"/>
    </row>
    <row r="14849" spans="16:30" ht="4.5" customHeight="1" x14ac:dyDescent="0.2">
      <c r="P14849" s="75"/>
      <c r="Q14849" s="75"/>
      <c r="W14849" s="75"/>
      <c r="AD14849" s="77"/>
    </row>
    <row r="14850" spans="16:30" ht="4.5" customHeight="1" x14ac:dyDescent="0.2">
      <c r="P14850" s="75"/>
      <c r="Q14850" s="75"/>
      <c r="W14850" s="75"/>
      <c r="AD14850" s="77"/>
    </row>
    <row r="14851" spans="16:30" ht="4.5" customHeight="1" x14ac:dyDescent="0.2">
      <c r="P14851" s="75"/>
      <c r="Q14851" s="75"/>
      <c r="W14851" s="75"/>
      <c r="AD14851" s="77"/>
    </row>
    <row r="14852" spans="16:30" ht="4.5" customHeight="1" x14ac:dyDescent="0.2">
      <c r="P14852" s="75"/>
      <c r="Q14852" s="75"/>
      <c r="W14852" s="75"/>
      <c r="AD14852" s="77"/>
    </row>
    <row r="14853" spans="16:30" ht="4.5" customHeight="1" x14ac:dyDescent="0.2">
      <c r="P14853" s="75"/>
      <c r="Q14853" s="75"/>
      <c r="W14853" s="75"/>
      <c r="AD14853" s="77"/>
    </row>
    <row r="14854" spans="16:30" ht="4.5" customHeight="1" x14ac:dyDescent="0.2">
      <c r="P14854" s="75"/>
      <c r="Q14854" s="75"/>
      <c r="W14854" s="75"/>
      <c r="AD14854" s="77"/>
    </row>
    <row r="14855" spans="16:30" ht="4.5" customHeight="1" x14ac:dyDescent="0.2">
      <c r="P14855" s="75"/>
      <c r="Q14855" s="75"/>
      <c r="W14855" s="75"/>
      <c r="AD14855" s="77"/>
    </row>
    <row r="14856" spans="16:30" ht="4.5" customHeight="1" x14ac:dyDescent="0.2">
      <c r="P14856" s="75"/>
      <c r="Q14856" s="75"/>
      <c r="W14856" s="75"/>
      <c r="AD14856" s="77"/>
    </row>
    <row r="14857" spans="16:30" ht="4.5" customHeight="1" x14ac:dyDescent="0.2">
      <c r="P14857" s="75"/>
      <c r="Q14857" s="75"/>
      <c r="W14857" s="75"/>
      <c r="AD14857" s="77"/>
    </row>
    <row r="14858" spans="16:30" ht="4.5" customHeight="1" x14ac:dyDescent="0.2">
      <c r="P14858" s="75"/>
      <c r="Q14858" s="75"/>
      <c r="W14858" s="75"/>
      <c r="AD14858" s="77"/>
    </row>
    <row r="14859" spans="16:30" ht="4.5" customHeight="1" x14ac:dyDescent="0.2">
      <c r="P14859" s="75"/>
      <c r="Q14859" s="75"/>
      <c r="W14859" s="75"/>
      <c r="AD14859" s="77"/>
    </row>
    <row r="14860" spans="16:30" ht="4.5" customHeight="1" x14ac:dyDescent="0.2">
      <c r="P14860" s="75"/>
      <c r="Q14860" s="75"/>
      <c r="W14860" s="75"/>
      <c r="AD14860" s="77"/>
    </row>
    <row r="14861" spans="16:30" ht="4.5" customHeight="1" x14ac:dyDescent="0.2">
      <c r="P14861" s="75"/>
      <c r="Q14861" s="75"/>
      <c r="W14861" s="75"/>
      <c r="AD14861" s="77"/>
    </row>
    <row r="14862" spans="16:30" ht="4.5" customHeight="1" x14ac:dyDescent="0.2">
      <c r="P14862" s="75"/>
      <c r="Q14862" s="75"/>
      <c r="W14862" s="75"/>
      <c r="AD14862" s="77"/>
    </row>
    <row r="14863" spans="16:30" ht="4.5" customHeight="1" x14ac:dyDescent="0.2">
      <c r="P14863" s="75"/>
      <c r="Q14863" s="75"/>
      <c r="W14863" s="75"/>
      <c r="AD14863" s="77"/>
    </row>
    <row r="14864" spans="16:30" ht="4.5" customHeight="1" x14ac:dyDescent="0.2">
      <c r="P14864" s="75"/>
      <c r="Q14864" s="75"/>
      <c r="W14864" s="75"/>
      <c r="AD14864" s="77"/>
    </row>
    <row r="14865" spans="16:30" ht="4.5" customHeight="1" x14ac:dyDescent="0.2">
      <c r="P14865" s="75"/>
      <c r="Q14865" s="75"/>
      <c r="W14865" s="75"/>
      <c r="AD14865" s="77"/>
    </row>
    <row r="14866" spans="16:30" ht="4.5" customHeight="1" x14ac:dyDescent="0.2">
      <c r="P14866" s="75"/>
      <c r="Q14866" s="75"/>
      <c r="W14866" s="75"/>
      <c r="AD14866" s="77"/>
    </row>
    <row r="14867" spans="16:30" ht="4.5" customHeight="1" x14ac:dyDescent="0.2">
      <c r="P14867" s="75"/>
      <c r="Q14867" s="75"/>
      <c r="W14867" s="75"/>
      <c r="AD14867" s="77"/>
    </row>
    <row r="14868" spans="16:30" ht="4.5" customHeight="1" x14ac:dyDescent="0.2">
      <c r="P14868" s="75"/>
      <c r="Q14868" s="75"/>
      <c r="W14868" s="75"/>
      <c r="AD14868" s="77"/>
    </row>
    <row r="14869" spans="16:30" ht="4.5" customHeight="1" x14ac:dyDescent="0.2">
      <c r="P14869" s="75"/>
      <c r="Q14869" s="75"/>
      <c r="W14869" s="75"/>
      <c r="AD14869" s="77"/>
    </row>
    <row r="14870" spans="16:30" ht="4.5" customHeight="1" x14ac:dyDescent="0.2">
      <c r="P14870" s="75"/>
      <c r="Q14870" s="75"/>
      <c r="W14870" s="75"/>
      <c r="AD14870" s="77"/>
    </row>
    <row r="14871" spans="16:30" ht="4.5" customHeight="1" x14ac:dyDescent="0.2">
      <c r="P14871" s="75"/>
      <c r="Q14871" s="75"/>
      <c r="W14871" s="75"/>
      <c r="AD14871" s="77"/>
    </row>
    <row r="14872" spans="16:30" ht="4.5" customHeight="1" x14ac:dyDescent="0.2">
      <c r="P14872" s="75"/>
      <c r="Q14872" s="75"/>
      <c r="W14872" s="75"/>
      <c r="AD14872" s="77"/>
    </row>
    <row r="14873" spans="16:30" ht="4.5" customHeight="1" x14ac:dyDescent="0.2">
      <c r="P14873" s="75"/>
      <c r="Q14873" s="75"/>
      <c r="W14873" s="75"/>
      <c r="AD14873" s="77"/>
    </row>
    <row r="14874" spans="16:30" ht="4.5" customHeight="1" x14ac:dyDescent="0.2">
      <c r="P14874" s="75"/>
      <c r="Q14874" s="75"/>
      <c r="W14874" s="75"/>
      <c r="AD14874" s="77"/>
    </row>
    <row r="14875" spans="16:30" ht="4.5" customHeight="1" x14ac:dyDescent="0.2">
      <c r="P14875" s="75"/>
      <c r="Q14875" s="75"/>
      <c r="W14875" s="75"/>
      <c r="AD14875" s="77"/>
    </row>
    <row r="14876" spans="16:30" ht="4.5" customHeight="1" x14ac:dyDescent="0.2">
      <c r="P14876" s="75"/>
      <c r="Q14876" s="75"/>
      <c r="W14876" s="75"/>
      <c r="AD14876" s="77"/>
    </row>
    <row r="14877" spans="16:30" ht="4.5" customHeight="1" x14ac:dyDescent="0.2">
      <c r="P14877" s="75"/>
      <c r="Q14877" s="75"/>
      <c r="W14877" s="75"/>
      <c r="AD14877" s="77"/>
    </row>
    <row r="14878" spans="16:30" ht="4.5" customHeight="1" x14ac:dyDescent="0.2">
      <c r="P14878" s="75"/>
      <c r="Q14878" s="75"/>
      <c r="W14878" s="75"/>
      <c r="AD14878" s="77"/>
    </row>
    <row r="14879" spans="16:30" ht="4.5" customHeight="1" x14ac:dyDescent="0.2">
      <c r="P14879" s="75"/>
      <c r="Q14879" s="75"/>
      <c r="W14879" s="75"/>
      <c r="AD14879" s="77"/>
    </row>
    <row r="14880" spans="16:30" ht="4.5" customHeight="1" x14ac:dyDescent="0.2">
      <c r="P14880" s="75"/>
      <c r="Q14880" s="75"/>
      <c r="W14880" s="75"/>
      <c r="AD14880" s="77"/>
    </row>
    <row r="14881" spans="16:30" ht="4.5" customHeight="1" x14ac:dyDescent="0.2">
      <c r="P14881" s="75"/>
      <c r="Q14881" s="75"/>
      <c r="W14881" s="75"/>
      <c r="AD14881" s="77"/>
    </row>
    <row r="14882" spans="16:30" ht="4.5" customHeight="1" x14ac:dyDescent="0.2">
      <c r="P14882" s="75"/>
      <c r="Q14882" s="75"/>
      <c r="W14882" s="75"/>
      <c r="AD14882" s="77"/>
    </row>
    <row r="14883" spans="16:30" ht="4.5" customHeight="1" x14ac:dyDescent="0.2">
      <c r="P14883" s="75"/>
      <c r="Q14883" s="75"/>
      <c r="W14883" s="75"/>
      <c r="AD14883" s="77"/>
    </row>
    <row r="14884" spans="16:30" ht="4.5" customHeight="1" x14ac:dyDescent="0.2">
      <c r="P14884" s="75"/>
      <c r="Q14884" s="75"/>
      <c r="W14884" s="75"/>
      <c r="AD14884" s="77"/>
    </row>
    <row r="14885" spans="16:30" ht="4.5" customHeight="1" x14ac:dyDescent="0.2">
      <c r="P14885" s="75"/>
      <c r="Q14885" s="75"/>
      <c r="W14885" s="75"/>
      <c r="AD14885" s="77"/>
    </row>
    <row r="14886" spans="16:30" ht="4.5" customHeight="1" x14ac:dyDescent="0.2">
      <c r="P14886" s="75"/>
      <c r="Q14886" s="75"/>
      <c r="W14886" s="75"/>
      <c r="AD14886" s="77"/>
    </row>
    <row r="14887" spans="16:30" ht="4.5" customHeight="1" x14ac:dyDescent="0.2">
      <c r="P14887" s="75"/>
      <c r="Q14887" s="75"/>
      <c r="W14887" s="75"/>
      <c r="AD14887" s="77"/>
    </row>
    <row r="14888" spans="16:30" ht="4.5" customHeight="1" x14ac:dyDescent="0.2">
      <c r="P14888" s="75"/>
      <c r="Q14888" s="75"/>
      <c r="W14888" s="75"/>
      <c r="AD14888" s="77"/>
    </row>
    <row r="14889" spans="16:30" ht="4.5" customHeight="1" x14ac:dyDescent="0.2">
      <c r="P14889" s="75"/>
      <c r="Q14889" s="75"/>
      <c r="W14889" s="75"/>
      <c r="AD14889" s="77"/>
    </row>
    <row r="14890" spans="16:30" ht="4.5" customHeight="1" x14ac:dyDescent="0.2">
      <c r="P14890" s="75"/>
      <c r="Q14890" s="75"/>
      <c r="W14890" s="75"/>
      <c r="AD14890" s="77"/>
    </row>
    <row r="14891" spans="16:30" ht="4.5" customHeight="1" x14ac:dyDescent="0.2">
      <c r="P14891" s="75"/>
      <c r="Q14891" s="75"/>
      <c r="W14891" s="75"/>
      <c r="AD14891" s="77"/>
    </row>
    <row r="14892" spans="16:30" ht="4.5" customHeight="1" x14ac:dyDescent="0.2">
      <c r="P14892" s="75"/>
      <c r="Q14892" s="75"/>
      <c r="W14892" s="75"/>
      <c r="AD14892" s="77"/>
    </row>
    <row r="14893" spans="16:30" ht="4.5" customHeight="1" x14ac:dyDescent="0.2">
      <c r="P14893" s="75"/>
      <c r="Q14893" s="75"/>
      <c r="W14893" s="75"/>
      <c r="AD14893" s="77"/>
    </row>
    <row r="14894" spans="16:30" ht="4.5" customHeight="1" x14ac:dyDescent="0.2">
      <c r="P14894" s="75"/>
      <c r="Q14894" s="75"/>
      <c r="W14894" s="75"/>
      <c r="AD14894" s="77"/>
    </row>
    <row r="14895" spans="16:30" ht="4.5" customHeight="1" x14ac:dyDescent="0.2">
      <c r="P14895" s="75"/>
      <c r="Q14895" s="75"/>
      <c r="W14895" s="75"/>
      <c r="AD14895" s="77"/>
    </row>
    <row r="14896" spans="16:30" ht="4.5" customHeight="1" x14ac:dyDescent="0.2">
      <c r="P14896" s="75"/>
      <c r="Q14896" s="75"/>
      <c r="W14896" s="75"/>
      <c r="AD14896" s="77"/>
    </row>
    <row r="14897" spans="16:30" ht="4.5" customHeight="1" x14ac:dyDescent="0.2">
      <c r="P14897" s="75"/>
      <c r="Q14897" s="75"/>
      <c r="W14897" s="75"/>
      <c r="AD14897" s="77"/>
    </row>
    <row r="14898" spans="16:30" ht="4.5" customHeight="1" x14ac:dyDescent="0.2">
      <c r="P14898" s="75"/>
      <c r="Q14898" s="75"/>
      <c r="W14898" s="75"/>
      <c r="AD14898" s="77"/>
    </row>
    <row r="14899" spans="16:30" ht="4.5" customHeight="1" x14ac:dyDescent="0.2">
      <c r="P14899" s="75"/>
      <c r="Q14899" s="75"/>
      <c r="W14899" s="75"/>
      <c r="AD14899" s="77"/>
    </row>
    <row r="14900" spans="16:30" ht="4.5" customHeight="1" x14ac:dyDescent="0.2">
      <c r="P14900" s="75"/>
      <c r="Q14900" s="75"/>
      <c r="W14900" s="75"/>
      <c r="AD14900" s="77"/>
    </row>
    <row r="14901" spans="16:30" ht="4.5" customHeight="1" x14ac:dyDescent="0.2">
      <c r="P14901" s="75"/>
      <c r="Q14901" s="75"/>
      <c r="W14901" s="75"/>
      <c r="AD14901" s="77"/>
    </row>
    <row r="14902" spans="16:30" ht="4.5" customHeight="1" x14ac:dyDescent="0.2">
      <c r="P14902" s="75"/>
      <c r="Q14902" s="75"/>
      <c r="W14902" s="75"/>
      <c r="AD14902" s="77"/>
    </row>
    <row r="14903" spans="16:30" ht="4.5" customHeight="1" x14ac:dyDescent="0.2">
      <c r="P14903" s="75"/>
      <c r="Q14903" s="75"/>
      <c r="W14903" s="75"/>
      <c r="AD14903" s="77"/>
    </row>
    <row r="14904" spans="16:30" ht="4.5" customHeight="1" x14ac:dyDescent="0.2">
      <c r="P14904" s="75"/>
      <c r="Q14904" s="75"/>
      <c r="W14904" s="75"/>
      <c r="AD14904" s="77"/>
    </row>
    <row r="14905" spans="16:30" ht="4.5" customHeight="1" x14ac:dyDescent="0.2">
      <c r="P14905" s="75"/>
      <c r="Q14905" s="75"/>
      <c r="W14905" s="75"/>
      <c r="AD14905" s="77"/>
    </row>
    <row r="14906" spans="16:30" ht="4.5" customHeight="1" x14ac:dyDescent="0.2">
      <c r="P14906" s="75"/>
      <c r="Q14906" s="75"/>
      <c r="W14906" s="75"/>
      <c r="AD14906" s="77"/>
    </row>
    <row r="14907" spans="16:30" ht="4.5" customHeight="1" x14ac:dyDescent="0.2">
      <c r="P14907" s="75"/>
      <c r="Q14907" s="75"/>
      <c r="W14907" s="75"/>
      <c r="AD14907" s="77"/>
    </row>
    <row r="14908" spans="16:30" ht="4.5" customHeight="1" x14ac:dyDescent="0.2">
      <c r="P14908" s="75"/>
      <c r="Q14908" s="75"/>
      <c r="W14908" s="75"/>
      <c r="AD14908" s="77"/>
    </row>
    <row r="14909" spans="16:30" ht="4.5" customHeight="1" x14ac:dyDescent="0.2">
      <c r="P14909" s="75"/>
      <c r="Q14909" s="75"/>
      <c r="W14909" s="75"/>
      <c r="AD14909" s="77"/>
    </row>
    <row r="14910" spans="16:30" ht="4.5" customHeight="1" x14ac:dyDescent="0.2">
      <c r="P14910" s="75"/>
      <c r="Q14910" s="75"/>
      <c r="W14910" s="75"/>
      <c r="AD14910" s="77"/>
    </row>
    <row r="14911" spans="16:30" ht="4.5" customHeight="1" x14ac:dyDescent="0.2">
      <c r="P14911" s="75"/>
      <c r="Q14911" s="75"/>
      <c r="W14911" s="75"/>
      <c r="AD14911" s="77"/>
    </row>
    <row r="14912" spans="16:30" ht="4.5" customHeight="1" x14ac:dyDescent="0.2">
      <c r="P14912" s="75"/>
      <c r="Q14912" s="75"/>
      <c r="W14912" s="75"/>
      <c r="AD14912" s="77"/>
    </row>
    <row r="14913" spans="16:30" ht="4.5" customHeight="1" x14ac:dyDescent="0.2">
      <c r="P14913" s="75"/>
      <c r="Q14913" s="75"/>
      <c r="W14913" s="75"/>
      <c r="AD14913" s="77"/>
    </row>
    <row r="14914" spans="16:30" ht="4.5" customHeight="1" x14ac:dyDescent="0.2">
      <c r="P14914" s="75"/>
      <c r="Q14914" s="75"/>
      <c r="W14914" s="75"/>
      <c r="AD14914" s="77"/>
    </row>
    <row r="14915" spans="16:30" ht="4.5" customHeight="1" x14ac:dyDescent="0.2">
      <c r="P14915" s="75"/>
      <c r="Q14915" s="75"/>
      <c r="W14915" s="75"/>
      <c r="AD14915" s="77"/>
    </row>
    <row r="14916" spans="16:30" ht="4.5" customHeight="1" x14ac:dyDescent="0.2">
      <c r="P14916" s="75"/>
      <c r="Q14916" s="75"/>
      <c r="W14916" s="75"/>
      <c r="AD14916" s="77"/>
    </row>
    <row r="14917" spans="16:30" ht="4.5" customHeight="1" x14ac:dyDescent="0.2">
      <c r="P14917" s="75"/>
      <c r="Q14917" s="75"/>
      <c r="W14917" s="75"/>
      <c r="AD14917" s="77"/>
    </row>
    <row r="14918" spans="16:30" ht="4.5" customHeight="1" x14ac:dyDescent="0.2">
      <c r="P14918" s="75"/>
      <c r="Q14918" s="75"/>
      <c r="W14918" s="75"/>
      <c r="AD14918" s="77"/>
    </row>
    <row r="14919" spans="16:30" ht="4.5" customHeight="1" x14ac:dyDescent="0.2">
      <c r="P14919" s="75"/>
      <c r="Q14919" s="75"/>
      <c r="W14919" s="75"/>
      <c r="AD14919" s="77"/>
    </row>
    <row r="14920" spans="16:30" ht="4.5" customHeight="1" x14ac:dyDescent="0.2">
      <c r="P14920" s="75"/>
      <c r="Q14920" s="75"/>
      <c r="W14920" s="75"/>
      <c r="AD14920" s="77"/>
    </row>
    <row r="14921" spans="16:30" ht="4.5" customHeight="1" x14ac:dyDescent="0.2">
      <c r="P14921" s="75"/>
      <c r="Q14921" s="75"/>
      <c r="W14921" s="75"/>
      <c r="AD14921" s="77"/>
    </row>
    <row r="14922" spans="16:30" ht="4.5" customHeight="1" x14ac:dyDescent="0.2">
      <c r="P14922" s="75"/>
      <c r="Q14922" s="75"/>
      <c r="W14922" s="75"/>
      <c r="AD14922" s="77"/>
    </row>
    <row r="14923" spans="16:30" ht="4.5" customHeight="1" x14ac:dyDescent="0.2">
      <c r="P14923" s="75"/>
      <c r="Q14923" s="75"/>
      <c r="W14923" s="75"/>
      <c r="AD14923" s="77"/>
    </row>
    <row r="14924" spans="16:30" ht="4.5" customHeight="1" x14ac:dyDescent="0.2">
      <c r="P14924" s="75"/>
      <c r="Q14924" s="75"/>
      <c r="W14924" s="75"/>
      <c r="AD14924" s="77"/>
    </row>
    <row r="14925" spans="16:30" ht="4.5" customHeight="1" x14ac:dyDescent="0.2">
      <c r="P14925" s="75"/>
      <c r="Q14925" s="75"/>
      <c r="W14925" s="75"/>
      <c r="AD14925" s="77"/>
    </row>
    <row r="14926" spans="16:30" ht="4.5" customHeight="1" x14ac:dyDescent="0.2">
      <c r="P14926" s="75"/>
      <c r="Q14926" s="75"/>
      <c r="W14926" s="75"/>
      <c r="AD14926" s="77"/>
    </row>
    <row r="14927" spans="16:30" ht="4.5" customHeight="1" x14ac:dyDescent="0.2">
      <c r="P14927" s="75"/>
      <c r="Q14927" s="75"/>
      <c r="W14927" s="75"/>
      <c r="AD14927" s="77"/>
    </row>
    <row r="14928" spans="16:30" ht="4.5" customHeight="1" x14ac:dyDescent="0.2">
      <c r="P14928" s="75"/>
      <c r="Q14928" s="75"/>
      <c r="W14928" s="75"/>
      <c r="AD14928" s="77"/>
    </row>
    <row r="14929" spans="16:30" ht="4.5" customHeight="1" x14ac:dyDescent="0.2">
      <c r="P14929" s="75"/>
      <c r="Q14929" s="75"/>
      <c r="W14929" s="75"/>
      <c r="AD14929" s="77"/>
    </row>
    <row r="14930" spans="16:30" ht="4.5" customHeight="1" x14ac:dyDescent="0.2">
      <c r="P14930" s="75"/>
      <c r="Q14930" s="75"/>
      <c r="W14930" s="75"/>
      <c r="AD14930" s="77"/>
    </row>
    <row r="14931" spans="16:30" ht="4.5" customHeight="1" x14ac:dyDescent="0.2">
      <c r="P14931" s="75"/>
      <c r="Q14931" s="75"/>
      <c r="W14931" s="75"/>
      <c r="AD14931" s="77"/>
    </row>
    <row r="14932" spans="16:30" ht="4.5" customHeight="1" x14ac:dyDescent="0.2">
      <c r="P14932" s="75"/>
      <c r="Q14932" s="75"/>
      <c r="W14932" s="75"/>
      <c r="AD14932" s="77"/>
    </row>
    <row r="14933" spans="16:30" ht="4.5" customHeight="1" x14ac:dyDescent="0.2">
      <c r="P14933" s="75"/>
      <c r="Q14933" s="75"/>
      <c r="W14933" s="75"/>
      <c r="AD14933" s="77"/>
    </row>
    <row r="14934" spans="16:30" ht="4.5" customHeight="1" x14ac:dyDescent="0.2">
      <c r="P14934" s="75"/>
      <c r="Q14934" s="75"/>
      <c r="W14934" s="75"/>
      <c r="AD14934" s="77"/>
    </row>
    <row r="14935" spans="16:30" ht="4.5" customHeight="1" x14ac:dyDescent="0.2">
      <c r="P14935" s="75"/>
      <c r="Q14935" s="75"/>
      <c r="W14935" s="75"/>
      <c r="AD14935" s="77"/>
    </row>
    <row r="14936" spans="16:30" ht="4.5" customHeight="1" x14ac:dyDescent="0.2">
      <c r="P14936" s="75"/>
      <c r="Q14936" s="75"/>
      <c r="W14936" s="75"/>
      <c r="AD14936" s="77"/>
    </row>
    <row r="14937" spans="16:30" ht="4.5" customHeight="1" x14ac:dyDescent="0.2">
      <c r="P14937" s="75"/>
      <c r="Q14937" s="75"/>
      <c r="W14937" s="75"/>
      <c r="AD14937" s="77"/>
    </row>
    <row r="14938" spans="16:30" ht="4.5" customHeight="1" x14ac:dyDescent="0.2">
      <c r="P14938" s="75"/>
      <c r="Q14938" s="75"/>
      <c r="W14938" s="75"/>
      <c r="AD14938" s="77"/>
    </row>
    <row r="14939" spans="16:30" ht="4.5" customHeight="1" x14ac:dyDescent="0.2">
      <c r="P14939" s="75"/>
      <c r="Q14939" s="75"/>
      <c r="W14939" s="75"/>
      <c r="AD14939" s="77"/>
    </row>
    <row r="14940" spans="16:30" ht="4.5" customHeight="1" x14ac:dyDescent="0.2">
      <c r="P14940" s="75"/>
      <c r="Q14940" s="75"/>
      <c r="W14940" s="75"/>
      <c r="AD14940" s="77"/>
    </row>
    <row r="14941" spans="16:30" ht="4.5" customHeight="1" x14ac:dyDescent="0.2">
      <c r="P14941" s="75"/>
      <c r="Q14941" s="75"/>
      <c r="W14941" s="75"/>
      <c r="AD14941" s="77"/>
    </row>
    <row r="14942" spans="16:30" ht="4.5" customHeight="1" x14ac:dyDescent="0.2">
      <c r="P14942" s="75"/>
      <c r="Q14942" s="75"/>
      <c r="W14942" s="75"/>
      <c r="AD14942" s="77"/>
    </row>
    <row r="14943" spans="16:30" ht="4.5" customHeight="1" x14ac:dyDescent="0.2">
      <c r="P14943" s="75"/>
      <c r="Q14943" s="75"/>
      <c r="W14943" s="75"/>
      <c r="AD14943" s="77"/>
    </row>
    <row r="14944" spans="16:30" ht="4.5" customHeight="1" x14ac:dyDescent="0.2">
      <c r="P14944" s="75"/>
      <c r="Q14944" s="75"/>
      <c r="W14944" s="75"/>
      <c r="AD14944" s="77"/>
    </row>
    <row r="14945" spans="16:30" ht="4.5" customHeight="1" x14ac:dyDescent="0.2">
      <c r="P14945" s="75"/>
      <c r="Q14945" s="75"/>
      <c r="W14945" s="75"/>
      <c r="AD14945" s="77"/>
    </row>
    <row r="14946" spans="16:30" ht="4.5" customHeight="1" x14ac:dyDescent="0.2">
      <c r="P14946" s="75"/>
      <c r="Q14946" s="75"/>
      <c r="W14946" s="75"/>
      <c r="AD14946" s="77"/>
    </row>
    <row r="14947" spans="16:30" ht="4.5" customHeight="1" x14ac:dyDescent="0.2">
      <c r="P14947" s="75"/>
      <c r="Q14947" s="75"/>
      <c r="W14947" s="75"/>
      <c r="AD14947" s="77"/>
    </row>
    <row r="14948" spans="16:30" ht="4.5" customHeight="1" x14ac:dyDescent="0.2">
      <c r="P14948" s="75"/>
      <c r="Q14948" s="75"/>
      <c r="W14948" s="75"/>
      <c r="AD14948" s="77"/>
    </row>
    <row r="14949" spans="16:30" ht="4.5" customHeight="1" x14ac:dyDescent="0.2">
      <c r="P14949" s="75"/>
      <c r="Q14949" s="75"/>
      <c r="W14949" s="75"/>
      <c r="AD14949" s="77"/>
    </row>
    <row r="14950" spans="16:30" ht="4.5" customHeight="1" x14ac:dyDescent="0.2">
      <c r="P14950" s="75"/>
      <c r="Q14950" s="75"/>
      <c r="W14950" s="75"/>
      <c r="AD14950" s="77"/>
    </row>
    <row r="14951" spans="16:30" ht="4.5" customHeight="1" x14ac:dyDescent="0.2">
      <c r="P14951" s="75"/>
      <c r="Q14951" s="75"/>
      <c r="W14951" s="75"/>
      <c r="AD14951" s="77"/>
    </row>
    <row r="14952" spans="16:30" ht="4.5" customHeight="1" x14ac:dyDescent="0.2">
      <c r="P14952" s="75"/>
      <c r="Q14952" s="75"/>
      <c r="W14952" s="75"/>
      <c r="AD14952" s="77"/>
    </row>
    <row r="14953" spans="16:30" ht="4.5" customHeight="1" x14ac:dyDescent="0.2">
      <c r="P14953" s="75"/>
      <c r="Q14953" s="75"/>
      <c r="W14953" s="75"/>
      <c r="AD14953" s="77"/>
    </row>
    <row r="14954" spans="16:30" ht="4.5" customHeight="1" x14ac:dyDescent="0.2">
      <c r="P14954" s="75"/>
      <c r="Q14954" s="75"/>
      <c r="W14954" s="75"/>
      <c r="AD14954" s="77"/>
    </row>
    <row r="14955" spans="16:30" ht="4.5" customHeight="1" x14ac:dyDescent="0.2">
      <c r="P14955" s="75"/>
      <c r="Q14955" s="75"/>
      <c r="W14955" s="75"/>
      <c r="AD14955" s="77"/>
    </row>
    <row r="14956" spans="16:30" ht="4.5" customHeight="1" x14ac:dyDescent="0.2">
      <c r="P14956" s="75"/>
      <c r="Q14956" s="75"/>
      <c r="W14956" s="75"/>
      <c r="AD14956" s="77"/>
    </row>
    <row r="14957" spans="16:30" ht="4.5" customHeight="1" x14ac:dyDescent="0.2">
      <c r="P14957" s="75"/>
      <c r="Q14957" s="75"/>
      <c r="W14957" s="75"/>
      <c r="AD14957" s="77"/>
    </row>
    <row r="14958" spans="16:30" ht="4.5" customHeight="1" x14ac:dyDescent="0.2">
      <c r="P14958" s="75"/>
      <c r="Q14958" s="75"/>
      <c r="W14958" s="75"/>
      <c r="AD14958" s="77"/>
    </row>
    <row r="14959" spans="16:30" ht="4.5" customHeight="1" x14ac:dyDescent="0.2">
      <c r="P14959" s="75"/>
      <c r="Q14959" s="75"/>
      <c r="W14959" s="75"/>
      <c r="AD14959" s="77"/>
    </row>
    <row r="14960" spans="16:30" ht="4.5" customHeight="1" x14ac:dyDescent="0.2">
      <c r="P14960" s="75"/>
      <c r="Q14960" s="75"/>
      <c r="W14960" s="75"/>
      <c r="AD14960" s="77"/>
    </row>
    <row r="14961" spans="16:30" ht="4.5" customHeight="1" x14ac:dyDescent="0.2">
      <c r="P14961" s="75"/>
      <c r="Q14961" s="75"/>
      <c r="W14961" s="75"/>
      <c r="AD14961" s="77"/>
    </row>
    <row r="14962" spans="16:30" ht="4.5" customHeight="1" x14ac:dyDescent="0.2">
      <c r="P14962" s="75"/>
      <c r="Q14962" s="75"/>
      <c r="W14962" s="75"/>
      <c r="AD14962" s="77"/>
    </row>
    <row r="14963" spans="16:30" ht="4.5" customHeight="1" x14ac:dyDescent="0.2">
      <c r="P14963" s="75"/>
      <c r="Q14963" s="75"/>
      <c r="W14963" s="75"/>
      <c r="AD14963" s="77"/>
    </row>
    <row r="14964" spans="16:30" ht="4.5" customHeight="1" x14ac:dyDescent="0.2">
      <c r="P14964" s="75"/>
      <c r="Q14964" s="75"/>
      <c r="W14964" s="75"/>
      <c r="AD14964" s="77"/>
    </row>
    <row r="14965" spans="16:30" ht="4.5" customHeight="1" x14ac:dyDescent="0.2">
      <c r="P14965" s="75"/>
      <c r="Q14965" s="75"/>
      <c r="W14965" s="75"/>
      <c r="AD14965" s="77"/>
    </row>
    <row r="14966" spans="16:30" ht="4.5" customHeight="1" x14ac:dyDescent="0.2">
      <c r="P14966" s="75"/>
      <c r="Q14966" s="75"/>
      <c r="W14966" s="75"/>
      <c r="AD14966" s="77"/>
    </row>
    <row r="14967" spans="16:30" ht="4.5" customHeight="1" x14ac:dyDescent="0.2">
      <c r="P14967" s="75"/>
      <c r="Q14967" s="75"/>
      <c r="W14967" s="75"/>
      <c r="AD14967" s="77"/>
    </row>
    <row r="14968" spans="16:30" ht="4.5" customHeight="1" x14ac:dyDescent="0.2">
      <c r="P14968" s="75"/>
      <c r="Q14968" s="75"/>
      <c r="W14968" s="75"/>
      <c r="AD14968" s="77"/>
    </row>
    <row r="14969" spans="16:30" ht="4.5" customHeight="1" x14ac:dyDescent="0.2">
      <c r="P14969" s="75"/>
      <c r="Q14969" s="75"/>
      <c r="W14969" s="75"/>
      <c r="AD14969" s="77"/>
    </row>
    <row r="14970" spans="16:30" ht="4.5" customHeight="1" x14ac:dyDescent="0.2">
      <c r="P14970" s="75"/>
      <c r="Q14970" s="75"/>
      <c r="W14970" s="75"/>
      <c r="AD14970" s="77"/>
    </row>
    <row r="14971" spans="16:30" ht="4.5" customHeight="1" x14ac:dyDescent="0.2">
      <c r="P14971" s="75"/>
      <c r="Q14971" s="75"/>
      <c r="W14971" s="75"/>
      <c r="AD14971" s="77"/>
    </row>
    <row r="14972" spans="16:30" ht="4.5" customHeight="1" x14ac:dyDescent="0.2">
      <c r="P14972" s="75"/>
      <c r="Q14972" s="75"/>
      <c r="W14972" s="75"/>
      <c r="AD14972" s="77"/>
    </row>
    <row r="14973" spans="16:30" ht="4.5" customHeight="1" x14ac:dyDescent="0.2">
      <c r="P14973" s="75"/>
      <c r="Q14973" s="75"/>
      <c r="W14973" s="75"/>
      <c r="AD14973" s="77"/>
    </row>
    <row r="14974" spans="16:30" ht="4.5" customHeight="1" x14ac:dyDescent="0.2">
      <c r="P14974" s="75"/>
      <c r="Q14974" s="75"/>
      <c r="W14974" s="75"/>
      <c r="AD14974" s="77"/>
    </row>
    <row r="14975" spans="16:30" ht="4.5" customHeight="1" x14ac:dyDescent="0.2">
      <c r="P14975" s="75"/>
      <c r="Q14975" s="75"/>
      <c r="W14975" s="75"/>
      <c r="AD14975" s="77"/>
    </row>
    <row r="14976" spans="16:30" ht="4.5" customHeight="1" x14ac:dyDescent="0.2">
      <c r="P14976" s="75"/>
      <c r="Q14976" s="75"/>
      <c r="W14976" s="75"/>
      <c r="AD14976" s="77"/>
    </row>
    <row r="14977" spans="16:30" ht="4.5" customHeight="1" x14ac:dyDescent="0.2">
      <c r="P14977" s="75"/>
      <c r="Q14977" s="75"/>
      <c r="W14977" s="75"/>
      <c r="AD14977" s="77"/>
    </row>
    <row r="14978" spans="16:30" ht="4.5" customHeight="1" x14ac:dyDescent="0.2">
      <c r="P14978" s="75"/>
      <c r="Q14978" s="75"/>
      <c r="W14978" s="75"/>
      <c r="AD14978" s="77"/>
    </row>
    <row r="14979" spans="16:30" ht="4.5" customHeight="1" x14ac:dyDescent="0.2">
      <c r="P14979" s="75"/>
      <c r="Q14979" s="75"/>
      <c r="W14979" s="75"/>
      <c r="AD14979" s="77"/>
    </row>
    <row r="14980" spans="16:30" ht="4.5" customHeight="1" x14ac:dyDescent="0.2">
      <c r="P14980" s="75"/>
      <c r="Q14980" s="75"/>
      <c r="W14980" s="75"/>
      <c r="AD14980" s="77"/>
    </row>
    <row r="14981" spans="16:30" ht="4.5" customHeight="1" x14ac:dyDescent="0.2">
      <c r="P14981" s="75"/>
      <c r="Q14981" s="75"/>
      <c r="W14981" s="75"/>
      <c r="AD14981" s="77"/>
    </row>
    <row r="14982" spans="16:30" ht="4.5" customHeight="1" x14ac:dyDescent="0.2">
      <c r="P14982" s="75"/>
      <c r="Q14982" s="75"/>
      <c r="W14982" s="75"/>
      <c r="AD14982" s="77"/>
    </row>
    <row r="14983" spans="16:30" ht="4.5" customHeight="1" x14ac:dyDescent="0.2">
      <c r="P14983" s="75"/>
      <c r="Q14983" s="75"/>
      <c r="W14983" s="75"/>
      <c r="AD14983" s="77"/>
    </row>
    <row r="14984" spans="16:30" ht="4.5" customHeight="1" x14ac:dyDescent="0.2">
      <c r="P14984" s="75"/>
      <c r="Q14984" s="75"/>
      <c r="W14984" s="75"/>
      <c r="AD14984" s="77"/>
    </row>
    <row r="14985" spans="16:30" ht="4.5" customHeight="1" x14ac:dyDescent="0.2">
      <c r="P14985" s="75"/>
      <c r="Q14985" s="75"/>
      <c r="W14985" s="75"/>
      <c r="AD14985" s="77"/>
    </row>
    <row r="14986" spans="16:30" ht="4.5" customHeight="1" x14ac:dyDescent="0.2">
      <c r="P14986" s="75"/>
      <c r="Q14986" s="75"/>
      <c r="W14986" s="75"/>
      <c r="AD14986" s="77"/>
    </row>
    <row r="14987" spans="16:30" ht="4.5" customHeight="1" x14ac:dyDescent="0.2">
      <c r="P14987" s="75"/>
      <c r="Q14987" s="75"/>
      <c r="W14987" s="75"/>
      <c r="AD14987" s="77"/>
    </row>
    <row r="14988" spans="16:30" ht="4.5" customHeight="1" x14ac:dyDescent="0.2">
      <c r="P14988" s="75"/>
      <c r="Q14988" s="75"/>
      <c r="W14988" s="75"/>
      <c r="AD14988" s="77"/>
    </row>
    <row r="14989" spans="16:30" ht="4.5" customHeight="1" x14ac:dyDescent="0.2">
      <c r="P14989" s="75"/>
      <c r="Q14989" s="75"/>
      <c r="W14989" s="75"/>
      <c r="AD14989" s="77"/>
    </row>
    <row r="14990" spans="16:30" ht="4.5" customHeight="1" x14ac:dyDescent="0.2">
      <c r="P14990" s="75"/>
      <c r="Q14990" s="75"/>
      <c r="W14990" s="75"/>
      <c r="AD14990" s="77"/>
    </row>
    <row r="14991" spans="16:30" ht="4.5" customHeight="1" x14ac:dyDescent="0.2">
      <c r="P14991" s="75"/>
      <c r="Q14991" s="75"/>
      <c r="W14991" s="75"/>
      <c r="AD14991" s="77"/>
    </row>
    <row r="14992" spans="16:30" ht="4.5" customHeight="1" x14ac:dyDescent="0.2">
      <c r="P14992" s="75"/>
      <c r="Q14992" s="75"/>
      <c r="W14992" s="75"/>
      <c r="AD14992" s="77"/>
    </row>
    <row r="14993" spans="16:30" ht="4.5" customHeight="1" x14ac:dyDescent="0.2">
      <c r="P14993" s="75"/>
      <c r="Q14993" s="75"/>
      <c r="W14993" s="75"/>
      <c r="AD14993" s="77"/>
    </row>
    <row r="14994" spans="16:30" ht="4.5" customHeight="1" x14ac:dyDescent="0.2">
      <c r="P14994" s="75"/>
      <c r="Q14994" s="75"/>
      <c r="W14994" s="75"/>
      <c r="AD14994" s="77"/>
    </row>
    <row r="14995" spans="16:30" ht="4.5" customHeight="1" x14ac:dyDescent="0.2">
      <c r="P14995" s="75"/>
      <c r="Q14995" s="75"/>
      <c r="W14995" s="75"/>
      <c r="AD14995" s="77"/>
    </row>
    <row r="14996" spans="16:30" ht="4.5" customHeight="1" x14ac:dyDescent="0.2">
      <c r="P14996" s="75"/>
      <c r="Q14996" s="75"/>
      <c r="W14996" s="75"/>
      <c r="AD14996" s="77"/>
    </row>
    <row r="14997" spans="16:30" ht="4.5" customHeight="1" x14ac:dyDescent="0.2">
      <c r="P14997" s="75"/>
      <c r="Q14997" s="75"/>
      <c r="W14997" s="75"/>
      <c r="AD14997" s="77"/>
    </row>
    <row r="14998" spans="16:30" ht="4.5" customHeight="1" x14ac:dyDescent="0.2">
      <c r="P14998" s="75"/>
      <c r="Q14998" s="75"/>
      <c r="W14998" s="75"/>
      <c r="AD14998" s="77"/>
    </row>
    <row r="14999" spans="16:30" ht="4.5" customHeight="1" x14ac:dyDescent="0.2">
      <c r="P14999" s="75"/>
      <c r="Q14999" s="75"/>
      <c r="W14999" s="75"/>
      <c r="AD14999" s="77"/>
    </row>
    <row r="15000" spans="16:30" ht="4.5" customHeight="1" x14ac:dyDescent="0.2">
      <c r="P15000" s="75"/>
      <c r="Q15000" s="75"/>
      <c r="W15000" s="75"/>
      <c r="AD15000" s="77"/>
    </row>
    <row r="15001" spans="16:30" ht="4.5" customHeight="1" x14ac:dyDescent="0.2">
      <c r="P15001" s="75"/>
      <c r="Q15001" s="75"/>
      <c r="W15001" s="75"/>
      <c r="AD15001" s="77"/>
    </row>
    <row r="15002" spans="16:30" ht="4.5" customHeight="1" x14ac:dyDescent="0.2">
      <c r="P15002" s="75"/>
      <c r="Q15002" s="75"/>
      <c r="W15002" s="75"/>
      <c r="AD15002" s="77"/>
    </row>
    <row r="15003" spans="16:30" ht="4.5" customHeight="1" x14ac:dyDescent="0.2">
      <c r="P15003" s="75"/>
      <c r="Q15003" s="75"/>
      <c r="W15003" s="75"/>
      <c r="AD15003" s="77"/>
    </row>
    <row r="15004" spans="16:30" ht="4.5" customHeight="1" x14ac:dyDescent="0.2">
      <c r="P15004" s="75"/>
      <c r="Q15004" s="75"/>
      <c r="W15004" s="75"/>
      <c r="AD15004" s="77"/>
    </row>
    <row r="15005" spans="16:30" ht="4.5" customHeight="1" x14ac:dyDescent="0.2">
      <c r="P15005" s="75"/>
      <c r="Q15005" s="75"/>
      <c r="W15005" s="75"/>
      <c r="AD15005" s="77"/>
    </row>
    <row r="15006" spans="16:30" ht="4.5" customHeight="1" x14ac:dyDescent="0.2">
      <c r="P15006" s="75"/>
      <c r="Q15006" s="75"/>
      <c r="W15006" s="75"/>
      <c r="AD15006" s="77"/>
    </row>
    <row r="15007" spans="16:30" ht="4.5" customHeight="1" x14ac:dyDescent="0.2">
      <c r="P15007" s="75"/>
      <c r="Q15007" s="75"/>
      <c r="W15007" s="75"/>
      <c r="AD15007" s="77"/>
    </row>
    <row r="15008" spans="16:30" ht="4.5" customHeight="1" x14ac:dyDescent="0.2">
      <c r="P15008" s="75"/>
      <c r="Q15008" s="75"/>
      <c r="W15008" s="75"/>
      <c r="AD15008" s="77"/>
    </row>
    <row r="15009" spans="16:30" ht="4.5" customHeight="1" x14ac:dyDescent="0.2">
      <c r="P15009" s="75"/>
      <c r="Q15009" s="75"/>
      <c r="W15009" s="75"/>
      <c r="AD15009" s="77"/>
    </row>
    <row r="15010" spans="16:30" ht="4.5" customHeight="1" x14ac:dyDescent="0.2">
      <c r="P15010" s="75"/>
      <c r="Q15010" s="75"/>
      <c r="W15010" s="75"/>
      <c r="AD15010" s="77"/>
    </row>
    <row r="15011" spans="16:30" ht="4.5" customHeight="1" x14ac:dyDescent="0.2">
      <c r="P15011" s="75"/>
      <c r="Q15011" s="75"/>
      <c r="W15011" s="75"/>
      <c r="AD15011" s="77"/>
    </row>
    <row r="15012" spans="16:30" ht="4.5" customHeight="1" x14ac:dyDescent="0.2">
      <c r="P15012" s="75"/>
      <c r="Q15012" s="75"/>
      <c r="W15012" s="75"/>
      <c r="AD15012" s="77"/>
    </row>
    <row r="15013" spans="16:30" ht="4.5" customHeight="1" x14ac:dyDescent="0.2">
      <c r="P15013" s="75"/>
      <c r="Q15013" s="75"/>
      <c r="W15013" s="75"/>
      <c r="AD15013" s="77"/>
    </row>
    <row r="15014" spans="16:30" ht="4.5" customHeight="1" x14ac:dyDescent="0.2">
      <c r="P15014" s="75"/>
      <c r="Q15014" s="75"/>
      <c r="W15014" s="75"/>
      <c r="AD15014" s="77"/>
    </row>
    <row r="15015" spans="16:30" ht="4.5" customHeight="1" x14ac:dyDescent="0.2">
      <c r="P15015" s="75"/>
      <c r="Q15015" s="75"/>
      <c r="W15015" s="75"/>
      <c r="AD15015" s="77"/>
    </row>
    <row r="15016" spans="16:30" ht="4.5" customHeight="1" x14ac:dyDescent="0.2">
      <c r="P15016" s="75"/>
      <c r="Q15016" s="75"/>
      <c r="W15016" s="75"/>
      <c r="AD15016" s="77"/>
    </row>
    <row r="15017" spans="16:30" ht="4.5" customHeight="1" x14ac:dyDescent="0.2">
      <c r="P15017" s="75"/>
      <c r="Q15017" s="75"/>
      <c r="W15017" s="75"/>
      <c r="AD15017" s="77"/>
    </row>
    <row r="15018" spans="16:30" ht="4.5" customHeight="1" x14ac:dyDescent="0.2">
      <c r="P15018" s="75"/>
      <c r="Q15018" s="75"/>
      <c r="W15018" s="75"/>
      <c r="AD15018" s="77"/>
    </row>
    <row r="15019" spans="16:30" ht="4.5" customHeight="1" x14ac:dyDescent="0.2">
      <c r="P15019" s="75"/>
      <c r="Q15019" s="75"/>
      <c r="W15019" s="75"/>
      <c r="AD15019" s="77"/>
    </row>
    <row r="15020" spans="16:30" ht="4.5" customHeight="1" x14ac:dyDescent="0.2">
      <c r="P15020" s="75"/>
      <c r="Q15020" s="75"/>
      <c r="W15020" s="75"/>
      <c r="AD15020" s="77"/>
    </row>
    <row r="15021" spans="16:30" ht="4.5" customHeight="1" x14ac:dyDescent="0.2">
      <c r="P15021" s="75"/>
      <c r="Q15021" s="75"/>
      <c r="W15021" s="75"/>
      <c r="AD15021" s="77"/>
    </row>
    <row r="15022" spans="16:30" ht="4.5" customHeight="1" x14ac:dyDescent="0.2">
      <c r="P15022" s="75"/>
      <c r="Q15022" s="75"/>
      <c r="W15022" s="75"/>
      <c r="AD15022" s="77"/>
    </row>
    <row r="15023" spans="16:30" ht="4.5" customHeight="1" x14ac:dyDescent="0.2">
      <c r="P15023" s="75"/>
      <c r="Q15023" s="75"/>
      <c r="W15023" s="75"/>
      <c r="AD15023" s="77"/>
    </row>
    <row r="15024" spans="16:30" ht="4.5" customHeight="1" x14ac:dyDescent="0.2">
      <c r="P15024" s="75"/>
      <c r="Q15024" s="75"/>
      <c r="W15024" s="75"/>
      <c r="AD15024" s="77"/>
    </row>
    <row r="15025" spans="16:30" ht="4.5" customHeight="1" x14ac:dyDescent="0.2">
      <c r="P15025" s="75"/>
      <c r="Q15025" s="75"/>
      <c r="W15025" s="75"/>
      <c r="AD15025" s="77"/>
    </row>
    <row r="15026" spans="16:30" ht="4.5" customHeight="1" x14ac:dyDescent="0.2">
      <c r="P15026" s="75"/>
      <c r="Q15026" s="75"/>
      <c r="W15026" s="75"/>
      <c r="AD15026" s="77"/>
    </row>
    <row r="15027" spans="16:30" ht="4.5" customHeight="1" x14ac:dyDescent="0.2">
      <c r="P15027" s="75"/>
      <c r="Q15027" s="75"/>
      <c r="W15027" s="75"/>
      <c r="AD15027" s="77"/>
    </row>
    <row r="15028" spans="16:30" ht="4.5" customHeight="1" x14ac:dyDescent="0.2">
      <c r="P15028" s="75"/>
      <c r="Q15028" s="75"/>
      <c r="W15028" s="75"/>
      <c r="AD15028" s="77"/>
    </row>
    <row r="15029" spans="16:30" ht="4.5" customHeight="1" x14ac:dyDescent="0.2">
      <c r="P15029" s="75"/>
      <c r="Q15029" s="75"/>
      <c r="W15029" s="75"/>
      <c r="AD15029" s="77"/>
    </row>
    <row r="15030" spans="16:30" ht="4.5" customHeight="1" x14ac:dyDescent="0.2">
      <c r="P15030" s="75"/>
      <c r="Q15030" s="75"/>
      <c r="W15030" s="75"/>
      <c r="AD15030" s="77"/>
    </row>
    <row r="15031" spans="16:30" ht="4.5" customHeight="1" x14ac:dyDescent="0.2">
      <c r="P15031" s="75"/>
      <c r="Q15031" s="75"/>
      <c r="W15031" s="75"/>
      <c r="AD15031" s="77"/>
    </row>
    <row r="15032" spans="16:30" ht="4.5" customHeight="1" x14ac:dyDescent="0.2">
      <c r="P15032" s="75"/>
      <c r="Q15032" s="75"/>
      <c r="W15032" s="75"/>
      <c r="AD15032" s="77"/>
    </row>
    <row r="15033" spans="16:30" ht="4.5" customHeight="1" x14ac:dyDescent="0.2">
      <c r="P15033" s="75"/>
      <c r="Q15033" s="75"/>
      <c r="W15033" s="75"/>
      <c r="AD15033" s="77"/>
    </row>
    <row r="15034" spans="16:30" ht="4.5" customHeight="1" x14ac:dyDescent="0.2">
      <c r="P15034" s="75"/>
      <c r="Q15034" s="75"/>
      <c r="W15034" s="75"/>
      <c r="AD15034" s="77"/>
    </row>
    <row r="15035" spans="16:30" ht="4.5" customHeight="1" x14ac:dyDescent="0.2">
      <c r="P15035" s="75"/>
      <c r="Q15035" s="75"/>
      <c r="W15035" s="75"/>
      <c r="AD15035" s="77"/>
    </row>
    <row r="15036" spans="16:30" ht="4.5" customHeight="1" x14ac:dyDescent="0.2">
      <c r="P15036" s="75"/>
      <c r="Q15036" s="75"/>
      <c r="W15036" s="75"/>
      <c r="AD15036" s="77"/>
    </row>
    <row r="15037" spans="16:30" ht="4.5" customHeight="1" x14ac:dyDescent="0.2">
      <c r="P15037" s="75"/>
      <c r="Q15037" s="75"/>
      <c r="W15037" s="75"/>
      <c r="AD15037" s="77"/>
    </row>
    <row r="15038" spans="16:30" ht="4.5" customHeight="1" x14ac:dyDescent="0.2">
      <c r="P15038" s="75"/>
      <c r="Q15038" s="75"/>
      <c r="W15038" s="75"/>
      <c r="AD15038" s="77"/>
    </row>
    <row r="15039" spans="16:30" ht="4.5" customHeight="1" x14ac:dyDescent="0.2">
      <c r="P15039" s="75"/>
      <c r="Q15039" s="75"/>
      <c r="W15039" s="75"/>
      <c r="AD15039" s="77"/>
    </row>
    <row r="15040" spans="16:30" ht="4.5" customHeight="1" x14ac:dyDescent="0.2">
      <c r="P15040" s="75"/>
      <c r="Q15040" s="75"/>
      <c r="W15040" s="75"/>
      <c r="AD15040" s="77"/>
    </row>
    <row r="15041" spans="16:30" ht="4.5" customHeight="1" x14ac:dyDescent="0.2">
      <c r="P15041" s="75"/>
      <c r="Q15041" s="75"/>
      <c r="W15041" s="75"/>
      <c r="AD15041" s="77"/>
    </row>
    <row r="15042" spans="16:30" ht="4.5" customHeight="1" x14ac:dyDescent="0.2">
      <c r="P15042" s="75"/>
      <c r="Q15042" s="75"/>
      <c r="W15042" s="75"/>
      <c r="AD15042" s="77"/>
    </row>
    <row r="15043" spans="16:30" ht="4.5" customHeight="1" x14ac:dyDescent="0.2">
      <c r="P15043" s="75"/>
      <c r="Q15043" s="75"/>
      <c r="W15043" s="75"/>
      <c r="AD15043" s="77"/>
    </row>
    <row r="15044" spans="16:30" ht="4.5" customHeight="1" x14ac:dyDescent="0.2">
      <c r="P15044" s="75"/>
      <c r="Q15044" s="75"/>
      <c r="W15044" s="75"/>
      <c r="AD15044" s="77"/>
    </row>
    <row r="15045" spans="16:30" ht="4.5" customHeight="1" x14ac:dyDescent="0.2">
      <c r="P15045" s="75"/>
      <c r="Q15045" s="75"/>
      <c r="W15045" s="75"/>
      <c r="AD15045" s="77"/>
    </row>
    <row r="15046" spans="16:30" ht="4.5" customHeight="1" x14ac:dyDescent="0.2">
      <c r="P15046" s="75"/>
      <c r="Q15046" s="75"/>
      <c r="W15046" s="75"/>
      <c r="AD15046" s="77"/>
    </row>
    <row r="15047" spans="16:30" ht="4.5" customHeight="1" x14ac:dyDescent="0.2">
      <c r="P15047" s="75"/>
      <c r="Q15047" s="75"/>
      <c r="W15047" s="75"/>
      <c r="AD15047" s="77"/>
    </row>
    <row r="15048" spans="16:30" ht="4.5" customHeight="1" x14ac:dyDescent="0.2">
      <c r="P15048" s="75"/>
      <c r="Q15048" s="75"/>
      <c r="W15048" s="75"/>
      <c r="AD15048" s="77"/>
    </row>
    <row r="15049" spans="16:30" ht="4.5" customHeight="1" x14ac:dyDescent="0.2">
      <c r="P15049" s="75"/>
      <c r="Q15049" s="75"/>
      <c r="W15049" s="75"/>
      <c r="AD15049" s="77"/>
    </row>
    <row r="15050" spans="16:30" ht="4.5" customHeight="1" x14ac:dyDescent="0.2">
      <c r="P15050" s="75"/>
      <c r="Q15050" s="75"/>
      <c r="W15050" s="75"/>
      <c r="AD15050" s="77"/>
    </row>
    <row r="15051" spans="16:30" ht="4.5" customHeight="1" x14ac:dyDescent="0.2">
      <c r="P15051" s="75"/>
      <c r="Q15051" s="75"/>
      <c r="W15051" s="75"/>
      <c r="AD15051" s="77"/>
    </row>
    <row r="15052" spans="16:30" ht="4.5" customHeight="1" x14ac:dyDescent="0.2">
      <c r="P15052" s="75"/>
      <c r="Q15052" s="75"/>
      <c r="W15052" s="75"/>
      <c r="AD15052" s="77"/>
    </row>
    <row r="15053" spans="16:30" ht="4.5" customHeight="1" x14ac:dyDescent="0.2">
      <c r="P15053" s="75"/>
      <c r="Q15053" s="75"/>
      <c r="W15053" s="75"/>
      <c r="AD15053" s="77"/>
    </row>
    <row r="15054" spans="16:30" ht="4.5" customHeight="1" x14ac:dyDescent="0.2">
      <c r="P15054" s="75"/>
      <c r="Q15054" s="75"/>
      <c r="W15054" s="75"/>
      <c r="AD15054" s="77"/>
    </row>
    <row r="15055" spans="16:30" ht="4.5" customHeight="1" x14ac:dyDescent="0.2">
      <c r="P15055" s="75"/>
      <c r="Q15055" s="75"/>
      <c r="W15055" s="75"/>
      <c r="AD15055" s="77"/>
    </row>
    <row r="15056" spans="16:30" ht="4.5" customHeight="1" x14ac:dyDescent="0.2">
      <c r="P15056" s="75"/>
      <c r="Q15056" s="75"/>
      <c r="W15056" s="75"/>
      <c r="AD15056" s="77"/>
    </row>
    <row r="15057" spans="16:30" ht="4.5" customHeight="1" x14ac:dyDescent="0.2">
      <c r="P15057" s="75"/>
      <c r="Q15057" s="75"/>
      <c r="W15057" s="75"/>
      <c r="AD15057" s="77"/>
    </row>
    <row r="15058" spans="16:30" ht="4.5" customHeight="1" x14ac:dyDescent="0.2">
      <c r="P15058" s="75"/>
      <c r="Q15058" s="75"/>
      <c r="W15058" s="75"/>
      <c r="AD15058" s="77"/>
    </row>
    <row r="15059" spans="16:30" ht="4.5" customHeight="1" x14ac:dyDescent="0.2">
      <c r="P15059" s="75"/>
      <c r="Q15059" s="75"/>
      <c r="W15059" s="75"/>
      <c r="AD15059" s="77"/>
    </row>
    <row r="15060" spans="16:30" ht="4.5" customHeight="1" x14ac:dyDescent="0.2">
      <c r="P15060" s="75"/>
      <c r="Q15060" s="75"/>
      <c r="W15060" s="75"/>
      <c r="AD15060" s="77"/>
    </row>
    <row r="15061" spans="16:30" ht="4.5" customHeight="1" x14ac:dyDescent="0.2">
      <c r="P15061" s="75"/>
      <c r="Q15061" s="75"/>
      <c r="W15061" s="75"/>
      <c r="AD15061" s="77"/>
    </row>
    <row r="15062" spans="16:30" ht="4.5" customHeight="1" x14ac:dyDescent="0.2">
      <c r="P15062" s="75"/>
      <c r="Q15062" s="75"/>
      <c r="W15062" s="75"/>
      <c r="AD15062" s="77"/>
    </row>
    <row r="15063" spans="16:30" ht="4.5" customHeight="1" x14ac:dyDescent="0.2">
      <c r="P15063" s="75"/>
      <c r="Q15063" s="75"/>
      <c r="W15063" s="75"/>
      <c r="AD15063" s="77"/>
    </row>
    <row r="15064" spans="16:30" ht="4.5" customHeight="1" x14ac:dyDescent="0.2">
      <c r="P15064" s="75"/>
      <c r="Q15064" s="75"/>
      <c r="W15064" s="75"/>
      <c r="AD15064" s="77"/>
    </row>
    <row r="15065" spans="16:30" ht="4.5" customHeight="1" x14ac:dyDescent="0.2">
      <c r="P15065" s="75"/>
      <c r="Q15065" s="75"/>
      <c r="W15065" s="75"/>
      <c r="AD15065" s="77"/>
    </row>
    <row r="15066" spans="16:30" ht="4.5" customHeight="1" x14ac:dyDescent="0.2">
      <c r="P15066" s="75"/>
      <c r="Q15066" s="75"/>
      <c r="W15066" s="75"/>
      <c r="AD15066" s="77"/>
    </row>
    <row r="15067" spans="16:30" ht="4.5" customHeight="1" x14ac:dyDescent="0.2">
      <c r="P15067" s="75"/>
      <c r="Q15067" s="75"/>
      <c r="W15067" s="75"/>
      <c r="AD15067" s="77"/>
    </row>
    <row r="15068" spans="16:30" ht="4.5" customHeight="1" x14ac:dyDescent="0.2">
      <c r="P15068" s="75"/>
      <c r="Q15068" s="75"/>
      <c r="W15068" s="75"/>
      <c r="AD15068" s="77"/>
    </row>
    <row r="15069" spans="16:30" ht="4.5" customHeight="1" x14ac:dyDescent="0.2">
      <c r="P15069" s="75"/>
      <c r="Q15069" s="75"/>
      <c r="W15069" s="75"/>
      <c r="AD15069" s="77"/>
    </row>
    <row r="15070" spans="16:30" ht="4.5" customHeight="1" x14ac:dyDescent="0.2">
      <c r="P15070" s="75"/>
      <c r="Q15070" s="75"/>
      <c r="W15070" s="75"/>
      <c r="AD15070" s="77"/>
    </row>
    <row r="15071" spans="16:30" ht="4.5" customHeight="1" x14ac:dyDescent="0.2">
      <c r="P15071" s="75"/>
      <c r="Q15071" s="75"/>
      <c r="W15071" s="75"/>
      <c r="AD15071" s="77"/>
    </row>
    <row r="15072" spans="16:30" ht="4.5" customHeight="1" x14ac:dyDescent="0.2">
      <c r="P15072" s="75"/>
      <c r="Q15072" s="75"/>
      <c r="W15072" s="75"/>
      <c r="AD15072" s="77"/>
    </row>
    <row r="15073" spans="16:30" ht="4.5" customHeight="1" x14ac:dyDescent="0.2">
      <c r="P15073" s="75"/>
      <c r="Q15073" s="75"/>
      <c r="W15073" s="75"/>
      <c r="AD15073" s="77"/>
    </row>
    <row r="15074" spans="16:30" ht="4.5" customHeight="1" x14ac:dyDescent="0.2">
      <c r="P15074" s="75"/>
      <c r="Q15074" s="75"/>
      <c r="W15074" s="75"/>
      <c r="AD15074" s="77"/>
    </row>
    <row r="15075" spans="16:30" ht="4.5" customHeight="1" x14ac:dyDescent="0.2">
      <c r="P15075" s="75"/>
      <c r="Q15075" s="75"/>
      <c r="W15075" s="75"/>
      <c r="AD15075" s="77"/>
    </row>
    <row r="15076" spans="16:30" ht="4.5" customHeight="1" x14ac:dyDescent="0.2">
      <c r="P15076" s="75"/>
      <c r="Q15076" s="75"/>
      <c r="W15076" s="75"/>
      <c r="AD15076" s="77"/>
    </row>
    <row r="15077" spans="16:30" ht="4.5" customHeight="1" x14ac:dyDescent="0.2">
      <c r="P15077" s="75"/>
      <c r="Q15077" s="75"/>
      <c r="W15077" s="75"/>
      <c r="AD15077" s="77"/>
    </row>
    <row r="15078" spans="16:30" ht="4.5" customHeight="1" x14ac:dyDescent="0.2">
      <c r="P15078" s="75"/>
      <c r="Q15078" s="75"/>
      <c r="W15078" s="75"/>
      <c r="AD15078" s="77"/>
    </row>
    <row r="15079" spans="16:30" ht="4.5" customHeight="1" x14ac:dyDescent="0.2">
      <c r="P15079" s="75"/>
      <c r="Q15079" s="75"/>
      <c r="W15079" s="75"/>
      <c r="AD15079" s="77"/>
    </row>
    <row r="15080" spans="16:30" ht="4.5" customHeight="1" x14ac:dyDescent="0.2">
      <c r="P15080" s="75"/>
      <c r="Q15080" s="75"/>
      <c r="W15080" s="75"/>
      <c r="AD15080" s="77"/>
    </row>
    <row r="15081" spans="16:30" ht="4.5" customHeight="1" x14ac:dyDescent="0.2">
      <c r="P15081" s="75"/>
      <c r="Q15081" s="75"/>
      <c r="W15081" s="75"/>
      <c r="AD15081" s="77"/>
    </row>
    <row r="15082" spans="16:30" ht="4.5" customHeight="1" x14ac:dyDescent="0.2">
      <c r="P15082" s="75"/>
      <c r="Q15082" s="75"/>
      <c r="W15082" s="75"/>
      <c r="AD15082" s="77"/>
    </row>
    <row r="15083" spans="16:30" ht="4.5" customHeight="1" x14ac:dyDescent="0.2">
      <c r="P15083" s="75"/>
      <c r="Q15083" s="75"/>
      <c r="W15083" s="75"/>
      <c r="AD15083" s="77"/>
    </row>
    <row r="15084" spans="16:30" ht="4.5" customHeight="1" x14ac:dyDescent="0.2">
      <c r="P15084" s="75"/>
      <c r="Q15084" s="75"/>
      <c r="W15084" s="75"/>
      <c r="AD15084" s="77"/>
    </row>
    <row r="15085" spans="16:30" ht="4.5" customHeight="1" x14ac:dyDescent="0.2">
      <c r="P15085" s="75"/>
      <c r="Q15085" s="75"/>
      <c r="W15085" s="75"/>
      <c r="AD15085" s="77"/>
    </row>
    <row r="15086" spans="16:30" ht="4.5" customHeight="1" x14ac:dyDescent="0.2">
      <c r="P15086" s="75"/>
      <c r="Q15086" s="75"/>
      <c r="W15086" s="75"/>
      <c r="AD15086" s="77"/>
    </row>
    <row r="15087" spans="16:30" ht="4.5" customHeight="1" x14ac:dyDescent="0.2">
      <c r="P15087" s="75"/>
      <c r="Q15087" s="75"/>
      <c r="W15087" s="75"/>
      <c r="AD15087" s="77"/>
    </row>
    <row r="15088" spans="16:30" ht="4.5" customHeight="1" x14ac:dyDescent="0.2">
      <c r="P15088" s="75"/>
      <c r="Q15088" s="75"/>
      <c r="W15088" s="75"/>
      <c r="AD15088" s="77"/>
    </row>
    <row r="15089" spans="16:30" ht="4.5" customHeight="1" x14ac:dyDescent="0.2">
      <c r="P15089" s="75"/>
      <c r="Q15089" s="75"/>
      <c r="W15089" s="75"/>
      <c r="AD15089" s="77"/>
    </row>
    <row r="15090" spans="16:30" ht="4.5" customHeight="1" x14ac:dyDescent="0.2">
      <c r="P15090" s="75"/>
      <c r="Q15090" s="75"/>
      <c r="W15090" s="75"/>
      <c r="AD15090" s="77"/>
    </row>
    <row r="15091" spans="16:30" ht="4.5" customHeight="1" x14ac:dyDescent="0.2">
      <c r="P15091" s="75"/>
      <c r="Q15091" s="75"/>
      <c r="W15091" s="75"/>
      <c r="AD15091" s="77"/>
    </row>
    <row r="15092" spans="16:30" ht="4.5" customHeight="1" x14ac:dyDescent="0.2">
      <c r="P15092" s="75"/>
      <c r="Q15092" s="75"/>
      <c r="W15092" s="75"/>
      <c r="AD15092" s="77"/>
    </row>
    <row r="15093" spans="16:30" ht="4.5" customHeight="1" x14ac:dyDescent="0.2">
      <c r="P15093" s="75"/>
      <c r="Q15093" s="75"/>
      <c r="W15093" s="75"/>
      <c r="AD15093" s="77"/>
    </row>
    <row r="15094" spans="16:30" ht="4.5" customHeight="1" x14ac:dyDescent="0.2">
      <c r="P15094" s="75"/>
      <c r="Q15094" s="75"/>
      <c r="W15094" s="75"/>
      <c r="AD15094" s="77"/>
    </row>
    <row r="15095" spans="16:30" ht="4.5" customHeight="1" x14ac:dyDescent="0.2">
      <c r="P15095" s="75"/>
      <c r="Q15095" s="75"/>
      <c r="W15095" s="75"/>
      <c r="AD15095" s="77"/>
    </row>
    <row r="15096" spans="16:30" ht="4.5" customHeight="1" x14ac:dyDescent="0.2">
      <c r="P15096" s="75"/>
      <c r="Q15096" s="75"/>
      <c r="W15096" s="75"/>
      <c r="AD15096" s="77"/>
    </row>
    <row r="15097" spans="16:30" ht="4.5" customHeight="1" x14ac:dyDescent="0.2">
      <c r="P15097" s="75"/>
      <c r="Q15097" s="75"/>
      <c r="W15097" s="75"/>
      <c r="AD15097" s="77"/>
    </row>
    <row r="15098" spans="16:30" ht="4.5" customHeight="1" x14ac:dyDescent="0.2">
      <c r="P15098" s="75"/>
      <c r="Q15098" s="75"/>
      <c r="W15098" s="75"/>
      <c r="AD15098" s="77"/>
    </row>
    <row r="15099" spans="16:30" ht="4.5" customHeight="1" x14ac:dyDescent="0.2">
      <c r="P15099" s="75"/>
      <c r="Q15099" s="75"/>
      <c r="W15099" s="75"/>
      <c r="AD15099" s="77"/>
    </row>
    <row r="15100" spans="16:30" ht="4.5" customHeight="1" x14ac:dyDescent="0.2">
      <c r="P15100" s="75"/>
      <c r="Q15100" s="75"/>
      <c r="W15100" s="75"/>
      <c r="AD15100" s="77"/>
    </row>
    <row r="15101" spans="16:30" ht="4.5" customHeight="1" x14ac:dyDescent="0.2">
      <c r="P15101" s="75"/>
      <c r="Q15101" s="75"/>
      <c r="W15101" s="75"/>
      <c r="AD15101" s="77"/>
    </row>
    <row r="15102" spans="16:30" ht="4.5" customHeight="1" x14ac:dyDescent="0.2">
      <c r="P15102" s="75"/>
      <c r="Q15102" s="75"/>
      <c r="W15102" s="75"/>
      <c r="AD15102" s="77"/>
    </row>
    <row r="15103" spans="16:30" ht="4.5" customHeight="1" x14ac:dyDescent="0.2">
      <c r="P15103" s="75"/>
      <c r="Q15103" s="75"/>
      <c r="W15103" s="75"/>
      <c r="AD15103" s="77"/>
    </row>
    <row r="15104" spans="16:30" ht="4.5" customHeight="1" x14ac:dyDescent="0.2">
      <c r="P15104" s="75"/>
      <c r="Q15104" s="75"/>
      <c r="W15104" s="75"/>
      <c r="AD15104" s="77"/>
    </row>
    <row r="15105" spans="16:30" ht="4.5" customHeight="1" x14ac:dyDescent="0.2">
      <c r="P15105" s="75"/>
      <c r="Q15105" s="75"/>
      <c r="W15105" s="75"/>
      <c r="AD15105" s="77"/>
    </row>
    <row r="15106" spans="16:30" ht="4.5" customHeight="1" x14ac:dyDescent="0.2">
      <c r="P15106" s="75"/>
      <c r="Q15106" s="75"/>
      <c r="W15106" s="75"/>
      <c r="AD15106" s="77"/>
    </row>
    <row r="15107" spans="16:30" ht="4.5" customHeight="1" x14ac:dyDescent="0.2">
      <c r="P15107" s="75"/>
      <c r="Q15107" s="75"/>
      <c r="W15107" s="75"/>
      <c r="AD15107" s="77"/>
    </row>
    <row r="15108" spans="16:30" ht="4.5" customHeight="1" x14ac:dyDescent="0.2">
      <c r="P15108" s="75"/>
      <c r="Q15108" s="75"/>
      <c r="W15108" s="75"/>
      <c r="AD15108" s="77"/>
    </row>
    <row r="15109" spans="16:30" ht="4.5" customHeight="1" x14ac:dyDescent="0.2">
      <c r="P15109" s="75"/>
      <c r="Q15109" s="75"/>
      <c r="W15109" s="75"/>
      <c r="AD15109" s="77"/>
    </row>
    <row r="15110" spans="16:30" ht="4.5" customHeight="1" x14ac:dyDescent="0.2">
      <c r="P15110" s="75"/>
      <c r="Q15110" s="75"/>
      <c r="W15110" s="75"/>
      <c r="AD15110" s="77"/>
    </row>
    <row r="15111" spans="16:30" ht="4.5" customHeight="1" x14ac:dyDescent="0.2">
      <c r="P15111" s="75"/>
      <c r="Q15111" s="75"/>
      <c r="W15111" s="75"/>
      <c r="AD15111" s="77"/>
    </row>
    <row r="15112" spans="16:30" ht="4.5" customHeight="1" x14ac:dyDescent="0.2">
      <c r="P15112" s="75"/>
      <c r="Q15112" s="75"/>
      <c r="W15112" s="75"/>
      <c r="AD15112" s="77"/>
    </row>
    <row r="15113" spans="16:30" ht="4.5" customHeight="1" x14ac:dyDescent="0.2">
      <c r="P15113" s="75"/>
      <c r="Q15113" s="75"/>
      <c r="W15113" s="75"/>
      <c r="AD15113" s="77"/>
    </row>
    <row r="15114" spans="16:30" ht="4.5" customHeight="1" x14ac:dyDescent="0.2">
      <c r="P15114" s="75"/>
      <c r="Q15114" s="75"/>
      <c r="W15114" s="75"/>
      <c r="AD15114" s="77"/>
    </row>
    <row r="15115" spans="16:30" ht="4.5" customHeight="1" x14ac:dyDescent="0.2">
      <c r="P15115" s="75"/>
      <c r="Q15115" s="75"/>
      <c r="W15115" s="75"/>
      <c r="AD15115" s="77"/>
    </row>
    <row r="15116" spans="16:30" ht="4.5" customHeight="1" x14ac:dyDescent="0.2">
      <c r="P15116" s="75"/>
      <c r="Q15116" s="75"/>
      <c r="W15116" s="75"/>
      <c r="AD15116" s="77"/>
    </row>
    <row r="15117" spans="16:30" ht="4.5" customHeight="1" x14ac:dyDescent="0.2">
      <c r="P15117" s="75"/>
      <c r="Q15117" s="75"/>
      <c r="W15117" s="75"/>
      <c r="AD15117" s="77"/>
    </row>
    <row r="15118" spans="16:30" ht="4.5" customHeight="1" x14ac:dyDescent="0.2">
      <c r="P15118" s="75"/>
      <c r="Q15118" s="75"/>
      <c r="W15118" s="75"/>
      <c r="AD15118" s="77"/>
    </row>
    <row r="15119" spans="16:30" ht="4.5" customHeight="1" x14ac:dyDescent="0.2">
      <c r="P15119" s="75"/>
      <c r="Q15119" s="75"/>
      <c r="W15119" s="75"/>
      <c r="AD15119" s="77"/>
    </row>
    <row r="15120" spans="16:30" ht="4.5" customHeight="1" x14ac:dyDescent="0.2">
      <c r="P15120" s="75"/>
      <c r="Q15120" s="75"/>
      <c r="W15120" s="75"/>
      <c r="AD15120" s="77"/>
    </row>
    <row r="15121" spans="16:30" ht="4.5" customHeight="1" x14ac:dyDescent="0.2">
      <c r="P15121" s="75"/>
      <c r="Q15121" s="75"/>
      <c r="W15121" s="75"/>
      <c r="AD15121" s="77"/>
    </row>
    <row r="15122" spans="16:30" ht="4.5" customHeight="1" x14ac:dyDescent="0.2">
      <c r="P15122" s="75"/>
      <c r="Q15122" s="75"/>
      <c r="W15122" s="75"/>
      <c r="AD15122" s="77"/>
    </row>
    <row r="15123" spans="16:30" ht="4.5" customHeight="1" x14ac:dyDescent="0.2">
      <c r="P15123" s="75"/>
      <c r="Q15123" s="75"/>
      <c r="W15123" s="75"/>
      <c r="AD15123" s="77"/>
    </row>
    <row r="15124" spans="16:30" ht="4.5" customHeight="1" x14ac:dyDescent="0.2">
      <c r="P15124" s="75"/>
      <c r="Q15124" s="75"/>
      <c r="W15124" s="75"/>
      <c r="AD15124" s="77"/>
    </row>
    <row r="15125" spans="16:30" ht="4.5" customHeight="1" x14ac:dyDescent="0.2">
      <c r="P15125" s="75"/>
      <c r="Q15125" s="75"/>
      <c r="W15125" s="75"/>
      <c r="AD15125" s="77"/>
    </row>
    <row r="15126" spans="16:30" ht="4.5" customHeight="1" x14ac:dyDescent="0.2">
      <c r="P15126" s="75"/>
      <c r="Q15126" s="75"/>
      <c r="W15126" s="75"/>
      <c r="AD15126" s="77"/>
    </row>
    <row r="15127" spans="16:30" ht="4.5" customHeight="1" x14ac:dyDescent="0.2">
      <c r="P15127" s="75"/>
      <c r="Q15127" s="75"/>
      <c r="W15127" s="75"/>
      <c r="AD15127" s="77"/>
    </row>
    <row r="15128" spans="16:30" ht="4.5" customHeight="1" x14ac:dyDescent="0.2">
      <c r="P15128" s="75"/>
      <c r="Q15128" s="75"/>
      <c r="W15128" s="75"/>
      <c r="AD15128" s="77"/>
    </row>
    <row r="15129" spans="16:30" ht="4.5" customHeight="1" x14ac:dyDescent="0.2">
      <c r="P15129" s="75"/>
      <c r="Q15129" s="75"/>
      <c r="W15129" s="75"/>
      <c r="AD15129" s="77"/>
    </row>
    <row r="15130" spans="16:30" ht="4.5" customHeight="1" x14ac:dyDescent="0.2">
      <c r="P15130" s="75"/>
      <c r="Q15130" s="75"/>
      <c r="W15130" s="75"/>
      <c r="AD15130" s="77"/>
    </row>
    <row r="15131" spans="16:30" ht="4.5" customHeight="1" x14ac:dyDescent="0.2">
      <c r="P15131" s="75"/>
      <c r="Q15131" s="75"/>
      <c r="W15131" s="75"/>
      <c r="AD15131" s="77"/>
    </row>
    <row r="15132" spans="16:30" ht="4.5" customHeight="1" x14ac:dyDescent="0.2">
      <c r="P15132" s="75"/>
      <c r="Q15132" s="75"/>
      <c r="W15132" s="75"/>
      <c r="AD15132" s="77"/>
    </row>
    <row r="15133" spans="16:30" ht="4.5" customHeight="1" x14ac:dyDescent="0.2">
      <c r="P15133" s="75"/>
      <c r="Q15133" s="75"/>
      <c r="W15133" s="75"/>
      <c r="AD15133" s="77"/>
    </row>
    <row r="15134" spans="16:30" ht="4.5" customHeight="1" x14ac:dyDescent="0.2">
      <c r="P15134" s="75"/>
      <c r="Q15134" s="75"/>
      <c r="W15134" s="75"/>
      <c r="AD15134" s="77"/>
    </row>
    <row r="15135" spans="16:30" ht="4.5" customHeight="1" x14ac:dyDescent="0.2">
      <c r="P15135" s="75"/>
      <c r="Q15135" s="75"/>
      <c r="W15135" s="75"/>
      <c r="AD15135" s="77"/>
    </row>
    <row r="15136" spans="16:30" ht="4.5" customHeight="1" x14ac:dyDescent="0.2">
      <c r="P15136" s="75"/>
      <c r="Q15136" s="75"/>
      <c r="W15136" s="75"/>
      <c r="AD15136" s="77"/>
    </row>
    <row r="15137" spans="16:30" ht="4.5" customHeight="1" x14ac:dyDescent="0.2">
      <c r="P15137" s="75"/>
      <c r="Q15137" s="75"/>
      <c r="W15137" s="75"/>
      <c r="AD15137" s="77"/>
    </row>
    <row r="15138" spans="16:30" ht="4.5" customHeight="1" x14ac:dyDescent="0.2">
      <c r="P15138" s="75"/>
      <c r="Q15138" s="75"/>
      <c r="W15138" s="75"/>
      <c r="AD15138" s="77"/>
    </row>
    <row r="15139" spans="16:30" ht="4.5" customHeight="1" x14ac:dyDescent="0.2">
      <c r="P15139" s="75"/>
      <c r="Q15139" s="75"/>
      <c r="W15139" s="75"/>
      <c r="AD15139" s="77"/>
    </row>
    <row r="15140" spans="16:30" ht="4.5" customHeight="1" x14ac:dyDescent="0.2">
      <c r="P15140" s="75"/>
      <c r="Q15140" s="75"/>
      <c r="W15140" s="75"/>
      <c r="AD15140" s="77"/>
    </row>
    <row r="15141" spans="16:30" ht="4.5" customHeight="1" x14ac:dyDescent="0.2">
      <c r="P15141" s="75"/>
      <c r="Q15141" s="75"/>
      <c r="W15141" s="75"/>
      <c r="AD15141" s="77"/>
    </row>
    <row r="15142" spans="16:30" ht="4.5" customHeight="1" x14ac:dyDescent="0.2">
      <c r="P15142" s="75"/>
      <c r="Q15142" s="75"/>
      <c r="W15142" s="75"/>
      <c r="AD15142" s="77"/>
    </row>
    <row r="15143" spans="16:30" ht="4.5" customHeight="1" x14ac:dyDescent="0.2">
      <c r="P15143" s="75"/>
      <c r="Q15143" s="75"/>
      <c r="W15143" s="75"/>
      <c r="AD15143" s="77"/>
    </row>
    <row r="15144" spans="16:30" ht="4.5" customHeight="1" x14ac:dyDescent="0.2">
      <c r="P15144" s="75"/>
      <c r="Q15144" s="75"/>
      <c r="W15144" s="75"/>
      <c r="AD15144" s="77"/>
    </row>
    <row r="15145" spans="16:30" ht="4.5" customHeight="1" x14ac:dyDescent="0.2">
      <c r="P15145" s="75"/>
      <c r="Q15145" s="75"/>
      <c r="W15145" s="75"/>
      <c r="AD15145" s="77"/>
    </row>
    <row r="15146" spans="16:30" ht="4.5" customHeight="1" x14ac:dyDescent="0.2">
      <c r="P15146" s="75"/>
      <c r="Q15146" s="75"/>
      <c r="W15146" s="75"/>
      <c r="AD15146" s="77"/>
    </row>
    <row r="15147" spans="16:30" ht="4.5" customHeight="1" x14ac:dyDescent="0.2">
      <c r="P15147" s="75"/>
      <c r="Q15147" s="75"/>
      <c r="W15147" s="75"/>
      <c r="AD15147" s="77"/>
    </row>
    <row r="15148" spans="16:30" ht="4.5" customHeight="1" x14ac:dyDescent="0.2">
      <c r="P15148" s="75"/>
      <c r="Q15148" s="75"/>
      <c r="W15148" s="75"/>
      <c r="AD15148" s="77"/>
    </row>
    <row r="15149" spans="16:30" ht="4.5" customHeight="1" x14ac:dyDescent="0.2">
      <c r="P15149" s="75"/>
      <c r="Q15149" s="75"/>
      <c r="W15149" s="75"/>
      <c r="AD15149" s="77"/>
    </row>
    <row r="15150" spans="16:30" ht="4.5" customHeight="1" x14ac:dyDescent="0.2">
      <c r="P15150" s="75"/>
      <c r="Q15150" s="75"/>
      <c r="W15150" s="75"/>
      <c r="AD15150" s="77"/>
    </row>
    <row r="15151" spans="16:30" ht="4.5" customHeight="1" x14ac:dyDescent="0.2">
      <c r="P15151" s="75"/>
      <c r="Q15151" s="75"/>
      <c r="W15151" s="75"/>
      <c r="AD15151" s="77"/>
    </row>
    <row r="15152" spans="16:30" ht="4.5" customHeight="1" x14ac:dyDescent="0.2">
      <c r="P15152" s="75"/>
      <c r="Q15152" s="75"/>
      <c r="W15152" s="75"/>
      <c r="AD15152" s="77"/>
    </row>
    <row r="15153" spans="16:30" ht="4.5" customHeight="1" x14ac:dyDescent="0.2">
      <c r="P15153" s="75"/>
      <c r="Q15153" s="75"/>
      <c r="W15153" s="75"/>
      <c r="AD15153" s="77"/>
    </row>
    <row r="15154" spans="16:30" ht="4.5" customHeight="1" x14ac:dyDescent="0.2">
      <c r="P15154" s="75"/>
      <c r="Q15154" s="75"/>
      <c r="W15154" s="75"/>
      <c r="AD15154" s="77"/>
    </row>
    <row r="15155" spans="16:30" ht="4.5" customHeight="1" x14ac:dyDescent="0.2">
      <c r="P15155" s="75"/>
      <c r="Q15155" s="75"/>
      <c r="W15155" s="75"/>
      <c r="AD15155" s="77"/>
    </row>
    <row r="15156" spans="16:30" ht="4.5" customHeight="1" x14ac:dyDescent="0.2">
      <c r="P15156" s="75"/>
      <c r="Q15156" s="75"/>
      <c r="W15156" s="75"/>
      <c r="AD15156" s="77"/>
    </row>
    <row r="15157" spans="16:30" ht="4.5" customHeight="1" x14ac:dyDescent="0.2">
      <c r="P15157" s="75"/>
      <c r="Q15157" s="75"/>
      <c r="W15157" s="75"/>
      <c r="AD15157" s="77"/>
    </row>
    <row r="15158" spans="16:30" ht="4.5" customHeight="1" x14ac:dyDescent="0.2">
      <c r="P15158" s="75"/>
      <c r="Q15158" s="75"/>
      <c r="W15158" s="75"/>
      <c r="AD15158" s="77"/>
    </row>
    <row r="15159" spans="16:30" ht="4.5" customHeight="1" x14ac:dyDescent="0.2">
      <c r="P15159" s="75"/>
      <c r="Q15159" s="75"/>
      <c r="W15159" s="75"/>
      <c r="AD15159" s="77"/>
    </row>
    <row r="15160" spans="16:30" ht="4.5" customHeight="1" x14ac:dyDescent="0.2">
      <c r="P15160" s="75"/>
      <c r="Q15160" s="75"/>
      <c r="W15160" s="75"/>
      <c r="AD15160" s="77"/>
    </row>
    <row r="15161" spans="16:30" ht="4.5" customHeight="1" x14ac:dyDescent="0.2">
      <c r="P15161" s="75"/>
      <c r="Q15161" s="75"/>
      <c r="W15161" s="75"/>
      <c r="AD15161" s="77"/>
    </row>
    <row r="15162" spans="16:30" ht="4.5" customHeight="1" x14ac:dyDescent="0.2">
      <c r="P15162" s="75"/>
      <c r="Q15162" s="75"/>
      <c r="W15162" s="75"/>
      <c r="AD15162" s="77"/>
    </row>
    <row r="15163" spans="16:30" ht="4.5" customHeight="1" x14ac:dyDescent="0.2">
      <c r="P15163" s="75"/>
      <c r="Q15163" s="75"/>
      <c r="W15163" s="75"/>
      <c r="AD15163" s="77"/>
    </row>
    <row r="15164" spans="16:30" ht="4.5" customHeight="1" x14ac:dyDescent="0.2">
      <c r="P15164" s="75"/>
      <c r="Q15164" s="75"/>
      <c r="W15164" s="75"/>
      <c r="AD15164" s="77"/>
    </row>
    <row r="15165" spans="16:30" ht="4.5" customHeight="1" x14ac:dyDescent="0.2">
      <c r="P15165" s="75"/>
      <c r="Q15165" s="75"/>
      <c r="W15165" s="75"/>
      <c r="AD15165" s="77"/>
    </row>
    <row r="15166" spans="16:30" ht="4.5" customHeight="1" x14ac:dyDescent="0.2">
      <c r="P15166" s="75"/>
      <c r="Q15166" s="75"/>
      <c r="W15166" s="75"/>
      <c r="AD15166" s="77"/>
    </row>
    <row r="15167" spans="16:30" ht="4.5" customHeight="1" x14ac:dyDescent="0.2">
      <c r="P15167" s="75"/>
      <c r="Q15167" s="75"/>
      <c r="W15167" s="75"/>
      <c r="AD15167" s="77"/>
    </row>
    <row r="15168" spans="16:30" ht="4.5" customHeight="1" x14ac:dyDescent="0.2">
      <c r="P15168" s="75"/>
      <c r="Q15168" s="75"/>
      <c r="W15168" s="75"/>
      <c r="AD15168" s="77"/>
    </row>
    <row r="15169" spans="16:30" ht="4.5" customHeight="1" x14ac:dyDescent="0.2">
      <c r="P15169" s="75"/>
      <c r="Q15169" s="75"/>
      <c r="W15169" s="75"/>
      <c r="AD15169" s="77"/>
    </row>
    <row r="15170" spans="16:30" ht="4.5" customHeight="1" x14ac:dyDescent="0.2">
      <c r="P15170" s="75"/>
      <c r="Q15170" s="75"/>
      <c r="W15170" s="75"/>
      <c r="AD15170" s="77"/>
    </row>
    <row r="15171" spans="16:30" ht="4.5" customHeight="1" x14ac:dyDescent="0.2">
      <c r="P15171" s="75"/>
      <c r="Q15171" s="75"/>
      <c r="W15171" s="75"/>
      <c r="AD15171" s="77"/>
    </row>
    <row r="15172" spans="16:30" ht="4.5" customHeight="1" x14ac:dyDescent="0.2">
      <c r="P15172" s="75"/>
      <c r="Q15172" s="75"/>
      <c r="W15172" s="75"/>
      <c r="AD15172" s="77"/>
    </row>
    <row r="15173" spans="16:30" ht="4.5" customHeight="1" x14ac:dyDescent="0.2">
      <c r="P15173" s="75"/>
      <c r="Q15173" s="75"/>
      <c r="W15173" s="75"/>
      <c r="AD15173" s="77"/>
    </row>
    <row r="15174" spans="16:30" ht="4.5" customHeight="1" x14ac:dyDescent="0.2">
      <c r="P15174" s="75"/>
      <c r="Q15174" s="75"/>
      <c r="W15174" s="75"/>
      <c r="AD15174" s="77"/>
    </row>
    <row r="15175" spans="16:30" ht="4.5" customHeight="1" x14ac:dyDescent="0.2">
      <c r="P15175" s="75"/>
      <c r="Q15175" s="75"/>
      <c r="W15175" s="75"/>
      <c r="AD15175" s="77"/>
    </row>
    <row r="15176" spans="16:30" ht="4.5" customHeight="1" x14ac:dyDescent="0.2">
      <c r="P15176" s="75"/>
      <c r="Q15176" s="75"/>
      <c r="W15176" s="75"/>
      <c r="AD15176" s="77"/>
    </row>
    <row r="15177" spans="16:30" ht="4.5" customHeight="1" x14ac:dyDescent="0.2">
      <c r="P15177" s="75"/>
      <c r="Q15177" s="75"/>
      <c r="W15177" s="75"/>
      <c r="AD15177" s="77"/>
    </row>
    <row r="15178" spans="16:30" ht="4.5" customHeight="1" x14ac:dyDescent="0.2">
      <c r="P15178" s="75"/>
      <c r="Q15178" s="75"/>
      <c r="W15178" s="75"/>
      <c r="AD15178" s="77"/>
    </row>
    <row r="15179" spans="16:30" ht="4.5" customHeight="1" x14ac:dyDescent="0.2">
      <c r="P15179" s="75"/>
      <c r="Q15179" s="75"/>
      <c r="W15179" s="75"/>
      <c r="AD15179" s="77"/>
    </row>
    <row r="15180" spans="16:30" ht="4.5" customHeight="1" x14ac:dyDescent="0.2">
      <c r="P15180" s="75"/>
      <c r="Q15180" s="75"/>
      <c r="W15180" s="75"/>
      <c r="AD15180" s="77"/>
    </row>
    <row r="15181" spans="16:30" ht="4.5" customHeight="1" x14ac:dyDescent="0.2">
      <c r="P15181" s="75"/>
      <c r="Q15181" s="75"/>
      <c r="W15181" s="75"/>
      <c r="AD15181" s="77"/>
    </row>
    <row r="15182" spans="16:30" ht="4.5" customHeight="1" x14ac:dyDescent="0.2">
      <c r="P15182" s="75"/>
      <c r="Q15182" s="75"/>
      <c r="W15182" s="75"/>
      <c r="AD15182" s="77"/>
    </row>
    <row r="15183" spans="16:30" ht="4.5" customHeight="1" x14ac:dyDescent="0.2">
      <c r="P15183" s="75"/>
      <c r="Q15183" s="75"/>
      <c r="W15183" s="75"/>
      <c r="AD15183" s="77"/>
    </row>
    <row r="15184" spans="16:30" ht="4.5" customHeight="1" x14ac:dyDescent="0.2">
      <c r="P15184" s="75"/>
      <c r="Q15184" s="75"/>
      <c r="W15184" s="75"/>
      <c r="AD15184" s="77"/>
    </row>
    <row r="15185" spans="16:30" ht="4.5" customHeight="1" x14ac:dyDescent="0.2">
      <c r="P15185" s="75"/>
      <c r="Q15185" s="75"/>
      <c r="W15185" s="75"/>
      <c r="AD15185" s="77"/>
    </row>
    <row r="15186" spans="16:30" ht="4.5" customHeight="1" x14ac:dyDescent="0.2">
      <c r="P15186" s="75"/>
      <c r="Q15186" s="75"/>
      <c r="W15186" s="75"/>
      <c r="AD15186" s="77"/>
    </row>
    <row r="15187" spans="16:30" ht="4.5" customHeight="1" x14ac:dyDescent="0.2">
      <c r="P15187" s="75"/>
      <c r="Q15187" s="75"/>
      <c r="W15187" s="75"/>
      <c r="AD15187" s="77"/>
    </row>
    <row r="15188" spans="16:30" ht="4.5" customHeight="1" x14ac:dyDescent="0.2">
      <c r="P15188" s="75"/>
      <c r="Q15188" s="75"/>
      <c r="W15188" s="75"/>
      <c r="AD15188" s="77"/>
    </row>
    <row r="15189" spans="16:30" ht="4.5" customHeight="1" x14ac:dyDescent="0.2">
      <c r="P15189" s="75"/>
      <c r="Q15189" s="75"/>
      <c r="W15189" s="75"/>
      <c r="AD15189" s="77"/>
    </row>
    <row r="15190" spans="16:30" ht="4.5" customHeight="1" x14ac:dyDescent="0.2">
      <c r="P15190" s="75"/>
      <c r="Q15190" s="75"/>
      <c r="W15190" s="75"/>
      <c r="AD15190" s="77"/>
    </row>
    <row r="15191" spans="16:30" ht="4.5" customHeight="1" x14ac:dyDescent="0.2">
      <c r="P15191" s="75"/>
      <c r="Q15191" s="75"/>
      <c r="W15191" s="75"/>
      <c r="AD15191" s="77"/>
    </row>
    <row r="15192" spans="16:30" ht="4.5" customHeight="1" x14ac:dyDescent="0.2">
      <c r="P15192" s="75"/>
      <c r="Q15192" s="75"/>
      <c r="W15192" s="75"/>
      <c r="AD15192" s="77"/>
    </row>
    <row r="15193" spans="16:30" ht="4.5" customHeight="1" x14ac:dyDescent="0.2">
      <c r="P15193" s="75"/>
      <c r="Q15193" s="75"/>
      <c r="W15193" s="75"/>
      <c r="AD15193" s="77"/>
    </row>
    <row r="15194" spans="16:30" ht="4.5" customHeight="1" x14ac:dyDescent="0.2">
      <c r="P15194" s="75"/>
      <c r="Q15194" s="75"/>
      <c r="W15194" s="75"/>
      <c r="AD15194" s="77"/>
    </row>
    <row r="15195" spans="16:30" ht="4.5" customHeight="1" x14ac:dyDescent="0.2">
      <c r="P15195" s="75"/>
      <c r="Q15195" s="75"/>
      <c r="W15195" s="75"/>
      <c r="AD15195" s="77"/>
    </row>
    <row r="15196" spans="16:30" ht="4.5" customHeight="1" x14ac:dyDescent="0.2">
      <c r="P15196" s="75"/>
      <c r="Q15196" s="75"/>
      <c r="W15196" s="75"/>
      <c r="AD15196" s="77"/>
    </row>
    <row r="15197" spans="16:30" ht="4.5" customHeight="1" x14ac:dyDescent="0.2">
      <c r="P15197" s="75"/>
      <c r="Q15197" s="75"/>
      <c r="W15197" s="75"/>
      <c r="AD15197" s="77"/>
    </row>
    <row r="15198" spans="16:30" ht="4.5" customHeight="1" x14ac:dyDescent="0.2">
      <c r="P15198" s="75"/>
      <c r="Q15198" s="75"/>
      <c r="W15198" s="75"/>
      <c r="AD15198" s="77"/>
    </row>
    <row r="15199" spans="16:30" ht="4.5" customHeight="1" x14ac:dyDescent="0.2">
      <c r="P15199" s="75"/>
      <c r="Q15199" s="75"/>
      <c r="W15199" s="75"/>
      <c r="AD15199" s="77"/>
    </row>
    <row r="15200" spans="16:30" ht="4.5" customHeight="1" x14ac:dyDescent="0.2">
      <c r="P15200" s="75"/>
      <c r="Q15200" s="75"/>
      <c r="W15200" s="75"/>
      <c r="AD15200" s="77"/>
    </row>
    <row r="15201" spans="16:30" ht="4.5" customHeight="1" x14ac:dyDescent="0.2">
      <c r="P15201" s="75"/>
      <c r="Q15201" s="75"/>
      <c r="W15201" s="75"/>
      <c r="AD15201" s="77"/>
    </row>
    <row r="15202" spans="16:30" ht="4.5" customHeight="1" x14ac:dyDescent="0.2">
      <c r="P15202" s="75"/>
      <c r="Q15202" s="75"/>
      <c r="W15202" s="75"/>
      <c r="AD15202" s="77"/>
    </row>
    <row r="15203" spans="16:30" ht="4.5" customHeight="1" x14ac:dyDescent="0.2">
      <c r="P15203" s="75"/>
      <c r="Q15203" s="75"/>
      <c r="W15203" s="75"/>
      <c r="AD15203" s="77"/>
    </row>
    <row r="15204" spans="16:30" ht="4.5" customHeight="1" x14ac:dyDescent="0.2">
      <c r="P15204" s="75"/>
      <c r="Q15204" s="75"/>
      <c r="W15204" s="75"/>
      <c r="AD15204" s="77"/>
    </row>
    <row r="15205" spans="16:30" ht="4.5" customHeight="1" x14ac:dyDescent="0.2">
      <c r="P15205" s="75"/>
      <c r="Q15205" s="75"/>
      <c r="W15205" s="75"/>
      <c r="AD15205" s="77"/>
    </row>
    <row r="15206" spans="16:30" ht="4.5" customHeight="1" x14ac:dyDescent="0.2">
      <c r="P15206" s="75"/>
      <c r="Q15206" s="75"/>
      <c r="W15206" s="75"/>
      <c r="AD15206" s="77"/>
    </row>
    <row r="15207" spans="16:30" ht="4.5" customHeight="1" x14ac:dyDescent="0.2">
      <c r="P15207" s="75"/>
      <c r="Q15207" s="75"/>
      <c r="W15207" s="75"/>
      <c r="AD15207" s="77"/>
    </row>
    <row r="15208" spans="16:30" ht="4.5" customHeight="1" x14ac:dyDescent="0.2">
      <c r="P15208" s="75"/>
      <c r="Q15208" s="75"/>
      <c r="W15208" s="75"/>
      <c r="AD15208" s="77"/>
    </row>
    <row r="15209" spans="16:30" ht="4.5" customHeight="1" x14ac:dyDescent="0.2">
      <c r="P15209" s="75"/>
      <c r="Q15209" s="75"/>
      <c r="W15209" s="75"/>
      <c r="AD15209" s="77"/>
    </row>
    <row r="15210" spans="16:30" ht="4.5" customHeight="1" x14ac:dyDescent="0.2">
      <c r="P15210" s="75"/>
      <c r="Q15210" s="75"/>
      <c r="W15210" s="75"/>
      <c r="AD15210" s="77"/>
    </row>
    <row r="15211" spans="16:30" ht="4.5" customHeight="1" x14ac:dyDescent="0.2">
      <c r="P15211" s="75"/>
      <c r="Q15211" s="75"/>
      <c r="W15211" s="75"/>
      <c r="AD15211" s="77"/>
    </row>
    <row r="15212" spans="16:30" ht="4.5" customHeight="1" x14ac:dyDescent="0.2">
      <c r="P15212" s="75"/>
      <c r="Q15212" s="75"/>
      <c r="W15212" s="75"/>
      <c r="AD15212" s="77"/>
    </row>
    <row r="15213" spans="16:30" ht="4.5" customHeight="1" x14ac:dyDescent="0.2">
      <c r="P15213" s="75"/>
      <c r="Q15213" s="75"/>
      <c r="W15213" s="75"/>
      <c r="AD15213" s="77"/>
    </row>
    <row r="15214" spans="16:30" ht="4.5" customHeight="1" x14ac:dyDescent="0.2">
      <c r="P15214" s="75"/>
      <c r="Q15214" s="75"/>
      <c r="W15214" s="75"/>
      <c r="AD15214" s="77"/>
    </row>
    <row r="15215" spans="16:30" ht="4.5" customHeight="1" x14ac:dyDescent="0.2">
      <c r="P15215" s="75"/>
      <c r="Q15215" s="75"/>
      <c r="W15215" s="75"/>
      <c r="AD15215" s="77"/>
    </row>
    <row r="15216" spans="16:30" ht="4.5" customHeight="1" x14ac:dyDescent="0.2">
      <c r="P15216" s="75"/>
      <c r="Q15216" s="75"/>
      <c r="W15216" s="75"/>
      <c r="AD15216" s="77"/>
    </row>
    <row r="15217" spans="16:30" ht="4.5" customHeight="1" x14ac:dyDescent="0.2">
      <c r="P15217" s="75"/>
      <c r="Q15217" s="75"/>
      <c r="W15217" s="75"/>
      <c r="AD15217" s="77"/>
    </row>
    <row r="15218" spans="16:30" ht="4.5" customHeight="1" x14ac:dyDescent="0.2">
      <c r="P15218" s="75"/>
      <c r="Q15218" s="75"/>
      <c r="W15218" s="75"/>
      <c r="AD15218" s="77"/>
    </row>
    <row r="15219" spans="16:30" ht="4.5" customHeight="1" x14ac:dyDescent="0.2">
      <c r="P15219" s="75"/>
      <c r="Q15219" s="75"/>
      <c r="W15219" s="75"/>
      <c r="AD15219" s="77"/>
    </row>
    <row r="15220" spans="16:30" ht="4.5" customHeight="1" x14ac:dyDescent="0.2">
      <c r="P15220" s="75"/>
      <c r="Q15220" s="75"/>
      <c r="W15220" s="75"/>
      <c r="AD15220" s="77"/>
    </row>
    <row r="15221" spans="16:30" ht="4.5" customHeight="1" x14ac:dyDescent="0.2">
      <c r="P15221" s="75"/>
      <c r="Q15221" s="75"/>
      <c r="W15221" s="75"/>
      <c r="AD15221" s="77"/>
    </row>
    <row r="15222" spans="16:30" ht="4.5" customHeight="1" x14ac:dyDescent="0.2">
      <c r="P15222" s="75"/>
      <c r="Q15222" s="75"/>
      <c r="W15222" s="75"/>
      <c r="AD15222" s="77"/>
    </row>
    <row r="15223" spans="16:30" ht="4.5" customHeight="1" x14ac:dyDescent="0.2">
      <c r="P15223" s="75"/>
      <c r="Q15223" s="75"/>
      <c r="W15223" s="75"/>
      <c r="AD15223" s="77"/>
    </row>
    <row r="15224" spans="16:30" ht="4.5" customHeight="1" x14ac:dyDescent="0.2">
      <c r="P15224" s="75"/>
      <c r="Q15224" s="75"/>
      <c r="W15224" s="75"/>
      <c r="AD15224" s="77"/>
    </row>
    <row r="15225" spans="16:30" ht="4.5" customHeight="1" x14ac:dyDescent="0.2">
      <c r="P15225" s="75"/>
      <c r="Q15225" s="75"/>
      <c r="W15225" s="75"/>
      <c r="AD15225" s="77"/>
    </row>
    <row r="15226" spans="16:30" ht="4.5" customHeight="1" x14ac:dyDescent="0.2">
      <c r="P15226" s="75"/>
      <c r="Q15226" s="75"/>
      <c r="W15226" s="75"/>
      <c r="AD15226" s="77"/>
    </row>
    <row r="15227" spans="16:30" ht="4.5" customHeight="1" x14ac:dyDescent="0.2">
      <c r="P15227" s="75"/>
      <c r="Q15227" s="75"/>
      <c r="W15227" s="75"/>
      <c r="AD15227" s="77"/>
    </row>
    <row r="15228" spans="16:30" ht="4.5" customHeight="1" x14ac:dyDescent="0.2">
      <c r="P15228" s="75"/>
      <c r="Q15228" s="75"/>
      <c r="W15228" s="75"/>
      <c r="AD15228" s="77"/>
    </row>
    <row r="15229" spans="16:30" ht="4.5" customHeight="1" x14ac:dyDescent="0.2">
      <c r="P15229" s="75"/>
      <c r="Q15229" s="75"/>
      <c r="W15229" s="75"/>
      <c r="AD15229" s="77"/>
    </row>
    <row r="15230" spans="16:30" ht="4.5" customHeight="1" x14ac:dyDescent="0.2">
      <c r="P15230" s="75"/>
      <c r="Q15230" s="75"/>
      <c r="W15230" s="75"/>
      <c r="AD15230" s="77"/>
    </row>
    <row r="15231" spans="16:30" ht="4.5" customHeight="1" x14ac:dyDescent="0.2">
      <c r="P15231" s="75"/>
      <c r="Q15231" s="75"/>
      <c r="W15231" s="75"/>
      <c r="AD15231" s="77"/>
    </row>
    <row r="15232" spans="16:30" ht="4.5" customHeight="1" x14ac:dyDescent="0.2">
      <c r="P15232" s="75"/>
      <c r="Q15232" s="75"/>
      <c r="W15232" s="75"/>
      <c r="AD15232" s="77"/>
    </row>
    <row r="15233" spans="16:30" ht="4.5" customHeight="1" x14ac:dyDescent="0.2">
      <c r="P15233" s="75"/>
      <c r="Q15233" s="75"/>
      <c r="W15233" s="75"/>
      <c r="AD15233" s="77"/>
    </row>
    <row r="15234" spans="16:30" ht="4.5" customHeight="1" x14ac:dyDescent="0.2">
      <c r="P15234" s="75"/>
      <c r="Q15234" s="75"/>
      <c r="W15234" s="75"/>
      <c r="AD15234" s="77"/>
    </row>
    <row r="15235" spans="16:30" ht="4.5" customHeight="1" x14ac:dyDescent="0.2">
      <c r="P15235" s="75"/>
      <c r="Q15235" s="75"/>
      <c r="W15235" s="75"/>
      <c r="AD15235" s="77"/>
    </row>
    <row r="15236" spans="16:30" ht="4.5" customHeight="1" x14ac:dyDescent="0.2">
      <c r="P15236" s="75"/>
      <c r="Q15236" s="75"/>
      <c r="W15236" s="75"/>
      <c r="AD15236" s="77"/>
    </row>
    <row r="15237" spans="16:30" ht="4.5" customHeight="1" x14ac:dyDescent="0.2">
      <c r="P15237" s="75"/>
      <c r="Q15237" s="75"/>
      <c r="W15237" s="75"/>
      <c r="AD15237" s="77"/>
    </row>
    <row r="15238" spans="16:30" ht="4.5" customHeight="1" x14ac:dyDescent="0.2">
      <c r="P15238" s="75"/>
      <c r="Q15238" s="75"/>
      <c r="W15238" s="75"/>
      <c r="AD15238" s="77"/>
    </row>
    <row r="15239" spans="16:30" ht="4.5" customHeight="1" x14ac:dyDescent="0.2">
      <c r="P15239" s="75"/>
      <c r="Q15239" s="75"/>
      <c r="W15239" s="75"/>
      <c r="AD15239" s="77"/>
    </row>
    <row r="15240" spans="16:30" ht="4.5" customHeight="1" x14ac:dyDescent="0.2">
      <c r="P15240" s="75"/>
      <c r="Q15240" s="75"/>
      <c r="W15240" s="75"/>
      <c r="AD15240" s="77"/>
    </row>
    <row r="15241" spans="16:30" ht="4.5" customHeight="1" x14ac:dyDescent="0.2">
      <c r="P15241" s="75"/>
      <c r="Q15241" s="75"/>
      <c r="W15241" s="75"/>
      <c r="AD15241" s="77"/>
    </row>
    <row r="15242" spans="16:30" ht="4.5" customHeight="1" x14ac:dyDescent="0.2">
      <c r="P15242" s="75"/>
      <c r="Q15242" s="75"/>
      <c r="W15242" s="75"/>
      <c r="AD15242" s="77"/>
    </row>
    <row r="15243" spans="16:30" ht="4.5" customHeight="1" x14ac:dyDescent="0.2">
      <c r="P15243" s="75"/>
      <c r="Q15243" s="75"/>
      <c r="W15243" s="75"/>
      <c r="AD15243" s="77"/>
    </row>
    <row r="15244" spans="16:30" ht="4.5" customHeight="1" x14ac:dyDescent="0.2">
      <c r="P15244" s="75"/>
      <c r="Q15244" s="75"/>
      <c r="W15244" s="75"/>
      <c r="AD15244" s="77"/>
    </row>
    <row r="15245" spans="16:30" ht="4.5" customHeight="1" x14ac:dyDescent="0.2">
      <c r="P15245" s="75"/>
      <c r="Q15245" s="75"/>
      <c r="W15245" s="75"/>
      <c r="AD15245" s="77"/>
    </row>
    <row r="15246" spans="16:30" ht="4.5" customHeight="1" x14ac:dyDescent="0.2">
      <c r="P15246" s="75"/>
      <c r="Q15246" s="75"/>
      <c r="W15246" s="75"/>
      <c r="AD15246" s="77"/>
    </row>
    <row r="15247" spans="16:30" ht="4.5" customHeight="1" x14ac:dyDescent="0.2">
      <c r="P15247" s="75"/>
      <c r="Q15247" s="75"/>
      <c r="W15247" s="75"/>
      <c r="AD15247" s="77"/>
    </row>
    <row r="15248" spans="16:30" ht="4.5" customHeight="1" x14ac:dyDescent="0.2">
      <c r="P15248" s="75"/>
      <c r="Q15248" s="75"/>
      <c r="W15248" s="75"/>
      <c r="AD15248" s="77"/>
    </row>
    <row r="15249" spans="16:30" ht="4.5" customHeight="1" x14ac:dyDescent="0.2">
      <c r="P15249" s="75"/>
      <c r="Q15249" s="75"/>
      <c r="W15249" s="75"/>
      <c r="AD15249" s="77"/>
    </row>
    <row r="15250" spans="16:30" ht="4.5" customHeight="1" x14ac:dyDescent="0.2">
      <c r="P15250" s="75"/>
      <c r="Q15250" s="75"/>
      <c r="W15250" s="75"/>
      <c r="AD15250" s="77"/>
    </row>
    <row r="15251" spans="16:30" ht="4.5" customHeight="1" x14ac:dyDescent="0.2">
      <c r="P15251" s="75"/>
      <c r="Q15251" s="75"/>
      <c r="W15251" s="75"/>
      <c r="AD15251" s="77"/>
    </row>
    <row r="15252" spans="16:30" ht="4.5" customHeight="1" x14ac:dyDescent="0.2">
      <c r="P15252" s="75"/>
      <c r="Q15252" s="75"/>
      <c r="W15252" s="75"/>
      <c r="AD15252" s="77"/>
    </row>
    <row r="15253" spans="16:30" ht="4.5" customHeight="1" x14ac:dyDescent="0.2">
      <c r="P15253" s="75"/>
      <c r="Q15253" s="75"/>
      <c r="W15253" s="75"/>
      <c r="AD15253" s="77"/>
    </row>
    <row r="15254" spans="16:30" ht="4.5" customHeight="1" x14ac:dyDescent="0.2">
      <c r="P15254" s="75"/>
      <c r="Q15254" s="75"/>
      <c r="W15254" s="75"/>
      <c r="AD15254" s="77"/>
    </row>
    <row r="15255" spans="16:30" ht="4.5" customHeight="1" x14ac:dyDescent="0.2">
      <c r="P15255" s="75"/>
      <c r="Q15255" s="75"/>
      <c r="W15255" s="75"/>
      <c r="AD15255" s="77"/>
    </row>
    <row r="15256" spans="16:30" ht="4.5" customHeight="1" x14ac:dyDescent="0.2">
      <c r="P15256" s="75"/>
      <c r="Q15256" s="75"/>
      <c r="W15256" s="75"/>
      <c r="AD15256" s="77"/>
    </row>
    <row r="15257" spans="16:30" ht="4.5" customHeight="1" x14ac:dyDescent="0.2">
      <c r="P15257" s="75"/>
      <c r="Q15257" s="75"/>
      <c r="W15257" s="75"/>
      <c r="AD15257" s="77"/>
    </row>
    <row r="15258" spans="16:30" ht="4.5" customHeight="1" x14ac:dyDescent="0.2">
      <c r="P15258" s="75"/>
      <c r="Q15258" s="75"/>
      <c r="W15258" s="75"/>
      <c r="AD15258" s="77"/>
    </row>
    <row r="15259" spans="16:30" ht="4.5" customHeight="1" x14ac:dyDescent="0.2">
      <c r="P15259" s="75"/>
      <c r="Q15259" s="75"/>
      <c r="W15259" s="75"/>
      <c r="AD15259" s="77"/>
    </row>
    <row r="15260" spans="16:30" ht="4.5" customHeight="1" x14ac:dyDescent="0.2">
      <c r="P15260" s="75"/>
      <c r="Q15260" s="75"/>
      <c r="W15260" s="75"/>
      <c r="AD15260" s="77"/>
    </row>
    <row r="15261" spans="16:30" ht="4.5" customHeight="1" x14ac:dyDescent="0.2">
      <c r="P15261" s="75"/>
      <c r="Q15261" s="75"/>
      <c r="W15261" s="75"/>
      <c r="AD15261" s="77"/>
    </row>
    <row r="15262" spans="16:30" ht="4.5" customHeight="1" x14ac:dyDescent="0.2">
      <c r="P15262" s="75"/>
      <c r="Q15262" s="75"/>
      <c r="W15262" s="75"/>
      <c r="AD15262" s="77"/>
    </row>
    <row r="15263" spans="16:30" ht="4.5" customHeight="1" x14ac:dyDescent="0.2">
      <c r="P15263" s="75"/>
      <c r="Q15263" s="75"/>
      <c r="W15263" s="75"/>
      <c r="AD15263" s="77"/>
    </row>
    <row r="15264" spans="16:30" ht="4.5" customHeight="1" x14ac:dyDescent="0.2">
      <c r="P15264" s="75"/>
      <c r="Q15264" s="75"/>
      <c r="W15264" s="75"/>
      <c r="AD15264" s="77"/>
    </row>
    <row r="15265" spans="16:30" ht="4.5" customHeight="1" x14ac:dyDescent="0.2">
      <c r="P15265" s="75"/>
      <c r="Q15265" s="75"/>
      <c r="W15265" s="75"/>
      <c r="AD15265" s="77"/>
    </row>
    <row r="15266" spans="16:30" ht="4.5" customHeight="1" x14ac:dyDescent="0.2">
      <c r="P15266" s="75"/>
      <c r="Q15266" s="75"/>
      <c r="W15266" s="75"/>
      <c r="AD15266" s="77"/>
    </row>
    <row r="15267" spans="16:30" ht="4.5" customHeight="1" x14ac:dyDescent="0.2">
      <c r="P15267" s="75"/>
      <c r="Q15267" s="75"/>
      <c r="W15267" s="75"/>
      <c r="AD15267" s="77"/>
    </row>
    <row r="15268" spans="16:30" ht="4.5" customHeight="1" x14ac:dyDescent="0.2">
      <c r="P15268" s="75"/>
      <c r="Q15268" s="75"/>
      <c r="W15268" s="75"/>
      <c r="AD15268" s="77"/>
    </row>
    <row r="15269" spans="16:30" ht="4.5" customHeight="1" x14ac:dyDescent="0.2">
      <c r="P15269" s="75"/>
      <c r="Q15269" s="75"/>
      <c r="W15269" s="75"/>
      <c r="AD15269" s="77"/>
    </row>
    <row r="15270" spans="16:30" ht="4.5" customHeight="1" x14ac:dyDescent="0.2">
      <c r="P15270" s="75"/>
      <c r="Q15270" s="75"/>
      <c r="W15270" s="75"/>
      <c r="AD15270" s="77"/>
    </row>
    <row r="15271" spans="16:30" ht="4.5" customHeight="1" x14ac:dyDescent="0.2">
      <c r="P15271" s="75"/>
      <c r="Q15271" s="75"/>
      <c r="W15271" s="75"/>
      <c r="AD15271" s="77"/>
    </row>
    <row r="15272" spans="16:30" ht="4.5" customHeight="1" x14ac:dyDescent="0.2">
      <c r="P15272" s="75"/>
      <c r="Q15272" s="75"/>
      <c r="W15272" s="75"/>
      <c r="AD15272" s="77"/>
    </row>
    <row r="15273" spans="16:30" ht="4.5" customHeight="1" x14ac:dyDescent="0.2">
      <c r="P15273" s="75"/>
      <c r="Q15273" s="75"/>
      <c r="W15273" s="75"/>
      <c r="AD15273" s="77"/>
    </row>
    <row r="15274" spans="16:30" ht="4.5" customHeight="1" x14ac:dyDescent="0.2">
      <c r="P15274" s="75"/>
      <c r="Q15274" s="75"/>
      <c r="W15274" s="75"/>
      <c r="AD15274" s="77"/>
    </row>
    <row r="15275" spans="16:30" ht="4.5" customHeight="1" x14ac:dyDescent="0.2">
      <c r="P15275" s="75"/>
      <c r="Q15275" s="75"/>
      <c r="W15275" s="75"/>
      <c r="AD15275" s="77"/>
    </row>
    <row r="15276" spans="16:30" ht="4.5" customHeight="1" x14ac:dyDescent="0.2">
      <c r="P15276" s="75"/>
      <c r="Q15276" s="75"/>
      <c r="W15276" s="75"/>
      <c r="AD15276" s="77"/>
    </row>
    <row r="15277" spans="16:30" ht="4.5" customHeight="1" x14ac:dyDescent="0.2">
      <c r="P15277" s="75"/>
      <c r="Q15277" s="75"/>
      <c r="W15277" s="75"/>
      <c r="AD15277" s="77"/>
    </row>
    <row r="15278" spans="16:30" ht="4.5" customHeight="1" x14ac:dyDescent="0.2">
      <c r="P15278" s="75"/>
      <c r="Q15278" s="75"/>
      <c r="W15278" s="75"/>
      <c r="AD15278" s="77"/>
    </row>
    <row r="15279" spans="16:30" ht="4.5" customHeight="1" x14ac:dyDescent="0.2">
      <c r="P15279" s="75"/>
      <c r="Q15279" s="75"/>
      <c r="W15279" s="75"/>
      <c r="AD15279" s="77"/>
    </row>
    <row r="15280" spans="16:30" ht="4.5" customHeight="1" x14ac:dyDescent="0.2">
      <c r="P15280" s="75"/>
      <c r="Q15280" s="75"/>
      <c r="W15280" s="75"/>
      <c r="AD15280" s="77"/>
    </row>
    <row r="15281" spans="16:30" ht="4.5" customHeight="1" x14ac:dyDescent="0.2">
      <c r="P15281" s="75"/>
      <c r="Q15281" s="75"/>
      <c r="W15281" s="75"/>
      <c r="AD15281" s="77"/>
    </row>
    <row r="15282" spans="16:30" ht="4.5" customHeight="1" x14ac:dyDescent="0.2">
      <c r="P15282" s="75"/>
      <c r="Q15282" s="75"/>
      <c r="W15282" s="75"/>
      <c r="AD15282" s="77"/>
    </row>
    <row r="15283" spans="16:30" ht="4.5" customHeight="1" x14ac:dyDescent="0.2">
      <c r="P15283" s="75"/>
      <c r="Q15283" s="75"/>
      <c r="W15283" s="75"/>
      <c r="AD15283" s="77"/>
    </row>
    <row r="15284" spans="16:30" ht="4.5" customHeight="1" x14ac:dyDescent="0.2">
      <c r="P15284" s="75"/>
      <c r="Q15284" s="75"/>
      <c r="W15284" s="75"/>
      <c r="AD15284" s="77"/>
    </row>
    <row r="15285" spans="16:30" ht="4.5" customHeight="1" x14ac:dyDescent="0.2">
      <c r="P15285" s="75"/>
      <c r="Q15285" s="75"/>
      <c r="W15285" s="75"/>
      <c r="AD15285" s="77"/>
    </row>
    <row r="15286" spans="16:30" ht="4.5" customHeight="1" x14ac:dyDescent="0.2">
      <c r="P15286" s="75"/>
      <c r="Q15286" s="75"/>
      <c r="W15286" s="75"/>
      <c r="AD15286" s="77"/>
    </row>
    <row r="15287" spans="16:30" ht="4.5" customHeight="1" x14ac:dyDescent="0.2">
      <c r="P15287" s="75"/>
      <c r="Q15287" s="75"/>
      <c r="W15287" s="75"/>
      <c r="AD15287" s="77"/>
    </row>
    <row r="15288" spans="16:30" ht="4.5" customHeight="1" x14ac:dyDescent="0.2">
      <c r="P15288" s="75"/>
      <c r="Q15288" s="75"/>
      <c r="W15288" s="75"/>
      <c r="AD15288" s="77"/>
    </row>
    <row r="15289" spans="16:30" ht="4.5" customHeight="1" x14ac:dyDescent="0.2">
      <c r="P15289" s="75"/>
      <c r="Q15289" s="75"/>
      <c r="W15289" s="75"/>
      <c r="AD15289" s="77"/>
    </row>
    <row r="15290" spans="16:30" ht="4.5" customHeight="1" x14ac:dyDescent="0.2">
      <c r="P15290" s="75"/>
      <c r="Q15290" s="75"/>
      <c r="W15290" s="75"/>
      <c r="AD15290" s="77"/>
    </row>
    <row r="15291" spans="16:30" ht="4.5" customHeight="1" x14ac:dyDescent="0.2">
      <c r="P15291" s="75"/>
      <c r="Q15291" s="75"/>
      <c r="W15291" s="75"/>
      <c r="AD15291" s="77"/>
    </row>
    <row r="15292" spans="16:30" ht="4.5" customHeight="1" x14ac:dyDescent="0.2">
      <c r="P15292" s="75"/>
      <c r="Q15292" s="75"/>
      <c r="W15292" s="75"/>
      <c r="AD15292" s="77"/>
    </row>
    <row r="15293" spans="16:30" ht="4.5" customHeight="1" x14ac:dyDescent="0.2">
      <c r="P15293" s="75"/>
      <c r="Q15293" s="75"/>
      <c r="W15293" s="75"/>
      <c r="AD15293" s="77"/>
    </row>
    <row r="15294" spans="16:30" ht="4.5" customHeight="1" x14ac:dyDescent="0.2">
      <c r="P15294" s="75"/>
      <c r="Q15294" s="75"/>
      <c r="W15294" s="75"/>
      <c r="AD15294" s="77"/>
    </row>
    <row r="15295" spans="16:30" ht="4.5" customHeight="1" x14ac:dyDescent="0.2">
      <c r="P15295" s="75"/>
      <c r="Q15295" s="75"/>
      <c r="W15295" s="75"/>
      <c r="AD15295" s="77"/>
    </row>
    <row r="15296" spans="16:30" ht="4.5" customHeight="1" x14ac:dyDescent="0.2">
      <c r="P15296" s="75"/>
      <c r="Q15296" s="75"/>
      <c r="W15296" s="75"/>
      <c r="AD15296" s="77"/>
    </row>
    <row r="15297" spans="16:30" ht="4.5" customHeight="1" x14ac:dyDescent="0.2">
      <c r="P15297" s="75"/>
      <c r="Q15297" s="75"/>
      <c r="W15297" s="75"/>
      <c r="AD15297" s="77"/>
    </row>
    <row r="15298" spans="16:30" ht="4.5" customHeight="1" x14ac:dyDescent="0.2">
      <c r="P15298" s="75"/>
      <c r="Q15298" s="75"/>
      <c r="W15298" s="75"/>
      <c r="AD15298" s="77"/>
    </row>
    <row r="15299" spans="16:30" ht="4.5" customHeight="1" x14ac:dyDescent="0.2">
      <c r="P15299" s="75"/>
      <c r="Q15299" s="75"/>
      <c r="W15299" s="75"/>
      <c r="AD15299" s="77"/>
    </row>
    <row r="15300" spans="16:30" ht="4.5" customHeight="1" x14ac:dyDescent="0.2">
      <c r="P15300" s="75"/>
      <c r="Q15300" s="75"/>
      <c r="W15300" s="75"/>
      <c r="AD15300" s="77"/>
    </row>
    <row r="15301" spans="16:30" ht="4.5" customHeight="1" x14ac:dyDescent="0.2">
      <c r="P15301" s="75"/>
      <c r="Q15301" s="75"/>
      <c r="W15301" s="75"/>
      <c r="AD15301" s="77"/>
    </row>
    <row r="15302" spans="16:30" ht="4.5" customHeight="1" x14ac:dyDescent="0.2">
      <c r="P15302" s="75"/>
      <c r="Q15302" s="75"/>
      <c r="W15302" s="75"/>
      <c r="AD15302" s="77"/>
    </row>
    <row r="15303" spans="16:30" ht="4.5" customHeight="1" x14ac:dyDescent="0.2">
      <c r="P15303" s="75"/>
      <c r="Q15303" s="75"/>
      <c r="W15303" s="75"/>
      <c r="AD15303" s="77"/>
    </row>
    <row r="15304" spans="16:30" ht="4.5" customHeight="1" x14ac:dyDescent="0.2">
      <c r="P15304" s="75"/>
      <c r="Q15304" s="75"/>
      <c r="W15304" s="75"/>
      <c r="AD15304" s="77"/>
    </row>
    <row r="15305" spans="16:30" ht="4.5" customHeight="1" x14ac:dyDescent="0.2">
      <c r="P15305" s="75"/>
      <c r="Q15305" s="75"/>
      <c r="W15305" s="75"/>
      <c r="AD15305" s="77"/>
    </row>
    <row r="15306" spans="16:30" ht="4.5" customHeight="1" x14ac:dyDescent="0.2">
      <c r="P15306" s="75"/>
      <c r="Q15306" s="75"/>
      <c r="W15306" s="75"/>
      <c r="AD15306" s="77"/>
    </row>
    <row r="15307" spans="16:30" ht="4.5" customHeight="1" x14ac:dyDescent="0.2">
      <c r="P15307" s="75"/>
      <c r="Q15307" s="75"/>
      <c r="W15307" s="75"/>
      <c r="AD15307" s="77"/>
    </row>
    <row r="15308" spans="16:30" ht="4.5" customHeight="1" x14ac:dyDescent="0.2">
      <c r="P15308" s="75"/>
      <c r="Q15308" s="75"/>
      <c r="W15308" s="75"/>
      <c r="AD15308" s="77"/>
    </row>
    <row r="15309" spans="16:30" ht="4.5" customHeight="1" x14ac:dyDescent="0.2">
      <c r="P15309" s="75"/>
      <c r="Q15309" s="75"/>
      <c r="W15309" s="75"/>
      <c r="AD15309" s="77"/>
    </row>
    <row r="15310" spans="16:30" ht="4.5" customHeight="1" x14ac:dyDescent="0.2">
      <c r="P15310" s="75"/>
      <c r="Q15310" s="75"/>
      <c r="W15310" s="75"/>
      <c r="AD15310" s="77"/>
    </row>
    <row r="15311" spans="16:30" ht="4.5" customHeight="1" x14ac:dyDescent="0.2">
      <c r="P15311" s="75"/>
      <c r="Q15311" s="75"/>
      <c r="W15311" s="75"/>
      <c r="AD15311" s="77"/>
    </row>
    <row r="15312" spans="16:30" ht="4.5" customHeight="1" x14ac:dyDescent="0.2">
      <c r="P15312" s="75"/>
      <c r="Q15312" s="75"/>
      <c r="W15312" s="75"/>
      <c r="AD15312" s="77"/>
    </row>
    <row r="15313" spans="16:30" ht="4.5" customHeight="1" x14ac:dyDescent="0.2">
      <c r="P15313" s="75"/>
      <c r="Q15313" s="75"/>
      <c r="W15313" s="75"/>
      <c r="AD15313" s="77"/>
    </row>
    <row r="15314" spans="16:30" ht="4.5" customHeight="1" x14ac:dyDescent="0.2">
      <c r="P15314" s="75"/>
      <c r="Q15314" s="75"/>
      <c r="W15314" s="75"/>
      <c r="AD15314" s="77"/>
    </row>
    <row r="15315" spans="16:30" ht="4.5" customHeight="1" x14ac:dyDescent="0.2">
      <c r="P15315" s="75"/>
      <c r="Q15315" s="75"/>
      <c r="W15315" s="75"/>
      <c r="AD15315" s="77"/>
    </row>
    <row r="15316" spans="16:30" ht="4.5" customHeight="1" x14ac:dyDescent="0.2">
      <c r="P15316" s="75"/>
      <c r="Q15316" s="75"/>
      <c r="W15316" s="75"/>
      <c r="AD15316" s="77"/>
    </row>
    <row r="15317" spans="16:30" ht="4.5" customHeight="1" x14ac:dyDescent="0.2">
      <c r="P15317" s="75"/>
      <c r="Q15317" s="75"/>
      <c r="W15317" s="75"/>
      <c r="AD15317" s="77"/>
    </row>
    <row r="15318" spans="16:30" ht="4.5" customHeight="1" x14ac:dyDescent="0.2">
      <c r="P15318" s="75"/>
      <c r="Q15318" s="75"/>
      <c r="W15318" s="75"/>
      <c r="AD15318" s="77"/>
    </row>
    <row r="15319" spans="16:30" ht="4.5" customHeight="1" x14ac:dyDescent="0.2">
      <c r="P15319" s="75"/>
      <c r="Q15319" s="75"/>
      <c r="W15319" s="75"/>
      <c r="AD15319" s="77"/>
    </row>
    <row r="15320" spans="16:30" ht="4.5" customHeight="1" x14ac:dyDescent="0.2">
      <c r="P15320" s="75"/>
      <c r="Q15320" s="75"/>
      <c r="W15320" s="75"/>
      <c r="AD15320" s="77"/>
    </row>
    <row r="15321" spans="16:30" ht="4.5" customHeight="1" x14ac:dyDescent="0.2">
      <c r="P15321" s="75"/>
      <c r="Q15321" s="75"/>
      <c r="W15321" s="75"/>
      <c r="AD15321" s="77"/>
    </row>
    <row r="15322" spans="16:30" ht="4.5" customHeight="1" x14ac:dyDescent="0.2">
      <c r="P15322" s="75"/>
      <c r="Q15322" s="75"/>
      <c r="W15322" s="75"/>
      <c r="AD15322" s="77"/>
    </row>
    <row r="15323" spans="16:30" ht="4.5" customHeight="1" x14ac:dyDescent="0.2">
      <c r="P15323" s="75"/>
      <c r="Q15323" s="75"/>
      <c r="W15323" s="75"/>
      <c r="AD15323" s="77"/>
    </row>
    <row r="15324" spans="16:30" ht="4.5" customHeight="1" x14ac:dyDescent="0.2">
      <c r="P15324" s="75"/>
      <c r="Q15324" s="75"/>
      <c r="W15324" s="75"/>
      <c r="AD15324" s="77"/>
    </row>
    <row r="15325" spans="16:30" ht="4.5" customHeight="1" x14ac:dyDescent="0.2">
      <c r="P15325" s="75"/>
      <c r="Q15325" s="75"/>
      <c r="W15325" s="75"/>
      <c r="AD15325" s="77"/>
    </row>
    <row r="15326" spans="16:30" ht="4.5" customHeight="1" x14ac:dyDescent="0.2">
      <c r="P15326" s="75"/>
      <c r="Q15326" s="75"/>
      <c r="W15326" s="75"/>
      <c r="AD15326" s="77"/>
    </row>
    <row r="15327" spans="16:30" ht="4.5" customHeight="1" x14ac:dyDescent="0.2">
      <c r="P15327" s="75"/>
      <c r="Q15327" s="75"/>
      <c r="W15327" s="75"/>
      <c r="AD15327" s="77"/>
    </row>
    <row r="15328" spans="16:30" ht="4.5" customHeight="1" x14ac:dyDescent="0.2">
      <c r="P15328" s="75"/>
      <c r="Q15328" s="75"/>
      <c r="W15328" s="75"/>
      <c r="AD15328" s="77"/>
    </row>
    <row r="15329" spans="16:30" ht="4.5" customHeight="1" x14ac:dyDescent="0.2">
      <c r="P15329" s="75"/>
      <c r="Q15329" s="75"/>
      <c r="W15329" s="75"/>
      <c r="AD15329" s="77"/>
    </row>
    <row r="15330" spans="16:30" ht="4.5" customHeight="1" x14ac:dyDescent="0.2">
      <c r="P15330" s="75"/>
      <c r="Q15330" s="75"/>
      <c r="W15330" s="75"/>
      <c r="AD15330" s="77"/>
    </row>
    <row r="15331" spans="16:30" ht="4.5" customHeight="1" x14ac:dyDescent="0.2">
      <c r="P15331" s="75"/>
      <c r="Q15331" s="75"/>
      <c r="W15331" s="75"/>
      <c r="AD15331" s="77"/>
    </row>
    <row r="15332" spans="16:30" ht="4.5" customHeight="1" x14ac:dyDescent="0.2">
      <c r="P15332" s="75"/>
      <c r="Q15332" s="75"/>
      <c r="W15332" s="75"/>
      <c r="AD15332" s="77"/>
    </row>
    <row r="15333" spans="16:30" ht="4.5" customHeight="1" x14ac:dyDescent="0.2">
      <c r="P15333" s="75"/>
      <c r="Q15333" s="75"/>
      <c r="W15333" s="75"/>
      <c r="AD15333" s="77"/>
    </row>
    <row r="15334" spans="16:30" ht="4.5" customHeight="1" x14ac:dyDescent="0.2">
      <c r="P15334" s="75"/>
      <c r="Q15334" s="75"/>
      <c r="W15334" s="75"/>
      <c r="AD15334" s="77"/>
    </row>
    <row r="15335" spans="16:30" ht="4.5" customHeight="1" x14ac:dyDescent="0.2">
      <c r="P15335" s="75"/>
      <c r="Q15335" s="75"/>
      <c r="W15335" s="75"/>
      <c r="AD15335" s="77"/>
    </row>
    <row r="15336" spans="16:30" ht="4.5" customHeight="1" x14ac:dyDescent="0.2">
      <c r="P15336" s="75"/>
      <c r="Q15336" s="75"/>
      <c r="W15336" s="75"/>
      <c r="AD15336" s="77"/>
    </row>
    <row r="15337" spans="16:30" ht="4.5" customHeight="1" x14ac:dyDescent="0.2">
      <c r="P15337" s="75"/>
      <c r="Q15337" s="75"/>
      <c r="W15337" s="75"/>
      <c r="AD15337" s="77"/>
    </row>
    <row r="15338" spans="16:30" ht="4.5" customHeight="1" x14ac:dyDescent="0.2">
      <c r="P15338" s="75"/>
      <c r="Q15338" s="75"/>
      <c r="W15338" s="75"/>
      <c r="AD15338" s="77"/>
    </row>
    <row r="15339" spans="16:30" ht="4.5" customHeight="1" x14ac:dyDescent="0.2">
      <c r="P15339" s="75"/>
      <c r="Q15339" s="75"/>
      <c r="W15339" s="75"/>
      <c r="AD15339" s="77"/>
    </row>
    <row r="15340" spans="16:30" ht="4.5" customHeight="1" x14ac:dyDescent="0.2">
      <c r="P15340" s="75"/>
      <c r="Q15340" s="75"/>
      <c r="W15340" s="75"/>
      <c r="AD15340" s="77"/>
    </row>
    <row r="15341" spans="16:30" ht="4.5" customHeight="1" x14ac:dyDescent="0.2">
      <c r="P15341" s="75"/>
      <c r="Q15341" s="75"/>
      <c r="W15341" s="75"/>
      <c r="AD15341" s="77"/>
    </row>
    <row r="15342" spans="16:30" ht="4.5" customHeight="1" x14ac:dyDescent="0.2">
      <c r="P15342" s="75"/>
      <c r="Q15342" s="75"/>
      <c r="W15342" s="75"/>
      <c r="AD15342" s="77"/>
    </row>
    <row r="15343" spans="16:30" ht="4.5" customHeight="1" x14ac:dyDescent="0.2">
      <c r="P15343" s="75"/>
      <c r="Q15343" s="75"/>
      <c r="W15343" s="75"/>
      <c r="AD15343" s="77"/>
    </row>
    <row r="15344" spans="16:30" ht="4.5" customHeight="1" x14ac:dyDescent="0.2">
      <c r="P15344" s="75"/>
      <c r="Q15344" s="75"/>
      <c r="W15344" s="75"/>
      <c r="AD15344" s="77"/>
    </row>
    <row r="15345" spans="16:30" ht="4.5" customHeight="1" x14ac:dyDescent="0.2">
      <c r="P15345" s="75"/>
      <c r="Q15345" s="75"/>
      <c r="W15345" s="75"/>
      <c r="AD15345" s="77"/>
    </row>
    <row r="15346" spans="16:30" ht="4.5" customHeight="1" x14ac:dyDescent="0.2">
      <c r="P15346" s="75"/>
      <c r="Q15346" s="75"/>
      <c r="W15346" s="75"/>
      <c r="AD15346" s="77"/>
    </row>
    <row r="15347" spans="16:30" ht="4.5" customHeight="1" x14ac:dyDescent="0.2">
      <c r="P15347" s="75"/>
      <c r="Q15347" s="75"/>
      <c r="W15347" s="75"/>
      <c r="AD15347" s="77"/>
    </row>
    <row r="15348" spans="16:30" ht="4.5" customHeight="1" x14ac:dyDescent="0.2">
      <c r="P15348" s="75"/>
      <c r="Q15348" s="75"/>
      <c r="W15348" s="75"/>
      <c r="AD15348" s="77"/>
    </row>
    <row r="15349" spans="16:30" ht="4.5" customHeight="1" x14ac:dyDescent="0.2">
      <c r="P15349" s="75"/>
      <c r="Q15349" s="75"/>
      <c r="W15349" s="75"/>
      <c r="AD15349" s="77"/>
    </row>
    <row r="15350" spans="16:30" ht="4.5" customHeight="1" x14ac:dyDescent="0.2">
      <c r="P15350" s="75"/>
      <c r="Q15350" s="75"/>
      <c r="W15350" s="75"/>
      <c r="AD15350" s="77"/>
    </row>
    <row r="15351" spans="16:30" ht="4.5" customHeight="1" x14ac:dyDescent="0.2">
      <c r="P15351" s="75"/>
      <c r="Q15351" s="75"/>
      <c r="W15351" s="75"/>
      <c r="AD15351" s="77"/>
    </row>
    <row r="15352" spans="16:30" ht="4.5" customHeight="1" x14ac:dyDescent="0.2">
      <c r="P15352" s="75"/>
      <c r="Q15352" s="75"/>
      <c r="W15352" s="75"/>
      <c r="AD15352" s="77"/>
    </row>
    <row r="15353" spans="16:30" ht="4.5" customHeight="1" x14ac:dyDescent="0.2">
      <c r="P15353" s="75"/>
      <c r="Q15353" s="75"/>
      <c r="W15353" s="75"/>
      <c r="AD15353" s="77"/>
    </row>
    <row r="15354" spans="16:30" ht="4.5" customHeight="1" x14ac:dyDescent="0.2">
      <c r="P15354" s="75"/>
      <c r="Q15354" s="75"/>
      <c r="W15354" s="75"/>
      <c r="AD15354" s="77"/>
    </row>
    <row r="15355" spans="16:30" ht="4.5" customHeight="1" x14ac:dyDescent="0.2">
      <c r="P15355" s="75"/>
      <c r="Q15355" s="75"/>
      <c r="W15355" s="75"/>
      <c r="AD15355" s="77"/>
    </row>
    <row r="15356" spans="16:30" ht="4.5" customHeight="1" x14ac:dyDescent="0.2">
      <c r="P15356" s="75"/>
      <c r="Q15356" s="75"/>
      <c r="W15356" s="75"/>
      <c r="AD15356" s="77"/>
    </row>
    <row r="15357" spans="16:30" ht="4.5" customHeight="1" x14ac:dyDescent="0.2">
      <c r="P15357" s="75"/>
      <c r="Q15357" s="75"/>
      <c r="W15357" s="75"/>
      <c r="AD15357" s="77"/>
    </row>
    <row r="15358" spans="16:30" ht="4.5" customHeight="1" x14ac:dyDescent="0.2">
      <c r="P15358" s="75"/>
      <c r="Q15358" s="75"/>
      <c r="W15358" s="75"/>
      <c r="AD15358" s="77"/>
    </row>
    <row r="15359" spans="16:30" ht="4.5" customHeight="1" x14ac:dyDescent="0.2">
      <c r="P15359" s="75"/>
      <c r="Q15359" s="75"/>
      <c r="W15359" s="75"/>
      <c r="AD15359" s="77"/>
    </row>
    <row r="15360" spans="16:30" ht="4.5" customHeight="1" x14ac:dyDescent="0.2">
      <c r="P15360" s="75"/>
      <c r="Q15360" s="75"/>
      <c r="W15360" s="75"/>
      <c r="AD15360" s="77"/>
    </row>
    <row r="15361" spans="16:30" ht="4.5" customHeight="1" x14ac:dyDescent="0.2">
      <c r="P15361" s="75"/>
      <c r="Q15361" s="75"/>
      <c r="W15361" s="75"/>
      <c r="AD15361" s="77"/>
    </row>
    <row r="15362" spans="16:30" ht="4.5" customHeight="1" x14ac:dyDescent="0.2">
      <c r="P15362" s="75"/>
      <c r="Q15362" s="75"/>
      <c r="W15362" s="75"/>
      <c r="AD15362" s="77"/>
    </row>
    <row r="15363" spans="16:30" ht="4.5" customHeight="1" x14ac:dyDescent="0.2">
      <c r="P15363" s="75"/>
      <c r="Q15363" s="75"/>
      <c r="W15363" s="75"/>
      <c r="AD15363" s="77"/>
    </row>
    <row r="15364" spans="16:30" ht="4.5" customHeight="1" x14ac:dyDescent="0.2">
      <c r="P15364" s="75"/>
      <c r="Q15364" s="75"/>
      <c r="W15364" s="75"/>
      <c r="AD15364" s="77"/>
    </row>
    <row r="15365" spans="16:30" ht="4.5" customHeight="1" x14ac:dyDescent="0.2">
      <c r="P15365" s="75"/>
      <c r="Q15365" s="75"/>
      <c r="W15365" s="75"/>
      <c r="AD15365" s="77"/>
    </row>
    <row r="15366" spans="16:30" ht="4.5" customHeight="1" x14ac:dyDescent="0.2">
      <c r="P15366" s="75"/>
      <c r="Q15366" s="75"/>
      <c r="W15366" s="75"/>
      <c r="AD15366" s="77"/>
    </row>
    <row r="15367" spans="16:30" ht="4.5" customHeight="1" x14ac:dyDescent="0.2">
      <c r="P15367" s="75"/>
      <c r="Q15367" s="75"/>
      <c r="W15367" s="75"/>
      <c r="AD15367" s="77"/>
    </row>
    <row r="15368" spans="16:30" ht="4.5" customHeight="1" x14ac:dyDescent="0.2">
      <c r="P15368" s="75"/>
      <c r="Q15368" s="75"/>
      <c r="W15368" s="75"/>
      <c r="AD15368" s="77"/>
    </row>
    <row r="15369" spans="16:30" ht="4.5" customHeight="1" x14ac:dyDescent="0.2">
      <c r="P15369" s="75"/>
      <c r="Q15369" s="75"/>
      <c r="W15369" s="75"/>
      <c r="AD15369" s="77"/>
    </row>
    <row r="15370" spans="16:30" ht="4.5" customHeight="1" x14ac:dyDescent="0.2">
      <c r="P15370" s="75"/>
      <c r="Q15370" s="75"/>
      <c r="W15370" s="75"/>
      <c r="AD15370" s="77"/>
    </row>
    <row r="15371" spans="16:30" ht="4.5" customHeight="1" x14ac:dyDescent="0.2">
      <c r="P15371" s="75"/>
      <c r="Q15371" s="75"/>
      <c r="W15371" s="75"/>
      <c r="AD15371" s="77"/>
    </row>
    <row r="15372" spans="16:30" ht="4.5" customHeight="1" x14ac:dyDescent="0.2">
      <c r="P15372" s="75"/>
      <c r="Q15372" s="75"/>
      <c r="W15372" s="75"/>
      <c r="AD15372" s="77"/>
    </row>
    <row r="15373" spans="16:30" ht="4.5" customHeight="1" x14ac:dyDescent="0.2">
      <c r="P15373" s="75"/>
      <c r="Q15373" s="75"/>
      <c r="W15373" s="75"/>
      <c r="AD15373" s="77"/>
    </row>
    <row r="15374" spans="16:30" ht="4.5" customHeight="1" x14ac:dyDescent="0.2">
      <c r="P15374" s="75"/>
      <c r="Q15374" s="75"/>
      <c r="W15374" s="75"/>
      <c r="AD15374" s="77"/>
    </row>
    <row r="15375" spans="16:30" ht="4.5" customHeight="1" x14ac:dyDescent="0.2">
      <c r="P15375" s="75"/>
      <c r="Q15375" s="75"/>
      <c r="W15375" s="75"/>
      <c r="AD15375" s="77"/>
    </row>
    <row r="15376" spans="16:30" ht="4.5" customHeight="1" x14ac:dyDescent="0.2">
      <c r="P15376" s="75"/>
      <c r="Q15376" s="75"/>
      <c r="W15376" s="75"/>
      <c r="AD15376" s="77"/>
    </row>
    <row r="15377" spans="16:30" ht="4.5" customHeight="1" x14ac:dyDescent="0.2">
      <c r="P15377" s="75"/>
      <c r="Q15377" s="75"/>
      <c r="W15377" s="75"/>
      <c r="AD15377" s="77"/>
    </row>
    <row r="15378" spans="16:30" ht="4.5" customHeight="1" x14ac:dyDescent="0.2">
      <c r="P15378" s="75"/>
      <c r="Q15378" s="75"/>
      <c r="W15378" s="75"/>
      <c r="AD15378" s="77"/>
    </row>
    <row r="15379" spans="16:30" ht="4.5" customHeight="1" x14ac:dyDescent="0.2">
      <c r="P15379" s="75"/>
      <c r="Q15379" s="75"/>
      <c r="W15379" s="75"/>
      <c r="AD15379" s="77"/>
    </row>
    <row r="15380" spans="16:30" ht="4.5" customHeight="1" x14ac:dyDescent="0.2">
      <c r="P15380" s="75"/>
      <c r="Q15380" s="75"/>
      <c r="W15380" s="75"/>
      <c r="AD15380" s="77"/>
    </row>
    <row r="15381" spans="16:30" ht="4.5" customHeight="1" x14ac:dyDescent="0.2">
      <c r="P15381" s="75"/>
      <c r="Q15381" s="75"/>
      <c r="W15381" s="75"/>
      <c r="AD15381" s="77"/>
    </row>
    <row r="15382" spans="16:30" ht="4.5" customHeight="1" x14ac:dyDescent="0.2">
      <c r="P15382" s="75"/>
      <c r="Q15382" s="75"/>
      <c r="W15382" s="75"/>
      <c r="AD15382" s="77"/>
    </row>
    <row r="15383" spans="16:30" ht="4.5" customHeight="1" x14ac:dyDescent="0.2">
      <c r="P15383" s="75"/>
      <c r="Q15383" s="75"/>
      <c r="W15383" s="75"/>
      <c r="AD15383" s="77"/>
    </row>
    <row r="15384" spans="16:30" ht="4.5" customHeight="1" x14ac:dyDescent="0.2">
      <c r="P15384" s="75"/>
      <c r="Q15384" s="75"/>
      <c r="W15384" s="75"/>
      <c r="AD15384" s="77"/>
    </row>
    <row r="15385" spans="16:30" ht="4.5" customHeight="1" x14ac:dyDescent="0.2">
      <c r="P15385" s="75"/>
      <c r="Q15385" s="75"/>
      <c r="W15385" s="75"/>
      <c r="AD15385" s="77"/>
    </row>
    <row r="15386" spans="16:30" ht="4.5" customHeight="1" x14ac:dyDescent="0.2">
      <c r="P15386" s="75"/>
      <c r="Q15386" s="75"/>
      <c r="W15386" s="75"/>
      <c r="AD15386" s="77"/>
    </row>
    <row r="15387" spans="16:30" ht="4.5" customHeight="1" x14ac:dyDescent="0.2">
      <c r="P15387" s="75"/>
      <c r="Q15387" s="75"/>
      <c r="W15387" s="75"/>
      <c r="AD15387" s="77"/>
    </row>
    <row r="15388" spans="16:30" ht="4.5" customHeight="1" x14ac:dyDescent="0.2">
      <c r="P15388" s="75"/>
      <c r="Q15388" s="75"/>
      <c r="W15388" s="75"/>
      <c r="AD15388" s="77"/>
    </row>
    <row r="15389" spans="16:30" ht="4.5" customHeight="1" x14ac:dyDescent="0.2">
      <c r="P15389" s="75"/>
      <c r="Q15389" s="75"/>
      <c r="W15389" s="75"/>
      <c r="AD15389" s="77"/>
    </row>
    <row r="15390" spans="16:30" ht="4.5" customHeight="1" x14ac:dyDescent="0.2">
      <c r="P15390" s="75"/>
      <c r="Q15390" s="75"/>
      <c r="W15390" s="75"/>
      <c r="AD15390" s="77"/>
    </row>
    <row r="15391" spans="16:30" ht="4.5" customHeight="1" x14ac:dyDescent="0.2">
      <c r="P15391" s="75"/>
      <c r="Q15391" s="75"/>
      <c r="W15391" s="75"/>
      <c r="AD15391" s="77"/>
    </row>
    <row r="15392" spans="16:30" ht="4.5" customHeight="1" x14ac:dyDescent="0.2">
      <c r="P15392" s="75"/>
      <c r="Q15392" s="75"/>
      <c r="W15392" s="75"/>
      <c r="AD15392" s="77"/>
    </row>
    <row r="15393" spans="16:30" ht="4.5" customHeight="1" x14ac:dyDescent="0.2">
      <c r="P15393" s="75"/>
      <c r="Q15393" s="75"/>
      <c r="W15393" s="75"/>
      <c r="AD15393" s="77"/>
    </row>
    <row r="15394" spans="16:30" ht="4.5" customHeight="1" x14ac:dyDescent="0.2">
      <c r="P15394" s="75"/>
      <c r="Q15394" s="75"/>
      <c r="W15394" s="75"/>
      <c r="AD15394" s="77"/>
    </row>
    <row r="15395" spans="16:30" ht="4.5" customHeight="1" x14ac:dyDescent="0.2">
      <c r="P15395" s="75"/>
      <c r="Q15395" s="75"/>
      <c r="W15395" s="75"/>
      <c r="AD15395" s="77"/>
    </row>
    <row r="15396" spans="16:30" ht="4.5" customHeight="1" x14ac:dyDescent="0.2">
      <c r="P15396" s="75"/>
      <c r="Q15396" s="75"/>
      <c r="W15396" s="75"/>
      <c r="AD15396" s="77"/>
    </row>
    <row r="15397" spans="16:30" ht="4.5" customHeight="1" x14ac:dyDescent="0.2">
      <c r="P15397" s="75"/>
      <c r="Q15397" s="75"/>
      <c r="W15397" s="75"/>
      <c r="AD15397" s="77"/>
    </row>
    <row r="15398" spans="16:30" ht="4.5" customHeight="1" x14ac:dyDescent="0.2">
      <c r="P15398" s="75"/>
      <c r="Q15398" s="75"/>
      <c r="W15398" s="75"/>
      <c r="AD15398" s="77"/>
    </row>
    <row r="15399" spans="16:30" ht="4.5" customHeight="1" x14ac:dyDescent="0.2">
      <c r="P15399" s="75"/>
      <c r="Q15399" s="75"/>
      <c r="W15399" s="75"/>
      <c r="AD15399" s="77"/>
    </row>
    <row r="15400" spans="16:30" ht="4.5" customHeight="1" x14ac:dyDescent="0.2">
      <c r="P15400" s="75"/>
      <c r="Q15400" s="75"/>
      <c r="W15400" s="75"/>
      <c r="AD15400" s="77"/>
    </row>
    <row r="15401" spans="16:30" ht="4.5" customHeight="1" x14ac:dyDescent="0.2">
      <c r="P15401" s="75"/>
      <c r="Q15401" s="75"/>
      <c r="W15401" s="75"/>
      <c r="AD15401" s="77"/>
    </row>
    <row r="15402" spans="16:30" ht="4.5" customHeight="1" x14ac:dyDescent="0.2">
      <c r="P15402" s="75"/>
      <c r="Q15402" s="75"/>
      <c r="W15402" s="75"/>
      <c r="AD15402" s="77"/>
    </row>
    <row r="15403" spans="16:30" ht="4.5" customHeight="1" x14ac:dyDescent="0.2">
      <c r="P15403" s="75"/>
      <c r="Q15403" s="75"/>
      <c r="W15403" s="75"/>
      <c r="AD15403" s="77"/>
    </row>
    <row r="15404" spans="16:30" ht="4.5" customHeight="1" x14ac:dyDescent="0.2">
      <c r="P15404" s="75"/>
      <c r="Q15404" s="75"/>
      <c r="W15404" s="75"/>
      <c r="AD15404" s="77"/>
    </row>
    <row r="15405" spans="16:30" ht="4.5" customHeight="1" x14ac:dyDescent="0.2">
      <c r="P15405" s="75"/>
      <c r="Q15405" s="75"/>
      <c r="W15405" s="75"/>
      <c r="AD15405" s="77"/>
    </row>
    <row r="15406" spans="16:30" ht="4.5" customHeight="1" x14ac:dyDescent="0.2">
      <c r="P15406" s="75"/>
      <c r="Q15406" s="75"/>
      <c r="W15406" s="75"/>
      <c r="AD15406" s="77"/>
    </row>
    <row r="15407" spans="16:30" ht="4.5" customHeight="1" x14ac:dyDescent="0.2">
      <c r="P15407" s="75"/>
      <c r="Q15407" s="75"/>
      <c r="W15407" s="75"/>
      <c r="AD15407" s="77"/>
    </row>
    <row r="15408" spans="16:30" ht="4.5" customHeight="1" x14ac:dyDescent="0.2">
      <c r="P15408" s="75"/>
      <c r="Q15408" s="75"/>
      <c r="W15408" s="75"/>
      <c r="AD15408" s="77"/>
    </row>
    <row r="15409" spans="16:30" ht="4.5" customHeight="1" x14ac:dyDescent="0.2">
      <c r="P15409" s="75"/>
      <c r="Q15409" s="75"/>
      <c r="W15409" s="75"/>
      <c r="AD15409" s="77"/>
    </row>
    <row r="15410" spans="16:30" ht="4.5" customHeight="1" x14ac:dyDescent="0.2">
      <c r="P15410" s="75"/>
      <c r="Q15410" s="75"/>
      <c r="W15410" s="75"/>
      <c r="AD15410" s="77"/>
    </row>
    <row r="15411" spans="16:30" ht="4.5" customHeight="1" x14ac:dyDescent="0.2">
      <c r="P15411" s="75"/>
      <c r="Q15411" s="75"/>
      <c r="W15411" s="75"/>
      <c r="AD15411" s="77"/>
    </row>
    <row r="15412" spans="16:30" ht="4.5" customHeight="1" x14ac:dyDescent="0.2">
      <c r="P15412" s="75"/>
      <c r="Q15412" s="75"/>
      <c r="W15412" s="75"/>
      <c r="AD15412" s="77"/>
    </row>
    <row r="15413" spans="16:30" ht="4.5" customHeight="1" x14ac:dyDescent="0.2">
      <c r="P15413" s="75"/>
      <c r="Q15413" s="75"/>
      <c r="W15413" s="75"/>
      <c r="AD15413" s="77"/>
    </row>
    <row r="15414" spans="16:30" ht="4.5" customHeight="1" x14ac:dyDescent="0.2">
      <c r="P15414" s="75"/>
      <c r="Q15414" s="75"/>
      <c r="W15414" s="75"/>
      <c r="AD15414" s="77"/>
    </row>
    <row r="15415" spans="16:30" ht="4.5" customHeight="1" x14ac:dyDescent="0.2">
      <c r="P15415" s="75"/>
      <c r="Q15415" s="75"/>
      <c r="W15415" s="75"/>
      <c r="AD15415" s="77"/>
    </row>
    <row r="15416" spans="16:30" ht="4.5" customHeight="1" x14ac:dyDescent="0.2">
      <c r="P15416" s="75"/>
      <c r="Q15416" s="75"/>
      <c r="W15416" s="75"/>
      <c r="AD15416" s="77"/>
    </row>
    <row r="15417" spans="16:30" ht="4.5" customHeight="1" x14ac:dyDescent="0.2">
      <c r="P15417" s="75"/>
      <c r="Q15417" s="75"/>
      <c r="W15417" s="75"/>
      <c r="AD15417" s="77"/>
    </row>
    <row r="15418" spans="16:30" ht="4.5" customHeight="1" x14ac:dyDescent="0.2">
      <c r="P15418" s="75"/>
      <c r="Q15418" s="75"/>
      <c r="W15418" s="75"/>
      <c r="AD15418" s="77"/>
    </row>
    <row r="15419" spans="16:30" ht="4.5" customHeight="1" x14ac:dyDescent="0.2">
      <c r="P15419" s="75"/>
      <c r="Q15419" s="75"/>
      <c r="W15419" s="75"/>
      <c r="AD15419" s="77"/>
    </row>
    <row r="15420" spans="16:30" ht="4.5" customHeight="1" x14ac:dyDescent="0.2">
      <c r="P15420" s="75"/>
      <c r="Q15420" s="75"/>
      <c r="W15420" s="75"/>
      <c r="AD15420" s="77"/>
    </row>
    <row r="15421" spans="16:30" ht="4.5" customHeight="1" x14ac:dyDescent="0.2">
      <c r="P15421" s="75"/>
      <c r="Q15421" s="75"/>
      <c r="W15421" s="75"/>
      <c r="AD15421" s="77"/>
    </row>
    <row r="15422" spans="16:30" ht="4.5" customHeight="1" x14ac:dyDescent="0.2">
      <c r="P15422" s="75"/>
      <c r="Q15422" s="75"/>
      <c r="W15422" s="75"/>
      <c r="AD15422" s="77"/>
    </row>
    <row r="15423" spans="16:30" ht="4.5" customHeight="1" x14ac:dyDescent="0.2">
      <c r="P15423" s="75"/>
      <c r="Q15423" s="75"/>
      <c r="W15423" s="75"/>
      <c r="AD15423" s="77"/>
    </row>
    <row r="15424" spans="16:30" ht="4.5" customHeight="1" x14ac:dyDescent="0.2">
      <c r="P15424" s="75"/>
      <c r="Q15424" s="75"/>
      <c r="W15424" s="75"/>
      <c r="AD15424" s="77"/>
    </row>
    <row r="15425" spans="16:30" ht="4.5" customHeight="1" x14ac:dyDescent="0.2">
      <c r="P15425" s="75"/>
      <c r="Q15425" s="75"/>
      <c r="W15425" s="75"/>
      <c r="AD15425" s="77"/>
    </row>
    <row r="15426" spans="16:30" ht="4.5" customHeight="1" x14ac:dyDescent="0.2">
      <c r="P15426" s="75"/>
      <c r="Q15426" s="75"/>
      <c r="W15426" s="75"/>
      <c r="AD15426" s="77"/>
    </row>
    <row r="15427" spans="16:30" ht="4.5" customHeight="1" x14ac:dyDescent="0.2">
      <c r="P15427" s="75"/>
      <c r="Q15427" s="75"/>
      <c r="W15427" s="75"/>
      <c r="AD15427" s="77"/>
    </row>
    <row r="15428" spans="16:30" ht="4.5" customHeight="1" x14ac:dyDescent="0.2">
      <c r="P15428" s="75"/>
      <c r="Q15428" s="75"/>
      <c r="W15428" s="75"/>
      <c r="AD15428" s="77"/>
    </row>
    <row r="15429" spans="16:30" ht="4.5" customHeight="1" x14ac:dyDescent="0.2">
      <c r="P15429" s="75"/>
      <c r="Q15429" s="75"/>
      <c r="W15429" s="75"/>
      <c r="AD15429" s="77"/>
    </row>
    <row r="15430" spans="16:30" ht="4.5" customHeight="1" x14ac:dyDescent="0.2">
      <c r="P15430" s="75"/>
      <c r="Q15430" s="75"/>
      <c r="W15430" s="75"/>
      <c r="AD15430" s="77"/>
    </row>
    <row r="15431" spans="16:30" ht="4.5" customHeight="1" x14ac:dyDescent="0.2">
      <c r="P15431" s="75"/>
      <c r="Q15431" s="75"/>
      <c r="W15431" s="75"/>
      <c r="AD15431" s="77"/>
    </row>
    <row r="15432" spans="16:30" ht="4.5" customHeight="1" x14ac:dyDescent="0.2">
      <c r="P15432" s="75"/>
      <c r="Q15432" s="75"/>
      <c r="W15432" s="75"/>
      <c r="AD15432" s="77"/>
    </row>
    <row r="15433" spans="16:30" ht="4.5" customHeight="1" x14ac:dyDescent="0.2">
      <c r="P15433" s="75"/>
      <c r="Q15433" s="75"/>
      <c r="W15433" s="75"/>
      <c r="AD15433" s="77"/>
    </row>
    <row r="15434" spans="16:30" ht="4.5" customHeight="1" x14ac:dyDescent="0.2">
      <c r="P15434" s="75"/>
      <c r="Q15434" s="75"/>
      <c r="W15434" s="75"/>
      <c r="AD15434" s="77"/>
    </row>
    <row r="15435" spans="16:30" ht="4.5" customHeight="1" x14ac:dyDescent="0.2">
      <c r="P15435" s="75"/>
      <c r="Q15435" s="75"/>
      <c r="W15435" s="75"/>
      <c r="AD15435" s="77"/>
    </row>
    <row r="15436" spans="16:30" ht="4.5" customHeight="1" x14ac:dyDescent="0.2">
      <c r="P15436" s="75"/>
      <c r="Q15436" s="75"/>
      <c r="W15436" s="75"/>
      <c r="AD15436" s="77"/>
    </row>
    <row r="15437" spans="16:30" ht="4.5" customHeight="1" x14ac:dyDescent="0.2">
      <c r="P15437" s="75"/>
      <c r="Q15437" s="75"/>
      <c r="W15437" s="75"/>
      <c r="AD15437" s="77"/>
    </row>
    <row r="15438" spans="16:30" ht="4.5" customHeight="1" x14ac:dyDescent="0.2">
      <c r="P15438" s="75"/>
      <c r="Q15438" s="75"/>
      <c r="W15438" s="75"/>
      <c r="AD15438" s="77"/>
    </row>
    <row r="15439" spans="16:30" ht="4.5" customHeight="1" x14ac:dyDescent="0.2">
      <c r="P15439" s="75"/>
      <c r="Q15439" s="75"/>
      <c r="W15439" s="75"/>
      <c r="AD15439" s="77"/>
    </row>
    <row r="15440" spans="16:30" ht="4.5" customHeight="1" x14ac:dyDescent="0.2">
      <c r="P15440" s="75"/>
      <c r="Q15440" s="75"/>
      <c r="W15440" s="75"/>
      <c r="AD15440" s="77"/>
    </row>
    <row r="15441" spans="16:30" ht="4.5" customHeight="1" x14ac:dyDescent="0.2">
      <c r="P15441" s="75"/>
      <c r="Q15441" s="75"/>
      <c r="W15441" s="75"/>
      <c r="AD15441" s="77"/>
    </row>
    <row r="15442" spans="16:30" ht="4.5" customHeight="1" x14ac:dyDescent="0.2">
      <c r="P15442" s="75"/>
      <c r="Q15442" s="75"/>
      <c r="W15442" s="75"/>
      <c r="AD15442" s="77"/>
    </row>
    <row r="15443" spans="16:30" ht="4.5" customHeight="1" x14ac:dyDescent="0.2">
      <c r="P15443" s="75"/>
      <c r="Q15443" s="75"/>
      <c r="W15443" s="75"/>
      <c r="AD15443" s="77"/>
    </row>
    <row r="15444" spans="16:30" ht="4.5" customHeight="1" x14ac:dyDescent="0.2">
      <c r="P15444" s="75"/>
      <c r="Q15444" s="75"/>
      <c r="W15444" s="75"/>
      <c r="AD15444" s="77"/>
    </row>
    <row r="15445" spans="16:30" ht="4.5" customHeight="1" x14ac:dyDescent="0.2">
      <c r="P15445" s="75"/>
      <c r="Q15445" s="75"/>
      <c r="W15445" s="75"/>
      <c r="AD15445" s="77"/>
    </row>
    <row r="15446" spans="16:30" ht="4.5" customHeight="1" x14ac:dyDescent="0.2">
      <c r="P15446" s="75"/>
      <c r="Q15446" s="75"/>
      <c r="W15446" s="75"/>
      <c r="AD15446" s="77"/>
    </row>
    <row r="15447" spans="16:30" ht="4.5" customHeight="1" x14ac:dyDescent="0.2">
      <c r="P15447" s="75"/>
      <c r="Q15447" s="75"/>
      <c r="W15447" s="75"/>
      <c r="AD15447" s="77"/>
    </row>
    <row r="15448" spans="16:30" ht="4.5" customHeight="1" x14ac:dyDescent="0.2">
      <c r="P15448" s="75"/>
      <c r="Q15448" s="75"/>
      <c r="W15448" s="75"/>
      <c r="AD15448" s="77"/>
    </row>
    <row r="15449" spans="16:30" ht="4.5" customHeight="1" x14ac:dyDescent="0.2">
      <c r="P15449" s="75"/>
      <c r="Q15449" s="75"/>
      <c r="W15449" s="75"/>
      <c r="AD15449" s="77"/>
    </row>
    <row r="15450" spans="16:30" ht="4.5" customHeight="1" x14ac:dyDescent="0.2">
      <c r="P15450" s="75"/>
      <c r="Q15450" s="75"/>
      <c r="W15450" s="75"/>
      <c r="AD15450" s="77"/>
    </row>
    <row r="15451" spans="16:30" ht="4.5" customHeight="1" x14ac:dyDescent="0.2">
      <c r="P15451" s="75"/>
      <c r="Q15451" s="75"/>
      <c r="W15451" s="75"/>
      <c r="AD15451" s="77"/>
    </row>
    <row r="15452" spans="16:30" ht="4.5" customHeight="1" x14ac:dyDescent="0.2">
      <c r="P15452" s="75"/>
      <c r="Q15452" s="75"/>
      <c r="W15452" s="75"/>
      <c r="AD15452" s="77"/>
    </row>
    <row r="15453" spans="16:30" ht="4.5" customHeight="1" x14ac:dyDescent="0.2">
      <c r="P15453" s="75"/>
      <c r="Q15453" s="75"/>
      <c r="W15453" s="75"/>
      <c r="AD15453" s="77"/>
    </row>
    <row r="15454" spans="16:30" ht="4.5" customHeight="1" x14ac:dyDescent="0.2">
      <c r="P15454" s="75"/>
      <c r="Q15454" s="75"/>
      <c r="W15454" s="75"/>
      <c r="AD15454" s="77"/>
    </row>
    <row r="15455" spans="16:30" ht="4.5" customHeight="1" x14ac:dyDescent="0.2">
      <c r="P15455" s="75"/>
      <c r="Q15455" s="75"/>
      <c r="W15455" s="75"/>
      <c r="AD15455" s="77"/>
    </row>
    <row r="15456" spans="16:30" ht="4.5" customHeight="1" x14ac:dyDescent="0.2">
      <c r="P15456" s="75"/>
      <c r="Q15456" s="75"/>
      <c r="W15456" s="75"/>
      <c r="AD15456" s="77"/>
    </row>
    <row r="15457" spans="16:30" ht="4.5" customHeight="1" x14ac:dyDescent="0.2">
      <c r="P15457" s="75"/>
      <c r="Q15457" s="75"/>
      <c r="W15457" s="75"/>
      <c r="AD15457" s="77"/>
    </row>
    <row r="15458" spans="16:30" ht="4.5" customHeight="1" x14ac:dyDescent="0.2">
      <c r="P15458" s="75"/>
      <c r="Q15458" s="75"/>
      <c r="W15458" s="75"/>
      <c r="AD15458" s="77"/>
    </row>
    <row r="15459" spans="16:30" ht="4.5" customHeight="1" x14ac:dyDescent="0.2">
      <c r="P15459" s="75"/>
      <c r="Q15459" s="75"/>
      <c r="W15459" s="75"/>
      <c r="AD15459" s="77"/>
    </row>
    <row r="15460" spans="16:30" ht="4.5" customHeight="1" x14ac:dyDescent="0.2">
      <c r="P15460" s="75"/>
      <c r="Q15460" s="75"/>
      <c r="W15460" s="75"/>
      <c r="AD15460" s="77"/>
    </row>
    <row r="15461" spans="16:30" ht="4.5" customHeight="1" x14ac:dyDescent="0.2">
      <c r="P15461" s="75"/>
      <c r="Q15461" s="75"/>
      <c r="W15461" s="75"/>
      <c r="AD15461" s="77"/>
    </row>
    <row r="15462" spans="16:30" ht="4.5" customHeight="1" x14ac:dyDescent="0.2">
      <c r="P15462" s="75"/>
      <c r="Q15462" s="75"/>
      <c r="W15462" s="75"/>
      <c r="AD15462" s="77"/>
    </row>
    <row r="15463" spans="16:30" ht="4.5" customHeight="1" x14ac:dyDescent="0.2">
      <c r="P15463" s="75"/>
      <c r="Q15463" s="75"/>
      <c r="W15463" s="75"/>
      <c r="AD15463" s="77"/>
    </row>
    <row r="15464" spans="16:30" ht="4.5" customHeight="1" x14ac:dyDescent="0.2">
      <c r="P15464" s="75"/>
      <c r="Q15464" s="75"/>
      <c r="W15464" s="75"/>
      <c r="AD15464" s="77"/>
    </row>
    <row r="15465" spans="16:30" ht="4.5" customHeight="1" x14ac:dyDescent="0.2">
      <c r="P15465" s="75"/>
      <c r="Q15465" s="75"/>
      <c r="W15465" s="75"/>
      <c r="AD15465" s="77"/>
    </row>
    <row r="15466" spans="16:30" ht="4.5" customHeight="1" x14ac:dyDescent="0.2">
      <c r="P15466" s="75"/>
      <c r="Q15466" s="75"/>
      <c r="W15466" s="75"/>
      <c r="AD15466" s="77"/>
    </row>
    <row r="15467" spans="16:30" ht="4.5" customHeight="1" x14ac:dyDescent="0.2">
      <c r="P15467" s="75"/>
      <c r="Q15467" s="75"/>
      <c r="W15467" s="75"/>
      <c r="AD15467" s="77"/>
    </row>
    <row r="15468" spans="16:30" ht="4.5" customHeight="1" x14ac:dyDescent="0.2">
      <c r="P15468" s="75"/>
      <c r="Q15468" s="75"/>
      <c r="W15468" s="75"/>
      <c r="AD15468" s="77"/>
    </row>
    <row r="15469" spans="16:30" ht="4.5" customHeight="1" x14ac:dyDescent="0.2">
      <c r="P15469" s="75"/>
      <c r="Q15469" s="75"/>
      <c r="W15469" s="75"/>
      <c r="AD15469" s="77"/>
    </row>
    <row r="15470" spans="16:30" ht="4.5" customHeight="1" x14ac:dyDescent="0.2">
      <c r="P15470" s="75"/>
      <c r="Q15470" s="75"/>
      <c r="W15470" s="75"/>
      <c r="AD15470" s="77"/>
    </row>
    <row r="15471" spans="16:30" ht="4.5" customHeight="1" x14ac:dyDescent="0.2">
      <c r="P15471" s="75"/>
      <c r="Q15471" s="75"/>
      <c r="W15471" s="75"/>
      <c r="AD15471" s="77"/>
    </row>
    <row r="15472" spans="16:30" ht="4.5" customHeight="1" x14ac:dyDescent="0.2">
      <c r="P15472" s="75"/>
      <c r="Q15472" s="75"/>
      <c r="W15472" s="75"/>
      <c r="AD15472" s="77"/>
    </row>
    <row r="15473" spans="16:30" ht="4.5" customHeight="1" x14ac:dyDescent="0.2">
      <c r="P15473" s="75"/>
      <c r="Q15473" s="75"/>
      <c r="W15473" s="75"/>
      <c r="AD15473" s="77"/>
    </row>
    <row r="15474" spans="16:30" ht="4.5" customHeight="1" x14ac:dyDescent="0.2">
      <c r="P15474" s="75"/>
      <c r="Q15474" s="75"/>
      <c r="W15474" s="75"/>
      <c r="AD15474" s="77"/>
    </row>
    <row r="15475" spans="16:30" ht="4.5" customHeight="1" x14ac:dyDescent="0.2">
      <c r="P15475" s="75"/>
      <c r="Q15475" s="75"/>
      <c r="W15475" s="75"/>
      <c r="AD15475" s="77"/>
    </row>
    <row r="15476" spans="16:30" ht="4.5" customHeight="1" x14ac:dyDescent="0.2">
      <c r="P15476" s="75"/>
      <c r="Q15476" s="75"/>
      <c r="W15476" s="75"/>
      <c r="AD15476" s="77"/>
    </row>
    <row r="15477" spans="16:30" ht="4.5" customHeight="1" x14ac:dyDescent="0.2">
      <c r="P15477" s="75"/>
      <c r="Q15477" s="75"/>
      <c r="W15477" s="75"/>
      <c r="AD15477" s="77"/>
    </row>
    <row r="15478" spans="16:30" ht="4.5" customHeight="1" x14ac:dyDescent="0.2">
      <c r="P15478" s="75"/>
      <c r="Q15478" s="75"/>
      <c r="W15478" s="75"/>
      <c r="AD15478" s="77"/>
    </row>
    <row r="15479" spans="16:30" ht="4.5" customHeight="1" x14ac:dyDescent="0.2">
      <c r="P15479" s="75"/>
      <c r="Q15479" s="75"/>
      <c r="W15479" s="75"/>
      <c r="AD15479" s="77"/>
    </row>
    <row r="15480" spans="16:30" ht="4.5" customHeight="1" x14ac:dyDescent="0.2">
      <c r="P15480" s="75"/>
      <c r="Q15480" s="75"/>
      <c r="W15480" s="75"/>
      <c r="AD15480" s="77"/>
    </row>
    <row r="15481" spans="16:30" ht="4.5" customHeight="1" x14ac:dyDescent="0.2">
      <c r="P15481" s="75"/>
      <c r="Q15481" s="75"/>
      <c r="W15481" s="75"/>
      <c r="AD15481" s="77"/>
    </row>
    <row r="15482" spans="16:30" ht="4.5" customHeight="1" x14ac:dyDescent="0.2">
      <c r="P15482" s="75"/>
      <c r="Q15482" s="75"/>
      <c r="W15482" s="75"/>
      <c r="AD15482" s="77"/>
    </row>
    <row r="15483" spans="16:30" ht="4.5" customHeight="1" x14ac:dyDescent="0.2">
      <c r="P15483" s="75"/>
      <c r="Q15483" s="75"/>
      <c r="W15483" s="75"/>
      <c r="AD15483" s="77"/>
    </row>
    <row r="15484" spans="16:30" ht="4.5" customHeight="1" x14ac:dyDescent="0.2">
      <c r="P15484" s="75"/>
      <c r="Q15484" s="75"/>
      <c r="W15484" s="75"/>
      <c r="AD15484" s="77"/>
    </row>
    <row r="15485" spans="16:30" ht="4.5" customHeight="1" x14ac:dyDescent="0.2">
      <c r="P15485" s="75"/>
      <c r="Q15485" s="75"/>
      <c r="W15485" s="75"/>
      <c r="AD15485" s="77"/>
    </row>
    <row r="15486" spans="16:30" ht="4.5" customHeight="1" x14ac:dyDescent="0.2">
      <c r="P15486" s="75"/>
      <c r="Q15486" s="75"/>
      <c r="W15486" s="75"/>
      <c r="AD15486" s="77"/>
    </row>
    <row r="15487" spans="16:30" ht="4.5" customHeight="1" x14ac:dyDescent="0.2">
      <c r="P15487" s="75"/>
      <c r="Q15487" s="75"/>
      <c r="W15487" s="75"/>
      <c r="AD15487" s="77"/>
    </row>
    <row r="15488" spans="16:30" ht="4.5" customHeight="1" x14ac:dyDescent="0.2">
      <c r="P15488" s="75"/>
      <c r="Q15488" s="75"/>
      <c r="W15488" s="75"/>
      <c r="AD15488" s="77"/>
    </row>
    <row r="15489" spans="16:30" ht="4.5" customHeight="1" x14ac:dyDescent="0.2">
      <c r="P15489" s="75"/>
      <c r="Q15489" s="75"/>
      <c r="W15489" s="75"/>
      <c r="AD15489" s="77"/>
    </row>
    <row r="15490" spans="16:30" ht="4.5" customHeight="1" x14ac:dyDescent="0.2">
      <c r="P15490" s="75"/>
      <c r="Q15490" s="75"/>
      <c r="W15490" s="75"/>
      <c r="AD15490" s="77"/>
    </row>
    <row r="15491" spans="16:30" ht="4.5" customHeight="1" x14ac:dyDescent="0.2">
      <c r="P15491" s="75"/>
      <c r="Q15491" s="75"/>
      <c r="W15491" s="75"/>
      <c r="AD15491" s="77"/>
    </row>
    <row r="15492" spans="16:30" ht="4.5" customHeight="1" x14ac:dyDescent="0.2">
      <c r="P15492" s="75"/>
      <c r="Q15492" s="75"/>
      <c r="W15492" s="75"/>
      <c r="AD15492" s="77"/>
    </row>
    <row r="15493" spans="16:30" ht="4.5" customHeight="1" x14ac:dyDescent="0.2">
      <c r="P15493" s="75"/>
      <c r="Q15493" s="75"/>
      <c r="W15493" s="75"/>
      <c r="AD15493" s="77"/>
    </row>
    <row r="15494" spans="16:30" ht="4.5" customHeight="1" x14ac:dyDescent="0.2">
      <c r="P15494" s="75"/>
      <c r="Q15494" s="75"/>
      <c r="W15494" s="75"/>
      <c r="AD15494" s="77"/>
    </row>
    <row r="15495" spans="16:30" ht="4.5" customHeight="1" x14ac:dyDescent="0.2">
      <c r="P15495" s="75"/>
      <c r="Q15495" s="75"/>
      <c r="W15495" s="75"/>
      <c r="AD15495" s="77"/>
    </row>
    <row r="15496" spans="16:30" ht="4.5" customHeight="1" x14ac:dyDescent="0.2">
      <c r="P15496" s="75"/>
      <c r="Q15496" s="75"/>
      <c r="W15496" s="75"/>
      <c r="AD15496" s="77"/>
    </row>
    <row r="15497" spans="16:30" ht="4.5" customHeight="1" x14ac:dyDescent="0.2">
      <c r="P15497" s="75"/>
      <c r="Q15497" s="75"/>
      <c r="W15497" s="75"/>
      <c r="AD15497" s="77"/>
    </row>
    <row r="15498" spans="16:30" ht="4.5" customHeight="1" x14ac:dyDescent="0.2">
      <c r="P15498" s="75"/>
      <c r="Q15498" s="75"/>
      <c r="W15498" s="75"/>
      <c r="AD15498" s="77"/>
    </row>
    <row r="15499" spans="16:30" ht="4.5" customHeight="1" x14ac:dyDescent="0.2">
      <c r="P15499" s="75"/>
      <c r="Q15499" s="75"/>
      <c r="W15499" s="75"/>
      <c r="AD15499" s="77"/>
    </row>
    <row r="15500" spans="16:30" ht="4.5" customHeight="1" x14ac:dyDescent="0.2">
      <c r="P15500" s="75"/>
      <c r="Q15500" s="75"/>
      <c r="W15500" s="75"/>
      <c r="AD15500" s="77"/>
    </row>
    <row r="15501" spans="16:30" ht="4.5" customHeight="1" x14ac:dyDescent="0.2">
      <c r="P15501" s="75"/>
      <c r="Q15501" s="75"/>
      <c r="W15501" s="75"/>
      <c r="AD15501" s="77"/>
    </row>
    <row r="15502" spans="16:30" ht="4.5" customHeight="1" x14ac:dyDescent="0.2">
      <c r="P15502" s="75"/>
      <c r="Q15502" s="75"/>
      <c r="W15502" s="75"/>
      <c r="AD15502" s="77"/>
    </row>
    <row r="15503" spans="16:30" ht="4.5" customHeight="1" x14ac:dyDescent="0.2">
      <c r="P15503" s="75"/>
      <c r="Q15503" s="75"/>
      <c r="W15503" s="75"/>
      <c r="AD15503" s="77"/>
    </row>
    <row r="15504" spans="16:30" ht="4.5" customHeight="1" x14ac:dyDescent="0.2">
      <c r="P15504" s="75"/>
      <c r="Q15504" s="75"/>
      <c r="W15504" s="75"/>
      <c r="AD15504" s="77"/>
    </row>
    <row r="15505" spans="16:30" ht="4.5" customHeight="1" x14ac:dyDescent="0.2">
      <c r="P15505" s="75"/>
      <c r="Q15505" s="75"/>
      <c r="W15505" s="75"/>
      <c r="AD15505" s="77"/>
    </row>
    <row r="15506" spans="16:30" ht="4.5" customHeight="1" x14ac:dyDescent="0.2">
      <c r="P15506" s="75"/>
      <c r="Q15506" s="75"/>
      <c r="W15506" s="75"/>
      <c r="AD15506" s="77"/>
    </row>
    <row r="15507" spans="16:30" ht="4.5" customHeight="1" x14ac:dyDescent="0.2">
      <c r="P15507" s="75"/>
      <c r="Q15507" s="75"/>
      <c r="W15507" s="75"/>
      <c r="AD15507" s="77"/>
    </row>
    <row r="15508" spans="16:30" ht="4.5" customHeight="1" x14ac:dyDescent="0.2">
      <c r="P15508" s="75"/>
      <c r="Q15508" s="75"/>
      <c r="W15508" s="75"/>
      <c r="AD15508" s="77"/>
    </row>
    <row r="15509" spans="16:30" ht="4.5" customHeight="1" x14ac:dyDescent="0.2">
      <c r="P15509" s="75"/>
      <c r="Q15509" s="75"/>
      <c r="W15509" s="75"/>
      <c r="AD15509" s="77"/>
    </row>
    <row r="15510" spans="16:30" ht="4.5" customHeight="1" x14ac:dyDescent="0.2">
      <c r="P15510" s="75"/>
      <c r="Q15510" s="75"/>
      <c r="W15510" s="75"/>
      <c r="AD15510" s="77"/>
    </row>
    <row r="15511" spans="16:30" ht="4.5" customHeight="1" x14ac:dyDescent="0.2">
      <c r="P15511" s="75"/>
      <c r="Q15511" s="75"/>
      <c r="W15511" s="75"/>
      <c r="AD15511" s="77"/>
    </row>
    <row r="15512" spans="16:30" ht="4.5" customHeight="1" x14ac:dyDescent="0.2">
      <c r="P15512" s="75"/>
      <c r="Q15512" s="75"/>
      <c r="W15512" s="75"/>
      <c r="AD15512" s="77"/>
    </row>
    <row r="15513" spans="16:30" ht="4.5" customHeight="1" x14ac:dyDescent="0.2">
      <c r="P15513" s="75"/>
      <c r="Q15513" s="75"/>
      <c r="W15513" s="75"/>
      <c r="AD15513" s="77"/>
    </row>
    <row r="15514" spans="16:30" ht="4.5" customHeight="1" x14ac:dyDescent="0.2">
      <c r="P15514" s="75"/>
      <c r="Q15514" s="75"/>
      <c r="W15514" s="75"/>
      <c r="AD15514" s="77"/>
    </row>
    <row r="15515" spans="16:30" ht="4.5" customHeight="1" x14ac:dyDescent="0.2">
      <c r="P15515" s="75"/>
      <c r="Q15515" s="75"/>
      <c r="W15515" s="75"/>
      <c r="AD15515" s="77"/>
    </row>
    <row r="15516" spans="16:30" ht="4.5" customHeight="1" x14ac:dyDescent="0.2">
      <c r="P15516" s="75"/>
      <c r="Q15516" s="75"/>
      <c r="W15516" s="75"/>
      <c r="AD15516" s="77"/>
    </row>
    <row r="15517" spans="16:30" ht="4.5" customHeight="1" x14ac:dyDescent="0.2">
      <c r="P15517" s="75"/>
      <c r="Q15517" s="75"/>
      <c r="W15517" s="75"/>
      <c r="AD15517" s="77"/>
    </row>
    <row r="15518" spans="16:30" ht="4.5" customHeight="1" x14ac:dyDescent="0.2">
      <c r="P15518" s="75"/>
      <c r="Q15518" s="75"/>
      <c r="W15518" s="75"/>
      <c r="AD15518" s="77"/>
    </row>
    <row r="15519" spans="16:30" ht="4.5" customHeight="1" x14ac:dyDescent="0.2">
      <c r="P15519" s="75"/>
      <c r="Q15519" s="75"/>
      <c r="W15519" s="75"/>
      <c r="AD15519" s="77"/>
    </row>
    <row r="15520" spans="16:30" ht="4.5" customHeight="1" x14ac:dyDescent="0.2">
      <c r="P15520" s="75"/>
      <c r="Q15520" s="75"/>
      <c r="W15520" s="75"/>
      <c r="AD15520" s="77"/>
    </row>
    <row r="15521" spans="16:30" ht="4.5" customHeight="1" x14ac:dyDescent="0.2">
      <c r="P15521" s="75"/>
      <c r="Q15521" s="75"/>
      <c r="W15521" s="75"/>
      <c r="AD15521" s="77"/>
    </row>
    <row r="15522" spans="16:30" ht="4.5" customHeight="1" x14ac:dyDescent="0.2">
      <c r="P15522" s="75"/>
      <c r="Q15522" s="75"/>
      <c r="W15522" s="75"/>
      <c r="AD15522" s="77"/>
    </row>
    <row r="15523" spans="16:30" ht="4.5" customHeight="1" x14ac:dyDescent="0.2">
      <c r="P15523" s="75"/>
      <c r="Q15523" s="75"/>
      <c r="W15523" s="75"/>
      <c r="AD15523" s="77"/>
    </row>
    <row r="15524" spans="16:30" ht="4.5" customHeight="1" x14ac:dyDescent="0.2">
      <c r="P15524" s="75"/>
      <c r="Q15524" s="75"/>
      <c r="W15524" s="75"/>
      <c r="AD15524" s="77"/>
    </row>
    <row r="15525" spans="16:30" ht="4.5" customHeight="1" x14ac:dyDescent="0.2">
      <c r="P15525" s="75"/>
      <c r="Q15525" s="75"/>
      <c r="W15525" s="75"/>
      <c r="AD15525" s="77"/>
    </row>
    <row r="15526" spans="16:30" ht="4.5" customHeight="1" x14ac:dyDescent="0.2">
      <c r="P15526" s="75"/>
      <c r="Q15526" s="75"/>
      <c r="W15526" s="75"/>
      <c r="AD15526" s="77"/>
    </row>
    <row r="15527" spans="16:30" ht="4.5" customHeight="1" x14ac:dyDescent="0.2">
      <c r="P15527" s="75"/>
      <c r="Q15527" s="75"/>
      <c r="W15527" s="75"/>
      <c r="AD15527" s="77"/>
    </row>
    <row r="15528" spans="16:30" ht="4.5" customHeight="1" x14ac:dyDescent="0.2">
      <c r="P15528" s="75"/>
      <c r="Q15528" s="75"/>
      <c r="W15528" s="75"/>
      <c r="AD15528" s="77"/>
    </row>
    <row r="15529" spans="16:30" ht="4.5" customHeight="1" x14ac:dyDescent="0.2">
      <c r="P15529" s="75"/>
      <c r="Q15529" s="75"/>
      <c r="W15529" s="75"/>
      <c r="AD15529" s="77"/>
    </row>
    <row r="15530" spans="16:30" ht="4.5" customHeight="1" x14ac:dyDescent="0.2">
      <c r="P15530" s="75"/>
      <c r="Q15530" s="75"/>
      <c r="W15530" s="75"/>
      <c r="AD15530" s="77"/>
    </row>
    <row r="15531" spans="16:30" ht="4.5" customHeight="1" x14ac:dyDescent="0.2">
      <c r="P15531" s="75"/>
      <c r="Q15531" s="75"/>
      <c r="W15531" s="75"/>
      <c r="AD15531" s="77"/>
    </row>
    <row r="15532" spans="16:30" ht="4.5" customHeight="1" x14ac:dyDescent="0.2">
      <c r="P15532" s="75"/>
      <c r="Q15532" s="75"/>
      <c r="W15532" s="75"/>
      <c r="AD15532" s="77"/>
    </row>
    <row r="15533" spans="16:30" ht="4.5" customHeight="1" x14ac:dyDescent="0.2">
      <c r="P15533" s="75"/>
      <c r="Q15533" s="75"/>
      <c r="W15533" s="75"/>
      <c r="AD15533" s="77"/>
    </row>
    <row r="15534" spans="16:30" ht="4.5" customHeight="1" x14ac:dyDescent="0.2">
      <c r="P15534" s="75"/>
      <c r="Q15534" s="75"/>
      <c r="W15534" s="75"/>
      <c r="AD15534" s="77"/>
    </row>
    <row r="15535" spans="16:30" ht="4.5" customHeight="1" x14ac:dyDescent="0.2">
      <c r="P15535" s="75"/>
      <c r="Q15535" s="75"/>
      <c r="W15535" s="75"/>
      <c r="AD15535" s="77"/>
    </row>
    <row r="15536" spans="16:30" ht="4.5" customHeight="1" x14ac:dyDescent="0.2">
      <c r="P15536" s="75"/>
      <c r="Q15536" s="75"/>
      <c r="W15536" s="75"/>
      <c r="AD15536" s="77"/>
    </row>
    <row r="15537" spans="16:30" ht="4.5" customHeight="1" x14ac:dyDescent="0.2">
      <c r="P15537" s="75"/>
      <c r="Q15537" s="75"/>
      <c r="W15537" s="75"/>
      <c r="AD15537" s="77"/>
    </row>
    <row r="15538" spans="16:30" ht="4.5" customHeight="1" x14ac:dyDescent="0.2">
      <c r="P15538" s="75"/>
      <c r="Q15538" s="75"/>
      <c r="W15538" s="75"/>
      <c r="AD15538" s="77"/>
    </row>
    <row r="15539" spans="16:30" ht="4.5" customHeight="1" x14ac:dyDescent="0.2">
      <c r="P15539" s="75"/>
      <c r="Q15539" s="75"/>
      <c r="W15539" s="75"/>
      <c r="AD15539" s="77"/>
    </row>
    <row r="15540" spans="16:30" ht="4.5" customHeight="1" x14ac:dyDescent="0.2">
      <c r="P15540" s="75"/>
      <c r="Q15540" s="75"/>
      <c r="W15540" s="75"/>
      <c r="AD15540" s="77"/>
    </row>
    <row r="15541" spans="16:30" ht="4.5" customHeight="1" x14ac:dyDescent="0.2">
      <c r="P15541" s="75"/>
      <c r="Q15541" s="75"/>
      <c r="W15541" s="75"/>
      <c r="AD15541" s="77"/>
    </row>
    <row r="15542" spans="16:30" ht="4.5" customHeight="1" x14ac:dyDescent="0.2">
      <c r="P15542" s="75"/>
      <c r="Q15542" s="75"/>
      <c r="W15542" s="75"/>
      <c r="AD15542" s="77"/>
    </row>
    <row r="15543" spans="16:30" ht="4.5" customHeight="1" x14ac:dyDescent="0.2">
      <c r="P15543" s="75"/>
      <c r="Q15543" s="75"/>
      <c r="W15543" s="75"/>
      <c r="AD15543" s="77"/>
    </row>
    <row r="15544" spans="16:30" ht="4.5" customHeight="1" x14ac:dyDescent="0.2">
      <c r="P15544" s="75"/>
      <c r="Q15544" s="75"/>
      <c r="W15544" s="75"/>
      <c r="AD15544" s="77"/>
    </row>
    <row r="15545" spans="16:30" ht="4.5" customHeight="1" x14ac:dyDescent="0.2">
      <c r="P15545" s="75"/>
      <c r="Q15545" s="75"/>
      <c r="W15545" s="75"/>
      <c r="AD15545" s="77"/>
    </row>
    <row r="15546" spans="16:30" ht="4.5" customHeight="1" x14ac:dyDescent="0.2">
      <c r="P15546" s="75"/>
      <c r="Q15546" s="75"/>
      <c r="W15546" s="75"/>
      <c r="AD15546" s="77"/>
    </row>
    <row r="15547" spans="16:30" ht="4.5" customHeight="1" x14ac:dyDescent="0.2">
      <c r="P15547" s="75"/>
      <c r="Q15547" s="75"/>
      <c r="W15547" s="75"/>
      <c r="AD15547" s="77"/>
    </row>
    <row r="15548" spans="16:30" ht="4.5" customHeight="1" x14ac:dyDescent="0.2">
      <c r="P15548" s="75"/>
      <c r="Q15548" s="75"/>
      <c r="W15548" s="75"/>
      <c r="AD15548" s="77"/>
    </row>
    <row r="15549" spans="16:30" ht="4.5" customHeight="1" x14ac:dyDescent="0.2">
      <c r="P15549" s="75"/>
      <c r="Q15549" s="75"/>
      <c r="W15549" s="75"/>
      <c r="AD15549" s="77"/>
    </row>
    <row r="15550" spans="16:30" ht="4.5" customHeight="1" x14ac:dyDescent="0.2">
      <c r="P15550" s="75"/>
      <c r="Q15550" s="75"/>
      <c r="W15550" s="75"/>
      <c r="AD15550" s="77"/>
    </row>
    <row r="15551" spans="16:30" ht="4.5" customHeight="1" x14ac:dyDescent="0.2">
      <c r="P15551" s="75"/>
      <c r="Q15551" s="75"/>
      <c r="W15551" s="75"/>
      <c r="AD15551" s="77"/>
    </row>
    <row r="15552" spans="16:30" ht="4.5" customHeight="1" x14ac:dyDescent="0.2">
      <c r="P15552" s="75"/>
      <c r="Q15552" s="75"/>
      <c r="W15552" s="75"/>
      <c r="AD15552" s="77"/>
    </row>
    <row r="15553" spans="16:30" ht="4.5" customHeight="1" x14ac:dyDescent="0.2">
      <c r="P15553" s="75"/>
      <c r="Q15553" s="75"/>
      <c r="W15553" s="75"/>
      <c r="AD15553" s="77"/>
    </row>
    <row r="15554" spans="16:30" ht="4.5" customHeight="1" x14ac:dyDescent="0.2">
      <c r="P15554" s="75"/>
      <c r="Q15554" s="75"/>
      <c r="W15554" s="75"/>
      <c r="AD15554" s="77"/>
    </row>
    <row r="15555" spans="16:30" ht="4.5" customHeight="1" x14ac:dyDescent="0.2">
      <c r="P15555" s="75"/>
      <c r="Q15555" s="75"/>
      <c r="W15555" s="75"/>
      <c r="AD15555" s="77"/>
    </row>
    <row r="15556" spans="16:30" ht="4.5" customHeight="1" x14ac:dyDescent="0.2">
      <c r="P15556" s="75"/>
      <c r="Q15556" s="75"/>
      <c r="W15556" s="75"/>
      <c r="AD15556" s="77"/>
    </row>
    <row r="15557" spans="16:30" ht="4.5" customHeight="1" x14ac:dyDescent="0.2">
      <c r="P15557" s="75"/>
      <c r="Q15557" s="75"/>
      <c r="W15557" s="75"/>
      <c r="AD15557" s="77"/>
    </row>
    <row r="15558" spans="16:30" ht="4.5" customHeight="1" x14ac:dyDescent="0.2">
      <c r="P15558" s="75"/>
      <c r="Q15558" s="75"/>
      <c r="W15558" s="75"/>
      <c r="AD15558" s="77"/>
    </row>
    <row r="15559" spans="16:30" ht="4.5" customHeight="1" x14ac:dyDescent="0.2">
      <c r="P15559" s="75"/>
      <c r="Q15559" s="75"/>
      <c r="W15559" s="75"/>
      <c r="AD15559" s="77"/>
    </row>
    <row r="15560" spans="16:30" ht="4.5" customHeight="1" x14ac:dyDescent="0.2">
      <c r="P15560" s="75"/>
      <c r="Q15560" s="75"/>
      <c r="W15560" s="75"/>
      <c r="AD15560" s="77"/>
    </row>
    <row r="15561" spans="16:30" ht="4.5" customHeight="1" x14ac:dyDescent="0.2">
      <c r="P15561" s="75"/>
      <c r="Q15561" s="75"/>
      <c r="W15561" s="75"/>
      <c r="AD15561" s="77"/>
    </row>
    <row r="15562" spans="16:30" ht="4.5" customHeight="1" x14ac:dyDescent="0.2">
      <c r="P15562" s="75"/>
      <c r="Q15562" s="75"/>
      <c r="W15562" s="75"/>
      <c r="AD15562" s="77"/>
    </row>
    <row r="15563" spans="16:30" ht="4.5" customHeight="1" x14ac:dyDescent="0.2">
      <c r="P15563" s="75"/>
      <c r="Q15563" s="75"/>
      <c r="W15563" s="75"/>
      <c r="AD15563" s="77"/>
    </row>
    <row r="15564" spans="16:30" ht="4.5" customHeight="1" x14ac:dyDescent="0.2">
      <c r="P15564" s="75"/>
      <c r="Q15564" s="75"/>
      <c r="W15564" s="75"/>
      <c r="AD15564" s="77"/>
    </row>
    <row r="15565" spans="16:30" ht="4.5" customHeight="1" x14ac:dyDescent="0.2">
      <c r="P15565" s="75"/>
      <c r="Q15565" s="75"/>
      <c r="W15565" s="75"/>
      <c r="AD15565" s="77"/>
    </row>
    <row r="15566" spans="16:30" ht="4.5" customHeight="1" x14ac:dyDescent="0.2">
      <c r="P15566" s="75"/>
      <c r="Q15566" s="75"/>
      <c r="W15566" s="75"/>
      <c r="AD15566" s="77"/>
    </row>
    <row r="15567" spans="16:30" ht="4.5" customHeight="1" x14ac:dyDescent="0.2">
      <c r="P15567" s="75"/>
      <c r="Q15567" s="75"/>
      <c r="W15567" s="75"/>
      <c r="AD15567" s="77"/>
    </row>
    <row r="15568" spans="16:30" ht="4.5" customHeight="1" x14ac:dyDescent="0.2">
      <c r="P15568" s="75"/>
      <c r="Q15568" s="75"/>
      <c r="W15568" s="75"/>
      <c r="AD15568" s="77"/>
    </row>
    <row r="15569" spans="16:30" ht="4.5" customHeight="1" x14ac:dyDescent="0.2">
      <c r="P15569" s="75"/>
      <c r="Q15569" s="75"/>
      <c r="W15569" s="75"/>
      <c r="AD15569" s="77"/>
    </row>
    <row r="15570" spans="16:30" ht="4.5" customHeight="1" x14ac:dyDescent="0.2">
      <c r="P15570" s="75"/>
      <c r="Q15570" s="75"/>
      <c r="W15570" s="75"/>
      <c r="AD15570" s="77"/>
    </row>
    <row r="15571" spans="16:30" ht="4.5" customHeight="1" x14ac:dyDescent="0.2">
      <c r="P15571" s="75"/>
      <c r="Q15571" s="75"/>
      <c r="W15571" s="75"/>
      <c r="AD15571" s="77"/>
    </row>
    <row r="15572" spans="16:30" ht="4.5" customHeight="1" x14ac:dyDescent="0.2">
      <c r="P15572" s="75"/>
      <c r="Q15572" s="75"/>
      <c r="W15572" s="75"/>
      <c r="AD15572" s="77"/>
    </row>
    <row r="15573" spans="16:30" ht="4.5" customHeight="1" x14ac:dyDescent="0.2">
      <c r="P15573" s="75"/>
      <c r="Q15573" s="75"/>
      <c r="W15573" s="75"/>
      <c r="AD15573" s="77"/>
    </row>
    <row r="15574" spans="16:30" ht="4.5" customHeight="1" x14ac:dyDescent="0.2">
      <c r="P15574" s="75"/>
      <c r="Q15574" s="75"/>
      <c r="W15574" s="75"/>
      <c r="AD15574" s="77"/>
    </row>
    <row r="15575" spans="16:30" ht="4.5" customHeight="1" x14ac:dyDescent="0.2">
      <c r="P15575" s="75"/>
      <c r="Q15575" s="75"/>
      <c r="W15575" s="75"/>
      <c r="AD15575" s="77"/>
    </row>
    <row r="15576" spans="16:30" ht="4.5" customHeight="1" x14ac:dyDescent="0.2">
      <c r="P15576" s="75"/>
      <c r="Q15576" s="75"/>
      <c r="W15576" s="75"/>
      <c r="AD15576" s="77"/>
    </row>
    <row r="15577" spans="16:30" ht="4.5" customHeight="1" x14ac:dyDescent="0.2">
      <c r="P15577" s="75"/>
      <c r="Q15577" s="75"/>
      <c r="W15577" s="75"/>
      <c r="AD15577" s="77"/>
    </row>
    <row r="15578" spans="16:30" ht="4.5" customHeight="1" x14ac:dyDescent="0.2">
      <c r="P15578" s="75"/>
      <c r="Q15578" s="75"/>
      <c r="W15578" s="75"/>
      <c r="AD15578" s="77"/>
    </row>
    <row r="15579" spans="16:30" ht="4.5" customHeight="1" x14ac:dyDescent="0.2">
      <c r="P15579" s="75"/>
      <c r="Q15579" s="75"/>
      <c r="W15579" s="75"/>
      <c r="AD15579" s="77"/>
    </row>
    <row r="15580" spans="16:30" ht="4.5" customHeight="1" x14ac:dyDescent="0.2">
      <c r="P15580" s="75"/>
      <c r="Q15580" s="75"/>
      <c r="W15580" s="75"/>
      <c r="AD15580" s="77"/>
    </row>
    <row r="15581" spans="16:30" ht="4.5" customHeight="1" x14ac:dyDescent="0.2">
      <c r="P15581" s="75"/>
      <c r="Q15581" s="75"/>
      <c r="W15581" s="75"/>
      <c r="AD15581" s="77"/>
    </row>
    <row r="15582" spans="16:30" ht="4.5" customHeight="1" x14ac:dyDescent="0.2">
      <c r="P15582" s="75"/>
      <c r="Q15582" s="75"/>
      <c r="W15582" s="75"/>
      <c r="AD15582" s="77"/>
    </row>
    <row r="15583" spans="16:30" ht="4.5" customHeight="1" x14ac:dyDescent="0.2">
      <c r="P15583" s="75"/>
      <c r="Q15583" s="75"/>
      <c r="W15583" s="75"/>
      <c r="AD15583" s="77"/>
    </row>
    <row r="15584" spans="16:30" ht="4.5" customHeight="1" x14ac:dyDescent="0.2">
      <c r="P15584" s="75"/>
      <c r="Q15584" s="75"/>
      <c r="W15584" s="75"/>
      <c r="AD15584" s="77"/>
    </row>
    <row r="15585" spans="16:30" ht="4.5" customHeight="1" x14ac:dyDescent="0.2">
      <c r="P15585" s="75"/>
      <c r="Q15585" s="75"/>
      <c r="W15585" s="75"/>
      <c r="AD15585" s="77"/>
    </row>
    <row r="15586" spans="16:30" ht="4.5" customHeight="1" x14ac:dyDescent="0.2">
      <c r="P15586" s="75"/>
      <c r="Q15586" s="75"/>
      <c r="W15586" s="75"/>
      <c r="AD15586" s="77"/>
    </row>
    <row r="15587" spans="16:30" ht="4.5" customHeight="1" x14ac:dyDescent="0.2">
      <c r="P15587" s="75"/>
      <c r="Q15587" s="75"/>
      <c r="W15587" s="75"/>
      <c r="AD15587" s="77"/>
    </row>
    <row r="15588" spans="16:30" ht="4.5" customHeight="1" x14ac:dyDescent="0.2">
      <c r="P15588" s="75"/>
      <c r="Q15588" s="75"/>
      <c r="W15588" s="75"/>
      <c r="AD15588" s="77"/>
    </row>
    <row r="15589" spans="16:30" ht="4.5" customHeight="1" x14ac:dyDescent="0.2">
      <c r="P15589" s="75"/>
      <c r="Q15589" s="75"/>
      <c r="W15589" s="75"/>
      <c r="AD15589" s="77"/>
    </row>
    <row r="15590" spans="16:30" ht="4.5" customHeight="1" x14ac:dyDescent="0.2">
      <c r="P15590" s="75"/>
      <c r="Q15590" s="75"/>
      <c r="W15590" s="75"/>
      <c r="AD15590" s="77"/>
    </row>
    <row r="15591" spans="16:30" ht="4.5" customHeight="1" x14ac:dyDescent="0.2">
      <c r="P15591" s="75"/>
      <c r="Q15591" s="75"/>
      <c r="W15591" s="75"/>
      <c r="AD15591" s="77"/>
    </row>
    <row r="15592" spans="16:30" ht="4.5" customHeight="1" x14ac:dyDescent="0.2">
      <c r="P15592" s="75"/>
      <c r="Q15592" s="75"/>
      <c r="W15592" s="75"/>
      <c r="AD15592" s="77"/>
    </row>
    <row r="15593" spans="16:30" ht="4.5" customHeight="1" x14ac:dyDescent="0.2">
      <c r="P15593" s="75"/>
      <c r="Q15593" s="75"/>
      <c r="W15593" s="75"/>
      <c r="AD15593" s="77"/>
    </row>
    <row r="15594" spans="16:30" ht="4.5" customHeight="1" x14ac:dyDescent="0.2">
      <c r="P15594" s="75"/>
      <c r="Q15594" s="75"/>
      <c r="W15594" s="75"/>
      <c r="AD15594" s="77"/>
    </row>
    <row r="15595" spans="16:30" ht="4.5" customHeight="1" x14ac:dyDescent="0.2">
      <c r="P15595" s="75"/>
      <c r="Q15595" s="75"/>
      <c r="W15595" s="75"/>
      <c r="AD15595" s="77"/>
    </row>
    <row r="15596" spans="16:30" ht="4.5" customHeight="1" x14ac:dyDescent="0.2">
      <c r="P15596" s="75"/>
      <c r="Q15596" s="75"/>
      <c r="W15596" s="75"/>
      <c r="AD15596" s="77"/>
    </row>
    <row r="15597" spans="16:30" ht="4.5" customHeight="1" x14ac:dyDescent="0.2">
      <c r="P15597" s="75"/>
      <c r="Q15597" s="75"/>
      <c r="W15597" s="75"/>
      <c r="AD15597" s="77"/>
    </row>
    <row r="15598" spans="16:30" ht="4.5" customHeight="1" x14ac:dyDescent="0.2">
      <c r="P15598" s="75"/>
      <c r="Q15598" s="75"/>
      <c r="W15598" s="75"/>
      <c r="AD15598" s="77"/>
    </row>
    <row r="15599" spans="16:30" ht="4.5" customHeight="1" x14ac:dyDescent="0.2">
      <c r="P15599" s="75"/>
      <c r="Q15599" s="75"/>
      <c r="W15599" s="75"/>
      <c r="AD15599" s="77"/>
    </row>
    <row r="15600" spans="16:30" ht="4.5" customHeight="1" x14ac:dyDescent="0.2">
      <c r="P15600" s="75"/>
      <c r="Q15600" s="75"/>
      <c r="W15600" s="75"/>
      <c r="AD15600" s="77"/>
    </row>
    <row r="15601" spans="16:30" ht="4.5" customHeight="1" x14ac:dyDescent="0.2">
      <c r="P15601" s="75"/>
      <c r="Q15601" s="75"/>
      <c r="W15601" s="75"/>
      <c r="AD15601" s="77"/>
    </row>
    <row r="15602" spans="16:30" ht="4.5" customHeight="1" x14ac:dyDescent="0.2">
      <c r="P15602" s="75"/>
      <c r="Q15602" s="75"/>
      <c r="W15602" s="75"/>
      <c r="AD15602" s="77"/>
    </row>
    <row r="15603" spans="16:30" ht="4.5" customHeight="1" x14ac:dyDescent="0.2">
      <c r="P15603" s="75"/>
      <c r="Q15603" s="75"/>
      <c r="W15603" s="75"/>
      <c r="AD15603" s="77"/>
    </row>
    <row r="15604" spans="16:30" ht="4.5" customHeight="1" x14ac:dyDescent="0.2">
      <c r="P15604" s="75"/>
      <c r="Q15604" s="75"/>
      <c r="W15604" s="75"/>
      <c r="AD15604" s="77"/>
    </row>
    <row r="15605" spans="16:30" ht="4.5" customHeight="1" x14ac:dyDescent="0.2">
      <c r="P15605" s="75"/>
      <c r="Q15605" s="75"/>
      <c r="W15605" s="75"/>
      <c r="AD15605" s="77"/>
    </row>
    <row r="15606" spans="16:30" ht="4.5" customHeight="1" x14ac:dyDescent="0.2">
      <c r="P15606" s="75"/>
      <c r="Q15606" s="75"/>
      <c r="W15606" s="75"/>
      <c r="AD15606" s="77"/>
    </row>
    <row r="15607" spans="16:30" ht="4.5" customHeight="1" x14ac:dyDescent="0.2">
      <c r="P15607" s="75"/>
      <c r="Q15607" s="75"/>
      <c r="W15607" s="75"/>
      <c r="AD15607" s="77"/>
    </row>
    <row r="15608" spans="16:30" ht="4.5" customHeight="1" x14ac:dyDescent="0.2">
      <c r="P15608" s="75"/>
      <c r="Q15608" s="75"/>
      <c r="W15608" s="75"/>
      <c r="AD15608" s="77"/>
    </row>
    <row r="15609" spans="16:30" ht="4.5" customHeight="1" x14ac:dyDescent="0.2">
      <c r="P15609" s="75"/>
      <c r="Q15609" s="75"/>
      <c r="W15609" s="75"/>
      <c r="AD15609" s="77"/>
    </row>
    <row r="15610" spans="16:30" ht="4.5" customHeight="1" x14ac:dyDescent="0.2">
      <c r="P15610" s="75"/>
      <c r="Q15610" s="75"/>
      <c r="W15610" s="75"/>
      <c r="AD15610" s="77"/>
    </row>
    <row r="15611" spans="16:30" ht="4.5" customHeight="1" x14ac:dyDescent="0.2">
      <c r="P15611" s="75"/>
      <c r="Q15611" s="75"/>
      <c r="W15611" s="75"/>
      <c r="AD15611" s="77"/>
    </row>
    <row r="15612" spans="16:30" ht="4.5" customHeight="1" x14ac:dyDescent="0.2">
      <c r="P15612" s="75"/>
      <c r="Q15612" s="75"/>
      <c r="W15612" s="75"/>
      <c r="AD15612" s="77"/>
    </row>
    <row r="15613" spans="16:30" ht="4.5" customHeight="1" x14ac:dyDescent="0.2">
      <c r="P15613" s="75"/>
      <c r="Q15613" s="75"/>
      <c r="W15613" s="75"/>
      <c r="AD15613" s="77"/>
    </row>
    <row r="15614" spans="16:30" ht="4.5" customHeight="1" x14ac:dyDescent="0.2">
      <c r="P15614" s="75"/>
      <c r="Q15614" s="75"/>
      <c r="W15614" s="75"/>
      <c r="AD15614" s="77"/>
    </row>
    <row r="15615" spans="16:30" ht="4.5" customHeight="1" x14ac:dyDescent="0.2">
      <c r="P15615" s="75"/>
      <c r="Q15615" s="75"/>
      <c r="W15615" s="75"/>
      <c r="AD15615" s="77"/>
    </row>
    <row r="15616" spans="16:30" ht="4.5" customHeight="1" x14ac:dyDescent="0.2">
      <c r="P15616" s="75"/>
      <c r="Q15616" s="75"/>
      <c r="W15616" s="75"/>
      <c r="AD15616" s="77"/>
    </row>
    <row r="15617" spans="16:30" ht="4.5" customHeight="1" x14ac:dyDescent="0.2">
      <c r="P15617" s="75"/>
      <c r="Q15617" s="75"/>
      <c r="W15617" s="75"/>
      <c r="AD15617" s="77"/>
    </row>
    <row r="15618" spans="16:30" ht="4.5" customHeight="1" x14ac:dyDescent="0.2">
      <c r="P15618" s="75"/>
      <c r="Q15618" s="75"/>
      <c r="W15618" s="75"/>
      <c r="AD15618" s="77"/>
    </row>
    <row r="15619" spans="16:30" ht="4.5" customHeight="1" x14ac:dyDescent="0.2">
      <c r="P15619" s="75"/>
      <c r="Q15619" s="75"/>
      <c r="W15619" s="75"/>
      <c r="AD15619" s="77"/>
    </row>
    <row r="15620" spans="16:30" ht="4.5" customHeight="1" x14ac:dyDescent="0.2">
      <c r="P15620" s="75"/>
      <c r="Q15620" s="75"/>
      <c r="W15620" s="75"/>
      <c r="AD15620" s="77"/>
    </row>
    <row r="15621" spans="16:30" ht="4.5" customHeight="1" x14ac:dyDescent="0.2">
      <c r="P15621" s="75"/>
      <c r="Q15621" s="75"/>
      <c r="W15621" s="75"/>
      <c r="AD15621" s="77"/>
    </row>
    <row r="15622" spans="16:30" ht="4.5" customHeight="1" x14ac:dyDescent="0.2">
      <c r="P15622" s="75"/>
      <c r="Q15622" s="75"/>
      <c r="W15622" s="75"/>
      <c r="AD15622" s="77"/>
    </row>
    <row r="15623" spans="16:30" ht="4.5" customHeight="1" x14ac:dyDescent="0.2">
      <c r="P15623" s="75"/>
      <c r="Q15623" s="75"/>
      <c r="W15623" s="75"/>
      <c r="AD15623" s="77"/>
    </row>
    <row r="15624" spans="16:30" ht="4.5" customHeight="1" x14ac:dyDescent="0.2">
      <c r="P15624" s="75"/>
      <c r="Q15624" s="75"/>
      <c r="W15624" s="75"/>
      <c r="AD15624" s="77"/>
    </row>
    <row r="15625" spans="16:30" ht="4.5" customHeight="1" x14ac:dyDescent="0.2">
      <c r="P15625" s="75"/>
      <c r="Q15625" s="75"/>
      <c r="W15625" s="75"/>
      <c r="AD15625" s="77"/>
    </row>
    <row r="15626" spans="16:30" ht="4.5" customHeight="1" x14ac:dyDescent="0.2">
      <c r="P15626" s="75"/>
      <c r="Q15626" s="75"/>
      <c r="W15626" s="75"/>
      <c r="AD15626" s="77"/>
    </row>
    <row r="15627" spans="16:30" ht="4.5" customHeight="1" x14ac:dyDescent="0.2">
      <c r="P15627" s="75"/>
      <c r="Q15627" s="75"/>
      <c r="W15627" s="75"/>
      <c r="AD15627" s="77"/>
    </row>
    <row r="15628" spans="16:30" ht="4.5" customHeight="1" x14ac:dyDescent="0.2">
      <c r="P15628" s="75"/>
      <c r="Q15628" s="75"/>
      <c r="W15628" s="75"/>
      <c r="AD15628" s="77"/>
    </row>
    <row r="15629" spans="16:30" ht="4.5" customHeight="1" x14ac:dyDescent="0.2">
      <c r="P15629" s="75"/>
      <c r="Q15629" s="75"/>
      <c r="W15629" s="75"/>
      <c r="AD15629" s="77"/>
    </row>
    <row r="15630" spans="16:30" ht="4.5" customHeight="1" x14ac:dyDescent="0.2">
      <c r="P15630" s="75"/>
      <c r="Q15630" s="75"/>
      <c r="W15630" s="75"/>
      <c r="AD15630" s="77"/>
    </row>
    <row r="15631" spans="16:30" ht="4.5" customHeight="1" x14ac:dyDescent="0.2">
      <c r="P15631" s="75"/>
      <c r="Q15631" s="75"/>
      <c r="W15631" s="75"/>
      <c r="AD15631" s="77"/>
    </row>
    <row r="15632" spans="16:30" ht="4.5" customHeight="1" x14ac:dyDescent="0.2">
      <c r="P15632" s="75"/>
      <c r="Q15632" s="75"/>
      <c r="W15632" s="75"/>
      <c r="AD15632" s="77"/>
    </row>
    <row r="15633" spans="16:30" ht="4.5" customHeight="1" x14ac:dyDescent="0.2">
      <c r="P15633" s="75"/>
      <c r="Q15633" s="75"/>
      <c r="W15633" s="75"/>
      <c r="AD15633" s="77"/>
    </row>
    <row r="15634" spans="16:30" ht="4.5" customHeight="1" x14ac:dyDescent="0.2">
      <c r="P15634" s="75"/>
      <c r="Q15634" s="75"/>
      <c r="W15634" s="75"/>
      <c r="AD15634" s="77"/>
    </row>
    <row r="15635" spans="16:30" ht="4.5" customHeight="1" x14ac:dyDescent="0.2">
      <c r="P15635" s="75"/>
      <c r="Q15635" s="75"/>
      <c r="W15635" s="75"/>
      <c r="AD15635" s="77"/>
    </row>
    <row r="15636" spans="16:30" ht="4.5" customHeight="1" x14ac:dyDescent="0.2">
      <c r="P15636" s="75"/>
      <c r="Q15636" s="75"/>
      <c r="W15636" s="75"/>
      <c r="AD15636" s="77"/>
    </row>
    <row r="15637" spans="16:30" ht="4.5" customHeight="1" x14ac:dyDescent="0.2">
      <c r="P15637" s="75"/>
      <c r="Q15637" s="75"/>
      <c r="W15637" s="75"/>
      <c r="AD15637" s="77"/>
    </row>
    <row r="15638" spans="16:30" ht="4.5" customHeight="1" x14ac:dyDescent="0.2">
      <c r="P15638" s="75"/>
      <c r="Q15638" s="75"/>
      <c r="W15638" s="75"/>
      <c r="AD15638" s="77"/>
    </row>
    <row r="15639" spans="16:30" ht="4.5" customHeight="1" x14ac:dyDescent="0.2">
      <c r="P15639" s="75"/>
      <c r="Q15639" s="75"/>
      <c r="W15639" s="75"/>
      <c r="AD15639" s="77"/>
    </row>
    <row r="15640" spans="16:30" ht="4.5" customHeight="1" x14ac:dyDescent="0.2">
      <c r="P15640" s="75"/>
      <c r="Q15640" s="75"/>
      <c r="W15640" s="75"/>
      <c r="AD15640" s="77"/>
    </row>
    <row r="15641" spans="16:30" ht="4.5" customHeight="1" x14ac:dyDescent="0.2">
      <c r="P15641" s="75"/>
      <c r="Q15641" s="75"/>
      <c r="W15641" s="75"/>
      <c r="AD15641" s="77"/>
    </row>
    <row r="15642" spans="16:30" ht="4.5" customHeight="1" x14ac:dyDescent="0.2">
      <c r="P15642" s="75"/>
      <c r="Q15642" s="75"/>
      <c r="W15642" s="75"/>
      <c r="AD15642" s="77"/>
    </row>
    <row r="15643" spans="16:30" ht="4.5" customHeight="1" x14ac:dyDescent="0.2">
      <c r="P15643" s="75"/>
      <c r="Q15643" s="75"/>
      <c r="W15643" s="75"/>
      <c r="AD15643" s="77"/>
    </row>
    <row r="15644" spans="16:30" ht="4.5" customHeight="1" x14ac:dyDescent="0.2">
      <c r="P15644" s="75"/>
      <c r="Q15644" s="75"/>
      <c r="W15644" s="75"/>
      <c r="AD15644" s="77"/>
    </row>
    <row r="15645" spans="16:30" ht="4.5" customHeight="1" x14ac:dyDescent="0.2">
      <c r="P15645" s="75"/>
      <c r="Q15645" s="75"/>
      <c r="W15645" s="75"/>
      <c r="AD15645" s="77"/>
    </row>
    <row r="15646" spans="16:30" ht="4.5" customHeight="1" x14ac:dyDescent="0.2">
      <c r="P15646" s="75"/>
      <c r="Q15646" s="75"/>
      <c r="W15646" s="75"/>
      <c r="AD15646" s="77"/>
    </row>
    <row r="15647" spans="16:30" ht="4.5" customHeight="1" x14ac:dyDescent="0.2">
      <c r="P15647" s="75"/>
      <c r="Q15647" s="75"/>
      <c r="W15647" s="75"/>
      <c r="AD15647" s="77"/>
    </row>
    <row r="15648" spans="16:30" ht="4.5" customHeight="1" x14ac:dyDescent="0.2">
      <c r="P15648" s="75"/>
      <c r="Q15648" s="75"/>
      <c r="W15648" s="75"/>
      <c r="AD15648" s="77"/>
    </row>
    <row r="15649" spans="16:30" ht="4.5" customHeight="1" x14ac:dyDescent="0.2">
      <c r="P15649" s="75"/>
      <c r="Q15649" s="75"/>
      <c r="W15649" s="75"/>
      <c r="AD15649" s="77"/>
    </row>
    <row r="15650" spans="16:30" ht="4.5" customHeight="1" x14ac:dyDescent="0.2">
      <c r="P15650" s="75"/>
      <c r="Q15650" s="75"/>
      <c r="W15650" s="75"/>
      <c r="AD15650" s="77"/>
    </row>
    <row r="15651" spans="16:30" ht="4.5" customHeight="1" x14ac:dyDescent="0.2">
      <c r="P15651" s="75"/>
      <c r="Q15651" s="75"/>
      <c r="W15651" s="75"/>
      <c r="AD15651" s="77"/>
    </row>
    <row r="15652" spans="16:30" ht="4.5" customHeight="1" x14ac:dyDescent="0.2">
      <c r="P15652" s="75"/>
      <c r="Q15652" s="75"/>
      <c r="W15652" s="75"/>
      <c r="AD15652" s="77"/>
    </row>
    <row r="15653" spans="16:30" ht="4.5" customHeight="1" x14ac:dyDescent="0.2">
      <c r="P15653" s="75"/>
      <c r="Q15653" s="75"/>
      <c r="W15653" s="75"/>
      <c r="AD15653" s="77"/>
    </row>
    <row r="15654" spans="16:30" ht="4.5" customHeight="1" x14ac:dyDescent="0.2">
      <c r="P15654" s="75"/>
      <c r="Q15654" s="75"/>
      <c r="W15654" s="75"/>
      <c r="AD15654" s="77"/>
    </row>
    <row r="15655" spans="16:30" ht="4.5" customHeight="1" x14ac:dyDescent="0.2">
      <c r="P15655" s="75"/>
      <c r="Q15655" s="75"/>
      <c r="W15655" s="75"/>
      <c r="AD15655" s="77"/>
    </row>
    <row r="15656" spans="16:30" ht="4.5" customHeight="1" x14ac:dyDescent="0.2">
      <c r="P15656" s="75"/>
      <c r="Q15656" s="75"/>
      <c r="W15656" s="75"/>
      <c r="AD15656" s="77"/>
    </row>
    <row r="15657" spans="16:30" ht="4.5" customHeight="1" x14ac:dyDescent="0.2">
      <c r="P15657" s="75"/>
      <c r="Q15657" s="75"/>
      <c r="W15657" s="75"/>
      <c r="AD15657" s="77"/>
    </row>
    <row r="15658" spans="16:30" ht="4.5" customHeight="1" x14ac:dyDescent="0.2">
      <c r="P15658" s="75"/>
      <c r="Q15658" s="75"/>
      <c r="W15658" s="75"/>
      <c r="AD15658" s="77"/>
    </row>
    <row r="15659" spans="16:30" ht="4.5" customHeight="1" x14ac:dyDescent="0.2">
      <c r="P15659" s="75"/>
      <c r="Q15659" s="75"/>
      <c r="W15659" s="75"/>
      <c r="AD15659" s="77"/>
    </row>
    <row r="15660" spans="16:30" ht="4.5" customHeight="1" x14ac:dyDescent="0.2">
      <c r="P15660" s="75"/>
      <c r="Q15660" s="75"/>
      <c r="W15660" s="75"/>
      <c r="AD15660" s="77"/>
    </row>
    <row r="15661" spans="16:30" ht="4.5" customHeight="1" x14ac:dyDescent="0.2">
      <c r="P15661" s="75"/>
      <c r="Q15661" s="75"/>
      <c r="W15661" s="75"/>
      <c r="AD15661" s="77"/>
    </row>
    <row r="15662" spans="16:30" ht="4.5" customHeight="1" x14ac:dyDescent="0.2">
      <c r="P15662" s="75"/>
      <c r="Q15662" s="75"/>
      <c r="W15662" s="75"/>
      <c r="AD15662" s="77"/>
    </row>
    <row r="15663" spans="16:30" ht="4.5" customHeight="1" x14ac:dyDescent="0.2">
      <c r="P15663" s="75"/>
      <c r="Q15663" s="75"/>
      <c r="W15663" s="75"/>
      <c r="AD15663" s="77"/>
    </row>
    <row r="15664" spans="16:30" ht="4.5" customHeight="1" x14ac:dyDescent="0.2">
      <c r="P15664" s="75"/>
      <c r="Q15664" s="75"/>
      <c r="W15664" s="75"/>
      <c r="AD15664" s="77"/>
    </row>
    <row r="15665" spans="16:30" ht="4.5" customHeight="1" x14ac:dyDescent="0.2">
      <c r="P15665" s="75"/>
      <c r="Q15665" s="75"/>
      <c r="W15665" s="75"/>
      <c r="AD15665" s="77"/>
    </row>
    <row r="15666" spans="16:30" ht="4.5" customHeight="1" x14ac:dyDescent="0.2">
      <c r="P15666" s="75"/>
      <c r="Q15666" s="75"/>
      <c r="W15666" s="75"/>
      <c r="AD15666" s="77"/>
    </row>
    <row r="15667" spans="16:30" ht="4.5" customHeight="1" x14ac:dyDescent="0.2">
      <c r="P15667" s="75"/>
      <c r="Q15667" s="75"/>
      <c r="W15667" s="75"/>
      <c r="AD15667" s="77"/>
    </row>
    <row r="15668" spans="16:30" ht="4.5" customHeight="1" x14ac:dyDescent="0.2">
      <c r="P15668" s="75"/>
      <c r="Q15668" s="75"/>
      <c r="W15668" s="75"/>
      <c r="AD15668" s="77"/>
    </row>
    <row r="15669" spans="16:30" ht="4.5" customHeight="1" x14ac:dyDescent="0.2">
      <c r="P15669" s="75"/>
      <c r="Q15669" s="75"/>
      <c r="W15669" s="75"/>
      <c r="AD15669" s="77"/>
    </row>
    <row r="15670" spans="16:30" ht="4.5" customHeight="1" x14ac:dyDescent="0.2">
      <c r="P15670" s="75"/>
      <c r="Q15670" s="75"/>
      <c r="W15670" s="75"/>
      <c r="AD15670" s="77"/>
    </row>
    <row r="15671" spans="16:30" ht="4.5" customHeight="1" x14ac:dyDescent="0.2">
      <c r="P15671" s="75"/>
      <c r="Q15671" s="75"/>
      <c r="W15671" s="75"/>
      <c r="AD15671" s="77"/>
    </row>
    <row r="15672" spans="16:30" ht="4.5" customHeight="1" x14ac:dyDescent="0.2">
      <c r="P15672" s="75"/>
      <c r="Q15672" s="75"/>
      <c r="W15672" s="75"/>
      <c r="AD15672" s="77"/>
    </row>
    <row r="15673" spans="16:30" ht="4.5" customHeight="1" x14ac:dyDescent="0.2">
      <c r="P15673" s="75"/>
      <c r="Q15673" s="75"/>
      <c r="W15673" s="75"/>
      <c r="AD15673" s="77"/>
    </row>
    <row r="15674" spans="16:30" ht="4.5" customHeight="1" x14ac:dyDescent="0.2">
      <c r="P15674" s="75"/>
      <c r="Q15674" s="75"/>
      <c r="W15674" s="75"/>
      <c r="AD15674" s="77"/>
    </row>
    <row r="15675" spans="16:30" ht="4.5" customHeight="1" x14ac:dyDescent="0.2">
      <c r="P15675" s="75"/>
      <c r="Q15675" s="75"/>
      <c r="W15675" s="75"/>
      <c r="AD15675" s="77"/>
    </row>
    <row r="15676" spans="16:30" ht="4.5" customHeight="1" x14ac:dyDescent="0.2">
      <c r="P15676" s="75"/>
      <c r="Q15676" s="75"/>
      <c r="W15676" s="75"/>
      <c r="AD15676" s="77"/>
    </row>
    <row r="15677" spans="16:30" ht="4.5" customHeight="1" x14ac:dyDescent="0.2">
      <c r="P15677" s="75"/>
      <c r="Q15677" s="75"/>
      <c r="W15677" s="75"/>
      <c r="AD15677" s="77"/>
    </row>
    <row r="15678" spans="16:30" ht="4.5" customHeight="1" x14ac:dyDescent="0.2">
      <c r="P15678" s="75"/>
      <c r="Q15678" s="75"/>
      <c r="W15678" s="75"/>
      <c r="AD15678" s="77"/>
    </row>
    <row r="15679" spans="16:30" ht="4.5" customHeight="1" x14ac:dyDescent="0.2">
      <c r="P15679" s="75"/>
      <c r="Q15679" s="75"/>
      <c r="W15679" s="75"/>
      <c r="AD15679" s="77"/>
    </row>
    <row r="15680" spans="16:30" ht="4.5" customHeight="1" x14ac:dyDescent="0.2">
      <c r="P15680" s="75"/>
      <c r="Q15680" s="75"/>
      <c r="W15680" s="75"/>
      <c r="AD15680" s="77"/>
    </row>
    <row r="15681" spans="16:30" ht="4.5" customHeight="1" x14ac:dyDescent="0.2">
      <c r="P15681" s="75"/>
      <c r="Q15681" s="75"/>
      <c r="W15681" s="75"/>
      <c r="AD15681" s="77"/>
    </row>
    <row r="15682" spans="16:30" ht="4.5" customHeight="1" x14ac:dyDescent="0.2">
      <c r="P15682" s="75"/>
      <c r="Q15682" s="75"/>
      <c r="W15682" s="75"/>
      <c r="AD15682" s="77"/>
    </row>
    <row r="15683" spans="16:30" ht="4.5" customHeight="1" x14ac:dyDescent="0.2">
      <c r="P15683" s="75"/>
      <c r="Q15683" s="75"/>
      <c r="W15683" s="75"/>
      <c r="AD15683" s="77"/>
    </row>
    <row r="15684" spans="16:30" ht="4.5" customHeight="1" x14ac:dyDescent="0.2">
      <c r="P15684" s="75"/>
      <c r="Q15684" s="75"/>
      <c r="W15684" s="75"/>
      <c r="AD15684" s="77"/>
    </row>
    <row r="15685" spans="16:30" ht="4.5" customHeight="1" x14ac:dyDescent="0.2">
      <c r="P15685" s="75"/>
      <c r="Q15685" s="75"/>
      <c r="W15685" s="75"/>
      <c r="AD15685" s="77"/>
    </row>
    <row r="15686" spans="16:30" ht="4.5" customHeight="1" x14ac:dyDescent="0.2">
      <c r="P15686" s="75"/>
      <c r="Q15686" s="75"/>
      <c r="W15686" s="75"/>
      <c r="AD15686" s="77"/>
    </row>
    <row r="15687" spans="16:30" ht="4.5" customHeight="1" x14ac:dyDescent="0.2">
      <c r="P15687" s="75"/>
      <c r="Q15687" s="75"/>
      <c r="W15687" s="75"/>
      <c r="AD15687" s="77"/>
    </row>
    <row r="15688" spans="16:30" ht="4.5" customHeight="1" x14ac:dyDescent="0.2">
      <c r="P15688" s="75"/>
      <c r="Q15688" s="75"/>
      <c r="W15688" s="75"/>
      <c r="AD15688" s="77"/>
    </row>
    <row r="15689" spans="16:30" ht="4.5" customHeight="1" x14ac:dyDescent="0.2">
      <c r="P15689" s="75"/>
      <c r="Q15689" s="75"/>
      <c r="W15689" s="75"/>
      <c r="AD15689" s="77"/>
    </row>
    <row r="15690" spans="16:30" ht="4.5" customHeight="1" x14ac:dyDescent="0.2">
      <c r="P15690" s="75"/>
      <c r="Q15690" s="75"/>
      <c r="W15690" s="75"/>
      <c r="AD15690" s="77"/>
    </row>
    <row r="15691" spans="16:30" ht="4.5" customHeight="1" x14ac:dyDescent="0.2">
      <c r="P15691" s="75"/>
      <c r="Q15691" s="75"/>
      <c r="W15691" s="75"/>
      <c r="AD15691" s="77"/>
    </row>
    <row r="15692" spans="16:30" ht="4.5" customHeight="1" x14ac:dyDescent="0.2">
      <c r="P15692" s="75"/>
      <c r="Q15692" s="75"/>
      <c r="W15692" s="75"/>
      <c r="AD15692" s="77"/>
    </row>
    <row r="15693" spans="16:30" ht="4.5" customHeight="1" x14ac:dyDescent="0.2">
      <c r="P15693" s="75"/>
      <c r="Q15693" s="75"/>
      <c r="W15693" s="75"/>
      <c r="AD15693" s="77"/>
    </row>
    <row r="15694" spans="16:30" ht="4.5" customHeight="1" x14ac:dyDescent="0.2">
      <c r="P15694" s="75"/>
      <c r="Q15694" s="75"/>
      <c r="W15694" s="75"/>
      <c r="AD15694" s="77"/>
    </row>
    <row r="15695" spans="16:30" ht="4.5" customHeight="1" x14ac:dyDescent="0.2">
      <c r="P15695" s="75"/>
      <c r="Q15695" s="75"/>
      <c r="W15695" s="75"/>
      <c r="AD15695" s="77"/>
    </row>
    <row r="15696" spans="16:30" ht="4.5" customHeight="1" x14ac:dyDescent="0.2">
      <c r="P15696" s="75"/>
      <c r="Q15696" s="75"/>
      <c r="W15696" s="75"/>
      <c r="AD15696" s="77"/>
    </row>
    <row r="15697" spans="16:30" ht="4.5" customHeight="1" x14ac:dyDescent="0.2">
      <c r="P15697" s="75"/>
      <c r="Q15697" s="75"/>
      <c r="W15697" s="75"/>
      <c r="AD15697" s="77"/>
    </row>
    <row r="15698" spans="16:30" ht="4.5" customHeight="1" x14ac:dyDescent="0.2">
      <c r="P15698" s="75"/>
      <c r="Q15698" s="75"/>
      <c r="W15698" s="75"/>
      <c r="AD15698" s="77"/>
    </row>
    <row r="15699" spans="16:30" ht="4.5" customHeight="1" x14ac:dyDescent="0.2">
      <c r="P15699" s="75"/>
      <c r="Q15699" s="75"/>
      <c r="W15699" s="75"/>
      <c r="AD15699" s="77"/>
    </row>
    <row r="15700" spans="16:30" ht="4.5" customHeight="1" x14ac:dyDescent="0.2">
      <c r="P15700" s="75"/>
      <c r="Q15700" s="75"/>
      <c r="W15700" s="75"/>
      <c r="AD15700" s="77"/>
    </row>
    <row r="15701" spans="16:30" ht="4.5" customHeight="1" x14ac:dyDescent="0.2">
      <c r="P15701" s="75"/>
      <c r="Q15701" s="75"/>
      <c r="W15701" s="75"/>
      <c r="AD15701" s="77"/>
    </row>
    <row r="15702" spans="16:30" ht="4.5" customHeight="1" x14ac:dyDescent="0.2">
      <c r="P15702" s="75"/>
      <c r="Q15702" s="75"/>
      <c r="W15702" s="75"/>
      <c r="AD15702" s="77"/>
    </row>
    <row r="15703" spans="16:30" ht="4.5" customHeight="1" x14ac:dyDescent="0.2">
      <c r="P15703" s="75"/>
      <c r="Q15703" s="75"/>
      <c r="W15703" s="75"/>
      <c r="AD15703" s="77"/>
    </row>
    <row r="15704" spans="16:30" ht="4.5" customHeight="1" x14ac:dyDescent="0.2">
      <c r="P15704" s="75"/>
      <c r="Q15704" s="75"/>
      <c r="W15704" s="75"/>
      <c r="AD15704" s="77"/>
    </row>
    <row r="15705" spans="16:30" ht="4.5" customHeight="1" x14ac:dyDescent="0.2">
      <c r="P15705" s="75"/>
      <c r="Q15705" s="75"/>
      <c r="W15705" s="75"/>
      <c r="AD15705" s="77"/>
    </row>
    <row r="15706" spans="16:30" ht="4.5" customHeight="1" x14ac:dyDescent="0.2">
      <c r="P15706" s="75"/>
      <c r="Q15706" s="75"/>
      <c r="W15706" s="75"/>
      <c r="AD15706" s="77"/>
    </row>
    <row r="15707" spans="16:30" ht="4.5" customHeight="1" x14ac:dyDescent="0.2">
      <c r="P15707" s="75"/>
      <c r="Q15707" s="75"/>
      <c r="W15707" s="75"/>
      <c r="AD15707" s="77"/>
    </row>
    <row r="15708" spans="16:30" ht="4.5" customHeight="1" x14ac:dyDescent="0.2">
      <c r="P15708" s="75"/>
      <c r="Q15708" s="75"/>
      <c r="W15708" s="75"/>
      <c r="AD15708" s="77"/>
    </row>
    <row r="15709" spans="16:30" ht="4.5" customHeight="1" x14ac:dyDescent="0.2">
      <c r="P15709" s="75"/>
      <c r="Q15709" s="75"/>
      <c r="W15709" s="75"/>
      <c r="AD15709" s="77"/>
    </row>
    <row r="15710" spans="16:30" ht="4.5" customHeight="1" x14ac:dyDescent="0.2">
      <c r="P15710" s="75"/>
      <c r="Q15710" s="75"/>
      <c r="W15710" s="75"/>
      <c r="AD15710" s="77"/>
    </row>
    <row r="15711" spans="16:30" ht="4.5" customHeight="1" x14ac:dyDescent="0.2">
      <c r="P15711" s="75"/>
      <c r="Q15711" s="75"/>
      <c r="W15711" s="75"/>
      <c r="AD15711" s="77"/>
    </row>
    <row r="15712" spans="16:30" ht="4.5" customHeight="1" x14ac:dyDescent="0.2">
      <c r="P15712" s="75"/>
      <c r="Q15712" s="75"/>
      <c r="W15712" s="75"/>
      <c r="AD15712" s="77"/>
    </row>
    <row r="15713" spans="16:30" ht="4.5" customHeight="1" x14ac:dyDescent="0.2">
      <c r="P15713" s="75"/>
      <c r="Q15713" s="75"/>
      <c r="W15713" s="75"/>
      <c r="AD15713" s="77"/>
    </row>
    <row r="15714" spans="16:30" ht="4.5" customHeight="1" x14ac:dyDescent="0.2">
      <c r="P15714" s="75"/>
      <c r="Q15714" s="75"/>
      <c r="W15714" s="75"/>
      <c r="AD15714" s="77"/>
    </row>
    <row r="15715" spans="16:30" ht="4.5" customHeight="1" x14ac:dyDescent="0.2">
      <c r="P15715" s="75"/>
      <c r="Q15715" s="75"/>
      <c r="W15715" s="75"/>
      <c r="AD15715" s="77"/>
    </row>
    <row r="15716" spans="16:30" ht="4.5" customHeight="1" x14ac:dyDescent="0.2">
      <c r="P15716" s="75"/>
      <c r="Q15716" s="75"/>
      <c r="W15716" s="75"/>
      <c r="AD15716" s="77"/>
    </row>
    <row r="15717" spans="16:30" ht="4.5" customHeight="1" x14ac:dyDescent="0.2">
      <c r="P15717" s="75"/>
      <c r="Q15717" s="75"/>
      <c r="W15717" s="75"/>
      <c r="AD15717" s="77"/>
    </row>
    <row r="15718" spans="16:30" ht="4.5" customHeight="1" x14ac:dyDescent="0.2">
      <c r="P15718" s="75"/>
      <c r="Q15718" s="75"/>
      <c r="W15718" s="75"/>
      <c r="AD15718" s="77"/>
    </row>
    <row r="15719" spans="16:30" ht="4.5" customHeight="1" x14ac:dyDescent="0.2">
      <c r="P15719" s="75"/>
      <c r="Q15719" s="75"/>
      <c r="W15719" s="75"/>
      <c r="AD15719" s="77"/>
    </row>
    <row r="15720" spans="16:30" ht="4.5" customHeight="1" x14ac:dyDescent="0.2">
      <c r="P15720" s="75"/>
      <c r="Q15720" s="75"/>
      <c r="W15720" s="75"/>
      <c r="AD15720" s="77"/>
    </row>
    <row r="15721" spans="16:30" ht="4.5" customHeight="1" x14ac:dyDescent="0.2">
      <c r="P15721" s="75"/>
      <c r="Q15721" s="75"/>
      <c r="W15721" s="75"/>
      <c r="AD15721" s="77"/>
    </row>
    <row r="15722" spans="16:30" ht="4.5" customHeight="1" x14ac:dyDescent="0.2">
      <c r="P15722" s="75"/>
      <c r="Q15722" s="75"/>
      <c r="W15722" s="75"/>
      <c r="AD15722" s="77"/>
    </row>
    <row r="15723" spans="16:30" ht="4.5" customHeight="1" x14ac:dyDescent="0.2">
      <c r="P15723" s="75"/>
      <c r="Q15723" s="75"/>
      <c r="W15723" s="75"/>
      <c r="AD15723" s="77"/>
    </row>
    <row r="15724" spans="16:30" ht="4.5" customHeight="1" x14ac:dyDescent="0.2">
      <c r="P15724" s="75"/>
      <c r="Q15724" s="75"/>
      <c r="W15724" s="75"/>
      <c r="AD15724" s="77"/>
    </row>
    <row r="15725" spans="16:30" ht="4.5" customHeight="1" x14ac:dyDescent="0.2">
      <c r="P15725" s="75"/>
      <c r="Q15725" s="75"/>
      <c r="W15725" s="75"/>
      <c r="AD15725" s="77"/>
    </row>
    <row r="15726" spans="16:30" ht="4.5" customHeight="1" x14ac:dyDescent="0.2">
      <c r="P15726" s="75"/>
      <c r="Q15726" s="75"/>
      <c r="W15726" s="75"/>
      <c r="AD15726" s="77"/>
    </row>
    <row r="15727" spans="16:30" ht="4.5" customHeight="1" x14ac:dyDescent="0.2">
      <c r="P15727" s="75"/>
      <c r="Q15727" s="75"/>
      <c r="W15727" s="75"/>
      <c r="AD15727" s="77"/>
    </row>
    <row r="15728" spans="16:30" ht="4.5" customHeight="1" x14ac:dyDescent="0.2">
      <c r="P15728" s="75"/>
      <c r="Q15728" s="75"/>
      <c r="W15728" s="75"/>
      <c r="AD15728" s="77"/>
    </row>
    <row r="15729" spans="16:30" ht="4.5" customHeight="1" x14ac:dyDescent="0.2">
      <c r="P15729" s="75"/>
      <c r="Q15729" s="75"/>
      <c r="W15729" s="75"/>
      <c r="AD15729" s="77"/>
    </row>
    <row r="15730" spans="16:30" ht="4.5" customHeight="1" x14ac:dyDescent="0.2">
      <c r="P15730" s="75"/>
      <c r="Q15730" s="75"/>
      <c r="W15730" s="75"/>
      <c r="AD15730" s="77"/>
    </row>
    <row r="15731" spans="16:30" ht="4.5" customHeight="1" x14ac:dyDescent="0.2">
      <c r="P15731" s="75"/>
      <c r="Q15731" s="75"/>
      <c r="W15731" s="75"/>
      <c r="AD15731" s="77"/>
    </row>
    <row r="15732" spans="16:30" ht="4.5" customHeight="1" x14ac:dyDescent="0.2">
      <c r="P15732" s="75"/>
      <c r="Q15732" s="75"/>
      <c r="W15732" s="75"/>
      <c r="AD15732" s="77"/>
    </row>
    <row r="15733" spans="16:30" ht="4.5" customHeight="1" x14ac:dyDescent="0.2">
      <c r="P15733" s="75"/>
      <c r="Q15733" s="75"/>
      <c r="W15733" s="75"/>
      <c r="AD15733" s="77"/>
    </row>
    <row r="15734" spans="16:30" ht="4.5" customHeight="1" x14ac:dyDescent="0.2">
      <c r="P15734" s="75"/>
      <c r="Q15734" s="75"/>
      <c r="W15734" s="75"/>
      <c r="AD15734" s="77"/>
    </row>
    <row r="15735" spans="16:30" ht="4.5" customHeight="1" x14ac:dyDescent="0.2">
      <c r="P15735" s="75"/>
      <c r="Q15735" s="75"/>
      <c r="W15735" s="75"/>
      <c r="AD15735" s="77"/>
    </row>
    <row r="15736" spans="16:30" ht="4.5" customHeight="1" x14ac:dyDescent="0.2">
      <c r="P15736" s="75"/>
      <c r="Q15736" s="75"/>
      <c r="W15736" s="75"/>
      <c r="AD15736" s="77"/>
    </row>
    <row r="15737" spans="16:30" ht="4.5" customHeight="1" x14ac:dyDescent="0.2">
      <c r="P15737" s="75"/>
      <c r="Q15737" s="75"/>
      <c r="W15737" s="75"/>
      <c r="AD15737" s="77"/>
    </row>
    <row r="15738" spans="16:30" ht="4.5" customHeight="1" x14ac:dyDescent="0.2">
      <c r="P15738" s="75"/>
      <c r="Q15738" s="75"/>
      <c r="W15738" s="75"/>
      <c r="AD15738" s="77"/>
    </row>
    <row r="15739" spans="16:30" ht="4.5" customHeight="1" x14ac:dyDescent="0.2">
      <c r="P15739" s="75"/>
      <c r="Q15739" s="75"/>
      <c r="W15739" s="75"/>
      <c r="AD15739" s="77"/>
    </row>
    <row r="15740" spans="16:30" ht="4.5" customHeight="1" x14ac:dyDescent="0.2">
      <c r="P15740" s="75"/>
      <c r="Q15740" s="75"/>
      <c r="W15740" s="75"/>
      <c r="AD15740" s="77"/>
    </row>
    <row r="15741" spans="16:30" ht="4.5" customHeight="1" x14ac:dyDescent="0.2">
      <c r="P15741" s="75"/>
      <c r="Q15741" s="75"/>
      <c r="W15741" s="75"/>
      <c r="AD15741" s="77"/>
    </row>
    <row r="15742" spans="16:30" ht="4.5" customHeight="1" x14ac:dyDescent="0.2">
      <c r="P15742" s="75"/>
      <c r="Q15742" s="75"/>
      <c r="W15742" s="75"/>
      <c r="AD15742" s="77"/>
    </row>
    <row r="15743" spans="16:30" ht="4.5" customHeight="1" x14ac:dyDescent="0.2">
      <c r="P15743" s="75"/>
      <c r="Q15743" s="75"/>
      <c r="W15743" s="75"/>
      <c r="AD15743" s="77"/>
    </row>
    <row r="15744" spans="16:30" ht="4.5" customHeight="1" x14ac:dyDescent="0.2">
      <c r="P15744" s="75"/>
      <c r="Q15744" s="75"/>
      <c r="W15744" s="75"/>
      <c r="AD15744" s="77"/>
    </row>
    <row r="15745" spans="16:30" ht="4.5" customHeight="1" x14ac:dyDescent="0.2">
      <c r="P15745" s="75"/>
      <c r="Q15745" s="75"/>
      <c r="W15745" s="75"/>
      <c r="AD15745" s="77"/>
    </row>
    <row r="15746" spans="16:30" ht="4.5" customHeight="1" x14ac:dyDescent="0.2">
      <c r="P15746" s="75"/>
      <c r="Q15746" s="75"/>
      <c r="W15746" s="75"/>
      <c r="AD15746" s="77"/>
    </row>
    <row r="15747" spans="16:30" ht="4.5" customHeight="1" x14ac:dyDescent="0.2">
      <c r="P15747" s="75"/>
      <c r="Q15747" s="75"/>
      <c r="W15747" s="75"/>
      <c r="AD15747" s="77"/>
    </row>
    <row r="15748" spans="16:30" ht="4.5" customHeight="1" x14ac:dyDescent="0.2">
      <c r="P15748" s="75"/>
      <c r="Q15748" s="75"/>
      <c r="W15748" s="75"/>
      <c r="AD15748" s="77"/>
    </row>
    <row r="15749" spans="16:30" ht="4.5" customHeight="1" x14ac:dyDescent="0.2">
      <c r="P15749" s="75"/>
      <c r="Q15749" s="75"/>
      <c r="W15749" s="75"/>
      <c r="AD15749" s="77"/>
    </row>
    <row r="15750" spans="16:30" ht="4.5" customHeight="1" x14ac:dyDescent="0.2">
      <c r="P15750" s="75"/>
      <c r="Q15750" s="75"/>
      <c r="W15750" s="75"/>
      <c r="AD15750" s="77"/>
    </row>
    <row r="15751" spans="16:30" ht="4.5" customHeight="1" x14ac:dyDescent="0.2">
      <c r="P15751" s="75"/>
      <c r="Q15751" s="75"/>
      <c r="W15751" s="75"/>
      <c r="AD15751" s="77"/>
    </row>
    <row r="15752" spans="16:30" ht="4.5" customHeight="1" x14ac:dyDescent="0.2">
      <c r="P15752" s="75"/>
      <c r="Q15752" s="75"/>
      <c r="W15752" s="75"/>
      <c r="AD15752" s="77"/>
    </row>
    <row r="15753" spans="16:30" ht="4.5" customHeight="1" x14ac:dyDescent="0.2">
      <c r="P15753" s="75"/>
      <c r="Q15753" s="75"/>
      <c r="W15753" s="75"/>
      <c r="AD15753" s="77"/>
    </row>
    <row r="15754" spans="16:30" ht="4.5" customHeight="1" x14ac:dyDescent="0.2">
      <c r="P15754" s="75"/>
      <c r="Q15754" s="75"/>
      <c r="W15754" s="75"/>
      <c r="AD15754" s="77"/>
    </row>
    <row r="15755" spans="16:30" ht="4.5" customHeight="1" x14ac:dyDescent="0.2">
      <c r="P15755" s="75"/>
      <c r="Q15755" s="75"/>
      <c r="W15755" s="75"/>
      <c r="AD15755" s="77"/>
    </row>
    <row r="15756" spans="16:30" ht="4.5" customHeight="1" x14ac:dyDescent="0.2">
      <c r="P15756" s="75"/>
      <c r="Q15756" s="75"/>
      <c r="W15756" s="75"/>
      <c r="AD15756" s="77"/>
    </row>
    <row r="15757" spans="16:30" ht="4.5" customHeight="1" x14ac:dyDescent="0.2">
      <c r="P15757" s="75"/>
      <c r="Q15757" s="75"/>
      <c r="W15757" s="75"/>
      <c r="AD15757" s="77"/>
    </row>
    <row r="15758" spans="16:30" ht="4.5" customHeight="1" x14ac:dyDescent="0.2">
      <c r="P15758" s="75"/>
      <c r="Q15758" s="75"/>
      <c r="W15758" s="75"/>
      <c r="AD15758" s="77"/>
    </row>
    <row r="15759" spans="16:30" ht="4.5" customHeight="1" x14ac:dyDescent="0.2">
      <c r="P15759" s="75"/>
      <c r="Q15759" s="75"/>
      <c r="W15759" s="75"/>
      <c r="AD15759" s="77"/>
    </row>
    <row r="15760" spans="16:30" ht="4.5" customHeight="1" x14ac:dyDescent="0.2">
      <c r="P15760" s="75"/>
      <c r="Q15760" s="75"/>
      <c r="W15760" s="75"/>
      <c r="AD15760" s="77"/>
    </row>
    <row r="15761" spans="16:30" ht="4.5" customHeight="1" x14ac:dyDescent="0.2">
      <c r="P15761" s="75"/>
      <c r="Q15761" s="75"/>
      <c r="W15761" s="75"/>
      <c r="AD15761" s="77"/>
    </row>
    <row r="15762" spans="16:30" ht="4.5" customHeight="1" x14ac:dyDescent="0.2">
      <c r="P15762" s="75"/>
      <c r="Q15762" s="75"/>
      <c r="W15762" s="75"/>
      <c r="AD15762" s="77"/>
    </row>
    <row r="15763" spans="16:30" ht="4.5" customHeight="1" x14ac:dyDescent="0.2">
      <c r="P15763" s="75"/>
      <c r="Q15763" s="75"/>
      <c r="W15763" s="75"/>
      <c r="AD15763" s="77"/>
    </row>
    <row r="15764" spans="16:30" ht="4.5" customHeight="1" x14ac:dyDescent="0.2">
      <c r="P15764" s="75"/>
      <c r="Q15764" s="75"/>
      <c r="W15764" s="75"/>
      <c r="AD15764" s="77"/>
    </row>
    <row r="15765" spans="16:30" ht="4.5" customHeight="1" x14ac:dyDescent="0.2">
      <c r="P15765" s="75"/>
      <c r="Q15765" s="75"/>
      <c r="W15765" s="75"/>
      <c r="AD15765" s="77"/>
    </row>
    <row r="15766" spans="16:30" ht="4.5" customHeight="1" x14ac:dyDescent="0.2">
      <c r="P15766" s="75"/>
      <c r="Q15766" s="75"/>
      <c r="W15766" s="75"/>
      <c r="AD15766" s="77"/>
    </row>
    <row r="15767" spans="16:30" ht="4.5" customHeight="1" x14ac:dyDescent="0.2">
      <c r="P15767" s="75"/>
      <c r="Q15767" s="75"/>
      <c r="W15767" s="75"/>
      <c r="AD15767" s="77"/>
    </row>
    <row r="15768" spans="16:30" ht="4.5" customHeight="1" x14ac:dyDescent="0.2">
      <c r="P15768" s="75"/>
      <c r="Q15768" s="75"/>
      <c r="W15768" s="75"/>
      <c r="AD15768" s="77"/>
    </row>
    <row r="15769" spans="16:30" ht="4.5" customHeight="1" x14ac:dyDescent="0.2">
      <c r="P15769" s="75"/>
      <c r="Q15769" s="75"/>
      <c r="W15769" s="75"/>
      <c r="AD15769" s="77"/>
    </row>
    <row r="15770" spans="16:30" ht="4.5" customHeight="1" x14ac:dyDescent="0.2">
      <c r="P15770" s="75"/>
      <c r="Q15770" s="75"/>
      <c r="W15770" s="75"/>
      <c r="AD15770" s="77"/>
    </row>
    <row r="15771" spans="16:30" ht="4.5" customHeight="1" x14ac:dyDescent="0.2">
      <c r="P15771" s="75"/>
      <c r="Q15771" s="75"/>
      <c r="W15771" s="75"/>
      <c r="AD15771" s="77"/>
    </row>
    <row r="15772" spans="16:30" ht="4.5" customHeight="1" x14ac:dyDescent="0.2">
      <c r="P15772" s="75"/>
      <c r="Q15772" s="75"/>
      <c r="W15772" s="75"/>
      <c r="AD15772" s="77"/>
    </row>
    <row r="15773" spans="16:30" ht="4.5" customHeight="1" x14ac:dyDescent="0.2">
      <c r="P15773" s="75"/>
      <c r="Q15773" s="75"/>
      <c r="W15773" s="75"/>
      <c r="AD15773" s="77"/>
    </row>
    <row r="15774" spans="16:30" ht="4.5" customHeight="1" x14ac:dyDescent="0.2">
      <c r="P15774" s="75"/>
      <c r="Q15774" s="75"/>
      <c r="W15774" s="75"/>
      <c r="AD15774" s="77"/>
    </row>
    <row r="15775" spans="16:30" ht="4.5" customHeight="1" x14ac:dyDescent="0.2">
      <c r="P15775" s="75"/>
      <c r="Q15775" s="75"/>
      <c r="W15775" s="75"/>
      <c r="AD15775" s="77"/>
    </row>
    <row r="15776" spans="16:30" ht="4.5" customHeight="1" x14ac:dyDescent="0.2">
      <c r="P15776" s="75"/>
      <c r="Q15776" s="75"/>
      <c r="W15776" s="75"/>
      <c r="AD15776" s="77"/>
    </row>
    <row r="15777" spans="16:30" ht="4.5" customHeight="1" x14ac:dyDescent="0.2">
      <c r="P15777" s="75"/>
      <c r="Q15777" s="75"/>
      <c r="W15777" s="75"/>
      <c r="AD15777" s="77"/>
    </row>
    <row r="15778" spans="16:30" ht="4.5" customHeight="1" x14ac:dyDescent="0.2">
      <c r="P15778" s="75"/>
      <c r="Q15778" s="75"/>
      <c r="W15778" s="75"/>
      <c r="AD15778" s="77"/>
    </row>
    <row r="15779" spans="16:30" ht="4.5" customHeight="1" x14ac:dyDescent="0.2">
      <c r="P15779" s="75"/>
      <c r="Q15779" s="75"/>
      <c r="W15779" s="75"/>
      <c r="AD15779" s="77"/>
    </row>
    <row r="15780" spans="16:30" ht="4.5" customHeight="1" x14ac:dyDescent="0.2">
      <c r="P15780" s="75"/>
      <c r="Q15780" s="75"/>
      <c r="W15780" s="75"/>
      <c r="AD15780" s="77"/>
    </row>
    <row r="15781" spans="16:30" ht="4.5" customHeight="1" x14ac:dyDescent="0.2">
      <c r="P15781" s="75"/>
      <c r="Q15781" s="75"/>
      <c r="W15781" s="75"/>
      <c r="AD15781" s="77"/>
    </row>
    <row r="15782" spans="16:30" ht="4.5" customHeight="1" x14ac:dyDescent="0.2">
      <c r="P15782" s="75"/>
      <c r="Q15782" s="75"/>
      <c r="W15782" s="75"/>
      <c r="AD15782" s="77"/>
    </row>
    <row r="15783" spans="16:30" ht="4.5" customHeight="1" x14ac:dyDescent="0.2">
      <c r="P15783" s="75"/>
      <c r="Q15783" s="75"/>
      <c r="W15783" s="75"/>
      <c r="AD15783" s="77"/>
    </row>
    <row r="15784" spans="16:30" ht="4.5" customHeight="1" x14ac:dyDescent="0.2">
      <c r="P15784" s="75"/>
      <c r="Q15784" s="75"/>
      <c r="W15784" s="75"/>
      <c r="AD15784" s="77"/>
    </row>
    <row r="15785" spans="16:30" ht="4.5" customHeight="1" x14ac:dyDescent="0.2">
      <c r="P15785" s="75"/>
      <c r="Q15785" s="75"/>
      <c r="W15785" s="75"/>
      <c r="AD15785" s="77"/>
    </row>
    <row r="15786" spans="16:30" ht="4.5" customHeight="1" x14ac:dyDescent="0.2">
      <c r="P15786" s="75"/>
      <c r="Q15786" s="75"/>
      <c r="W15786" s="75"/>
      <c r="AD15786" s="77"/>
    </row>
    <row r="15787" spans="16:30" ht="4.5" customHeight="1" x14ac:dyDescent="0.2">
      <c r="P15787" s="75"/>
      <c r="Q15787" s="75"/>
      <c r="W15787" s="75"/>
      <c r="AD15787" s="77"/>
    </row>
    <row r="15788" spans="16:30" ht="4.5" customHeight="1" x14ac:dyDescent="0.2">
      <c r="P15788" s="75"/>
      <c r="Q15788" s="75"/>
      <c r="W15788" s="75"/>
      <c r="AD15788" s="77"/>
    </row>
    <row r="15789" spans="16:30" ht="4.5" customHeight="1" x14ac:dyDescent="0.2">
      <c r="P15789" s="75"/>
      <c r="Q15789" s="75"/>
      <c r="W15789" s="75"/>
      <c r="AD15789" s="77"/>
    </row>
    <row r="15790" spans="16:30" ht="4.5" customHeight="1" x14ac:dyDescent="0.2">
      <c r="P15790" s="75"/>
      <c r="Q15790" s="75"/>
      <c r="W15790" s="75"/>
      <c r="AD15790" s="77"/>
    </row>
    <row r="15791" spans="16:30" ht="4.5" customHeight="1" x14ac:dyDescent="0.2">
      <c r="P15791" s="75"/>
      <c r="Q15791" s="75"/>
      <c r="W15791" s="75"/>
      <c r="AD15791" s="77"/>
    </row>
    <row r="15792" spans="16:30" ht="4.5" customHeight="1" x14ac:dyDescent="0.2">
      <c r="P15792" s="75"/>
      <c r="Q15792" s="75"/>
      <c r="W15792" s="75"/>
      <c r="AD15792" s="77"/>
    </row>
    <row r="15793" spans="16:30" ht="4.5" customHeight="1" x14ac:dyDescent="0.2">
      <c r="P15793" s="75"/>
      <c r="Q15793" s="75"/>
      <c r="W15793" s="75"/>
      <c r="AD15793" s="77"/>
    </row>
    <row r="15794" spans="16:30" ht="4.5" customHeight="1" x14ac:dyDescent="0.2">
      <c r="P15794" s="75"/>
      <c r="Q15794" s="75"/>
      <c r="W15794" s="75"/>
      <c r="AD15794" s="77"/>
    </row>
    <row r="15795" spans="16:30" ht="4.5" customHeight="1" x14ac:dyDescent="0.2">
      <c r="P15795" s="75"/>
      <c r="Q15795" s="75"/>
      <c r="W15795" s="75"/>
      <c r="AD15795" s="77"/>
    </row>
    <row r="15796" spans="16:30" ht="4.5" customHeight="1" x14ac:dyDescent="0.2">
      <c r="P15796" s="75"/>
      <c r="Q15796" s="75"/>
      <c r="W15796" s="75"/>
      <c r="AD15796" s="77"/>
    </row>
    <row r="15797" spans="16:30" ht="4.5" customHeight="1" x14ac:dyDescent="0.2">
      <c r="P15797" s="75"/>
      <c r="Q15797" s="75"/>
      <c r="W15797" s="75"/>
      <c r="AD15797" s="77"/>
    </row>
    <row r="15798" spans="16:30" ht="4.5" customHeight="1" x14ac:dyDescent="0.2">
      <c r="P15798" s="75"/>
      <c r="Q15798" s="75"/>
      <c r="W15798" s="75"/>
      <c r="AD15798" s="77"/>
    </row>
    <row r="15799" spans="16:30" ht="4.5" customHeight="1" x14ac:dyDescent="0.2">
      <c r="P15799" s="75"/>
      <c r="Q15799" s="75"/>
      <c r="W15799" s="75"/>
      <c r="AD15799" s="77"/>
    </row>
    <row r="15800" spans="16:30" ht="4.5" customHeight="1" x14ac:dyDescent="0.2">
      <c r="P15800" s="75"/>
      <c r="Q15800" s="75"/>
      <c r="W15800" s="75"/>
      <c r="AD15800" s="77"/>
    </row>
    <row r="15801" spans="16:30" ht="4.5" customHeight="1" x14ac:dyDescent="0.2">
      <c r="P15801" s="75"/>
      <c r="Q15801" s="75"/>
      <c r="W15801" s="75"/>
      <c r="AD15801" s="77"/>
    </row>
    <row r="15802" spans="16:30" ht="4.5" customHeight="1" x14ac:dyDescent="0.2">
      <c r="P15802" s="75"/>
      <c r="Q15802" s="75"/>
      <c r="W15802" s="75"/>
      <c r="AD15802" s="77"/>
    </row>
    <row r="15803" spans="16:30" ht="4.5" customHeight="1" x14ac:dyDescent="0.2">
      <c r="P15803" s="75"/>
      <c r="Q15803" s="75"/>
      <c r="W15803" s="75"/>
      <c r="AD15803" s="77"/>
    </row>
    <row r="15804" spans="16:30" ht="4.5" customHeight="1" x14ac:dyDescent="0.2">
      <c r="P15804" s="75"/>
      <c r="Q15804" s="75"/>
      <c r="W15804" s="75"/>
      <c r="AD15804" s="77"/>
    </row>
    <row r="15805" spans="16:30" ht="4.5" customHeight="1" x14ac:dyDescent="0.2">
      <c r="P15805" s="75"/>
      <c r="Q15805" s="75"/>
      <c r="W15805" s="75"/>
      <c r="AD15805" s="77"/>
    </row>
    <row r="15806" spans="16:30" ht="4.5" customHeight="1" x14ac:dyDescent="0.2">
      <c r="P15806" s="75"/>
      <c r="Q15806" s="75"/>
      <c r="W15806" s="75"/>
      <c r="AD15806" s="77"/>
    </row>
    <row r="15807" spans="16:30" ht="4.5" customHeight="1" x14ac:dyDescent="0.2">
      <c r="P15807" s="75"/>
      <c r="Q15807" s="75"/>
      <c r="W15807" s="75"/>
      <c r="AD15807" s="77"/>
    </row>
    <row r="15808" spans="16:30" ht="4.5" customHeight="1" x14ac:dyDescent="0.2">
      <c r="P15808" s="75"/>
      <c r="Q15808" s="75"/>
      <c r="W15808" s="75"/>
      <c r="AD15808" s="77"/>
    </row>
    <row r="15809" spans="16:30" ht="4.5" customHeight="1" x14ac:dyDescent="0.2">
      <c r="P15809" s="75"/>
      <c r="Q15809" s="75"/>
      <c r="W15809" s="75"/>
      <c r="AD15809" s="77"/>
    </row>
    <row r="15810" spans="16:30" ht="4.5" customHeight="1" x14ac:dyDescent="0.2">
      <c r="P15810" s="75"/>
      <c r="Q15810" s="75"/>
      <c r="W15810" s="75"/>
      <c r="AD15810" s="77"/>
    </row>
    <row r="15811" spans="16:30" ht="4.5" customHeight="1" x14ac:dyDescent="0.2">
      <c r="P15811" s="75"/>
      <c r="Q15811" s="75"/>
      <c r="W15811" s="75"/>
      <c r="AD15811" s="77"/>
    </row>
    <row r="15812" spans="16:30" ht="4.5" customHeight="1" x14ac:dyDescent="0.2">
      <c r="P15812" s="75"/>
      <c r="Q15812" s="75"/>
      <c r="W15812" s="75"/>
      <c r="AD15812" s="77"/>
    </row>
    <row r="15813" spans="16:30" ht="4.5" customHeight="1" x14ac:dyDescent="0.2">
      <c r="P15813" s="75"/>
      <c r="Q15813" s="75"/>
      <c r="W15813" s="75"/>
      <c r="AD15813" s="77"/>
    </row>
    <row r="15814" spans="16:30" ht="4.5" customHeight="1" x14ac:dyDescent="0.2">
      <c r="P15814" s="75"/>
      <c r="Q15814" s="75"/>
      <c r="W15814" s="75"/>
      <c r="AD15814" s="77"/>
    </row>
    <row r="15815" spans="16:30" ht="4.5" customHeight="1" x14ac:dyDescent="0.2">
      <c r="P15815" s="75"/>
      <c r="Q15815" s="75"/>
      <c r="W15815" s="75"/>
      <c r="AD15815" s="77"/>
    </row>
    <row r="15816" spans="16:30" ht="4.5" customHeight="1" x14ac:dyDescent="0.2">
      <c r="P15816" s="75"/>
      <c r="Q15816" s="75"/>
      <c r="W15816" s="75"/>
      <c r="AD15816" s="77"/>
    </row>
    <row r="15817" spans="16:30" ht="4.5" customHeight="1" x14ac:dyDescent="0.2">
      <c r="P15817" s="75"/>
      <c r="Q15817" s="75"/>
      <c r="W15817" s="75"/>
      <c r="AD15817" s="77"/>
    </row>
    <row r="15818" spans="16:30" ht="4.5" customHeight="1" x14ac:dyDescent="0.2">
      <c r="P15818" s="75"/>
      <c r="Q15818" s="75"/>
      <c r="W15818" s="75"/>
      <c r="AD15818" s="77"/>
    </row>
    <row r="15819" spans="16:30" ht="4.5" customHeight="1" x14ac:dyDescent="0.2">
      <c r="P15819" s="75"/>
      <c r="Q15819" s="75"/>
      <c r="W15819" s="75"/>
      <c r="AD15819" s="77"/>
    </row>
    <row r="15820" spans="16:30" ht="4.5" customHeight="1" x14ac:dyDescent="0.2">
      <c r="P15820" s="75"/>
      <c r="Q15820" s="75"/>
      <c r="W15820" s="75"/>
      <c r="AD15820" s="77"/>
    </row>
    <row r="15821" spans="16:30" ht="4.5" customHeight="1" x14ac:dyDescent="0.2">
      <c r="P15821" s="75"/>
      <c r="Q15821" s="75"/>
      <c r="W15821" s="75"/>
      <c r="AD15821" s="77"/>
    </row>
    <row r="15822" spans="16:30" ht="4.5" customHeight="1" x14ac:dyDescent="0.2">
      <c r="P15822" s="75"/>
      <c r="Q15822" s="75"/>
      <c r="W15822" s="75"/>
      <c r="AD15822" s="77"/>
    </row>
    <row r="15823" spans="16:30" ht="4.5" customHeight="1" x14ac:dyDescent="0.2">
      <c r="P15823" s="75"/>
      <c r="Q15823" s="75"/>
      <c r="W15823" s="75"/>
      <c r="AD15823" s="77"/>
    </row>
    <row r="15824" spans="16:30" ht="4.5" customHeight="1" x14ac:dyDescent="0.2">
      <c r="P15824" s="75"/>
      <c r="Q15824" s="75"/>
      <c r="W15824" s="75"/>
      <c r="AD15824" s="77"/>
    </row>
    <row r="15825" spans="16:30" ht="4.5" customHeight="1" x14ac:dyDescent="0.2">
      <c r="P15825" s="75"/>
      <c r="Q15825" s="75"/>
      <c r="W15825" s="75"/>
      <c r="AD15825" s="77"/>
    </row>
    <row r="15826" spans="16:30" ht="4.5" customHeight="1" x14ac:dyDescent="0.2">
      <c r="P15826" s="75"/>
      <c r="Q15826" s="75"/>
      <c r="W15826" s="75"/>
      <c r="AD15826" s="77"/>
    </row>
    <row r="15827" spans="16:30" ht="4.5" customHeight="1" x14ac:dyDescent="0.2">
      <c r="P15827" s="75"/>
      <c r="Q15827" s="75"/>
      <c r="W15827" s="75"/>
      <c r="AD15827" s="77"/>
    </row>
    <row r="15828" spans="16:30" ht="4.5" customHeight="1" x14ac:dyDescent="0.2">
      <c r="P15828" s="75"/>
      <c r="Q15828" s="75"/>
      <c r="W15828" s="75"/>
      <c r="AD15828" s="77"/>
    </row>
    <row r="15829" spans="16:30" ht="4.5" customHeight="1" x14ac:dyDescent="0.2">
      <c r="P15829" s="75"/>
      <c r="Q15829" s="75"/>
      <c r="W15829" s="75"/>
      <c r="AD15829" s="77"/>
    </row>
    <row r="15830" spans="16:30" ht="4.5" customHeight="1" x14ac:dyDescent="0.2">
      <c r="P15830" s="75"/>
      <c r="Q15830" s="75"/>
      <c r="W15830" s="75"/>
      <c r="AD15830" s="77"/>
    </row>
    <row r="15831" spans="16:30" ht="4.5" customHeight="1" x14ac:dyDescent="0.2">
      <c r="P15831" s="75"/>
      <c r="Q15831" s="75"/>
      <c r="W15831" s="75"/>
      <c r="AD15831" s="77"/>
    </row>
    <row r="15832" spans="16:30" ht="4.5" customHeight="1" x14ac:dyDescent="0.2">
      <c r="P15832" s="75"/>
      <c r="Q15832" s="75"/>
      <c r="W15832" s="75"/>
      <c r="AD15832" s="77"/>
    </row>
    <row r="15833" spans="16:30" ht="4.5" customHeight="1" x14ac:dyDescent="0.2">
      <c r="P15833" s="75"/>
      <c r="Q15833" s="75"/>
      <c r="W15833" s="75"/>
      <c r="AD15833" s="77"/>
    </row>
    <row r="15834" spans="16:30" ht="4.5" customHeight="1" x14ac:dyDescent="0.2">
      <c r="P15834" s="75"/>
      <c r="Q15834" s="75"/>
      <c r="W15834" s="75"/>
      <c r="AD15834" s="77"/>
    </row>
    <row r="15835" spans="16:30" ht="4.5" customHeight="1" x14ac:dyDescent="0.2">
      <c r="P15835" s="75"/>
      <c r="Q15835" s="75"/>
      <c r="W15835" s="75"/>
      <c r="AD15835" s="77"/>
    </row>
    <row r="15836" spans="16:30" ht="4.5" customHeight="1" x14ac:dyDescent="0.2">
      <c r="P15836" s="75"/>
      <c r="Q15836" s="75"/>
      <c r="W15836" s="75"/>
      <c r="AD15836" s="77"/>
    </row>
    <row r="15837" spans="16:30" ht="4.5" customHeight="1" x14ac:dyDescent="0.2">
      <c r="P15837" s="75"/>
      <c r="Q15837" s="75"/>
      <c r="W15837" s="75"/>
      <c r="AD15837" s="77"/>
    </row>
    <row r="15838" spans="16:30" ht="4.5" customHeight="1" x14ac:dyDescent="0.2">
      <c r="P15838" s="75"/>
      <c r="Q15838" s="75"/>
      <c r="W15838" s="75"/>
      <c r="AD15838" s="77"/>
    </row>
    <row r="15839" spans="16:30" ht="4.5" customHeight="1" x14ac:dyDescent="0.2">
      <c r="P15839" s="75"/>
      <c r="Q15839" s="75"/>
      <c r="W15839" s="75"/>
      <c r="AD15839" s="77"/>
    </row>
    <row r="15840" spans="16:30" ht="4.5" customHeight="1" x14ac:dyDescent="0.2">
      <c r="P15840" s="75"/>
      <c r="Q15840" s="75"/>
      <c r="W15840" s="75"/>
      <c r="AD15840" s="77"/>
    </row>
    <row r="15841" spans="16:30" ht="4.5" customHeight="1" x14ac:dyDescent="0.2">
      <c r="P15841" s="75"/>
      <c r="Q15841" s="75"/>
      <c r="W15841" s="75"/>
      <c r="AD15841" s="77"/>
    </row>
    <row r="15842" spans="16:30" ht="4.5" customHeight="1" x14ac:dyDescent="0.2">
      <c r="P15842" s="75"/>
      <c r="Q15842" s="75"/>
      <c r="W15842" s="75"/>
      <c r="AD15842" s="77"/>
    </row>
    <row r="15843" spans="16:30" ht="4.5" customHeight="1" x14ac:dyDescent="0.2">
      <c r="P15843" s="75"/>
      <c r="Q15843" s="75"/>
      <c r="W15843" s="75"/>
      <c r="AD15843" s="77"/>
    </row>
    <row r="15844" spans="16:30" ht="4.5" customHeight="1" x14ac:dyDescent="0.2">
      <c r="P15844" s="75"/>
      <c r="Q15844" s="75"/>
      <c r="W15844" s="75"/>
      <c r="AD15844" s="77"/>
    </row>
    <row r="15845" spans="16:30" ht="4.5" customHeight="1" x14ac:dyDescent="0.2">
      <c r="P15845" s="75"/>
      <c r="Q15845" s="75"/>
      <c r="W15845" s="75"/>
      <c r="AD15845" s="77"/>
    </row>
    <row r="15846" spans="16:30" ht="4.5" customHeight="1" x14ac:dyDescent="0.2">
      <c r="P15846" s="75"/>
      <c r="Q15846" s="75"/>
      <c r="W15846" s="75"/>
      <c r="AD15846" s="77"/>
    </row>
    <row r="15847" spans="16:30" ht="4.5" customHeight="1" x14ac:dyDescent="0.2">
      <c r="P15847" s="75"/>
      <c r="Q15847" s="75"/>
      <c r="W15847" s="75"/>
      <c r="AD15847" s="77"/>
    </row>
    <row r="15848" spans="16:30" ht="4.5" customHeight="1" x14ac:dyDescent="0.2">
      <c r="P15848" s="75"/>
      <c r="Q15848" s="75"/>
      <c r="W15848" s="75"/>
      <c r="AD15848" s="77"/>
    </row>
    <row r="15849" spans="16:30" ht="4.5" customHeight="1" x14ac:dyDescent="0.2">
      <c r="P15849" s="75"/>
      <c r="Q15849" s="75"/>
      <c r="W15849" s="75"/>
      <c r="AD15849" s="77"/>
    </row>
    <row r="15850" spans="16:30" ht="4.5" customHeight="1" x14ac:dyDescent="0.2">
      <c r="P15850" s="75"/>
      <c r="Q15850" s="75"/>
      <c r="W15850" s="75"/>
      <c r="AD15850" s="77"/>
    </row>
    <row r="15851" spans="16:30" ht="4.5" customHeight="1" x14ac:dyDescent="0.2">
      <c r="P15851" s="75"/>
      <c r="Q15851" s="75"/>
      <c r="W15851" s="75"/>
      <c r="AD15851" s="77"/>
    </row>
    <row r="15852" spans="16:30" ht="4.5" customHeight="1" x14ac:dyDescent="0.2">
      <c r="P15852" s="75"/>
      <c r="Q15852" s="75"/>
      <c r="W15852" s="75"/>
      <c r="AD15852" s="77"/>
    </row>
    <row r="15853" spans="16:30" ht="4.5" customHeight="1" x14ac:dyDescent="0.2">
      <c r="P15853" s="75"/>
      <c r="Q15853" s="75"/>
      <c r="W15853" s="75"/>
      <c r="AD15853" s="77"/>
    </row>
    <row r="15854" spans="16:30" ht="4.5" customHeight="1" x14ac:dyDescent="0.2">
      <c r="P15854" s="75"/>
      <c r="Q15854" s="75"/>
      <c r="W15854" s="75"/>
      <c r="AD15854" s="77"/>
    </row>
    <row r="15855" spans="16:30" ht="4.5" customHeight="1" x14ac:dyDescent="0.2">
      <c r="P15855" s="75"/>
      <c r="Q15855" s="75"/>
      <c r="W15855" s="75"/>
      <c r="AD15855" s="77"/>
    </row>
    <row r="15856" spans="16:30" ht="4.5" customHeight="1" x14ac:dyDescent="0.2">
      <c r="P15856" s="75"/>
      <c r="Q15856" s="75"/>
      <c r="W15856" s="75"/>
      <c r="AD15856" s="77"/>
    </row>
    <row r="15857" spans="16:30" ht="4.5" customHeight="1" x14ac:dyDescent="0.2">
      <c r="P15857" s="75"/>
      <c r="Q15857" s="75"/>
      <c r="W15857" s="75"/>
      <c r="AD15857" s="77"/>
    </row>
    <row r="15858" spans="16:30" ht="4.5" customHeight="1" x14ac:dyDescent="0.2">
      <c r="P15858" s="75"/>
      <c r="Q15858" s="75"/>
      <c r="W15858" s="75"/>
      <c r="AD15858" s="77"/>
    </row>
    <row r="15859" spans="16:30" ht="4.5" customHeight="1" x14ac:dyDescent="0.2">
      <c r="P15859" s="75"/>
      <c r="Q15859" s="75"/>
      <c r="W15859" s="75"/>
      <c r="AD15859" s="77"/>
    </row>
    <row r="15860" spans="16:30" ht="4.5" customHeight="1" x14ac:dyDescent="0.2">
      <c r="P15860" s="75"/>
      <c r="Q15860" s="75"/>
      <c r="W15860" s="75"/>
      <c r="AD15860" s="77"/>
    </row>
    <row r="15861" spans="16:30" ht="4.5" customHeight="1" x14ac:dyDescent="0.2">
      <c r="P15861" s="75"/>
      <c r="Q15861" s="75"/>
      <c r="W15861" s="75"/>
      <c r="AD15861" s="77"/>
    </row>
    <row r="15862" spans="16:30" ht="4.5" customHeight="1" x14ac:dyDescent="0.2">
      <c r="P15862" s="75"/>
      <c r="Q15862" s="75"/>
      <c r="W15862" s="75"/>
      <c r="AD15862" s="77"/>
    </row>
    <row r="15863" spans="16:30" ht="4.5" customHeight="1" x14ac:dyDescent="0.2">
      <c r="P15863" s="75"/>
      <c r="Q15863" s="75"/>
      <c r="W15863" s="75"/>
      <c r="AD15863" s="77"/>
    </row>
    <row r="15864" spans="16:30" ht="4.5" customHeight="1" x14ac:dyDescent="0.2">
      <c r="P15864" s="75"/>
      <c r="Q15864" s="75"/>
      <c r="W15864" s="75"/>
      <c r="AD15864" s="77"/>
    </row>
    <row r="15865" spans="16:30" ht="4.5" customHeight="1" x14ac:dyDescent="0.2">
      <c r="P15865" s="75"/>
      <c r="Q15865" s="75"/>
      <c r="W15865" s="75"/>
      <c r="AD15865" s="77"/>
    </row>
    <row r="15866" spans="16:30" ht="4.5" customHeight="1" x14ac:dyDescent="0.2">
      <c r="P15866" s="75"/>
      <c r="Q15866" s="75"/>
      <c r="W15866" s="75"/>
      <c r="AD15866" s="77"/>
    </row>
    <row r="15867" spans="16:30" ht="4.5" customHeight="1" x14ac:dyDescent="0.2">
      <c r="P15867" s="75"/>
      <c r="Q15867" s="75"/>
      <c r="W15867" s="75"/>
      <c r="AD15867" s="77"/>
    </row>
    <row r="15868" spans="16:30" ht="4.5" customHeight="1" x14ac:dyDescent="0.2">
      <c r="P15868" s="75"/>
      <c r="Q15868" s="75"/>
      <c r="W15868" s="75"/>
      <c r="AD15868" s="77"/>
    </row>
    <row r="15869" spans="16:30" ht="4.5" customHeight="1" x14ac:dyDescent="0.2">
      <c r="P15869" s="75"/>
      <c r="Q15869" s="75"/>
      <c r="W15869" s="75"/>
      <c r="AD15869" s="77"/>
    </row>
    <row r="15870" spans="16:30" ht="4.5" customHeight="1" x14ac:dyDescent="0.2">
      <c r="P15870" s="75"/>
      <c r="Q15870" s="75"/>
      <c r="W15870" s="75"/>
      <c r="AD15870" s="77"/>
    </row>
    <row r="15871" spans="16:30" ht="4.5" customHeight="1" x14ac:dyDescent="0.2">
      <c r="P15871" s="75"/>
      <c r="Q15871" s="75"/>
      <c r="W15871" s="75"/>
      <c r="AD15871" s="77"/>
    </row>
    <row r="15872" spans="16:30" ht="4.5" customHeight="1" x14ac:dyDescent="0.2">
      <c r="P15872" s="75"/>
      <c r="Q15872" s="75"/>
      <c r="W15872" s="75"/>
      <c r="AD15872" s="77"/>
    </row>
    <row r="15873" spans="16:30" ht="4.5" customHeight="1" x14ac:dyDescent="0.2">
      <c r="P15873" s="75"/>
      <c r="Q15873" s="75"/>
      <c r="W15873" s="75"/>
      <c r="AD15873" s="77"/>
    </row>
    <row r="15874" spans="16:30" ht="4.5" customHeight="1" x14ac:dyDescent="0.2">
      <c r="P15874" s="75"/>
      <c r="Q15874" s="75"/>
      <c r="W15874" s="75"/>
      <c r="AD15874" s="77"/>
    </row>
    <row r="15875" spans="16:30" ht="4.5" customHeight="1" x14ac:dyDescent="0.2">
      <c r="P15875" s="75"/>
      <c r="Q15875" s="75"/>
      <c r="W15875" s="75"/>
      <c r="AD15875" s="77"/>
    </row>
    <row r="15876" spans="16:30" ht="4.5" customHeight="1" x14ac:dyDescent="0.2">
      <c r="P15876" s="75"/>
      <c r="Q15876" s="75"/>
      <c r="W15876" s="75"/>
      <c r="AD15876" s="77"/>
    </row>
    <row r="15877" spans="16:30" ht="4.5" customHeight="1" x14ac:dyDescent="0.2">
      <c r="P15877" s="75"/>
      <c r="Q15877" s="75"/>
      <c r="W15877" s="75"/>
      <c r="AD15877" s="77"/>
    </row>
    <row r="15878" spans="16:30" ht="4.5" customHeight="1" x14ac:dyDescent="0.2">
      <c r="P15878" s="75"/>
      <c r="Q15878" s="75"/>
      <c r="W15878" s="75"/>
      <c r="AD15878" s="77"/>
    </row>
    <row r="15879" spans="16:30" ht="4.5" customHeight="1" x14ac:dyDescent="0.2">
      <c r="P15879" s="75"/>
      <c r="Q15879" s="75"/>
      <c r="W15879" s="75"/>
      <c r="AD15879" s="77"/>
    </row>
    <row r="15880" spans="16:30" ht="4.5" customHeight="1" x14ac:dyDescent="0.2">
      <c r="P15880" s="75"/>
      <c r="Q15880" s="75"/>
      <c r="W15880" s="75"/>
      <c r="AD15880" s="77"/>
    </row>
    <row r="15881" spans="16:30" ht="4.5" customHeight="1" x14ac:dyDescent="0.2">
      <c r="P15881" s="75"/>
      <c r="Q15881" s="75"/>
      <c r="W15881" s="75"/>
      <c r="AD15881" s="77"/>
    </row>
    <row r="15882" spans="16:30" ht="4.5" customHeight="1" x14ac:dyDescent="0.2">
      <c r="P15882" s="75"/>
      <c r="Q15882" s="75"/>
      <c r="W15882" s="75"/>
      <c r="AD15882" s="77"/>
    </row>
    <row r="15883" spans="16:30" ht="4.5" customHeight="1" x14ac:dyDescent="0.2">
      <c r="P15883" s="75"/>
      <c r="Q15883" s="75"/>
      <c r="W15883" s="75"/>
      <c r="AD15883" s="77"/>
    </row>
    <row r="15884" spans="16:30" ht="4.5" customHeight="1" x14ac:dyDescent="0.2">
      <c r="P15884" s="75"/>
      <c r="Q15884" s="75"/>
      <c r="W15884" s="75"/>
      <c r="AD15884" s="77"/>
    </row>
    <row r="15885" spans="16:30" ht="4.5" customHeight="1" x14ac:dyDescent="0.2">
      <c r="P15885" s="75"/>
      <c r="Q15885" s="75"/>
      <c r="W15885" s="75"/>
      <c r="AD15885" s="77"/>
    </row>
    <row r="15886" spans="16:30" ht="4.5" customHeight="1" x14ac:dyDescent="0.2">
      <c r="P15886" s="75"/>
      <c r="Q15886" s="75"/>
      <c r="W15886" s="75"/>
      <c r="AD15886" s="77"/>
    </row>
    <row r="15887" spans="16:30" ht="4.5" customHeight="1" x14ac:dyDescent="0.2">
      <c r="P15887" s="75"/>
      <c r="Q15887" s="75"/>
      <c r="W15887" s="75"/>
      <c r="AD15887" s="77"/>
    </row>
    <row r="15888" spans="16:30" ht="4.5" customHeight="1" x14ac:dyDescent="0.2">
      <c r="P15888" s="75"/>
      <c r="Q15888" s="75"/>
      <c r="W15888" s="75"/>
      <c r="AD15888" s="77"/>
    </row>
    <row r="15889" spans="16:30" ht="4.5" customHeight="1" x14ac:dyDescent="0.2">
      <c r="P15889" s="75"/>
      <c r="Q15889" s="75"/>
      <c r="W15889" s="75"/>
      <c r="AD15889" s="77"/>
    </row>
    <row r="15890" spans="16:30" ht="4.5" customHeight="1" x14ac:dyDescent="0.2">
      <c r="P15890" s="75"/>
      <c r="Q15890" s="75"/>
      <c r="W15890" s="75"/>
      <c r="AD15890" s="77"/>
    </row>
    <row r="15891" spans="16:30" ht="4.5" customHeight="1" x14ac:dyDescent="0.2">
      <c r="P15891" s="75"/>
      <c r="Q15891" s="75"/>
      <c r="W15891" s="75"/>
      <c r="AD15891" s="77"/>
    </row>
    <row r="15892" spans="16:30" ht="4.5" customHeight="1" x14ac:dyDescent="0.2">
      <c r="P15892" s="75"/>
      <c r="Q15892" s="75"/>
      <c r="W15892" s="75"/>
      <c r="AD15892" s="77"/>
    </row>
    <row r="15893" spans="16:30" ht="4.5" customHeight="1" x14ac:dyDescent="0.2">
      <c r="P15893" s="75"/>
      <c r="Q15893" s="75"/>
      <c r="W15893" s="75"/>
      <c r="AD15893" s="77"/>
    </row>
    <row r="15894" spans="16:30" ht="4.5" customHeight="1" x14ac:dyDescent="0.2">
      <c r="P15894" s="75"/>
      <c r="Q15894" s="75"/>
      <c r="W15894" s="75"/>
      <c r="AD15894" s="77"/>
    </row>
    <row r="15895" spans="16:30" ht="4.5" customHeight="1" x14ac:dyDescent="0.2">
      <c r="P15895" s="75"/>
      <c r="Q15895" s="75"/>
      <c r="W15895" s="75"/>
      <c r="AD15895" s="77"/>
    </row>
    <row r="15896" spans="16:30" ht="4.5" customHeight="1" x14ac:dyDescent="0.2">
      <c r="P15896" s="75"/>
      <c r="Q15896" s="75"/>
      <c r="W15896" s="75"/>
      <c r="AD15896" s="77"/>
    </row>
    <row r="15897" spans="16:30" ht="4.5" customHeight="1" x14ac:dyDescent="0.2">
      <c r="P15897" s="75"/>
      <c r="Q15897" s="75"/>
      <c r="W15897" s="75"/>
      <c r="AD15897" s="77"/>
    </row>
    <row r="15898" spans="16:30" ht="4.5" customHeight="1" x14ac:dyDescent="0.2">
      <c r="P15898" s="75"/>
      <c r="Q15898" s="75"/>
      <c r="W15898" s="75"/>
      <c r="AD15898" s="77"/>
    </row>
    <row r="15899" spans="16:30" ht="4.5" customHeight="1" x14ac:dyDescent="0.2">
      <c r="P15899" s="75"/>
      <c r="Q15899" s="75"/>
      <c r="W15899" s="75"/>
      <c r="AD15899" s="77"/>
    </row>
    <row r="15900" spans="16:30" ht="4.5" customHeight="1" x14ac:dyDescent="0.2">
      <c r="P15900" s="75"/>
      <c r="Q15900" s="75"/>
      <c r="W15900" s="75"/>
      <c r="AD15900" s="77"/>
    </row>
    <row r="15901" spans="16:30" ht="4.5" customHeight="1" x14ac:dyDescent="0.2">
      <c r="P15901" s="75"/>
      <c r="Q15901" s="75"/>
      <c r="W15901" s="75"/>
      <c r="AD15901" s="77"/>
    </row>
    <row r="15902" spans="16:30" ht="4.5" customHeight="1" x14ac:dyDescent="0.2">
      <c r="P15902" s="75"/>
      <c r="Q15902" s="75"/>
      <c r="W15902" s="75"/>
      <c r="AD15902" s="77"/>
    </row>
    <row r="15903" spans="16:30" ht="4.5" customHeight="1" x14ac:dyDescent="0.2">
      <c r="P15903" s="75"/>
      <c r="Q15903" s="75"/>
      <c r="W15903" s="75"/>
      <c r="AD15903" s="77"/>
    </row>
    <row r="15904" spans="16:30" ht="4.5" customHeight="1" x14ac:dyDescent="0.2">
      <c r="P15904" s="75"/>
      <c r="Q15904" s="75"/>
      <c r="W15904" s="75"/>
      <c r="AD15904" s="77"/>
    </row>
    <row r="15905" spans="16:30" ht="4.5" customHeight="1" x14ac:dyDescent="0.2">
      <c r="P15905" s="75"/>
      <c r="Q15905" s="75"/>
      <c r="W15905" s="75"/>
      <c r="AD15905" s="77"/>
    </row>
    <row r="15906" spans="16:30" ht="4.5" customHeight="1" x14ac:dyDescent="0.2">
      <c r="P15906" s="75"/>
      <c r="Q15906" s="75"/>
      <c r="W15906" s="75"/>
      <c r="AD15906" s="77"/>
    </row>
    <row r="15907" spans="16:30" ht="4.5" customHeight="1" x14ac:dyDescent="0.2">
      <c r="P15907" s="75"/>
      <c r="Q15907" s="75"/>
      <c r="W15907" s="75"/>
      <c r="AD15907" s="77"/>
    </row>
    <row r="15908" spans="16:30" ht="4.5" customHeight="1" x14ac:dyDescent="0.2">
      <c r="P15908" s="75"/>
      <c r="Q15908" s="75"/>
      <c r="W15908" s="75"/>
      <c r="AD15908" s="77"/>
    </row>
    <row r="15909" spans="16:30" ht="4.5" customHeight="1" x14ac:dyDescent="0.2">
      <c r="P15909" s="75"/>
      <c r="Q15909" s="75"/>
      <c r="W15909" s="75"/>
      <c r="AD15909" s="77"/>
    </row>
    <row r="15910" spans="16:30" ht="4.5" customHeight="1" x14ac:dyDescent="0.2">
      <c r="P15910" s="75"/>
      <c r="Q15910" s="75"/>
      <c r="W15910" s="75"/>
      <c r="AD15910" s="77"/>
    </row>
    <row r="15911" spans="16:30" ht="4.5" customHeight="1" x14ac:dyDescent="0.2">
      <c r="P15911" s="75"/>
      <c r="Q15911" s="75"/>
      <c r="W15911" s="75"/>
      <c r="AD15911" s="77"/>
    </row>
    <row r="15912" spans="16:30" ht="4.5" customHeight="1" x14ac:dyDescent="0.2">
      <c r="P15912" s="75"/>
      <c r="Q15912" s="75"/>
      <c r="W15912" s="75"/>
      <c r="AD15912" s="77"/>
    </row>
    <row r="15913" spans="16:30" ht="4.5" customHeight="1" x14ac:dyDescent="0.2">
      <c r="P15913" s="75"/>
      <c r="Q15913" s="75"/>
      <c r="W15913" s="75"/>
      <c r="AD15913" s="77"/>
    </row>
    <row r="15914" spans="16:30" ht="4.5" customHeight="1" x14ac:dyDescent="0.2">
      <c r="P15914" s="75"/>
      <c r="Q15914" s="75"/>
      <c r="W15914" s="75"/>
      <c r="AD15914" s="77"/>
    </row>
    <row r="15915" spans="16:30" ht="4.5" customHeight="1" x14ac:dyDescent="0.2">
      <c r="P15915" s="75"/>
      <c r="Q15915" s="75"/>
      <c r="W15915" s="75"/>
      <c r="AD15915" s="77"/>
    </row>
    <row r="15916" spans="16:30" ht="4.5" customHeight="1" x14ac:dyDescent="0.2">
      <c r="P15916" s="75"/>
      <c r="Q15916" s="75"/>
      <c r="W15916" s="75"/>
      <c r="AD15916" s="77"/>
    </row>
    <row r="15917" spans="16:30" ht="4.5" customHeight="1" x14ac:dyDescent="0.2">
      <c r="P15917" s="75"/>
      <c r="Q15917" s="75"/>
      <c r="W15917" s="75"/>
      <c r="AD15917" s="77"/>
    </row>
    <row r="15918" spans="16:30" ht="4.5" customHeight="1" x14ac:dyDescent="0.2">
      <c r="P15918" s="75"/>
      <c r="Q15918" s="75"/>
      <c r="W15918" s="75"/>
      <c r="AD15918" s="77"/>
    </row>
    <row r="15919" spans="16:30" ht="4.5" customHeight="1" x14ac:dyDescent="0.2">
      <c r="P15919" s="75"/>
      <c r="Q15919" s="75"/>
      <c r="W15919" s="75"/>
      <c r="AD15919" s="77"/>
    </row>
    <row r="15920" spans="16:30" ht="4.5" customHeight="1" x14ac:dyDescent="0.2">
      <c r="P15920" s="75"/>
      <c r="Q15920" s="75"/>
      <c r="W15920" s="75"/>
      <c r="AD15920" s="77"/>
    </row>
    <row r="15921" spans="16:30" ht="4.5" customHeight="1" x14ac:dyDescent="0.2">
      <c r="P15921" s="75"/>
      <c r="Q15921" s="75"/>
      <c r="W15921" s="75"/>
      <c r="AD15921" s="77"/>
    </row>
    <row r="15922" spans="16:30" ht="4.5" customHeight="1" x14ac:dyDescent="0.2">
      <c r="P15922" s="75"/>
      <c r="Q15922" s="75"/>
      <c r="W15922" s="75"/>
      <c r="AD15922" s="77"/>
    </row>
    <row r="15923" spans="16:30" ht="4.5" customHeight="1" x14ac:dyDescent="0.2">
      <c r="P15923" s="75"/>
      <c r="Q15923" s="75"/>
      <c r="W15923" s="75"/>
      <c r="AD15923" s="77"/>
    </row>
    <row r="15924" spans="16:30" ht="4.5" customHeight="1" x14ac:dyDescent="0.2">
      <c r="P15924" s="75"/>
      <c r="Q15924" s="75"/>
      <c r="W15924" s="75"/>
      <c r="AD15924" s="77"/>
    </row>
    <row r="15925" spans="16:30" ht="4.5" customHeight="1" x14ac:dyDescent="0.2">
      <c r="P15925" s="75"/>
      <c r="Q15925" s="75"/>
      <c r="W15925" s="75"/>
      <c r="AD15925" s="77"/>
    </row>
    <row r="15926" spans="16:30" ht="4.5" customHeight="1" x14ac:dyDescent="0.2">
      <c r="P15926" s="75"/>
      <c r="Q15926" s="75"/>
      <c r="W15926" s="75"/>
      <c r="AD15926" s="77"/>
    </row>
    <row r="15927" spans="16:30" ht="4.5" customHeight="1" x14ac:dyDescent="0.2">
      <c r="P15927" s="75"/>
      <c r="Q15927" s="75"/>
      <c r="W15927" s="75"/>
      <c r="AD15927" s="77"/>
    </row>
    <row r="15928" spans="16:30" ht="4.5" customHeight="1" x14ac:dyDescent="0.2">
      <c r="P15928" s="75"/>
      <c r="Q15928" s="75"/>
      <c r="W15928" s="75"/>
      <c r="AD15928" s="77"/>
    </row>
    <row r="15929" spans="16:30" ht="4.5" customHeight="1" x14ac:dyDescent="0.2">
      <c r="P15929" s="75"/>
      <c r="Q15929" s="75"/>
      <c r="W15929" s="75"/>
      <c r="AD15929" s="77"/>
    </row>
    <row r="15930" spans="16:30" ht="4.5" customHeight="1" x14ac:dyDescent="0.2">
      <c r="P15930" s="75"/>
      <c r="Q15930" s="75"/>
      <c r="W15930" s="75"/>
      <c r="AD15930" s="77"/>
    </row>
    <row r="15931" spans="16:30" ht="4.5" customHeight="1" x14ac:dyDescent="0.2">
      <c r="P15931" s="75"/>
      <c r="Q15931" s="75"/>
      <c r="W15931" s="75"/>
      <c r="AD15931" s="77"/>
    </row>
    <row r="15932" spans="16:30" ht="4.5" customHeight="1" x14ac:dyDescent="0.2">
      <c r="P15932" s="75"/>
      <c r="Q15932" s="75"/>
      <c r="W15932" s="75"/>
      <c r="AD15932" s="77"/>
    </row>
    <row r="15933" spans="16:30" ht="4.5" customHeight="1" x14ac:dyDescent="0.2">
      <c r="P15933" s="75"/>
      <c r="Q15933" s="75"/>
      <c r="W15933" s="75"/>
      <c r="AD15933" s="77"/>
    </row>
    <row r="15934" spans="16:30" ht="4.5" customHeight="1" x14ac:dyDescent="0.2">
      <c r="P15934" s="75"/>
      <c r="Q15934" s="75"/>
      <c r="W15934" s="75"/>
      <c r="AD15934" s="77"/>
    </row>
    <row r="15935" spans="16:30" ht="4.5" customHeight="1" x14ac:dyDescent="0.2">
      <c r="P15935" s="75"/>
      <c r="Q15935" s="75"/>
      <c r="W15935" s="75"/>
      <c r="AD15935" s="77"/>
    </row>
    <row r="15936" spans="16:30" ht="4.5" customHeight="1" x14ac:dyDescent="0.2">
      <c r="P15936" s="75"/>
      <c r="Q15936" s="75"/>
      <c r="W15936" s="75"/>
      <c r="AD15936" s="77"/>
    </row>
    <row r="15937" spans="16:30" ht="4.5" customHeight="1" x14ac:dyDescent="0.2">
      <c r="P15937" s="75"/>
      <c r="Q15937" s="75"/>
      <c r="W15937" s="75"/>
      <c r="AD15937" s="77"/>
    </row>
    <row r="15938" spans="16:30" ht="4.5" customHeight="1" x14ac:dyDescent="0.2">
      <c r="P15938" s="75"/>
      <c r="Q15938" s="75"/>
      <c r="W15938" s="75"/>
      <c r="AD15938" s="77"/>
    </row>
    <row r="15939" spans="16:30" ht="4.5" customHeight="1" x14ac:dyDescent="0.2">
      <c r="P15939" s="75"/>
      <c r="Q15939" s="75"/>
      <c r="W15939" s="75"/>
      <c r="AD15939" s="77"/>
    </row>
    <row r="15940" spans="16:30" ht="4.5" customHeight="1" x14ac:dyDescent="0.2">
      <c r="P15940" s="75"/>
      <c r="Q15940" s="75"/>
      <c r="W15940" s="75"/>
      <c r="AD15940" s="77"/>
    </row>
    <row r="15941" spans="16:30" ht="4.5" customHeight="1" x14ac:dyDescent="0.2">
      <c r="P15941" s="75"/>
      <c r="Q15941" s="75"/>
      <c r="W15941" s="75"/>
      <c r="AD15941" s="77"/>
    </row>
    <row r="15942" spans="16:30" ht="4.5" customHeight="1" x14ac:dyDescent="0.2">
      <c r="P15942" s="75"/>
      <c r="Q15942" s="75"/>
      <c r="W15942" s="75"/>
      <c r="AD15942" s="77"/>
    </row>
    <row r="15943" spans="16:30" ht="4.5" customHeight="1" x14ac:dyDescent="0.2">
      <c r="P15943" s="75"/>
      <c r="Q15943" s="75"/>
      <c r="W15943" s="75"/>
      <c r="AD15943" s="77"/>
    </row>
    <row r="15944" spans="16:30" ht="4.5" customHeight="1" x14ac:dyDescent="0.2">
      <c r="P15944" s="75"/>
      <c r="Q15944" s="75"/>
      <c r="W15944" s="75"/>
      <c r="AD15944" s="77"/>
    </row>
    <row r="15945" spans="16:30" ht="4.5" customHeight="1" x14ac:dyDescent="0.2">
      <c r="P15945" s="75"/>
      <c r="Q15945" s="75"/>
      <c r="W15945" s="75"/>
      <c r="AD15945" s="77"/>
    </row>
    <row r="15946" spans="16:30" ht="4.5" customHeight="1" x14ac:dyDescent="0.2">
      <c r="P15946" s="75"/>
      <c r="Q15946" s="75"/>
      <c r="W15946" s="75"/>
      <c r="AD15946" s="77"/>
    </row>
    <row r="15947" spans="16:30" ht="4.5" customHeight="1" x14ac:dyDescent="0.2">
      <c r="P15947" s="75"/>
      <c r="Q15947" s="75"/>
      <c r="W15947" s="75"/>
      <c r="AD15947" s="77"/>
    </row>
    <row r="15948" spans="16:30" ht="4.5" customHeight="1" x14ac:dyDescent="0.2">
      <c r="P15948" s="75"/>
      <c r="Q15948" s="75"/>
      <c r="W15948" s="75"/>
      <c r="AD15948" s="77"/>
    </row>
    <row r="15949" spans="16:30" ht="4.5" customHeight="1" x14ac:dyDescent="0.2">
      <c r="P15949" s="75"/>
      <c r="Q15949" s="75"/>
      <c r="W15949" s="75"/>
      <c r="AD15949" s="77"/>
    </row>
    <row r="15950" spans="16:30" ht="4.5" customHeight="1" x14ac:dyDescent="0.2">
      <c r="P15950" s="75"/>
      <c r="Q15950" s="75"/>
      <c r="W15950" s="75"/>
      <c r="AD15950" s="77"/>
    </row>
    <row r="15951" spans="16:30" ht="4.5" customHeight="1" x14ac:dyDescent="0.2">
      <c r="P15951" s="75"/>
      <c r="Q15951" s="75"/>
      <c r="W15951" s="75"/>
      <c r="AD15951" s="77"/>
    </row>
    <row r="15952" spans="16:30" ht="4.5" customHeight="1" x14ac:dyDescent="0.2">
      <c r="P15952" s="75"/>
      <c r="Q15952" s="75"/>
      <c r="W15952" s="75"/>
      <c r="AD15952" s="77"/>
    </row>
    <row r="15953" spans="16:30" ht="4.5" customHeight="1" x14ac:dyDescent="0.2">
      <c r="P15953" s="75"/>
      <c r="Q15953" s="75"/>
      <c r="W15953" s="75"/>
      <c r="AD15953" s="77"/>
    </row>
    <row r="15954" spans="16:30" ht="4.5" customHeight="1" x14ac:dyDescent="0.2">
      <c r="P15954" s="75"/>
      <c r="Q15954" s="75"/>
      <c r="W15954" s="75"/>
      <c r="AD15954" s="77"/>
    </row>
    <row r="15955" spans="16:30" ht="4.5" customHeight="1" x14ac:dyDescent="0.2">
      <c r="P15955" s="75"/>
      <c r="Q15955" s="75"/>
      <c r="W15955" s="75"/>
      <c r="AD15955" s="77"/>
    </row>
    <row r="15956" spans="16:30" ht="4.5" customHeight="1" x14ac:dyDescent="0.2">
      <c r="P15956" s="75"/>
      <c r="Q15956" s="75"/>
      <c r="W15956" s="75"/>
      <c r="AD15956" s="77"/>
    </row>
    <row r="15957" spans="16:30" ht="4.5" customHeight="1" x14ac:dyDescent="0.2">
      <c r="P15957" s="75"/>
      <c r="Q15957" s="75"/>
      <c r="W15957" s="75"/>
      <c r="AD15957" s="77"/>
    </row>
    <row r="15958" spans="16:30" ht="4.5" customHeight="1" x14ac:dyDescent="0.2">
      <c r="P15958" s="75"/>
      <c r="Q15958" s="75"/>
      <c r="W15958" s="75"/>
      <c r="AD15958" s="77"/>
    </row>
    <row r="15959" spans="16:30" ht="4.5" customHeight="1" x14ac:dyDescent="0.2">
      <c r="P15959" s="75"/>
      <c r="Q15959" s="75"/>
      <c r="W15959" s="75"/>
      <c r="AD15959" s="77"/>
    </row>
    <row r="15960" spans="16:30" ht="4.5" customHeight="1" x14ac:dyDescent="0.2">
      <c r="P15960" s="75"/>
      <c r="Q15960" s="75"/>
      <c r="W15960" s="75"/>
      <c r="AD15960" s="77"/>
    </row>
    <row r="15961" spans="16:30" ht="4.5" customHeight="1" x14ac:dyDescent="0.2">
      <c r="P15961" s="75"/>
      <c r="Q15961" s="75"/>
      <c r="W15961" s="75"/>
      <c r="AD15961" s="77"/>
    </row>
    <row r="15962" spans="16:30" ht="4.5" customHeight="1" x14ac:dyDescent="0.2">
      <c r="P15962" s="75"/>
      <c r="Q15962" s="75"/>
      <c r="W15962" s="75"/>
      <c r="AD15962" s="77"/>
    </row>
    <row r="15963" spans="16:30" ht="4.5" customHeight="1" x14ac:dyDescent="0.2">
      <c r="P15963" s="75"/>
      <c r="Q15963" s="75"/>
      <c r="W15963" s="75"/>
      <c r="AD15963" s="77"/>
    </row>
    <row r="15964" spans="16:30" ht="4.5" customHeight="1" x14ac:dyDescent="0.2">
      <c r="P15964" s="75"/>
      <c r="Q15964" s="75"/>
      <c r="W15964" s="75"/>
      <c r="AD15964" s="77"/>
    </row>
    <row r="15965" spans="16:30" ht="4.5" customHeight="1" x14ac:dyDescent="0.2">
      <c r="P15965" s="75"/>
      <c r="Q15965" s="75"/>
      <c r="W15965" s="75"/>
      <c r="AD15965" s="77"/>
    </row>
    <row r="15966" spans="16:30" ht="4.5" customHeight="1" x14ac:dyDescent="0.2">
      <c r="P15966" s="75"/>
      <c r="Q15966" s="75"/>
      <c r="W15966" s="75"/>
      <c r="AD15966" s="77"/>
    </row>
    <row r="15967" spans="16:30" ht="4.5" customHeight="1" x14ac:dyDescent="0.2">
      <c r="P15967" s="75"/>
      <c r="Q15967" s="75"/>
      <c r="W15967" s="75"/>
      <c r="AD15967" s="77"/>
    </row>
    <row r="15968" spans="16:30" ht="4.5" customHeight="1" x14ac:dyDescent="0.2">
      <c r="P15968" s="75"/>
      <c r="Q15968" s="75"/>
      <c r="W15968" s="75"/>
      <c r="AD15968" s="77"/>
    </row>
    <row r="15969" spans="16:30" ht="4.5" customHeight="1" x14ac:dyDescent="0.2">
      <c r="P15969" s="75"/>
      <c r="Q15969" s="75"/>
      <c r="W15969" s="75"/>
      <c r="AD15969" s="77"/>
    </row>
    <row r="15970" spans="16:30" ht="4.5" customHeight="1" x14ac:dyDescent="0.2">
      <c r="P15970" s="75"/>
      <c r="Q15970" s="75"/>
      <c r="W15970" s="75"/>
      <c r="AD15970" s="77"/>
    </row>
    <row r="15971" spans="16:30" ht="4.5" customHeight="1" x14ac:dyDescent="0.2">
      <c r="P15971" s="75"/>
      <c r="Q15971" s="75"/>
      <c r="W15971" s="75"/>
      <c r="AD15971" s="77"/>
    </row>
    <row r="15972" spans="16:30" ht="4.5" customHeight="1" x14ac:dyDescent="0.2">
      <c r="P15972" s="75"/>
      <c r="Q15972" s="75"/>
      <c r="W15972" s="75"/>
      <c r="AD15972" s="77"/>
    </row>
    <row r="15973" spans="16:30" ht="4.5" customHeight="1" x14ac:dyDescent="0.2">
      <c r="P15973" s="75"/>
      <c r="Q15973" s="75"/>
      <c r="W15973" s="75"/>
      <c r="AD15973" s="77"/>
    </row>
    <row r="15974" spans="16:30" ht="4.5" customHeight="1" x14ac:dyDescent="0.2">
      <c r="P15974" s="75"/>
      <c r="Q15974" s="75"/>
      <c r="W15974" s="75"/>
      <c r="AD15974" s="77"/>
    </row>
    <row r="15975" spans="16:30" ht="4.5" customHeight="1" x14ac:dyDescent="0.2">
      <c r="P15975" s="75"/>
      <c r="Q15975" s="75"/>
      <c r="W15975" s="75"/>
      <c r="AD15975" s="77"/>
    </row>
    <row r="15976" spans="16:30" ht="4.5" customHeight="1" x14ac:dyDescent="0.2">
      <c r="P15976" s="75"/>
      <c r="Q15976" s="75"/>
      <c r="W15976" s="75"/>
      <c r="AD15976" s="77"/>
    </row>
    <row r="15977" spans="16:30" ht="4.5" customHeight="1" x14ac:dyDescent="0.2">
      <c r="P15977" s="75"/>
      <c r="Q15977" s="75"/>
      <c r="W15977" s="75"/>
      <c r="AD15977" s="77"/>
    </row>
    <row r="15978" spans="16:30" ht="4.5" customHeight="1" x14ac:dyDescent="0.2">
      <c r="P15978" s="75"/>
      <c r="Q15978" s="75"/>
      <c r="W15978" s="75"/>
      <c r="AD15978" s="77"/>
    </row>
    <row r="15979" spans="16:30" ht="4.5" customHeight="1" x14ac:dyDescent="0.2">
      <c r="P15979" s="75"/>
      <c r="Q15979" s="75"/>
      <c r="W15979" s="75"/>
      <c r="AD15979" s="77"/>
    </row>
    <row r="15980" spans="16:30" ht="4.5" customHeight="1" x14ac:dyDescent="0.2">
      <c r="P15980" s="75"/>
      <c r="Q15980" s="75"/>
      <c r="W15980" s="75"/>
      <c r="AD15980" s="77"/>
    </row>
    <row r="15981" spans="16:30" ht="4.5" customHeight="1" x14ac:dyDescent="0.2">
      <c r="P15981" s="75"/>
      <c r="Q15981" s="75"/>
      <c r="W15981" s="75"/>
      <c r="AD15981" s="77"/>
    </row>
    <row r="15982" spans="16:30" ht="4.5" customHeight="1" x14ac:dyDescent="0.2">
      <c r="P15982" s="75"/>
      <c r="Q15982" s="75"/>
      <c r="W15982" s="75"/>
      <c r="AD15982" s="77"/>
    </row>
    <row r="15983" spans="16:30" ht="4.5" customHeight="1" x14ac:dyDescent="0.2">
      <c r="P15983" s="75"/>
      <c r="Q15983" s="75"/>
      <c r="W15983" s="75"/>
      <c r="AD15983" s="77"/>
    </row>
    <row r="15984" spans="16:30" ht="4.5" customHeight="1" x14ac:dyDescent="0.2">
      <c r="P15984" s="75"/>
      <c r="Q15984" s="75"/>
      <c r="W15984" s="75"/>
      <c r="AD15984" s="77"/>
    </row>
    <row r="15985" spans="16:30" ht="4.5" customHeight="1" x14ac:dyDescent="0.2">
      <c r="P15985" s="75"/>
      <c r="Q15985" s="75"/>
      <c r="W15985" s="75"/>
      <c r="AD15985" s="77"/>
    </row>
    <row r="15986" spans="16:30" ht="4.5" customHeight="1" x14ac:dyDescent="0.2">
      <c r="P15986" s="75"/>
      <c r="Q15986" s="75"/>
      <c r="W15986" s="75"/>
      <c r="AD15986" s="77"/>
    </row>
    <row r="15987" spans="16:30" ht="4.5" customHeight="1" x14ac:dyDescent="0.2">
      <c r="P15987" s="75"/>
      <c r="Q15987" s="75"/>
      <c r="W15987" s="75"/>
      <c r="AD15987" s="77"/>
    </row>
    <row r="15988" spans="16:30" ht="4.5" customHeight="1" x14ac:dyDescent="0.2">
      <c r="P15988" s="75"/>
      <c r="Q15988" s="75"/>
      <c r="W15988" s="75"/>
      <c r="AD15988" s="77"/>
    </row>
    <row r="15989" spans="16:30" ht="4.5" customHeight="1" x14ac:dyDescent="0.2">
      <c r="P15989" s="75"/>
      <c r="Q15989" s="75"/>
      <c r="W15989" s="75"/>
      <c r="AD15989" s="77"/>
    </row>
    <row r="15990" spans="16:30" ht="4.5" customHeight="1" x14ac:dyDescent="0.2">
      <c r="P15990" s="75"/>
      <c r="Q15990" s="75"/>
      <c r="W15990" s="75"/>
      <c r="AD15990" s="77"/>
    </row>
    <row r="15991" spans="16:30" ht="4.5" customHeight="1" x14ac:dyDescent="0.2">
      <c r="P15991" s="75"/>
      <c r="Q15991" s="75"/>
      <c r="W15991" s="75"/>
      <c r="AD15991" s="77"/>
    </row>
    <row r="15992" spans="16:30" ht="4.5" customHeight="1" x14ac:dyDescent="0.2">
      <c r="P15992" s="75"/>
      <c r="Q15992" s="75"/>
      <c r="W15992" s="75"/>
      <c r="AD15992" s="77"/>
    </row>
    <row r="15993" spans="16:30" ht="4.5" customHeight="1" x14ac:dyDescent="0.2">
      <c r="P15993" s="75"/>
      <c r="Q15993" s="75"/>
      <c r="W15993" s="75"/>
      <c r="AD15993" s="77"/>
    </row>
    <row r="15994" spans="16:30" ht="4.5" customHeight="1" x14ac:dyDescent="0.2">
      <c r="P15994" s="75"/>
      <c r="Q15994" s="75"/>
      <c r="W15994" s="75"/>
      <c r="AD15994" s="77"/>
    </row>
    <row r="15995" spans="16:30" ht="4.5" customHeight="1" x14ac:dyDescent="0.2">
      <c r="P15995" s="75"/>
      <c r="Q15995" s="75"/>
      <c r="W15995" s="75"/>
      <c r="AD15995" s="77"/>
    </row>
    <row r="15996" spans="16:30" ht="4.5" customHeight="1" x14ac:dyDescent="0.2">
      <c r="P15996" s="75"/>
      <c r="Q15996" s="75"/>
      <c r="W15996" s="75"/>
      <c r="AD15996" s="77"/>
    </row>
    <row r="15997" spans="16:30" ht="4.5" customHeight="1" x14ac:dyDescent="0.2">
      <c r="P15997" s="75"/>
      <c r="Q15997" s="75"/>
      <c r="W15997" s="75"/>
      <c r="AD15997" s="77"/>
    </row>
    <row r="15998" spans="16:30" ht="4.5" customHeight="1" x14ac:dyDescent="0.2">
      <c r="P15998" s="75"/>
      <c r="Q15998" s="75"/>
      <c r="W15998" s="75"/>
      <c r="AD15998" s="77"/>
    </row>
    <row r="15999" spans="16:30" ht="4.5" customHeight="1" x14ac:dyDescent="0.2">
      <c r="P15999" s="75"/>
      <c r="Q15999" s="75"/>
      <c r="W15999" s="75"/>
      <c r="AD15999" s="77"/>
    </row>
    <row r="16000" spans="16:30" ht="4.5" customHeight="1" x14ac:dyDescent="0.2">
      <c r="P16000" s="75"/>
      <c r="Q16000" s="75"/>
      <c r="W16000" s="75"/>
      <c r="AD16000" s="77"/>
    </row>
    <row r="16001" spans="16:30" ht="4.5" customHeight="1" x14ac:dyDescent="0.2">
      <c r="P16001" s="75"/>
      <c r="Q16001" s="75"/>
      <c r="W16001" s="75"/>
      <c r="AD16001" s="77"/>
    </row>
    <row r="16002" spans="16:30" ht="4.5" customHeight="1" x14ac:dyDescent="0.2">
      <c r="P16002" s="75"/>
      <c r="Q16002" s="75"/>
      <c r="W16002" s="75"/>
      <c r="AD16002" s="77"/>
    </row>
    <row r="16003" spans="16:30" ht="4.5" customHeight="1" x14ac:dyDescent="0.2">
      <c r="P16003" s="75"/>
      <c r="Q16003" s="75"/>
      <c r="W16003" s="75"/>
      <c r="AD16003" s="77"/>
    </row>
    <row r="16004" spans="16:30" ht="4.5" customHeight="1" x14ac:dyDescent="0.2">
      <c r="P16004" s="75"/>
      <c r="Q16004" s="75"/>
      <c r="W16004" s="75"/>
      <c r="AD16004" s="77"/>
    </row>
    <row r="16005" spans="16:30" ht="4.5" customHeight="1" x14ac:dyDescent="0.2">
      <c r="P16005" s="75"/>
      <c r="Q16005" s="75"/>
      <c r="W16005" s="75"/>
      <c r="AD16005" s="77"/>
    </row>
    <row r="16006" spans="16:30" ht="4.5" customHeight="1" x14ac:dyDescent="0.2">
      <c r="P16006" s="75"/>
      <c r="Q16006" s="75"/>
      <c r="W16006" s="75"/>
      <c r="AD16006" s="77"/>
    </row>
    <row r="16007" spans="16:30" ht="4.5" customHeight="1" x14ac:dyDescent="0.2">
      <c r="P16007" s="75"/>
      <c r="Q16007" s="75"/>
      <c r="W16007" s="75"/>
      <c r="AD16007" s="77"/>
    </row>
    <row r="16008" spans="16:30" ht="4.5" customHeight="1" x14ac:dyDescent="0.2">
      <c r="P16008" s="75"/>
      <c r="Q16008" s="75"/>
      <c r="W16008" s="75"/>
      <c r="AD16008" s="77"/>
    </row>
    <row r="16009" spans="16:30" ht="4.5" customHeight="1" x14ac:dyDescent="0.2">
      <c r="P16009" s="75"/>
      <c r="Q16009" s="75"/>
      <c r="W16009" s="75"/>
      <c r="AD16009" s="77"/>
    </row>
    <row r="16010" spans="16:30" ht="4.5" customHeight="1" x14ac:dyDescent="0.2">
      <c r="P16010" s="75"/>
      <c r="Q16010" s="75"/>
      <c r="W16010" s="75"/>
      <c r="AD16010" s="77"/>
    </row>
    <row r="16011" spans="16:30" ht="4.5" customHeight="1" x14ac:dyDescent="0.2">
      <c r="P16011" s="75"/>
      <c r="Q16011" s="75"/>
      <c r="W16011" s="75"/>
      <c r="AD16011" s="77"/>
    </row>
    <row r="16012" spans="16:30" ht="4.5" customHeight="1" x14ac:dyDescent="0.2">
      <c r="P16012" s="75"/>
      <c r="Q16012" s="75"/>
      <c r="W16012" s="75"/>
      <c r="AD16012" s="77"/>
    </row>
    <row r="16013" spans="16:30" ht="4.5" customHeight="1" x14ac:dyDescent="0.2">
      <c r="P16013" s="75"/>
      <c r="Q16013" s="75"/>
      <c r="W16013" s="75"/>
      <c r="AD16013" s="77"/>
    </row>
    <row r="16014" spans="16:30" ht="4.5" customHeight="1" x14ac:dyDescent="0.2">
      <c r="P16014" s="75"/>
      <c r="Q16014" s="75"/>
      <c r="W16014" s="75"/>
      <c r="AD16014" s="77"/>
    </row>
    <row r="16015" spans="16:30" ht="4.5" customHeight="1" x14ac:dyDescent="0.2">
      <c r="P16015" s="75"/>
      <c r="Q16015" s="75"/>
      <c r="W16015" s="75"/>
      <c r="AD16015" s="77"/>
    </row>
    <row r="16016" spans="16:30" ht="4.5" customHeight="1" x14ac:dyDescent="0.2">
      <c r="P16016" s="75"/>
      <c r="Q16016" s="75"/>
      <c r="W16016" s="75"/>
      <c r="AD16016" s="77"/>
    </row>
    <row r="16017" spans="16:30" ht="4.5" customHeight="1" x14ac:dyDescent="0.2">
      <c r="P16017" s="75"/>
      <c r="Q16017" s="75"/>
      <c r="W16017" s="75"/>
      <c r="AD16017" s="77"/>
    </row>
    <row r="16018" spans="16:30" ht="4.5" customHeight="1" x14ac:dyDescent="0.2">
      <c r="P16018" s="75"/>
      <c r="Q16018" s="75"/>
      <c r="W16018" s="75"/>
      <c r="AD16018" s="77"/>
    </row>
    <row r="16019" spans="16:30" ht="4.5" customHeight="1" x14ac:dyDescent="0.2">
      <c r="P16019" s="75"/>
      <c r="Q16019" s="75"/>
      <c r="W16019" s="75"/>
      <c r="AD16019" s="77"/>
    </row>
    <row r="16020" spans="16:30" ht="4.5" customHeight="1" x14ac:dyDescent="0.2">
      <c r="P16020" s="75"/>
      <c r="Q16020" s="75"/>
      <c r="W16020" s="75"/>
      <c r="AD16020" s="77"/>
    </row>
    <row r="16021" spans="16:30" ht="4.5" customHeight="1" x14ac:dyDescent="0.2">
      <c r="P16021" s="75"/>
      <c r="Q16021" s="75"/>
      <c r="W16021" s="75"/>
      <c r="AD16021" s="77"/>
    </row>
    <row r="16022" spans="16:30" ht="4.5" customHeight="1" x14ac:dyDescent="0.2">
      <c r="P16022" s="75"/>
      <c r="Q16022" s="75"/>
      <c r="W16022" s="75"/>
      <c r="AD16022" s="77"/>
    </row>
    <row r="16023" spans="16:30" ht="4.5" customHeight="1" x14ac:dyDescent="0.2">
      <c r="P16023" s="75"/>
      <c r="Q16023" s="75"/>
      <c r="W16023" s="75"/>
      <c r="AD16023" s="77"/>
    </row>
    <row r="16024" spans="16:30" ht="4.5" customHeight="1" x14ac:dyDescent="0.2">
      <c r="P16024" s="75"/>
      <c r="Q16024" s="75"/>
      <c r="W16024" s="75"/>
      <c r="AD16024" s="77"/>
    </row>
    <row r="16025" spans="16:30" ht="4.5" customHeight="1" x14ac:dyDescent="0.2">
      <c r="P16025" s="75"/>
      <c r="Q16025" s="75"/>
      <c r="W16025" s="75"/>
      <c r="AD16025" s="77"/>
    </row>
    <row r="16026" spans="16:30" ht="4.5" customHeight="1" x14ac:dyDescent="0.2">
      <c r="P16026" s="75"/>
      <c r="Q16026" s="75"/>
      <c r="W16026" s="75"/>
      <c r="AD16026" s="77"/>
    </row>
    <row r="16027" spans="16:30" ht="4.5" customHeight="1" x14ac:dyDescent="0.2">
      <c r="P16027" s="75"/>
      <c r="Q16027" s="75"/>
      <c r="W16027" s="75"/>
      <c r="AD16027" s="77"/>
    </row>
    <row r="16028" spans="16:30" ht="4.5" customHeight="1" x14ac:dyDescent="0.2">
      <c r="P16028" s="75"/>
      <c r="Q16028" s="75"/>
      <c r="W16028" s="75"/>
      <c r="AD16028" s="77"/>
    </row>
    <row r="16029" spans="16:30" ht="4.5" customHeight="1" x14ac:dyDescent="0.2">
      <c r="P16029" s="75"/>
      <c r="Q16029" s="75"/>
      <c r="W16029" s="75"/>
      <c r="AD16029" s="77"/>
    </row>
    <row r="16030" spans="16:30" ht="4.5" customHeight="1" x14ac:dyDescent="0.2">
      <c r="P16030" s="75"/>
      <c r="Q16030" s="75"/>
      <c r="W16030" s="75"/>
      <c r="AD16030" s="77"/>
    </row>
    <row r="16031" spans="16:30" ht="4.5" customHeight="1" x14ac:dyDescent="0.2">
      <c r="P16031" s="75"/>
      <c r="Q16031" s="75"/>
      <c r="W16031" s="75"/>
      <c r="AD16031" s="77"/>
    </row>
    <row r="16032" spans="16:30" ht="4.5" customHeight="1" x14ac:dyDescent="0.2">
      <c r="P16032" s="75"/>
      <c r="Q16032" s="75"/>
      <c r="W16032" s="75"/>
      <c r="AD16032" s="77"/>
    </row>
    <row r="16033" spans="16:30" ht="4.5" customHeight="1" x14ac:dyDescent="0.2">
      <c r="P16033" s="75"/>
      <c r="Q16033" s="75"/>
      <c r="W16033" s="75"/>
      <c r="AD16033" s="77"/>
    </row>
    <row r="16034" spans="16:30" ht="4.5" customHeight="1" x14ac:dyDescent="0.2">
      <c r="P16034" s="75"/>
      <c r="Q16034" s="75"/>
      <c r="W16034" s="75"/>
      <c r="AD16034" s="77"/>
    </row>
    <row r="16035" spans="16:30" ht="4.5" customHeight="1" x14ac:dyDescent="0.2">
      <c r="P16035" s="75"/>
      <c r="Q16035" s="75"/>
      <c r="W16035" s="75"/>
      <c r="AD16035" s="77"/>
    </row>
    <row r="16036" spans="16:30" ht="4.5" customHeight="1" x14ac:dyDescent="0.2">
      <c r="P16036" s="75"/>
      <c r="Q16036" s="75"/>
      <c r="W16036" s="75"/>
      <c r="AD16036" s="77"/>
    </row>
    <row r="16037" spans="16:30" ht="4.5" customHeight="1" x14ac:dyDescent="0.2">
      <c r="P16037" s="75"/>
      <c r="Q16037" s="75"/>
      <c r="W16037" s="75"/>
      <c r="AD16037" s="77"/>
    </row>
    <row r="16038" spans="16:30" ht="4.5" customHeight="1" x14ac:dyDescent="0.2">
      <c r="P16038" s="75"/>
      <c r="Q16038" s="75"/>
      <c r="W16038" s="75"/>
      <c r="AD16038" s="77"/>
    </row>
    <row r="16039" spans="16:30" ht="4.5" customHeight="1" x14ac:dyDescent="0.2">
      <c r="P16039" s="75"/>
      <c r="Q16039" s="75"/>
      <c r="W16039" s="75"/>
      <c r="AD16039" s="77"/>
    </row>
    <row r="16040" spans="16:30" ht="4.5" customHeight="1" x14ac:dyDescent="0.2">
      <c r="P16040" s="75"/>
      <c r="Q16040" s="75"/>
      <c r="W16040" s="75"/>
      <c r="AD16040" s="77"/>
    </row>
    <row r="16041" spans="16:30" ht="4.5" customHeight="1" x14ac:dyDescent="0.2">
      <c r="P16041" s="75"/>
      <c r="Q16041" s="75"/>
      <c r="W16041" s="75"/>
      <c r="AD16041" s="77"/>
    </row>
    <row r="16042" spans="16:30" ht="4.5" customHeight="1" x14ac:dyDescent="0.2">
      <c r="P16042" s="75"/>
      <c r="Q16042" s="75"/>
      <c r="W16042" s="75"/>
      <c r="AD16042" s="77"/>
    </row>
    <row r="16043" spans="16:30" ht="4.5" customHeight="1" x14ac:dyDescent="0.2">
      <c r="P16043" s="75"/>
      <c r="Q16043" s="75"/>
      <c r="W16043" s="75"/>
      <c r="AD16043" s="77"/>
    </row>
    <row r="16044" spans="16:30" ht="4.5" customHeight="1" x14ac:dyDescent="0.2">
      <c r="P16044" s="75"/>
      <c r="Q16044" s="75"/>
      <c r="W16044" s="75"/>
      <c r="AD16044" s="77"/>
    </row>
    <row r="16045" spans="16:30" ht="4.5" customHeight="1" x14ac:dyDescent="0.2">
      <c r="P16045" s="75"/>
      <c r="Q16045" s="75"/>
      <c r="W16045" s="75"/>
      <c r="AD16045" s="77"/>
    </row>
    <row r="16046" spans="16:30" ht="4.5" customHeight="1" x14ac:dyDescent="0.2">
      <c r="P16046" s="75"/>
      <c r="Q16046" s="75"/>
      <c r="W16046" s="75"/>
      <c r="AD16046" s="77"/>
    </row>
    <row r="16047" spans="16:30" ht="4.5" customHeight="1" x14ac:dyDescent="0.2">
      <c r="P16047" s="75"/>
      <c r="Q16047" s="75"/>
      <c r="W16047" s="75"/>
      <c r="AD16047" s="77"/>
    </row>
    <row r="16048" spans="16:30" ht="4.5" customHeight="1" x14ac:dyDescent="0.2">
      <c r="P16048" s="75"/>
      <c r="Q16048" s="75"/>
      <c r="W16048" s="75"/>
      <c r="AD16048" s="77"/>
    </row>
    <row r="16049" spans="16:30" ht="4.5" customHeight="1" x14ac:dyDescent="0.2">
      <c r="P16049" s="75"/>
      <c r="Q16049" s="75"/>
      <c r="W16049" s="75"/>
      <c r="AD16049" s="77"/>
    </row>
    <row r="16050" spans="16:30" ht="4.5" customHeight="1" x14ac:dyDescent="0.2">
      <c r="P16050" s="75"/>
      <c r="Q16050" s="75"/>
      <c r="W16050" s="75"/>
      <c r="AD16050" s="77"/>
    </row>
    <row r="16051" spans="16:30" ht="4.5" customHeight="1" x14ac:dyDescent="0.2">
      <c r="P16051" s="75"/>
      <c r="Q16051" s="75"/>
      <c r="W16051" s="75"/>
      <c r="AD16051" s="77"/>
    </row>
    <row r="16052" spans="16:30" ht="4.5" customHeight="1" x14ac:dyDescent="0.2">
      <c r="P16052" s="75"/>
      <c r="Q16052" s="75"/>
      <c r="W16052" s="75"/>
      <c r="AD16052" s="77"/>
    </row>
    <row r="16053" spans="16:30" ht="4.5" customHeight="1" x14ac:dyDescent="0.2">
      <c r="P16053" s="75"/>
      <c r="Q16053" s="75"/>
      <c r="W16053" s="75"/>
      <c r="AD16053" s="77"/>
    </row>
    <row r="16054" spans="16:30" ht="4.5" customHeight="1" x14ac:dyDescent="0.2">
      <c r="P16054" s="75"/>
      <c r="Q16054" s="75"/>
      <c r="W16054" s="75"/>
      <c r="AD16054" s="77"/>
    </row>
    <row r="16055" spans="16:30" ht="4.5" customHeight="1" x14ac:dyDescent="0.2">
      <c r="P16055" s="75"/>
      <c r="Q16055" s="75"/>
      <c r="W16055" s="75"/>
      <c r="AD16055" s="77"/>
    </row>
    <row r="16056" spans="16:30" ht="4.5" customHeight="1" x14ac:dyDescent="0.2">
      <c r="P16056" s="75"/>
      <c r="Q16056" s="75"/>
      <c r="W16056" s="75"/>
      <c r="AD16056" s="77"/>
    </row>
    <row r="16057" spans="16:30" ht="4.5" customHeight="1" x14ac:dyDescent="0.2">
      <c r="P16057" s="75"/>
      <c r="Q16057" s="75"/>
      <c r="W16057" s="75"/>
      <c r="AD16057" s="77"/>
    </row>
    <row r="16058" spans="16:30" ht="4.5" customHeight="1" x14ac:dyDescent="0.2">
      <c r="P16058" s="75"/>
      <c r="Q16058" s="75"/>
      <c r="W16058" s="75"/>
      <c r="AD16058" s="77"/>
    </row>
    <row r="16059" spans="16:30" ht="4.5" customHeight="1" x14ac:dyDescent="0.2">
      <c r="P16059" s="75"/>
      <c r="Q16059" s="75"/>
      <c r="W16059" s="75"/>
      <c r="AD16059" s="77"/>
    </row>
    <row r="16060" spans="16:30" ht="4.5" customHeight="1" x14ac:dyDescent="0.2">
      <c r="P16060" s="75"/>
      <c r="Q16060" s="75"/>
      <c r="W16060" s="75"/>
      <c r="AD16060" s="77"/>
    </row>
    <row r="16061" spans="16:30" ht="4.5" customHeight="1" x14ac:dyDescent="0.2">
      <c r="P16061" s="75"/>
      <c r="Q16061" s="75"/>
      <c r="W16061" s="75"/>
      <c r="AD16061" s="77"/>
    </row>
    <row r="16062" spans="16:30" ht="4.5" customHeight="1" x14ac:dyDescent="0.2">
      <c r="P16062" s="75"/>
      <c r="Q16062" s="75"/>
      <c r="W16062" s="75"/>
      <c r="AD16062" s="77"/>
    </row>
    <row r="16063" spans="16:30" ht="4.5" customHeight="1" x14ac:dyDescent="0.2">
      <c r="P16063" s="75"/>
      <c r="Q16063" s="75"/>
      <c r="W16063" s="75"/>
      <c r="AD16063" s="77"/>
    </row>
    <row r="16064" spans="16:30" ht="4.5" customHeight="1" x14ac:dyDescent="0.2">
      <c r="P16064" s="75"/>
      <c r="Q16064" s="75"/>
      <c r="W16064" s="75"/>
      <c r="AD16064" s="77"/>
    </row>
    <row r="16065" spans="16:30" ht="4.5" customHeight="1" x14ac:dyDescent="0.2">
      <c r="P16065" s="75"/>
      <c r="Q16065" s="75"/>
      <c r="W16065" s="75"/>
      <c r="AD16065" s="77"/>
    </row>
    <row r="16066" spans="16:30" ht="4.5" customHeight="1" x14ac:dyDescent="0.2">
      <c r="P16066" s="75"/>
      <c r="Q16066" s="75"/>
      <c r="W16066" s="75"/>
      <c r="AD16066" s="77"/>
    </row>
    <row r="16067" spans="16:30" ht="4.5" customHeight="1" x14ac:dyDescent="0.2">
      <c r="P16067" s="75"/>
      <c r="Q16067" s="75"/>
      <c r="W16067" s="75"/>
      <c r="AD16067" s="77"/>
    </row>
    <row r="16068" spans="16:30" ht="4.5" customHeight="1" x14ac:dyDescent="0.2">
      <c r="P16068" s="75"/>
      <c r="Q16068" s="75"/>
      <c r="W16068" s="75"/>
      <c r="AD16068" s="77"/>
    </row>
    <row r="16069" spans="16:30" ht="4.5" customHeight="1" x14ac:dyDescent="0.2">
      <c r="P16069" s="75"/>
      <c r="Q16069" s="75"/>
      <c r="W16069" s="75"/>
      <c r="AD16069" s="77"/>
    </row>
    <row r="16070" spans="16:30" ht="4.5" customHeight="1" x14ac:dyDescent="0.2">
      <c r="P16070" s="75"/>
      <c r="Q16070" s="75"/>
      <c r="W16070" s="75"/>
      <c r="AD16070" s="77"/>
    </row>
    <row r="16071" spans="16:30" ht="4.5" customHeight="1" x14ac:dyDescent="0.2">
      <c r="P16071" s="75"/>
      <c r="Q16071" s="75"/>
      <c r="W16071" s="75"/>
      <c r="AD16071" s="77"/>
    </row>
    <row r="16072" spans="16:30" ht="4.5" customHeight="1" x14ac:dyDescent="0.2">
      <c r="P16072" s="75"/>
      <c r="Q16072" s="75"/>
      <c r="W16072" s="75"/>
      <c r="AD16072" s="77"/>
    </row>
    <row r="16073" spans="16:30" ht="4.5" customHeight="1" x14ac:dyDescent="0.2">
      <c r="P16073" s="75"/>
      <c r="Q16073" s="75"/>
      <c r="W16073" s="75"/>
      <c r="AD16073" s="77"/>
    </row>
    <row r="16074" spans="16:30" ht="4.5" customHeight="1" x14ac:dyDescent="0.2">
      <c r="P16074" s="75"/>
      <c r="Q16074" s="75"/>
      <c r="W16074" s="75"/>
      <c r="AD16074" s="77"/>
    </row>
    <row r="16075" spans="16:30" ht="4.5" customHeight="1" x14ac:dyDescent="0.2">
      <c r="P16075" s="75"/>
      <c r="Q16075" s="75"/>
      <c r="W16075" s="75"/>
      <c r="AD16075" s="77"/>
    </row>
    <row r="16076" spans="16:30" ht="4.5" customHeight="1" x14ac:dyDescent="0.2">
      <c r="P16076" s="75"/>
      <c r="Q16076" s="75"/>
      <c r="W16076" s="75"/>
      <c r="AD16076" s="77"/>
    </row>
    <row r="16077" spans="16:30" ht="4.5" customHeight="1" x14ac:dyDescent="0.2">
      <c r="P16077" s="75"/>
      <c r="Q16077" s="75"/>
      <c r="W16077" s="75"/>
      <c r="AD16077" s="77"/>
    </row>
    <row r="16078" spans="16:30" ht="4.5" customHeight="1" x14ac:dyDescent="0.2">
      <c r="P16078" s="75"/>
      <c r="Q16078" s="75"/>
      <c r="W16078" s="75"/>
      <c r="AD16078" s="77"/>
    </row>
    <row r="16079" spans="16:30" ht="4.5" customHeight="1" x14ac:dyDescent="0.2">
      <c r="P16079" s="75"/>
      <c r="Q16079" s="75"/>
      <c r="W16079" s="75"/>
      <c r="AD16079" s="77"/>
    </row>
    <row r="16080" spans="16:30" ht="4.5" customHeight="1" x14ac:dyDescent="0.2">
      <c r="P16080" s="75"/>
      <c r="Q16080" s="75"/>
      <c r="W16080" s="75"/>
      <c r="AD16080" s="77"/>
    </row>
    <row r="16081" spans="16:30" ht="4.5" customHeight="1" x14ac:dyDescent="0.2">
      <c r="P16081" s="75"/>
      <c r="Q16081" s="75"/>
      <c r="W16081" s="75"/>
      <c r="AD16081" s="77"/>
    </row>
    <row r="16082" spans="16:30" ht="4.5" customHeight="1" x14ac:dyDescent="0.2">
      <c r="P16082" s="75"/>
      <c r="Q16082" s="75"/>
      <c r="W16082" s="75"/>
      <c r="AD16082" s="77"/>
    </row>
    <row r="16083" spans="16:30" ht="4.5" customHeight="1" x14ac:dyDescent="0.2">
      <c r="P16083" s="75"/>
      <c r="Q16083" s="75"/>
      <c r="W16083" s="75"/>
      <c r="AD16083" s="77"/>
    </row>
    <row r="16084" spans="16:30" ht="4.5" customHeight="1" x14ac:dyDescent="0.2">
      <c r="P16084" s="75"/>
      <c r="Q16084" s="75"/>
      <c r="W16084" s="75"/>
      <c r="AD16084" s="77"/>
    </row>
    <row r="16085" spans="16:30" ht="4.5" customHeight="1" x14ac:dyDescent="0.2">
      <c r="P16085" s="75"/>
      <c r="Q16085" s="75"/>
      <c r="W16085" s="75"/>
      <c r="AD16085" s="77"/>
    </row>
    <row r="16086" spans="16:30" ht="4.5" customHeight="1" x14ac:dyDescent="0.2">
      <c r="P16086" s="75"/>
      <c r="Q16086" s="75"/>
      <c r="W16086" s="75"/>
      <c r="AD16086" s="77"/>
    </row>
    <row r="16087" spans="16:30" ht="4.5" customHeight="1" x14ac:dyDescent="0.2">
      <c r="P16087" s="75"/>
      <c r="Q16087" s="75"/>
      <c r="W16087" s="75"/>
      <c r="AD16087" s="77"/>
    </row>
    <row r="16088" spans="16:30" ht="4.5" customHeight="1" x14ac:dyDescent="0.2">
      <c r="P16088" s="75"/>
      <c r="Q16088" s="75"/>
      <c r="W16088" s="75"/>
      <c r="AD16088" s="77"/>
    </row>
    <row r="16089" spans="16:30" ht="4.5" customHeight="1" x14ac:dyDescent="0.2">
      <c r="P16089" s="75"/>
      <c r="Q16089" s="75"/>
      <c r="W16089" s="75"/>
      <c r="AD16089" s="77"/>
    </row>
    <row r="16090" spans="16:30" ht="4.5" customHeight="1" x14ac:dyDescent="0.2">
      <c r="P16090" s="75"/>
      <c r="Q16090" s="75"/>
      <c r="W16090" s="75"/>
      <c r="AD16090" s="77"/>
    </row>
    <row r="16091" spans="16:30" ht="4.5" customHeight="1" x14ac:dyDescent="0.2">
      <c r="P16091" s="75"/>
      <c r="Q16091" s="75"/>
      <c r="W16091" s="75"/>
      <c r="AD16091" s="77"/>
    </row>
    <row r="16092" spans="16:30" ht="4.5" customHeight="1" x14ac:dyDescent="0.2">
      <c r="P16092" s="75"/>
      <c r="Q16092" s="75"/>
      <c r="W16092" s="75"/>
      <c r="AD16092" s="77"/>
    </row>
    <row r="16093" spans="16:30" ht="4.5" customHeight="1" x14ac:dyDescent="0.2">
      <c r="P16093" s="75"/>
      <c r="Q16093" s="75"/>
      <c r="W16093" s="75"/>
      <c r="AD16093" s="77"/>
    </row>
    <row r="16094" spans="16:30" ht="4.5" customHeight="1" x14ac:dyDescent="0.2">
      <c r="P16094" s="75"/>
      <c r="Q16094" s="75"/>
      <c r="W16094" s="75"/>
      <c r="AD16094" s="77"/>
    </row>
    <row r="16095" spans="16:30" ht="4.5" customHeight="1" x14ac:dyDescent="0.2">
      <c r="P16095" s="75"/>
      <c r="Q16095" s="75"/>
      <c r="W16095" s="75"/>
      <c r="AD16095" s="77"/>
    </row>
    <row r="16096" spans="16:30" ht="4.5" customHeight="1" x14ac:dyDescent="0.2">
      <c r="P16096" s="75"/>
      <c r="Q16096" s="75"/>
      <c r="W16096" s="75"/>
      <c r="AD16096" s="77"/>
    </row>
    <row r="16097" spans="16:30" ht="4.5" customHeight="1" x14ac:dyDescent="0.2">
      <c r="P16097" s="75"/>
      <c r="Q16097" s="75"/>
      <c r="W16097" s="75"/>
      <c r="AD16097" s="77"/>
    </row>
    <row r="16098" spans="16:30" ht="4.5" customHeight="1" x14ac:dyDescent="0.2">
      <c r="P16098" s="75"/>
      <c r="Q16098" s="75"/>
      <c r="W16098" s="75"/>
      <c r="AD16098" s="77"/>
    </row>
    <row r="16099" spans="16:30" ht="4.5" customHeight="1" x14ac:dyDescent="0.2">
      <c r="P16099" s="75"/>
      <c r="Q16099" s="75"/>
      <c r="W16099" s="75"/>
      <c r="AD16099" s="77"/>
    </row>
    <row r="16100" spans="16:30" ht="4.5" customHeight="1" x14ac:dyDescent="0.2">
      <c r="P16100" s="75"/>
      <c r="Q16100" s="75"/>
      <c r="W16100" s="75"/>
      <c r="AD16100" s="77"/>
    </row>
    <row r="16101" spans="16:30" ht="4.5" customHeight="1" x14ac:dyDescent="0.2">
      <c r="P16101" s="75"/>
      <c r="Q16101" s="75"/>
      <c r="W16101" s="75"/>
      <c r="AD16101" s="77"/>
    </row>
    <row r="16102" spans="16:30" ht="4.5" customHeight="1" x14ac:dyDescent="0.2">
      <c r="P16102" s="75"/>
      <c r="Q16102" s="75"/>
      <c r="W16102" s="75"/>
      <c r="AD16102" s="77"/>
    </row>
    <row r="16103" spans="16:30" ht="4.5" customHeight="1" x14ac:dyDescent="0.2">
      <c r="P16103" s="75"/>
      <c r="Q16103" s="75"/>
      <c r="W16103" s="75"/>
      <c r="AD16103" s="77"/>
    </row>
    <row r="16104" spans="16:30" ht="4.5" customHeight="1" x14ac:dyDescent="0.2">
      <c r="P16104" s="75"/>
      <c r="Q16104" s="75"/>
      <c r="W16104" s="75"/>
      <c r="AD16104" s="77"/>
    </row>
    <row r="16105" spans="16:30" ht="4.5" customHeight="1" x14ac:dyDescent="0.2">
      <c r="P16105" s="75"/>
      <c r="Q16105" s="75"/>
      <c r="W16105" s="75"/>
      <c r="AD16105" s="77"/>
    </row>
    <row r="16106" spans="16:30" ht="4.5" customHeight="1" x14ac:dyDescent="0.2">
      <c r="P16106" s="75"/>
      <c r="Q16106" s="75"/>
      <c r="W16106" s="75"/>
      <c r="AD16106" s="77"/>
    </row>
    <row r="16107" spans="16:30" ht="4.5" customHeight="1" x14ac:dyDescent="0.2">
      <c r="P16107" s="75"/>
      <c r="Q16107" s="75"/>
      <c r="W16107" s="75"/>
      <c r="AD16107" s="77"/>
    </row>
    <row r="16108" spans="16:30" ht="4.5" customHeight="1" x14ac:dyDescent="0.2">
      <c r="P16108" s="75"/>
      <c r="Q16108" s="75"/>
      <c r="W16108" s="75"/>
      <c r="AD16108" s="77"/>
    </row>
    <row r="16109" spans="16:30" ht="4.5" customHeight="1" x14ac:dyDescent="0.2">
      <c r="P16109" s="75"/>
      <c r="Q16109" s="75"/>
      <c r="W16109" s="75"/>
      <c r="AD16109" s="77"/>
    </row>
    <row r="16110" spans="16:30" ht="4.5" customHeight="1" x14ac:dyDescent="0.2">
      <c r="P16110" s="75"/>
      <c r="Q16110" s="75"/>
      <c r="W16110" s="75"/>
      <c r="AD16110" s="77"/>
    </row>
    <row r="16111" spans="16:30" ht="4.5" customHeight="1" x14ac:dyDescent="0.2">
      <c r="P16111" s="75"/>
      <c r="Q16111" s="75"/>
      <c r="W16111" s="75"/>
      <c r="AD16111" s="77"/>
    </row>
    <row r="16112" spans="16:30" ht="4.5" customHeight="1" x14ac:dyDescent="0.2">
      <c r="P16112" s="75"/>
      <c r="Q16112" s="75"/>
      <c r="W16112" s="75"/>
      <c r="AD16112" s="77"/>
    </row>
    <row r="16113" spans="16:30" ht="4.5" customHeight="1" x14ac:dyDescent="0.2">
      <c r="P16113" s="75"/>
      <c r="Q16113" s="75"/>
      <c r="W16113" s="75"/>
      <c r="AD16113" s="77"/>
    </row>
    <row r="16114" spans="16:30" ht="4.5" customHeight="1" x14ac:dyDescent="0.2">
      <c r="P16114" s="75"/>
      <c r="Q16114" s="75"/>
      <c r="W16114" s="75"/>
      <c r="AD16114" s="77"/>
    </row>
    <row r="16115" spans="16:30" ht="4.5" customHeight="1" x14ac:dyDescent="0.2">
      <c r="P16115" s="75"/>
      <c r="Q16115" s="75"/>
      <c r="W16115" s="75"/>
      <c r="AD16115" s="77"/>
    </row>
    <row r="16116" spans="16:30" ht="4.5" customHeight="1" x14ac:dyDescent="0.2">
      <c r="P16116" s="75"/>
      <c r="Q16116" s="75"/>
      <c r="W16116" s="75"/>
      <c r="AD16116" s="77"/>
    </row>
    <row r="16117" spans="16:30" ht="4.5" customHeight="1" x14ac:dyDescent="0.2">
      <c r="P16117" s="75"/>
      <c r="Q16117" s="75"/>
      <c r="W16117" s="75"/>
      <c r="AD16117" s="77"/>
    </row>
    <row r="16118" spans="16:30" ht="4.5" customHeight="1" x14ac:dyDescent="0.2">
      <c r="P16118" s="75"/>
      <c r="Q16118" s="75"/>
      <c r="W16118" s="75"/>
      <c r="AD16118" s="77"/>
    </row>
    <row r="16119" spans="16:30" ht="4.5" customHeight="1" x14ac:dyDescent="0.2">
      <c r="P16119" s="75"/>
      <c r="Q16119" s="75"/>
      <c r="W16119" s="75"/>
      <c r="AD16119" s="77"/>
    </row>
    <row r="16120" spans="16:30" ht="4.5" customHeight="1" x14ac:dyDescent="0.2">
      <c r="P16120" s="75"/>
      <c r="Q16120" s="75"/>
      <c r="W16120" s="75"/>
      <c r="AD16120" s="77"/>
    </row>
    <row r="16121" spans="16:30" ht="4.5" customHeight="1" x14ac:dyDescent="0.2">
      <c r="P16121" s="75"/>
      <c r="Q16121" s="75"/>
      <c r="W16121" s="75"/>
      <c r="AD16121" s="77"/>
    </row>
    <row r="16122" spans="16:30" ht="4.5" customHeight="1" x14ac:dyDescent="0.2">
      <c r="P16122" s="75"/>
      <c r="Q16122" s="75"/>
      <c r="W16122" s="75"/>
      <c r="AD16122" s="77"/>
    </row>
    <row r="16123" spans="16:30" ht="4.5" customHeight="1" x14ac:dyDescent="0.2">
      <c r="P16123" s="75"/>
      <c r="Q16123" s="75"/>
      <c r="W16123" s="75"/>
      <c r="AD16123" s="77"/>
    </row>
    <row r="16124" spans="16:30" ht="4.5" customHeight="1" x14ac:dyDescent="0.2">
      <c r="P16124" s="75"/>
      <c r="Q16124" s="75"/>
      <c r="W16124" s="75"/>
      <c r="AD16124" s="77"/>
    </row>
    <row r="16125" spans="16:30" ht="4.5" customHeight="1" x14ac:dyDescent="0.2">
      <c r="P16125" s="75"/>
      <c r="Q16125" s="75"/>
      <c r="W16125" s="75"/>
      <c r="AD16125" s="77"/>
    </row>
    <row r="16126" spans="16:30" ht="4.5" customHeight="1" x14ac:dyDescent="0.2">
      <c r="P16126" s="75"/>
      <c r="Q16126" s="75"/>
      <c r="W16126" s="75"/>
      <c r="AD16126" s="77"/>
    </row>
    <row r="16127" spans="16:30" ht="4.5" customHeight="1" x14ac:dyDescent="0.2">
      <c r="P16127" s="75"/>
      <c r="Q16127" s="75"/>
      <c r="W16127" s="75"/>
      <c r="AD16127" s="77"/>
    </row>
    <row r="16128" spans="16:30" ht="4.5" customHeight="1" x14ac:dyDescent="0.2">
      <c r="P16128" s="75"/>
      <c r="Q16128" s="75"/>
      <c r="W16128" s="75"/>
      <c r="AD16128" s="77"/>
    </row>
    <row r="16129" spans="16:30" ht="4.5" customHeight="1" x14ac:dyDescent="0.2">
      <c r="P16129" s="75"/>
      <c r="Q16129" s="75"/>
      <c r="W16129" s="75"/>
      <c r="AD16129" s="77"/>
    </row>
    <row r="16130" spans="16:30" ht="4.5" customHeight="1" x14ac:dyDescent="0.2">
      <c r="P16130" s="75"/>
      <c r="Q16130" s="75"/>
      <c r="W16130" s="75"/>
      <c r="AD16130" s="77"/>
    </row>
    <row r="16131" spans="16:30" ht="4.5" customHeight="1" x14ac:dyDescent="0.2">
      <c r="P16131" s="75"/>
      <c r="Q16131" s="75"/>
      <c r="W16131" s="75"/>
      <c r="AD16131" s="77"/>
    </row>
    <row r="16132" spans="16:30" ht="4.5" customHeight="1" x14ac:dyDescent="0.2">
      <c r="P16132" s="75"/>
      <c r="Q16132" s="75"/>
      <c r="W16132" s="75"/>
      <c r="AD16132" s="77"/>
    </row>
    <row r="16133" spans="16:30" ht="4.5" customHeight="1" x14ac:dyDescent="0.2">
      <c r="P16133" s="75"/>
      <c r="Q16133" s="75"/>
      <c r="W16133" s="75"/>
      <c r="AD16133" s="77"/>
    </row>
    <row r="16134" spans="16:30" ht="4.5" customHeight="1" x14ac:dyDescent="0.2">
      <c r="P16134" s="75"/>
      <c r="Q16134" s="75"/>
      <c r="W16134" s="75"/>
      <c r="AD16134" s="77"/>
    </row>
    <row r="16135" spans="16:30" ht="4.5" customHeight="1" x14ac:dyDescent="0.2">
      <c r="P16135" s="75"/>
      <c r="Q16135" s="75"/>
      <c r="W16135" s="75"/>
      <c r="AD16135" s="77"/>
    </row>
    <row r="16136" spans="16:30" ht="4.5" customHeight="1" x14ac:dyDescent="0.2">
      <c r="P16136" s="75"/>
      <c r="Q16136" s="75"/>
      <c r="W16136" s="75"/>
      <c r="AD16136" s="77"/>
    </row>
    <row r="16137" spans="16:30" ht="4.5" customHeight="1" x14ac:dyDescent="0.2">
      <c r="P16137" s="75"/>
      <c r="Q16137" s="75"/>
      <c r="W16137" s="75"/>
      <c r="AD16137" s="77"/>
    </row>
    <row r="16138" spans="16:30" ht="4.5" customHeight="1" x14ac:dyDescent="0.2">
      <c r="P16138" s="75"/>
      <c r="Q16138" s="75"/>
      <c r="W16138" s="75"/>
      <c r="AD16138" s="77"/>
    </row>
    <row r="16139" spans="16:30" ht="4.5" customHeight="1" x14ac:dyDescent="0.2">
      <c r="P16139" s="75"/>
      <c r="Q16139" s="75"/>
      <c r="W16139" s="75"/>
      <c r="AD16139" s="77"/>
    </row>
    <row r="16140" spans="16:30" ht="4.5" customHeight="1" x14ac:dyDescent="0.2">
      <c r="P16140" s="75"/>
      <c r="Q16140" s="75"/>
      <c r="W16140" s="75"/>
      <c r="AD16140" s="77"/>
    </row>
    <row r="16141" spans="16:30" ht="4.5" customHeight="1" x14ac:dyDescent="0.2">
      <c r="P16141" s="75"/>
      <c r="Q16141" s="75"/>
      <c r="W16141" s="75"/>
      <c r="AD16141" s="77"/>
    </row>
    <row r="16142" spans="16:30" ht="4.5" customHeight="1" x14ac:dyDescent="0.2">
      <c r="P16142" s="75"/>
      <c r="Q16142" s="75"/>
      <c r="W16142" s="75"/>
      <c r="AD16142" s="77"/>
    </row>
    <row r="16143" spans="16:30" ht="4.5" customHeight="1" x14ac:dyDescent="0.2">
      <c r="P16143" s="75"/>
      <c r="Q16143" s="75"/>
      <c r="W16143" s="75"/>
      <c r="AD16143" s="77"/>
    </row>
    <row r="16144" spans="16:30" ht="4.5" customHeight="1" x14ac:dyDescent="0.2">
      <c r="P16144" s="75"/>
      <c r="Q16144" s="75"/>
      <c r="W16144" s="75"/>
      <c r="AD16144" s="77"/>
    </row>
    <row r="16145" spans="16:30" ht="4.5" customHeight="1" x14ac:dyDescent="0.2">
      <c r="P16145" s="75"/>
      <c r="Q16145" s="75"/>
      <c r="W16145" s="75"/>
      <c r="AD16145" s="77"/>
    </row>
    <row r="16146" spans="16:30" ht="4.5" customHeight="1" x14ac:dyDescent="0.2">
      <c r="P16146" s="75"/>
      <c r="Q16146" s="75"/>
      <c r="W16146" s="75"/>
      <c r="AD16146" s="77"/>
    </row>
    <row r="16147" spans="16:30" ht="4.5" customHeight="1" x14ac:dyDescent="0.2">
      <c r="P16147" s="75"/>
      <c r="Q16147" s="75"/>
      <c r="W16147" s="75"/>
      <c r="AD16147" s="77"/>
    </row>
    <row r="16148" spans="16:30" ht="4.5" customHeight="1" x14ac:dyDescent="0.2">
      <c r="P16148" s="75"/>
      <c r="Q16148" s="75"/>
      <c r="W16148" s="75"/>
      <c r="AD16148" s="77"/>
    </row>
    <row r="16149" spans="16:30" ht="4.5" customHeight="1" x14ac:dyDescent="0.2">
      <c r="P16149" s="75"/>
      <c r="Q16149" s="75"/>
      <c r="W16149" s="75"/>
      <c r="AD16149" s="77"/>
    </row>
    <row r="16150" spans="16:30" ht="4.5" customHeight="1" x14ac:dyDescent="0.2">
      <c r="P16150" s="75"/>
      <c r="Q16150" s="75"/>
      <c r="W16150" s="75"/>
      <c r="AD16150" s="77"/>
    </row>
    <row r="16151" spans="16:30" ht="4.5" customHeight="1" x14ac:dyDescent="0.2">
      <c r="P16151" s="75"/>
      <c r="Q16151" s="75"/>
      <c r="W16151" s="75"/>
      <c r="AD16151" s="77"/>
    </row>
    <row r="16152" spans="16:30" ht="4.5" customHeight="1" x14ac:dyDescent="0.2">
      <c r="P16152" s="75"/>
      <c r="Q16152" s="75"/>
      <c r="W16152" s="75"/>
      <c r="AD16152" s="77"/>
    </row>
    <row r="16153" spans="16:30" ht="4.5" customHeight="1" x14ac:dyDescent="0.2">
      <c r="P16153" s="75"/>
      <c r="Q16153" s="75"/>
      <c r="W16153" s="75"/>
      <c r="AD16153" s="77"/>
    </row>
    <row r="16154" spans="16:30" ht="4.5" customHeight="1" x14ac:dyDescent="0.2">
      <c r="P16154" s="75"/>
      <c r="Q16154" s="75"/>
      <c r="W16154" s="75"/>
      <c r="AD16154" s="77"/>
    </row>
    <row r="16155" spans="16:30" ht="4.5" customHeight="1" x14ac:dyDescent="0.2">
      <c r="P16155" s="75"/>
      <c r="Q16155" s="75"/>
      <c r="W16155" s="75"/>
      <c r="AD16155" s="77"/>
    </row>
    <row r="16156" spans="16:30" ht="4.5" customHeight="1" x14ac:dyDescent="0.2">
      <c r="P16156" s="75"/>
      <c r="Q16156" s="75"/>
      <c r="W16156" s="75"/>
      <c r="AD16156" s="77"/>
    </row>
    <row r="16157" spans="16:30" ht="4.5" customHeight="1" x14ac:dyDescent="0.2">
      <c r="P16157" s="75"/>
      <c r="Q16157" s="75"/>
      <c r="W16157" s="75"/>
      <c r="AD16157" s="77"/>
    </row>
    <row r="16158" spans="16:30" ht="4.5" customHeight="1" x14ac:dyDescent="0.2">
      <c r="P16158" s="75"/>
      <c r="Q16158" s="75"/>
      <c r="W16158" s="75"/>
      <c r="AD16158" s="77"/>
    </row>
    <row r="16159" spans="16:30" ht="4.5" customHeight="1" x14ac:dyDescent="0.2">
      <c r="P16159" s="75"/>
      <c r="Q16159" s="75"/>
      <c r="W16159" s="75"/>
      <c r="AD16159" s="77"/>
    </row>
    <row r="16160" spans="16:30" ht="4.5" customHeight="1" x14ac:dyDescent="0.2">
      <c r="P16160" s="75"/>
      <c r="Q16160" s="75"/>
      <c r="W16160" s="75"/>
      <c r="AD16160" s="77"/>
    </row>
    <row r="16161" spans="16:30" ht="4.5" customHeight="1" x14ac:dyDescent="0.2">
      <c r="P16161" s="75"/>
      <c r="Q16161" s="75"/>
      <c r="W16161" s="75"/>
      <c r="AD16161" s="77"/>
    </row>
    <row r="16162" spans="16:30" ht="4.5" customHeight="1" x14ac:dyDescent="0.2">
      <c r="P16162" s="75"/>
      <c r="Q16162" s="75"/>
      <c r="W16162" s="75"/>
      <c r="AD16162" s="77"/>
    </row>
    <row r="16163" spans="16:30" ht="4.5" customHeight="1" x14ac:dyDescent="0.2">
      <c r="P16163" s="75"/>
      <c r="Q16163" s="75"/>
      <c r="W16163" s="75"/>
      <c r="AD16163" s="77"/>
    </row>
    <row r="16164" spans="16:30" ht="4.5" customHeight="1" x14ac:dyDescent="0.2">
      <c r="P16164" s="75"/>
      <c r="Q16164" s="75"/>
      <c r="W16164" s="75"/>
      <c r="AD16164" s="77"/>
    </row>
    <row r="16165" spans="16:30" ht="4.5" customHeight="1" x14ac:dyDescent="0.2">
      <c r="P16165" s="75"/>
      <c r="Q16165" s="75"/>
      <c r="W16165" s="75"/>
      <c r="AD16165" s="77"/>
    </row>
    <row r="16166" spans="16:30" ht="4.5" customHeight="1" x14ac:dyDescent="0.2">
      <c r="P16166" s="75"/>
      <c r="Q16166" s="75"/>
      <c r="W16166" s="75"/>
      <c r="AD16166" s="77"/>
    </row>
    <row r="16167" spans="16:30" ht="4.5" customHeight="1" x14ac:dyDescent="0.2">
      <c r="P16167" s="75"/>
      <c r="Q16167" s="75"/>
      <c r="W16167" s="75"/>
      <c r="AD16167" s="77"/>
    </row>
    <row r="16168" spans="16:30" ht="4.5" customHeight="1" x14ac:dyDescent="0.2">
      <c r="P16168" s="75"/>
      <c r="Q16168" s="75"/>
      <c r="W16168" s="75"/>
      <c r="AD16168" s="77"/>
    </row>
    <row r="16169" spans="16:30" ht="4.5" customHeight="1" x14ac:dyDescent="0.2">
      <c r="P16169" s="75"/>
      <c r="Q16169" s="75"/>
      <c r="W16169" s="75"/>
      <c r="AD16169" s="77"/>
    </row>
    <row r="16170" spans="16:30" ht="4.5" customHeight="1" x14ac:dyDescent="0.2">
      <c r="P16170" s="75"/>
      <c r="Q16170" s="75"/>
      <c r="W16170" s="75"/>
      <c r="AD16170" s="77"/>
    </row>
    <row r="16171" spans="16:30" ht="4.5" customHeight="1" x14ac:dyDescent="0.2">
      <c r="P16171" s="75"/>
      <c r="Q16171" s="75"/>
      <c r="W16171" s="75"/>
      <c r="AD16171" s="77"/>
    </row>
    <row r="16172" spans="16:30" ht="4.5" customHeight="1" x14ac:dyDescent="0.2">
      <c r="P16172" s="75"/>
      <c r="Q16172" s="75"/>
      <c r="W16172" s="75"/>
      <c r="AD16172" s="77"/>
    </row>
    <row r="16173" spans="16:30" ht="4.5" customHeight="1" x14ac:dyDescent="0.2">
      <c r="P16173" s="75"/>
      <c r="Q16173" s="75"/>
      <c r="W16173" s="75"/>
      <c r="AD16173" s="77"/>
    </row>
    <row r="16174" spans="16:30" ht="4.5" customHeight="1" x14ac:dyDescent="0.2">
      <c r="P16174" s="75"/>
      <c r="Q16174" s="75"/>
      <c r="W16174" s="75"/>
      <c r="AD16174" s="77"/>
    </row>
    <row r="16175" spans="16:30" ht="4.5" customHeight="1" x14ac:dyDescent="0.2">
      <c r="P16175" s="75"/>
      <c r="Q16175" s="75"/>
      <c r="W16175" s="75"/>
      <c r="AD16175" s="77"/>
    </row>
    <row r="16176" spans="16:30" ht="4.5" customHeight="1" x14ac:dyDescent="0.2">
      <c r="P16176" s="75"/>
      <c r="Q16176" s="75"/>
      <c r="W16176" s="75"/>
      <c r="AD16176" s="77"/>
    </row>
    <row r="16177" spans="16:30" ht="4.5" customHeight="1" x14ac:dyDescent="0.2">
      <c r="P16177" s="75"/>
      <c r="Q16177" s="75"/>
      <c r="W16177" s="75"/>
      <c r="AD16177" s="77"/>
    </row>
    <row r="16178" spans="16:30" ht="4.5" customHeight="1" x14ac:dyDescent="0.2">
      <c r="P16178" s="75"/>
      <c r="Q16178" s="75"/>
      <c r="W16178" s="75"/>
      <c r="AD16178" s="77"/>
    </row>
    <row r="16179" spans="16:30" ht="4.5" customHeight="1" x14ac:dyDescent="0.2">
      <c r="P16179" s="75"/>
      <c r="Q16179" s="75"/>
      <c r="W16179" s="75"/>
      <c r="AD16179" s="77"/>
    </row>
    <row r="16180" spans="16:30" ht="4.5" customHeight="1" x14ac:dyDescent="0.2">
      <c r="P16180" s="75"/>
      <c r="Q16180" s="75"/>
      <c r="W16180" s="75"/>
      <c r="AD16180" s="77"/>
    </row>
    <row r="16181" spans="16:30" ht="4.5" customHeight="1" x14ac:dyDescent="0.2">
      <c r="P16181" s="75"/>
      <c r="Q16181" s="75"/>
      <c r="W16181" s="75"/>
      <c r="AD16181" s="77"/>
    </row>
    <row r="16182" spans="16:30" ht="4.5" customHeight="1" x14ac:dyDescent="0.2">
      <c r="P16182" s="75"/>
      <c r="Q16182" s="75"/>
      <c r="W16182" s="75"/>
      <c r="AD16182" s="77"/>
    </row>
    <row r="16183" spans="16:30" ht="4.5" customHeight="1" x14ac:dyDescent="0.2">
      <c r="P16183" s="75"/>
      <c r="Q16183" s="75"/>
      <c r="W16183" s="75"/>
      <c r="AD16183" s="77"/>
    </row>
    <row r="16184" spans="16:30" ht="4.5" customHeight="1" x14ac:dyDescent="0.2">
      <c r="P16184" s="75"/>
      <c r="Q16184" s="75"/>
      <c r="W16184" s="75"/>
      <c r="AD16184" s="77"/>
    </row>
    <row r="16185" spans="16:30" ht="4.5" customHeight="1" x14ac:dyDescent="0.2">
      <c r="P16185" s="75"/>
      <c r="Q16185" s="75"/>
      <c r="W16185" s="75"/>
      <c r="AD16185" s="77"/>
    </row>
    <row r="16186" spans="16:30" ht="4.5" customHeight="1" x14ac:dyDescent="0.2">
      <c r="P16186" s="75"/>
      <c r="Q16186" s="75"/>
      <c r="W16186" s="75"/>
      <c r="AD16186" s="77"/>
    </row>
    <row r="16187" spans="16:30" ht="4.5" customHeight="1" x14ac:dyDescent="0.2">
      <c r="P16187" s="75"/>
      <c r="Q16187" s="75"/>
      <c r="W16187" s="75"/>
      <c r="AD16187" s="77"/>
    </row>
    <row r="16188" spans="16:30" ht="4.5" customHeight="1" x14ac:dyDescent="0.2">
      <c r="P16188" s="75"/>
      <c r="Q16188" s="75"/>
      <c r="W16188" s="75"/>
      <c r="AD16188" s="77"/>
    </row>
    <row r="16189" spans="16:30" ht="4.5" customHeight="1" x14ac:dyDescent="0.2">
      <c r="P16189" s="75"/>
      <c r="Q16189" s="75"/>
      <c r="W16189" s="75"/>
      <c r="AD16189" s="77"/>
    </row>
    <row r="16190" spans="16:30" ht="4.5" customHeight="1" x14ac:dyDescent="0.2">
      <c r="P16190" s="75"/>
      <c r="Q16190" s="75"/>
      <c r="W16190" s="75"/>
      <c r="AD16190" s="77"/>
    </row>
    <row r="16191" spans="16:30" ht="4.5" customHeight="1" x14ac:dyDescent="0.2">
      <c r="P16191" s="75"/>
      <c r="Q16191" s="75"/>
      <c r="W16191" s="75"/>
      <c r="AD16191" s="77"/>
    </row>
    <row r="16192" spans="16:30" ht="4.5" customHeight="1" x14ac:dyDescent="0.2">
      <c r="P16192" s="75"/>
      <c r="Q16192" s="75"/>
      <c r="W16192" s="75"/>
      <c r="AD16192" s="77"/>
    </row>
    <row r="16193" spans="16:30" ht="4.5" customHeight="1" x14ac:dyDescent="0.2">
      <c r="P16193" s="75"/>
      <c r="Q16193" s="75"/>
      <c r="W16193" s="75"/>
      <c r="AD16193" s="77"/>
    </row>
    <row r="16194" spans="16:30" ht="4.5" customHeight="1" x14ac:dyDescent="0.2">
      <c r="P16194" s="75"/>
      <c r="Q16194" s="75"/>
      <c r="W16194" s="75"/>
      <c r="AD16194" s="77"/>
    </row>
    <row r="16195" spans="16:30" ht="4.5" customHeight="1" x14ac:dyDescent="0.2">
      <c r="P16195" s="75"/>
      <c r="Q16195" s="75"/>
      <c r="W16195" s="75"/>
      <c r="AD16195" s="77"/>
    </row>
    <row r="16196" spans="16:30" ht="4.5" customHeight="1" x14ac:dyDescent="0.2">
      <c r="P16196" s="75"/>
      <c r="Q16196" s="75"/>
      <c r="W16196" s="75"/>
      <c r="AD16196" s="77"/>
    </row>
    <row r="16197" spans="16:30" ht="4.5" customHeight="1" x14ac:dyDescent="0.2">
      <c r="P16197" s="75"/>
      <c r="Q16197" s="75"/>
      <c r="W16197" s="75"/>
      <c r="AD16197" s="77"/>
    </row>
    <row r="16198" spans="16:30" ht="4.5" customHeight="1" x14ac:dyDescent="0.2">
      <c r="P16198" s="75"/>
      <c r="Q16198" s="75"/>
      <c r="W16198" s="75"/>
      <c r="AD16198" s="77"/>
    </row>
    <row r="16199" spans="16:30" ht="4.5" customHeight="1" x14ac:dyDescent="0.2">
      <c r="P16199" s="75"/>
      <c r="Q16199" s="75"/>
      <c r="W16199" s="75"/>
      <c r="AD16199" s="77"/>
    </row>
    <row r="16200" spans="16:30" ht="4.5" customHeight="1" x14ac:dyDescent="0.2">
      <c r="P16200" s="75"/>
      <c r="Q16200" s="75"/>
      <c r="W16200" s="75"/>
      <c r="AD16200" s="77"/>
    </row>
    <row r="16201" spans="16:30" ht="4.5" customHeight="1" x14ac:dyDescent="0.2">
      <c r="P16201" s="75"/>
      <c r="Q16201" s="75"/>
      <c r="W16201" s="75"/>
      <c r="AD16201" s="77"/>
    </row>
    <row r="16202" spans="16:30" ht="4.5" customHeight="1" x14ac:dyDescent="0.2">
      <c r="P16202" s="75"/>
      <c r="Q16202" s="75"/>
      <c r="W16202" s="75"/>
      <c r="AD16202" s="77"/>
    </row>
    <row r="16203" spans="16:30" ht="4.5" customHeight="1" x14ac:dyDescent="0.2">
      <c r="P16203" s="75"/>
      <c r="Q16203" s="75"/>
      <c r="W16203" s="75"/>
      <c r="AD16203" s="77"/>
    </row>
    <row r="16204" spans="16:30" ht="4.5" customHeight="1" x14ac:dyDescent="0.2">
      <c r="P16204" s="75"/>
      <c r="Q16204" s="75"/>
      <c r="W16204" s="75"/>
      <c r="AD16204" s="77"/>
    </row>
    <row r="16205" spans="16:30" ht="4.5" customHeight="1" x14ac:dyDescent="0.2">
      <c r="P16205" s="75"/>
      <c r="Q16205" s="75"/>
      <c r="W16205" s="75"/>
      <c r="AD16205" s="77"/>
    </row>
    <row r="16206" spans="16:30" ht="4.5" customHeight="1" x14ac:dyDescent="0.2">
      <c r="P16206" s="75"/>
      <c r="Q16206" s="75"/>
      <c r="W16206" s="75"/>
      <c r="AD16206" s="77"/>
    </row>
    <row r="16207" spans="16:30" ht="4.5" customHeight="1" x14ac:dyDescent="0.2">
      <c r="P16207" s="75"/>
      <c r="Q16207" s="75"/>
      <c r="W16207" s="75"/>
      <c r="AD16207" s="77"/>
    </row>
    <row r="16208" spans="16:30" ht="4.5" customHeight="1" x14ac:dyDescent="0.2">
      <c r="P16208" s="75"/>
      <c r="Q16208" s="75"/>
      <c r="W16208" s="75"/>
      <c r="AD16208" s="77"/>
    </row>
    <row r="16209" spans="16:30" ht="4.5" customHeight="1" x14ac:dyDescent="0.2">
      <c r="P16209" s="75"/>
      <c r="Q16209" s="75"/>
      <c r="W16209" s="75"/>
      <c r="AD16209" s="77"/>
    </row>
    <row r="16210" spans="16:30" ht="4.5" customHeight="1" x14ac:dyDescent="0.2">
      <c r="P16210" s="75"/>
      <c r="Q16210" s="75"/>
      <c r="W16210" s="75"/>
      <c r="AD16210" s="77"/>
    </row>
    <row r="16211" spans="16:30" ht="4.5" customHeight="1" x14ac:dyDescent="0.2">
      <c r="P16211" s="75"/>
      <c r="Q16211" s="75"/>
      <c r="W16211" s="75"/>
      <c r="AD16211" s="77"/>
    </row>
    <row r="16212" spans="16:30" ht="4.5" customHeight="1" x14ac:dyDescent="0.2">
      <c r="P16212" s="75"/>
      <c r="Q16212" s="75"/>
      <c r="W16212" s="75"/>
      <c r="AD16212" s="77"/>
    </row>
    <row r="16213" spans="16:30" ht="4.5" customHeight="1" x14ac:dyDescent="0.2">
      <c r="P16213" s="75"/>
      <c r="Q16213" s="75"/>
      <c r="W16213" s="75"/>
      <c r="AD16213" s="77"/>
    </row>
    <row r="16214" spans="16:30" ht="4.5" customHeight="1" x14ac:dyDescent="0.2">
      <c r="P16214" s="75"/>
      <c r="Q16214" s="75"/>
      <c r="W16214" s="75"/>
      <c r="AD16214" s="77"/>
    </row>
    <row r="16215" spans="16:30" ht="4.5" customHeight="1" x14ac:dyDescent="0.2">
      <c r="P16215" s="75"/>
      <c r="Q16215" s="75"/>
      <c r="W16215" s="75"/>
      <c r="AD16215" s="77"/>
    </row>
    <row r="16216" spans="16:30" ht="4.5" customHeight="1" x14ac:dyDescent="0.2">
      <c r="P16216" s="75"/>
      <c r="Q16216" s="75"/>
      <c r="W16216" s="75"/>
      <c r="AD16216" s="77"/>
    </row>
    <row r="16217" spans="16:30" ht="4.5" customHeight="1" x14ac:dyDescent="0.2">
      <c r="P16217" s="75"/>
      <c r="Q16217" s="75"/>
      <c r="W16217" s="75"/>
      <c r="AD16217" s="77"/>
    </row>
    <row r="16218" spans="16:30" ht="4.5" customHeight="1" x14ac:dyDescent="0.2">
      <c r="P16218" s="75"/>
      <c r="Q16218" s="75"/>
      <c r="W16218" s="75"/>
      <c r="AD16218" s="77"/>
    </row>
    <row r="16219" spans="16:30" ht="4.5" customHeight="1" x14ac:dyDescent="0.2">
      <c r="P16219" s="75"/>
      <c r="Q16219" s="75"/>
      <c r="W16219" s="75"/>
      <c r="AD16219" s="77"/>
    </row>
    <row r="16220" spans="16:30" ht="4.5" customHeight="1" x14ac:dyDescent="0.2">
      <c r="P16220" s="75"/>
      <c r="Q16220" s="75"/>
      <c r="W16220" s="75"/>
      <c r="AD16220" s="77"/>
    </row>
    <row r="16221" spans="16:30" ht="4.5" customHeight="1" x14ac:dyDescent="0.2">
      <c r="P16221" s="75"/>
      <c r="Q16221" s="75"/>
      <c r="W16221" s="75"/>
      <c r="AD16221" s="77"/>
    </row>
    <row r="16222" spans="16:30" ht="4.5" customHeight="1" x14ac:dyDescent="0.2">
      <c r="P16222" s="75"/>
      <c r="Q16222" s="75"/>
      <c r="W16222" s="75"/>
      <c r="AD16222" s="77"/>
    </row>
    <row r="16223" spans="16:30" ht="4.5" customHeight="1" x14ac:dyDescent="0.2">
      <c r="P16223" s="75"/>
      <c r="Q16223" s="75"/>
      <c r="W16223" s="75"/>
      <c r="AD16223" s="77"/>
    </row>
    <row r="16224" spans="16:30" ht="4.5" customHeight="1" x14ac:dyDescent="0.2">
      <c r="P16224" s="75"/>
      <c r="Q16224" s="75"/>
      <c r="W16224" s="75"/>
      <c r="AD16224" s="77"/>
    </row>
    <row r="16225" spans="16:30" ht="4.5" customHeight="1" x14ac:dyDescent="0.2">
      <c r="P16225" s="75"/>
      <c r="Q16225" s="75"/>
      <c r="W16225" s="75"/>
      <c r="AD16225" s="77"/>
    </row>
    <row r="16226" spans="16:30" ht="4.5" customHeight="1" x14ac:dyDescent="0.2">
      <c r="P16226" s="75"/>
      <c r="Q16226" s="75"/>
      <c r="W16226" s="75"/>
      <c r="AD16226" s="77"/>
    </row>
    <row r="16227" spans="16:30" ht="4.5" customHeight="1" x14ac:dyDescent="0.2">
      <c r="P16227" s="75"/>
      <c r="Q16227" s="75"/>
      <c r="W16227" s="75"/>
      <c r="AD16227" s="77"/>
    </row>
    <row r="16228" spans="16:30" ht="4.5" customHeight="1" x14ac:dyDescent="0.2">
      <c r="P16228" s="75"/>
      <c r="Q16228" s="75"/>
      <c r="W16228" s="75"/>
      <c r="AD16228" s="77"/>
    </row>
    <row r="16229" spans="16:30" ht="4.5" customHeight="1" x14ac:dyDescent="0.2">
      <c r="P16229" s="75"/>
      <c r="Q16229" s="75"/>
      <c r="W16229" s="75"/>
      <c r="AD16229" s="77"/>
    </row>
    <row r="16230" spans="16:30" ht="4.5" customHeight="1" x14ac:dyDescent="0.2">
      <c r="P16230" s="75"/>
      <c r="Q16230" s="75"/>
      <c r="W16230" s="75"/>
      <c r="AD16230" s="77"/>
    </row>
    <row r="16231" spans="16:30" ht="4.5" customHeight="1" x14ac:dyDescent="0.2">
      <c r="P16231" s="75"/>
      <c r="Q16231" s="75"/>
      <c r="W16231" s="75"/>
      <c r="AD16231" s="77"/>
    </row>
    <row r="16232" spans="16:30" ht="4.5" customHeight="1" x14ac:dyDescent="0.2">
      <c r="P16232" s="75"/>
      <c r="Q16232" s="75"/>
      <c r="W16232" s="75"/>
      <c r="AD16232" s="77"/>
    </row>
    <row r="16233" spans="16:30" ht="4.5" customHeight="1" x14ac:dyDescent="0.2">
      <c r="P16233" s="75"/>
      <c r="Q16233" s="75"/>
      <c r="W16233" s="75"/>
      <c r="AD16233" s="77"/>
    </row>
    <row r="16234" spans="16:30" ht="4.5" customHeight="1" x14ac:dyDescent="0.2">
      <c r="P16234" s="75"/>
      <c r="Q16234" s="75"/>
      <c r="W16234" s="75"/>
      <c r="AD16234" s="77"/>
    </row>
    <row r="16235" spans="16:30" ht="4.5" customHeight="1" x14ac:dyDescent="0.2">
      <c r="P16235" s="75"/>
      <c r="Q16235" s="75"/>
      <c r="W16235" s="75"/>
      <c r="AD16235" s="77"/>
    </row>
    <row r="16236" spans="16:30" ht="4.5" customHeight="1" x14ac:dyDescent="0.2">
      <c r="P16236" s="75"/>
      <c r="Q16236" s="75"/>
      <c r="W16236" s="75"/>
      <c r="AD16236" s="77"/>
    </row>
    <row r="16237" spans="16:30" ht="4.5" customHeight="1" x14ac:dyDescent="0.2">
      <c r="P16237" s="75"/>
      <c r="Q16237" s="75"/>
      <c r="W16237" s="75"/>
      <c r="AD16237" s="77"/>
    </row>
    <row r="16238" spans="16:30" ht="4.5" customHeight="1" x14ac:dyDescent="0.2">
      <c r="P16238" s="75"/>
      <c r="Q16238" s="75"/>
      <c r="W16238" s="75"/>
      <c r="AD16238" s="77"/>
    </row>
    <row r="16239" spans="16:30" ht="4.5" customHeight="1" x14ac:dyDescent="0.2">
      <c r="P16239" s="75"/>
      <c r="Q16239" s="75"/>
      <c r="W16239" s="75"/>
      <c r="AD16239" s="77"/>
    </row>
    <row r="16240" spans="16:30" ht="4.5" customHeight="1" x14ac:dyDescent="0.2">
      <c r="P16240" s="75"/>
      <c r="Q16240" s="75"/>
      <c r="W16240" s="75"/>
      <c r="AD16240" s="77"/>
    </row>
    <row r="16241" spans="16:30" ht="4.5" customHeight="1" x14ac:dyDescent="0.2">
      <c r="P16241" s="75"/>
      <c r="Q16241" s="75"/>
      <c r="W16241" s="75"/>
      <c r="AD16241" s="77"/>
    </row>
    <row r="16242" spans="16:30" ht="4.5" customHeight="1" x14ac:dyDescent="0.2">
      <c r="P16242" s="75"/>
      <c r="Q16242" s="75"/>
      <c r="W16242" s="75"/>
      <c r="AD16242" s="77"/>
    </row>
    <row r="16243" spans="16:30" ht="4.5" customHeight="1" x14ac:dyDescent="0.2">
      <c r="P16243" s="75"/>
      <c r="Q16243" s="75"/>
      <c r="W16243" s="75"/>
      <c r="AD16243" s="77"/>
    </row>
    <row r="16244" spans="16:30" ht="4.5" customHeight="1" x14ac:dyDescent="0.2">
      <c r="P16244" s="75"/>
      <c r="Q16244" s="75"/>
      <c r="W16244" s="75"/>
      <c r="AD16244" s="77"/>
    </row>
    <row r="16245" spans="16:30" ht="4.5" customHeight="1" x14ac:dyDescent="0.2">
      <c r="P16245" s="75"/>
      <c r="Q16245" s="75"/>
      <c r="W16245" s="75"/>
      <c r="AD16245" s="77"/>
    </row>
    <row r="16246" spans="16:30" ht="4.5" customHeight="1" x14ac:dyDescent="0.2">
      <c r="P16246" s="75"/>
      <c r="Q16246" s="75"/>
      <c r="W16246" s="75"/>
      <c r="AD16246" s="77"/>
    </row>
    <row r="16247" spans="16:30" ht="4.5" customHeight="1" x14ac:dyDescent="0.2">
      <c r="P16247" s="75"/>
      <c r="Q16247" s="75"/>
      <c r="W16247" s="75"/>
      <c r="AD16247" s="77"/>
    </row>
    <row r="16248" spans="16:30" ht="4.5" customHeight="1" x14ac:dyDescent="0.2">
      <c r="P16248" s="75"/>
      <c r="Q16248" s="75"/>
      <c r="W16248" s="75"/>
      <c r="AD16248" s="77"/>
    </row>
    <row r="16249" spans="16:30" ht="4.5" customHeight="1" x14ac:dyDescent="0.2">
      <c r="P16249" s="75"/>
      <c r="Q16249" s="75"/>
      <c r="W16249" s="75"/>
      <c r="AD16249" s="77"/>
    </row>
    <row r="16250" spans="16:30" ht="4.5" customHeight="1" x14ac:dyDescent="0.2">
      <c r="P16250" s="75"/>
      <c r="Q16250" s="75"/>
      <c r="W16250" s="75"/>
      <c r="AD16250" s="77"/>
    </row>
    <row r="16251" spans="16:30" ht="4.5" customHeight="1" x14ac:dyDescent="0.2">
      <c r="P16251" s="75"/>
      <c r="Q16251" s="75"/>
      <c r="W16251" s="75"/>
      <c r="AD16251" s="77"/>
    </row>
    <row r="16252" spans="16:30" ht="4.5" customHeight="1" x14ac:dyDescent="0.2">
      <c r="P16252" s="75"/>
      <c r="Q16252" s="75"/>
      <c r="W16252" s="75"/>
      <c r="AD16252" s="77"/>
    </row>
    <row r="16253" spans="16:30" ht="4.5" customHeight="1" x14ac:dyDescent="0.2">
      <c r="P16253" s="75"/>
      <c r="Q16253" s="75"/>
      <c r="W16253" s="75"/>
      <c r="AD16253" s="77"/>
    </row>
    <row r="16254" spans="16:30" ht="4.5" customHeight="1" x14ac:dyDescent="0.2">
      <c r="P16254" s="75"/>
      <c r="Q16254" s="75"/>
      <c r="W16254" s="75"/>
      <c r="AD16254" s="77"/>
    </row>
    <row r="16255" spans="16:30" ht="4.5" customHeight="1" x14ac:dyDescent="0.2">
      <c r="P16255" s="75"/>
      <c r="Q16255" s="75"/>
      <c r="W16255" s="75"/>
      <c r="AD16255" s="77"/>
    </row>
    <row r="16256" spans="16:30" ht="4.5" customHeight="1" x14ac:dyDescent="0.2">
      <c r="P16256" s="75"/>
      <c r="Q16256" s="75"/>
      <c r="W16256" s="75"/>
      <c r="AD16256" s="77"/>
    </row>
    <row r="16257" spans="16:30" ht="4.5" customHeight="1" x14ac:dyDescent="0.2">
      <c r="P16257" s="75"/>
      <c r="Q16257" s="75"/>
      <c r="W16257" s="75"/>
      <c r="AD16257" s="77"/>
    </row>
    <row r="16258" spans="16:30" ht="4.5" customHeight="1" x14ac:dyDescent="0.2">
      <c r="P16258" s="75"/>
      <c r="Q16258" s="75"/>
      <c r="W16258" s="75"/>
      <c r="AD16258" s="77"/>
    </row>
    <row r="16259" spans="16:30" ht="4.5" customHeight="1" x14ac:dyDescent="0.2">
      <c r="P16259" s="75"/>
      <c r="Q16259" s="75"/>
      <c r="W16259" s="75"/>
      <c r="AD16259" s="77"/>
    </row>
    <row r="16260" spans="16:30" ht="4.5" customHeight="1" x14ac:dyDescent="0.2">
      <c r="P16260" s="75"/>
      <c r="Q16260" s="75"/>
      <c r="W16260" s="75"/>
      <c r="AD16260" s="77"/>
    </row>
    <row r="16261" spans="16:30" ht="4.5" customHeight="1" x14ac:dyDescent="0.2">
      <c r="P16261" s="75"/>
      <c r="Q16261" s="75"/>
      <c r="W16261" s="75"/>
      <c r="AD16261" s="77"/>
    </row>
    <row r="16262" spans="16:30" ht="4.5" customHeight="1" x14ac:dyDescent="0.2">
      <c r="P16262" s="75"/>
      <c r="Q16262" s="75"/>
      <c r="W16262" s="75"/>
      <c r="AD16262" s="77"/>
    </row>
    <row r="16263" spans="16:30" ht="4.5" customHeight="1" x14ac:dyDescent="0.2">
      <c r="P16263" s="75"/>
      <c r="Q16263" s="75"/>
      <c r="W16263" s="75"/>
      <c r="AD16263" s="77"/>
    </row>
    <row r="16264" spans="16:30" ht="4.5" customHeight="1" x14ac:dyDescent="0.2">
      <c r="P16264" s="75"/>
      <c r="Q16264" s="75"/>
      <c r="W16264" s="75"/>
      <c r="AD16264" s="77"/>
    </row>
    <row r="16265" spans="16:30" ht="4.5" customHeight="1" x14ac:dyDescent="0.2">
      <c r="P16265" s="75"/>
      <c r="Q16265" s="75"/>
      <c r="W16265" s="75"/>
      <c r="AD16265" s="77"/>
    </row>
    <row r="16266" spans="16:30" ht="4.5" customHeight="1" x14ac:dyDescent="0.2">
      <c r="P16266" s="75"/>
      <c r="Q16266" s="75"/>
      <c r="W16266" s="75"/>
      <c r="AD16266" s="77"/>
    </row>
    <row r="16267" spans="16:30" ht="4.5" customHeight="1" x14ac:dyDescent="0.2">
      <c r="P16267" s="75"/>
      <c r="Q16267" s="75"/>
      <c r="W16267" s="75"/>
      <c r="AD16267" s="77"/>
    </row>
    <row r="16268" spans="16:30" ht="4.5" customHeight="1" x14ac:dyDescent="0.2">
      <c r="P16268" s="75"/>
      <c r="Q16268" s="75"/>
      <c r="W16268" s="75"/>
      <c r="AD16268" s="77"/>
    </row>
    <row r="16269" spans="16:30" ht="4.5" customHeight="1" x14ac:dyDescent="0.2">
      <c r="P16269" s="75"/>
      <c r="Q16269" s="75"/>
      <c r="W16269" s="75"/>
      <c r="AD16269" s="77"/>
    </row>
    <row r="16270" spans="16:30" ht="4.5" customHeight="1" x14ac:dyDescent="0.2">
      <c r="P16270" s="75"/>
      <c r="Q16270" s="75"/>
      <c r="W16270" s="75"/>
      <c r="AD16270" s="77"/>
    </row>
    <row r="16271" spans="16:30" ht="4.5" customHeight="1" x14ac:dyDescent="0.2">
      <c r="P16271" s="75"/>
      <c r="Q16271" s="75"/>
      <c r="W16271" s="75"/>
      <c r="AD16271" s="77"/>
    </row>
    <row r="16272" spans="16:30" ht="4.5" customHeight="1" x14ac:dyDescent="0.2">
      <c r="P16272" s="75"/>
      <c r="Q16272" s="75"/>
      <c r="W16272" s="75"/>
      <c r="AD16272" s="77"/>
    </row>
    <row r="16273" spans="16:30" ht="4.5" customHeight="1" x14ac:dyDescent="0.2">
      <c r="P16273" s="75"/>
      <c r="Q16273" s="75"/>
      <c r="W16273" s="75"/>
      <c r="AD16273" s="77"/>
    </row>
    <row r="16274" spans="16:30" ht="4.5" customHeight="1" x14ac:dyDescent="0.2">
      <c r="P16274" s="75"/>
      <c r="Q16274" s="75"/>
      <c r="W16274" s="75"/>
      <c r="AD16274" s="77"/>
    </row>
    <row r="16275" spans="16:30" ht="4.5" customHeight="1" x14ac:dyDescent="0.2">
      <c r="P16275" s="75"/>
      <c r="Q16275" s="75"/>
      <c r="W16275" s="75"/>
      <c r="AD16275" s="77"/>
    </row>
    <row r="16276" spans="16:30" ht="4.5" customHeight="1" x14ac:dyDescent="0.2">
      <c r="P16276" s="75"/>
      <c r="Q16276" s="75"/>
      <c r="W16276" s="75"/>
      <c r="AD16276" s="77"/>
    </row>
    <row r="16277" spans="16:30" ht="4.5" customHeight="1" x14ac:dyDescent="0.2">
      <c r="P16277" s="75"/>
      <c r="Q16277" s="75"/>
      <c r="W16277" s="75"/>
      <c r="AD16277" s="77"/>
    </row>
    <row r="16278" spans="16:30" ht="4.5" customHeight="1" x14ac:dyDescent="0.2">
      <c r="P16278" s="75"/>
      <c r="Q16278" s="75"/>
      <c r="W16278" s="75"/>
      <c r="AD16278" s="77"/>
    </row>
    <row r="16279" spans="16:30" ht="4.5" customHeight="1" x14ac:dyDescent="0.2">
      <c r="P16279" s="75"/>
      <c r="Q16279" s="75"/>
      <c r="W16279" s="75"/>
      <c r="AD16279" s="77"/>
    </row>
    <row r="16280" spans="16:30" ht="4.5" customHeight="1" x14ac:dyDescent="0.2">
      <c r="P16280" s="75"/>
      <c r="Q16280" s="75"/>
      <c r="W16280" s="75"/>
      <c r="AD16280" s="77"/>
    </row>
    <row r="16281" spans="16:30" ht="4.5" customHeight="1" x14ac:dyDescent="0.2">
      <c r="P16281" s="75"/>
      <c r="Q16281" s="75"/>
      <c r="W16281" s="75"/>
      <c r="AD16281" s="77"/>
    </row>
    <row r="16282" spans="16:30" ht="4.5" customHeight="1" x14ac:dyDescent="0.2">
      <c r="P16282" s="75"/>
      <c r="Q16282" s="75"/>
      <c r="W16282" s="75"/>
      <c r="AD16282" s="77"/>
    </row>
    <row r="16283" spans="16:30" ht="4.5" customHeight="1" x14ac:dyDescent="0.2">
      <c r="P16283" s="75"/>
      <c r="Q16283" s="75"/>
      <c r="W16283" s="75"/>
      <c r="AD16283" s="77"/>
    </row>
    <row r="16284" spans="16:30" ht="4.5" customHeight="1" x14ac:dyDescent="0.2">
      <c r="P16284" s="75"/>
      <c r="Q16284" s="75"/>
      <c r="W16284" s="75"/>
      <c r="AD16284" s="77"/>
    </row>
    <row r="16285" spans="16:30" ht="4.5" customHeight="1" x14ac:dyDescent="0.2">
      <c r="P16285" s="75"/>
      <c r="Q16285" s="75"/>
      <c r="W16285" s="75"/>
      <c r="AD16285" s="77"/>
    </row>
    <row r="16286" spans="16:30" ht="4.5" customHeight="1" x14ac:dyDescent="0.2">
      <c r="P16286" s="75"/>
      <c r="Q16286" s="75"/>
      <c r="W16286" s="75"/>
      <c r="AD16286" s="77"/>
    </row>
    <row r="16287" spans="16:30" ht="4.5" customHeight="1" x14ac:dyDescent="0.2">
      <c r="P16287" s="75"/>
      <c r="Q16287" s="75"/>
      <c r="W16287" s="75"/>
      <c r="AD16287" s="77"/>
    </row>
    <row r="16288" spans="16:30" ht="4.5" customHeight="1" x14ac:dyDescent="0.2">
      <c r="P16288" s="75"/>
      <c r="Q16288" s="75"/>
      <c r="W16288" s="75"/>
      <c r="AD16288" s="77"/>
    </row>
    <row r="16289" spans="16:30" ht="4.5" customHeight="1" x14ac:dyDescent="0.2">
      <c r="P16289" s="75"/>
      <c r="Q16289" s="75"/>
      <c r="W16289" s="75"/>
      <c r="AD16289" s="77"/>
    </row>
    <row r="16290" spans="16:30" ht="4.5" customHeight="1" x14ac:dyDescent="0.2">
      <c r="P16290" s="75"/>
      <c r="Q16290" s="75"/>
      <c r="W16290" s="75"/>
      <c r="AD16290" s="77"/>
    </row>
    <row r="16291" spans="16:30" ht="4.5" customHeight="1" x14ac:dyDescent="0.2">
      <c r="P16291" s="75"/>
      <c r="Q16291" s="75"/>
      <c r="W16291" s="75"/>
      <c r="AD16291" s="77"/>
    </row>
    <row r="16292" spans="16:30" ht="4.5" customHeight="1" x14ac:dyDescent="0.2">
      <c r="P16292" s="75"/>
      <c r="Q16292" s="75"/>
      <c r="W16292" s="75"/>
      <c r="AD16292" s="77"/>
    </row>
    <row r="16293" spans="16:30" ht="4.5" customHeight="1" x14ac:dyDescent="0.2">
      <c r="P16293" s="75"/>
      <c r="Q16293" s="75"/>
      <c r="W16293" s="75"/>
      <c r="AD16293" s="77"/>
    </row>
    <row r="16294" spans="16:30" ht="4.5" customHeight="1" x14ac:dyDescent="0.2">
      <c r="P16294" s="75"/>
      <c r="Q16294" s="75"/>
      <c r="W16294" s="75"/>
      <c r="AD16294" s="77"/>
    </row>
    <row r="16295" spans="16:30" ht="4.5" customHeight="1" x14ac:dyDescent="0.2">
      <c r="P16295" s="75"/>
      <c r="Q16295" s="75"/>
      <c r="W16295" s="75"/>
      <c r="AD16295" s="77"/>
    </row>
    <row r="16296" spans="16:30" ht="4.5" customHeight="1" x14ac:dyDescent="0.2">
      <c r="P16296" s="75"/>
      <c r="Q16296" s="75"/>
      <c r="W16296" s="75"/>
      <c r="AD16296" s="77"/>
    </row>
    <row r="16297" spans="16:30" ht="4.5" customHeight="1" x14ac:dyDescent="0.2">
      <c r="P16297" s="75"/>
      <c r="Q16297" s="75"/>
      <c r="W16297" s="75"/>
      <c r="AD16297" s="77"/>
    </row>
    <row r="16298" spans="16:30" ht="4.5" customHeight="1" x14ac:dyDescent="0.2">
      <c r="P16298" s="75"/>
      <c r="Q16298" s="75"/>
      <c r="W16298" s="75"/>
      <c r="AD16298" s="77"/>
    </row>
    <row r="16299" spans="16:30" ht="4.5" customHeight="1" x14ac:dyDescent="0.2">
      <c r="P16299" s="75"/>
      <c r="Q16299" s="75"/>
      <c r="W16299" s="75"/>
      <c r="AD16299" s="77"/>
    </row>
    <row r="16300" spans="16:30" ht="4.5" customHeight="1" x14ac:dyDescent="0.2">
      <c r="P16300" s="75"/>
      <c r="Q16300" s="75"/>
      <c r="W16300" s="75"/>
      <c r="AD16300" s="77"/>
    </row>
    <row r="16301" spans="16:30" ht="4.5" customHeight="1" x14ac:dyDescent="0.2">
      <c r="P16301" s="75"/>
      <c r="Q16301" s="75"/>
      <c r="W16301" s="75"/>
      <c r="AD16301" s="77"/>
    </row>
    <row r="16302" spans="16:30" ht="4.5" customHeight="1" x14ac:dyDescent="0.2">
      <c r="P16302" s="75"/>
      <c r="Q16302" s="75"/>
      <c r="W16302" s="75"/>
      <c r="AD16302" s="77"/>
    </row>
    <row r="16303" spans="16:30" ht="4.5" customHeight="1" x14ac:dyDescent="0.2">
      <c r="P16303" s="75"/>
      <c r="Q16303" s="75"/>
      <c r="W16303" s="75"/>
      <c r="AD16303" s="77"/>
    </row>
    <row r="16304" spans="16:30" ht="4.5" customHeight="1" x14ac:dyDescent="0.2">
      <c r="P16304" s="75"/>
      <c r="Q16304" s="75"/>
      <c r="W16304" s="75"/>
      <c r="AD16304" s="77"/>
    </row>
    <row r="16305" spans="16:30" ht="4.5" customHeight="1" x14ac:dyDescent="0.2">
      <c r="P16305" s="75"/>
      <c r="Q16305" s="75"/>
      <c r="W16305" s="75"/>
      <c r="AD16305" s="77"/>
    </row>
    <row r="16306" spans="16:30" ht="4.5" customHeight="1" x14ac:dyDescent="0.2">
      <c r="P16306" s="75"/>
      <c r="Q16306" s="75"/>
      <c r="W16306" s="75"/>
      <c r="AD16306" s="77"/>
    </row>
    <row r="16307" spans="16:30" ht="4.5" customHeight="1" x14ac:dyDescent="0.2">
      <c r="P16307" s="75"/>
      <c r="Q16307" s="75"/>
      <c r="W16307" s="75"/>
      <c r="AD16307" s="77"/>
    </row>
    <row r="16308" spans="16:30" ht="4.5" customHeight="1" x14ac:dyDescent="0.2">
      <c r="P16308" s="75"/>
      <c r="Q16308" s="75"/>
      <c r="W16308" s="75"/>
      <c r="AD16308" s="77"/>
    </row>
    <row r="16309" spans="16:30" ht="4.5" customHeight="1" x14ac:dyDescent="0.2">
      <c r="P16309" s="75"/>
      <c r="Q16309" s="75"/>
      <c r="W16309" s="75"/>
      <c r="AD16309" s="77"/>
    </row>
    <row r="16310" spans="16:30" ht="4.5" customHeight="1" x14ac:dyDescent="0.2">
      <c r="P16310" s="75"/>
      <c r="Q16310" s="75"/>
      <c r="W16310" s="75"/>
      <c r="AD16310" s="77"/>
    </row>
    <row r="16311" spans="16:30" ht="4.5" customHeight="1" x14ac:dyDescent="0.2">
      <c r="P16311" s="75"/>
      <c r="Q16311" s="75"/>
      <c r="W16311" s="75"/>
      <c r="AD16311" s="77"/>
    </row>
    <row r="16312" spans="16:30" ht="4.5" customHeight="1" x14ac:dyDescent="0.2">
      <c r="P16312" s="75"/>
      <c r="Q16312" s="75"/>
      <c r="W16312" s="75"/>
      <c r="AD16312" s="77"/>
    </row>
    <row r="16313" spans="16:30" ht="4.5" customHeight="1" x14ac:dyDescent="0.2">
      <c r="P16313" s="75"/>
      <c r="Q16313" s="75"/>
      <c r="W16313" s="75"/>
      <c r="AD16313" s="77"/>
    </row>
    <row r="16314" spans="16:30" ht="4.5" customHeight="1" x14ac:dyDescent="0.2">
      <c r="P16314" s="75"/>
      <c r="Q16314" s="75"/>
      <c r="W16314" s="75"/>
      <c r="AD16314" s="77"/>
    </row>
    <row r="16315" spans="16:30" ht="4.5" customHeight="1" x14ac:dyDescent="0.2">
      <c r="P16315" s="75"/>
      <c r="Q16315" s="75"/>
      <c r="W16315" s="75"/>
      <c r="AD16315" s="77"/>
    </row>
    <row r="16316" spans="16:30" ht="4.5" customHeight="1" x14ac:dyDescent="0.2">
      <c r="P16316" s="75"/>
      <c r="Q16316" s="75"/>
      <c r="W16316" s="75"/>
      <c r="AD16316" s="77"/>
    </row>
    <row r="16317" spans="16:30" ht="4.5" customHeight="1" x14ac:dyDescent="0.2">
      <c r="P16317" s="75"/>
      <c r="Q16317" s="75"/>
      <c r="W16317" s="75"/>
      <c r="AD16317" s="77"/>
    </row>
    <row r="16318" spans="16:30" ht="4.5" customHeight="1" x14ac:dyDescent="0.2">
      <c r="P16318" s="75"/>
      <c r="Q16318" s="75"/>
      <c r="W16318" s="75"/>
      <c r="AD16318" s="77"/>
    </row>
    <row r="16319" spans="16:30" ht="4.5" customHeight="1" x14ac:dyDescent="0.2">
      <c r="P16319" s="75"/>
      <c r="Q16319" s="75"/>
      <c r="W16319" s="75"/>
      <c r="AD16319" s="77"/>
    </row>
    <row r="16320" spans="16:30" ht="4.5" customHeight="1" x14ac:dyDescent="0.2">
      <c r="P16320" s="75"/>
      <c r="Q16320" s="75"/>
      <c r="W16320" s="75"/>
      <c r="AD16320" s="77"/>
    </row>
    <row r="16321" spans="16:30" ht="4.5" customHeight="1" x14ac:dyDescent="0.2">
      <c r="P16321" s="75"/>
      <c r="Q16321" s="75"/>
      <c r="W16321" s="75"/>
      <c r="AD16321" s="77"/>
    </row>
    <row r="16322" spans="16:30" ht="4.5" customHeight="1" x14ac:dyDescent="0.2">
      <c r="P16322" s="75"/>
      <c r="Q16322" s="75"/>
      <c r="W16322" s="75"/>
      <c r="AD16322" s="77"/>
    </row>
    <row r="16323" spans="16:30" ht="4.5" customHeight="1" x14ac:dyDescent="0.2">
      <c r="P16323" s="75"/>
      <c r="Q16323" s="75"/>
      <c r="W16323" s="75"/>
      <c r="AD16323" s="77"/>
    </row>
    <row r="16324" spans="16:30" ht="4.5" customHeight="1" x14ac:dyDescent="0.2">
      <c r="P16324" s="75"/>
      <c r="Q16324" s="75"/>
      <c r="W16324" s="75"/>
      <c r="AD16324" s="77"/>
    </row>
    <row r="16325" spans="16:30" ht="4.5" customHeight="1" x14ac:dyDescent="0.2">
      <c r="P16325" s="75"/>
      <c r="Q16325" s="75"/>
      <c r="W16325" s="75"/>
      <c r="AD16325" s="77"/>
    </row>
    <row r="16326" spans="16:30" ht="4.5" customHeight="1" x14ac:dyDescent="0.2">
      <c r="P16326" s="75"/>
      <c r="Q16326" s="75"/>
      <c r="W16326" s="75"/>
      <c r="AD16326" s="77"/>
    </row>
    <row r="16327" spans="16:30" ht="4.5" customHeight="1" x14ac:dyDescent="0.2">
      <c r="P16327" s="75"/>
      <c r="Q16327" s="75"/>
      <c r="W16327" s="75"/>
      <c r="AD16327" s="77"/>
    </row>
    <row r="16328" spans="16:30" ht="4.5" customHeight="1" x14ac:dyDescent="0.2">
      <c r="P16328" s="75"/>
      <c r="Q16328" s="75"/>
      <c r="W16328" s="75"/>
      <c r="AD16328" s="77"/>
    </row>
    <row r="16329" spans="16:30" ht="4.5" customHeight="1" x14ac:dyDescent="0.2">
      <c r="P16329" s="75"/>
      <c r="Q16329" s="75"/>
      <c r="W16329" s="75"/>
      <c r="AD16329" s="77"/>
    </row>
    <row r="16330" spans="16:30" ht="4.5" customHeight="1" x14ac:dyDescent="0.2">
      <c r="P16330" s="75"/>
      <c r="Q16330" s="75"/>
      <c r="W16330" s="75"/>
      <c r="AD16330" s="77"/>
    </row>
    <row r="16331" spans="16:30" ht="4.5" customHeight="1" x14ac:dyDescent="0.2">
      <c r="P16331" s="75"/>
      <c r="Q16331" s="75"/>
      <c r="W16331" s="75"/>
      <c r="AD16331" s="77"/>
    </row>
    <row r="16332" spans="16:30" ht="4.5" customHeight="1" x14ac:dyDescent="0.2">
      <c r="P16332" s="75"/>
      <c r="Q16332" s="75"/>
      <c r="W16332" s="75"/>
      <c r="AD16332" s="77"/>
    </row>
    <row r="16333" spans="16:30" ht="4.5" customHeight="1" x14ac:dyDescent="0.2">
      <c r="P16333" s="75"/>
      <c r="Q16333" s="75"/>
      <c r="W16333" s="75"/>
      <c r="AD16333" s="77"/>
    </row>
    <row r="16334" spans="16:30" ht="4.5" customHeight="1" x14ac:dyDescent="0.2">
      <c r="P16334" s="75"/>
      <c r="Q16334" s="75"/>
      <c r="W16334" s="75"/>
      <c r="AD16334" s="77"/>
    </row>
    <row r="16335" spans="16:30" ht="4.5" customHeight="1" x14ac:dyDescent="0.2">
      <c r="P16335" s="75"/>
      <c r="Q16335" s="75"/>
      <c r="W16335" s="75"/>
      <c r="AD16335" s="77"/>
    </row>
    <row r="16336" spans="16:30" ht="4.5" customHeight="1" x14ac:dyDescent="0.2">
      <c r="P16336" s="75"/>
      <c r="Q16336" s="75"/>
      <c r="W16336" s="75"/>
      <c r="AD16336" s="77"/>
    </row>
    <row r="16337" spans="16:30" ht="4.5" customHeight="1" x14ac:dyDescent="0.2">
      <c r="P16337" s="75"/>
      <c r="Q16337" s="75"/>
      <c r="W16337" s="75"/>
      <c r="AD16337" s="77"/>
    </row>
    <row r="16338" spans="16:30" ht="4.5" customHeight="1" x14ac:dyDescent="0.2">
      <c r="P16338" s="75"/>
      <c r="Q16338" s="75"/>
      <c r="W16338" s="75"/>
      <c r="AD16338" s="77"/>
    </row>
    <row r="16339" spans="16:30" ht="4.5" customHeight="1" x14ac:dyDescent="0.2">
      <c r="P16339" s="75"/>
      <c r="Q16339" s="75"/>
      <c r="W16339" s="75"/>
      <c r="AD16339" s="77"/>
    </row>
    <row r="16340" spans="16:30" ht="4.5" customHeight="1" x14ac:dyDescent="0.2">
      <c r="P16340" s="75"/>
      <c r="Q16340" s="75"/>
      <c r="W16340" s="75"/>
      <c r="AD16340" s="77"/>
    </row>
    <row r="16341" spans="16:30" ht="4.5" customHeight="1" x14ac:dyDescent="0.2">
      <c r="P16341" s="75"/>
      <c r="Q16341" s="75"/>
      <c r="W16341" s="75"/>
      <c r="AD16341" s="77"/>
    </row>
    <row r="16342" spans="16:30" ht="4.5" customHeight="1" x14ac:dyDescent="0.2">
      <c r="P16342" s="75"/>
      <c r="Q16342" s="75"/>
      <c r="W16342" s="75"/>
      <c r="AD16342" s="77"/>
    </row>
    <row r="16343" spans="16:30" ht="4.5" customHeight="1" x14ac:dyDescent="0.2">
      <c r="P16343" s="75"/>
      <c r="Q16343" s="75"/>
      <c r="W16343" s="75"/>
      <c r="AD16343" s="77"/>
    </row>
    <row r="16344" spans="16:30" ht="4.5" customHeight="1" x14ac:dyDescent="0.2">
      <c r="P16344" s="75"/>
      <c r="Q16344" s="75"/>
      <c r="W16344" s="75"/>
      <c r="AD16344" s="77"/>
    </row>
    <row r="16345" spans="16:30" ht="4.5" customHeight="1" x14ac:dyDescent="0.2">
      <c r="P16345" s="75"/>
      <c r="Q16345" s="75"/>
      <c r="W16345" s="75"/>
      <c r="AD16345" s="77"/>
    </row>
    <row r="16346" spans="16:30" ht="4.5" customHeight="1" x14ac:dyDescent="0.2">
      <c r="P16346" s="75"/>
      <c r="Q16346" s="75"/>
      <c r="W16346" s="75"/>
      <c r="AD16346" s="77"/>
    </row>
    <row r="16347" spans="16:30" ht="4.5" customHeight="1" x14ac:dyDescent="0.2">
      <c r="P16347" s="75"/>
      <c r="Q16347" s="75"/>
      <c r="W16347" s="75"/>
      <c r="AD16347" s="77"/>
    </row>
    <row r="16348" spans="16:30" ht="4.5" customHeight="1" x14ac:dyDescent="0.2">
      <c r="P16348" s="75"/>
      <c r="Q16348" s="75"/>
      <c r="W16348" s="75"/>
      <c r="AD16348" s="77"/>
    </row>
    <row r="16349" spans="16:30" ht="4.5" customHeight="1" x14ac:dyDescent="0.2">
      <c r="P16349" s="75"/>
      <c r="Q16349" s="75"/>
      <c r="W16349" s="75"/>
      <c r="AD16349" s="77"/>
    </row>
    <row r="16350" spans="16:30" ht="4.5" customHeight="1" x14ac:dyDescent="0.2">
      <c r="P16350" s="75"/>
      <c r="Q16350" s="75"/>
      <c r="W16350" s="75"/>
      <c r="AD16350" s="77"/>
    </row>
    <row r="16351" spans="16:30" ht="4.5" customHeight="1" x14ac:dyDescent="0.2">
      <c r="P16351" s="75"/>
      <c r="Q16351" s="75"/>
      <c r="W16351" s="75"/>
      <c r="AD16351" s="77"/>
    </row>
    <row r="16352" spans="16:30" ht="4.5" customHeight="1" x14ac:dyDescent="0.2">
      <c r="P16352" s="75"/>
      <c r="Q16352" s="75"/>
      <c r="W16352" s="75"/>
      <c r="AD16352" s="77"/>
    </row>
    <row r="16353" spans="16:30" ht="4.5" customHeight="1" x14ac:dyDescent="0.2">
      <c r="P16353" s="75"/>
      <c r="Q16353" s="75"/>
      <c r="W16353" s="75"/>
      <c r="AD16353" s="77"/>
    </row>
    <row r="16354" spans="16:30" ht="4.5" customHeight="1" x14ac:dyDescent="0.2">
      <c r="P16354" s="75"/>
      <c r="Q16354" s="75"/>
      <c r="W16354" s="75"/>
      <c r="AD16354" s="77"/>
    </row>
    <row r="16355" spans="16:30" ht="4.5" customHeight="1" x14ac:dyDescent="0.2">
      <c r="P16355" s="75"/>
      <c r="Q16355" s="75"/>
      <c r="W16355" s="75"/>
      <c r="AD16355" s="77"/>
    </row>
    <row r="16356" spans="16:30" ht="4.5" customHeight="1" x14ac:dyDescent="0.2">
      <c r="P16356" s="75"/>
      <c r="Q16356" s="75"/>
      <c r="W16356" s="75"/>
      <c r="AD16356" s="77"/>
    </row>
    <row r="16357" spans="16:30" ht="4.5" customHeight="1" x14ac:dyDescent="0.2">
      <c r="P16357" s="75"/>
      <c r="Q16357" s="75"/>
      <c r="W16357" s="75"/>
      <c r="AD16357" s="77"/>
    </row>
    <row r="16358" spans="16:30" ht="4.5" customHeight="1" x14ac:dyDescent="0.2">
      <c r="P16358" s="75"/>
      <c r="Q16358" s="75"/>
      <c r="W16358" s="75"/>
      <c r="AD16358" s="77"/>
    </row>
    <row r="16359" spans="16:30" ht="4.5" customHeight="1" x14ac:dyDescent="0.2">
      <c r="P16359" s="75"/>
      <c r="Q16359" s="75"/>
      <c r="W16359" s="75"/>
      <c r="AD16359" s="77"/>
    </row>
    <row r="16360" spans="16:30" ht="4.5" customHeight="1" x14ac:dyDescent="0.2">
      <c r="P16360" s="75"/>
      <c r="Q16360" s="75"/>
      <c r="W16360" s="75"/>
      <c r="AD16360" s="77"/>
    </row>
    <row r="16361" spans="16:30" ht="4.5" customHeight="1" x14ac:dyDescent="0.2">
      <c r="P16361" s="75"/>
      <c r="Q16361" s="75"/>
      <c r="W16361" s="75"/>
      <c r="AD16361" s="77"/>
    </row>
    <row r="16362" spans="16:30" ht="4.5" customHeight="1" x14ac:dyDescent="0.2">
      <c r="P16362" s="75"/>
      <c r="Q16362" s="75"/>
      <c r="W16362" s="75"/>
      <c r="AD16362" s="77"/>
    </row>
    <row r="16363" spans="16:30" ht="4.5" customHeight="1" x14ac:dyDescent="0.2">
      <c r="P16363" s="75"/>
      <c r="Q16363" s="75"/>
      <c r="W16363" s="75"/>
      <c r="AD16363" s="77"/>
    </row>
    <row r="16364" spans="16:30" ht="4.5" customHeight="1" x14ac:dyDescent="0.2">
      <c r="P16364" s="75"/>
      <c r="Q16364" s="75"/>
      <c r="W16364" s="75"/>
      <c r="AD16364" s="77"/>
    </row>
    <row r="16365" spans="16:30" ht="4.5" customHeight="1" x14ac:dyDescent="0.2">
      <c r="P16365" s="75"/>
      <c r="Q16365" s="75"/>
      <c r="W16365" s="75"/>
      <c r="AD16365" s="77"/>
    </row>
    <row r="16366" spans="16:30" ht="4.5" customHeight="1" x14ac:dyDescent="0.2">
      <c r="P16366" s="75"/>
      <c r="Q16366" s="75"/>
      <c r="W16366" s="75"/>
      <c r="AD16366" s="77"/>
    </row>
    <row r="16367" spans="16:30" ht="4.5" customHeight="1" x14ac:dyDescent="0.2">
      <c r="P16367" s="75"/>
      <c r="Q16367" s="75"/>
      <c r="W16367" s="75"/>
      <c r="AD16367" s="77"/>
    </row>
    <row r="16368" spans="16:30" ht="4.5" customHeight="1" x14ac:dyDescent="0.2">
      <c r="P16368" s="75"/>
      <c r="Q16368" s="75"/>
      <c r="W16368" s="75"/>
      <c r="AD16368" s="77"/>
    </row>
    <row r="16369" spans="16:30" ht="4.5" customHeight="1" x14ac:dyDescent="0.2">
      <c r="P16369" s="75"/>
      <c r="Q16369" s="75"/>
      <c r="W16369" s="75"/>
      <c r="AD16369" s="77"/>
    </row>
    <row r="16370" spans="16:30" ht="4.5" customHeight="1" x14ac:dyDescent="0.2">
      <c r="P16370" s="75"/>
      <c r="Q16370" s="75"/>
      <c r="W16370" s="75"/>
      <c r="AD16370" s="77"/>
    </row>
    <row r="16371" spans="16:30" ht="4.5" customHeight="1" x14ac:dyDescent="0.2">
      <c r="P16371" s="75"/>
      <c r="Q16371" s="75"/>
      <c r="W16371" s="75"/>
      <c r="AD16371" s="77"/>
    </row>
    <row r="16372" spans="16:30" ht="4.5" customHeight="1" x14ac:dyDescent="0.2">
      <c r="P16372" s="75"/>
      <c r="Q16372" s="75"/>
      <c r="W16372" s="75"/>
      <c r="AD16372" s="77"/>
    </row>
    <row r="16373" spans="16:30" ht="4.5" customHeight="1" x14ac:dyDescent="0.2">
      <c r="P16373" s="75"/>
      <c r="Q16373" s="75"/>
      <c r="W16373" s="75"/>
      <c r="AD16373" s="77"/>
    </row>
    <row r="16374" spans="16:30" ht="4.5" customHeight="1" x14ac:dyDescent="0.2">
      <c r="P16374" s="75"/>
      <c r="Q16374" s="75"/>
      <c r="W16374" s="75"/>
      <c r="AD16374" s="77"/>
    </row>
    <row r="16375" spans="16:30" ht="4.5" customHeight="1" x14ac:dyDescent="0.2">
      <c r="P16375" s="75"/>
      <c r="Q16375" s="75"/>
      <c r="W16375" s="75"/>
      <c r="AD16375" s="77"/>
    </row>
    <row r="16376" spans="16:30" ht="4.5" customHeight="1" x14ac:dyDescent="0.2">
      <c r="P16376" s="75"/>
      <c r="Q16376" s="75"/>
      <c r="W16376" s="75"/>
      <c r="AD16376" s="77"/>
    </row>
    <row r="16377" spans="16:30" ht="4.5" customHeight="1" x14ac:dyDescent="0.2">
      <c r="P16377" s="75"/>
      <c r="Q16377" s="75"/>
      <c r="W16377" s="75"/>
      <c r="AD16377" s="77"/>
    </row>
    <row r="16378" spans="16:30" ht="4.5" customHeight="1" x14ac:dyDescent="0.2">
      <c r="P16378" s="75"/>
      <c r="Q16378" s="75"/>
      <c r="W16378" s="75"/>
      <c r="AD16378" s="77"/>
    </row>
    <row r="16379" spans="16:30" ht="4.5" customHeight="1" x14ac:dyDescent="0.2">
      <c r="P16379" s="75"/>
      <c r="Q16379" s="75"/>
      <c r="W16379" s="75"/>
      <c r="AD16379" s="77"/>
    </row>
    <row r="16380" spans="16:30" ht="4.5" customHeight="1" x14ac:dyDescent="0.2">
      <c r="P16380" s="75"/>
      <c r="Q16380" s="75"/>
      <c r="W16380" s="75"/>
      <c r="AD16380" s="77"/>
    </row>
    <row r="16381" spans="16:30" ht="4.5" customHeight="1" x14ac:dyDescent="0.2">
      <c r="P16381" s="75"/>
      <c r="Q16381" s="75"/>
      <c r="W16381" s="75"/>
      <c r="AD16381" s="77"/>
    </row>
    <row r="16382" spans="16:30" ht="4.5" customHeight="1" x14ac:dyDescent="0.2">
      <c r="P16382" s="75"/>
      <c r="Q16382" s="75"/>
      <c r="W16382" s="75"/>
      <c r="AD16382" s="77"/>
    </row>
    <row r="16383" spans="16:30" ht="4.5" customHeight="1" x14ac:dyDescent="0.2">
      <c r="P16383" s="75"/>
      <c r="Q16383" s="75"/>
      <c r="W16383" s="75"/>
      <c r="AD16383" s="77"/>
    </row>
    <row r="16384" spans="16:30" ht="4.5" customHeight="1" x14ac:dyDescent="0.2">
      <c r="P16384" s="75"/>
      <c r="Q16384" s="75"/>
      <c r="W16384" s="75"/>
      <c r="AD16384" s="77"/>
    </row>
    <row r="16385" spans="16:30" ht="4.5" customHeight="1" x14ac:dyDescent="0.2">
      <c r="P16385" s="75"/>
      <c r="Q16385" s="75"/>
      <c r="W16385" s="75"/>
      <c r="AD16385" s="77"/>
    </row>
    <row r="16386" spans="16:30" ht="4.5" customHeight="1" x14ac:dyDescent="0.2">
      <c r="P16386" s="75"/>
      <c r="Q16386" s="75"/>
      <c r="W16386" s="75"/>
      <c r="AD16386" s="77"/>
    </row>
    <row r="16387" spans="16:30" ht="4.5" customHeight="1" x14ac:dyDescent="0.2">
      <c r="P16387" s="75"/>
      <c r="Q16387" s="75"/>
      <c r="W16387" s="75"/>
      <c r="AD16387" s="77"/>
    </row>
    <row r="16388" spans="16:30" ht="4.5" customHeight="1" x14ac:dyDescent="0.2">
      <c r="P16388" s="75"/>
      <c r="Q16388" s="75"/>
      <c r="W16388" s="75"/>
      <c r="AD16388" s="77"/>
    </row>
    <row r="16389" spans="16:30" ht="4.5" customHeight="1" x14ac:dyDescent="0.2">
      <c r="P16389" s="75"/>
      <c r="Q16389" s="75"/>
      <c r="W16389" s="75"/>
      <c r="AD16389" s="77"/>
    </row>
    <row r="16390" spans="16:30" ht="4.5" customHeight="1" x14ac:dyDescent="0.2">
      <c r="P16390" s="75"/>
      <c r="Q16390" s="75"/>
      <c r="W16390" s="75"/>
      <c r="AD16390" s="77"/>
    </row>
    <row r="16391" spans="16:30" ht="4.5" customHeight="1" x14ac:dyDescent="0.2">
      <c r="P16391" s="75"/>
      <c r="Q16391" s="75"/>
      <c r="W16391" s="75"/>
      <c r="AD16391" s="77"/>
    </row>
    <row r="16392" spans="16:30" ht="4.5" customHeight="1" x14ac:dyDescent="0.2">
      <c r="P16392" s="75"/>
      <c r="Q16392" s="75"/>
      <c r="W16392" s="75"/>
      <c r="AD16392" s="77"/>
    </row>
    <row r="16393" spans="16:30" ht="4.5" customHeight="1" x14ac:dyDescent="0.2">
      <c r="P16393" s="75"/>
      <c r="Q16393" s="75"/>
      <c r="W16393" s="75"/>
      <c r="AD16393" s="77"/>
    </row>
    <row r="16394" spans="16:30" ht="4.5" customHeight="1" x14ac:dyDescent="0.2">
      <c r="P16394" s="75"/>
      <c r="Q16394" s="75"/>
      <c r="W16394" s="75"/>
      <c r="AD16394" s="77"/>
    </row>
    <row r="16395" spans="16:30" ht="4.5" customHeight="1" x14ac:dyDescent="0.2">
      <c r="P16395" s="75"/>
      <c r="Q16395" s="75"/>
      <c r="W16395" s="75"/>
      <c r="AD16395" s="77"/>
    </row>
    <row r="16396" spans="16:30" ht="4.5" customHeight="1" x14ac:dyDescent="0.2">
      <c r="P16396" s="75"/>
      <c r="Q16396" s="75"/>
      <c r="W16396" s="75"/>
      <c r="AD16396" s="77"/>
    </row>
    <row r="16397" spans="16:30" ht="4.5" customHeight="1" x14ac:dyDescent="0.2">
      <c r="P16397" s="75"/>
      <c r="Q16397" s="75"/>
      <c r="W16397" s="75"/>
      <c r="AD16397" s="77"/>
    </row>
    <row r="16398" spans="16:30" ht="4.5" customHeight="1" x14ac:dyDescent="0.2">
      <c r="P16398" s="75"/>
      <c r="Q16398" s="75"/>
      <c r="W16398" s="75"/>
      <c r="AD16398" s="77"/>
    </row>
    <row r="16399" spans="16:30" ht="4.5" customHeight="1" x14ac:dyDescent="0.2">
      <c r="P16399" s="75"/>
      <c r="Q16399" s="75"/>
      <c r="W16399" s="75"/>
      <c r="AD16399" s="77"/>
    </row>
    <row r="16400" spans="16:30" ht="4.5" customHeight="1" x14ac:dyDescent="0.2">
      <c r="P16400" s="75"/>
      <c r="Q16400" s="75"/>
      <c r="W16400" s="75"/>
      <c r="AD16400" s="77"/>
    </row>
    <row r="16401" spans="16:30" ht="4.5" customHeight="1" x14ac:dyDescent="0.2">
      <c r="P16401" s="75"/>
      <c r="Q16401" s="75"/>
      <c r="W16401" s="75"/>
      <c r="AD16401" s="77"/>
    </row>
    <row r="16402" spans="16:30" ht="4.5" customHeight="1" x14ac:dyDescent="0.2">
      <c r="P16402" s="75"/>
      <c r="Q16402" s="75"/>
      <c r="W16402" s="75"/>
      <c r="AD16402" s="77"/>
    </row>
    <row r="16403" spans="16:30" ht="4.5" customHeight="1" x14ac:dyDescent="0.2">
      <c r="P16403" s="75"/>
      <c r="Q16403" s="75"/>
      <c r="W16403" s="75"/>
      <c r="AD16403" s="77"/>
    </row>
    <row r="16404" spans="16:30" ht="4.5" customHeight="1" x14ac:dyDescent="0.2">
      <c r="P16404" s="75"/>
      <c r="Q16404" s="75"/>
      <c r="W16404" s="75"/>
      <c r="AD16404" s="77"/>
    </row>
    <row r="16405" spans="16:30" ht="4.5" customHeight="1" x14ac:dyDescent="0.2">
      <c r="P16405" s="75"/>
      <c r="Q16405" s="75"/>
      <c r="W16405" s="75"/>
      <c r="AD16405" s="77"/>
    </row>
    <row r="16406" spans="16:30" ht="4.5" customHeight="1" x14ac:dyDescent="0.2">
      <c r="P16406" s="75"/>
      <c r="Q16406" s="75"/>
      <c r="W16406" s="75"/>
      <c r="AD16406" s="77"/>
    </row>
    <row r="16407" spans="16:30" ht="4.5" customHeight="1" x14ac:dyDescent="0.2">
      <c r="P16407" s="75"/>
      <c r="Q16407" s="75"/>
      <c r="W16407" s="75"/>
      <c r="AD16407" s="77"/>
    </row>
    <row r="16408" spans="16:30" ht="4.5" customHeight="1" x14ac:dyDescent="0.2">
      <c r="P16408" s="75"/>
      <c r="Q16408" s="75"/>
      <c r="W16408" s="75"/>
      <c r="AD16408" s="77"/>
    </row>
    <row r="16409" spans="16:30" ht="4.5" customHeight="1" x14ac:dyDescent="0.2">
      <c r="P16409" s="75"/>
      <c r="Q16409" s="75"/>
      <c r="W16409" s="75"/>
      <c r="AD16409" s="77"/>
    </row>
    <row r="16410" spans="16:30" ht="4.5" customHeight="1" x14ac:dyDescent="0.2">
      <c r="P16410" s="75"/>
      <c r="Q16410" s="75"/>
      <c r="W16410" s="75"/>
      <c r="AD16410" s="77"/>
    </row>
    <row r="16411" spans="16:30" ht="4.5" customHeight="1" x14ac:dyDescent="0.2">
      <c r="P16411" s="75"/>
      <c r="Q16411" s="75"/>
      <c r="W16411" s="75"/>
      <c r="AD16411" s="77"/>
    </row>
    <row r="16412" spans="16:30" ht="4.5" customHeight="1" x14ac:dyDescent="0.2">
      <c r="P16412" s="75"/>
      <c r="Q16412" s="75"/>
      <c r="W16412" s="75"/>
      <c r="AD16412" s="77"/>
    </row>
    <row r="16413" spans="16:30" ht="4.5" customHeight="1" x14ac:dyDescent="0.2">
      <c r="P16413" s="75"/>
      <c r="Q16413" s="75"/>
      <c r="W16413" s="75"/>
      <c r="AD16413" s="77"/>
    </row>
    <row r="16414" spans="16:30" ht="4.5" customHeight="1" x14ac:dyDescent="0.2">
      <c r="P16414" s="75"/>
      <c r="Q16414" s="75"/>
      <c r="W16414" s="75"/>
      <c r="AD16414" s="77"/>
    </row>
    <row r="16415" spans="16:30" ht="4.5" customHeight="1" x14ac:dyDescent="0.2">
      <c r="P16415" s="75"/>
      <c r="Q16415" s="75"/>
      <c r="W16415" s="75"/>
      <c r="AD16415" s="77"/>
    </row>
    <row r="16416" spans="16:30" ht="4.5" customHeight="1" x14ac:dyDescent="0.2">
      <c r="P16416" s="75"/>
      <c r="Q16416" s="75"/>
      <c r="W16416" s="75"/>
      <c r="AD16416" s="77"/>
    </row>
    <row r="16417" spans="16:30" ht="4.5" customHeight="1" x14ac:dyDescent="0.2">
      <c r="P16417" s="75"/>
      <c r="Q16417" s="75"/>
      <c r="W16417" s="75"/>
      <c r="AD16417" s="77"/>
    </row>
    <row r="16418" spans="16:30" ht="4.5" customHeight="1" x14ac:dyDescent="0.2">
      <c r="P16418" s="75"/>
      <c r="Q16418" s="75"/>
      <c r="W16418" s="75"/>
      <c r="AD16418" s="77"/>
    </row>
    <row r="16419" spans="16:30" ht="4.5" customHeight="1" x14ac:dyDescent="0.2">
      <c r="P16419" s="75"/>
      <c r="Q16419" s="75"/>
      <c r="W16419" s="75"/>
      <c r="AD16419" s="77"/>
    </row>
    <row r="16420" spans="16:30" ht="4.5" customHeight="1" x14ac:dyDescent="0.2">
      <c r="P16420" s="75"/>
      <c r="Q16420" s="75"/>
      <c r="W16420" s="75"/>
      <c r="AD16420" s="77"/>
    </row>
    <row r="16421" spans="16:30" ht="4.5" customHeight="1" x14ac:dyDescent="0.2">
      <c r="P16421" s="75"/>
      <c r="Q16421" s="75"/>
      <c r="W16421" s="75"/>
      <c r="AD16421" s="77"/>
    </row>
    <row r="16422" spans="16:30" ht="4.5" customHeight="1" x14ac:dyDescent="0.2">
      <c r="P16422" s="75"/>
      <c r="Q16422" s="75"/>
      <c r="W16422" s="75"/>
      <c r="AD16422" s="77"/>
    </row>
    <row r="16423" spans="16:30" ht="4.5" customHeight="1" x14ac:dyDescent="0.2">
      <c r="P16423" s="75"/>
      <c r="Q16423" s="75"/>
      <c r="W16423" s="75"/>
      <c r="AD16423" s="77"/>
    </row>
    <row r="16424" spans="16:30" ht="4.5" customHeight="1" x14ac:dyDescent="0.2">
      <c r="P16424" s="75"/>
      <c r="Q16424" s="75"/>
      <c r="W16424" s="75"/>
      <c r="AD16424" s="77"/>
    </row>
    <row r="16425" spans="16:30" ht="4.5" customHeight="1" x14ac:dyDescent="0.2">
      <c r="P16425" s="75"/>
      <c r="Q16425" s="75"/>
      <c r="W16425" s="75"/>
      <c r="AD16425" s="77"/>
    </row>
    <row r="16426" spans="16:30" ht="4.5" customHeight="1" x14ac:dyDescent="0.2">
      <c r="P16426" s="75"/>
      <c r="Q16426" s="75"/>
      <c r="W16426" s="75"/>
      <c r="AD16426" s="77"/>
    </row>
    <row r="16427" spans="16:30" ht="4.5" customHeight="1" x14ac:dyDescent="0.2">
      <c r="P16427" s="75"/>
      <c r="Q16427" s="75"/>
      <c r="W16427" s="75"/>
      <c r="AD16427" s="77"/>
    </row>
    <row r="16428" spans="16:30" ht="4.5" customHeight="1" x14ac:dyDescent="0.2">
      <c r="P16428" s="75"/>
      <c r="Q16428" s="75"/>
      <c r="W16428" s="75"/>
      <c r="AD16428" s="77"/>
    </row>
    <row r="16429" spans="16:30" ht="4.5" customHeight="1" x14ac:dyDescent="0.2">
      <c r="P16429" s="75"/>
      <c r="Q16429" s="75"/>
      <c r="W16429" s="75"/>
      <c r="AD16429" s="77"/>
    </row>
    <row r="16430" spans="16:30" ht="4.5" customHeight="1" x14ac:dyDescent="0.2">
      <c r="P16430" s="75"/>
      <c r="Q16430" s="75"/>
      <c r="W16430" s="75"/>
      <c r="AD16430" s="77"/>
    </row>
    <row r="16431" spans="16:30" ht="4.5" customHeight="1" x14ac:dyDescent="0.2">
      <c r="P16431" s="75"/>
      <c r="Q16431" s="75"/>
      <c r="W16431" s="75"/>
      <c r="AD16431" s="77"/>
    </row>
    <row r="16432" spans="16:30" ht="4.5" customHeight="1" x14ac:dyDescent="0.2">
      <c r="P16432" s="75"/>
      <c r="Q16432" s="75"/>
      <c r="W16432" s="75"/>
      <c r="AD16432" s="77"/>
    </row>
    <row r="16433" spans="16:30" ht="4.5" customHeight="1" x14ac:dyDescent="0.2">
      <c r="P16433" s="75"/>
      <c r="Q16433" s="75"/>
      <c r="W16433" s="75"/>
      <c r="AD16433" s="77"/>
    </row>
    <row r="16434" spans="16:30" ht="4.5" customHeight="1" x14ac:dyDescent="0.2">
      <c r="P16434" s="75"/>
      <c r="Q16434" s="75"/>
      <c r="W16434" s="75"/>
      <c r="AD16434" s="77"/>
    </row>
    <row r="16435" spans="16:30" ht="4.5" customHeight="1" x14ac:dyDescent="0.2">
      <c r="P16435" s="75"/>
      <c r="Q16435" s="75"/>
      <c r="W16435" s="75"/>
      <c r="AD16435" s="77"/>
    </row>
    <row r="16436" spans="16:30" ht="4.5" customHeight="1" x14ac:dyDescent="0.2">
      <c r="P16436" s="75"/>
      <c r="Q16436" s="75"/>
      <c r="W16436" s="75"/>
      <c r="AD16436" s="77"/>
    </row>
    <row r="16437" spans="16:30" ht="4.5" customHeight="1" x14ac:dyDescent="0.2">
      <c r="P16437" s="75"/>
      <c r="Q16437" s="75"/>
      <c r="W16437" s="75"/>
      <c r="AD16437" s="77"/>
    </row>
    <row r="16438" spans="16:30" ht="4.5" customHeight="1" x14ac:dyDescent="0.2">
      <c r="P16438" s="75"/>
      <c r="Q16438" s="75"/>
      <c r="W16438" s="75"/>
      <c r="AD16438" s="77"/>
    </row>
    <row r="16439" spans="16:30" ht="4.5" customHeight="1" x14ac:dyDescent="0.2">
      <c r="P16439" s="75"/>
      <c r="Q16439" s="75"/>
      <c r="W16439" s="75"/>
      <c r="AD16439" s="77"/>
    </row>
    <row r="16440" spans="16:30" ht="4.5" customHeight="1" x14ac:dyDescent="0.2">
      <c r="P16440" s="75"/>
      <c r="Q16440" s="75"/>
      <c r="W16440" s="75"/>
      <c r="AD16440" s="77"/>
    </row>
    <row r="16441" spans="16:30" ht="4.5" customHeight="1" x14ac:dyDescent="0.2">
      <c r="P16441" s="75"/>
      <c r="Q16441" s="75"/>
      <c r="W16441" s="75"/>
      <c r="AD16441" s="77"/>
    </row>
    <row r="16442" spans="16:30" ht="4.5" customHeight="1" x14ac:dyDescent="0.2">
      <c r="P16442" s="75"/>
      <c r="Q16442" s="75"/>
      <c r="W16442" s="75"/>
      <c r="AD16442" s="77"/>
    </row>
    <row r="16443" spans="16:30" ht="4.5" customHeight="1" x14ac:dyDescent="0.2">
      <c r="P16443" s="75"/>
      <c r="Q16443" s="75"/>
      <c r="W16443" s="75"/>
      <c r="AD16443" s="77"/>
    </row>
    <row r="16444" spans="16:30" ht="4.5" customHeight="1" x14ac:dyDescent="0.2">
      <c r="P16444" s="75"/>
      <c r="Q16444" s="75"/>
      <c r="W16444" s="75"/>
      <c r="AD16444" s="77"/>
    </row>
    <row r="16445" spans="16:30" ht="4.5" customHeight="1" x14ac:dyDescent="0.2">
      <c r="P16445" s="75"/>
      <c r="Q16445" s="75"/>
      <c r="W16445" s="75"/>
      <c r="AD16445" s="77"/>
    </row>
    <row r="16446" spans="16:30" ht="4.5" customHeight="1" x14ac:dyDescent="0.2">
      <c r="P16446" s="75"/>
      <c r="Q16446" s="75"/>
      <c r="W16446" s="75"/>
      <c r="AD16446" s="77"/>
    </row>
    <row r="16447" spans="16:30" ht="4.5" customHeight="1" x14ac:dyDescent="0.2">
      <c r="P16447" s="75"/>
      <c r="Q16447" s="75"/>
      <c r="W16447" s="75"/>
      <c r="AD16447" s="77"/>
    </row>
    <row r="16448" spans="16:30" ht="4.5" customHeight="1" x14ac:dyDescent="0.2">
      <c r="P16448" s="75"/>
      <c r="Q16448" s="75"/>
      <c r="W16448" s="75"/>
      <c r="AD16448" s="77"/>
    </row>
    <row r="16449" spans="16:30" ht="4.5" customHeight="1" x14ac:dyDescent="0.2">
      <c r="P16449" s="75"/>
      <c r="Q16449" s="75"/>
      <c r="W16449" s="75"/>
      <c r="AD16449" s="77"/>
    </row>
    <row r="16450" spans="16:30" ht="4.5" customHeight="1" x14ac:dyDescent="0.2">
      <c r="P16450" s="75"/>
      <c r="Q16450" s="75"/>
      <c r="W16450" s="75"/>
      <c r="AD16450" s="77"/>
    </row>
    <row r="16451" spans="16:30" ht="4.5" customHeight="1" x14ac:dyDescent="0.2">
      <c r="P16451" s="75"/>
      <c r="Q16451" s="75"/>
      <c r="W16451" s="75"/>
      <c r="AD16451" s="77"/>
    </row>
    <row r="16452" spans="16:30" ht="4.5" customHeight="1" x14ac:dyDescent="0.2">
      <c r="P16452" s="75"/>
      <c r="Q16452" s="75"/>
      <c r="W16452" s="75"/>
      <c r="AD16452" s="77"/>
    </row>
    <row r="16453" spans="16:30" ht="4.5" customHeight="1" x14ac:dyDescent="0.2">
      <c r="P16453" s="75"/>
      <c r="Q16453" s="75"/>
      <c r="W16453" s="75"/>
      <c r="AD16453" s="77"/>
    </row>
    <row r="16454" spans="16:30" ht="4.5" customHeight="1" x14ac:dyDescent="0.2">
      <c r="P16454" s="75"/>
      <c r="Q16454" s="75"/>
      <c r="W16454" s="75"/>
      <c r="AD16454" s="77"/>
    </row>
    <row r="16455" spans="16:30" ht="4.5" customHeight="1" x14ac:dyDescent="0.2">
      <c r="P16455" s="75"/>
      <c r="Q16455" s="75"/>
      <c r="W16455" s="75"/>
      <c r="AD16455" s="77"/>
    </row>
    <row r="16456" spans="16:30" ht="4.5" customHeight="1" x14ac:dyDescent="0.2">
      <c r="P16456" s="75"/>
      <c r="Q16456" s="75"/>
      <c r="W16456" s="75"/>
      <c r="AD16456" s="77"/>
    </row>
    <row r="16457" spans="16:30" ht="4.5" customHeight="1" x14ac:dyDescent="0.2">
      <c r="P16457" s="75"/>
      <c r="Q16457" s="75"/>
      <c r="W16457" s="75"/>
      <c r="AD16457" s="77"/>
    </row>
    <row r="16458" spans="16:30" ht="4.5" customHeight="1" x14ac:dyDescent="0.2">
      <c r="P16458" s="75"/>
      <c r="Q16458" s="75"/>
      <c r="W16458" s="75"/>
      <c r="AD16458" s="77"/>
    </row>
    <row r="16459" spans="16:30" ht="4.5" customHeight="1" x14ac:dyDescent="0.2">
      <c r="P16459" s="75"/>
      <c r="Q16459" s="75"/>
      <c r="W16459" s="75"/>
      <c r="AD16459" s="77"/>
    </row>
    <row r="16460" spans="16:30" ht="4.5" customHeight="1" x14ac:dyDescent="0.2">
      <c r="P16460" s="75"/>
      <c r="Q16460" s="75"/>
      <c r="W16460" s="75"/>
      <c r="AD16460" s="77"/>
    </row>
    <row r="16461" spans="16:30" ht="4.5" customHeight="1" x14ac:dyDescent="0.2">
      <c r="P16461" s="75"/>
      <c r="Q16461" s="75"/>
      <c r="W16461" s="75"/>
      <c r="AD16461" s="77"/>
    </row>
    <row r="16462" spans="16:30" ht="4.5" customHeight="1" x14ac:dyDescent="0.2">
      <c r="P16462" s="75"/>
      <c r="Q16462" s="75"/>
      <c r="W16462" s="75"/>
      <c r="AD16462" s="77"/>
    </row>
    <row r="16463" spans="16:30" ht="4.5" customHeight="1" x14ac:dyDescent="0.2">
      <c r="P16463" s="75"/>
      <c r="Q16463" s="75"/>
      <c r="W16463" s="75"/>
      <c r="AD16463" s="77"/>
    </row>
    <row r="16464" spans="16:30" ht="4.5" customHeight="1" x14ac:dyDescent="0.2">
      <c r="P16464" s="75"/>
      <c r="Q16464" s="75"/>
      <c r="W16464" s="75"/>
      <c r="AD16464" s="77"/>
    </row>
    <row r="16465" spans="16:30" ht="4.5" customHeight="1" x14ac:dyDescent="0.2">
      <c r="P16465" s="75"/>
      <c r="Q16465" s="75"/>
      <c r="W16465" s="75"/>
      <c r="AD16465" s="77"/>
    </row>
    <row r="16466" spans="16:30" ht="4.5" customHeight="1" x14ac:dyDescent="0.2">
      <c r="P16466" s="75"/>
      <c r="Q16466" s="75"/>
      <c r="W16466" s="75"/>
      <c r="AD16466" s="77"/>
    </row>
    <row r="16467" spans="16:30" ht="4.5" customHeight="1" x14ac:dyDescent="0.2">
      <c r="P16467" s="75"/>
      <c r="Q16467" s="75"/>
      <c r="W16467" s="75"/>
      <c r="AD16467" s="77"/>
    </row>
    <row r="16468" spans="16:30" ht="4.5" customHeight="1" x14ac:dyDescent="0.2">
      <c r="P16468" s="75"/>
      <c r="Q16468" s="75"/>
      <c r="W16468" s="75"/>
      <c r="AD16468" s="77"/>
    </row>
    <row r="16469" spans="16:30" ht="4.5" customHeight="1" x14ac:dyDescent="0.2">
      <c r="P16469" s="75"/>
      <c r="Q16469" s="75"/>
      <c r="W16469" s="75"/>
      <c r="AD16469" s="77"/>
    </row>
    <row r="16470" spans="16:30" ht="4.5" customHeight="1" x14ac:dyDescent="0.2">
      <c r="P16470" s="75"/>
      <c r="Q16470" s="75"/>
      <c r="W16470" s="75"/>
      <c r="AD16470" s="77"/>
    </row>
    <row r="16471" spans="16:30" ht="4.5" customHeight="1" x14ac:dyDescent="0.2">
      <c r="P16471" s="75"/>
      <c r="Q16471" s="75"/>
      <c r="W16471" s="75"/>
      <c r="AD16471" s="77"/>
    </row>
    <row r="16472" spans="16:30" ht="4.5" customHeight="1" x14ac:dyDescent="0.2">
      <c r="P16472" s="75"/>
      <c r="Q16472" s="75"/>
      <c r="W16472" s="75"/>
      <c r="AD16472" s="77"/>
    </row>
    <row r="16473" spans="16:30" ht="4.5" customHeight="1" x14ac:dyDescent="0.2">
      <c r="P16473" s="75"/>
      <c r="Q16473" s="75"/>
      <c r="W16473" s="75"/>
      <c r="AD16473" s="77"/>
    </row>
    <row r="16474" spans="16:30" ht="4.5" customHeight="1" x14ac:dyDescent="0.2">
      <c r="P16474" s="75"/>
      <c r="Q16474" s="75"/>
      <c r="W16474" s="75"/>
      <c r="AD16474" s="77"/>
    </row>
    <row r="16475" spans="16:30" ht="4.5" customHeight="1" x14ac:dyDescent="0.2">
      <c r="P16475" s="75"/>
      <c r="Q16475" s="75"/>
      <c r="W16475" s="75"/>
      <c r="AD16475" s="77"/>
    </row>
    <row r="16476" spans="16:30" ht="4.5" customHeight="1" x14ac:dyDescent="0.2">
      <c r="P16476" s="75"/>
      <c r="Q16476" s="75"/>
      <c r="W16476" s="75"/>
      <c r="AD16476" s="77"/>
    </row>
    <row r="16477" spans="16:30" ht="4.5" customHeight="1" x14ac:dyDescent="0.2">
      <c r="P16477" s="75"/>
      <c r="Q16477" s="75"/>
      <c r="W16477" s="75"/>
      <c r="AD16477" s="77"/>
    </row>
    <row r="16478" spans="16:30" ht="4.5" customHeight="1" x14ac:dyDescent="0.2">
      <c r="P16478" s="75"/>
      <c r="Q16478" s="75"/>
      <c r="W16478" s="75"/>
      <c r="AD16478" s="77"/>
    </row>
    <row r="16479" spans="16:30" ht="4.5" customHeight="1" x14ac:dyDescent="0.2">
      <c r="P16479" s="75"/>
      <c r="Q16479" s="75"/>
      <c r="W16479" s="75"/>
      <c r="AD16479" s="77"/>
    </row>
    <row r="16480" spans="16:30" ht="4.5" customHeight="1" x14ac:dyDescent="0.2">
      <c r="P16480" s="75"/>
      <c r="Q16480" s="75"/>
      <c r="W16480" s="75"/>
      <c r="AD16480" s="77"/>
    </row>
    <row r="16481" spans="16:30" ht="4.5" customHeight="1" x14ac:dyDescent="0.2">
      <c r="P16481" s="75"/>
      <c r="Q16481" s="75"/>
      <c r="W16481" s="75"/>
      <c r="AD16481" s="77"/>
    </row>
    <row r="16482" spans="16:30" ht="4.5" customHeight="1" x14ac:dyDescent="0.2">
      <c r="P16482" s="75"/>
      <c r="Q16482" s="75"/>
      <c r="W16482" s="75"/>
      <c r="AD16482" s="77"/>
    </row>
    <row r="16483" spans="16:30" ht="4.5" customHeight="1" x14ac:dyDescent="0.2">
      <c r="P16483" s="75"/>
      <c r="Q16483" s="75"/>
      <c r="W16483" s="75"/>
      <c r="AD16483" s="77"/>
    </row>
    <row r="16484" spans="16:30" ht="4.5" customHeight="1" x14ac:dyDescent="0.2">
      <c r="P16484" s="75"/>
      <c r="Q16484" s="75"/>
      <c r="W16484" s="75"/>
      <c r="AD16484" s="77"/>
    </row>
    <row r="16485" spans="16:30" ht="4.5" customHeight="1" x14ac:dyDescent="0.2">
      <c r="P16485" s="75"/>
      <c r="Q16485" s="75"/>
      <c r="W16485" s="75"/>
      <c r="AD16485" s="77"/>
    </row>
    <row r="16486" spans="16:30" ht="4.5" customHeight="1" x14ac:dyDescent="0.2">
      <c r="P16486" s="75"/>
      <c r="Q16486" s="75"/>
      <c r="W16486" s="75"/>
      <c r="AD16486" s="77"/>
    </row>
    <row r="16487" spans="16:30" ht="4.5" customHeight="1" x14ac:dyDescent="0.2">
      <c r="P16487" s="75"/>
      <c r="Q16487" s="75"/>
      <c r="W16487" s="75"/>
      <c r="AD16487" s="77"/>
    </row>
    <row r="16488" spans="16:30" ht="4.5" customHeight="1" x14ac:dyDescent="0.2">
      <c r="P16488" s="75"/>
      <c r="Q16488" s="75"/>
      <c r="W16488" s="75"/>
      <c r="AD16488" s="77"/>
    </row>
    <row r="16489" spans="16:30" ht="4.5" customHeight="1" x14ac:dyDescent="0.2">
      <c r="P16489" s="75"/>
      <c r="Q16489" s="75"/>
      <c r="W16489" s="75"/>
      <c r="AD16489" s="77"/>
    </row>
    <row r="16490" spans="16:30" ht="4.5" customHeight="1" x14ac:dyDescent="0.2">
      <c r="P16490" s="75"/>
      <c r="Q16490" s="75"/>
      <c r="W16490" s="75"/>
      <c r="AD16490" s="77"/>
    </row>
    <row r="16491" spans="16:30" ht="4.5" customHeight="1" x14ac:dyDescent="0.2">
      <c r="P16491" s="75"/>
      <c r="Q16491" s="75"/>
      <c r="W16491" s="75"/>
      <c r="AD16491" s="77"/>
    </row>
    <row r="16492" spans="16:30" ht="4.5" customHeight="1" x14ac:dyDescent="0.2">
      <c r="P16492" s="75"/>
      <c r="Q16492" s="75"/>
      <c r="W16492" s="75"/>
      <c r="AD16492" s="77"/>
    </row>
    <row r="16493" spans="16:30" ht="4.5" customHeight="1" x14ac:dyDescent="0.2">
      <c r="P16493" s="75"/>
      <c r="Q16493" s="75"/>
      <c r="W16493" s="75"/>
      <c r="AD16493" s="77"/>
    </row>
    <row r="16494" spans="16:30" ht="4.5" customHeight="1" x14ac:dyDescent="0.2">
      <c r="P16494" s="75"/>
      <c r="Q16494" s="75"/>
      <c r="W16494" s="75"/>
      <c r="AD16494" s="77"/>
    </row>
    <row r="16495" spans="16:30" ht="4.5" customHeight="1" x14ac:dyDescent="0.2">
      <c r="P16495" s="75"/>
      <c r="Q16495" s="75"/>
      <c r="W16495" s="75"/>
      <c r="AD16495" s="77"/>
    </row>
    <row r="16496" spans="16:30" ht="4.5" customHeight="1" x14ac:dyDescent="0.2">
      <c r="P16496" s="75"/>
      <c r="Q16496" s="75"/>
      <c r="W16496" s="75"/>
      <c r="AD16496" s="77"/>
    </row>
    <row r="16497" spans="16:30" ht="4.5" customHeight="1" x14ac:dyDescent="0.2">
      <c r="P16497" s="75"/>
      <c r="Q16497" s="75"/>
      <c r="W16497" s="75"/>
      <c r="AD16497" s="77"/>
    </row>
    <row r="16498" spans="16:30" ht="4.5" customHeight="1" x14ac:dyDescent="0.2">
      <c r="P16498" s="75"/>
      <c r="Q16498" s="75"/>
      <c r="W16498" s="75"/>
      <c r="AD16498" s="77"/>
    </row>
    <row r="16499" spans="16:30" ht="4.5" customHeight="1" x14ac:dyDescent="0.2">
      <c r="P16499" s="75"/>
      <c r="Q16499" s="75"/>
      <c r="W16499" s="75"/>
      <c r="AD16499" s="77"/>
    </row>
    <row r="16500" spans="16:30" ht="4.5" customHeight="1" x14ac:dyDescent="0.2">
      <c r="P16500" s="75"/>
      <c r="Q16500" s="75"/>
      <c r="W16500" s="75"/>
      <c r="AD16500" s="77"/>
    </row>
    <row r="16501" spans="16:30" ht="4.5" customHeight="1" x14ac:dyDescent="0.2">
      <c r="P16501" s="75"/>
      <c r="Q16501" s="75"/>
      <c r="W16501" s="75"/>
      <c r="AD16501" s="77"/>
    </row>
    <row r="16502" spans="16:30" ht="4.5" customHeight="1" x14ac:dyDescent="0.2">
      <c r="P16502" s="75"/>
      <c r="Q16502" s="75"/>
      <c r="W16502" s="75"/>
      <c r="AD16502" s="77"/>
    </row>
    <row r="16503" spans="16:30" ht="4.5" customHeight="1" x14ac:dyDescent="0.2">
      <c r="P16503" s="75"/>
      <c r="Q16503" s="75"/>
      <c r="W16503" s="75"/>
      <c r="AD16503" s="77"/>
    </row>
    <row r="16504" spans="16:30" ht="4.5" customHeight="1" x14ac:dyDescent="0.2">
      <c r="P16504" s="75"/>
      <c r="Q16504" s="75"/>
      <c r="W16504" s="75"/>
      <c r="AD16504" s="77"/>
    </row>
    <row r="16505" spans="16:30" ht="4.5" customHeight="1" x14ac:dyDescent="0.2">
      <c r="P16505" s="75"/>
      <c r="Q16505" s="75"/>
      <c r="W16505" s="75"/>
      <c r="AD16505" s="77"/>
    </row>
    <row r="16506" spans="16:30" ht="4.5" customHeight="1" x14ac:dyDescent="0.2">
      <c r="P16506" s="75"/>
      <c r="Q16506" s="75"/>
      <c r="W16506" s="75"/>
      <c r="AD16506" s="77"/>
    </row>
    <row r="16507" spans="16:30" ht="4.5" customHeight="1" x14ac:dyDescent="0.2">
      <c r="P16507" s="75"/>
      <c r="Q16507" s="75"/>
      <c r="W16507" s="75"/>
      <c r="AD16507" s="77"/>
    </row>
    <row r="16508" spans="16:30" ht="4.5" customHeight="1" x14ac:dyDescent="0.2">
      <c r="P16508" s="75"/>
      <c r="Q16508" s="75"/>
      <c r="W16508" s="75"/>
      <c r="AD16508" s="77"/>
    </row>
    <row r="16509" spans="16:30" ht="4.5" customHeight="1" x14ac:dyDescent="0.2">
      <c r="P16509" s="75"/>
      <c r="Q16509" s="75"/>
      <c r="W16509" s="75"/>
      <c r="AD16509" s="77"/>
    </row>
    <row r="16510" spans="16:30" ht="4.5" customHeight="1" x14ac:dyDescent="0.2">
      <c r="P16510" s="75"/>
      <c r="Q16510" s="75"/>
      <c r="W16510" s="75"/>
      <c r="AD16510" s="77"/>
    </row>
    <row r="16511" spans="16:30" ht="4.5" customHeight="1" x14ac:dyDescent="0.2">
      <c r="P16511" s="75"/>
      <c r="Q16511" s="75"/>
      <c r="W16511" s="75"/>
      <c r="AD16511" s="77"/>
    </row>
    <row r="16512" spans="16:30" ht="4.5" customHeight="1" x14ac:dyDescent="0.2">
      <c r="P16512" s="75"/>
      <c r="Q16512" s="75"/>
      <c r="W16512" s="75"/>
      <c r="AD16512" s="77"/>
    </row>
    <row r="16513" spans="16:30" ht="4.5" customHeight="1" x14ac:dyDescent="0.2">
      <c r="P16513" s="75"/>
      <c r="Q16513" s="75"/>
      <c r="W16513" s="75"/>
      <c r="AD16513" s="77"/>
    </row>
    <row r="16514" spans="16:30" ht="4.5" customHeight="1" x14ac:dyDescent="0.2">
      <c r="P16514" s="75"/>
      <c r="Q16514" s="75"/>
      <c r="W16514" s="75"/>
      <c r="AD16514" s="77"/>
    </row>
    <row r="16515" spans="16:30" ht="4.5" customHeight="1" x14ac:dyDescent="0.2">
      <c r="P16515" s="75"/>
      <c r="Q16515" s="75"/>
      <c r="W16515" s="75"/>
      <c r="AD16515" s="77"/>
    </row>
    <row r="16516" spans="16:30" ht="4.5" customHeight="1" x14ac:dyDescent="0.2">
      <c r="P16516" s="75"/>
      <c r="Q16516" s="75"/>
      <c r="W16516" s="75"/>
      <c r="AD16516" s="77"/>
    </row>
    <row r="16517" spans="16:30" ht="4.5" customHeight="1" x14ac:dyDescent="0.2">
      <c r="P16517" s="75"/>
      <c r="Q16517" s="75"/>
      <c r="W16517" s="75"/>
      <c r="AD16517" s="77"/>
    </row>
    <row r="16518" spans="16:30" ht="4.5" customHeight="1" x14ac:dyDescent="0.2">
      <c r="P16518" s="75"/>
      <c r="Q16518" s="75"/>
      <c r="W16518" s="75"/>
      <c r="AD16518" s="77"/>
    </row>
    <row r="16519" spans="16:30" ht="4.5" customHeight="1" x14ac:dyDescent="0.2">
      <c r="P16519" s="75"/>
      <c r="Q16519" s="75"/>
      <c r="W16519" s="75"/>
      <c r="AD16519" s="77"/>
    </row>
    <row r="16520" spans="16:30" ht="4.5" customHeight="1" x14ac:dyDescent="0.2">
      <c r="P16520" s="75"/>
      <c r="Q16520" s="75"/>
      <c r="W16520" s="75"/>
      <c r="AD16520" s="77"/>
    </row>
    <row r="16521" spans="16:30" ht="4.5" customHeight="1" x14ac:dyDescent="0.2">
      <c r="P16521" s="75"/>
      <c r="Q16521" s="75"/>
      <c r="W16521" s="75"/>
      <c r="AD16521" s="77"/>
    </row>
    <row r="16522" spans="16:30" ht="4.5" customHeight="1" x14ac:dyDescent="0.2">
      <c r="P16522" s="75"/>
      <c r="Q16522" s="75"/>
      <c r="W16522" s="75"/>
      <c r="AD16522" s="77"/>
    </row>
    <row r="16523" spans="16:30" ht="4.5" customHeight="1" x14ac:dyDescent="0.2">
      <c r="P16523" s="75"/>
      <c r="Q16523" s="75"/>
      <c r="W16523" s="75"/>
      <c r="AD16523" s="77"/>
    </row>
    <row r="16524" spans="16:30" ht="4.5" customHeight="1" x14ac:dyDescent="0.2">
      <c r="P16524" s="75"/>
      <c r="Q16524" s="75"/>
      <c r="W16524" s="75"/>
      <c r="AD16524" s="77"/>
    </row>
    <row r="16525" spans="16:30" ht="4.5" customHeight="1" x14ac:dyDescent="0.2">
      <c r="P16525" s="75"/>
      <c r="Q16525" s="75"/>
      <c r="W16525" s="75"/>
      <c r="AD16525" s="77"/>
    </row>
    <row r="16526" spans="16:30" ht="4.5" customHeight="1" x14ac:dyDescent="0.2">
      <c r="P16526" s="75"/>
      <c r="Q16526" s="75"/>
      <c r="W16526" s="75"/>
      <c r="AD16526" s="77"/>
    </row>
    <row r="16527" spans="16:30" ht="4.5" customHeight="1" x14ac:dyDescent="0.2">
      <c r="P16527" s="75"/>
      <c r="Q16527" s="75"/>
      <c r="W16527" s="75"/>
      <c r="AD16527" s="77"/>
    </row>
    <row r="16528" spans="16:30" ht="4.5" customHeight="1" x14ac:dyDescent="0.2">
      <c r="P16528" s="75"/>
      <c r="Q16528" s="75"/>
      <c r="W16528" s="75"/>
      <c r="AD16528" s="77"/>
    </row>
    <row r="16529" spans="16:30" ht="4.5" customHeight="1" x14ac:dyDescent="0.2">
      <c r="P16529" s="75"/>
      <c r="Q16529" s="75"/>
      <c r="W16529" s="75"/>
      <c r="AD16529" s="77"/>
    </row>
    <row r="16530" spans="16:30" ht="4.5" customHeight="1" x14ac:dyDescent="0.2">
      <c r="P16530" s="75"/>
      <c r="Q16530" s="75"/>
      <c r="W16530" s="75"/>
      <c r="AD16530" s="77"/>
    </row>
    <row r="16531" spans="16:30" ht="4.5" customHeight="1" x14ac:dyDescent="0.2">
      <c r="P16531" s="75"/>
      <c r="Q16531" s="75"/>
      <c r="W16531" s="75"/>
      <c r="AD16531" s="77"/>
    </row>
    <row r="16532" spans="16:30" ht="4.5" customHeight="1" x14ac:dyDescent="0.2">
      <c r="P16532" s="75"/>
      <c r="Q16532" s="75"/>
      <c r="W16532" s="75"/>
      <c r="AD16532" s="77"/>
    </row>
    <row r="16533" spans="16:30" ht="4.5" customHeight="1" x14ac:dyDescent="0.2">
      <c r="P16533" s="75"/>
      <c r="Q16533" s="75"/>
      <c r="W16533" s="75"/>
      <c r="AD16533" s="77"/>
    </row>
    <row r="16534" spans="16:30" ht="4.5" customHeight="1" x14ac:dyDescent="0.2">
      <c r="P16534" s="75"/>
      <c r="Q16534" s="75"/>
      <c r="W16534" s="75"/>
      <c r="AD16534" s="77"/>
    </row>
    <row r="16535" spans="16:30" ht="4.5" customHeight="1" x14ac:dyDescent="0.2">
      <c r="P16535" s="75"/>
      <c r="Q16535" s="75"/>
      <c r="W16535" s="75"/>
      <c r="AD16535" s="77"/>
    </row>
    <row r="16536" spans="16:30" ht="4.5" customHeight="1" x14ac:dyDescent="0.2">
      <c r="P16536" s="75"/>
      <c r="Q16536" s="75"/>
      <c r="W16536" s="75"/>
      <c r="AD16536" s="77"/>
    </row>
    <row r="16537" spans="16:30" ht="4.5" customHeight="1" x14ac:dyDescent="0.2">
      <c r="P16537" s="75"/>
      <c r="Q16537" s="75"/>
      <c r="W16537" s="75"/>
      <c r="AD16537" s="77"/>
    </row>
    <row r="16538" spans="16:30" ht="4.5" customHeight="1" x14ac:dyDescent="0.2">
      <c r="P16538" s="75"/>
      <c r="Q16538" s="75"/>
      <c r="W16538" s="75"/>
      <c r="AD16538" s="77"/>
    </row>
    <row r="16539" spans="16:30" ht="4.5" customHeight="1" x14ac:dyDescent="0.2">
      <c r="P16539" s="75"/>
      <c r="Q16539" s="75"/>
      <c r="W16539" s="75"/>
      <c r="AD16539" s="77"/>
    </row>
    <row r="16540" spans="16:30" ht="4.5" customHeight="1" x14ac:dyDescent="0.2">
      <c r="P16540" s="75"/>
      <c r="Q16540" s="75"/>
      <c r="W16540" s="75"/>
      <c r="AD16540" s="77"/>
    </row>
    <row r="16541" spans="16:30" ht="4.5" customHeight="1" x14ac:dyDescent="0.2">
      <c r="P16541" s="75"/>
      <c r="Q16541" s="75"/>
      <c r="W16541" s="75"/>
      <c r="AD16541" s="77"/>
    </row>
    <row r="16542" spans="16:30" ht="4.5" customHeight="1" x14ac:dyDescent="0.2">
      <c r="P16542" s="75"/>
      <c r="Q16542" s="75"/>
      <c r="W16542" s="75"/>
      <c r="AD16542" s="77"/>
    </row>
    <row r="16543" spans="16:30" ht="4.5" customHeight="1" x14ac:dyDescent="0.2">
      <c r="P16543" s="75"/>
      <c r="Q16543" s="75"/>
      <c r="W16543" s="75"/>
      <c r="AD16543" s="77"/>
    </row>
    <row r="16544" spans="16:30" ht="4.5" customHeight="1" x14ac:dyDescent="0.2">
      <c r="P16544" s="75"/>
      <c r="Q16544" s="75"/>
      <c r="W16544" s="75"/>
      <c r="AD16544" s="77"/>
    </row>
    <row r="16545" spans="16:30" ht="4.5" customHeight="1" x14ac:dyDescent="0.2">
      <c r="P16545" s="75"/>
      <c r="Q16545" s="75"/>
      <c r="W16545" s="75"/>
      <c r="AD16545" s="77"/>
    </row>
    <row r="16546" spans="16:30" ht="4.5" customHeight="1" x14ac:dyDescent="0.2">
      <c r="P16546" s="75"/>
      <c r="Q16546" s="75"/>
      <c r="W16546" s="75"/>
      <c r="AD16546" s="77"/>
    </row>
    <row r="16547" spans="16:30" ht="4.5" customHeight="1" x14ac:dyDescent="0.2">
      <c r="P16547" s="75"/>
      <c r="Q16547" s="75"/>
      <c r="W16547" s="75"/>
      <c r="AD16547" s="77"/>
    </row>
    <row r="16548" spans="16:30" ht="4.5" customHeight="1" x14ac:dyDescent="0.2">
      <c r="P16548" s="75"/>
      <c r="Q16548" s="75"/>
      <c r="W16548" s="75"/>
      <c r="AD16548" s="77"/>
    </row>
    <row r="16549" spans="16:30" ht="4.5" customHeight="1" x14ac:dyDescent="0.2">
      <c r="P16549" s="75"/>
      <c r="Q16549" s="75"/>
      <c r="W16549" s="75"/>
      <c r="AD16549" s="77"/>
    </row>
    <row r="16550" spans="16:30" ht="4.5" customHeight="1" x14ac:dyDescent="0.2">
      <c r="P16550" s="75"/>
      <c r="Q16550" s="75"/>
      <c r="W16550" s="75"/>
      <c r="AD16550" s="77"/>
    </row>
    <row r="16551" spans="16:30" ht="4.5" customHeight="1" x14ac:dyDescent="0.2">
      <c r="P16551" s="75"/>
      <c r="Q16551" s="75"/>
      <c r="W16551" s="75"/>
      <c r="AD16551" s="77"/>
    </row>
    <row r="16552" spans="16:30" ht="4.5" customHeight="1" x14ac:dyDescent="0.2">
      <c r="P16552" s="75"/>
      <c r="Q16552" s="75"/>
      <c r="W16552" s="75"/>
      <c r="AD16552" s="77"/>
    </row>
    <row r="16553" spans="16:30" ht="4.5" customHeight="1" x14ac:dyDescent="0.2">
      <c r="P16553" s="75"/>
      <c r="Q16553" s="75"/>
      <c r="W16553" s="75"/>
      <c r="AD16553" s="77"/>
    </row>
    <row r="16554" spans="16:30" ht="4.5" customHeight="1" x14ac:dyDescent="0.2">
      <c r="P16554" s="75"/>
      <c r="Q16554" s="75"/>
      <c r="W16554" s="75"/>
      <c r="AD16554" s="77"/>
    </row>
    <row r="16555" spans="16:30" ht="4.5" customHeight="1" x14ac:dyDescent="0.2">
      <c r="P16555" s="75"/>
      <c r="Q16555" s="75"/>
      <c r="W16555" s="75"/>
      <c r="AD16555" s="77"/>
    </row>
    <row r="16556" spans="16:30" ht="4.5" customHeight="1" x14ac:dyDescent="0.2">
      <c r="P16556" s="75"/>
      <c r="Q16556" s="75"/>
      <c r="W16556" s="75"/>
      <c r="AD16556" s="77"/>
    </row>
    <row r="16557" spans="16:30" ht="4.5" customHeight="1" x14ac:dyDescent="0.2">
      <c r="P16557" s="75"/>
      <c r="Q16557" s="75"/>
      <c r="W16557" s="75"/>
      <c r="AD16557" s="77"/>
    </row>
    <row r="16558" spans="16:30" ht="4.5" customHeight="1" x14ac:dyDescent="0.2">
      <c r="P16558" s="75"/>
      <c r="Q16558" s="75"/>
      <c r="W16558" s="75"/>
      <c r="AD16558" s="77"/>
    </row>
    <row r="16559" spans="16:30" ht="4.5" customHeight="1" x14ac:dyDescent="0.2">
      <c r="P16559" s="75"/>
      <c r="Q16559" s="75"/>
      <c r="W16559" s="75"/>
      <c r="AD16559" s="77"/>
    </row>
    <row r="16560" spans="16:30" ht="4.5" customHeight="1" x14ac:dyDescent="0.2">
      <c r="P16560" s="75"/>
      <c r="Q16560" s="75"/>
      <c r="W16560" s="75"/>
      <c r="AD16560" s="77"/>
    </row>
    <row r="16561" spans="16:30" ht="4.5" customHeight="1" x14ac:dyDescent="0.2">
      <c r="P16561" s="75"/>
      <c r="Q16561" s="75"/>
      <c r="W16561" s="75"/>
      <c r="AD16561" s="77"/>
    </row>
    <row r="16562" spans="16:30" ht="4.5" customHeight="1" x14ac:dyDescent="0.2">
      <c r="P16562" s="75"/>
      <c r="Q16562" s="75"/>
      <c r="W16562" s="75"/>
      <c r="AD16562" s="77"/>
    </row>
    <row r="16563" spans="16:30" ht="4.5" customHeight="1" x14ac:dyDescent="0.2">
      <c r="P16563" s="75"/>
      <c r="Q16563" s="75"/>
      <c r="W16563" s="75"/>
      <c r="AD16563" s="77"/>
    </row>
    <row r="16564" spans="16:30" ht="4.5" customHeight="1" x14ac:dyDescent="0.2">
      <c r="P16564" s="75"/>
      <c r="Q16564" s="75"/>
      <c r="W16564" s="75"/>
      <c r="AD16564" s="77"/>
    </row>
    <row r="16565" spans="16:30" ht="4.5" customHeight="1" x14ac:dyDescent="0.2">
      <c r="P16565" s="75"/>
      <c r="Q16565" s="75"/>
      <c r="W16565" s="75"/>
      <c r="AD16565" s="77"/>
    </row>
    <row r="16566" spans="16:30" ht="4.5" customHeight="1" x14ac:dyDescent="0.2">
      <c r="P16566" s="75"/>
      <c r="Q16566" s="75"/>
      <c r="W16566" s="75"/>
      <c r="AD16566" s="77"/>
    </row>
    <row r="16567" spans="16:30" ht="4.5" customHeight="1" x14ac:dyDescent="0.2">
      <c r="P16567" s="75"/>
      <c r="Q16567" s="75"/>
      <c r="W16567" s="75"/>
      <c r="AD16567" s="77"/>
    </row>
    <row r="16568" spans="16:30" ht="4.5" customHeight="1" x14ac:dyDescent="0.2">
      <c r="P16568" s="75"/>
      <c r="Q16568" s="75"/>
      <c r="W16568" s="75"/>
      <c r="AD16568" s="77"/>
    </row>
    <row r="16569" spans="16:30" ht="4.5" customHeight="1" x14ac:dyDescent="0.2">
      <c r="P16569" s="75"/>
      <c r="Q16569" s="75"/>
      <c r="W16569" s="75"/>
      <c r="AD16569" s="77"/>
    </row>
    <row r="16570" spans="16:30" ht="4.5" customHeight="1" x14ac:dyDescent="0.2">
      <c r="P16570" s="75"/>
      <c r="Q16570" s="75"/>
      <c r="W16570" s="75"/>
      <c r="AD16570" s="77"/>
    </row>
    <row r="16571" spans="16:30" ht="4.5" customHeight="1" x14ac:dyDescent="0.2">
      <c r="P16571" s="75"/>
      <c r="Q16571" s="75"/>
      <c r="W16571" s="75"/>
      <c r="AD16571" s="77"/>
    </row>
    <row r="16572" spans="16:30" ht="4.5" customHeight="1" x14ac:dyDescent="0.2">
      <c r="P16572" s="75"/>
      <c r="Q16572" s="75"/>
      <c r="W16572" s="75"/>
      <c r="AD16572" s="77"/>
    </row>
    <row r="16573" spans="16:30" ht="4.5" customHeight="1" x14ac:dyDescent="0.2">
      <c r="P16573" s="75"/>
      <c r="Q16573" s="75"/>
      <c r="W16573" s="75"/>
      <c r="AD16573" s="77"/>
    </row>
    <row r="16574" spans="16:30" ht="4.5" customHeight="1" x14ac:dyDescent="0.2">
      <c r="P16574" s="75"/>
      <c r="Q16574" s="75"/>
      <c r="W16574" s="75"/>
      <c r="AD16574" s="77"/>
    </row>
    <row r="16575" spans="16:30" ht="4.5" customHeight="1" x14ac:dyDescent="0.2">
      <c r="P16575" s="75"/>
      <c r="Q16575" s="75"/>
      <c r="W16575" s="75"/>
      <c r="AD16575" s="77"/>
    </row>
    <row r="16576" spans="16:30" ht="4.5" customHeight="1" x14ac:dyDescent="0.2">
      <c r="P16576" s="75"/>
      <c r="Q16576" s="75"/>
      <c r="W16576" s="75"/>
      <c r="AD16576" s="77"/>
    </row>
    <row r="16577" spans="16:30" ht="4.5" customHeight="1" x14ac:dyDescent="0.2">
      <c r="P16577" s="75"/>
      <c r="Q16577" s="75"/>
      <c r="W16577" s="75"/>
      <c r="AD16577" s="77"/>
    </row>
    <row r="16578" spans="16:30" ht="4.5" customHeight="1" x14ac:dyDescent="0.2">
      <c r="P16578" s="75"/>
      <c r="Q16578" s="75"/>
      <c r="W16578" s="75"/>
      <c r="AD16578" s="77"/>
    </row>
    <row r="16579" spans="16:30" ht="4.5" customHeight="1" x14ac:dyDescent="0.2">
      <c r="P16579" s="75"/>
      <c r="Q16579" s="75"/>
      <c r="W16579" s="75"/>
      <c r="AD16579" s="77"/>
    </row>
    <row r="16580" spans="16:30" ht="4.5" customHeight="1" x14ac:dyDescent="0.2">
      <c r="P16580" s="75"/>
      <c r="Q16580" s="75"/>
      <c r="W16580" s="75"/>
      <c r="AD16580" s="77"/>
    </row>
    <row r="16581" spans="16:30" ht="4.5" customHeight="1" x14ac:dyDescent="0.2">
      <c r="P16581" s="75"/>
      <c r="Q16581" s="75"/>
      <c r="W16581" s="75"/>
      <c r="AD16581" s="77"/>
    </row>
    <row r="16582" spans="16:30" ht="4.5" customHeight="1" x14ac:dyDescent="0.2">
      <c r="P16582" s="75"/>
      <c r="Q16582" s="75"/>
      <c r="W16582" s="75"/>
      <c r="AD16582" s="77"/>
    </row>
    <row r="16583" spans="16:30" ht="4.5" customHeight="1" x14ac:dyDescent="0.2">
      <c r="P16583" s="75"/>
      <c r="Q16583" s="75"/>
      <c r="W16583" s="75"/>
      <c r="AD16583" s="77"/>
    </row>
    <row r="16584" spans="16:30" ht="4.5" customHeight="1" x14ac:dyDescent="0.2">
      <c r="P16584" s="75"/>
      <c r="Q16584" s="75"/>
      <c r="W16584" s="75"/>
      <c r="AD16584" s="77"/>
    </row>
    <row r="16585" spans="16:30" ht="4.5" customHeight="1" x14ac:dyDescent="0.2">
      <c r="P16585" s="75"/>
      <c r="Q16585" s="75"/>
      <c r="W16585" s="75"/>
      <c r="AD16585" s="77"/>
    </row>
    <row r="16586" spans="16:30" ht="4.5" customHeight="1" x14ac:dyDescent="0.2">
      <c r="P16586" s="75"/>
      <c r="Q16586" s="75"/>
      <c r="W16586" s="75"/>
      <c r="AD16586" s="77"/>
    </row>
    <row r="16587" spans="16:30" ht="4.5" customHeight="1" x14ac:dyDescent="0.2">
      <c r="P16587" s="75"/>
      <c r="Q16587" s="75"/>
      <c r="W16587" s="75"/>
      <c r="AD16587" s="77"/>
    </row>
    <row r="16588" spans="16:30" ht="4.5" customHeight="1" x14ac:dyDescent="0.2">
      <c r="P16588" s="75"/>
      <c r="Q16588" s="75"/>
      <c r="W16588" s="75"/>
      <c r="AD16588" s="77"/>
    </row>
    <row r="16589" spans="16:30" ht="4.5" customHeight="1" x14ac:dyDescent="0.2">
      <c r="P16589" s="75"/>
      <c r="Q16589" s="75"/>
      <c r="W16589" s="75"/>
      <c r="AD16589" s="77"/>
    </row>
    <row r="16590" spans="16:30" ht="4.5" customHeight="1" x14ac:dyDescent="0.2">
      <c r="P16590" s="75"/>
      <c r="Q16590" s="75"/>
      <c r="W16590" s="75"/>
      <c r="AD16590" s="77"/>
    </row>
    <row r="16591" spans="16:30" ht="4.5" customHeight="1" x14ac:dyDescent="0.2">
      <c r="P16591" s="75"/>
      <c r="Q16591" s="75"/>
      <c r="W16591" s="75"/>
      <c r="AD16591" s="77"/>
    </row>
    <row r="16592" spans="16:30" ht="4.5" customHeight="1" x14ac:dyDescent="0.2">
      <c r="P16592" s="75"/>
      <c r="Q16592" s="75"/>
      <c r="W16592" s="75"/>
      <c r="AD16592" s="77"/>
    </row>
    <row r="16593" spans="16:30" ht="4.5" customHeight="1" x14ac:dyDescent="0.2">
      <c r="P16593" s="75"/>
      <c r="Q16593" s="75"/>
      <c r="W16593" s="75"/>
      <c r="AD16593" s="77"/>
    </row>
    <row r="16594" spans="16:30" ht="4.5" customHeight="1" x14ac:dyDescent="0.2">
      <c r="P16594" s="75"/>
      <c r="Q16594" s="75"/>
      <c r="W16594" s="75"/>
      <c r="AD16594" s="77"/>
    </row>
    <row r="16595" spans="16:30" ht="4.5" customHeight="1" x14ac:dyDescent="0.2">
      <c r="P16595" s="75"/>
      <c r="Q16595" s="75"/>
      <c r="W16595" s="75"/>
      <c r="AD16595" s="77"/>
    </row>
    <row r="16596" spans="16:30" ht="4.5" customHeight="1" x14ac:dyDescent="0.2">
      <c r="P16596" s="75"/>
      <c r="Q16596" s="75"/>
      <c r="W16596" s="75"/>
      <c r="AD16596" s="77"/>
    </row>
    <row r="16597" spans="16:30" ht="4.5" customHeight="1" x14ac:dyDescent="0.2">
      <c r="P16597" s="75"/>
      <c r="Q16597" s="75"/>
      <c r="W16597" s="75"/>
      <c r="AD16597" s="77"/>
    </row>
    <row r="16598" spans="16:30" ht="4.5" customHeight="1" x14ac:dyDescent="0.2">
      <c r="P16598" s="75"/>
      <c r="Q16598" s="75"/>
      <c r="W16598" s="75"/>
      <c r="AD16598" s="77"/>
    </row>
    <row r="16599" spans="16:30" ht="4.5" customHeight="1" x14ac:dyDescent="0.2">
      <c r="P16599" s="75"/>
      <c r="Q16599" s="75"/>
      <c r="W16599" s="75"/>
      <c r="AD16599" s="77"/>
    </row>
    <row r="16600" spans="16:30" ht="4.5" customHeight="1" x14ac:dyDescent="0.2">
      <c r="P16600" s="75"/>
      <c r="Q16600" s="75"/>
      <c r="W16600" s="75"/>
      <c r="AD16600" s="77"/>
    </row>
    <row r="16601" spans="16:30" ht="4.5" customHeight="1" x14ac:dyDescent="0.2">
      <c r="P16601" s="75"/>
      <c r="Q16601" s="75"/>
      <c r="W16601" s="75"/>
      <c r="AD16601" s="77"/>
    </row>
    <row r="16602" spans="16:30" ht="4.5" customHeight="1" x14ac:dyDescent="0.2">
      <c r="P16602" s="75"/>
      <c r="Q16602" s="75"/>
      <c r="W16602" s="75"/>
      <c r="AD16602" s="77"/>
    </row>
    <row r="16603" spans="16:30" ht="4.5" customHeight="1" x14ac:dyDescent="0.2">
      <c r="P16603" s="75"/>
      <c r="Q16603" s="75"/>
      <c r="W16603" s="75"/>
      <c r="AD16603" s="77"/>
    </row>
    <row r="16604" spans="16:30" ht="4.5" customHeight="1" x14ac:dyDescent="0.2">
      <c r="P16604" s="75"/>
      <c r="Q16604" s="75"/>
      <c r="W16604" s="75"/>
      <c r="AD16604" s="77"/>
    </row>
    <row r="16605" spans="16:30" ht="4.5" customHeight="1" x14ac:dyDescent="0.2">
      <c r="P16605" s="75"/>
      <c r="Q16605" s="75"/>
      <c r="W16605" s="75"/>
      <c r="AD16605" s="77"/>
    </row>
    <row r="16606" spans="16:30" ht="4.5" customHeight="1" x14ac:dyDescent="0.2">
      <c r="P16606" s="75"/>
      <c r="Q16606" s="75"/>
      <c r="W16606" s="75"/>
      <c r="AD16606" s="77"/>
    </row>
    <row r="16607" spans="16:30" ht="4.5" customHeight="1" x14ac:dyDescent="0.2">
      <c r="P16607" s="75"/>
      <c r="Q16607" s="75"/>
      <c r="W16607" s="75"/>
      <c r="AD16607" s="77"/>
    </row>
    <row r="16608" spans="16:30" ht="4.5" customHeight="1" x14ac:dyDescent="0.2">
      <c r="P16608" s="75"/>
      <c r="Q16608" s="75"/>
      <c r="W16608" s="75"/>
      <c r="AD16608" s="77"/>
    </row>
    <row r="16609" spans="16:30" ht="4.5" customHeight="1" x14ac:dyDescent="0.2">
      <c r="P16609" s="75"/>
      <c r="Q16609" s="75"/>
      <c r="W16609" s="75"/>
      <c r="AD16609" s="77"/>
    </row>
    <row r="16610" spans="16:30" ht="4.5" customHeight="1" x14ac:dyDescent="0.2">
      <c r="P16610" s="75"/>
      <c r="Q16610" s="75"/>
      <c r="W16610" s="75"/>
      <c r="AD16610" s="77"/>
    </row>
    <row r="16611" spans="16:30" ht="4.5" customHeight="1" x14ac:dyDescent="0.2">
      <c r="P16611" s="75"/>
      <c r="Q16611" s="75"/>
      <c r="W16611" s="75"/>
      <c r="AD16611" s="77"/>
    </row>
    <row r="16612" spans="16:30" ht="4.5" customHeight="1" x14ac:dyDescent="0.2">
      <c r="P16612" s="75"/>
      <c r="Q16612" s="75"/>
      <c r="W16612" s="75"/>
      <c r="AD16612" s="77"/>
    </row>
    <row r="16613" spans="16:30" ht="4.5" customHeight="1" x14ac:dyDescent="0.2">
      <c r="P16613" s="75"/>
      <c r="Q16613" s="75"/>
      <c r="W16613" s="75"/>
      <c r="AD16613" s="77"/>
    </row>
    <row r="16614" spans="16:30" ht="4.5" customHeight="1" x14ac:dyDescent="0.2">
      <c r="P16614" s="75"/>
      <c r="Q16614" s="75"/>
      <c r="W16614" s="75"/>
      <c r="AD16614" s="77"/>
    </row>
    <row r="16615" spans="16:30" ht="4.5" customHeight="1" x14ac:dyDescent="0.2">
      <c r="P16615" s="75"/>
      <c r="Q16615" s="75"/>
      <c r="W16615" s="75"/>
      <c r="AD16615" s="77"/>
    </row>
    <row r="16616" spans="16:30" ht="4.5" customHeight="1" x14ac:dyDescent="0.2">
      <c r="P16616" s="75"/>
      <c r="Q16616" s="75"/>
      <c r="W16616" s="75"/>
      <c r="AD16616" s="77"/>
    </row>
    <row r="16617" spans="16:30" ht="4.5" customHeight="1" x14ac:dyDescent="0.2">
      <c r="P16617" s="75"/>
      <c r="Q16617" s="75"/>
      <c r="W16617" s="75"/>
      <c r="AD16617" s="77"/>
    </row>
    <row r="16618" spans="16:30" ht="4.5" customHeight="1" x14ac:dyDescent="0.2">
      <c r="P16618" s="75"/>
      <c r="Q16618" s="75"/>
      <c r="W16618" s="75"/>
      <c r="AD16618" s="77"/>
    </row>
    <row r="16619" spans="16:30" ht="4.5" customHeight="1" x14ac:dyDescent="0.2">
      <c r="P16619" s="75"/>
      <c r="Q16619" s="75"/>
      <c r="W16619" s="75"/>
      <c r="AD16619" s="77"/>
    </row>
    <row r="16620" spans="16:30" ht="4.5" customHeight="1" x14ac:dyDescent="0.2">
      <c r="P16620" s="75"/>
      <c r="Q16620" s="75"/>
      <c r="W16620" s="75"/>
      <c r="AD16620" s="77"/>
    </row>
    <row r="16621" spans="16:30" ht="4.5" customHeight="1" x14ac:dyDescent="0.2">
      <c r="P16621" s="75"/>
      <c r="Q16621" s="75"/>
      <c r="W16621" s="75"/>
      <c r="AD16621" s="77"/>
    </row>
    <row r="16622" spans="16:30" ht="4.5" customHeight="1" x14ac:dyDescent="0.2">
      <c r="P16622" s="75"/>
      <c r="Q16622" s="75"/>
      <c r="W16622" s="75"/>
      <c r="AD16622" s="77"/>
    </row>
    <row r="16623" spans="16:30" ht="4.5" customHeight="1" x14ac:dyDescent="0.2">
      <c r="P16623" s="75"/>
      <c r="Q16623" s="75"/>
      <c r="W16623" s="75"/>
      <c r="AD16623" s="77"/>
    </row>
    <row r="16624" spans="16:30" ht="4.5" customHeight="1" x14ac:dyDescent="0.2">
      <c r="P16624" s="75"/>
      <c r="Q16624" s="75"/>
      <c r="W16624" s="75"/>
      <c r="AD16624" s="77"/>
    </row>
    <row r="16625" spans="16:30" ht="4.5" customHeight="1" x14ac:dyDescent="0.2">
      <c r="P16625" s="75"/>
      <c r="Q16625" s="75"/>
      <c r="W16625" s="75"/>
      <c r="AD16625" s="77"/>
    </row>
    <row r="16626" spans="16:30" ht="4.5" customHeight="1" x14ac:dyDescent="0.2">
      <c r="P16626" s="75"/>
      <c r="Q16626" s="75"/>
      <c r="W16626" s="75"/>
      <c r="AD16626" s="77"/>
    </row>
    <row r="16627" spans="16:30" ht="4.5" customHeight="1" x14ac:dyDescent="0.2">
      <c r="P16627" s="75"/>
      <c r="Q16627" s="75"/>
      <c r="W16627" s="75"/>
      <c r="AD16627" s="77"/>
    </row>
    <row r="16628" spans="16:30" ht="4.5" customHeight="1" x14ac:dyDescent="0.2">
      <c r="P16628" s="75"/>
      <c r="Q16628" s="75"/>
      <c r="W16628" s="75"/>
      <c r="AD16628" s="77"/>
    </row>
    <row r="16629" spans="16:30" ht="4.5" customHeight="1" x14ac:dyDescent="0.2">
      <c r="P16629" s="75"/>
      <c r="Q16629" s="75"/>
      <c r="W16629" s="75"/>
      <c r="AD16629" s="77"/>
    </row>
    <row r="16630" spans="16:30" ht="4.5" customHeight="1" x14ac:dyDescent="0.2">
      <c r="P16630" s="75"/>
      <c r="Q16630" s="75"/>
      <c r="W16630" s="75"/>
      <c r="AD16630" s="77"/>
    </row>
    <row r="16631" spans="16:30" ht="4.5" customHeight="1" x14ac:dyDescent="0.2">
      <c r="P16631" s="75"/>
      <c r="Q16631" s="75"/>
      <c r="W16631" s="75"/>
      <c r="AD16631" s="77"/>
    </row>
    <row r="16632" spans="16:30" ht="4.5" customHeight="1" x14ac:dyDescent="0.2">
      <c r="P16632" s="75"/>
      <c r="Q16632" s="75"/>
      <c r="W16632" s="75"/>
      <c r="AD16632" s="77"/>
    </row>
    <row r="16633" spans="16:30" ht="4.5" customHeight="1" x14ac:dyDescent="0.2">
      <c r="P16633" s="75"/>
      <c r="Q16633" s="75"/>
      <c r="W16633" s="75"/>
      <c r="AD16633" s="77"/>
    </row>
    <row r="16634" spans="16:30" ht="4.5" customHeight="1" x14ac:dyDescent="0.2">
      <c r="P16634" s="75"/>
      <c r="Q16634" s="75"/>
      <c r="W16634" s="75"/>
      <c r="AD16634" s="77"/>
    </row>
    <row r="16635" spans="16:30" ht="4.5" customHeight="1" x14ac:dyDescent="0.2">
      <c r="P16635" s="75"/>
      <c r="Q16635" s="75"/>
      <c r="W16635" s="75"/>
      <c r="AD16635" s="77"/>
    </row>
    <row r="16636" spans="16:30" ht="4.5" customHeight="1" x14ac:dyDescent="0.2">
      <c r="P16636" s="75"/>
      <c r="Q16636" s="75"/>
      <c r="W16636" s="75"/>
      <c r="AD16636" s="77"/>
    </row>
    <row r="16637" spans="16:30" ht="4.5" customHeight="1" x14ac:dyDescent="0.2">
      <c r="P16637" s="75"/>
      <c r="Q16637" s="75"/>
      <c r="W16637" s="75"/>
      <c r="AD16637" s="77"/>
    </row>
    <row r="16638" spans="16:30" ht="4.5" customHeight="1" x14ac:dyDescent="0.2">
      <c r="P16638" s="75"/>
      <c r="Q16638" s="75"/>
      <c r="W16638" s="75"/>
      <c r="AD16638" s="77"/>
    </row>
    <row r="16639" spans="16:30" ht="4.5" customHeight="1" x14ac:dyDescent="0.2">
      <c r="P16639" s="75"/>
      <c r="Q16639" s="75"/>
      <c r="W16639" s="75"/>
      <c r="AD16639" s="77"/>
    </row>
    <row r="16640" spans="16:30" ht="4.5" customHeight="1" x14ac:dyDescent="0.2">
      <c r="P16640" s="75"/>
      <c r="Q16640" s="75"/>
      <c r="W16640" s="75"/>
      <c r="AD16640" s="77"/>
    </row>
    <row r="16641" spans="16:30" ht="4.5" customHeight="1" x14ac:dyDescent="0.2">
      <c r="P16641" s="75"/>
      <c r="Q16641" s="75"/>
      <c r="W16641" s="75"/>
      <c r="AD16641" s="77"/>
    </row>
    <row r="16642" spans="16:30" ht="4.5" customHeight="1" x14ac:dyDescent="0.2">
      <c r="P16642" s="75"/>
      <c r="Q16642" s="75"/>
      <c r="W16642" s="75"/>
      <c r="AD16642" s="77"/>
    </row>
    <row r="16643" spans="16:30" ht="4.5" customHeight="1" x14ac:dyDescent="0.2">
      <c r="P16643" s="75"/>
      <c r="Q16643" s="75"/>
      <c r="W16643" s="75"/>
      <c r="AD16643" s="77"/>
    </row>
    <row r="16644" spans="16:30" ht="4.5" customHeight="1" x14ac:dyDescent="0.2">
      <c r="P16644" s="75"/>
      <c r="Q16644" s="75"/>
      <c r="W16644" s="75"/>
      <c r="AD16644" s="77"/>
    </row>
    <row r="16645" spans="16:30" ht="4.5" customHeight="1" x14ac:dyDescent="0.2">
      <c r="P16645" s="75"/>
      <c r="Q16645" s="75"/>
      <c r="W16645" s="75"/>
      <c r="AD16645" s="77"/>
    </row>
    <row r="16646" spans="16:30" ht="4.5" customHeight="1" x14ac:dyDescent="0.2">
      <c r="P16646" s="75"/>
      <c r="Q16646" s="75"/>
      <c r="W16646" s="75"/>
      <c r="AD16646" s="77"/>
    </row>
    <row r="16647" spans="16:30" ht="4.5" customHeight="1" x14ac:dyDescent="0.2">
      <c r="P16647" s="75"/>
      <c r="Q16647" s="75"/>
      <c r="W16647" s="75"/>
      <c r="AD16647" s="77"/>
    </row>
    <row r="16648" spans="16:30" ht="4.5" customHeight="1" x14ac:dyDescent="0.2">
      <c r="P16648" s="75"/>
      <c r="Q16648" s="75"/>
      <c r="W16648" s="75"/>
      <c r="AD16648" s="77"/>
    </row>
    <row r="16649" spans="16:30" ht="4.5" customHeight="1" x14ac:dyDescent="0.2">
      <c r="P16649" s="75"/>
      <c r="Q16649" s="75"/>
      <c r="W16649" s="75"/>
      <c r="AD16649" s="77"/>
    </row>
    <row r="16650" spans="16:30" ht="4.5" customHeight="1" x14ac:dyDescent="0.2">
      <c r="P16650" s="75"/>
      <c r="Q16650" s="75"/>
      <c r="W16650" s="75"/>
      <c r="AD16650" s="77"/>
    </row>
    <row r="16651" spans="16:30" ht="4.5" customHeight="1" x14ac:dyDescent="0.2">
      <c r="P16651" s="75"/>
      <c r="Q16651" s="75"/>
      <c r="W16651" s="75"/>
      <c r="AD16651" s="77"/>
    </row>
    <row r="16652" spans="16:30" ht="4.5" customHeight="1" x14ac:dyDescent="0.2">
      <c r="P16652" s="75"/>
      <c r="Q16652" s="75"/>
      <c r="W16652" s="75"/>
      <c r="AD16652" s="77"/>
    </row>
    <row r="16653" spans="16:30" ht="4.5" customHeight="1" x14ac:dyDescent="0.2">
      <c r="P16653" s="75"/>
      <c r="Q16653" s="75"/>
      <c r="W16653" s="75"/>
      <c r="AD16653" s="77"/>
    </row>
    <row r="16654" spans="16:30" ht="4.5" customHeight="1" x14ac:dyDescent="0.2">
      <c r="P16654" s="75"/>
      <c r="Q16654" s="75"/>
      <c r="W16654" s="75"/>
      <c r="AD16654" s="77"/>
    </row>
    <row r="16655" spans="16:30" ht="4.5" customHeight="1" x14ac:dyDescent="0.2">
      <c r="P16655" s="75"/>
      <c r="Q16655" s="75"/>
      <c r="W16655" s="75"/>
      <c r="AD16655" s="77"/>
    </row>
    <row r="16656" spans="16:30" ht="4.5" customHeight="1" x14ac:dyDescent="0.2">
      <c r="P16656" s="75"/>
      <c r="Q16656" s="75"/>
      <c r="W16656" s="75"/>
      <c r="AD16656" s="77"/>
    </row>
    <row r="16657" spans="16:30" ht="4.5" customHeight="1" x14ac:dyDescent="0.2">
      <c r="P16657" s="75"/>
      <c r="Q16657" s="75"/>
      <c r="W16657" s="75"/>
      <c r="AD16657" s="77"/>
    </row>
    <row r="16658" spans="16:30" ht="4.5" customHeight="1" x14ac:dyDescent="0.2">
      <c r="P16658" s="75"/>
      <c r="Q16658" s="75"/>
      <c r="W16658" s="75"/>
      <c r="AD16658" s="77"/>
    </row>
    <row r="16659" spans="16:30" ht="4.5" customHeight="1" x14ac:dyDescent="0.2">
      <c r="P16659" s="75"/>
      <c r="Q16659" s="75"/>
      <c r="W16659" s="75"/>
      <c r="AD16659" s="77"/>
    </row>
    <row r="16660" spans="16:30" ht="4.5" customHeight="1" x14ac:dyDescent="0.2">
      <c r="P16660" s="75"/>
      <c r="Q16660" s="75"/>
      <c r="W16660" s="75"/>
      <c r="AD16660" s="77"/>
    </row>
    <row r="16661" spans="16:30" ht="4.5" customHeight="1" x14ac:dyDescent="0.2">
      <c r="P16661" s="75"/>
      <c r="Q16661" s="75"/>
      <c r="W16661" s="75"/>
      <c r="AD16661" s="77"/>
    </row>
    <row r="16662" spans="16:30" ht="4.5" customHeight="1" x14ac:dyDescent="0.2">
      <c r="P16662" s="75"/>
      <c r="Q16662" s="75"/>
      <c r="W16662" s="75"/>
      <c r="AD16662" s="77"/>
    </row>
    <row r="16663" spans="16:30" ht="4.5" customHeight="1" x14ac:dyDescent="0.2">
      <c r="P16663" s="75"/>
      <c r="Q16663" s="75"/>
      <c r="W16663" s="75"/>
      <c r="AD16663" s="77"/>
    </row>
    <row r="16664" spans="16:30" ht="4.5" customHeight="1" x14ac:dyDescent="0.2">
      <c r="P16664" s="75"/>
      <c r="Q16664" s="75"/>
      <c r="W16664" s="75"/>
      <c r="AD16664" s="77"/>
    </row>
    <row r="16665" spans="16:30" ht="4.5" customHeight="1" x14ac:dyDescent="0.2">
      <c r="P16665" s="75"/>
      <c r="Q16665" s="75"/>
      <c r="W16665" s="75"/>
      <c r="AD16665" s="77"/>
    </row>
    <row r="16666" spans="16:30" ht="4.5" customHeight="1" x14ac:dyDescent="0.2">
      <c r="P16666" s="75"/>
      <c r="Q16666" s="75"/>
      <c r="W16666" s="75"/>
      <c r="AD16666" s="77"/>
    </row>
    <row r="16667" spans="16:30" ht="4.5" customHeight="1" x14ac:dyDescent="0.2">
      <c r="P16667" s="75"/>
      <c r="Q16667" s="75"/>
      <c r="W16667" s="75"/>
      <c r="AD16667" s="77"/>
    </row>
    <row r="16668" spans="16:30" ht="4.5" customHeight="1" x14ac:dyDescent="0.2">
      <c r="P16668" s="75"/>
      <c r="Q16668" s="75"/>
      <c r="W16668" s="75"/>
      <c r="AD16668" s="77"/>
    </row>
    <row r="16669" spans="16:30" ht="4.5" customHeight="1" x14ac:dyDescent="0.2">
      <c r="P16669" s="75"/>
      <c r="Q16669" s="75"/>
      <c r="W16669" s="75"/>
      <c r="AD16669" s="77"/>
    </row>
    <row r="16670" spans="16:30" ht="4.5" customHeight="1" x14ac:dyDescent="0.2">
      <c r="P16670" s="75"/>
      <c r="Q16670" s="75"/>
      <c r="W16670" s="75"/>
      <c r="AD16670" s="77"/>
    </row>
    <row r="16671" spans="16:30" ht="4.5" customHeight="1" x14ac:dyDescent="0.2">
      <c r="P16671" s="75"/>
      <c r="Q16671" s="75"/>
      <c r="W16671" s="75"/>
      <c r="AD16671" s="77"/>
    </row>
    <row r="16672" spans="16:30" ht="4.5" customHeight="1" x14ac:dyDescent="0.2">
      <c r="P16672" s="75"/>
      <c r="Q16672" s="75"/>
      <c r="W16672" s="75"/>
      <c r="AD16672" s="77"/>
    </row>
    <row r="16673" spans="16:30" ht="4.5" customHeight="1" x14ac:dyDescent="0.2">
      <c r="P16673" s="75"/>
      <c r="Q16673" s="75"/>
      <c r="W16673" s="75"/>
      <c r="AD16673" s="77"/>
    </row>
    <row r="16674" spans="16:30" ht="4.5" customHeight="1" x14ac:dyDescent="0.2">
      <c r="P16674" s="75"/>
      <c r="Q16674" s="75"/>
      <c r="W16674" s="75"/>
      <c r="AD16674" s="77"/>
    </row>
    <row r="16675" spans="16:30" ht="4.5" customHeight="1" x14ac:dyDescent="0.2">
      <c r="P16675" s="75"/>
      <c r="Q16675" s="75"/>
      <c r="W16675" s="75"/>
      <c r="AD16675" s="77"/>
    </row>
    <row r="16676" spans="16:30" ht="4.5" customHeight="1" x14ac:dyDescent="0.2">
      <c r="P16676" s="75"/>
      <c r="Q16676" s="75"/>
      <c r="W16676" s="75"/>
      <c r="AD16676" s="77"/>
    </row>
    <row r="16677" spans="16:30" ht="4.5" customHeight="1" x14ac:dyDescent="0.2">
      <c r="P16677" s="75"/>
      <c r="Q16677" s="75"/>
      <c r="W16677" s="75"/>
      <c r="AD16677" s="77"/>
    </row>
    <row r="16678" spans="16:30" ht="4.5" customHeight="1" x14ac:dyDescent="0.2">
      <c r="P16678" s="75"/>
      <c r="Q16678" s="75"/>
      <c r="W16678" s="75"/>
      <c r="AD16678" s="77"/>
    </row>
    <row r="16679" spans="16:30" ht="4.5" customHeight="1" x14ac:dyDescent="0.2">
      <c r="P16679" s="75"/>
      <c r="Q16679" s="75"/>
      <c r="W16679" s="75"/>
      <c r="AD16679" s="77"/>
    </row>
    <row r="16680" spans="16:30" ht="4.5" customHeight="1" x14ac:dyDescent="0.2">
      <c r="P16680" s="75"/>
      <c r="Q16680" s="75"/>
      <c r="W16680" s="75"/>
      <c r="AD16680" s="77"/>
    </row>
    <row r="16681" spans="16:30" ht="4.5" customHeight="1" x14ac:dyDescent="0.2">
      <c r="P16681" s="75"/>
      <c r="Q16681" s="75"/>
      <c r="W16681" s="75"/>
      <c r="AD16681" s="77"/>
    </row>
    <row r="16682" spans="16:30" ht="4.5" customHeight="1" x14ac:dyDescent="0.2">
      <c r="P16682" s="75"/>
      <c r="Q16682" s="75"/>
      <c r="W16682" s="75"/>
      <c r="AD16682" s="77"/>
    </row>
    <row r="16683" spans="16:30" ht="4.5" customHeight="1" x14ac:dyDescent="0.2">
      <c r="P16683" s="75"/>
      <c r="Q16683" s="75"/>
      <c r="W16683" s="75"/>
      <c r="AD16683" s="77"/>
    </row>
    <row r="16684" spans="16:30" ht="4.5" customHeight="1" x14ac:dyDescent="0.2">
      <c r="P16684" s="75"/>
      <c r="Q16684" s="75"/>
      <c r="W16684" s="75"/>
      <c r="AD16684" s="77"/>
    </row>
    <row r="16685" spans="16:30" ht="4.5" customHeight="1" x14ac:dyDescent="0.2">
      <c r="P16685" s="75"/>
      <c r="Q16685" s="75"/>
      <c r="W16685" s="75"/>
      <c r="AD16685" s="77"/>
    </row>
    <row r="16686" spans="16:30" ht="4.5" customHeight="1" x14ac:dyDescent="0.2">
      <c r="P16686" s="75"/>
      <c r="Q16686" s="75"/>
      <c r="W16686" s="75"/>
      <c r="AD16686" s="77"/>
    </row>
    <row r="16687" spans="16:30" ht="4.5" customHeight="1" x14ac:dyDescent="0.2">
      <c r="P16687" s="75"/>
      <c r="Q16687" s="75"/>
      <c r="W16687" s="75"/>
      <c r="AD16687" s="77"/>
    </row>
    <row r="16688" spans="16:30" ht="4.5" customHeight="1" x14ac:dyDescent="0.2">
      <c r="P16688" s="75"/>
      <c r="Q16688" s="75"/>
      <c r="W16688" s="75"/>
      <c r="AD16688" s="77"/>
    </row>
    <row r="16689" spans="16:30" ht="4.5" customHeight="1" x14ac:dyDescent="0.2">
      <c r="P16689" s="75"/>
      <c r="Q16689" s="75"/>
      <c r="W16689" s="75"/>
      <c r="AD16689" s="77"/>
    </row>
    <row r="16690" spans="16:30" ht="4.5" customHeight="1" x14ac:dyDescent="0.2">
      <c r="P16690" s="75"/>
      <c r="Q16690" s="75"/>
      <c r="W16690" s="75"/>
      <c r="AD16690" s="77"/>
    </row>
    <row r="16691" spans="16:30" ht="4.5" customHeight="1" x14ac:dyDescent="0.2">
      <c r="P16691" s="75"/>
      <c r="Q16691" s="75"/>
      <c r="W16691" s="75"/>
      <c r="AD16691" s="77"/>
    </row>
    <row r="16692" spans="16:30" ht="4.5" customHeight="1" x14ac:dyDescent="0.2">
      <c r="P16692" s="75"/>
      <c r="Q16692" s="75"/>
      <c r="W16692" s="75"/>
      <c r="AD16692" s="77"/>
    </row>
    <row r="16693" spans="16:30" ht="4.5" customHeight="1" x14ac:dyDescent="0.2">
      <c r="P16693" s="75"/>
      <c r="Q16693" s="75"/>
      <c r="W16693" s="75"/>
      <c r="AD16693" s="77"/>
    </row>
    <row r="16694" spans="16:30" ht="4.5" customHeight="1" x14ac:dyDescent="0.2">
      <c r="P16694" s="75"/>
      <c r="Q16694" s="75"/>
      <c r="W16694" s="75"/>
      <c r="AD16694" s="77"/>
    </row>
    <row r="16695" spans="16:30" ht="4.5" customHeight="1" x14ac:dyDescent="0.2">
      <c r="P16695" s="75"/>
      <c r="Q16695" s="75"/>
      <c r="W16695" s="75"/>
      <c r="AD16695" s="77"/>
    </row>
    <row r="16696" spans="16:30" ht="4.5" customHeight="1" x14ac:dyDescent="0.2">
      <c r="P16696" s="75"/>
      <c r="Q16696" s="75"/>
      <c r="W16696" s="75"/>
      <c r="AD16696" s="77"/>
    </row>
    <row r="16697" spans="16:30" ht="4.5" customHeight="1" x14ac:dyDescent="0.2">
      <c r="P16697" s="75"/>
      <c r="Q16697" s="75"/>
      <c r="W16697" s="75"/>
      <c r="AD16697" s="77"/>
    </row>
    <row r="16698" spans="16:30" ht="4.5" customHeight="1" x14ac:dyDescent="0.2">
      <c r="P16698" s="75"/>
      <c r="Q16698" s="75"/>
      <c r="W16698" s="75"/>
      <c r="AD16698" s="77"/>
    </row>
    <row r="16699" spans="16:30" ht="4.5" customHeight="1" x14ac:dyDescent="0.2">
      <c r="P16699" s="75"/>
      <c r="Q16699" s="75"/>
      <c r="W16699" s="75"/>
      <c r="AD16699" s="77"/>
    </row>
    <row r="16700" spans="16:30" ht="4.5" customHeight="1" x14ac:dyDescent="0.2">
      <c r="P16700" s="75"/>
      <c r="Q16700" s="75"/>
      <c r="W16700" s="75"/>
      <c r="AD16700" s="77"/>
    </row>
    <row r="16701" spans="16:30" ht="4.5" customHeight="1" x14ac:dyDescent="0.2">
      <c r="P16701" s="75"/>
      <c r="Q16701" s="75"/>
      <c r="W16701" s="75"/>
      <c r="AD16701" s="77"/>
    </row>
    <row r="16702" spans="16:30" ht="4.5" customHeight="1" x14ac:dyDescent="0.2">
      <c r="P16702" s="75"/>
      <c r="Q16702" s="75"/>
      <c r="W16702" s="75"/>
      <c r="AD16702" s="77"/>
    </row>
    <row r="16703" spans="16:30" ht="4.5" customHeight="1" x14ac:dyDescent="0.2">
      <c r="P16703" s="75"/>
      <c r="Q16703" s="75"/>
      <c r="W16703" s="75"/>
      <c r="AD16703" s="77"/>
    </row>
    <row r="16704" spans="16:30" ht="4.5" customHeight="1" x14ac:dyDescent="0.2">
      <c r="P16704" s="75"/>
      <c r="Q16704" s="75"/>
      <c r="W16704" s="75"/>
      <c r="AD16704" s="77"/>
    </row>
    <row r="16705" spans="16:30" ht="4.5" customHeight="1" x14ac:dyDescent="0.2">
      <c r="P16705" s="75"/>
      <c r="Q16705" s="75"/>
      <c r="W16705" s="75"/>
      <c r="AD16705" s="77"/>
    </row>
    <row r="16706" spans="16:30" ht="4.5" customHeight="1" x14ac:dyDescent="0.2">
      <c r="P16706" s="75"/>
      <c r="Q16706" s="75"/>
      <c r="W16706" s="75"/>
      <c r="AD16706" s="77"/>
    </row>
    <row r="16707" spans="16:30" ht="4.5" customHeight="1" x14ac:dyDescent="0.2">
      <c r="P16707" s="75"/>
      <c r="Q16707" s="75"/>
      <c r="W16707" s="75"/>
      <c r="AD16707" s="77"/>
    </row>
    <row r="16708" spans="16:30" ht="4.5" customHeight="1" x14ac:dyDescent="0.2">
      <c r="P16708" s="75"/>
      <c r="Q16708" s="75"/>
      <c r="W16708" s="75"/>
      <c r="AD16708" s="77"/>
    </row>
    <row r="16709" spans="16:30" ht="4.5" customHeight="1" x14ac:dyDescent="0.2">
      <c r="P16709" s="75"/>
      <c r="Q16709" s="75"/>
      <c r="W16709" s="75"/>
      <c r="AD16709" s="77"/>
    </row>
    <row r="16710" spans="16:30" ht="4.5" customHeight="1" x14ac:dyDescent="0.2">
      <c r="P16710" s="75"/>
      <c r="Q16710" s="75"/>
      <c r="W16710" s="75"/>
      <c r="AD16710" s="77"/>
    </row>
    <row r="16711" spans="16:30" ht="4.5" customHeight="1" x14ac:dyDescent="0.2">
      <c r="P16711" s="75"/>
      <c r="Q16711" s="75"/>
      <c r="W16711" s="75"/>
      <c r="AD16711" s="77"/>
    </row>
    <row r="16712" spans="16:30" ht="4.5" customHeight="1" x14ac:dyDescent="0.2">
      <c r="P16712" s="75"/>
      <c r="Q16712" s="75"/>
      <c r="W16712" s="75"/>
      <c r="AD16712" s="77"/>
    </row>
    <row r="16713" spans="16:30" ht="4.5" customHeight="1" x14ac:dyDescent="0.2">
      <c r="P16713" s="75"/>
      <c r="Q16713" s="75"/>
      <c r="W16713" s="75"/>
      <c r="AD16713" s="77"/>
    </row>
    <row r="16714" spans="16:30" ht="4.5" customHeight="1" x14ac:dyDescent="0.2">
      <c r="P16714" s="75"/>
      <c r="Q16714" s="75"/>
      <c r="W16714" s="75"/>
      <c r="AD16714" s="77"/>
    </row>
    <row r="16715" spans="16:30" ht="4.5" customHeight="1" x14ac:dyDescent="0.2">
      <c r="P16715" s="75"/>
      <c r="Q16715" s="75"/>
      <c r="W16715" s="75"/>
      <c r="AD16715" s="77"/>
    </row>
    <row r="16716" spans="16:30" ht="4.5" customHeight="1" x14ac:dyDescent="0.2">
      <c r="P16716" s="75"/>
      <c r="Q16716" s="75"/>
      <c r="W16716" s="75"/>
      <c r="AD16716" s="77"/>
    </row>
    <row r="16717" spans="16:30" ht="4.5" customHeight="1" x14ac:dyDescent="0.2">
      <c r="P16717" s="75"/>
      <c r="Q16717" s="75"/>
      <c r="W16717" s="75"/>
      <c r="AD16717" s="77"/>
    </row>
    <row r="16718" spans="16:30" ht="4.5" customHeight="1" x14ac:dyDescent="0.2">
      <c r="P16718" s="75"/>
      <c r="Q16718" s="75"/>
      <c r="W16718" s="75"/>
      <c r="AD16718" s="77"/>
    </row>
    <row r="16719" spans="16:30" ht="4.5" customHeight="1" x14ac:dyDescent="0.2">
      <c r="P16719" s="75"/>
      <c r="Q16719" s="75"/>
      <c r="W16719" s="75"/>
      <c r="AD16719" s="77"/>
    </row>
    <row r="16720" spans="16:30" ht="4.5" customHeight="1" x14ac:dyDescent="0.2">
      <c r="P16720" s="75"/>
      <c r="Q16720" s="75"/>
      <c r="W16720" s="75"/>
      <c r="AD16720" s="77"/>
    </row>
    <row r="16721" spans="16:30" ht="4.5" customHeight="1" x14ac:dyDescent="0.2">
      <c r="P16721" s="75"/>
      <c r="Q16721" s="75"/>
      <c r="W16721" s="75"/>
      <c r="AD16721" s="77"/>
    </row>
    <row r="16722" spans="16:30" ht="4.5" customHeight="1" x14ac:dyDescent="0.2">
      <c r="P16722" s="75"/>
      <c r="Q16722" s="75"/>
      <c r="W16722" s="75"/>
      <c r="AD16722" s="77"/>
    </row>
    <row r="16723" spans="16:30" ht="4.5" customHeight="1" x14ac:dyDescent="0.2">
      <c r="P16723" s="75"/>
      <c r="Q16723" s="75"/>
      <c r="W16723" s="75"/>
      <c r="AD16723" s="77"/>
    </row>
    <row r="16724" spans="16:30" ht="4.5" customHeight="1" x14ac:dyDescent="0.2">
      <c r="P16724" s="75"/>
      <c r="Q16724" s="75"/>
      <c r="W16724" s="75"/>
      <c r="AD16724" s="77"/>
    </row>
    <row r="16725" spans="16:30" ht="4.5" customHeight="1" x14ac:dyDescent="0.2">
      <c r="P16725" s="75"/>
      <c r="Q16725" s="75"/>
      <c r="W16725" s="75"/>
      <c r="AD16725" s="77"/>
    </row>
    <row r="16726" spans="16:30" ht="4.5" customHeight="1" x14ac:dyDescent="0.2">
      <c r="P16726" s="75"/>
      <c r="Q16726" s="75"/>
      <c r="W16726" s="75"/>
      <c r="AD16726" s="77"/>
    </row>
    <row r="16727" spans="16:30" ht="4.5" customHeight="1" x14ac:dyDescent="0.2">
      <c r="P16727" s="75"/>
      <c r="Q16727" s="75"/>
      <c r="W16727" s="75"/>
      <c r="AD16727" s="77"/>
    </row>
    <row r="16728" spans="16:30" ht="4.5" customHeight="1" x14ac:dyDescent="0.2">
      <c r="P16728" s="75"/>
      <c r="Q16728" s="75"/>
      <c r="W16728" s="75"/>
      <c r="AD16728" s="77"/>
    </row>
    <row r="16729" spans="16:30" ht="4.5" customHeight="1" x14ac:dyDescent="0.2">
      <c r="P16729" s="75"/>
      <c r="Q16729" s="75"/>
      <c r="W16729" s="75"/>
      <c r="AD16729" s="77"/>
    </row>
    <row r="16730" spans="16:30" ht="4.5" customHeight="1" x14ac:dyDescent="0.2">
      <c r="P16730" s="75"/>
      <c r="Q16730" s="75"/>
      <c r="W16730" s="75"/>
      <c r="AD16730" s="77"/>
    </row>
    <row r="16731" spans="16:30" ht="4.5" customHeight="1" x14ac:dyDescent="0.2">
      <c r="P16731" s="75"/>
      <c r="Q16731" s="75"/>
      <c r="W16731" s="75"/>
      <c r="AD16731" s="77"/>
    </row>
    <row r="16732" spans="16:30" ht="4.5" customHeight="1" x14ac:dyDescent="0.2">
      <c r="P16732" s="75"/>
      <c r="Q16732" s="75"/>
      <c r="W16732" s="75"/>
      <c r="AD16732" s="77"/>
    </row>
    <row r="16733" spans="16:30" ht="4.5" customHeight="1" x14ac:dyDescent="0.2">
      <c r="P16733" s="75"/>
      <c r="Q16733" s="75"/>
      <c r="W16733" s="75"/>
      <c r="AD16733" s="77"/>
    </row>
    <row r="16734" spans="16:30" ht="4.5" customHeight="1" x14ac:dyDescent="0.2">
      <c r="P16734" s="75"/>
      <c r="Q16734" s="75"/>
      <c r="W16734" s="75"/>
      <c r="AD16734" s="77"/>
    </row>
    <row r="16735" spans="16:30" ht="4.5" customHeight="1" x14ac:dyDescent="0.2">
      <c r="P16735" s="75"/>
      <c r="Q16735" s="75"/>
      <c r="W16735" s="75"/>
      <c r="AD16735" s="77"/>
    </row>
    <row r="16736" spans="16:30" ht="4.5" customHeight="1" x14ac:dyDescent="0.2">
      <c r="P16736" s="75"/>
      <c r="Q16736" s="75"/>
      <c r="W16736" s="75"/>
      <c r="AD16736" s="77"/>
    </row>
    <row r="16737" spans="16:30" ht="4.5" customHeight="1" x14ac:dyDescent="0.2">
      <c r="P16737" s="75"/>
      <c r="Q16737" s="75"/>
      <c r="W16737" s="75"/>
      <c r="AD16737" s="77"/>
    </row>
    <row r="16738" spans="16:30" ht="4.5" customHeight="1" x14ac:dyDescent="0.2">
      <c r="P16738" s="75"/>
      <c r="Q16738" s="75"/>
      <c r="W16738" s="75"/>
      <c r="AD16738" s="77"/>
    </row>
    <row r="16739" spans="16:30" ht="4.5" customHeight="1" x14ac:dyDescent="0.2">
      <c r="P16739" s="75"/>
      <c r="Q16739" s="75"/>
      <c r="W16739" s="75"/>
      <c r="AD16739" s="77"/>
    </row>
    <row r="16740" spans="16:30" ht="4.5" customHeight="1" x14ac:dyDescent="0.2">
      <c r="P16740" s="75"/>
      <c r="Q16740" s="75"/>
      <c r="W16740" s="75"/>
      <c r="AD16740" s="77"/>
    </row>
    <row r="16741" spans="16:30" ht="4.5" customHeight="1" x14ac:dyDescent="0.2">
      <c r="P16741" s="75"/>
      <c r="Q16741" s="75"/>
      <c r="W16741" s="75"/>
      <c r="AD16741" s="77"/>
    </row>
    <row r="16742" spans="16:30" ht="4.5" customHeight="1" x14ac:dyDescent="0.2">
      <c r="P16742" s="75"/>
      <c r="Q16742" s="75"/>
      <c r="W16742" s="75"/>
      <c r="AD16742" s="77"/>
    </row>
    <row r="16743" spans="16:30" ht="4.5" customHeight="1" x14ac:dyDescent="0.2">
      <c r="P16743" s="75"/>
      <c r="Q16743" s="75"/>
      <c r="W16743" s="75"/>
      <c r="AD16743" s="77"/>
    </row>
    <row r="16744" spans="16:30" ht="4.5" customHeight="1" x14ac:dyDescent="0.2">
      <c r="P16744" s="75"/>
      <c r="Q16744" s="75"/>
      <c r="W16744" s="75"/>
      <c r="AD16744" s="77"/>
    </row>
    <row r="16745" spans="16:30" ht="4.5" customHeight="1" x14ac:dyDescent="0.2">
      <c r="P16745" s="75"/>
      <c r="Q16745" s="75"/>
      <c r="W16745" s="75"/>
      <c r="AD16745" s="77"/>
    </row>
    <row r="16746" spans="16:30" ht="4.5" customHeight="1" x14ac:dyDescent="0.2">
      <c r="P16746" s="75"/>
      <c r="Q16746" s="75"/>
      <c r="W16746" s="75"/>
      <c r="AD16746" s="77"/>
    </row>
    <row r="16747" spans="16:30" ht="4.5" customHeight="1" x14ac:dyDescent="0.2">
      <c r="P16747" s="75"/>
      <c r="Q16747" s="75"/>
      <c r="W16747" s="75"/>
      <c r="AD16747" s="77"/>
    </row>
    <row r="16748" spans="16:30" ht="4.5" customHeight="1" x14ac:dyDescent="0.2">
      <c r="P16748" s="75"/>
      <c r="Q16748" s="75"/>
      <c r="W16748" s="75"/>
      <c r="AD16748" s="77"/>
    </row>
    <row r="16749" spans="16:30" ht="4.5" customHeight="1" x14ac:dyDescent="0.2">
      <c r="P16749" s="75"/>
      <c r="Q16749" s="75"/>
      <c r="W16749" s="75"/>
      <c r="AD16749" s="77"/>
    </row>
    <row r="16750" spans="16:30" ht="4.5" customHeight="1" x14ac:dyDescent="0.2">
      <c r="P16750" s="75"/>
      <c r="Q16750" s="75"/>
      <c r="W16750" s="75"/>
      <c r="AD16750" s="77"/>
    </row>
    <row r="16751" spans="16:30" ht="4.5" customHeight="1" x14ac:dyDescent="0.2">
      <c r="P16751" s="75"/>
      <c r="Q16751" s="75"/>
      <c r="W16751" s="75"/>
      <c r="AD16751" s="77"/>
    </row>
    <row r="16752" spans="16:30" ht="4.5" customHeight="1" x14ac:dyDescent="0.2">
      <c r="P16752" s="75"/>
      <c r="Q16752" s="75"/>
      <c r="W16752" s="75"/>
      <c r="AD16752" s="77"/>
    </row>
    <row r="16753" spans="16:30" ht="4.5" customHeight="1" x14ac:dyDescent="0.2">
      <c r="P16753" s="75"/>
      <c r="Q16753" s="75"/>
      <c r="W16753" s="75"/>
      <c r="AD16753" s="77"/>
    </row>
    <row r="16754" spans="16:30" ht="4.5" customHeight="1" x14ac:dyDescent="0.2">
      <c r="P16754" s="75"/>
      <c r="Q16754" s="75"/>
      <c r="W16754" s="75"/>
      <c r="AD16754" s="77"/>
    </row>
    <row r="16755" spans="16:30" ht="4.5" customHeight="1" x14ac:dyDescent="0.2">
      <c r="P16755" s="75"/>
      <c r="Q16755" s="75"/>
      <c r="W16755" s="75"/>
      <c r="AD16755" s="77"/>
    </row>
    <row r="16756" spans="16:30" ht="4.5" customHeight="1" x14ac:dyDescent="0.2">
      <c r="P16756" s="75"/>
      <c r="Q16756" s="75"/>
      <c r="W16756" s="75"/>
      <c r="AD16756" s="77"/>
    </row>
    <row r="16757" spans="16:30" ht="4.5" customHeight="1" x14ac:dyDescent="0.2">
      <c r="P16757" s="75"/>
      <c r="Q16757" s="75"/>
      <c r="W16757" s="75"/>
      <c r="AD16757" s="77"/>
    </row>
    <row r="16758" spans="16:30" ht="4.5" customHeight="1" x14ac:dyDescent="0.2">
      <c r="P16758" s="75"/>
      <c r="Q16758" s="75"/>
      <c r="W16758" s="75"/>
      <c r="AD16758" s="77"/>
    </row>
    <row r="16759" spans="16:30" ht="4.5" customHeight="1" x14ac:dyDescent="0.2">
      <c r="P16759" s="75"/>
      <c r="Q16759" s="75"/>
      <c r="W16759" s="75"/>
      <c r="AD16759" s="77"/>
    </row>
    <row r="16760" spans="16:30" ht="4.5" customHeight="1" x14ac:dyDescent="0.2">
      <c r="P16760" s="75"/>
      <c r="Q16760" s="75"/>
      <c r="W16760" s="75"/>
      <c r="AD16760" s="77"/>
    </row>
    <row r="16761" spans="16:30" ht="4.5" customHeight="1" x14ac:dyDescent="0.2">
      <c r="P16761" s="75"/>
      <c r="Q16761" s="75"/>
      <c r="W16761" s="75"/>
      <c r="AD16761" s="77"/>
    </row>
    <row r="16762" spans="16:30" ht="4.5" customHeight="1" x14ac:dyDescent="0.2">
      <c r="P16762" s="75"/>
      <c r="Q16762" s="75"/>
      <c r="W16762" s="75"/>
      <c r="AD16762" s="77"/>
    </row>
    <row r="16763" spans="16:30" ht="4.5" customHeight="1" x14ac:dyDescent="0.2">
      <c r="P16763" s="75"/>
      <c r="Q16763" s="75"/>
      <c r="W16763" s="75"/>
      <c r="AD16763" s="77"/>
    </row>
    <row r="16764" spans="16:30" ht="4.5" customHeight="1" x14ac:dyDescent="0.2">
      <c r="P16764" s="75"/>
      <c r="Q16764" s="75"/>
      <c r="W16764" s="75"/>
      <c r="AD16764" s="77"/>
    </row>
    <row r="16765" spans="16:30" ht="4.5" customHeight="1" x14ac:dyDescent="0.2">
      <c r="P16765" s="75"/>
      <c r="Q16765" s="75"/>
      <c r="W16765" s="75"/>
      <c r="AD16765" s="77"/>
    </row>
    <row r="16766" spans="16:30" ht="4.5" customHeight="1" x14ac:dyDescent="0.2">
      <c r="P16766" s="75"/>
      <c r="Q16766" s="75"/>
      <c r="W16766" s="75"/>
      <c r="AD16766" s="77"/>
    </row>
    <row r="16767" spans="16:30" ht="4.5" customHeight="1" x14ac:dyDescent="0.2">
      <c r="P16767" s="75"/>
      <c r="Q16767" s="75"/>
      <c r="W16767" s="75"/>
      <c r="AD16767" s="77"/>
    </row>
    <row r="16768" spans="16:30" ht="4.5" customHeight="1" x14ac:dyDescent="0.2">
      <c r="P16768" s="75"/>
      <c r="Q16768" s="75"/>
      <c r="W16768" s="75"/>
      <c r="AD16768" s="77"/>
    </row>
    <row r="16769" spans="16:30" ht="4.5" customHeight="1" x14ac:dyDescent="0.2">
      <c r="P16769" s="75"/>
      <c r="Q16769" s="75"/>
      <c r="W16769" s="75"/>
      <c r="AD16769" s="77"/>
    </row>
    <row r="16770" spans="16:30" ht="4.5" customHeight="1" x14ac:dyDescent="0.2">
      <c r="P16770" s="75"/>
      <c r="Q16770" s="75"/>
      <c r="W16770" s="75"/>
      <c r="AD16770" s="77"/>
    </row>
    <row r="16771" spans="16:30" ht="4.5" customHeight="1" x14ac:dyDescent="0.2">
      <c r="P16771" s="75"/>
      <c r="Q16771" s="75"/>
      <c r="W16771" s="75"/>
      <c r="AD16771" s="77"/>
    </row>
    <row r="16772" spans="16:30" ht="4.5" customHeight="1" x14ac:dyDescent="0.2">
      <c r="P16772" s="75"/>
      <c r="Q16772" s="75"/>
      <c r="W16772" s="75"/>
      <c r="AD16772" s="77"/>
    </row>
    <row r="16773" spans="16:30" ht="4.5" customHeight="1" x14ac:dyDescent="0.2">
      <c r="P16773" s="75"/>
      <c r="Q16773" s="75"/>
      <c r="W16773" s="75"/>
      <c r="AD16773" s="77"/>
    </row>
    <row r="16774" spans="16:30" ht="4.5" customHeight="1" x14ac:dyDescent="0.2">
      <c r="P16774" s="75"/>
      <c r="Q16774" s="75"/>
      <c r="W16774" s="75"/>
      <c r="AD16774" s="77"/>
    </row>
    <row r="16775" spans="16:30" ht="4.5" customHeight="1" x14ac:dyDescent="0.2">
      <c r="P16775" s="75"/>
      <c r="Q16775" s="75"/>
      <c r="W16775" s="75"/>
      <c r="AD16775" s="77"/>
    </row>
    <row r="16776" spans="16:30" ht="4.5" customHeight="1" x14ac:dyDescent="0.2">
      <c r="P16776" s="75"/>
      <c r="Q16776" s="75"/>
      <c r="W16776" s="75"/>
      <c r="AD16776" s="77"/>
    </row>
    <row r="16777" spans="16:30" ht="4.5" customHeight="1" x14ac:dyDescent="0.2">
      <c r="P16777" s="75"/>
      <c r="Q16777" s="75"/>
      <c r="W16777" s="75"/>
      <c r="AD16777" s="77"/>
    </row>
    <row r="16778" spans="16:30" ht="4.5" customHeight="1" x14ac:dyDescent="0.2">
      <c r="P16778" s="75"/>
      <c r="Q16778" s="75"/>
      <c r="W16778" s="75"/>
      <c r="AD16778" s="77"/>
    </row>
    <row r="16779" spans="16:30" ht="4.5" customHeight="1" x14ac:dyDescent="0.2">
      <c r="P16779" s="75"/>
      <c r="Q16779" s="75"/>
      <c r="W16779" s="75"/>
      <c r="AD16779" s="77"/>
    </row>
    <row r="16780" spans="16:30" ht="4.5" customHeight="1" x14ac:dyDescent="0.2">
      <c r="P16780" s="75"/>
      <c r="Q16780" s="75"/>
      <c r="W16780" s="75"/>
      <c r="AD16780" s="77"/>
    </row>
    <row r="16781" spans="16:30" ht="4.5" customHeight="1" x14ac:dyDescent="0.2">
      <c r="P16781" s="75"/>
      <c r="Q16781" s="75"/>
      <c r="W16781" s="75"/>
      <c r="AD16781" s="77"/>
    </row>
    <row r="16782" spans="16:30" ht="4.5" customHeight="1" x14ac:dyDescent="0.2">
      <c r="P16782" s="75"/>
      <c r="Q16782" s="75"/>
      <c r="W16782" s="75"/>
      <c r="AD16782" s="77"/>
    </row>
    <row r="16783" spans="16:30" ht="4.5" customHeight="1" x14ac:dyDescent="0.2">
      <c r="P16783" s="75"/>
      <c r="Q16783" s="75"/>
      <c r="W16783" s="75"/>
      <c r="AD16783" s="77"/>
    </row>
    <row r="16784" spans="16:30" ht="4.5" customHeight="1" x14ac:dyDescent="0.2">
      <c r="P16784" s="75"/>
      <c r="Q16784" s="75"/>
      <c r="W16784" s="75"/>
      <c r="AD16784" s="77"/>
    </row>
    <row r="16785" spans="16:30" ht="4.5" customHeight="1" x14ac:dyDescent="0.2">
      <c r="P16785" s="75"/>
      <c r="Q16785" s="75"/>
      <c r="W16785" s="75"/>
      <c r="AD16785" s="77"/>
    </row>
    <row r="16786" spans="16:30" ht="4.5" customHeight="1" x14ac:dyDescent="0.2">
      <c r="P16786" s="75"/>
      <c r="Q16786" s="75"/>
      <c r="W16786" s="75"/>
      <c r="AD16786" s="77"/>
    </row>
    <row r="16787" spans="16:30" ht="4.5" customHeight="1" x14ac:dyDescent="0.2">
      <c r="P16787" s="75"/>
      <c r="Q16787" s="75"/>
      <c r="W16787" s="75"/>
      <c r="AD16787" s="77"/>
    </row>
    <row r="16788" spans="16:30" ht="4.5" customHeight="1" x14ac:dyDescent="0.2">
      <c r="P16788" s="75"/>
      <c r="Q16788" s="75"/>
      <c r="W16788" s="75"/>
      <c r="AD16788" s="77"/>
    </row>
    <row r="16789" spans="16:30" ht="4.5" customHeight="1" x14ac:dyDescent="0.2">
      <c r="P16789" s="75"/>
      <c r="Q16789" s="75"/>
      <c r="W16789" s="75"/>
      <c r="AD16789" s="77"/>
    </row>
    <row r="16790" spans="16:30" ht="4.5" customHeight="1" x14ac:dyDescent="0.2">
      <c r="P16790" s="75"/>
      <c r="Q16790" s="75"/>
      <c r="W16790" s="75"/>
      <c r="AD16790" s="77"/>
    </row>
    <row r="16791" spans="16:30" ht="4.5" customHeight="1" x14ac:dyDescent="0.2">
      <c r="P16791" s="75"/>
      <c r="Q16791" s="75"/>
      <c r="W16791" s="75"/>
      <c r="AD16791" s="77"/>
    </row>
    <row r="16792" spans="16:30" ht="4.5" customHeight="1" x14ac:dyDescent="0.2">
      <c r="P16792" s="75"/>
      <c r="Q16792" s="75"/>
      <c r="W16792" s="75"/>
      <c r="AD16792" s="77"/>
    </row>
    <row r="16793" spans="16:30" ht="4.5" customHeight="1" x14ac:dyDescent="0.2">
      <c r="P16793" s="75"/>
      <c r="Q16793" s="75"/>
      <c r="W16793" s="75"/>
      <c r="AD16793" s="77"/>
    </row>
    <row r="16794" spans="16:30" ht="4.5" customHeight="1" x14ac:dyDescent="0.2">
      <c r="P16794" s="75"/>
      <c r="Q16794" s="75"/>
      <c r="W16794" s="75"/>
      <c r="AD16794" s="77"/>
    </row>
    <row r="16795" spans="16:30" ht="4.5" customHeight="1" x14ac:dyDescent="0.2">
      <c r="P16795" s="75"/>
      <c r="Q16795" s="75"/>
      <c r="W16795" s="75"/>
      <c r="AD16795" s="77"/>
    </row>
    <row r="16796" spans="16:30" ht="4.5" customHeight="1" x14ac:dyDescent="0.2">
      <c r="P16796" s="75"/>
      <c r="Q16796" s="75"/>
      <c r="W16796" s="75"/>
      <c r="AD16796" s="77"/>
    </row>
    <row r="16797" spans="16:30" ht="4.5" customHeight="1" x14ac:dyDescent="0.2">
      <c r="P16797" s="75"/>
      <c r="Q16797" s="75"/>
      <c r="W16797" s="75"/>
      <c r="AD16797" s="77"/>
    </row>
    <row r="16798" spans="16:30" ht="4.5" customHeight="1" x14ac:dyDescent="0.2">
      <c r="P16798" s="75"/>
      <c r="Q16798" s="75"/>
      <c r="W16798" s="75"/>
      <c r="AD16798" s="77"/>
    </row>
    <row r="16799" spans="16:30" ht="4.5" customHeight="1" x14ac:dyDescent="0.2">
      <c r="P16799" s="75"/>
      <c r="Q16799" s="75"/>
      <c r="W16799" s="75"/>
      <c r="AD16799" s="77"/>
    </row>
    <row r="16800" spans="16:30" ht="4.5" customHeight="1" x14ac:dyDescent="0.2">
      <c r="P16800" s="75"/>
      <c r="Q16800" s="75"/>
      <c r="W16800" s="75"/>
      <c r="AD16800" s="77"/>
    </row>
    <row r="16801" spans="16:30" ht="4.5" customHeight="1" x14ac:dyDescent="0.2">
      <c r="P16801" s="75"/>
      <c r="Q16801" s="75"/>
      <c r="W16801" s="75"/>
      <c r="AD16801" s="77"/>
    </row>
    <row r="16802" spans="16:30" ht="4.5" customHeight="1" x14ac:dyDescent="0.2">
      <c r="P16802" s="75"/>
      <c r="Q16802" s="75"/>
      <c r="W16802" s="75"/>
      <c r="AD16802" s="77"/>
    </row>
    <row r="16803" spans="16:30" ht="4.5" customHeight="1" x14ac:dyDescent="0.2">
      <c r="P16803" s="75"/>
      <c r="Q16803" s="75"/>
      <c r="W16803" s="75"/>
      <c r="AD16803" s="77"/>
    </row>
    <row r="16804" spans="16:30" ht="4.5" customHeight="1" x14ac:dyDescent="0.2">
      <c r="P16804" s="75"/>
      <c r="Q16804" s="75"/>
      <c r="W16804" s="75"/>
      <c r="AD16804" s="77"/>
    </row>
    <row r="16805" spans="16:30" ht="4.5" customHeight="1" x14ac:dyDescent="0.2">
      <c r="P16805" s="75"/>
      <c r="Q16805" s="75"/>
      <c r="W16805" s="75"/>
      <c r="AD16805" s="77"/>
    </row>
    <row r="16806" spans="16:30" ht="4.5" customHeight="1" x14ac:dyDescent="0.2">
      <c r="P16806" s="75"/>
      <c r="Q16806" s="75"/>
      <c r="W16806" s="75"/>
      <c r="AD16806" s="77"/>
    </row>
    <row r="16807" spans="16:30" ht="4.5" customHeight="1" x14ac:dyDescent="0.2">
      <c r="P16807" s="75"/>
      <c r="Q16807" s="75"/>
      <c r="W16807" s="75"/>
      <c r="AD16807" s="77"/>
    </row>
    <row r="16808" spans="16:30" ht="4.5" customHeight="1" x14ac:dyDescent="0.2">
      <c r="P16808" s="75"/>
      <c r="Q16808" s="75"/>
      <c r="W16808" s="75"/>
      <c r="AD16808" s="77"/>
    </row>
    <row r="16809" spans="16:30" ht="4.5" customHeight="1" x14ac:dyDescent="0.2">
      <c r="P16809" s="75"/>
      <c r="Q16809" s="75"/>
      <c r="W16809" s="75"/>
      <c r="AD16809" s="77"/>
    </row>
    <row r="16810" spans="16:30" ht="4.5" customHeight="1" x14ac:dyDescent="0.2">
      <c r="P16810" s="75"/>
      <c r="Q16810" s="75"/>
      <c r="W16810" s="75"/>
      <c r="AD16810" s="77"/>
    </row>
    <row r="16811" spans="16:30" ht="4.5" customHeight="1" x14ac:dyDescent="0.2">
      <c r="P16811" s="75"/>
      <c r="Q16811" s="75"/>
      <c r="W16811" s="75"/>
      <c r="AD16811" s="77"/>
    </row>
    <row r="16812" spans="16:30" ht="4.5" customHeight="1" x14ac:dyDescent="0.2">
      <c r="P16812" s="75"/>
      <c r="Q16812" s="75"/>
      <c r="W16812" s="75"/>
      <c r="AD16812" s="77"/>
    </row>
    <row r="16813" spans="16:30" ht="4.5" customHeight="1" x14ac:dyDescent="0.2">
      <c r="P16813" s="75"/>
      <c r="Q16813" s="75"/>
      <c r="W16813" s="75"/>
      <c r="AD16813" s="77"/>
    </row>
    <row r="16814" spans="16:30" ht="4.5" customHeight="1" x14ac:dyDescent="0.2">
      <c r="P16814" s="75"/>
      <c r="Q16814" s="75"/>
      <c r="W16814" s="75"/>
      <c r="AD16814" s="77"/>
    </row>
    <row r="16815" spans="16:30" ht="4.5" customHeight="1" x14ac:dyDescent="0.2">
      <c r="P16815" s="75"/>
      <c r="Q16815" s="75"/>
      <c r="W16815" s="75"/>
      <c r="AD16815" s="77"/>
    </row>
    <row r="16816" spans="16:30" ht="4.5" customHeight="1" x14ac:dyDescent="0.2">
      <c r="P16816" s="75"/>
      <c r="Q16816" s="75"/>
      <c r="W16816" s="75"/>
      <c r="AD16816" s="77"/>
    </row>
    <row r="16817" spans="16:30" ht="4.5" customHeight="1" x14ac:dyDescent="0.2">
      <c r="P16817" s="75"/>
      <c r="Q16817" s="75"/>
      <c r="W16817" s="75"/>
      <c r="AD16817" s="77"/>
    </row>
    <row r="16818" spans="16:30" ht="4.5" customHeight="1" x14ac:dyDescent="0.2">
      <c r="P16818" s="75"/>
      <c r="Q16818" s="75"/>
      <c r="W16818" s="75"/>
      <c r="AD16818" s="77"/>
    </row>
    <row r="16819" spans="16:30" ht="4.5" customHeight="1" x14ac:dyDescent="0.2">
      <c r="P16819" s="75"/>
      <c r="Q16819" s="75"/>
      <c r="W16819" s="75"/>
      <c r="AD16819" s="77"/>
    </row>
    <row r="16820" spans="16:30" ht="4.5" customHeight="1" x14ac:dyDescent="0.2">
      <c r="P16820" s="75"/>
      <c r="Q16820" s="75"/>
      <c r="W16820" s="75"/>
      <c r="AD16820" s="77"/>
    </row>
    <row r="16821" spans="16:30" ht="4.5" customHeight="1" x14ac:dyDescent="0.2">
      <c r="P16821" s="75"/>
      <c r="Q16821" s="75"/>
      <c r="W16821" s="75"/>
      <c r="AD16821" s="77"/>
    </row>
    <row r="16822" spans="16:30" ht="4.5" customHeight="1" x14ac:dyDescent="0.2">
      <c r="P16822" s="75"/>
      <c r="Q16822" s="75"/>
      <c r="W16822" s="75"/>
      <c r="AD16822" s="77"/>
    </row>
    <row r="16823" spans="16:30" ht="4.5" customHeight="1" x14ac:dyDescent="0.2">
      <c r="P16823" s="75"/>
      <c r="Q16823" s="75"/>
      <c r="W16823" s="75"/>
      <c r="AD16823" s="77"/>
    </row>
    <row r="16824" spans="16:30" ht="4.5" customHeight="1" x14ac:dyDescent="0.2">
      <c r="P16824" s="75"/>
      <c r="Q16824" s="75"/>
      <c r="W16824" s="75"/>
      <c r="AD16824" s="77"/>
    </row>
    <row r="16825" spans="16:30" ht="4.5" customHeight="1" x14ac:dyDescent="0.2">
      <c r="P16825" s="75"/>
      <c r="Q16825" s="75"/>
      <c r="W16825" s="75"/>
      <c r="AD16825" s="77"/>
    </row>
    <row r="16826" spans="16:30" ht="4.5" customHeight="1" x14ac:dyDescent="0.2">
      <c r="P16826" s="75"/>
      <c r="Q16826" s="75"/>
      <c r="W16826" s="75"/>
      <c r="AD16826" s="77"/>
    </row>
    <row r="16827" spans="16:30" ht="4.5" customHeight="1" x14ac:dyDescent="0.2">
      <c r="P16827" s="75"/>
      <c r="Q16827" s="75"/>
      <c r="W16827" s="75"/>
      <c r="AD16827" s="77"/>
    </row>
    <row r="16828" spans="16:30" ht="4.5" customHeight="1" x14ac:dyDescent="0.2">
      <c r="P16828" s="75"/>
      <c r="Q16828" s="75"/>
      <c r="W16828" s="75"/>
      <c r="AD16828" s="77"/>
    </row>
    <row r="16829" spans="16:30" ht="4.5" customHeight="1" x14ac:dyDescent="0.2">
      <c r="P16829" s="75"/>
      <c r="Q16829" s="75"/>
      <c r="W16829" s="75"/>
      <c r="AD16829" s="77"/>
    </row>
    <row r="16830" spans="16:30" ht="4.5" customHeight="1" x14ac:dyDescent="0.2">
      <c r="P16830" s="75"/>
      <c r="Q16830" s="75"/>
      <c r="W16830" s="75"/>
      <c r="AD16830" s="77"/>
    </row>
    <row r="16831" spans="16:30" ht="4.5" customHeight="1" x14ac:dyDescent="0.2">
      <c r="P16831" s="75"/>
      <c r="Q16831" s="75"/>
      <c r="W16831" s="75"/>
      <c r="AD16831" s="77"/>
    </row>
    <row r="16832" spans="16:30" ht="4.5" customHeight="1" x14ac:dyDescent="0.2">
      <c r="P16832" s="75"/>
      <c r="Q16832" s="75"/>
      <c r="W16832" s="75"/>
      <c r="AD16832" s="77"/>
    </row>
    <row r="16833" spans="16:30" ht="4.5" customHeight="1" x14ac:dyDescent="0.2">
      <c r="P16833" s="75"/>
      <c r="Q16833" s="75"/>
      <c r="W16833" s="75"/>
      <c r="AD16833" s="77"/>
    </row>
    <row r="16834" spans="16:30" ht="4.5" customHeight="1" x14ac:dyDescent="0.2">
      <c r="P16834" s="75"/>
      <c r="Q16834" s="75"/>
      <c r="W16834" s="75"/>
      <c r="AD16834" s="77"/>
    </row>
    <row r="16835" spans="16:30" ht="4.5" customHeight="1" x14ac:dyDescent="0.2">
      <c r="P16835" s="75"/>
      <c r="Q16835" s="75"/>
      <c r="W16835" s="75"/>
      <c r="AD16835" s="77"/>
    </row>
    <row r="16836" spans="16:30" ht="4.5" customHeight="1" x14ac:dyDescent="0.2">
      <c r="P16836" s="75"/>
      <c r="Q16836" s="75"/>
      <c r="W16836" s="75"/>
      <c r="AD16836" s="77"/>
    </row>
    <row r="16837" spans="16:30" ht="4.5" customHeight="1" x14ac:dyDescent="0.2">
      <c r="P16837" s="75"/>
      <c r="Q16837" s="75"/>
      <c r="W16837" s="75"/>
      <c r="AD16837" s="77"/>
    </row>
    <row r="16838" spans="16:30" ht="4.5" customHeight="1" x14ac:dyDescent="0.2">
      <c r="P16838" s="75"/>
      <c r="Q16838" s="75"/>
      <c r="W16838" s="75"/>
      <c r="AD16838" s="77"/>
    </row>
    <row r="16839" spans="16:30" ht="4.5" customHeight="1" x14ac:dyDescent="0.2">
      <c r="P16839" s="75"/>
      <c r="Q16839" s="75"/>
      <c r="W16839" s="75"/>
      <c r="AD16839" s="77"/>
    </row>
    <row r="16840" spans="16:30" ht="4.5" customHeight="1" x14ac:dyDescent="0.2">
      <c r="P16840" s="75"/>
      <c r="Q16840" s="75"/>
      <c r="W16840" s="75"/>
      <c r="AD16840" s="77"/>
    </row>
    <row r="16841" spans="16:30" ht="4.5" customHeight="1" x14ac:dyDescent="0.2">
      <c r="P16841" s="75"/>
      <c r="Q16841" s="75"/>
      <c r="W16841" s="75"/>
      <c r="AD16841" s="77"/>
    </row>
    <row r="16842" spans="16:30" ht="4.5" customHeight="1" x14ac:dyDescent="0.2">
      <c r="P16842" s="75"/>
      <c r="Q16842" s="75"/>
      <c r="W16842" s="75"/>
      <c r="AD16842" s="77"/>
    </row>
    <row r="16843" spans="16:30" ht="4.5" customHeight="1" x14ac:dyDescent="0.2">
      <c r="P16843" s="75"/>
      <c r="Q16843" s="75"/>
      <c r="W16843" s="75"/>
      <c r="AD16843" s="77"/>
    </row>
    <row r="16844" spans="16:30" ht="4.5" customHeight="1" x14ac:dyDescent="0.2">
      <c r="P16844" s="75"/>
      <c r="Q16844" s="75"/>
      <c r="W16844" s="75"/>
      <c r="AD16844" s="77"/>
    </row>
    <row r="16845" spans="16:30" ht="4.5" customHeight="1" x14ac:dyDescent="0.2">
      <c r="P16845" s="75"/>
      <c r="Q16845" s="75"/>
      <c r="W16845" s="75"/>
      <c r="AD16845" s="77"/>
    </row>
    <row r="16846" spans="16:30" ht="4.5" customHeight="1" x14ac:dyDescent="0.2">
      <c r="P16846" s="75"/>
      <c r="Q16846" s="75"/>
      <c r="W16846" s="75"/>
      <c r="AD16846" s="77"/>
    </row>
    <row r="16847" spans="16:30" ht="4.5" customHeight="1" x14ac:dyDescent="0.2">
      <c r="P16847" s="75"/>
      <c r="Q16847" s="75"/>
      <c r="W16847" s="75"/>
      <c r="AD16847" s="77"/>
    </row>
    <row r="16848" spans="16:30" ht="4.5" customHeight="1" x14ac:dyDescent="0.2">
      <c r="P16848" s="75"/>
      <c r="Q16848" s="75"/>
      <c r="W16848" s="75"/>
      <c r="AD16848" s="77"/>
    </row>
    <row r="16849" spans="16:30" ht="4.5" customHeight="1" x14ac:dyDescent="0.2">
      <c r="P16849" s="75"/>
      <c r="Q16849" s="75"/>
      <c r="W16849" s="75"/>
      <c r="AD16849" s="77"/>
    </row>
    <row r="16850" spans="16:30" ht="4.5" customHeight="1" x14ac:dyDescent="0.2">
      <c r="P16850" s="75"/>
      <c r="Q16850" s="75"/>
      <c r="W16850" s="75"/>
      <c r="AD16850" s="77"/>
    </row>
    <row r="16851" spans="16:30" ht="4.5" customHeight="1" x14ac:dyDescent="0.2">
      <c r="P16851" s="75"/>
      <c r="Q16851" s="75"/>
      <c r="W16851" s="75"/>
      <c r="AD16851" s="77"/>
    </row>
    <row r="16852" spans="16:30" ht="4.5" customHeight="1" x14ac:dyDescent="0.2">
      <c r="P16852" s="75"/>
      <c r="Q16852" s="75"/>
      <c r="W16852" s="75"/>
      <c r="AD16852" s="77"/>
    </row>
    <row r="16853" spans="16:30" ht="4.5" customHeight="1" x14ac:dyDescent="0.2">
      <c r="P16853" s="75"/>
      <c r="Q16853" s="75"/>
      <c r="W16853" s="75"/>
      <c r="AD16853" s="77"/>
    </row>
    <row r="16854" spans="16:30" ht="4.5" customHeight="1" x14ac:dyDescent="0.2">
      <c r="P16854" s="75"/>
      <c r="Q16854" s="75"/>
      <c r="W16854" s="75"/>
      <c r="AD16854" s="77"/>
    </row>
    <row r="16855" spans="16:30" ht="4.5" customHeight="1" x14ac:dyDescent="0.2">
      <c r="P16855" s="75"/>
      <c r="Q16855" s="75"/>
      <c r="W16855" s="75"/>
      <c r="AD16855" s="77"/>
    </row>
    <row r="16856" spans="16:30" ht="4.5" customHeight="1" x14ac:dyDescent="0.2">
      <c r="P16856" s="75"/>
      <c r="Q16856" s="75"/>
      <c r="W16856" s="75"/>
      <c r="AD16856" s="77"/>
    </row>
    <row r="16857" spans="16:30" ht="4.5" customHeight="1" x14ac:dyDescent="0.2">
      <c r="P16857" s="75"/>
      <c r="Q16857" s="75"/>
      <c r="W16857" s="75"/>
      <c r="AD16857" s="77"/>
    </row>
    <row r="16858" spans="16:30" ht="4.5" customHeight="1" x14ac:dyDescent="0.2">
      <c r="P16858" s="75"/>
      <c r="Q16858" s="75"/>
      <c r="W16858" s="75"/>
      <c r="AD16858" s="77"/>
    </row>
    <row r="16859" spans="16:30" ht="4.5" customHeight="1" x14ac:dyDescent="0.2">
      <c r="P16859" s="75"/>
      <c r="Q16859" s="75"/>
      <c r="W16859" s="75"/>
      <c r="AD16859" s="77"/>
    </row>
    <row r="16860" spans="16:30" ht="4.5" customHeight="1" x14ac:dyDescent="0.2">
      <c r="P16860" s="75"/>
      <c r="Q16860" s="75"/>
      <c r="W16860" s="75"/>
      <c r="AD16860" s="77"/>
    </row>
    <row r="16861" spans="16:30" ht="4.5" customHeight="1" x14ac:dyDescent="0.2">
      <c r="P16861" s="75"/>
      <c r="Q16861" s="75"/>
      <c r="W16861" s="75"/>
      <c r="AD16861" s="77"/>
    </row>
    <row r="16862" spans="16:30" ht="4.5" customHeight="1" x14ac:dyDescent="0.2">
      <c r="P16862" s="75"/>
      <c r="Q16862" s="75"/>
      <c r="W16862" s="75"/>
      <c r="AD16862" s="77"/>
    </row>
    <row r="16863" spans="16:30" ht="4.5" customHeight="1" x14ac:dyDescent="0.2">
      <c r="P16863" s="75"/>
      <c r="Q16863" s="75"/>
      <c r="W16863" s="75"/>
      <c r="AD16863" s="77"/>
    </row>
    <row r="16864" spans="16:30" ht="4.5" customHeight="1" x14ac:dyDescent="0.2">
      <c r="P16864" s="75"/>
      <c r="Q16864" s="75"/>
      <c r="W16864" s="75"/>
      <c r="AD16864" s="77"/>
    </row>
    <row r="16865" spans="16:30" ht="4.5" customHeight="1" x14ac:dyDescent="0.2">
      <c r="P16865" s="75"/>
      <c r="Q16865" s="75"/>
      <c r="W16865" s="75"/>
      <c r="AD16865" s="77"/>
    </row>
    <row r="16866" spans="16:30" ht="4.5" customHeight="1" x14ac:dyDescent="0.2">
      <c r="P16866" s="75"/>
      <c r="Q16866" s="75"/>
      <c r="W16866" s="75"/>
      <c r="AD16866" s="77"/>
    </row>
    <row r="16867" spans="16:30" ht="4.5" customHeight="1" x14ac:dyDescent="0.2">
      <c r="P16867" s="75"/>
      <c r="Q16867" s="75"/>
      <c r="W16867" s="75"/>
      <c r="AD16867" s="77"/>
    </row>
    <row r="16868" spans="16:30" ht="4.5" customHeight="1" x14ac:dyDescent="0.2">
      <c r="P16868" s="75"/>
      <c r="Q16868" s="75"/>
      <c r="W16868" s="75"/>
      <c r="AD16868" s="77"/>
    </row>
    <row r="16869" spans="16:30" ht="4.5" customHeight="1" x14ac:dyDescent="0.2">
      <c r="P16869" s="75"/>
      <c r="Q16869" s="75"/>
      <c r="W16869" s="75"/>
      <c r="AD16869" s="77"/>
    </row>
    <row r="16870" spans="16:30" ht="4.5" customHeight="1" x14ac:dyDescent="0.2">
      <c r="P16870" s="75"/>
      <c r="Q16870" s="75"/>
      <c r="W16870" s="75"/>
      <c r="AD16870" s="77"/>
    </row>
    <row r="16871" spans="16:30" ht="4.5" customHeight="1" x14ac:dyDescent="0.2">
      <c r="P16871" s="75"/>
      <c r="Q16871" s="75"/>
      <c r="W16871" s="75"/>
      <c r="AD16871" s="77"/>
    </row>
    <row r="16872" spans="16:30" ht="4.5" customHeight="1" x14ac:dyDescent="0.2">
      <c r="P16872" s="75"/>
      <c r="Q16872" s="75"/>
      <c r="W16872" s="75"/>
      <c r="AD16872" s="77"/>
    </row>
    <row r="16873" spans="16:30" ht="4.5" customHeight="1" x14ac:dyDescent="0.2">
      <c r="P16873" s="75"/>
      <c r="Q16873" s="75"/>
      <c r="W16873" s="75"/>
      <c r="AD16873" s="77"/>
    </row>
    <row r="16874" spans="16:30" ht="4.5" customHeight="1" x14ac:dyDescent="0.2">
      <c r="P16874" s="75"/>
      <c r="Q16874" s="75"/>
      <c r="W16874" s="75"/>
      <c r="AD16874" s="77"/>
    </row>
    <row r="16875" spans="16:30" ht="4.5" customHeight="1" x14ac:dyDescent="0.2">
      <c r="P16875" s="75"/>
      <c r="Q16875" s="75"/>
      <c r="W16875" s="75"/>
      <c r="AD16875" s="77"/>
    </row>
    <row r="16876" spans="16:30" ht="4.5" customHeight="1" x14ac:dyDescent="0.2">
      <c r="P16876" s="75"/>
      <c r="Q16876" s="75"/>
      <c r="W16876" s="75"/>
      <c r="AD16876" s="77"/>
    </row>
    <row r="16877" spans="16:30" ht="4.5" customHeight="1" x14ac:dyDescent="0.2">
      <c r="P16877" s="75"/>
      <c r="Q16877" s="75"/>
      <c r="W16877" s="75"/>
      <c r="AD16877" s="77"/>
    </row>
    <row r="16878" spans="16:30" ht="4.5" customHeight="1" x14ac:dyDescent="0.2">
      <c r="P16878" s="75"/>
      <c r="Q16878" s="75"/>
      <c r="W16878" s="75"/>
      <c r="AD16878" s="77"/>
    </row>
    <row r="16879" spans="16:30" ht="4.5" customHeight="1" x14ac:dyDescent="0.2">
      <c r="P16879" s="75"/>
      <c r="Q16879" s="75"/>
      <c r="W16879" s="75"/>
      <c r="AD16879" s="77"/>
    </row>
    <row r="16880" spans="16:30" ht="4.5" customHeight="1" x14ac:dyDescent="0.2">
      <c r="P16880" s="75"/>
      <c r="Q16880" s="75"/>
      <c r="W16880" s="75"/>
      <c r="AD16880" s="77"/>
    </row>
    <row r="16881" spans="16:30" ht="4.5" customHeight="1" x14ac:dyDescent="0.2">
      <c r="P16881" s="75"/>
      <c r="Q16881" s="75"/>
      <c r="W16881" s="75"/>
      <c r="AD16881" s="77"/>
    </row>
    <row r="16882" spans="16:30" ht="4.5" customHeight="1" x14ac:dyDescent="0.2">
      <c r="P16882" s="75"/>
      <c r="Q16882" s="75"/>
      <c r="W16882" s="75"/>
      <c r="AD16882" s="77"/>
    </row>
    <row r="16883" spans="16:30" ht="4.5" customHeight="1" x14ac:dyDescent="0.2">
      <c r="P16883" s="75"/>
      <c r="Q16883" s="75"/>
      <c r="W16883" s="75"/>
      <c r="AD16883" s="77"/>
    </row>
    <row r="16884" spans="16:30" ht="4.5" customHeight="1" x14ac:dyDescent="0.2">
      <c r="P16884" s="75"/>
      <c r="Q16884" s="75"/>
      <c r="W16884" s="75"/>
      <c r="AD16884" s="77"/>
    </row>
    <row r="16885" spans="16:30" ht="4.5" customHeight="1" x14ac:dyDescent="0.2">
      <c r="P16885" s="75"/>
      <c r="Q16885" s="75"/>
      <c r="W16885" s="75"/>
      <c r="AD16885" s="77"/>
    </row>
    <row r="16886" spans="16:30" ht="4.5" customHeight="1" x14ac:dyDescent="0.2">
      <c r="P16886" s="75"/>
      <c r="Q16886" s="75"/>
      <c r="W16886" s="75"/>
      <c r="AD16886" s="77"/>
    </row>
    <row r="16887" spans="16:30" ht="4.5" customHeight="1" x14ac:dyDescent="0.2">
      <c r="P16887" s="75"/>
      <c r="Q16887" s="75"/>
      <c r="W16887" s="75"/>
      <c r="AD16887" s="77"/>
    </row>
    <row r="16888" spans="16:30" ht="4.5" customHeight="1" x14ac:dyDescent="0.2">
      <c r="P16888" s="75"/>
      <c r="Q16888" s="75"/>
      <c r="W16888" s="75"/>
      <c r="AD16888" s="77"/>
    </row>
    <row r="16889" spans="16:30" ht="4.5" customHeight="1" x14ac:dyDescent="0.2">
      <c r="P16889" s="75"/>
      <c r="Q16889" s="75"/>
      <c r="W16889" s="75"/>
      <c r="AD16889" s="77"/>
    </row>
    <row r="16890" spans="16:30" ht="4.5" customHeight="1" x14ac:dyDescent="0.2">
      <c r="P16890" s="75"/>
      <c r="Q16890" s="75"/>
      <c r="W16890" s="75"/>
      <c r="AD16890" s="77"/>
    </row>
    <row r="16891" spans="16:30" ht="4.5" customHeight="1" x14ac:dyDescent="0.2">
      <c r="P16891" s="75"/>
      <c r="Q16891" s="75"/>
      <c r="W16891" s="75"/>
      <c r="AD16891" s="77"/>
    </row>
    <row r="16892" spans="16:30" ht="4.5" customHeight="1" x14ac:dyDescent="0.2">
      <c r="P16892" s="75"/>
      <c r="Q16892" s="75"/>
      <c r="W16892" s="75"/>
      <c r="AD16892" s="77"/>
    </row>
    <row r="16893" spans="16:30" ht="4.5" customHeight="1" x14ac:dyDescent="0.2">
      <c r="P16893" s="75"/>
      <c r="Q16893" s="75"/>
      <c r="W16893" s="75"/>
      <c r="AD16893" s="77"/>
    </row>
    <row r="16894" spans="16:30" ht="4.5" customHeight="1" x14ac:dyDescent="0.2">
      <c r="P16894" s="75"/>
      <c r="Q16894" s="75"/>
      <c r="W16894" s="75"/>
      <c r="AD16894" s="77"/>
    </row>
    <row r="16895" spans="16:30" ht="4.5" customHeight="1" x14ac:dyDescent="0.2">
      <c r="P16895" s="75"/>
      <c r="Q16895" s="75"/>
      <c r="W16895" s="75"/>
      <c r="AD16895" s="77"/>
    </row>
    <row r="16896" spans="16:30" ht="4.5" customHeight="1" x14ac:dyDescent="0.2">
      <c r="P16896" s="75"/>
      <c r="Q16896" s="75"/>
      <c r="W16896" s="75"/>
      <c r="AD16896" s="77"/>
    </row>
    <row r="16897" spans="16:30" ht="4.5" customHeight="1" x14ac:dyDescent="0.2">
      <c r="P16897" s="75"/>
      <c r="Q16897" s="75"/>
      <c r="W16897" s="75"/>
      <c r="AD16897" s="77"/>
    </row>
    <row r="16898" spans="16:30" ht="4.5" customHeight="1" x14ac:dyDescent="0.2">
      <c r="P16898" s="75"/>
      <c r="Q16898" s="75"/>
      <c r="W16898" s="75"/>
      <c r="AD16898" s="77"/>
    </row>
    <row r="16899" spans="16:30" ht="4.5" customHeight="1" x14ac:dyDescent="0.2">
      <c r="P16899" s="75"/>
      <c r="Q16899" s="75"/>
      <c r="W16899" s="75"/>
      <c r="AD16899" s="77"/>
    </row>
    <row r="16900" spans="16:30" ht="4.5" customHeight="1" x14ac:dyDescent="0.2">
      <c r="P16900" s="75"/>
      <c r="Q16900" s="75"/>
      <c r="W16900" s="75"/>
      <c r="AD16900" s="77"/>
    </row>
    <row r="16901" spans="16:30" ht="4.5" customHeight="1" x14ac:dyDescent="0.2">
      <c r="P16901" s="75"/>
      <c r="Q16901" s="75"/>
      <c r="W16901" s="75"/>
      <c r="AD16901" s="77"/>
    </row>
    <row r="16902" spans="16:30" ht="4.5" customHeight="1" x14ac:dyDescent="0.2">
      <c r="P16902" s="75"/>
      <c r="Q16902" s="75"/>
      <c r="W16902" s="75"/>
      <c r="AD16902" s="77"/>
    </row>
    <row r="16903" spans="16:30" ht="4.5" customHeight="1" x14ac:dyDescent="0.2">
      <c r="P16903" s="75"/>
      <c r="Q16903" s="75"/>
      <c r="W16903" s="75"/>
      <c r="AD16903" s="77"/>
    </row>
    <row r="16904" spans="16:30" ht="4.5" customHeight="1" x14ac:dyDescent="0.2">
      <c r="P16904" s="75"/>
      <c r="Q16904" s="75"/>
      <c r="W16904" s="75"/>
      <c r="AD16904" s="77"/>
    </row>
    <row r="16905" spans="16:30" ht="4.5" customHeight="1" x14ac:dyDescent="0.2">
      <c r="P16905" s="75"/>
      <c r="Q16905" s="75"/>
      <c r="W16905" s="75"/>
      <c r="AD16905" s="77"/>
    </row>
    <row r="16906" spans="16:30" ht="4.5" customHeight="1" x14ac:dyDescent="0.2">
      <c r="P16906" s="75"/>
      <c r="Q16906" s="75"/>
      <c r="W16906" s="75"/>
      <c r="AD16906" s="77"/>
    </row>
    <row r="16907" spans="16:30" ht="4.5" customHeight="1" x14ac:dyDescent="0.2">
      <c r="P16907" s="75"/>
      <c r="Q16907" s="75"/>
      <c r="W16907" s="75"/>
      <c r="AD16907" s="77"/>
    </row>
    <row r="16908" spans="16:30" ht="4.5" customHeight="1" x14ac:dyDescent="0.2">
      <c r="P16908" s="75"/>
      <c r="Q16908" s="75"/>
      <c r="W16908" s="75"/>
      <c r="AD16908" s="77"/>
    </row>
    <row r="16909" spans="16:30" ht="4.5" customHeight="1" x14ac:dyDescent="0.2">
      <c r="P16909" s="75"/>
      <c r="Q16909" s="75"/>
      <c r="W16909" s="75"/>
      <c r="AD16909" s="77"/>
    </row>
    <row r="16910" spans="16:30" ht="4.5" customHeight="1" x14ac:dyDescent="0.2">
      <c r="P16910" s="75"/>
      <c r="Q16910" s="75"/>
      <c r="W16910" s="75"/>
      <c r="AD16910" s="77"/>
    </row>
    <row r="16911" spans="16:30" ht="4.5" customHeight="1" x14ac:dyDescent="0.2">
      <c r="P16911" s="75"/>
      <c r="Q16911" s="75"/>
      <c r="W16911" s="75"/>
      <c r="AD16911" s="77"/>
    </row>
    <row r="16912" spans="16:30" ht="4.5" customHeight="1" x14ac:dyDescent="0.2">
      <c r="P16912" s="75"/>
      <c r="Q16912" s="75"/>
      <c r="W16912" s="75"/>
      <c r="AD16912" s="77"/>
    </row>
    <row r="16913" spans="16:30" ht="4.5" customHeight="1" x14ac:dyDescent="0.2">
      <c r="P16913" s="75"/>
      <c r="Q16913" s="75"/>
      <c r="W16913" s="75"/>
      <c r="AD16913" s="77"/>
    </row>
    <row r="16914" spans="16:30" ht="4.5" customHeight="1" x14ac:dyDescent="0.2">
      <c r="P16914" s="75"/>
      <c r="Q16914" s="75"/>
      <c r="W16914" s="75"/>
      <c r="AD16914" s="77"/>
    </row>
    <row r="16915" spans="16:30" ht="4.5" customHeight="1" x14ac:dyDescent="0.2">
      <c r="P16915" s="75"/>
      <c r="Q16915" s="75"/>
      <c r="W16915" s="75"/>
      <c r="AD16915" s="77"/>
    </row>
    <row r="16916" spans="16:30" ht="4.5" customHeight="1" x14ac:dyDescent="0.2">
      <c r="P16916" s="75"/>
      <c r="Q16916" s="75"/>
      <c r="W16916" s="75"/>
      <c r="AD16916" s="77"/>
    </row>
    <row r="16917" spans="16:30" ht="4.5" customHeight="1" x14ac:dyDescent="0.2">
      <c r="P16917" s="75"/>
      <c r="Q16917" s="75"/>
      <c r="W16917" s="75"/>
      <c r="AD16917" s="77"/>
    </row>
    <row r="16918" spans="16:30" ht="4.5" customHeight="1" x14ac:dyDescent="0.2">
      <c r="P16918" s="75"/>
      <c r="Q16918" s="75"/>
      <c r="W16918" s="75"/>
      <c r="AD16918" s="77"/>
    </row>
    <row r="16919" spans="16:30" ht="4.5" customHeight="1" x14ac:dyDescent="0.2">
      <c r="P16919" s="75"/>
      <c r="Q16919" s="75"/>
      <c r="W16919" s="75"/>
      <c r="AD16919" s="77"/>
    </row>
    <row r="16920" spans="16:30" ht="4.5" customHeight="1" x14ac:dyDescent="0.2">
      <c r="P16920" s="75"/>
      <c r="Q16920" s="75"/>
      <c r="W16920" s="75"/>
      <c r="AD16920" s="77"/>
    </row>
    <row r="16921" spans="16:30" ht="4.5" customHeight="1" x14ac:dyDescent="0.2">
      <c r="P16921" s="75"/>
      <c r="Q16921" s="75"/>
      <c r="W16921" s="75"/>
      <c r="AD16921" s="77"/>
    </row>
    <row r="16922" spans="16:30" ht="4.5" customHeight="1" x14ac:dyDescent="0.2">
      <c r="P16922" s="75"/>
      <c r="Q16922" s="75"/>
      <c r="W16922" s="75"/>
      <c r="AD16922" s="77"/>
    </row>
    <row r="16923" spans="16:30" ht="4.5" customHeight="1" x14ac:dyDescent="0.2">
      <c r="P16923" s="75"/>
      <c r="Q16923" s="75"/>
      <c r="W16923" s="75"/>
      <c r="AD16923" s="77"/>
    </row>
    <row r="16924" spans="16:30" ht="4.5" customHeight="1" x14ac:dyDescent="0.2">
      <c r="P16924" s="75"/>
      <c r="Q16924" s="75"/>
      <c r="W16924" s="75"/>
      <c r="AD16924" s="77"/>
    </row>
    <row r="16925" spans="16:30" ht="4.5" customHeight="1" x14ac:dyDescent="0.2">
      <c r="P16925" s="75"/>
      <c r="Q16925" s="75"/>
      <c r="W16925" s="75"/>
      <c r="AD16925" s="77"/>
    </row>
    <row r="16926" spans="16:30" ht="4.5" customHeight="1" x14ac:dyDescent="0.2">
      <c r="P16926" s="75"/>
      <c r="Q16926" s="75"/>
      <c r="W16926" s="75"/>
      <c r="AD16926" s="77"/>
    </row>
    <row r="16927" spans="16:30" ht="4.5" customHeight="1" x14ac:dyDescent="0.2">
      <c r="P16927" s="75"/>
      <c r="Q16927" s="75"/>
      <c r="W16927" s="75"/>
      <c r="AD16927" s="77"/>
    </row>
    <row r="16928" spans="16:30" ht="4.5" customHeight="1" x14ac:dyDescent="0.2">
      <c r="P16928" s="75"/>
      <c r="Q16928" s="75"/>
      <c r="W16928" s="75"/>
      <c r="AD16928" s="77"/>
    </row>
    <row r="16929" spans="16:30" ht="4.5" customHeight="1" x14ac:dyDescent="0.2">
      <c r="P16929" s="75"/>
      <c r="Q16929" s="75"/>
      <c r="W16929" s="75"/>
      <c r="AD16929" s="77"/>
    </row>
    <row r="16930" spans="16:30" ht="4.5" customHeight="1" x14ac:dyDescent="0.2">
      <c r="P16930" s="75"/>
      <c r="Q16930" s="75"/>
      <c r="W16930" s="75"/>
      <c r="AD16930" s="77"/>
    </row>
    <row r="16931" spans="16:30" ht="4.5" customHeight="1" x14ac:dyDescent="0.2">
      <c r="P16931" s="75"/>
      <c r="Q16931" s="75"/>
      <c r="W16931" s="75"/>
      <c r="AD16931" s="77"/>
    </row>
    <row r="16932" spans="16:30" ht="4.5" customHeight="1" x14ac:dyDescent="0.2">
      <c r="P16932" s="75"/>
      <c r="Q16932" s="75"/>
      <c r="W16932" s="75"/>
      <c r="AD16932" s="77"/>
    </row>
    <row r="16933" spans="16:30" ht="4.5" customHeight="1" x14ac:dyDescent="0.2">
      <c r="P16933" s="75"/>
      <c r="Q16933" s="75"/>
      <c r="W16933" s="75"/>
      <c r="AD16933" s="77"/>
    </row>
    <row r="16934" spans="16:30" ht="4.5" customHeight="1" x14ac:dyDescent="0.2">
      <c r="P16934" s="75"/>
      <c r="Q16934" s="75"/>
      <c r="W16934" s="75"/>
      <c r="AD16934" s="77"/>
    </row>
    <row r="16935" spans="16:30" ht="4.5" customHeight="1" x14ac:dyDescent="0.2">
      <c r="P16935" s="75"/>
      <c r="Q16935" s="75"/>
      <c r="W16935" s="75"/>
      <c r="AD16935" s="77"/>
    </row>
    <row r="16936" spans="16:30" ht="4.5" customHeight="1" x14ac:dyDescent="0.2">
      <c r="P16936" s="75"/>
      <c r="Q16936" s="75"/>
      <c r="W16936" s="75"/>
      <c r="AD16936" s="77"/>
    </row>
    <row r="16937" spans="16:30" ht="4.5" customHeight="1" x14ac:dyDescent="0.2">
      <c r="P16937" s="75"/>
      <c r="Q16937" s="75"/>
      <c r="W16937" s="75"/>
      <c r="AD16937" s="77"/>
    </row>
    <row r="16938" spans="16:30" ht="4.5" customHeight="1" x14ac:dyDescent="0.2">
      <c r="P16938" s="75"/>
      <c r="Q16938" s="75"/>
      <c r="W16938" s="75"/>
      <c r="AD16938" s="77"/>
    </row>
    <row r="16939" spans="16:30" ht="4.5" customHeight="1" x14ac:dyDescent="0.2">
      <c r="P16939" s="75"/>
      <c r="Q16939" s="75"/>
      <c r="W16939" s="75"/>
      <c r="AD16939" s="77"/>
    </row>
    <row r="16940" spans="16:30" ht="4.5" customHeight="1" x14ac:dyDescent="0.2">
      <c r="P16940" s="75"/>
      <c r="Q16940" s="75"/>
      <c r="W16940" s="75"/>
      <c r="AD16940" s="77"/>
    </row>
    <row r="16941" spans="16:30" ht="4.5" customHeight="1" x14ac:dyDescent="0.2">
      <c r="P16941" s="75"/>
      <c r="Q16941" s="75"/>
      <c r="W16941" s="75"/>
      <c r="AD16941" s="77"/>
    </row>
    <row r="16942" spans="16:30" ht="4.5" customHeight="1" x14ac:dyDescent="0.2">
      <c r="P16942" s="75"/>
      <c r="Q16942" s="75"/>
      <c r="W16942" s="75"/>
      <c r="AD16942" s="77"/>
    </row>
    <row r="16943" spans="16:30" ht="4.5" customHeight="1" x14ac:dyDescent="0.2">
      <c r="P16943" s="75"/>
      <c r="Q16943" s="75"/>
      <c r="W16943" s="75"/>
      <c r="AD16943" s="77"/>
    </row>
    <row r="16944" spans="16:30" ht="4.5" customHeight="1" x14ac:dyDescent="0.2">
      <c r="P16944" s="75"/>
      <c r="Q16944" s="75"/>
      <c r="W16944" s="75"/>
      <c r="AD16944" s="77"/>
    </row>
    <row r="16945" spans="16:30" ht="4.5" customHeight="1" x14ac:dyDescent="0.2">
      <c r="P16945" s="75"/>
      <c r="Q16945" s="75"/>
      <c r="W16945" s="75"/>
      <c r="AD16945" s="77"/>
    </row>
    <row r="16946" spans="16:30" ht="4.5" customHeight="1" x14ac:dyDescent="0.2">
      <c r="P16946" s="75"/>
      <c r="Q16946" s="75"/>
      <c r="W16946" s="75"/>
      <c r="AD16946" s="77"/>
    </row>
    <row r="16947" spans="16:30" ht="4.5" customHeight="1" x14ac:dyDescent="0.2">
      <c r="P16947" s="75"/>
      <c r="Q16947" s="75"/>
      <c r="W16947" s="75"/>
      <c r="AD16947" s="77"/>
    </row>
    <row r="16948" spans="16:30" ht="4.5" customHeight="1" x14ac:dyDescent="0.2">
      <c r="P16948" s="75"/>
      <c r="Q16948" s="75"/>
      <c r="W16948" s="75"/>
      <c r="AD16948" s="77"/>
    </row>
    <row r="16949" spans="16:30" ht="4.5" customHeight="1" x14ac:dyDescent="0.2">
      <c r="P16949" s="75"/>
      <c r="Q16949" s="75"/>
      <c r="W16949" s="75"/>
      <c r="AD16949" s="77"/>
    </row>
    <row r="16950" spans="16:30" ht="4.5" customHeight="1" x14ac:dyDescent="0.2">
      <c r="P16950" s="75"/>
      <c r="Q16950" s="75"/>
      <c r="W16950" s="75"/>
      <c r="AD16950" s="77"/>
    </row>
    <row r="16951" spans="16:30" ht="4.5" customHeight="1" x14ac:dyDescent="0.2">
      <c r="P16951" s="75"/>
      <c r="Q16951" s="75"/>
      <c r="W16951" s="75"/>
      <c r="AD16951" s="77"/>
    </row>
    <row r="16952" spans="16:30" ht="4.5" customHeight="1" x14ac:dyDescent="0.2">
      <c r="P16952" s="75"/>
      <c r="Q16952" s="75"/>
      <c r="W16952" s="75"/>
      <c r="AD16952" s="77"/>
    </row>
    <row r="16953" spans="16:30" ht="4.5" customHeight="1" x14ac:dyDescent="0.2">
      <c r="P16953" s="75"/>
      <c r="Q16953" s="75"/>
      <c r="W16953" s="75"/>
      <c r="AD16953" s="77"/>
    </row>
    <row r="16954" spans="16:30" ht="4.5" customHeight="1" x14ac:dyDescent="0.2">
      <c r="P16954" s="75"/>
      <c r="Q16954" s="75"/>
      <c r="W16954" s="75"/>
      <c r="AD16954" s="77"/>
    </row>
    <row r="16955" spans="16:30" ht="4.5" customHeight="1" x14ac:dyDescent="0.2">
      <c r="P16955" s="75"/>
      <c r="Q16955" s="75"/>
      <c r="W16955" s="75"/>
      <c r="AD16955" s="77"/>
    </row>
    <row r="16956" spans="16:30" ht="4.5" customHeight="1" x14ac:dyDescent="0.2">
      <c r="P16956" s="75"/>
      <c r="Q16956" s="75"/>
      <c r="W16956" s="75"/>
      <c r="AD16956" s="77"/>
    </row>
    <row r="16957" spans="16:30" ht="4.5" customHeight="1" x14ac:dyDescent="0.2">
      <c r="P16957" s="75"/>
      <c r="Q16957" s="75"/>
      <c r="W16957" s="75"/>
      <c r="AD16957" s="77"/>
    </row>
    <row r="16958" spans="16:30" ht="4.5" customHeight="1" x14ac:dyDescent="0.2">
      <c r="P16958" s="75"/>
      <c r="Q16958" s="75"/>
      <c r="W16958" s="75"/>
      <c r="AD16958" s="77"/>
    </row>
    <row r="16959" spans="16:30" ht="4.5" customHeight="1" x14ac:dyDescent="0.2">
      <c r="P16959" s="75"/>
      <c r="Q16959" s="75"/>
      <c r="W16959" s="75"/>
      <c r="AD16959" s="77"/>
    </row>
    <row r="16960" spans="16:30" ht="4.5" customHeight="1" x14ac:dyDescent="0.2">
      <c r="P16960" s="75"/>
      <c r="Q16960" s="75"/>
      <c r="W16960" s="75"/>
      <c r="AD16960" s="77"/>
    </row>
    <row r="16961" spans="16:30" ht="4.5" customHeight="1" x14ac:dyDescent="0.2">
      <c r="P16961" s="75"/>
      <c r="Q16961" s="75"/>
      <c r="W16961" s="75"/>
      <c r="AD16961" s="77"/>
    </row>
    <row r="16962" spans="16:30" ht="4.5" customHeight="1" x14ac:dyDescent="0.2">
      <c r="P16962" s="75"/>
      <c r="Q16962" s="75"/>
      <c r="W16962" s="75"/>
      <c r="AD16962" s="77"/>
    </row>
    <row r="16963" spans="16:30" ht="4.5" customHeight="1" x14ac:dyDescent="0.2">
      <c r="P16963" s="75"/>
      <c r="Q16963" s="75"/>
      <c r="W16963" s="75"/>
      <c r="AD16963" s="77"/>
    </row>
    <row r="16964" spans="16:30" ht="4.5" customHeight="1" x14ac:dyDescent="0.2">
      <c r="P16964" s="75"/>
      <c r="Q16964" s="75"/>
      <c r="W16964" s="75"/>
      <c r="AD16964" s="77"/>
    </row>
    <row r="16965" spans="16:30" ht="4.5" customHeight="1" x14ac:dyDescent="0.2">
      <c r="P16965" s="75"/>
      <c r="Q16965" s="75"/>
      <c r="W16965" s="75"/>
      <c r="AD16965" s="77"/>
    </row>
    <row r="16966" spans="16:30" ht="4.5" customHeight="1" x14ac:dyDescent="0.2">
      <c r="P16966" s="75"/>
      <c r="Q16966" s="75"/>
      <c r="W16966" s="75"/>
      <c r="AD16966" s="77"/>
    </row>
    <row r="16967" spans="16:30" ht="4.5" customHeight="1" x14ac:dyDescent="0.2">
      <c r="P16967" s="75"/>
      <c r="Q16967" s="75"/>
      <c r="W16967" s="75"/>
      <c r="AD16967" s="77"/>
    </row>
    <row r="16968" spans="16:30" ht="4.5" customHeight="1" x14ac:dyDescent="0.2">
      <c r="P16968" s="75"/>
      <c r="Q16968" s="75"/>
      <c r="W16968" s="75"/>
      <c r="AD16968" s="77"/>
    </row>
    <row r="16969" spans="16:30" ht="4.5" customHeight="1" x14ac:dyDescent="0.2">
      <c r="P16969" s="75"/>
      <c r="Q16969" s="75"/>
      <c r="W16969" s="75"/>
      <c r="AD16969" s="77"/>
    </row>
    <row r="16970" spans="16:30" ht="4.5" customHeight="1" x14ac:dyDescent="0.2">
      <c r="P16970" s="75"/>
      <c r="Q16970" s="75"/>
      <c r="W16970" s="75"/>
      <c r="AD16970" s="77"/>
    </row>
    <row r="16971" spans="16:30" ht="4.5" customHeight="1" x14ac:dyDescent="0.2">
      <c r="P16971" s="75"/>
      <c r="Q16971" s="75"/>
      <c r="W16971" s="75"/>
      <c r="AD16971" s="77"/>
    </row>
    <row r="16972" spans="16:30" ht="4.5" customHeight="1" x14ac:dyDescent="0.2">
      <c r="P16972" s="75"/>
      <c r="Q16972" s="75"/>
      <c r="W16972" s="75"/>
      <c r="AD16972" s="77"/>
    </row>
    <row r="16973" spans="16:30" ht="4.5" customHeight="1" x14ac:dyDescent="0.2">
      <c r="P16973" s="75"/>
      <c r="Q16973" s="75"/>
      <c r="W16973" s="75"/>
      <c r="AD16973" s="77"/>
    </row>
    <row r="16974" spans="16:30" ht="4.5" customHeight="1" x14ac:dyDescent="0.2">
      <c r="P16974" s="75"/>
      <c r="Q16974" s="75"/>
      <c r="W16974" s="75"/>
      <c r="AD16974" s="77"/>
    </row>
    <row r="16975" spans="16:30" ht="4.5" customHeight="1" x14ac:dyDescent="0.2">
      <c r="P16975" s="75"/>
      <c r="Q16975" s="75"/>
      <c r="W16975" s="75"/>
      <c r="AD16975" s="77"/>
    </row>
    <row r="16976" spans="16:30" ht="4.5" customHeight="1" x14ac:dyDescent="0.2">
      <c r="P16976" s="75"/>
      <c r="Q16976" s="75"/>
      <c r="W16976" s="75"/>
      <c r="AD16976" s="77"/>
    </row>
    <row r="16977" spans="16:30" ht="4.5" customHeight="1" x14ac:dyDescent="0.2">
      <c r="P16977" s="75"/>
      <c r="Q16977" s="75"/>
      <c r="W16977" s="75"/>
      <c r="AD16977" s="77"/>
    </row>
    <row r="16978" spans="16:30" ht="4.5" customHeight="1" x14ac:dyDescent="0.2">
      <c r="P16978" s="75"/>
      <c r="Q16978" s="75"/>
      <c r="W16978" s="75"/>
      <c r="AD16978" s="77"/>
    </row>
    <row r="16979" spans="16:30" ht="4.5" customHeight="1" x14ac:dyDescent="0.2">
      <c r="P16979" s="75"/>
      <c r="Q16979" s="75"/>
      <c r="W16979" s="75"/>
      <c r="AD16979" s="77"/>
    </row>
    <row r="16980" spans="16:30" ht="4.5" customHeight="1" x14ac:dyDescent="0.2">
      <c r="P16980" s="75"/>
      <c r="Q16980" s="75"/>
      <c r="W16980" s="75"/>
      <c r="AD16980" s="77"/>
    </row>
    <row r="16981" spans="16:30" ht="4.5" customHeight="1" x14ac:dyDescent="0.2">
      <c r="P16981" s="75"/>
      <c r="Q16981" s="75"/>
      <c r="W16981" s="75"/>
      <c r="AD16981" s="77"/>
    </row>
    <row r="16982" spans="16:30" ht="4.5" customHeight="1" x14ac:dyDescent="0.2">
      <c r="P16982" s="75"/>
      <c r="Q16982" s="75"/>
      <c r="W16982" s="75"/>
      <c r="AD16982" s="77"/>
    </row>
    <row r="16983" spans="16:30" ht="4.5" customHeight="1" x14ac:dyDescent="0.2">
      <c r="P16983" s="75"/>
      <c r="Q16983" s="75"/>
      <c r="W16983" s="75"/>
      <c r="AD16983" s="77"/>
    </row>
    <row r="16984" spans="16:30" ht="4.5" customHeight="1" x14ac:dyDescent="0.2">
      <c r="P16984" s="75"/>
      <c r="Q16984" s="75"/>
      <c r="W16984" s="75"/>
      <c r="AD16984" s="77"/>
    </row>
    <row r="16985" spans="16:30" ht="4.5" customHeight="1" x14ac:dyDescent="0.2">
      <c r="P16985" s="75"/>
      <c r="Q16985" s="75"/>
      <c r="W16985" s="75"/>
      <c r="AD16985" s="77"/>
    </row>
    <row r="16986" spans="16:30" ht="4.5" customHeight="1" x14ac:dyDescent="0.2">
      <c r="P16986" s="75"/>
      <c r="Q16986" s="75"/>
      <c r="W16986" s="75"/>
      <c r="AD16986" s="77"/>
    </row>
    <row r="16987" spans="16:30" ht="4.5" customHeight="1" x14ac:dyDescent="0.2">
      <c r="P16987" s="75"/>
      <c r="Q16987" s="75"/>
      <c r="W16987" s="75"/>
      <c r="AD16987" s="77"/>
    </row>
    <row r="16988" spans="16:30" ht="4.5" customHeight="1" x14ac:dyDescent="0.2">
      <c r="P16988" s="75"/>
      <c r="Q16988" s="75"/>
      <c r="W16988" s="75"/>
      <c r="AD16988" s="77"/>
    </row>
    <row r="16989" spans="16:30" ht="4.5" customHeight="1" x14ac:dyDescent="0.2">
      <c r="P16989" s="75"/>
      <c r="Q16989" s="75"/>
      <c r="W16989" s="75"/>
      <c r="AD16989" s="77"/>
    </row>
    <row r="16990" spans="16:30" ht="4.5" customHeight="1" x14ac:dyDescent="0.2">
      <c r="P16990" s="75"/>
      <c r="Q16990" s="75"/>
      <c r="W16990" s="75"/>
      <c r="AD16990" s="77"/>
    </row>
    <row r="16991" spans="16:30" ht="4.5" customHeight="1" x14ac:dyDescent="0.2">
      <c r="P16991" s="75"/>
      <c r="Q16991" s="75"/>
      <c r="W16991" s="75"/>
      <c r="AD16991" s="77"/>
    </row>
    <row r="16992" spans="16:30" ht="4.5" customHeight="1" x14ac:dyDescent="0.2">
      <c r="P16992" s="75"/>
      <c r="Q16992" s="75"/>
      <c r="W16992" s="75"/>
      <c r="AD16992" s="77"/>
    </row>
    <row r="16993" spans="16:30" ht="4.5" customHeight="1" x14ac:dyDescent="0.2">
      <c r="P16993" s="75"/>
      <c r="Q16993" s="75"/>
      <c r="W16993" s="75"/>
      <c r="AD16993" s="77"/>
    </row>
    <row r="16994" spans="16:30" ht="4.5" customHeight="1" x14ac:dyDescent="0.2">
      <c r="P16994" s="75"/>
      <c r="Q16994" s="75"/>
      <c r="W16994" s="75"/>
      <c r="AD16994" s="77"/>
    </row>
    <row r="16995" spans="16:30" ht="4.5" customHeight="1" x14ac:dyDescent="0.2">
      <c r="P16995" s="75"/>
      <c r="Q16995" s="75"/>
      <c r="W16995" s="75"/>
      <c r="AD16995" s="77"/>
    </row>
    <row r="16996" spans="16:30" ht="4.5" customHeight="1" x14ac:dyDescent="0.2">
      <c r="P16996" s="75"/>
      <c r="Q16996" s="75"/>
      <c r="W16996" s="75"/>
      <c r="AD16996" s="77"/>
    </row>
    <row r="16997" spans="16:30" ht="4.5" customHeight="1" x14ac:dyDescent="0.2">
      <c r="P16997" s="75"/>
      <c r="Q16997" s="75"/>
      <c r="W16997" s="75"/>
      <c r="AD16997" s="77"/>
    </row>
    <row r="16998" spans="16:30" ht="4.5" customHeight="1" x14ac:dyDescent="0.2">
      <c r="P16998" s="75"/>
      <c r="Q16998" s="75"/>
      <c r="W16998" s="75"/>
      <c r="AD16998" s="77"/>
    </row>
    <row r="16999" spans="16:30" ht="4.5" customHeight="1" x14ac:dyDescent="0.2">
      <c r="P16999" s="75"/>
      <c r="Q16999" s="75"/>
      <c r="W16999" s="75"/>
      <c r="AD16999" s="77"/>
    </row>
    <row r="17000" spans="16:30" ht="4.5" customHeight="1" x14ac:dyDescent="0.2">
      <c r="P17000" s="75"/>
      <c r="Q17000" s="75"/>
      <c r="W17000" s="75"/>
      <c r="AD17000" s="77"/>
    </row>
    <row r="17001" spans="16:30" ht="4.5" customHeight="1" x14ac:dyDescent="0.2">
      <c r="P17001" s="75"/>
      <c r="Q17001" s="75"/>
      <c r="W17001" s="75"/>
      <c r="AD17001" s="77"/>
    </row>
    <row r="17002" spans="16:30" ht="4.5" customHeight="1" x14ac:dyDescent="0.2">
      <c r="P17002" s="75"/>
      <c r="Q17002" s="75"/>
      <c r="W17002" s="75"/>
      <c r="AD17002" s="77"/>
    </row>
    <row r="17003" spans="16:30" ht="4.5" customHeight="1" x14ac:dyDescent="0.2">
      <c r="P17003" s="75"/>
      <c r="Q17003" s="75"/>
      <c r="W17003" s="75"/>
      <c r="AD17003" s="77"/>
    </row>
    <row r="17004" spans="16:30" ht="4.5" customHeight="1" x14ac:dyDescent="0.2">
      <c r="P17004" s="75"/>
      <c r="Q17004" s="75"/>
      <c r="W17004" s="75"/>
      <c r="AD17004" s="77"/>
    </row>
    <row r="17005" spans="16:30" ht="4.5" customHeight="1" x14ac:dyDescent="0.2">
      <c r="P17005" s="75"/>
      <c r="Q17005" s="75"/>
      <c r="W17005" s="75"/>
      <c r="AD17005" s="77"/>
    </row>
    <row r="17006" spans="16:30" ht="4.5" customHeight="1" x14ac:dyDescent="0.2">
      <c r="P17006" s="75"/>
      <c r="Q17006" s="75"/>
      <c r="W17006" s="75"/>
      <c r="AD17006" s="77"/>
    </row>
    <row r="17007" spans="16:30" ht="4.5" customHeight="1" x14ac:dyDescent="0.2">
      <c r="P17007" s="75"/>
      <c r="Q17007" s="75"/>
      <c r="W17007" s="75"/>
      <c r="AD17007" s="77"/>
    </row>
    <row r="17008" spans="16:30" ht="4.5" customHeight="1" x14ac:dyDescent="0.2">
      <c r="P17008" s="75"/>
      <c r="Q17008" s="75"/>
      <c r="W17008" s="75"/>
      <c r="AD17008" s="77"/>
    </row>
    <row r="17009" spans="16:30" ht="4.5" customHeight="1" x14ac:dyDescent="0.2">
      <c r="P17009" s="75"/>
      <c r="Q17009" s="75"/>
      <c r="W17009" s="75"/>
      <c r="AD17009" s="77"/>
    </row>
    <row r="17010" spans="16:30" ht="4.5" customHeight="1" x14ac:dyDescent="0.2">
      <c r="P17010" s="75"/>
      <c r="Q17010" s="75"/>
      <c r="W17010" s="75"/>
      <c r="AD17010" s="77"/>
    </row>
    <row r="17011" spans="16:30" ht="4.5" customHeight="1" x14ac:dyDescent="0.2">
      <c r="P17011" s="75"/>
      <c r="Q17011" s="75"/>
      <c r="W17011" s="75"/>
      <c r="AD17011" s="77"/>
    </row>
    <row r="17012" spans="16:30" ht="4.5" customHeight="1" x14ac:dyDescent="0.2">
      <c r="P17012" s="75"/>
      <c r="Q17012" s="75"/>
      <c r="W17012" s="75"/>
      <c r="AD17012" s="77"/>
    </row>
    <row r="17013" spans="16:30" ht="4.5" customHeight="1" x14ac:dyDescent="0.2">
      <c r="P17013" s="75"/>
      <c r="Q17013" s="75"/>
      <c r="W17013" s="75"/>
      <c r="AD17013" s="77"/>
    </row>
    <row r="17014" spans="16:30" ht="4.5" customHeight="1" x14ac:dyDescent="0.2">
      <c r="P17014" s="75"/>
      <c r="Q17014" s="75"/>
      <c r="W17014" s="75"/>
      <c r="AD17014" s="77"/>
    </row>
    <row r="17015" spans="16:30" ht="4.5" customHeight="1" x14ac:dyDescent="0.2">
      <c r="P17015" s="75"/>
      <c r="Q17015" s="75"/>
      <c r="W17015" s="75"/>
      <c r="AD17015" s="77"/>
    </row>
    <row r="17016" spans="16:30" ht="4.5" customHeight="1" x14ac:dyDescent="0.2">
      <c r="P17016" s="75"/>
      <c r="Q17016" s="75"/>
      <c r="W17016" s="75"/>
      <c r="AD17016" s="77"/>
    </row>
    <row r="17017" spans="16:30" ht="4.5" customHeight="1" x14ac:dyDescent="0.2">
      <c r="P17017" s="75"/>
      <c r="Q17017" s="75"/>
      <c r="W17017" s="75"/>
      <c r="AD17017" s="77"/>
    </row>
    <row r="17018" spans="16:30" ht="4.5" customHeight="1" x14ac:dyDescent="0.2">
      <c r="P17018" s="75"/>
      <c r="Q17018" s="75"/>
      <c r="W17018" s="75"/>
      <c r="AD17018" s="77"/>
    </row>
    <row r="17019" spans="16:30" ht="4.5" customHeight="1" x14ac:dyDescent="0.2">
      <c r="P17019" s="75"/>
      <c r="Q17019" s="75"/>
      <c r="W17019" s="75"/>
      <c r="AD17019" s="77"/>
    </row>
    <row r="17020" spans="16:30" ht="4.5" customHeight="1" x14ac:dyDescent="0.2">
      <c r="P17020" s="75"/>
      <c r="Q17020" s="75"/>
      <c r="W17020" s="75"/>
      <c r="AD17020" s="77"/>
    </row>
    <row r="17021" spans="16:30" ht="4.5" customHeight="1" x14ac:dyDescent="0.2">
      <c r="P17021" s="75"/>
      <c r="Q17021" s="75"/>
      <c r="W17021" s="75"/>
      <c r="AD17021" s="77"/>
    </row>
    <row r="17022" spans="16:30" ht="4.5" customHeight="1" x14ac:dyDescent="0.2">
      <c r="P17022" s="75"/>
      <c r="Q17022" s="75"/>
      <c r="W17022" s="75"/>
      <c r="AD17022" s="77"/>
    </row>
    <row r="17023" spans="16:30" ht="4.5" customHeight="1" x14ac:dyDescent="0.2">
      <c r="P17023" s="75"/>
      <c r="Q17023" s="75"/>
      <c r="W17023" s="75"/>
      <c r="AD17023" s="77"/>
    </row>
    <row r="17024" spans="16:30" ht="4.5" customHeight="1" x14ac:dyDescent="0.2">
      <c r="P17024" s="75"/>
      <c r="Q17024" s="75"/>
      <c r="W17024" s="75"/>
      <c r="AD17024" s="77"/>
    </row>
    <row r="17025" spans="16:30" ht="4.5" customHeight="1" x14ac:dyDescent="0.2">
      <c r="P17025" s="75"/>
      <c r="Q17025" s="75"/>
      <c r="W17025" s="75"/>
      <c r="AD17025" s="77"/>
    </row>
    <row r="17026" spans="16:30" ht="4.5" customHeight="1" x14ac:dyDescent="0.2">
      <c r="P17026" s="75"/>
      <c r="Q17026" s="75"/>
      <c r="W17026" s="75"/>
      <c r="AD17026" s="77"/>
    </row>
    <row r="17027" spans="16:30" ht="4.5" customHeight="1" x14ac:dyDescent="0.2">
      <c r="P17027" s="75"/>
      <c r="Q17027" s="75"/>
      <c r="W17027" s="75"/>
      <c r="AD17027" s="77"/>
    </row>
    <row r="17028" spans="16:30" ht="4.5" customHeight="1" x14ac:dyDescent="0.2">
      <c r="P17028" s="75"/>
      <c r="Q17028" s="75"/>
      <c r="W17028" s="75"/>
      <c r="AD17028" s="77"/>
    </row>
    <row r="17029" spans="16:30" ht="4.5" customHeight="1" x14ac:dyDescent="0.2">
      <c r="P17029" s="75"/>
      <c r="Q17029" s="75"/>
      <c r="W17029" s="75"/>
      <c r="AD17029" s="77"/>
    </row>
    <row r="17030" spans="16:30" ht="4.5" customHeight="1" x14ac:dyDescent="0.2">
      <c r="P17030" s="75"/>
      <c r="Q17030" s="75"/>
      <c r="W17030" s="75"/>
      <c r="AD17030" s="77"/>
    </row>
    <row r="17031" spans="16:30" ht="4.5" customHeight="1" x14ac:dyDescent="0.2">
      <c r="P17031" s="75"/>
      <c r="Q17031" s="75"/>
      <c r="W17031" s="75"/>
      <c r="AD17031" s="77"/>
    </row>
    <row r="17032" spans="16:30" ht="4.5" customHeight="1" x14ac:dyDescent="0.2">
      <c r="P17032" s="75"/>
      <c r="Q17032" s="75"/>
      <c r="W17032" s="75"/>
      <c r="AD17032" s="77"/>
    </row>
    <row r="17033" spans="16:30" ht="4.5" customHeight="1" x14ac:dyDescent="0.2">
      <c r="P17033" s="75"/>
      <c r="Q17033" s="75"/>
      <c r="W17033" s="75"/>
      <c r="AD17033" s="77"/>
    </row>
    <row r="17034" spans="16:30" ht="4.5" customHeight="1" x14ac:dyDescent="0.2">
      <c r="P17034" s="75"/>
      <c r="Q17034" s="75"/>
      <c r="W17034" s="75"/>
      <c r="AD17034" s="77"/>
    </row>
    <row r="17035" spans="16:30" ht="4.5" customHeight="1" x14ac:dyDescent="0.2">
      <c r="P17035" s="75"/>
      <c r="Q17035" s="75"/>
      <c r="W17035" s="75"/>
      <c r="AD17035" s="77"/>
    </row>
    <row r="17036" spans="16:30" ht="4.5" customHeight="1" x14ac:dyDescent="0.2">
      <c r="P17036" s="75"/>
      <c r="Q17036" s="75"/>
      <c r="W17036" s="75"/>
      <c r="AD17036" s="77"/>
    </row>
    <row r="17037" spans="16:30" ht="4.5" customHeight="1" x14ac:dyDescent="0.2">
      <c r="P17037" s="75"/>
      <c r="Q17037" s="75"/>
      <c r="W17037" s="75"/>
      <c r="AD17037" s="77"/>
    </row>
    <row r="17038" spans="16:30" ht="4.5" customHeight="1" x14ac:dyDescent="0.2">
      <c r="P17038" s="75"/>
      <c r="Q17038" s="75"/>
      <c r="W17038" s="75"/>
      <c r="AD17038" s="77"/>
    </row>
    <row r="17039" spans="16:30" ht="4.5" customHeight="1" x14ac:dyDescent="0.2">
      <c r="P17039" s="75"/>
      <c r="Q17039" s="75"/>
      <c r="W17039" s="75"/>
      <c r="AD17039" s="77"/>
    </row>
    <row r="17040" spans="16:30" ht="4.5" customHeight="1" x14ac:dyDescent="0.2">
      <c r="P17040" s="75"/>
      <c r="Q17040" s="75"/>
      <c r="W17040" s="75"/>
      <c r="AD17040" s="77"/>
    </row>
    <row r="17041" spans="16:30" ht="4.5" customHeight="1" x14ac:dyDescent="0.2">
      <c r="P17041" s="75"/>
      <c r="Q17041" s="75"/>
      <c r="W17041" s="75"/>
      <c r="AD17041" s="77"/>
    </row>
    <row r="17042" spans="16:30" ht="4.5" customHeight="1" x14ac:dyDescent="0.2">
      <c r="P17042" s="75"/>
      <c r="Q17042" s="75"/>
      <c r="W17042" s="75"/>
      <c r="AD17042" s="77"/>
    </row>
    <row r="17043" spans="16:30" ht="4.5" customHeight="1" x14ac:dyDescent="0.2">
      <c r="P17043" s="75"/>
      <c r="Q17043" s="75"/>
      <c r="W17043" s="75"/>
      <c r="AD17043" s="77"/>
    </row>
    <row r="17044" spans="16:30" ht="4.5" customHeight="1" x14ac:dyDescent="0.2">
      <c r="P17044" s="75"/>
      <c r="Q17044" s="75"/>
      <c r="W17044" s="75"/>
      <c r="AD17044" s="77"/>
    </row>
    <row r="17045" spans="16:30" ht="4.5" customHeight="1" x14ac:dyDescent="0.2">
      <c r="P17045" s="75"/>
      <c r="Q17045" s="75"/>
      <c r="W17045" s="75"/>
      <c r="AD17045" s="77"/>
    </row>
    <row r="17046" spans="16:30" ht="4.5" customHeight="1" x14ac:dyDescent="0.2">
      <c r="P17046" s="75"/>
      <c r="Q17046" s="75"/>
      <c r="W17046" s="75"/>
      <c r="AD17046" s="77"/>
    </row>
    <row r="17047" spans="16:30" ht="4.5" customHeight="1" x14ac:dyDescent="0.2">
      <c r="P17047" s="75"/>
      <c r="Q17047" s="75"/>
      <c r="W17047" s="75"/>
      <c r="AD17047" s="77"/>
    </row>
    <row r="17048" spans="16:30" ht="4.5" customHeight="1" x14ac:dyDescent="0.2">
      <c r="P17048" s="75"/>
      <c r="Q17048" s="75"/>
      <c r="W17048" s="75"/>
      <c r="AD17048" s="77"/>
    </row>
    <row r="17049" spans="16:30" ht="4.5" customHeight="1" x14ac:dyDescent="0.2">
      <c r="P17049" s="75"/>
      <c r="Q17049" s="75"/>
      <c r="W17049" s="75"/>
      <c r="AD17049" s="77"/>
    </row>
    <row r="17050" spans="16:30" ht="4.5" customHeight="1" x14ac:dyDescent="0.2">
      <c r="P17050" s="75"/>
      <c r="Q17050" s="75"/>
      <c r="W17050" s="75"/>
      <c r="AD17050" s="77"/>
    </row>
    <row r="17051" spans="16:30" ht="4.5" customHeight="1" x14ac:dyDescent="0.2">
      <c r="P17051" s="75"/>
      <c r="Q17051" s="75"/>
      <c r="W17051" s="75"/>
      <c r="AD17051" s="77"/>
    </row>
    <row r="17052" spans="16:30" ht="4.5" customHeight="1" x14ac:dyDescent="0.2">
      <c r="P17052" s="75"/>
      <c r="Q17052" s="75"/>
      <c r="W17052" s="75"/>
      <c r="AD17052" s="77"/>
    </row>
    <row r="17053" spans="16:30" ht="4.5" customHeight="1" x14ac:dyDescent="0.2">
      <c r="P17053" s="75"/>
      <c r="Q17053" s="75"/>
      <c r="W17053" s="75"/>
      <c r="AD17053" s="77"/>
    </row>
    <row r="17054" spans="16:30" ht="4.5" customHeight="1" x14ac:dyDescent="0.2">
      <c r="P17054" s="75"/>
      <c r="Q17054" s="75"/>
      <c r="W17054" s="75"/>
      <c r="AD17054" s="77"/>
    </row>
    <row r="17055" spans="16:30" ht="4.5" customHeight="1" x14ac:dyDescent="0.2">
      <c r="P17055" s="75"/>
      <c r="Q17055" s="75"/>
      <c r="W17055" s="75"/>
      <c r="AD17055" s="77"/>
    </row>
    <row r="17056" spans="16:30" ht="4.5" customHeight="1" x14ac:dyDescent="0.2">
      <c r="P17056" s="75"/>
      <c r="Q17056" s="75"/>
      <c r="W17056" s="75"/>
      <c r="AD17056" s="77"/>
    </row>
    <row r="17057" spans="16:30" ht="4.5" customHeight="1" x14ac:dyDescent="0.2">
      <c r="P17057" s="75"/>
      <c r="Q17057" s="75"/>
      <c r="W17057" s="75"/>
      <c r="AD17057" s="77"/>
    </row>
    <row r="17058" spans="16:30" ht="4.5" customHeight="1" x14ac:dyDescent="0.2">
      <c r="P17058" s="75"/>
      <c r="Q17058" s="75"/>
      <c r="W17058" s="75"/>
      <c r="AD17058" s="77"/>
    </row>
    <row r="17059" spans="16:30" ht="4.5" customHeight="1" x14ac:dyDescent="0.2">
      <c r="P17059" s="75"/>
      <c r="Q17059" s="75"/>
      <c r="W17059" s="75"/>
      <c r="AD17059" s="77"/>
    </row>
    <row r="17060" spans="16:30" ht="4.5" customHeight="1" x14ac:dyDescent="0.2">
      <c r="P17060" s="75"/>
      <c r="Q17060" s="75"/>
      <c r="W17060" s="75"/>
      <c r="AD17060" s="77"/>
    </row>
    <row r="17061" spans="16:30" ht="4.5" customHeight="1" x14ac:dyDescent="0.2">
      <c r="P17061" s="75"/>
      <c r="Q17061" s="75"/>
      <c r="W17061" s="75"/>
      <c r="AD17061" s="77"/>
    </row>
    <row r="17062" spans="16:30" ht="4.5" customHeight="1" x14ac:dyDescent="0.2">
      <c r="P17062" s="75"/>
      <c r="Q17062" s="75"/>
      <c r="W17062" s="75"/>
      <c r="AD17062" s="77"/>
    </row>
    <row r="17063" spans="16:30" ht="4.5" customHeight="1" x14ac:dyDescent="0.2">
      <c r="P17063" s="75"/>
      <c r="Q17063" s="75"/>
      <c r="W17063" s="75"/>
      <c r="AD17063" s="77"/>
    </row>
    <row r="17064" spans="16:30" ht="4.5" customHeight="1" x14ac:dyDescent="0.2">
      <c r="P17064" s="75"/>
      <c r="Q17064" s="75"/>
      <c r="W17064" s="75"/>
      <c r="AD17064" s="77"/>
    </row>
    <row r="17065" spans="16:30" ht="4.5" customHeight="1" x14ac:dyDescent="0.2">
      <c r="P17065" s="75"/>
      <c r="Q17065" s="75"/>
      <c r="W17065" s="75"/>
      <c r="AD17065" s="77"/>
    </row>
    <row r="17066" spans="16:30" ht="4.5" customHeight="1" x14ac:dyDescent="0.2">
      <c r="P17066" s="75"/>
      <c r="Q17066" s="75"/>
      <c r="W17066" s="75"/>
      <c r="AD17066" s="77"/>
    </row>
    <row r="17067" spans="16:30" ht="4.5" customHeight="1" x14ac:dyDescent="0.2">
      <c r="P17067" s="75"/>
      <c r="Q17067" s="75"/>
      <c r="W17067" s="75"/>
      <c r="AD17067" s="77"/>
    </row>
    <row r="17068" spans="16:30" ht="4.5" customHeight="1" x14ac:dyDescent="0.2">
      <c r="P17068" s="75"/>
      <c r="Q17068" s="75"/>
      <c r="W17068" s="75"/>
      <c r="AD17068" s="77"/>
    </row>
    <row r="17069" spans="16:30" ht="4.5" customHeight="1" x14ac:dyDescent="0.2">
      <c r="P17069" s="75"/>
      <c r="Q17069" s="75"/>
      <c r="W17069" s="75"/>
      <c r="AD17069" s="77"/>
    </row>
    <row r="17070" spans="16:30" ht="4.5" customHeight="1" x14ac:dyDescent="0.2">
      <c r="P17070" s="75"/>
      <c r="Q17070" s="75"/>
      <c r="W17070" s="75"/>
      <c r="AD17070" s="77"/>
    </row>
    <row r="17071" spans="16:30" ht="4.5" customHeight="1" x14ac:dyDescent="0.2">
      <c r="P17071" s="75"/>
      <c r="Q17071" s="75"/>
      <c r="W17071" s="75"/>
      <c r="AD17071" s="77"/>
    </row>
    <row r="17072" spans="16:30" ht="4.5" customHeight="1" x14ac:dyDescent="0.2">
      <c r="P17072" s="75"/>
      <c r="Q17072" s="75"/>
      <c r="W17072" s="75"/>
      <c r="AD17072" s="77"/>
    </row>
    <row r="17073" spans="16:30" ht="4.5" customHeight="1" x14ac:dyDescent="0.2">
      <c r="P17073" s="75"/>
      <c r="Q17073" s="75"/>
      <c r="W17073" s="75"/>
      <c r="AD17073" s="77"/>
    </row>
    <row r="17074" spans="16:30" ht="4.5" customHeight="1" x14ac:dyDescent="0.2">
      <c r="P17074" s="75"/>
      <c r="Q17074" s="75"/>
      <c r="W17074" s="75"/>
      <c r="AD17074" s="77"/>
    </row>
    <row r="17075" spans="16:30" ht="4.5" customHeight="1" x14ac:dyDescent="0.2">
      <c r="P17075" s="75"/>
      <c r="Q17075" s="75"/>
      <c r="W17075" s="75"/>
      <c r="AD17075" s="77"/>
    </row>
    <row r="17076" spans="16:30" ht="4.5" customHeight="1" x14ac:dyDescent="0.2">
      <c r="P17076" s="75"/>
      <c r="Q17076" s="75"/>
      <c r="W17076" s="75"/>
      <c r="AD17076" s="77"/>
    </row>
    <row r="17077" spans="16:30" ht="4.5" customHeight="1" x14ac:dyDescent="0.2">
      <c r="P17077" s="75"/>
      <c r="Q17077" s="75"/>
      <c r="W17077" s="75"/>
      <c r="AD17077" s="77"/>
    </row>
    <row r="17078" spans="16:30" ht="4.5" customHeight="1" x14ac:dyDescent="0.2">
      <c r="P17078" s="75"/>
      <c r="Q17078" s="75"/>
      <c r="W17078" s="75"/>
      <c r="AD17078" s="77"/>
    </row>
    <row r="17079" spans="16:30" ht="4.5" customHeight="1" x14ac:dyDescent="0.2">
      <c r="P17079" s="75"/>
      <c r="Q17079" s="75"/>
      <c r="W17079" s="75"/>
      <c r="AD17079" s="77"/>
    </row>
    <row r="17080" spans="16:30" ht="4.5" customHeight="1" x14ac:dyDescent="0.2">
      <c r="P17080" s="75"/>
      <c r="Q17080" s="75"/>
      <c r="W17080" s="75"/>
      <c r="AD17080" s="77"/>
    </row>
    <row r="17081" spans="16:30" ht="4.5" customHeight="1" x14ac:dyDescent="0.2">
      <c r="P17081" s="75"/>
      <c r="Q17081" s="75"/>
      <c r="W17081" s="75"/>
      <c r="AD17081" s="77"/>
    </row>
    <row r="17082" spans="16:30" ht="4.5" customHeight="1" x14ac:dyDescent="0.2">
      <c r="P17082" s="75"/>
      <c r="Q17082" s="75"/>
      <c r="W17082" s="75"/>
      <c r="AD17082" s="77"/>
    </row>
    <row r="17083" spans="16:30" ht="4.5" customHeight="1" x14ac:dyDescent="0.2">
      <c r="P17083" s="75"/>
      <c r="Q17083" s="75"/>
      <c r="W17083" s="75"/>
      <c r="AD17083" s="77"/>
    </row>
    <row r="17084" spans="16:30" ht="4.5" customHeight="1" x14ac:dyDescent="0.2">
      <c r="P17084" s="75"/>
      <c r="Q17084" s="75"/>
      <c r="W17084" s="75"/>
      <c r="AD17084" s="77"/>
    </row>
    <row r="17085" spans="16:30" ht="4.5" customHeight="1" x14ac:dyDescent="0.2">
      <c r="P17085" s="75"/>
      <c r="Q17085" s="75"/>
      <c r="W17085" s="75"/>
      <c r="AD17085" s="77"/>
    </row>
    <row r="17086" spans="16:30" ht="4.5" customHeight="1" x14ac:dyDescent="0.2">
      <c r="P17086" s="75"/>
      <c r="Q17086" s="75"/>
      <c r="W17086" s="75"/>
      <c r="AD17086" s="77"/>
    </row>
    <row r="17087" spans="16:30" ht="4.5" customHeight="1" x14ac:dyDescent="0.2">
      <c r="P17087" s="75"/>
      <c r="Q17087" s="75"/>
      <c r="W17087" s="75"/>
      <c r="AD17087" s="77"/>
    </row>
    <row r="17088" spans="16:30" ht="4.5" customHeight="1" x14ac:dyDescent="0.2">
      <c r="P17088" s="75"/>
      <c r="Q17088" s="75"/>
      <c r="W17088" s="75"/>
      <c r="AD17088" s="77"/>
    </row>
    <row r="17089" spans="16:30" ht="4.5" customHeight="1" x14ac:dyDescent="0.2">
      <c r="P17089" s="75"/>
      <c r="Q17089" s="75"/>
      <c r="W17089" s="75"/>
      <c r="AD17089" s="77"/>
    </row>
    <row r="17090" spans="16:30" ht="4.5" customHeight="1" x14ac:dyDescent="0.2">
      <c r="P17090" s="75"/>
      <c r="Q17090" s="75"/>
      <c r="W17090" s="75"/>
      <c r="AD17090" s="77"/>
    </row>
    <row r="17091" spans="16:30" ht="4.5" customHeight="1" x14ac:dyDescent="0.2">
      <c r="P17091" s="75"/>
      <c r="Q17091" s="75"/>
      <c r="W17091" s="75"/>
      <c r="AD17091" s="77"/>
    </row>
    <row r="17092" spans="16:30" ht="4.5" customHeight="1" x14ac:dyDescent="0.2">
      <c r="P17092" s="75"/>
      <c r="Q17092" s="75"/>
      <c r="W17092" s="75"/>
      <c r="AD17092" s="77"/>
    </row>
    <row r="17093" spans="16:30" ht="4.5" customHeight="1" x14ac:dyDescent="0.2">
      <c r="P17093" s="75"/>
      <c r="Q17093" s="75"/>
      <c r="W17093" s="75"/>
      <c r="AD17093" s="77"/>
    </row>
    <row r="17094" spans="16:30" ht="4.5" customHeight="1" x14ac:dyDescent="0.2">
      <c r="P17094" s="75"/>
      <c r="Q17094" s="75"/>
      <c r="W17094" s="75"/>
      <c r="AD17094" s="77"/>
    </row>
    <row r="17095" spans="16:30" ht="4.5" customHeight="1" x14ac:dyDescent="0.2">
      <c r="P17095" s="75"/>
      <c r="Q17095" s="75"/>
      <c r="W17095" s="75"/>
      <c r="AD17095" s="77"/>
    </row>
    <row r="17096" spans="16:30" ht="4.5" customHeight="1" x14ac:dyDescent="0.2">
      <c r="P17096" s="75"/>
      <c r="Q17096" s="75"/>
      <c r="W17096" s="75"/>
      <c r="AD17096" s="77"/>
    </row>
    <row r="17097" spans="16:30" ht="4.5" customHeight="1" x14ac:dyDescent="0.2">
      <c r="P17097" s="75"/>
      <c r="Q17097" s="75"/>
      <c r="W17097" s="75"/>
      <c r="AD17097" s="77"/>
    </row>
    <row r="17098" spans="16:30" ht="4.5" customHeight="1" x14ac:dyDescent="0.2">
      <c r="P17098" s="75"/>
      <c r="Q17098" s="75"/>
      <c r="W17098" s="75"/>
      <c r="AD17098" s="77"/>
    </row>
    <row r="17099" spans="16:30" ht="4.5" customHeight="1" x14ac:dyDescent="0.2">
      <c r="P17099" s="75"/>
      <c r="Q17099" s="75"/>
      <c r="W17099" s="75"/>
      <c r="AD17099" s="77"/>
    </row>
    <row r="17100" spans="16:30" ht="4.5" customHeight="1" x14ac:dyDescent="0.2">
      <c r="P17100" s="75"/>
      <c r="Q17100" s="75"/>
      <c r="W17100" s="75"/>
      <c r="AD17100" s="77"/>
    </row>
    <row r="17101" spans="16:30" ht="4.5" customHeight="1" x14ac:dyDescent="0.2">
      <c r="P17101" s="75"/>
      <c r="Q17101" s="75"/>
      <c r="W17101" s="75"/>
      <c r="AD17101" s="77"/>
    </row>
    <row r="17102" spans="16:30" ht="4.5" customHeight="1" x14ac:dyDescent="0.2">
      <c r="P17102" s="75"/>
      <c r="Q17102" s="75"/>
      <c r="W17102" s="75"/>
      <c r="AD17102" s="77"/>
    </row>
    <row r="17103" spans="16:30" ht="4.5" customHeight="1" x14ac:dyDescent="0.2">
      <c r="P17103" s="75"/>
      <c r="Q17103" s="75"/>
      <c r="W17103" s="75"/>
      <c r="AD17103" s="77"/>
    </row>
    <row r="17104" spans="16:30" ht="4.5" customHeight="1" x14ac:dyDescent="0.2">
      <c r="P17104" s="75"/>
      <c r="Q17104" s="75"/>
      <c r="W17104" s="75"/>
      <c r="AD17104" s="77"/>
    </row>
    <row r="17105" spans="16:30" ht="4.5" customHeight="1" x14ac:dyDescent="0.2">
      <c r="P17105" s="75"/>
      <c r="Q17105" s="75"/>
      <c r="W17105" s="75"/>
      <c r="AD17105" s="77"/>
    </row>
    <row r="17106" spans="16:30" ht="4.5" customHeight="1" x14ac:dyDescent="0.2">
      <c r="P17106" s="75"/>
      <c r="Q17106" s="75"/>
      <c r="W17106" s="75"/>
      <c r="AD17106" s="77"/>
    </row>
    <row r="17107" spans="16:30" ht="4.5" customHeight="1" x14ac:dyDescent="0.2">
      <c r="P17107" s="75"/>
      <c r="Q17107" s="75"/>
      <c r="W17107" s="75"/>
      <c r="AD17107" s="77"/>
    </row>
    <row r="17108" spans="16:30" ht="4.5" customHeight="1" x14ac:dyDescent="0.2">
      <c r="P17108" s="75"/>
      <c r="Q17108" s="75"/>
      <c r="W17108" s="75"/>
      <c r="AD17108" s="77"/>
    </row>
    <row r="17109" spans="16:30" ht="4.5" customHeight="1" x14ac:dyDescent="0.2">
      <c r="P17109" s="75"/>
      <c r="Q17109" s="75"/>
      <c r="W17109" s="75"/>
      <c r="AD17109" s="77"/>
    </row>
    <row r="17110" spans="16:30" ht="4.5" customHeight="1" x14ac:dyDescent="0.2">
      <c r="P17110" s="75"/>
      <c r="Q17110" s="75"/>
      <c r="W17110" s="75"/>
      <c r="AD17110" s="77"/>
    </row>
    <row r="17111" spans="16:30" ht="4.5" customHeight="1" x14ac:dyDescent="0.2">
      <c r="P17111" s="75"/>
      <c r="Q17111" s="75"/>
      <c r="W17111" s="75"/>
      <c r="AD17111" s="77"/>
    </row>
    <row r="17112" spans="16:30" ht="4.5" customHeight="1" x14ac:dyDescent="0.2">
      <c r="P17112" s="75"/>
      <c r="Q17112" s="75"/>
      <c r="W17112" s="75"/>
      <c r="AD17112" s="77"/>
    </row>
    <row r="17113" spans="16:30" ht="4.5" customHeight="1" x14ac:dyDescent="0.2">
      <c r="P17113" s="75"/>
      <c r="Q17113" s="75"/>
      <c r="W17113" s="75"/>
      <c r="AD17113" s="77"/>
    </row>
    <row r="17114" spans="16:30" ht="4.5" customHeight="1" x14ac:dyDescent="0.2">
      <c r="P17114" s="75"/>
      <c r="Q17114" s="75"/>
      <c r="W17114" s="75"/>
      <c r="AD17114" s="77"/>
    </row>
    <row r="17115" spans="16:30" ht="4.5" customHeight="1" x14ac:dyDescent="0.2">
      <c r="P17115" s="75"/>
      <c r="Q17115" s="75"/>
      <c r="W17115" s="75"/>
      <c r="AD17115" s="77"/>
    </row>
    <row r="17116" spans="16:30" ht="4.5" customHeight="1" x14ac:dyDescent="0.2">
      <c r="P17116" s="75"/>
      <c r="Q17116" s="75"/>
      <c r="W17116" s="75"/>
      <c r="AD17116" s="77"/>
    </row>
    <row r="17117" spans="16:30" ht="4.5" customHeight="1" x14ac:dyDescent="0.2">
      <c r="P17117" s="75"/>
      <c r="Q17117" s="75"/>
      <c r="W17117" s="75"/>
      <c r="AD17117" s="77"/>
    </row>
    <row r="17118" spans="16:30" ht="4.5" customHeight="1" x14ac:dyDescent="0.2">
      <c r="P17118" s="75"/>
      <c r="Q17118" s="75"/>
      <c r="W17118" s="75"/>
      <c r="AD17118" s="77"/>
    </row>
    <row r="17119" spans="16:30" ht="4.5" customHeight="1" x14ac:dyDescent="0.2">
      <c r="P17119" s="75"/>
      <c r="Q17119" s="75"/>
      <c r="W17119" s="75"/>
      <c r="AD17119" s="77"/>
    </row>
    <row r="17120" spans="16:30" ht="4.5" customHeight="1" x14ac:dyDescent="0.2">
      <c r="P17120" s="75"/>
      <c r="Q17120" s="75"/>
      <c r="W17120" s="75"/>
      <c r="AD17120" s="77"/>
    </row>
    <row r="17121" spans="16:30" ht="4.5" customHeight="1" x14ac:dyDescent="0.2">
      <c r="P17121" s="75"/>
      <c r="Q17121" s="75"/>
      <c r="W17121" s="75"/>
      <c r="AD17121" s="77"/>
    </row>
    <row r="17122" spans="16:30" ht="4.5" customHeight="1" x14ac:dyDescent="0.2">
      <c r="P17122" s="75"/>
      <c r="Q17122" s="75"/>
      <c r="W17122" s="75"/>
      <c r="AD17122" s="77"/>
    </row>
    <row r="17123" spans="16:30" ht="4.5" customHeight="1" x14ac:dyDescent="0.2">
      <c r="P17123" s="75"/>
      <c r="Q17123" s="75"/>
      <c r="W17123" s="75"/>
      <c r="AD17123" s="77"/>
    </row>
    <row r="17124" spans="16:30" ht="4.5" customHeight="1" x14ac:dyDescent="0.2">
      <c r="P17124" s="75"/>
      <c r="Q17124" s="75"/>
      <c r="W17124" s="75"/>
      <c r="AD17124" s="77"/>
    </row>
    <row r="17125" spans="16:30" ht="4.5" customHeight="1" x14ac:dyDescent="0.2">
      <c r="P17125" s="75"/>
      <c r="Q17125" s="75"/>
      <c r="W17125" s="75"/>
      <c r="AD17125" s="77"/>
    </row>
    <row r="17126" spans="16:30" ht="4.5" customHeight="1" x14ac:dyDescent="0.2">
      <c r="P17126" s="75"/>
      <c r="Q17126" s="75"/>
      <c r="W17126" s="75"/>
      <c r="AD17126" s="77"/>
    </row>
    <row r="17127" spans="16:30" ht="4.5" customHeight="1" x14ac:dyDescent="0.2">
      <c r="P17127" s="75"/>
      <c r="Q17127" s="75"/>
      <c r="W17127" s="75"/>
      <c r="AD17127" s="77"/>
    </row>
    <row r="17128" spans="16:30" ht="4.5" customHeight="1" x14ac:dyDescent="0.2">
      <c r="P17128" s="75"/>
      <c r="Q17128" s="75"/>
      <c r="W17128" s="75"/>
      <c r="AD17128" s="77"/>
    </row>
    <row r="17129" spans="16:30" ht="4.5" customHeight="1" x14ac:dyDescent="0.2">
      <c r="P17129" s="75"/>
      <c r="Q17129" s="75"/>
      <c r="W17129" s="75"/>
      <c r="AD17129" s="77"/>
    </row>
    <row r="17130" spans="16:30" ht="4.5" customHeight="1" x14ac:dyDescent="0.2">
      <c r="P17130" s="75"/>
      <c r="Q17130" s="75"/>
      <c r="W17130" s="75"/>
      <c r="AD17130" s="77"/>
    </row>
    <row r="17131" spans="16:30" ht="4.5" customHeight="1" x14ac:dyDescent="0.2">
      <c r="P17131" s="75"/>
      <c r="Q17131" s="75"/>
      <c r="W17131" s="75"/>
      <c r="AD17131" s="77"/>
    </row>
    <row r="17132" spans="16:30" ht="4.5" customHeight="1" x14ac:dyDescent="0.2">
      <c r="P17132" s="75"/>
      <c r="Q17132" s="75"/>
      <c r="W17132" s="75"/>
      <c r="AD17132" s="77"/>
    </row>
    <row r="17133" spans="16:30" ht="4.5" customHeight="1" x14ac:dyDescent="0.2">
      <c r="P17133" s="75"/>
      <c r="Q17133" s="75"/>
      <c r="W17133" s="75"/>
      <c r="AD17133" s="77"/>
    </row>
    <row r="17134" spans="16:30" ht="4.5" customHeight="1" x14ac:dyDescent="0.2">
      <c r="P17134" s="75"/>
      <c r="Q17134" s="75"/>
      <c r="W17134" s="75"/>
      <c r="AD17134" s="77"/>
    </row>
    <row r="17135" spans="16:30" ht="4.5" customHeight="1" x14ac:dyDescent="0.2">
      <c r="P17135" s="75"/>
      <c r="Q17135" s="75"/>
      <c r="W17135" s="75"/>
      <c r="AD17135" s="77"/>
    </row>
    <row r="17136" spans="16:30" ht="4.5" customHeight="1" x14ac:dyDescent="0.2">
      <c r="P17136" s="75"/>
      <c r="Q17136" s="75"/>
      <c r="W17136" s="75"/>
      <c r="AD17136" s="77"/>
    </row>
    <row r="17137" spans="16:30" ht="4.5" customHeight="1" x14ac:dyDescent="0.2">
      <c r="P17137" s="75"/>
      <c r="Q17137" s="75"/>
      <c r="W17137" s="75"/>
      <c r="AD17137" s="77"/>
    </row>
    <row r="17138" spans="16:30" ht="4.5" customHeight="1" x14ac:dyDescent="0.2">
      <c r="P17138" s="75"/>
      <c r="Q17138" s="75"/>
      <c r="W17138" s="75"/>
      <c r="AD17138" s="77"/>
    </row>
    <row r="17139" spans="16:30" ht="4.5" customHeight="1" x14ac:dyDescent="0.2">
      <c r="P17139" s="75"/>
      <c r="Q17139" s="75"/>
      <c r="W17139" s="75"/>
      <c r="AD17139" s="77"/>
    </row>
    <row r="17140" spans="16:30" ht="4.5" customHeight="1" x14ac:dyDescent="0.2">
      <c r="P17140" s="75"/>
      <c r="Q17140" s="75"/>
      <c r="W17140" s="75"/>
      <c r="AD17140" s="77"/>
    </row>
    <row r="17141" spans="16:30" ht="4.5" customHeight="1" x14ac:dyDescent="0.2">
      <c r="P17141" s="75"/>
      <c r="Q17141" s="75"/>
      <c r="W17141" s="75"/>
      <c r="AD17141" s="77"/>
    </row>
    <row r="17142" spans="16:30" ht="4.5" customHeight="1" x14ac:dyDescent="0.2">
      <c r="P17142" s="75"/>
      <c r="Q17142" s="75"/>
      <c r="W17142" s="75"/>
      <c r="AD17142" s="77"/>
    </row>
    <row r="17143" spans="16:30" ht="4.5" customHeight="1" x14ac:dyDescent="0.2">
      <c r="P17143" s="75"/>
      <c r="Q17143" s="75"/>
      <c r="W17143" s="75"/>
      <c r="AD17143" s="77"/>
    </row>
    <row r="17144" spans="16:30" ht="4.5" customHeight="1" x14ac:dyDescent="0.2">
      <c r="P17144" s="75"/>
      <c r="Q17144" s="75"/>
      <c r="W17144" s="75"/>
      <c r="AD17144" s="77"/>
    </row>
    <row r="17145" spans="16:30" ht="4.5" customHeight="1" x14ac:dyDescent="0.2">
      <c r="P17145" s="75"/>
      <c r="Q17145" s="75"/>
      <c r="W17145" s="75"/>
      <c r="AD17145" s="77"/>
    </row>
    <row r="17146" spans="16:30" ht="4.5" customHeight="1" x14ac:dyDescent="0.2">
      <c r="P17146" s="75"/>
      <c r="Q17146" s="75"/>
      <c r="W17146" s="75"/>
      <c r="AD17146" s="77"/>
    </row>
    <row r="17147" spans="16:30" ht="4.5" customHeight="1" x14ac:dyDescent="0.2">
      <c r="P17147" s="75"/>
      <c r="Q17147" s="75"/>
      <c r="W17147" s="75"/>
      <c r="AD17147" s="77"/>
    </row>
    <row r="17148" spans="16:30" ht="4.5" customHeight="1" x14ac:dyDescent="0.2">
      <c r="P17148" s="75"/>
      <c r="Q17148" s="75"/>
      <c r="W17148" s="75"/>
      <c r="AD17148" s="77"/>
    </row>
    <row r="17149" spans="16:30" ht="4.5" customHeight="1" x14ac:dyDescent="0.2">
      <c r="P17149" s="75"/>
      <c r="Q17149" s="75"/>
      <c r="W17149" s="75"/>
      <c r="AD17149" s="77"/>
    </row>
    <row r="17150" spans="16:30" ht="4.5" customHeight="1" x14ac:dyDescent="0.2">
      <c r="P17150" s="75"/>
      <c r="Q17150" s="75"/>
      <c r="W17150" s="75"/>
      <c r="AD17150" s="77"/>
    </row>
    <row r="17151" spans="16:30" ht="4.5" customHeight="1" x14ac:dyDescent="0.2">
      <c r="P17151" s="75"/>
      <c r="Q17151" s="75"/>
      <c r="W17151" s="75"/>
      <c r="AD17151" s="77"/>
    </row>
    <row r="17152" spans="16:30" ht="4.5" customHeight="1" x14ac:dyDescent="0.2">
      <c r="P17152" s="75"/>
      <c r="Q17152" s="75"/>
      <c r="W17152" s="75"/>
      <c r="AD17152" s="77"/>
    </row>
    <row r="17153" spans="16:30" ht="4.5" customHeight="1" x14ac:dyDescent="0.2">
      <c r="P17153" s="75"/>
      <c r="Q17153" s="75"/>
      <c r="W17153" s="75"/>
      <c r="AD17153" s="77"/>
    </row>
    <row r="17154" spans="16:30" ht="4.5" customHeight="1" x14ac:dyDescent="0.2">
      <c r="P17154" s="75"/>
      <c r="Q17154" s="75"/>
      <c r="W17154" s="75"/>
      <c r="AD17154" s="77"/>
    </row>
    <row r="17155" spans="16:30" ht="4.5" customHeight="1" x14ac:dyDescent="0.2">
      <c r="P17155" s="75"/>
      <c r="Q17155" s="75"/>
      <c r="W17155" s="75"/>
      <c r="AD17155" s="77"/>
    </row>
    <row r="17156" spans="16:30" ht="4.5" customHeight="1" x14ac:dyDescent="0.2">
      <c r="P17156" s="75"/>
      <c r="Q17156" s="75"/>
      <c r="W17156" s="75"/>
      <c r="AD17156" s="77"/>
    </row>
    <row r="17157" spans="16:30" ht="4.5" customHeight="1" x14ac:dyDescent="0.2">
      <c r="P17157" s="75"/>
      <c r="Q17157" s="75"/>
      <c r="W17157" s="75"/>
      <c r="AD17157" s="77"/>
    </row>
    <row r="17158" spans="16:30" ht="4.5" customHeight="1" x14ac:dyDescent="0.2">
      <c r="P17158" s="75"/>
      <c r="Q17158" s="75"/>
      <c r="W17158" s="75"/>
      <c r="AD17158" s="77"/>
    </row>
    <row r="17159" spans="16:30" ht="4.5" customHeight="1" x14ac:dyDescent="0.2">
      <c r="P17159" s="75"/>
      <c r="Q17159" s="75"/>
      <c r="W17159" s="75"/>
      <c r="AD17159" s="77"/>
    </row>
    <row r="17160" spans="16:30" ht="4.5" customHeight="1" x14ac:dyDescent="0.2">
      <c r="P17160" s="75"/>
      <c r="Q17160" s="75"/>
      <c r="W17160" s="75"/>
      <c r="AD17160" s="77"/>
    </row>
    <row r="17161" spans="16:30" ht="4.5" customHeight="1" x14ac:dyDescent="0.2">
      <c r="P17161" s="75"/>
      <c r="Q17161" s="75"/>
      <c r="W17161" s="75"/>
      <c r="AD17161" s="77"/>
    </row>
    <row r="17162" spans="16:30" ht="4.5" customHeight="1" x14ac:dyDescent="0.2">
      <c r="P17162" s="75"/>
      <c r="Q17162" s="75"/>
      <c r="W17162" s="75"/>
      <c r="AD17162" s="77"/>
    </row>
    <row r="17163" spans="16:30" ht="4.5" customHeight="1" x14ac:dyDescent="0.2">
      <c r="P17163" s="75"/>
      <c r="Q17163" s="75"/>
      <c r="W17163" s="75"/>
      <c r="AD17163" s="77"/>
    </row>
    <row r="17164" spans="16:30" ht="4.5" customHeight="1" x14ac:dyDescent="0.2">
      <c r="P17164" s="75"/>
      <c r="Q17164" s="75"/>
      <c r="W17164" s="75"/>
      <c r="AD17164" s="77"/>
    </row>
    <row r="17165" spans="16:30" ht="4.5" customHeight="1" x14ac:dyDescent="0.2">
      <c r="P17165" s="75"/>
      <c r="Q17165" s="75"/>
      <c r="W17165" s="75"/>
      <c r="AD17165" s="77"/>
    </row>
    <row r="17166" spans="16:30" ht="4.5" customHeight="1" x14ac:dyDescent="0.2">
      <c r="P17166" s="75"/>
      <c r="Q17166" s="75"/>
      <c r="W17166" s="75"/>
      <c r="AD17166" s="77"/>
    </row>
    <row r="17167" spans="16:30" ht="4.5" customHeight="1" x14ac:dyDescent="0.2">
      <c r="P17167" s="75"/>
      <c r="Q17167" s="75"/>
      <c r="W17167" s="75"/>
      <c r="AD17167" s="77"/>
    </row>
    <row r="17168" spans="16:30" ht="4.5" customHeight="1" x14ac:dyDescent="0.2">
      <c r="P17168" s="75"/>
      <c r="Q17168" s="75"/>
      <c r="W17168" s="75"/>
      <c r="AD17168" s="77"/>
    </row>
    <row r="17169" spans="16:30" ht="4.5" customHeight="1" x14ac:dyDescent="0.2">
      <c r="P17169" s="75"/>
      <c r="Q17169" s="75"/>
      <c r="W17169" s="75"/>
      <c r="AD17169" s="77"/>
    </row>
    <row r="17170" spans="16:30" ht="4.5" customHeight="1" x14ac:dyDescent="0.2">
      <c r="P17170" s="75"/>
      <c r="Q17170" s="75"/>
      <c r="W17170" s="75"/>
      <c r="AD17170" s="77"/>
    </row>
    <row r="17171" spans="16:30" ht="4.5" customHeight="1" x14ac:dyDescent="0.2">
      <c r="P17171" s="75"/>
      <c r="Q17171" s="75"/>
      <c r="W17171" s="75"/>
      <c r="AD17171" s="77"/>
    </row>
    <row r="17172" spans="16:30" ht="4.5" customHeight="1" x14ac:dyDescent="0.2">
      <c r="P17172" s="75"/>
      <c r="Q17172" s="75"/>
      <c r="W17172" s="75"/>
      <c r="AD17172" s="77"/>
    </row>
    <row r="17173" spans="16:30" ht="4.5" customHeight="1" x14ac:dyDescent="0.2">
      <c r="P17173" s="75"/>
      <c r="Q17173" s="75"/>
      <c r="W17173" s="75"/>
      <c r="AD17173" s="77"/>
    </row>
    <row r="17174" spans="16:30" ht="4.5" customHeight="1" x14ac:dyDescent="0.2">
      <c r="P17174" s="75"/>
      <c r="Q17174" s="75"/>
      <c r="W17174" s="75"/>
      <c r="AD17174" s="77"/>
    </row>
    <row r="17175" spans="16:30" ht="4.5" customHeight="1" x14ac:dyDescent="0.2">
      <c r="P17175" s="75"/>
      <c r="Q17175" s="75"/>
      <c r="W17175" s="75"/>
      <c r="AD17175" s="77"/>
    </row>
    <row r="17176" spans="16:30" ht="4.5" customHeight="1" x14ac:dyDescent="0.2">
      <c r="P17176" s="75"/>
      <c r="Q17176" s="75"/>
      <c r="W17176" s="75"/>
      <c r="AD17176" s="77"/>
    </row>
    <row r="17177" spans="16:30" ht="4.5" customHeight="1" x14ac:dyDescent="0.2">
      <c r="P17177" s="75"/>
      <c r="Q17177" s="75"/>
      <c r="W17177" s="75"/>
      <c r="AD17177" s="77"/>
    </row>
    <row r="17178" spans="16:30" ht="4.5" customHeight="1" x14ac:dyDescent="0.2">
      <c r="P17178" s="75"/>
      <c r="Q17178" s="75"/>
      <c r="W17178" s="75"/>
      <c r="AD17178" s="77"/>
    </row>
    <row r="17179" spans="16:30" ht="4.5" customHeight="1" x14ac:dyDescent="0.2">
      <c r="P17179" s="75"/>
      <c r="Q17179" s="75"/>
      <c r="W17179" s="75"/>
      <c r="AD17179" s="77"/>
    </row>
    <row r="17180" spans="16:30" ht="4.5" customHeight="1" x14ac:dyDescent="0.2">
      <c r="P17180" s="75"/>
      <c r="Q17180" s="75"/>
      <c r="W17180" s="75"/>
      <c r="AD17180" s="77"/>
    </row>
    <row r="17181" spans="16:30" ht="4.5" customHeight="1" x14ac:dyDescent="0.2">
      <c r="P17181" s="75"/>
      <c r="Q17181" s="75"/>
      <c r="W17181" s="75"/>
      <c r="AD17181" s="77"/>
    </row>
    <row r="17182" spans="16:30" ht="4.5" customHeight="1" x14ac:dyDescent="0.2">
      <c r="P17182" s="75"/>
      <c r="Q17182" s="75"/>
      <c r="W17182" s="75"/>
      <c r="AD17182" s="77"/>
    </row>
    <row r="17183" spans="16:30" ht="4.5" customHeight="1" x14ac:dyDescent="0.2">
      <c r="P17183" s="75"/>
      <c r="Q17183" s="75"/>
      <c r="W17183" s="75"/>
      <c r="AD17183" s="77"/>
    </row>
    <row r="17184" spans="16:30" ht="4.5" customHeight="1" x14ac:dyDescent="0.2">
      <c r="P17184" s="75"/>
      <c r="Q17184" s="75"/>
      <c r="W17184" s="75"/>
      <c r="AD17184" s="77"/>
    </row>
    <row r="17185" spans="16:30" ht="4.5" customHeight="1" x14ac:dyDescent="0.2">
      <c r="P17185" s="75"/>
      <c r="Q17185" s="75"/>
      <c r="W17185" s="75"/>
      <c r="AD17185" s="77"/>
    </row>
    <row r="17186" spans="16:30" ht="4.5" customHeight="1" x14ac:dyDescent="0.2">
      <c r="P17186" s="75"/>
      <c r="Q17186" s="75"/>
      <c r="W17186" s="75"/>
      <c r="AD17186" s="77"/>
    </row>
    <row r="17187" spans="16:30" ht="4.5" customHeight="1" x14ac:dyDescent="0.2">
      <c r="P17187" s="75"/>
      <c r="Q17187" s="75"/>
      <c r="W17187" s="75"/>
      <c r="AD17187" s="77"/>
    </row>
    <row r="17188" spans="16:30" ht="4.5" customHeight="1" x14ac:dyDescent="0.2">
      <c r="P17188" s="75"/>
      <c r="Q17188" s="75"/>
      <c r="W17188" s="75"/>
      <c r="AD17188" s="77"/>
    </row>
    <row r="17189" spans="16:30" ht="4.5" customHeight="1" x14ac:dyDescent="0.2">
      <c r="P17189" s="75"/>
      <c r="Q17189" s="75"/>
      <c r="W17189" s="75"/>
      <c r="AD17189" s="77"/>
    </row>
    <row r="17190" spans="16:30" ht="4.5" customHeight="1" x14ac:dyDescent="0.2">
      <c r="P17190" s="75"/>
      <c r="Q17190" s="75"/>
      <c r="W17190" s="75"/>
      <c r="AD17190" s="77"/>
    </row>
    <row r="17191" spans="16:30" ht="4.5" customHeight="1" x14ac:dyDescent="0.2">
      <c r="P17191" s="75"/>
      <c r="Q17191" s="75"/>
      <c r="W17191" s="75"/>
      <c r="AD17191" s="77"/>
    </row>
    <row r="17192" spans="16:30" ht="4.5" customHeight="1" x14ac:dyDescent="0.2">
      <c r="P17192" s="75"/>
      <c r="Q17192" s="75"/>
      <c r="W17192" s="75"/>
      <c r="AD17192" s="77"/>
    </row>
    <row r="17193" spans="16:30" ht="4.5" customHeight="1" x14ac:dyDescent="0.2">
      <c r="P17193" s="75"/>
      <c r="Q17193" s="75"/>
      <c r="W17193" s="75"/>
      <c r="AD17193" s="77"/>
    </row>
    <row r="17194" spans="16:30" ht="4.5" customHeight="1" x14ac:dyDescent="0.2">
      <c r="P17194" s="75"/>
      <c r="Q17194" s="75"/>
      <c r="W17194" s="75"/>
      <c r="AD17194" s="77"/>
    </row>
    <row r="17195" spans="16:30" ht="4.5" customHeight="1" x14ac:dyDescent="0.2">
      <c r="P17195" s="75"/>
      <c r="Q17195" s="75"/>
      <c r="W17195" s="75"/>
      <c r="AD17195" s="77"/>
    </row>
    <row r="17196" spans="16:30" ht="4.5" customHeight="1" x14ac:dyDescent="0.2">
      <c r="P17196" s="75"/>
      <c r="Q17196" s="75"/>
      <c r="W17196" s="75"/>
      <c r="AD17196" s="77"/>
    </row>
    <row r="17197" spans="16:30" ht="4.5" customHeight="1" x14ac:dyDescent="0.2">
      <c r="P17197" s="75"/>
      <c r="Q17197" s="75"/>
      <c r="W17197" s="75"/>
      <c r="AD17197" s="77"/>
    </row>
    <row r="17198" spans="16:30" ht="4.5" customHeight="1" x14ac:dyDescent="0.2">
      <c r="P17198" s="75"/>
      <c r="Q17198" s="75"/>
      <c r="W17198" s="75"/>
      <c r="AD17198" s="77"/>
    </row>
    <row r="17199" spans="16:30" ht="4.5" customHeight="1" x14ac:dyDescent="0.2">
      <c r="P17199" s="75"/>
      <c r="Q17199" s="75"/>
      <c r="W17199" s="75"/>
      <c r="AD17199" s="77"/>
    </row>
    <row r="17200" spans="16:30" ht="4.5" customHeight="1" x14ac:dyDescent="0.2">
      <c r="P17200" s="75"/>
      <c r="Q17200" s="75"/>
      <c r="W17200" s="75"/>
      <c r="AD17200" s="77"/>
    </row>
    <row r="17201" spans="16:30" ht="4.5" customHeight="1" x14ac:dyDescent="0.2">
      <c r="P17201" s="75"/>
      <c r="Q17201" s="75"/>
      <c r="W17201" s="75"/>
      <c r="AD17201" s="77"/>
    </row>
    <row r="17202" spans="16:30" ht="4.5" customHeight="1" x14ac:dyDescent="0.2">
      <c r="P17202" s="75"/>
      <c r="Q17202" s="75"/>
      <c r="W17202" s="75"/>
      <c r="AD17202" s="77"/>
    </row>
    <row r="17203" spans="16:30" ht="4.5" customHeight="1" x14ac:dyDescent="0.2">
      <c r="P17203" s="75"/>
      <c r="Q17203" s="75"/>
      <c r="W17203" s="75"/>
      <c r="AD17203" s="77"/>
    </row>
    <row r="17204" spans="16:30" ht="4.5" customHeight="1" x14ac:dyDescent="0.2">
      <c r="P17204" s="75"/>
      <c r="Q17204" s="75"/>
      <c r="W17204" s="75"/>
      <c r="AD17204" s="77"/>
    </row>
    <row r="17205" spans="16:30" ht="4.5" customHeight="1" x14ac:dyDescent="0.2">
      <c r="P17205" s="75"/>
      <c r="Q17205" s="75"/>
      <c r="W17205" s="75"/>
      <c r="AD17205" s="77"/>
    </row>
    <row r="17206" spans="16:30" ht="4.5" customHeight="1" x14ac:dyDescent="0.2">
      <c r="P17206" s="75"/>
      <c r="Q17206" s="75"/>
      <c r="W17206" s="75"/>
      <c r="AD17206" s="77"/>
    </row>
    <row r="17207" spans="16:30" ht="4.5" customHeight="1" x14ac:dyDescent="0.2">
      <c r="P17207" s="75"/>
      <c r="Q17207" s="75"/>
      <c r="W17207" s="75"/>
      <c r="AD17207" s="77"/>
    </row>
    <row r="17208" spans="16:30" ht="4.5" customHeight="1" x14ac:dyDescent="0.2">
      <c r="P17208" s="75"/>
      <c r="Q17208" s="75"/>
      <c r="W17208" s="75"/>
      <c r="AD17208" s="77"/>
    </row>
    <row r="17209" spans="16:30" ht="4.5" customHeight="1" x14ac:dyDescent="0.2">
      <c r="P17209" s="75"/>
      <c r="Q17209" s="75"/>
      <c r="W17209" s="75"/>
      <c r="AD17209" s="77"/>
    </row>
    <row r="17210" spans="16:30" ht="4.5" customHeight="1" x14ac:dyDescent="0.2">
      <c r="P17210" s="75"/>
      <c r="Q17210" s="75"/>
      <c r="W17210" s="75"/>
      <c r="AD17210" s="77"/>
    </row>
    <row r="17211" spans="16:30" ht="4.5" customHeight="1" x14ac:dyDescent="0.2">
      <c r="P17211" s="75"/>
      <c r="Q17211" s="75"/>
      <c r="W17211" s="75"/>
      <c r="AD17211" s="77"/>
    </row>
    <row r="17212" spans="16:30" ht="4.5" customHeight="1" x14ac:dyDescent="0.2">
      <c r="P17212" s="75"/>
      <c r="Q17212" s="75"/>
      <c r="W17212" s="75"/>
      <c r="AD17212" s="77"/>
    </row>
    <row r="17213" spans="16:30" ht="4.5" customHeight="1" x14ac:dyDescent="0.2">
      <c r="P17213" s="75"/>
      <c r="Q17213" s="75"/>
      <c r="W17213" s="75"/>
      <c r="AD17213" s="77"/>
    </row>
    <row r="17214" spans="16:30" ht="4.5" customHeight="1" x14ac:dyDescent="0.2">
      <c r="P17214" s="75"/>
      <c r="Q17214" s="75"/>
      <c r="W17214" s="75"/>
      <c r="AD17214" s="77"/>
    </row>
    <row r="17215" spans="16:30" ht="4.5" customHeight="1" x14ac:dyDescent="0.2">
      <c r="P17215" s="75"/>
      <c r="Q17215" s="75"/>
      <c r="W17215" s="75"/>
      <c r="AD17215" s="77"/>
    </row>
    <row r="17216" spans="16:30" ht="4.5" customHeight="1" x14ac:dyDescent="0.2">
      <c r="P17216" s="75"/>
      <c r="Q17216" s="75"/>
      <c r="W17216" s="75"/>
      <c r="AD17216" s="77"/>
    </row>
    <row r="17217" spans="16:30" ht="4.5" customHeight="1" x14ac:dyDescent="0.2">
      <c r="P17217" s="75"/>
      <c r="Q17217" s="75"/>
      <c r="W17217" s="75"/>
      <c r="AD17217" s="77"/>
    </row>
    <row r="17218" spans="16:30" ht="4.5" customHeight="1" x14ac:dyDescent="0.2">
      <c r="P17218" s="75"/>
      <c r="Q17218" s="75"/>
      <c r="W17218" s="75"/>
      <c r="AD17218" s="77"/>
    </row>
    <row r="17219" spans="16:30" ht="4.5" customHeight="1" x14ac:dyDescent="0.2">
      <c r="P17219" s="75"/>
      <c r="Q17219" s="75"/>
      <c r="W17219" s="75"/>
      <c r="AD17219" s="77"/>
    </row>
    <row r="17220" spans="16:30" ht="4.5" customHeight="1" x14ac:dyDescent="0.2">
      <c r="P17220" s="75"/>
      <c r="Q17220" s="75"/>
      <c r="W17220" s="75"/>
      <c r="AD17220" s="77"/>
    </row>
    <row r="17221" spans="16:30" ht="4.5" customHeight="1" x14ac:dyDescent="0.2">
      <c r="P17221" s="75"/>
      <c r="Q17221" s="75"/>
      <c r="W17221" s="75"/>
      <c r="AD17221" s="77"/>
    </row>
    <row r="17222" spans="16:30" ht="4.5" customHeight="1" x14ac:dyDescent="0.2">
      <c r="P17222" s="75"/>
      <c r="Q17222" s="75"/>
      <c r="W17222" s="75"/>
      <c r="AD17222" s="77"/>
    </row>
    <row r="17223" spans="16:30" ht="4.5" customHeight="1" x14ac:dyDescent="0.2">
      <c r="P17223" s="75"/>
      <c r="Q17223" s="75"/>
      <c r="W17223" s="75"/>
      <c r="AD17223" s="77"/>
    </row>
    <row r="17224" spans="16:30" ht="4.5" customHeight="1" x14ac:dyDescent="0.2">
      <c r="P17224" s="75"/>
      <c r="Q17224" s="75"/>
      <c r="W17224" s="75"/>
      <c r="AD17224" s="77"/>
    </row>
    <row r="17225" spans="16:30" ht="4.5" customHeight="1" x14ac:dyDescent="0.2">
      <c r="P17225" s="75"/>
      <c r="Q17225" s="75"/>
      <c r="W17225" s="75"/>
      <c r="AD17225" s="77"/>
    </row>
    <row r="17226" spans="16:30" ht="4.5" customHeight="1" x14ac:dyDescent="0.2">
      <c r="P17226" s="75"/>
      <c r="Q17226" s="75"/>
      <c r="W17226" s="75"/>
      <c r="AD17226" s="77"/>
    </row>
    <row r="17227" spans="16:30" ht="4.5" customHeight="1" x14ac:dyDescent="0.2">
      <c r="P17227" s="75"/>
      <c r="Q17227" s="75"/>
      <c r="W17227" s="75"/>
      <c r="AD17227" s="77"/>
    </row>
    <row r="17228" spans="16:30" ht="4.5" customHeight="1" x14ac:dyDescent="0.2">
      <c r="P17228" s="75"/>
      <c r="Q17228" s="75"/>
      <c r="W17228" s="75"/>
      <c r="AD17228" s="77"/>
    </row>
    <row r="17229" spans="16:30" ht="4.5" customHeight="1" x14ac:dyDescent="0.2">
      <c r="P17229" s="75"/>
      <c r="Q17229" s="75"/>
      <c r="W17229" s="75"/>
      <c r="AD17229" s="77"/>
    </row>
    <row r="17230" spans="16:30" ht="4.5" customHeight="1" x14ac:dyDescent="0.2">
      <c r="P17230" s="75"/>
      <c r="Q17230" s="75"/>
      <c r="W17230" s="75"/>
      <c r="AD17230" s="77"/>
    </row>
    <row r="17231" spans="16:30" ht="4.5" customHeight="1" x14ac:dyDescent="0.2">
      <c r="P17231" s="75"/>
      <c r="Q17231" s="75"/>
      <c r="W17231" s="75"/>
      <c r="AD17231" s="77"/>
    </row>
    <row r="17232" spans="16:30" ht="4.5" customHeight="1" x14ac:dyDescent="0.2">
      <c r="P17232" s="75"/>
      <c r="Q17232" s="75"/>
      <c r="W17232" s="75"/>
      <c r="AD17232" s="77"/>
    </row>
    <row r="17233" spans="16:30" ht="4.5" customHeight="1" x14ac:dyDescent="0.2">
      <c r="P17233" s="75"/>
      <c r="Q17233" s="75"/>
      <c r="W17233" s="75"/>
      <c r="AD17233" s="77"/>
    </row>
    <row r="17234" spans="16:30" ht="4.5" customHeight="1" x14ac:dyDescent="0.2">
      <c r="P17234" s="75"/>
      <c r="Q17234" s="75"/>
      <c r="W17234" s="75"/>
      <c r="AD17234" s="77"/>
    </row>
    <row r="17235" spans="16:30" ht="4.5" customHeight="1" x14ac:dyDescent="0.2">
      <c r="P17235" s="75"/>
      <c r="Q17235" s="75"/>
      <c r="W17235" s="75"/>
      <c r="AD17235" s="77"/>
    </row>
    <row r="17236" spans="16:30" ht="4.5" customHeight="1" x14ac:dyDescent="0.2">
      <c r="P17236" s="75"/>
      <c r="Q17236" s="75"/>
      <c r="W17236" s="75"/>
      <c r="AD17236" s="77"/>
    </row>
    <row r="17237" spans="16:30" ht="4.5" customHeight="1" x14ac:dyDescent="0.2">
      <c r="P17237" s="75"/>
      <c r="Q17237" s="75"/>
      <c r="W17237" s="75"/>
      <c r="AD17237" s="77"/>
    </row>
    <row r="17238" spans="16:30" ht="4.5" customHeight="1" x14ac:dyDescent="0.2">
      <c r="P17238" s="75"/>
      <c r="Q17238" s="75"/>
      <c r="W17238" s="75"/>
      <c r="AD17238" s="77"/>
    </row>
    <row r="17239" spans="16:30" ht="4.5" customHeight="1" x14ac:dyDescent="0.2">
      <c r="P17239" s="75"/>
      <c r="Q17239" s="75"/>
      <c r="W17239" s="75"/>
      <c r="AD17239" s="77"/>
    </row>
    <row r="17240" spans="16:30" ht="4.5" customHeight="1" x14ac:dyDescent="0.2">
      <c r="P17240" s="75"/>
      <c r="Q17240" s="75"/>
      <c r="W17240" s="75"/>
      <c r="AD17240" s="77"/>
    </row>
    <row r="17241" spans="16:30" ht="4.5" customHeight="1" x14ac:dyDescent="0.2">
      <c r="P17241" s="75"/>
      <c r="Q17241" s="75"/>
      <c r="W17241" s="75"/>
      <c r="AD17241" s="77"/>
    </row>
    <row r="17242" spans="16:30" ht="4.5" customHeight="1" x14ac:dyDescent="0.2">
      <c r="P17242" s="75"/>
      <c r="Q17242" s="75"/>
      <c r="W17242" s="75"/>
      <c r="AD17242" s="77"/>
    </row>
    <row r="17243" spans="16:30" ht="4.5" customHeight="1" x14ac:dyDescent="0.2">
      <c r="P17243" s="75"/>
      <c r="Q17243" s="75"/>
      <c r="W17243" s="75"/>
      <c r="AD17243" s="77"/>
    </row>
    <row r="17244" spans="16:30" ht="4.5" customHeight="1" x14ac:dyDescent="0.2">
      <c r="P17244" s="75"/>
      <c r="Q17244" s="75"/>
      <c r="W17244" s="75"/>
      <c r="AD17244" s="77"/>
    </row>
    <row r="17245" spans="16:30" ht="4.5" customHeight="1" x14ac:dyDescent="0.2">
      <c r="P17245" s="75"/>
      <c r="Q17245" s="75"/>
      <c r="W17245" s="75"/>
      <c r="AD17245" s="77"/>
    </row>
    <row r="17246" spans="16:30" ht="4.5" customHeight="1" x14ac:dyDescent="0.2">
      <c r="P17246" s="75"/>
      <c r="Q17246" s="75"/>
      <c r="W17246" s="75"/>
      <c r="AD17246" s="77"/>
    </row>
    <row r="17247" spans="16:30" ht="4.5" customHeight="1" x14ac:dyDescent="0.2">
      <c r="P17247" s="75"/>
      <c r="Q17247" s="75"/>
      <c r="W17247" s="75"/>
      <c r="AD17247" s="77"/>
    </row>
    <row r="17248" spans="16:30" ht="4.5" customHeight="1" x14ac:dyDescent="0.2">
      <c r="P17248" s="75"/>
      <c r="Q17248" s="75"/>
      <c r="W17248" s="75"/>
      <c r="AD17248" s="77"/>
    </row>
    <row r="17249" spans="16:30" ht="4.5" customHeight="1" x14ac:dyDescent="0.2">
      <c r="P17249" s="75"/>
      <c r="Q17249" s="75"/>
      <c r="W17249" s="75"/>
      <c r="AD17249" s="77"/>
    </row>
    <row r="17250" spans="16:30" ht="4.5" customHeight="1" x14ac:dyDescent="0.2">
      <c r="P17250" s="75"/>
      <c r="Q17250" s="75"/>
      <c r="W17250" s="75"/>
      <c r="AD17250" s="77"/>
    </row>
    <row r="17251" spans="16:30" ht="4.5" customHeight="1" x14ac:dyDescent="0.2">
      <c r="P17251" s="75"/>
      <c r="Q17251" s="75"/>
      <c r="W17251" s="75"/>
      <c r="AD17251" s="77"/>
    </row>
    <row r="17252" spans="16:30" ht="4.5" customHeight="1" x14ac:dyDescent="0.2">
      <c r="P17252" s="75"/>
      <c r="Q17252" s="75"/>
      <c r="W17252" s="75"/>
      <c r="AD17252" s="77"/>
    </row>
    <row r="17253" spans="16:30" ht="4.5" customHeight="1" x14ac:dyDescent="0.2">
      <c r="P17253" s="75"/>
      <c r="Q17253" s="75"/>
      <c r="W17253" s="75"/>
      <c r="AD17253" s="77"/>
    </row>
    <row r="17254" spans="16:30" ht="4.5" customHeight="1" x14ac:dyDescent="0.2">
      <c r="P17254" s="75"/>
      <c r="Q17254" s="75"/>
      <c r="W17254" s="75"/>
      <c r="AD17254" s="77"/>
    </row>
    <row r="17255" spans="16:30" ht="4.5" customHeight="1" x14ac:dyDescent="0.2">
      <c r="P17255" s="75"/>
      <c r="Q17255" s="75"/>
      <c r="W17255" s="75"/>
      <c r="AD17255" s="77"/>
    </row>
    <row r="17256" spans="16:30" ht="4.5" customHeight="1" x14ac:dyDescent="0.2">
      <c r="P17256" s="75"/>
      <c r="Q17256" s="75"/>
      <c r="W17256" s="75"/>
      <c r="AD17256" s="77"/>
    </row>
    <row r="17257" spans="16:30" ht="4.5" customHeight="1" x14ac:dyDescent="0.2">
      <c r="P17257" s="75"/>
      <c r="Q17257" s="75"/>
      <c r="W17257" s="75"/>
      <c r="AD17257" s="77"/>
    </row>
    <row r="17258" spans="16:30" ht="4.5" customHeight="1" x14ac:dyDescent="0.2">
      <c r="P17258" s="75"/>
      <c r="Q17258" s="75"/>
      <c r="W17258" s="75"/>
      <c r="AD17258" s="77"/>
    </row>
    <row r="17259" spans="16:30" ht="4.5" customHeight="1" x14ac:dyDescent="0.2">
      <c r="P17259" s="75"/>
      <c r="Q17259" s="75"/>
      <c r="W17259" s="75"/>
      <c r="AD17259" s="77"/>
    </row>
    <row r="17260" spans="16:30" ht="4.5" customHeight="1" x14ac:dyDescent="0.2">
      <c r="P17260" s="75"/>
      <c r="Q17260" s="75"/>
      <c r="W17260" s="75"/>
      <c r="AD17260" s="77"/>
    </row>
    <row r="17261" spans="16:30" ht="4.5" customHeight="1" x14ac:dyDescent="0.2">
      <c r="P17261" s="75"/>
      <c r="Q17261" s="75"/>
      <c r="W17261" s="75"/>
      <c r="AD17261" s="77"/>
    </row>
    <row r="17262" spans="16:30" ht="4.5" customHeight="1" x14ac:dyDescent="0.2">
      <c r="P17262" s="75"/>
      <c r="Q17262" s="75"/>
      <c r="W17262" s="75"/>
      <c r="AD17262" s="77"/>
    </row>
    <row r="17263" spans="16:30" ht="4.5" customHeight="1" x14ac:dyDescent="0.2">
      <c r="P17263" s="75"/>
      <c r="Q17263" s="75"/>
      <c r="W17263" s="75"/>
      <c r="AD17263" s="77"/>
    </row>
    <row r="17264" spans="16:30" ht="4.5" customHeight="1" x14ac:dyDescent="0.2">
      <c r="P17264" s="75"/>
      <c r="Q17264" s="75"/>
      <c r="W17264" s="75"/>
      <c r="AD17264" s="77"/>
    </row>
    <row r="17265" spans="16:30" ht="4.5" customHeight="1" x14ac:dyDescent="0.2">
      <c r="P17265" s="75"/>
      <c r="Q17265" s="75"/>
      <c r="W17265" s="75"/>
      <c r="AD17265" s="77"/>
    </row>
    <row r="17266" spans="16:30" ht="4.5" customHeight="1" x14ac:dyDescent="0.2">
      <c r="P17266" s="75"/>
      <c r="Q17266" s="75"/>
      <c r="W17266" s="75"/>
      <c r="AD17266" s="77"/>
    </row>
    <row r="17267" spans="16:30" ht="4.5" customHeight="1" x14ac:dyDescent="0.2">
      <c r="P17267" s="75"/>
      <c r="Q17267" s="75"/>
      <c r="W17267" s="75"/>
      <c r="AD17267" s="77"/>
    </row>
    <row r="17268" spans="16:30" ht="4.5" customHeight="1" x14ac:dyDescent="0.2">
      <c r="P17268" s="75"/>
      <c r="Q17268" s="75"/>
      <c r="W17268" s="75"/>
      <c r="AD17268" s="77"/>
    </row>
    <row r="17269" spans="16:30" ht="4.5" customHeight="1" x14ac:dyDescent="0.2">
      <c r="P17269" s="75"/>
      <c r="Q17269" s="75"/>
      <c r="W17269" s="75"/>
      <c r="AD17269" s="77"/>
    </row>
    <row r="17270" spans="16:30" ht="4.5" customHeight="1" x14ac:dyDescent="0.2">
      <c r="P17270" s="75"/>
      <c r="Q17270" s="75"/>
      <c r="W17270" s="75"/>
      <c r="AD17270" s="77"/>
    </row>
    <row r="17271" spans="16:30" ht="4.5" customHeight="1" x14ac:dyDescent="0.2">
      <c r="P17271" s="75"/>
      <c r="Q17271" s="75"/>
      <c r="W17271" s="75"/>
      <c r="AD17271" s="77"/>
    </row>
    <row r="17272" spans="16:30" ht="4.5" customHeight="1" x14ac:dyDescent="0.2">
      <c r="P17272" s="75"/>
      <c r="Q17272" s="75"/>
      <c r="W17272" s="75"/>
      <c r="AD17272" s="77"/>
    </row>
    <row r="17273" spans="16:30" ht="4.5" customHeight="1" x14ac:dyDescent="0.2">
      <c r="P17273" s="75"/>
      <c r="Q17273" s="75"/>
      <c r="W17273" s="75"/>
      <c r="AD17273" s="77"/>
    </row>
    <row r="17274" spans="16:30" ht="4.5" customHeight="1" x14ac:dyDescent="0.2">
      <c r="P17274" s="75"/>
      <c r="Q17274" s="75"/>
      <c r="W17274" s="75"/>
      <c r="AD17274" s="77"/>
    </row>
    <row r="17275" spans="16:30" ht="4.5" customHeight="1" x14ac:dyDescent="0.2">
      <c r="P17275" s="75"/>
      <c r="Q17275" s="75"/>
      <c r="W17275" s="75"/>
      <c r="AD17275" s="77"/>
    </row>
    <row r="17276" spans="16:30" ht="4.5" customHeight="1" x14ac:dyDescent="0.2">
      <c r="P17276" s="75"/>
      <c r="Q17276" s="75"/>
      <c r="W17276" s="75"/>
      <c r="AD17276" s="77"/>
    </row>
    <row r="17277" spans="16:30" ht="4.5" customHeight="1" x14ac:dyDescent="0.2">
      <c r="P17277" s="75"/>
      <c r="Q17277" s="75"/>
      <c r="W17277" s="75"/>
      <c r="AD17277" s="77"/>
    </row>
    <row r="17278" spans="16:30" ht="4.5" customHeight="1" x14ac:dyDescent="0.2">
      <c r="P17278" s="75"/>
      <c r="Q17278" s="75"/>
      <c r="W17278" s="75"/>
      <c r="AD17278" s="77"/>
    </row>
    <row r="17279" spans="16:30" ht="4.5" customHeight="1" x14ac:dyDescent="0.2">
      <c r="P17279" s="75"/>
      <c r="Q17279" s="75"/>
      <c r="W17279" s="75"/>
      <c r="AD17279" s="77"/>
    </row>
    <row r="17280" spans="16:30" ht="4.5" customHeight="1" x14ac:dyDescent="0.2">
      <c r="P17280" s="75"/>
      <c r="Q17280" s="75"/>
      <c r="W17280" s="75"/>
      <c r="AD17280" s="77"/>
    </row>
    <row r="17281" spans="16:30" ht="4.5" customHeight="1" x14ac:dyDescent="0.2">
      <c r="P17281" s="75"/>
      <c r="Q17281" s="75"/>
      <c r="W17281" s="75"/>
      <c r="AD17281" s="77"/>
    </row>
    <row r="17282" spans="16:30" ht="4.5" customHeight="1" x14ac:dyDescent="0.2">
      <c r="P17282" s="75"/>
      <c r="Q17282" s="75"/>
      <c r="W17282" s="75"/>
      <c r="AD17282" s="77"/>
    </row>
    <row r="17283" spans="16:30" ht="4.5" customHeight="1" x14ac:dyDescent="0.2">
      <c r="P17283" s="75"/>
      <c r="Q17283" s="75"/>
      <c r="W17283" s="75"/>
      <c r="AD17283" s="77"/>
    </row>
    <row r="17284" spans="16:30" ht="4.5" customHeight="1" x14ac:dyDescent="0.2">
      <c r="P17284" s="75"/>
      <c r="Q17284" s="75"/>
      <c r="W17284" s="75"/>
      <c r="AD17284" s="77"/>
    </row>
    <row r="17285" spans="16:30" ht="4.5" customHeight="1" x14ac:dyDescent="0.2">
      <c r="P17285" s="75"/>
      <c r="Q17285" s="75"/>
      <c r="W17285" s="75"/>
      <c r="AD17285" s="77"/>
    </row>
    <row r="17286" spans="16:30" ht="4.5" customHeight="1" x14ac:dyDescent="0.2">
      <c r="P17286" s="75"/>
      <c r="Q17286" s="75"/>
      <c r="W17286" s="75"/>
      <c r="AD17286" s="77"/>
    </row>
    <row r="17287" spans="16:30" ht="4.5" customHeight="1" x14ac:dyDescent="0.2">
      <c r="P17287" s="75"/>
      <c r="Q17287" s="75"/>
      <c r="W17287" s="75"/>
      <c r="AD17287" s="77"/>
    </row>
    <row r="17288" spans="16:30" ht="4.5" customHeight="1" x14ac:dyDescent="0.2">
      <c r="P17288" s="75"/>
      <c r="Q17288" s="75"/>
      <c r="W17288" s="75"/>
      <c r="AD17288" s="77"/>
    </row>
    <row r="17289" spans="16:30" ht="4.5" customHeight="1" x14ac:dyDescent="0.2">
      <c r="P17289" s="75"/>
      <c r="Q17289" s="75"/>
      <c r="W17289" s="75"/>
      <c r="AD17289" s="77"/>
    </row>
    <row r="17290" spans="16:30" ht="4.5" customHeight="1" x14ac:dyDescent="0.2">
      <c r="P17290" s="75"/>
      <c r="Q17290" s="75"/>
      <c r="W17290" s="75"/>
      <c r="AD17290" s="77"/>
    </row>
    <row r="17291" spans="16:30" ht="4.5" customHeight="1" x14ac:dyDescent="0.2">
      <c r="P17291" s="75"/>
      <c r="Q17291" s="75"/>
      <c r="W17291" s="75"/>
      <c r="AD17291" s="77"/>
    </row>
    <row r="17292" spans="16:30" ht="4.5" customHeight="1" x14ac:dyDescent="0.2">
      <c r="P17292" s="75"/>
      <c r="Q17292" s="75"/>
      <c r="W17292" s="75"/>
      <c r="AD17292" s="77"/>
    </row>
    <row r="17293" spans="16:30" ht="4.5" customHeight="1" x14ac:dyDescent="0.2">
      <c r="P17293" s="75"/>
      <c r="Q17293" s="75"/>
      <c r="W17293" s="75"/>
      <c r="AD17293" s="77"/>
    </row>
    <row r="17294" spans="16:30" ht="4.5" customHeight="1" x14ac:dyDescent="0.2">
      <c r="P17294" s="75"/>
      <c r="Q17294" s="75"/>
      <c r="W17294" s="75"/>
      <c r="AD17294" s="77"/>
    </row>
    <row r="17295" spans="16:30" ht="4.5" customHeight="1" x14ac:dyDescent="0.2">
      <c r="P17295" s="75"/>
      <c r="Q17295" s="75"/>
      <c r="W17295" s="75"/>
      <c r="AD17295" s="77"/>
    </row>
    <row r="17296" spans="16:30" ht="4.5" customHeight="1" x14ac:dyDescent="0.2">
      <c r="P17296" s="75"/>
      <c r="Q17296" s="75"/>
      <c r="W17296" s="75"/>
      <c r="AD17296" s="77"/>
    </row>
    <row r="17297" spans="16:30" ht="4.5" customHeight="1" x14ac:dyDescent="0.2">
      <c r="P17297" s="75"/>
      <c r="Q17297" s="75"/>
      <c r="W17297" s="75"/>
      <c r="AD17297" s="77"/>
    </row>
    <row r="17298" spans="16:30" ht="4.5" customHeight="1" x14ac:dyDescent="0.2">
      <c r="P17298" s="75"/>
      <c r="Q17298" s="75"/>
      <c r="W17298" s="75"/>
      <c r="AD17298" s="77"/>
    </row>
    <row r="17299" spans="16:30" ht="4.5" customHeight="1" x14ac:dyDescent="0.2">
      <c r="P17299" s="75"/>
      <c r="Q17299" s="75"/>
      <c r="W17299" s="75"/>
      <c r="AD17299" s="77"/>
    </row>
    <row r="17300" spans="16:30" ht="4.5" customHeight="1" x14ac:dyDescent="0.2">
      <c r="P17300" s="75"/>
      <c r="Q17300" s="75"/>
      <c r="W17300" s="75"/>
      <c r="AD17300" s="77"/>
    </row>
    <row r="17301" spans="16:30" ht="4.5" customHeight="1" x14ac:dyDescent="0.2">
      <c r="P17301" s="75"/>
      <c r="Q17301" s="75"/>
      <c r="W17301" s="75"/>
      <c r="AD17301" s="77"/>
    </row>
    <row r="17302" spans="16:30" ht="4.5" customHeight="1" x14ac:dyDescent="0.2">
      <c r="P17302" s="75"/>
      <c r="Q17302" s="75"/>
      <c r="W17302" s="75"/>
      <c r="AD17302" s="77"/>
    </row>
    <row r="17303" spans="16:30" ht="4.5" customHeight="1" x14ac:dyDescent="0.2">
      <c r="P17303" s="75"/>
      <c r="Q17303" s="75"/>
      <c r="W17303" s="75"/>
      <c r="AD17303" s="77"/>
    </row>
    <row r="17304" spans="16:30" ht="4.5" customHeight="1" x14ac:dyDescent="0.2">
      <c r="P17304" s="75"/>
      <c r="Q17304" s="75"/>
      <c r="W17304" s="75"/>
      <c r="AD17304" s="77"/>
    </row>
    <row r="17305" spans="16:30" ht="4.5" customHeight="1" x14ac:dyDescent="0.2">
      <c r="P17305" s="75"/>
      <c r="Q17305" s="75"/>
      <c r="W17305" s="75"/>
      <c r="AD17305" s="77"/>
    </row>
    <row r="17306" spans="16:30" ht="4.5" customHeight="1" x14ac:dyDescent="0.2">
      <c r="P17306" s="75"/>
      <c r="Q17306" s="75"/>
      <c r="W17306" s="75"/>
      <c r="AD17306" s="77"/>
    </row>
    <row r="17307" spans="16:30" ht="4.5" customHeight="1" x14ac:dyDescent="0.2">
      <c r="P17307" s="75"/>
      <c r="Q17307" s="75"/>
      <c r="W17307" s="75"/>
      <c r="AD17307" s="77"/>
    </row>
    <row r="17308" spans="16:30" ht="4.5" customHeight="1" x14ac:dyDescent="0.2">
      <c r="P17308" s="75"/>
      <c r="Q17308" s="75"/>
      <c r="W17308" s="75"/>
      <c r="AD17308" s="77"/>
    </row>
    <row r="17309" spans="16:30" ht="4.5" customHeight="1" x14ac:dyDescent="0.2">
      <c r="P17309" s="75"/>
      <c r="Q17309" s="75"/>
      <c r="W17309" s="75"/>
      <c r="AD17309" s="77"/>
    </row>
    <row r="17310" spans="16:30" ht="4.5" customHeight="1" x14ac:dyDescent="0.2">
      <c r="P17310" s="75"/>
      <c r="Q17310" s="75"/>
      <c r="W17310" s="75"/>
      <c r="AD17310" s="77"/>
    </row>
    <row r="17311" spans="16:30" ht="4.5" customHeight="1" x14ac:dyDescent="0.2">
      <c r="P17311" s="75"/>
      <c r="Q17311" s="75"/>
      <c r="W17311" s="75"/>
      <c r="AD17311" s="77"/>
    </row>
    <row r="17312" spans="16:30" ht="4.5" customHeight="1" x14ac:dyDescent="0.2">
      <c r="P17312" s="75"/>
      <c r="Q17312" s="75"/>
      <c r="W17312" s="75"/>
      <c r="AD17312" s="77"/>
    </row>
    <row r="17313" spans="16:30" ht="4.5" customHeight="1" x14ac:dyDescent="0.2">
      <c r="P17313" s="75"/>
      <c r="Q17313" s="75"/>
      <c r="W17313" s="75"/>
      <c r="AD17313" s="77"/>
    </row>
    <row r="17314" spans="16:30" ht="4.5" customHeight="1" x14ac:dyDescent="0.2">
      <c r="P17314" s="75"/>
      <c r="Q17314" s="75"/>
      <c r="W17314" s="75"/>
      <c r="AD17314" s="77"/>
    </row>
    <row r="17315" spans="16:30" ht="4.5" customHeight="1" x14ac:dyDescent="0.2">
      <c r="P17315" s="75"/>
      <c r="Q17315" s="75"/>
      <c r="W17315" s="75"/>
      <c r="AD17315" s="77"/>
    </row>
    <row r="17316" spans="16:30" ht="4.5" customHeight="1" x14ac:dyDescent="0.2">
      <c r="P17316" s="75"/>
      <c r="Q17316" s="75"/>
      <c r="W17316" s="75"/>
      <c r="AD17316" s="77"/>
    </row>
    <row r="17317" spans="16:30" ht="4.5" customHeight="1" x14ac:dyDescent="0.2">
      <c r="P17317" s="75"/>
      <c r="Q17317" s="75"/>
      <c r="W17317" s="75"/>
      <c r="AD17317" s="77"/>
    </row>
    <row r="17318" spans="16:30" ht="4.5" customHeight="1" x14ac:dyDescent="0.2">
      <c r="P17318" s="75"/>
      <c r="Q17318" s="75"/>
      <c r="W17318" s="75"/>
      <c r="AD17318" s="77"/>
    </row>
    <row r="17319" spans="16:30" ht="4.5" customHeight="1" x14ac:dyDescent="0.2">
      <c r="P17319" s="75"/>
      <c r="Q17319" s="75"/>
      <c r="W17319" s="75"/>
      <c r="AD17319" s="77"/>
    </row>
    <row r="17320" spans="16:30" ht="4.5" customHeight="1" x14ac:dyDescent="0.2">
      <c r="P17320" s="75"/>
      <c r="Q17320" s="75"/>
      <c r="W17320" s="75"/>
      <c r="AD17320" s="77"/>
    </row>
    <row r="17321" spans="16:30" ht="4.5" customHeight="1" x14ac:dyDescent="0.2">
      <c r="P17321" s="75"/>
      <c r="Q17321" s="75"/>
      <c r="W17321" s="75"/>
      <c r="AD17321" s="77"/>
    </row>
    <row r="17322" spans="16:30" ht="4.5" customHeight="1" x14ac:dyDescent="0.2">
      <c r="P17322" s="75"/>
      <c r="Q17322" s="75"/>
      <c r="W17322" s="75"/>
      <c r="AD17322" s="77"/>
    </row>
    <row r="17323" spans="16:30" ht="4.5" customHeight="1" x14ac:dyDescent="0.2">
      <c r="P17323" s="75"/>
      <c r="Q17323" s="75"/>
      <c r="W17323" s="75"/>
      <c r="AD17323" s="77"/>
    </row>
    <row r="17324" spans="16:30" ht="4.5" customHeight="1" x14ac:dyDescent="0.2">
      <c r="P17324" s="75"/>
      <c r="Q17324" s="75"/>
      <c r="W17324" s="75"/>
      <c r="AD17324" s="77"/>
    </row>
    <row r="17325" spans="16:30" ht="4.5" customHeight="1" x14ac:dyDescent="0.2">
      <c r="P17325" s="75"/>
      <c r="Q17325" s="75"/>
      <c r="W17325" s="75"/>
      <c r="AD17325" s="77"/>
    </row>
    <row r="17326" spans="16:30" ht="4.5" customHeight="1" x14ac:dyDescent="0.2">
      <c r="P17326" s="75"/>
      <c r="Q17326" s="75"/>
      <c r="W17326" s="75"/>
      <c r="AD17326" s="77"/>
    </row>
    <row r="17327" spans="16:30" ht="4.5" customHeight="1" x14ac:dyDescent="0.2">
      <c r="P17327" s="75"/>
      <c r="Q17327" s="75"/>
      <c r="W17327" s="75"/>
      <c r="AD17327" s="77"/>
    </row>
    <row r="17328" spans="16:30" ht="4.5" customHeight="1" x14ac:dyDescent="0.2">
      <c r="P17328" s="75"/>
      <c r="Q17328" s="75"/>
      <c r="W17328" s="75"/>
      <c r="AD17328" s="77"/>
    </row>
    <row r="17329" spans="16:30" ht="4.5" customHeight="1" x14ac:dyDescent="0.2">
      <c r="P17329" s="75"/>
      <c r="Q17329" s="75"/>
      <c r="W17329" s="75"/>
      <c r="AD17329" s="77"/>
    </row>
    <row r="17330" spans="16:30" ht="4.5" customHeight="1" x14ac:dyDescent="0.2">
      <c r="P17330" s="75"/>
      <c r="Q17330" s="75"/>
      <c r="W17330" s="75"/>
      <c r="AD17330" s="77"/>
    </row>
    <row r="17331" spans="16:30" ht="4.5" customHeight="1" x14ac:dyDescent="0.2">
      <c r="P17331" s="75"/>
      <c r="Q17331" s="75"/>
      <c r="W17331" s="75"/>
      <c r="AD17331" s="77"/>
    </row>
    <row r="17332" spans="16:30" ht="4.5" customHeight="1" x14ac:dyDescent="0.2">
      <c r="P17332" s="75"/>
      <c r="Q17332" s="75"/>
      <c r="W17332" s="75"/>
      <c r="AD17332" s="77"/>
    </row>
    <row r="17333" spans="16:30" ht="4.5" customHeight="1" x14ac:dyDescent="0.2">
      <c r="P17333" s="75"/>
      <c r="Q17333" s="75"/>
      <c r="W17333" s="75"/>
      <c r="AD17333" s="77"/>
    </row>
    <row r="17334" spans="16:30" ht="4.5" customHeight="1" x14ac:dyDescent="0.2">
      <c r="P17334" s="75"/>
      <c r="Q17334" s="75"/>
      <c r="W17334" s="75"/>
      <c r="AD17334" s="77"/>
    </row>
    <row r="17335" spans="16:30" ht="4.5" customHeight="1" x14ac:dyDescent="0.2">
      <c r="P17335" s="75"/>
      <c r="Q17335" s="75"/>
      <c r="W17335" s="75"/>
      <c r="AD17335" s="77"/>
    </row>
    <row r="17336" spans="16:30" ht="4.5" customHeight="1" x14ac:dyDescent="0.2">
      <c r="P17336" s="75"/>
      <c r="Q17336" s="75"/>
      <c r="W17336" s="75"/>
      <c r="AD17336" s="77"/>
    </row>
    <row r="17337" spans="16:30" ht="4.5" customHeight="1" x14ac:dyDescent="0.2">
      <c r="P17337" s="75"/>
      <c r="Q17337" s="75"/>
      <c r="W17337" s="75"/>
      <c r="AD17337" s="77"/>
    </row>
    <row r="17338" spans="16:30" ht="4.5" customHeight="1" x14ac:dyDescent="0.2">
      <c r="P17338" s="75"/>
      <c r="Q17338" s="75"/>
      <c r="W17338" s="75"/>
      <c r="AD17338" s="77"/>
    </row>
    <row r="17339" spans="16:30" ht="4.5" customHeight="1" x14ac:dyDescent="0.2">
      <c r="P17339" s="75"/>
      <c r="Q17339" s="75"/>
      <c r="W17339" s="75"/>
      <c r="AD17339" s="77"/>
    </row>
    <row r="17340" spans="16:30" ht="4.5" customHeight="1" x14ac:dyDescent="0.2">
      <c r="P17340" s="75"/>
      <c r="Q17340" s="75"/>
      <c r="W17340" s="75"/>
      <c r="AD17340" s="77"/>
    </row>
    <row r="17341" spans="16:30" ht="4.5" customHeight="1" x14ac:dyDescent="0.2">
      <c r="P17341" s="75"/>
      <c r="Q17341" s="75"/>
      <c r="W17341" s="75"/>
      <c r="AD17341" s="77"/>
    </row>
    <row r="17342" spans="16:30" ht="4.5" customHeight="1" x14ac:dyDescent="0.2">
      <c r="P17342" s="75"/>
      <c r="Q17342" s="75"/>
      <c r="W17342" s="75"/>
      <c r="AD17342" s="77"/>
    </row>
    <row r="17343" spans="16:30" ht="4.5" customHeight="1" x14ac:dyDescent="0.2">
      <c r="P17343" s="75"/>
      <c r="Q17343" s="75"/>
      <c r="W17343" s="75"/>
      <c r="AD17343" s="77"/>
    </row>
    <row r="17344" spans="16:30" ht="4.5" customHeight="1" x14ac:dyDescent="0.2">
      <c r="P17344" s="75"/>
      <c r="Q17344" s="75"/>
      <c r="W17344" s="75"/>
      <c r="AD17344" s="77"/>
    </row>
    <row r="17345" spans="16:30" ht="4.5" customHeight="1" x14ac:dyDescent="0.2">
      <c r="P17345" s="75"/>
      <c r="Q17345" s="75"/>
      <c r="W17345" s="75"/>
      <c r="AD17345" s="77"/>
    </row>
    <row r="17346" spans="16:30" ht="4.5" customHeight="1" x14ac:dyDescent="0.2">
      <c r="P17346" s="75"/>
      <c r="Q17346" s="75"/>
      <c r="W17346" s="75"/>
      <c r="AD17346" s="77"/>
    </row>
    <row r="17347" spans="16:30" ht="4.5" customHeight="1" x14ac:dyDescent="0.2">
      <c r="P17347" s="75"/>
      <c r="Q17347" s="75"/>
      <c r="W17347" s="75"/>
      <c r="AD17347" s="77"/>
    </row>
    <row r="17348" spans="16:30" ht="4.5" customHeight="1" x14ac:dyDescent="0.2">
      <c r="P17348" s="75"/>
      <c r="Q17348" s="75"/>
      <c r="W17348" s="75"/>
      <c r="AD17348" s="77"/>
    </row>
    <row r="17349" spans="16:30" ht="4.5" customHeight="1" x14ac:dyDescent="0.2">
      <c r="P17349" s="75"/>
      <c r="Q17349" s="75"/>
      <c r="W17349" s="75"/>
      <c r="AD17349" s="77"/>
    </row>
    <row r="17350" spans="16:30" ht="4.5" customHeight="1" x14ac:dyDescent="0.2">
      <c r="P17350" s="75"/>
      <c r="Q17350" s="75"/>
      <c r="W17350" s="75"/>
      <c r="AD17350" s="77"/>
    </row>
    <row r="17351" spans="16:30" ht="4.5" customHeight="1" x14ac:dyDescent="0.2">
      <c r="P17351" s="75"/>
      <c r="Q17351" s="75"/>
      <c r="W17351" s="75"/>
      <c r="AD17351" s="77"/>
    </row>
    <row r="17352" spans="16:30" ht="4.5" customHeight="1" x14ac:dyDescent="0.2">
      <c r="P17352" s="75"/>
      <c r="Q17352" s="75"/>
      <c r="W17352" s="75"/>
      <c r="AD17352" s="77"/>
    </row>
    <row r="17353" spans="16:30" ht="4.5" customHeight="1" x14ac:dyDescent="0.2">
      <c r="P17353" s="75"/>
      <c r="Q17353" s="75"/>
      <c r="W17353" s="75"/>
      <c r="AD17353" s="77"/>
    </row>
    <row r="17354" spans="16:30" ht="4.5" customHeight="1" x14ac:dyDescent="0.2">
      <c r="P17354" s="75"/>
      <c r="Q17354" s="75"/>
      <c r="W17354" s="75"/>
      <c r="AD17354" s="77"/>
    </row>
    <row r="17355" spans="16:30" ht="4.5" customHeight="1" x14ac:dyDescent="0.2">
      <c r="P17355" s="75"/>
      <c r="Q17355" s="75"/>
      <c r="W17355" s="75"/>
      <c r="AD17355" s="77"/>
    </row>
    <row r="17356" spans="16:30" ht="4.5" customHeight="1" x14ac:dyDescent="0.2">
      <c r="P17356" s="75"/>
      <c r="Q17356" s="75"/>
      <c r="W17356" s="75"/>
      <c r="AD17356" s="77"/>
    </row>
    <row r="17357" spans="16:30" ht="4.5" customHeight="1" x14ac:dyDescent="0.2">
      <c r="P17357" s="75"/>
      <c r="Q17357" s="75"/>
      <c r="W17357" s="75"/>
      <c r="AD17357" s="77"/>
    </row>
    <row r="17358" spans="16:30" ht="4.5" customHeight="1" x14ac:dyDescent="0.2">
      <c r="P17358" s="75"/>
      <c r="Q17358" s="75"/>
      <c r="W17358" s="75"/>
      <c r="AD17358" s="77"/>
    </row>
    <row r="17359" spans="16:30" ht="4.5" customHeight="1" x14ac:dyDescent="0.2">
      <c r="P17359" s="75"/>
      <c r="Q17359" s="75"/>
      <c r="W17359" s="75"/>
      <c r="AD17359" s="77"/>
    </row>
    <row r="17360" spans="16:30" ht="4.5" customHeight="1" x14ac:dyDescent="0.2">
      <c r="P17360" s="75"/>
      <c r="Q17360" s="75"/>
      <c r="W17360" s="75"/>
      <c r="AD17360" s="77"/>
    </row>
    <row r="17361" spans="16:30" ht="4.5" customHeight="1" x14ac:dyDescent="0.2">
      <c r="P17361" s="75"/>
      <c r="Q17361" s="75"/>
      <c r="W17361" s="75"/>
      <c r="AD17361" s="77"/>
    </row>
    <row r="17362" spans="16:30" ht="4.5" customHeight="1" x14ac:dyDescent="0.2">
      <c r="P17362" s="75"/>
      <c r="Q17362" s="75"/>
      <c r="W17362" s="75"/>
      <c r="AD17362" s="77"/>
    </row>
    <row r="17363" spans="16:30" ht="4.5" customHeight="1" x14ac:dyDescent="0.2">
      <c r="P17363" s="75"/>
      <c r="Q17363" s="75"/>
      <c r="W17363" s="75"/>
      <c r="AD17363" s="77"/>
    </row>
    <row r="17364" spans="16:30" ht="4.5" customHeight="1" x14ac:dyDescent="0.2">
      <c r="P17364" s="75"/>
      <c r="Q17364" s="75"/>
      <c r="W17364" s="75"/>
      <c r="AD17364" s="77"/>
    </row>
    <row r="17365" spans="16:30" ht="4.5" customHeight="1" x14ac:dyDescent="0.2">
      <c r="P17365" s="75"/>
      <c r="Q17365" s="75"/>
      <c r="W17365" s="75"/>
      <c r="AD17365" s="77"/>
    </row>
    <row r="17366" spans="16:30" ht="4.5" customHeight="1" x14ac:dyDescent="0.2">
      <c r="P17366" s="75"/>
      <c r="Q17366" s="75"/>
      <c r="W17366" s="75"/>
      <c r="AD17366" s="77"/>
    </row>
    <row r="17367" spans="16:30" ht="4.5" customHeight="1" x14ac:dyDescent="0.2">
      <c r="P17367" s="75"/>
      <c r="Q17367" s="75"/>
      <c r="W17367" s="75"/>
      <c r="AD17367" s="77"/>
    </row>
    <row r="17368" spans="16:30" ht="4.5" customHeight="1" x14ac:dyDescent="0.2">
      <c r="P17368" s="75"/>
      <c r="Q17368" s="75"/>
      <c r="W17368" s="75"/>
      <c r="AD17368" s="77"/>
    </row>
    <row r="17369" spans="16:30" ht="4.5" customHeight="1" x14ac:dyDescent="0.2">
      <c r="P17369" s="75"/>
      <c r="Q17369" s="75"/>
      <c r="W17369" s="75"/>
      <c r="AD17369" s="77"/>
    </row>
    <row r="17370" spans="16:30" ht="4.5" customHeight="1" x14ac:dyDescent="0.2">
      <c r="P17370" s="75"/>
      <c r="Q17370" s="75"/>
      <c r="W17370" s="75"/>
      <c r="AD17370" s="77"/>
    </row>
    <row r="17371" spans="16:30" ht="4.5" customHeight="1" x14ac:dyDescent="0.2">
      <c r="P17371" s="75"/>
      <c r="Q17371" s="75"/>
      <c r="W17371" s="75"/>
      <c r="AD17371" s="77"/>
    </row>
    <row r="17372" spans="16:30" ht="4.5" customHeight="1" x14ac:dyDescent="0.2">
      <c r="P17372" s="75"/>
      <c r="Q17372" s="75"/>
      <c r="W17372" s="75"/>
      <c r="AD17372" s="77"/>
    </row>
    <row r="17373" spans="16:30" ht="4.5" customHeight="1" x14ac:dyDescent="0.2">
      <c r="P17373" s="75"/>
      <c r="Q17373" s="75"/>
      <c r="W17373" s="75"/>
      <c r="AD17373" s="77"/>
    </row>
    <row r="17374" spans="16:30" ht="4.5" customHeight="1" x14ac:dyDescent="0.2">
      <c r="P17374" s="75"/>
      <c r="Q17374" s="75"/>
      <c r="W17374" s="75"/>
      <c r="AD17374" s="77"/>
    </row>
    <row r="17375" spans="16:30" ht="4.5" customHeight="1" x14ac:dyDescent="0.2">
      <c r="P17375" s="75"/>
      <c r="Q17375" s="75"/>
      <c r="W17375" s="75"/>
      <c r="AD17375" s="77"/>
    </row>
    <row r="17376" spans="16:30" ht="4.5" customHeight="1" x14ac:dyDescent="0.2">
      <c r="P17376" s="75"/>
      <c r="Q17376" s="75"/>
      <c r="W17376" s="75"/>
      <c r="AD17376" s="77"/>
    </row>
    <row r="17377" spans="16:30" ht="4.5" customHeight="1" x14ac:dyDescent="0.2">
      <c r="P17377" s="75"/>
      <c r="Q17377" s="75"/>
      <c r="W17377" s="75"/>
      <c r="AD17377" s="77"/>
    </row>
    <row r="17378" spans="16:30" ht="4.5" customHeight="1" x14ac:dyDescent="0.2">
      <c r="P17378" s="75"/>
      <c r="Q17378" s="75"/>
      <c r="W17378" s="75"/>
      <c r="AD17378" s="77"/>
    </row>
    <row r="17379" spans="16:30" ht="4.5" customHeight="1" x14ac:dyDescent="0.2">
      <c r="P17379" s="75"/>
      <c r="Q17379" s="75"/>
      <c r="W17379" s="75"/>
      <c r="AD17379" s="77"/>
    </row>
    <row r="17380" spans="16:30" ht="4.5" customHeight="1" x14ac:dyDescent="0.2">
      <c r="P17380" s="75"/>
      <c r="Q17380" s="75"/>
      <c r="W17380" s="75"/>
      <c r="AD17380" s="77"/>
    </row>
    <row r="17381" spans="16:30" ht="4.5" customHeight="1" x14ac:dyDescent="0.2">
      <c r="P17381" s="75"/>
      <c r="Q17381" s="75"/>
      <c r="W17381" s="75"/>
      <c r="AD17381" s="77"/>
    </row>
    <row r="17382" spans="16:30" ht="4.5" customHeight="1" x14ac:dyDescent="0.2">
      <c r="P17382" s="75"/>
      <c r="Q17382" s="75"/>
      <c r="W17382" s="75"/>
      <c r="AD17382" s="77"/>
    </row>
    <row r="17383" spans="16:30" ht="4.5" customHeight="1" x14ac:dyDescent="0.2">
      <c r="P17383" s="75"/>
      <c r="Q17383" s="75"/>
      <c r="W17383" s="75"/>
      <c r="AD17383" s="77"/>
    </row>
    <row r="17384" spans="16:30" ht="4.5" customHeight="1" x14ac:dyDescent="0.2">
      <c r="P17384" s="75"/>
      <c r="Q17384" s="75"/>
      <c r="W17384" s="75"/>
      <c r="AD17384" s="77"/>
    </row>
    <row r="17385" spans="16:30" ht="4.5" customHeight="1" x14ac:dyDescent="0.2">
      <c r="P17385" s="75"/>
      <c r="Q17385" s="75"/>
      <c r="W17385" s="75"/>
      <c r="AD17385" s="77"/>
    </row>
    <row r="17386" spans="16:30" ht="4.5" customHeight="1" x14ac:dyDescent="0.2">
      <c r="P17386" s="75"/>
      <c r="Q17386" s="75"/>
      <c r="W17386" s="75"/>
      <c r="AD17386" s="77"/>
    </row>
    <row r="17387" spans="16:30" ht="4.5" customHeight="1" x14ac:dyDescent="0.2">
      <c r="P17387" s="75"/>
      <c r="Q17387" s="75"/>
      <c r="W17387" s="75"/>
      <c r="AD17387" s="77"/>
    </row>
    <row r="17388" spans="16:30" ht="4.5" customHeight="1" x14ac:dyDescent="0.2">
      <c r="P17388" s="75"/>
      <c r="Q17388" s="75"/>
      <c r="W17388" s="75"/>
      <c r="AD17388" s="77"/>
    </row>
    <row r="17389" spans="16:30" ht="4.5" customHeight="1" x14ac:dyDescent="0.2">
      <c r="P17389" s="75"/>
      <c r="Q17389" s="75"/>
      <c r="W17389" s="75"/>
      <c r="AD17389" s="77"/>
    </row>
    <row r="17390" spans="16:30" ht="4.5" customHeight="1" x14ac:dyDescent="0.2">
      <c r="P17390" s="75"/>
      <c r="Q17390" s="75"/>
      <c r="W17390" s="75"/>
      <c r="AD17390" s="77"/>
    </row>
    <row r="17391" spans="16:30" ht="4.5" customHeight="1" x14ac:dyDescent="0.2">
      <c r="P17391" s="75"/>
      <c r="Q17391" s="75"/>
      <c r="W17391" s="75"/>
      <c r="AD17391" s="77"/>
    </row>
    <row r="17392" spans="16:30" ht="4.5" customHeight="1" x14ac:dyDescent="0.2">
      <c r="P17392" s="75"/>
      <c r="Q17392" s="75"/>
      <c r="W17392" s="75"/>
      <c r="AD17392" s="77"/>
    </row>
    <row r="17393" spans="16:30" ht="4.5" customHeight="1" x14ac:dyDescent="0.2">
      <c r="P17393" s="75"/>
      <c r="Q17393" s="75"/>
      <c r="W17393" s="75"/>
      <c r="AD17393" s="77"/>
    </row>
    <row r="17394" spans="16:30" ht="4.5" customHeight="1" x14ac:dyDescent="0.2">
      <c r="P17394" s="75"/>
      <c r="Q17394" s="75"/>
      <c r="W17394" s="75"/>
      <c r="AD17394" s="77"/>
    </row>
    <row r="17395" spans="16:30" ht="4.5" customHeight="1" x14ac:dyDescent="0.2">
      <c r="P17395" s="75"/>
      <c r="Q17395" s="75"/>
      <c r="W17395" s="75"/>
      <c r="AD17395" s="77"/>
    </row>
    <row r="17396" spans="16:30" ht="4.5" customHeight="1" x14ac:dyDescent="0.2">
      <c r="P17396" s="75"/>
      <c r="Q17396" s="75"/>
      <c r="W17396" s="75"/>
      <c r="AD17396" s="77"/>
    </row>
    <row r="17397" spans="16:30" ht="4.5" customHeight="1" x14ac:dyDescent="0.2">
      <c r="P17397" s="75"/>
      <c r="Q17397" s="75"/>
      <c r="W17397" s="75"/>
      <c r="AD17397" s="77"/>
    </row>
    <row r="17398" spans="16:30" ht="4.5" customHeight="1" x14ac:dyDescent="0.2">
      <c r="P17398" s="75"/>
      <c r="Q17398" s="75"/>
      <c r="W17398" s="75"/>
      <c r="AD17398" s="77"/>
    </row>
    <row r="17399" spans="16:30" ht="4.5" customHeight="1" x14ac:dyDescent="0.2">
      <c r="P17399" s="75"/>
      <c r="Q17399" s="75"/>
      <c r="W17399" s="75"/>
      <c r="AD17399" s="77"/>
    </row>
    <row r="17400" spans="16:30" ht="4.5" customHeight="1" x14ac:dyDescent="0.2">
      <c r="P17400" s="75"/>
      <c r="Q17400" s="75"/>
      <c r="W17400" s="75"/>
      <c r="AD17400" s="77"/>
    </row>
    <row r="17401" spans="16:30" ht="4.5" customHeight="1" x14ac:dyDescent="0.2">
      <c r="P17401" s="75"/>
      <c r="Q17401" s="75"/>
      <c r="W17401" s="75"/>
      <c r="AD17401" s="77"/>
    </row>
    <row r="17402" spans="16:30" ht="4.5" customHeight="1" x14ac:dyDescent="0.2">
      <c r="P17402" s="75"/>
      <c r="Q17402" s="75"/>
      <c r="W17402" s="75"/>
      <c r="AD17402" s="77"/>
    </row>
    <row r="17403" spans="16:30" ht="4.5" customHeight="1" x14ac:dyDescent="0.2">
      <c r="P17403" s="75"/>
      <c r="Q17403" s="75"/>
      <c r="W17403" s="75"/>
      <c r="AD17403" s="77"/>
    </row>
    <row r="17404" spans="16:30" ht="4.5" customHeight="1" x14ac:dyDescent="0.2">
      <c r="P17404" s="75"/>
      <c r="Q17404" s="75"/>
      <c r="W17404" s="75"/>
      <c r="AD17404" s="77"/>
    </row>
    <row r="17405" spans="16:30" ht="4.5" customHeight="1" x14ac:dyDescent="0.2">
      <c r="P17405" s="75"/>
      <c r="Q17405" s="75"/>
      <c r="W17405" s="75"/>
      <c r="AD17405" s="77"/>
    </row>
    <row r="17406" spans="16:30" ht="4.5" customHeight="1" x14ac:dyDescent="0.2">
      <c r="P17406" s="75"/>
      <c r="Q17406" s="75"/>
      <c r="W17406" s="75"/>
      <c r="AD17406" s="77"/>
    </row>
    <row r="17407" spans="16:30" ht="4.5" customHeight="1" x14ac:dyDescent="0.2">
      <c r="P17407" s="75"/>
      <c r="Q17407" s="75"/>
      <c r="W17407" s="75"/>
      <c r="AD17407" s="77"/>
    </row>
    <row r="17408" spans="16:30" ht="4.5" customHeight="1" x14ac:dyDescent="0.2">
      <c r="P17408" s="75"/>
      <c r="Q17408" s="75"/>
      <c r="W17408" s="75"/>
      <c r="AD17408" s="77"/>
    </row>
    <row r="17409" spans="16:30" ht="4.5" customHeight="1" x14ac:dyDescent="0.2">
      <c r="P17409" s="75"/>
      <c r="Q17409" s="75"/>
      <c r="W17409" s="75"/>
      <c r="AD17409" s="77"/>
    </row>
    <row r="17410" spans="16:30" ht="4.5" customHeight="1" x14ac:dyDescent="0.2">
      <c r="P17410" s="75"/>
      <c r="Q17410" s="75"/>
      <c r="W17410" s="75"/>
      <c r="AD17410" s="77"/>
    </row>
    <row r="17411" spans="16:30" ht="4.5" customHeight="1" x14ac:dyDescent="0.2">
      <c r="P17411" s="75"/>
      <c r="Q17411" s="75"/>
      <c r="W17411" s="75"/>
      <c r="AD17411" s="77"/>
    </row>
    <row r="17412" spans="16:30" ht="4.5" customHeight="1" x14ac:dyDescent="0.2">
      <c r="P17412" s="75"/>
      <c r="Q17412" s="75"/>
      <c r="W17412" s="75"/>
      <c r="AD17412" s="77"/>
    </row>
    <row r="17413" spans="16:30" ht="4.5" customHeight="1" x14ac:dyDescent="0.2">
      <c r="P17413" s="75"/>
      <c r="Q17413" s="75"/>
      <c r="W17413" s="75"/>
      <c r="AD17413" s="77"/>
    </row>
    <row r="17414" spans="16:30" ht="4.5" customHeight="1" x14ac:dyDescent="0.2">
      <c r="P17414" s="75"/>
      <c r="Q17414" s="75"/>
      <c r="W17414" s="75"/>
      <c r="AD17414" s="77"/>
    </row>
    <row r="17415" spans="16:30" ht="4.5" customHeight="1" x14ac:dyDescent="0.2">
      <c r="P17415" s="75"/>
      <c r="Q17415" s="75"/>
      <c r="W17415" s="75"/>
      <c r="AD17415" s="77"/>
    </row>
    <row r="17416" spans="16:30" ht="4.5" customHeight="1" x14ac:dyDescent="0.2">
      <c r="P17416" s="75"/>
      <c r="Q17416" s="75"/>
      <c r="W17416" s="75"/>
      <c r="AD17416" s="77"/>
    </row>
    <row r="17417" spans="16:30" ht="4.5" customHeight="1" x14ac:dyDescent="0.2">
      <c r="P17417" s="75"/>
      <c r="Q17417" s="75"/>
      <c r="W17417" s="75"/>
      <c r="AD17417" s="77"/>
    </row>
    <row r="17418" spans="16:30" ht="4.5" customHeight="1" x14ac:dyDescent="0.2">
      <c r="P17418" s="75"/>
      <c r="Q17418" s="75"/>
      <c r="W17418" s="75"/>
      <c r="AD17418" s="77"/>
    </row>
    <row r="17419" spans="16:30" ht="4.5" customHeight="1" x14ac:dyDescent="0.2">
      <c r="P17419" s="75"/>
      <c r="Q17419" s="75"/>
      <c r="W17419" s="75"/>
      <c r="AD17419" s="77"/>
    </row>
    <row r="17420" spans="16:30" ht="4.5" customHeight="1" x14ac:dyDescent="0.2">
      <c r="P17420" s="75"/>
      <c r="Q17420" s="75"/>
      <c r="W17420" s="75"/>
      <c r="AD17420" s="77"/>
    </row>
    <row r="17421" spans="16:30" ht="4.5" customHeight="1" x14ac:dyDescent="0.2">
      <c r="P17421" s="75"/>
      <c r="Q17421" s="75"/>
      <c r="W17421" s="75"/>
      <c r="AD17421" s="77"/>
    </row>
    <row r="17422" spans="16:30" ht="4.5" customHeight="1" x14ac:dyDescent="0.2">
      <c r="P17422" s="75"/>
      <c r="Q17422" s="75"/>
      <c r="W17422" s="75"/>
      <c r="AD17422" s="77"/>
    </row>
    <row r="17423" spans="16:30" ht="4.5" customHeight="1" x14ac:dyDescent="0.2">
      <c r="P17423" s="75"/>
      <c r="Q17423" s="75"/>
      <c r="W17423" s="75"/>
      <c r="AD17423" s="77"/>
    </row>
    <row r="17424" spans="16:30" ht="4.5" customHeight="1" x14ac:dyDescent="0.2">
      <c r="P17424" s="75"/>
      <c r="Q17424" s="75"/>
      <c r="W17424" s="75"/>
      <c r="AD17424" s="77"/>
    </row>
    <row r="17425" spans="16:30" ht="4.5" customHeight="1" x14ac:dyDescent="0.2">
      <c r="P17425" s="75"/>
      <c r="Q17425" s="75"/>
      <c r="W17425" s="75"/>
      <c r="AD17425" s="77"/>
    </row>
    <row r="17426" spans="16:30" ht="4.5" customHeight="1" x14ac:dyDescent="0.2">
      <c r="P17426" s="75"/>
      <c r="Q17426" s="75"/>
      <c r="W17426" s="75"/>
      <c r="AD17426" s="77"/>
    </row>
    <row r="17427" spans="16:30" ht="4.5" customHeight="1" x14ac:dyDescent="0.2">
      <c r="P17427" s="75"/>
      <c r="Q17427" s="75"/>
      <c r="W17427" s="75"/>
      <c r="AD17427" s="77"/>
    </row>
    <row r="17428" spans="16:30" ht="4.5" customHeight="1" x14ac:dyDescent="0.2">
      <c r="P17428" s="75"/>
      <c r="Q17428" s="75"/>
      <c r="W17428" s="75"/>
      <c r="AD17428" s="77"/>
    </row>
    <row r="17429" spans="16:30" ht="4.5" customHeight="1" x14ac:dyDescent="0.2">
      <c r="P17429" s="75"/>
      <c r="Q17429" s="75"/>
      <c r="W17429" s="75"/>
      <c r="AD17429" s="77"/>
    </row>
    <row r="17430" spans="16:30" ht="4.5" customHeight="1" x14ac:dyDescent="0.2">
      <c r="P17430" s="75"/>
      <c r="Q17430" s="75"/>
      <c r="W17430" s="75"/>
      <c r="AD17430" s="77"/>
    </row>
    <row r="17431" spans="16:30" ht="4.5" customHeight="1" x14ac:dyDescent="0.2">
      <c r="P17431" s="75"/>
      <c r="Q17431" s="75"/>
      <c r="W17431" s="75"/>
      <c r="AD17431" s="77"/>
    </row>
    <row r="17432" spans="16:30" ht="4.5" customHeight="1" x14ac:dyDescent="0.2">
      <c r="P17432" s="75"/>
      <c r="Q17432" s="75"/>
      <c r="W17432" s="75"/>
      <c r="AD17432" s="77"/>
    </row>
    <row r="17433" spans="16:30" ht="4.5" customHeight="1" x14ac:dyDescent="0.2">
      <c r="P17433" s="75"/>
      <c r="Q17433" s="75"/>
      <c r="W17433" s="75"/>
      <c r="AD17433" s="77"/>
    </row>
    <row r="17434" spans="16:30" ht="4.5" customHeight="1" x14ac:dyDescent="0.2">
      <c r="P17434" s="75"/>
      <c r="Q17434" s="75"/>
      <c r="W17434" s="75"/>
      <c r="AD17434" s="77"/>
    </row>
    <row r="17435" spans="16:30" ht="4.5" customHeight="1" x14ac:dyDescent="0.2">
      <c r="P17435" s="75"/>
      <c r="Q17435" s="75"/>
      <c r="W17435" s="75"/>
      <c r="AD17435" s="77"/>
    </row>
    <row r="17436" spans="16:30" ht="4.5" customHeight="1" x14ac:dyDescent="0.2">
      <c r="P17436" s="75"/>
      <c r="Q17436" s="75"/>
      <c r="W17436" s="75"/>
      <c r="AD17436" s="77"/>
    </row>
    <row r="17437" spans="16:30" ht="4.5" customHeight="1" x14ac:dyDescent="0.2">
      <c r="P17437" s="75"/>
      <c r="Q17437" s="75"/>
      <c r="W17437" s="75"/>
      <c r="AD17437" s="77"/>
    </row>
    <row r="17438" spans="16:30" ht="4.5" customHeight="1" x14ac:dyDescent="0.2">
      <c r="P17438" s="75"/>
      <c r="Q17438" s="75"/>
      <c r="W17438" s="75"/>
      <c r="AD17438" s="77"/>
    </row>
    <row r="17439" spans="16:30" ht="4.5" customHeight="1" x14ac:dyDescent="0.2">
      <c r="P17439" s="75"/>
      <c r="Q17439" s="75"/>
      <c r="W17439" s="75"/>
      <c r="AD17439" s="77"/>
    </row>
    <row r="17440" spans="16:30" ht="4.5" customHeight="1" x14ac:dyDescent="0.2">
      <c r="P17440" s="75"/>
      <c r="Q17440" s="75"/>
      <c r="W17440" s="75"/>
      <c r="AD17440" s="77"/>
    </row>
    <row r="17441" spans="16:30" ht="4.5" customHeight="1" x14ac:dyDescent="0.2">
      <c r="P17441" s="75"/>
      <c r="Q17441" s="75"/>
      <c r="W17441" s="75"/>
      <c r="AD17441" s="77"/>
    </row>
    <row r="17442" spans="16:30" ht="4.5" customHeight="1" x14ac:dyDescent="0.2">
      <c r="P17442" s="75"/>
      <c r="Q17442" s="75"/>
      <c r="W17442" s="75"/>
      <c r="AD17442" s="77"/>
    </row>
    <row r="17443" spans="16:30" ht="4.5" customHeight="1" x14ac:dyDescent="0.2">
      <c r="P17443" s="75"/>
      <c r="Q17443" s="75"/>
      <c r="W17443" s="75"/>
      <c r="AD17443" s="77"/>
    </row>
    <row r="17444" spans="16:30" ht="4.5" customHeight="1" x14ac:dyDescent="0.2">
      <c r="P17444" s="75"/>
      <c r="Q17444" s="75"/>
      <c r="W17444" s="75"/>
      <c r="AD17444" s="77"/>
    </row>
    <row r="17445" spans="16:30" ht="4.5" customHeight="1" x14ac:dyDescent="0.2">
      <c r="P17445" s="75"/>
      <c r="Q17445" s="75"/>
      <c r="W17445" s="75"/>
      <c r="AD17445" s="77"/>
    </row>
    <row r="17446" spans="16:30" ht="4.5" customHeight="1" x14ac:dyDescent="0.2">
      <c r="P17446" s="75"/>
      <c r="Q17446" s="75"/>
      <c r="W17446" s="75"/>
      <c r="AD17446" s="77"/>
    </row>
    <row r="17447" spans="16:30" ht="4.5" customHeight="1" x14ac:dyDescent="0.2">
      <c r="P17447" s="75"/>
      <c r="Q17447" s="75"/>
      <c r="W17447" s="75"/>
      <c r="AD17447" s="77"/>
    </row>
    <row r="17448" spans="16:30" ht="4.5" customHeight="1" x14ac:dyDescent="0.2">
      <c r="P17448" s="75"/>
      <c r="Q17448" s="75"/>
      <c r="W17448" s="75"/>
      <c r="AD17448" s="77"/>
    </row>
    <row r="17449" spans="16:30" ht="4.5" customHeight="1" x14ac:dyDescent="0.2">
      <c r="P17449" s="75"/>
      <c r="Q17449" s="75"/>
      <c r="W17449" s="75"/>
      <c r="AD17449" s="77"/>
    </row>
    <row r="17450" spans="16:30" ht="4.5" customHeight="1" x14ac:dyDescent="0.2">
      <c r="P17450" s="75"/>
      <c r="Q17450" s="75"/>
      <c r="W17450" s="75"/>
      <c r="AD17450" s="77"/>
    </row>
    <row r="17451" spans="16:30" ht="4.5" customHeight="1" x14ac:dyDescent="0.2">
      <c r="P17451" s="75"/>
      <c r="Q17451" s="75"/>
      <c r="W17451" s="75"/>
      <c r="AD17451" s="77"/>
    </row>
    <row r="17452" spans="16:30" ht="4.5" customHeight="1" x14ac:dyDescent="0.2">
      <c r="P17452" s="75"/>
      <c r="Q17452" s="75"/>
      <c r="W17452" s="75"/>
      <c r="AD17452" s="77"/>
    </row>
    <row r="17453" spans="16:30" ht="4.5" customHeight="1" x14ac:dyDescent="0.2">
      <c r="P17453" s="75"/>
      <c r="Q17453" s="75"/>
      <c r="W17453" s="75"/>
      <c r="AD17453" s="77"/>
    </row>
    <row r="17454" spans="16:30" ht="4.5" customHeight="1" x14ac:dyDescent="0.2">
      <c r="P17454" s="75"/>
      <c r="Q17454" s="75"/>
      <c r="W17454" s="75"/>
      <c r="AD17454" s="77"/>
    </row>
    <row r="17455" spans="16:30" ht="4.5" customHeight="1" x14ac:dyDescent="0.2">
      <c r="P17455" s="75"/>
      <c r="Q17455" s="75"/>
      <c r="W17455" s="75"/>
      <c r="AD17455" s="77"/>
    </row>
    <row r="17456" spans="16:30" ht="4.5" customHeight="1" x14ac:dyDescent="0.2">
      <c r="P17456" s="75"/>
      <c r="Q17456" s="75"/>
      <c r="W17456" s="75"/>
      <c r="AD17456" s="77"/>
    </row>
    <row r="17457" spans="16:30" ht="4.5" customHeight="1" x14ac:dyDescent="0.2">
      <c r="P17457" s="75"/>
      <c r="Q17457" s="75"/>
      <c r="W17457" s="75"/>
      <c r="AD17457" s="77"/>
    </row>
    <row r="17458" spans="16:30" ht="4.5" customHeight="1" x14ac:dyDescent="0.2">
      <c r="P17458" s="75"/>
      <c r="Q17458" s="75"/>
      <c r="W17458" s="75"/>
      <c r="AD17458" s="77"/>
    </row>
    <row r="17459" spans="16:30" ht="4.5" customHeight="1" x14ac:dyDescent="0.2">
      <c r="P17459" s="75"/>
      <c r="Q17459" s="75"/>
      <c r="W17459" s="75"/>
      <c r="AD17459" s="77"/>
    </row>
    <row r="17460" spans="16:30" ht="4.5" customHeight="1" x14ac:dyDescent="0.2">
      <c r="P17460" s="75"/>
      <c r="Q17460" s="75"/>
      <c r="W17460" s="75"/>
      <c r="AD17460" s="77"/>
    </row>
    <row r="17461" spans="16:30" ht="4.5" customHeight="1" x14ac:dyDescent="0.2">
      <c r="P17461" s="75"/>
      <c r="Q17461" s="75"/>
      <c r="W17461" s="75"/>
      <c r="AD17461" s="77"/>
    </row>
    <row r="17462" spans="16:30" ht="4.5" customHeight="1" x14ac:dyDescent="0.2">
      <c r="P17462" s="75"/>
      <c r="Q17462" s="75"/>
      <c r="W17462" s="75"/>
      <c r="AD17462" s="77"/>
    </row>
    <row r="17463" spans="16:30" ht="4.5" customHeight="1" x14ac:dyDescent="0.2">
      <c r="P17463" s="75"/>
      <c r="Q17463" s="75"/>
      <c r="W17463" s="75"/>
      <c r="AD17463" s="77"/>
    </row>
    <row r="17464" spans="16:30" ht="4.5" customHeight="1" x14ac:dyDescent="0.2">
      <c r="P17464" s="75"/>
      <c r="Q17464" s="75"/>
      <c r="W17464" s="75"/>
      <c r="AD17464" s="77"/>
    </row>
    <row r="17465" spans="16:30" ht="4.5" customHeight="1" x14ac:dyDescent="0.2">
      <c r="P17465" s="75"/>
      <c r="Q17465" s="75"/>
      <c r="W17465" s="75"/>
      <c r="AD17465" s="77"/>
    </row>
    <row r="17466" spans="16:30" ht="4.5" customHeight="1" x14ac:dyDescent="0.2">
      <c r="P17466" s="75"/>
      <c r="Q17466" s="75"/>
      <c r="W17466" s="75"/>
      <c r="AD17466" s="77"/>
    </row>
    <row r="17467" spans="16:30" ht="4.5" customHeight="1" x14ac:dyDescent="0.2">
      <c r="P17467" s="75"/>
      <c r="Q17467" s="75"/>
      <c r="W17467" s="75"/>
      <c r="AD17467" s="77"/>
    </row>
    <row r="17468" spans="16:30" ht="4.5" customHeight="1" x14ac:dyDescent="0.2">
      <c r="P17468" s="75"/>
      <c r="Q17468" s="75"/>
      <c r="W17468" s="75"/>
      <c r="AD17468" s="77"/>
    </row>
    <row r="17469" spans="16:30" ht="4.5" customHeight="1" x14ac:dyDescent="0.2">
      <c r="P17469" s="75"/>
      <c r="Q17469" s="75"/>
      <c r="W17469" s="75"/>
      <c r="AD17469" s="77"/>
    </row>
    <row r="17470" spans="16:30" ht="4.5" customHeight="1" x14ac:dyDescent="0.2">
      <c r="P17470" s="75"/>
      <c r="Q17470" s="75"/>
      <c r="W17470" s="75"/>
      <c r="AD17470" s="77"/>
    </row>
    <row r="17471" spans="16:30" ht="4.5" customHeight="1" x14ac:dyDescent="0.2">
      <c r="P17471" s="75"/>
      <c r="Q17471" s="75"/>
      <c r="W17471" s="75"/>
      <c r="AD17471" s="77"/>
    </row>
    <row r="17472" spans="16:30" ht="4.5" customHeight="1" x14ac:dyDescent="0.2">
      <c r="P17472" s="75"/>
      <c r="Q17472" s="75"/>
      <c r="W17472" s="75"/>
      <c r="AD17472" s="77"/>
    </row>
    <row r="17473" spans="16:30" ht="4.5" customHeight="1" x14ac:dyDescent="0.2">
      <c r="P17473" s="75"/>
      <c r="Q17473" s="75"/>
      <c r="W17473" s="75"/>
      <c r="AD17473" s="77"/>
    </row>
    <row r="17474" spans="16:30" ht="4.5" customHeight="1" x14ac:dyDescent="0.2">
      <c r="P17474" s="75"/>
      <c r="Q17474" s="75"/>
      <c r="W17474" s="75"/>
      <c r="AD17474" s="77"/>
    </row>
    <row r="17475" spans="16:30" ht="4.5" customHeight="1" x14ac:dyDescent="0.2">
      <c r="P17475" s="75"/>
      <c r="Q17475" s="75"/>
      <c r="W17475" s="75"/>
      <c r="AD17475" s="77"/>
    </row>
    <row r="17476" spans="16:30" ht="4.5" customHeight="1" x14ac:dyDescent="0.2">
      <c r="P17476" s="75"/>
      <c r="Q17476" s="75"/>
      <c r="W17476" s="75"/>
      <c r="AD17476" s="77"/>
    </row>
    <row r="17477" spans="16:30" ht="4.5" customHeight="1" x14ac:dyDescent="0.2">
      <c r="P17477" s="75"/>
      <c r="Q17477" s="75"/>
      <c r="W17477" s="75"/>
      <c r="AD17477" s="77"/>
    </row>
    <row r="17478" spans="16:30" ht="4.5" customHeight="1" x14ac:dyDescent="0.2">
      <c r="P17478" s="75"/>
      <c r="Q17478" s="75"/>
      <c r="W17478" s="75"/>
      <c r="AD17478" s="77"/>
    </row>
    <row r="17479" spans="16:30" ht="4.5" customHeight="1" x14ac:dyDescent="0.2">
      <c r="P17479" s="75"/>
      <c r="Q17479" s="75"/>
      <c r="W17479" s="75"/>
      <c r="AD17479" s="77"/>
    </row>
    <row r="17480" spans="16:30" ht="4.5" customHeight="1" x14ac:dyDescent="0.2">
      <c r="P17480" s="75"/>
      <c r="Q17480" s="75"/>
      <c r="W17480" s="75"/>
      <c r="AD17480" s="77"/>
    </row>
    <row r="17481" spans="16:30" ht="4.5" customHeight="1" x14ac:dyDescent="0.2">
      <c r="P17481" s="75"/>
      <c r="Q17481" s="75"/>
      <c r="W17481" s="75"/>
      <c r="AD17481" s="77"/>
    </row>
    <row r="17482" spans="16:30" ht="4.5" customHeight="1" x14ac:dyDescent="0.2">
      <c r="P17482" s="75"/>
      <c r="Q17482" s="75"/>
      <c r="W17482" s="75"/>
      <c r="AD17482" s="77"/>
    </row>
    <row r="17483" spans="16:30" ht="4.5" customHeight="1" x14ac:dyDescent="0.2">
      <c r="P17483" s="75"/>
      <c r="Q17483" s="75"/>
      <c r="W17483" s="75"/>
      <c r="AD17483" s="77"/>
    </row>
    <row r="17484" spans="16:30" ht="4.5" customHeight="1" x14ac:dyDescent="0.2">
      <c r="P17484" s="75"/>
      <c r="Q17484" s="75"/>
      <c r="W17484" s="75"/>
      <c r="AD17484" s="77"/>
    </row>
    <row r="17485" spans="16:30" ht="4.5" customHeight="1" x14ac:dyDescent="0.2">
      <c r="P17485" s="75"/>
      <c r="Q17485" s="75"/>
      <c r="W17485" s="75"/>
      <c r="AD17485" s="77"/>
    </row>
    <row r="17486" spans="16:30" ht="4.5" customHeight="1" x14ac:dyDescent="0.2">
      <c r="P17486" s="75"/>
      <c r="Q17486" s="75"/>
      <c r="W17486" s="75"/>
      <c r="AD17486" s="77"/>
    </row>
    <row r="17487" spans="16:30" ht="4.5" customHeight="1" x14ac:dyDescent="0.2">
      <c r="P17487" s="75"/>
      <c r="Q17487" s="75"/>
      <c r="W17487" s="75"/>
      <c r="AD17487" s="77"/>
    </row>
    <row r="17488" spans="16:30" ht="4.5" customHeight="1" x14ac:dyDescent="0.2">
      <c r="P17488" s="75"/>
      <c r="Q17488" s="75"/>
      <c r="W17488" s="75"/>
      <c r="AD17488" s="77"/>
    </row>
    <row r="17489" spans="16:30" ht="4.5" customHeight="1" x14ac:dyDescent="0.2">
      <c r="P17489" s="75"/>
      <c r="Q17489" s="75"/>
      <c r="W17489" s="75"/>
      <c r="AD17489" s="77"/>
    </row>
    <row r="17490" spans="16:30" ht="4.5" customHeight="1" x14ac:dyDescent="0.2">
      <c r="P17490" s="75"/>
      <c r="Q17490" s="75"/>
      <c r="W17490" s="75"/>
      <c r="AD17490" s="77"/>
    </row>
    <row r="17491" spans="16:30" ht="4.5" customHeight="1" x14ac:dyDescent="0.2">
      <c r="P17491" s="75"/>
      <c r="Q17491" s="75"/>
      <c r="W17491" s="75"/>
      <c r="AD17491" s="77"/>
    </row>
    <row r="17492" spans="16:30" ht="4.5" customHeight="1" x14ac:dyDescent="0.2">
      <c r="P17492" s="75"/>
      <c r="Q17492" s="75"/>
      <c r="W17492" s="75"/>
      <c r="AD17492" s="77"/>
    </row>
    <row r="17493" spans="16:30" ht="4.5" customHeight="1" x14ac:dyDescent="0.2">
      <c r="P17493" s="75"/>
      <c r="Q17493" s="75"/>
      <c r="W17493" s="75"/>
      <c r="AD17493" s="77"/>
    </row>
    <row r="17494" spans="16:30" ht="4.5" customHeight="1" x14ac:dyDescent="0.2">
      <c r="P17494" s="75"/>
      <c r="Q17494" s="75"/>
      <c r="W17494" s="75"/>
      <c r="AD17494" s="77"/>
    </row>
    <row r="17495" spans="16:30" ht="4.5" customHeight="1" x14ac:dyDescent="0.2">
      <c r="P17495" s="75"/>
      <c r="Q17495" s="75"/>
      <c r="W17495" s="75"/>
      <c r="AD17495" s="77"/>
    </row>
    <row r="17496" spans="16:30" ht="4.5" customHeight="1" x14ac:dyDescent="0.2">
      <c r="P17496" s="75"/>
      <c r="Q17496" s="75"/>
      <c r="W17496" s="75"/>
      <c r="AD17496" s="77"/>
    </row>
    <row r="17497" spans="16:30" ht="4.5" customHeight="1" x14ac:dyDescent="0.2">
      <c r="P17497" s="75"/>
      <c r="Q17497" s="75"/>
      <c r="W17497" s="75"/>
      <c r="AD17497" s="77"/>
    </row>
    <row r="17498" spans="16:30" ht="4.5" customHeight="1" x14ac:dyDescent="0.2">
      <c r="P17498" s="75"/>
      <c r="Q17498" s="75"/>
      <c r="W17498" s="75"/>
      <c r="AD17498" s="77"/>
    </row>
    <row r="17499" spans="16:30" ht="4.5" customHeight="1" x14ac:dyDescent="0.2">
      <c r="P17499" s="75"/>
      <c r="Q17499" s="75"/>
      <c r="W17499" s="75"/>
      <c r="AD17499" s="77"/>
    </row>
    <row r="17500" spans="16:30" ht="4.5" customHeight="1" x14ac:dyDescent="0.2">
      <c r="P17500" s="75"/>
      <c r="Q17500" s="75"/>
      <c r="W17500" s="75"/>
      <c r="AD17500" s="77"/>
    </row>
    <row r="17501" spans="16:30" ht="4.5" customHeight="1" x14ac:dyDescent="0.2">
      <c r="P17501" s="75"/>
      <c r="Q17501" s="75"/>
      <c r="W17501" s="75"/>
      <c r="AD17501" s="77"/>
    </row>
    <row r="17502" spans="16:30" ht="4.5" customHeight="1" x14ac:dyDescent="0.2">
      <c r="P17502" s="75"/>
      <c r="Q17502" s="75"/>
      <c r="W17502" s="75"/>
      <c r="AD17502" s="77"/>
    </row>
    <row r="17503" spans="16:30" ht="4.5" customHeight="1" x14ac:dyDescent="0.2">
      <c r="P17503" s="75"/>
      <c r="Q17503" s="75"/>
      <c r="W17503" s="75"/>
      <c r="AD17503" s="77"/>
    </row>
    <row r="17504" spans="16:30" ht="4.5" customHeight="1" x14ac:dyDescent="0.2">
      <c r="P17504" s="75"/>
      <c r="Q17504" s="75"/>
      <c r="W17504" s="75"/>
      <c r="AD17504" s="77"/>
    </row>
    <row r="17505" spans="16:30" ht="4.5" customHeight="1" x14ac:dyDescent="0.2">
      <c r="P17505" s="75"/>
      <c r="Q17505" s="75"/>
      <c r="W17505" s="75"/>
      <c r="AD17505" s="77"/>
    </row>
    <row r="17506" spans="16:30" ht="4.5" customHeight="1" x14ac:dyDescent="0.2">
      <c r="P17506" s="75"/>
      <c r="Q17506" s="75"/>
      <c r="W17506" s="75"/>
      <c r="AD17506" s="77"/>
    </row>
    <row r="17507" spans="16:30" ht="4.5" customHeight="1" x14ac:dyDescent="0.2">
      <c r="P17507" s="75"/>
      <c r="Q17507" s="75"/>
      <c r="W17507" s="75"/>
      <c r="AD17507" s="77"/>
    </row>
    <row r="17508" spans="16:30" ht="4.5" customHeight="1" x14ac:dyDescent="0.2">
      <c r="P17508" s="75"/>
      <c r="Q17508" s="75"/>
      <c r="W17508" s="75"/>
      <c r="AD17508" s="77"/>
    </row>
    <row r="17509" spans="16:30" ht="4.5" customHeight="1" x14ac:dyDescent="0.2">
      <c r="P17509" s="75"/>
      <c r="Q17509" s="75"/>
      <c r="W17509" s="75"/>
      <c r="AD17509" s="77"/>
    </row>
    <row r="17510" spans="16:30" ht="4.5" customHeight="1" x14ac:dyDescent="0.2">
      <c r="P17510" s="75"/>
      <c r="Q17510" s="75"/>
      <c r="W17510" s="75"/>
      <c r="AD17510" s="77"/>
    </row>
    <row r="17511" spans="16:30" ht="4.5" customHeight="1" x14ac:dyDescent="0.2">
      <c r="P17511" s="75"/>
      <c r="Q17511" s="75"/>
      <c r="W17511" s="75"/>
      <c r="AD17511" s="77"/>
    </row>
    <row r="17512" spans="16:30" ht="4.5" customHeight="1" x14ac:dyDescent="0.2">
      <c r="P17512" s="75"/>
      <c r="Q17512" s="75"/>
      <c r="W17512" s="75"/>
      <c r="AD17512" s="77"/>
    </row>
    <row r="17513" spans="16:30" ht="4.5" customHeight="1" x14ac:dyDescent="0.2">
      <c r="P17513" s="75"/>
      <c r="Q17513" s="75"/>
      <c r="W17513" s="75"/>
      <c r="AD17513" s="77"/>
    </row>
    <row r="17514" spans="16:30" ht="4.5" customHeight="1" x14ac:dyDescent="0.2">
      <c r="P17514" s="75"/>
      <c r="Q17514" s="75"/>
      <c r="W17514" s="75"/>
      <c r="AD17514" s="77"/>
    </row>
    <row r="17515" spans="16:30" ht="4.5" customHeight="1" x14ac:dyDescent="0.2">
      <c r="P17515" s="75"/>
      <c r="Q17515" s="75"/>
      <c r="W17515" s="75"/>
      <c r="AD17515" s="77"/>
    </row>
    <row r="17516" spans="16:30" ht="4.5" customHeight="1" x14ac:dyDescent="0.2">
      <c r="P17516" s="75"/>
      <c r="Q17516" s="75"/>
      <c r="W17516" s="75"/>
      <c r="AD17516" s="77"/>
    </row>
    <row r="17517" spans="16:30" ht="4.5" customHeight="1" x14ac:dyDescent="0.2">
      <c r="P17517" s="75"/>
      <c r="Q17517" s="75"/>
      <c r="W17517" s="75"/>
      <c r="AD17517" s="77"/>
    </row>
    <row r="17518" spans="16:30" ht="4.5" customHeight="1" x14ac:dyDescent="0.2">
      <c r="P17518" s="75"/>
      <c r="Q17518" s="75"/>
      <c r="W17518" s="75"/>
      <c r="AD17518" s="77"/>
    </row>
    <row r="17519" spans="16:30" ht="4.5" customHeight="1" x14ac:dyDescent="0.2">
      <c r="P17519" s="75"/>
      <c r="Q17519" s="75"/>
      <c r="W17519" s="75"/>
      <c r="AD17519" s="77"/>
    </row>
    <row r="17520" spans="16:30" ht="4.5" customHeight="1" x14ac:dyDescent="0.2">
      <c r="P17520" s="75"/>
      <c r="Q17520" s="75"/>
      <c r="W17520" s="75"/>
      <c r="AD17520" s="77"/>
    </row>
    <row r="17521" spans="16:30" ht="4.5" customHeight="1" x14ac:dyDescent="0.2">
      <c r="P17521" s="75"/>
      <c r="Q17521" s="75"/>
      <c r="W17521" s="75"/>
      <c r="AD17521" s="77"/>
    </row>
    <row r="17522" spans="16:30" ht="4.5" customHeight="1" x14ac:dyDescent="0.2">
      <c r="P17522" s="75"/>
      <c r="Q17522" s="75"/>
      <c r="W17522" s="75"/>
      <c r="AD17522" s="77"/>
    </row>
    <row r="17523" spans="16:30" ht="4.5" customHeight="1" x14ac:dyDescent="0.2">
      <c r="P17523" s="75"/>
      <c r="Q17523" s="75"/>
      <c r="W17523" s="75"/>
      <c r="AD17523" s="77"/>
    </row>
    <row r="17524" spans="16:30" ht="4.5" customHeight="1" x14ac:dyDescent="0.2">
      <c r="P17524" s="75"/>
      <c r="Q17524" s="75"/>
      <c r="W17524" s="75"/>
      <c r="AD17524" s="77"/>
    </row>
    <row r="17525" spans="16:30" ht="4.5" customHeight="1" x14ac:dyDescent="0.2">
      <c r="P17525" s="75"/>
      <c r="Q17525" s="75"/>
      <c r="W17525" s="75"/>
      <c r="AD17525" s="77"/>
    </row>
    <row r="17526" spans="16:30" ht="4.5" customHeight="1" x14ac:dyDescent="0.2">
      <c r="P17526" s="75"/>
      <c r="Q17526" s="75"/>
      <c r="W17526" s="75"/>
      <c r="AD17526" s="77"/>
    </row>
    <row r="17527" spans="16:30" ht="4.5" customHeight="1" x14ac:dyDescent="0.2">
      <c r="P17527" s="75"/>
      <c r="Q17527" s="75"/>
      <c r="W17527" s="75"/>
      <c r="AD17527" s="77"/>
    </row>
    <row r="17528" spans="16:30" ht="4.5" customHeight="1" x14ac:dyDescent="0.2">
      <c r="P17528" s="75"/>
      <c r="Q17528" s="75"/>
      <c r="W17528" s="75"/>
      <c r="AD17528" s="77"/>
    </row>
    <row r="17529" spans="16:30" ht="4.5" customHeight="1" x14ac:dyDescent="0.2">
      <c r="P17529" s="75"/>
      <c r="Q17529" s="75"/>
      <c r="W17529" s="75"/>
      <c r="AD17529" s="77"/>
    </row>
    <row r="17530" spans="16:30" ht="4.5" customHeight="1" x14ac:dyDescent="0.2">
      <c r="P17530" s="75"/>
      <c r="Q17530" s="75"/>
      <c r="W17530" s="75"/>
      <c r="AD17530" s="77"/>
    </row>
    <row r="17531" spans="16:30" ht="4.5" customHeight="1" x14ac:dyDescent="0.2">
      <c r="P17531" s="75"/>
      <c r="Q17531" s="75"/>
      <c r="W17531" s="75"/>
      <c r="AD17531" s="77"/>
    </row>
    <row r="17532" spans="16:30" ht="4.5" customHeight="1" x14ac:dyDescent="0.2">
      <c r="P17532" s="75"/>
      <c r="Q17532" s="75"/>
      <c r="W17532" s="75"/>
      <c r="AD17532" s="77"/>
    </row>
    <row r="17533" spans="16:30" ht="4.5" customHeight="1" x14ac:dyDescent="0.2">
      <c r="P17533" s="75"/>
      <c r="Q17533" s="75"/>
      <c r="W17533" s="75"/>
      <c r="AD17533" s="77"/>
    </row>
    <row r="17534" spans="16:30" ht="4.5" customHeight="1" x14ac:dyDescent="0.2">
      <c r="P17534" s="75"/>
      <c r="Q17534" s="75"/>
      <c r="W17534" s="75"/>
      <c r="AD17534" s="77"/>
    </row>
    <row r="17535" spans="16:30" ht="4.5" customHeight="1" x14ac:dyDescent="0.2">
      <c r="P17535" s="75"/>
      <c r="Q17535" s="75"/>
      <c r="W17535" s="75"/>
      <c r="AD17535" s="77"/>
    </row>
    <row r="17536" spans="16:30" ht="4.5" customHeight="1" x14ac:dyDescent="0.2">
      <c r="P17536" s="75"/>
      <c r="Q17536" s="75"/>
      <c r="W17536" s="75"/>
      <c r="AD17536" s="77"/>
    </row>
    <row r="17537" spans="16:30" ht="4.5" customHeight="1" x14ac:dyDescent="0.2">
      <c r="P17537" s="75"/>
      <c r="Q17537" s="75"/>
      <c r="W17537" s="75"/>
      <c r="AD17537" s="77"/>
    </row>
    <row r="17538" spans="16:30" ht="4.5" customHeight="1" x14ac:dyDescent="0.2">
      <c r="P17538" s="75"/>
      <c r="Q17538" s="75"/>
      <c r="W17538" s="75"/>
      <c r="AD17538" s="77"/>
    </row>
    <row r="17539" spans="16:30" ht="4.5" customHeight="1" x14ac:dyDescent="0.2">
      <c r="P17539" s="75"/>
      <c r="Q17539" s="75"/>
      <c r="W17539" s="75"/>
      <c r="AD17539" s="77"/>
    </row>
    <row r="17540" spans="16:30" ht="4.5" customHeight="1" x14ac:dyDescent="0.2">
      <c r="P17540" s="75"/>
      <c r="Q17540" s="75"/>
      <c r="W17540" s="75"/>
      <c r="AD17540" s="77"/>
    </row>
    <row r="17541" spans="16:30" ht="4.5" customHeight="1" x14ac:dyDescent="0.2">
      <c r="P17541" s="75"/>
      <c r="Q17541" s="75"/>
      <c r="W17541" s="75"/>
      <c r="AD17541" s="77"/>
    </row>
    <row r="17542" spans="16:30" ht="4.5" customHeight="1" x14ac:dyDescent="0.2">
      <c r="P17542" s="75"/>
      <c r="Q17542" s="75"/>
      <c r="W17542" s="75"/>
      <c r="AD17542" s="77"/>
    </row>
    <row r="17543" spans="16:30" ht="4.5" customHeight="1" x14ac:dyDescent="0.2">
      <c r="P17543" s="75"/>
      <c r="Q17543" s="75"/>
      <c r="W17543" s="75"/>
      <c r="AD17543" s="77"/>
    </row>
    <row r="17544" spans="16:30" ht="4.5" customHeight="1" x14ac:dyDescent="0.2">
      <c r="P17544" s="75"/>
      <c r="Q17544" s="75"/>
      <c r="W17544" s="75"/>
      <c r="AD17544" s="77"/>
    </row>
    <row r="17545" spans="16:30" ht="4.5" customHeight="1" x14ac:dyDescent="0.2">
      <c r="P17545" s="75"/>
      <c r="Q17545" s="75"/>
      <c r="W17545" s="75"/>
      <c r="AD17545" s="77"/>
    </row>
    <row r="17546" spans="16:30" ht="4.5" customHeight="1" x14ac:dyDescent="0.2">
      <c r="P17546" s="75"/>
      <c r="Q17546" s="75"/>
      <c r="W17546" s="75"/>
      <c r="AD17546" s="77"/>
    </row>
    <row r="17547" spans="16:30" ht="4.5" customHeight="1" x14ac:dyDescent="0.2">
      <c r="P17547" s="75"/>
      <c r="Q17547" s="75"/>
      <c r="W17547" s="75"/>
      <c r="AD17547" s="77"/>
    </row>
    <row r="17548" spans="16:30" ht="4.5" customHeight="1" x14ac:dyDescent="0.2">
      <c r="P17548" s="75"/>
      <c r="Q17548" s="75"/>
      <c r="W17548" s="75"/>
      <c r="AD17548" s="77"/>
    </row>
    <row r="17549" spans="16:30" ht="4.5" customHeight="1" x14ac:dyDescent="0.2">
      <c r="P17549" s="75"/>
      <c r="Q17549" s="75"/>
      <c r="W17549" s="75"/>
      <c r="AD17549" s="77"/>
    </row>
    <row r="17550" spans="16:30" ht="4.5" customHeight="1" x14ac:dyDescent="0.2">
      <c r="P17550" s="75"/>
      <c r="Q17550" s="75"/>
      <c r="W17550" s="75"/>
      <c r="AD17550" s="77"/>
    </row>
    <row r="17551" spans="16:30" ht="4.5" customHeight="1" x14ac:dyDescent="0.2">
      <c r="P17551" s="75"/>
      <c r="Q17551" s="75"/>
      <c r="W17551" s="75"/>
      <c r="AD17551" s="77"/>
    </row>
    <row r="17552" spans="16:30" ht="4.5" customHeight="1" x14ac:dyDescent="0.2">
      <c r="P17552" s="75"/>
      <c r="Q17552" s="75"/>
      <c r="W17552" s="75"/>
      <c r="AD17552" s="77"/>
    </row>
    <row r="17553" spans="16:30" ht="4.5" customHeight="1" x14ac:dyDescent="0.2">
      <c r="P17553" s="75"/>
      <c r="Q17553" s="75"/>
      <c r="W17553" s="75"/>
      <c r="AD17553" s="77"/>
    </row>
    <row r="17554" spans="16:30" ht="4.5" customHeight="1" x14ac:dyDescent="0.2">
      <c r="P17554" s="75"/>
      <c r="Q17554" s="75"/>
      <c r="W17554" s="75"/>
      <c r="AD17554" s="77"/>
    </row>
    <row r="17555" spans="16:30" ht="4.5" customHeight="1" x14ac:dyDescent="0.2">
      <c r="P17555" s="75"/>
      <c r="Q17555" s="75"/>
      <c r="W17555" s="75"/>
      <c r="AD17555" s="77"/>
    </row>
    <row r="17556" spans="16:30" ht="4.5" customHeight="1" x14ac:dyDescent="0.2">
      <c r="P17556" s="75"/>
      <c r="Q17556" s="75"/>
      <c r="W17556" s="75"/>
      <c r="AD17556" s="77"/>
    </row>
    <row r="17557" spans="16:30" ht="4.5" customHeight="1" x14ac:dyDescent="0.2">
      <c r="P17557" s="75"/>
      <c r="Q17557" s="75"/>
      <c r="W17557" s="75"/>
      <c r="AD17557" s="77"/>
    </row>
    <row r="17558" spans="16:30" ht="4.5" customHeight="1" x14ac:dyDescent="0.2">
      <c r="P17558" s="75"/>
      <c r="Q17558" s="75"/>
      <c r="W17558" s="75"/>
      <c r="AD17558" s="77"/>
    </row>
    <row r="17559" spans="16:30" ht="4.5" customHeight="1" x14ac:dyDescent="0.2">
      <c r="P17559" s="75"/>
      <c r="Q17559" s="75"/>
      <c r="W17559" s="75"/>
      <c r="AD17559" s="77"/>
    </row>
    <row r="17560" spans="16:30" ht="4.5" customHeight="1" x14ac:dyDescent="0.2">
      <c r="P17560" s="75"/>
      <c r="Q17560" s="75"/>
      <c r="W17560" s="75"/>
      <c r="AD17560" s="77"/>
    </row>
    <row r="17561" spans="16:30" ht="4.5" customHeight="1" x14ac:dyDescent="0.2">
      <c r="P17561" s="75"/>
      <c r="Q17561" s="75"/>
      <c r="W17561" s="75"/>
      <c r="AD17561" s="77"/>
    </row>
    <row r="17562" spans="16:30" ht="4.5" customHeight="1" x14ac:dyDescent="0.2">
      <c r="P17562" s="75"/>
      <c r="Q17562" s="75"/>
      <c r="W17562" s="75"/>
      <c r="AD17562" s="77"/>
    </row>
    <row r="17563" spans="16:30" ht="4.5" customHeight="1" x14ac:dyDescent="0.2">
      <c r="P17563" s="75"/>
      <c r="Q17563" s="75"/>
      <c r="W17563" s="75"/>
      <c r="AD17563" s="77"/>
    </row>
    <row r="17564" spans="16:30" ht="4.5" customHeight="1" x14ac:dyDescent="0.2">
      <c r="P17564" s="75"/>
      <c r="Q17564" s="75"/>
      <c r="W17564" s="75"/>
      <c r="AD17564" s="77"/>
    </row>
    <row r="17565" spans="16:30" ht="4.5" customHeight="1" x14ac:dyDescent="0.2">
      <c r="P17565" s="75"/>
      <c r="Q17565" s="75"/>
      <c r="W17565" s="75"/>
      <c r="AD17565" s="77"/>
    </row>
    <row r="17566" spans="16:30" ht="4.5" customHeight="1" x14ac:dyDescent="0.2">
      <c r="P17566" s="75"/>
      <c r="Q17566" s="75"/>
      <c r="W17566" s="75"/>
      <c r="AD17566" s="77"/>
    </row>
    <row r="17567" spans="16:30" ht="4.5" customHeight="1" x14ac:dyDescent="0.2">
      <c r="P17567" s="75"/>
      <c r="Q17567" s="75"/>
      <c r="W17567" s="75"/>
      <c r="AD17567" s="77"/>
    </row>
    <row r="17568" spans="16:30" ht="4.5" customHeight="1" x14ac:dyDescent="0.2">
      <c r="P17568" s="75"/>
      <c r="Q17568" s="75"/>
      <c r="W17568" s="75"/>
      <c r="AD17568" s="77"/>
    </row>
    <row r="17569" spans="16:30" ht="4.5" customHeight="1" x14ac:dyDescent="0.2">
      <c r="P17569" s="75"/>
      <c r="Q17569" s="75"/>
      <c r="W17569" s="75"/>
      <c r="AD17569" s="77"/>
    </row>
    <row r="17570" spans="16:30" ht="4.5" customHeight="1" x14ac:dyDescent="0.2">
      <c r="P17570" s="75"/>
      <c r="Q17570" s="75"/>
      <c r="W17570" s="75"/>
      <c r="AD17570" s="77"/>
    </row>
    <row r="17571" spans="16:30" ht="4.5" customHeight="1" x14ac:dyDescent="0.2">
      <c r="P17571" s="75"/>
      <c r="Q17571" s="75"/>
      <c r="W17571" s="75"/>
      <c r="AD17571" s="77"/>
    </row>
    <row r="17572" spans="16:30" ht="4.5" customHeight="1" x14ac:dyDescent="0.2">
      <c r="P17572" s="75"/>
      <c r="Q17572" s="75"/>
      <c r="W17572" s="75"/>
      <c r="AD17572" s="77"/>
    </row>
    <row r="17573" spans="16:30" ht="4.5" customHeight="1" x14ac:dyDescent="0.2">
      <c r="P17573" s="75"/>
      <c r="Q17573" s="75"/>
      <c r="W17573" s="75"/>
      <c r="AD17573" s="77"/>
    </row>
    <row r="17574" spans="16:30" ht="4.5" customHeight="1" x14ac:dyDescent="0.2">
      <c r="P17574" s="75"/>
      <c r="Q17574" s="75"/>
      <c r="W17574" s="75"/>
      <c r="AD17574" s="77"/>
    </row>
    <row r="17575" spans="16:30" ht="4.5" customHeight="1" x14ac:dyDescent="0.2">
      <c r="P17575" s="75"/>
      <c r="Q17575" s="75"/>
      <c r="W17575" s="75"/>
      <c r="AD17575" s="77"/>
    </row>
    <row r="17576" spans="16:30" ht="4.5" customHeight="1" x14ac:dyDescent="0.2">
      <c r="P17576" s="75"/>
      <c r="Q17576" s="75"/>
      <c r="W17576" s="75"/>
      <c r="AD17576" s="77"/>
    </row>
    <row r="17577" spans="16:30" ht="4.5" customHeight="1" x14ac:dyDescent="0.2">
      <c r="P17577" s="75"/>
      <c r="Q17577" s="75"/>
      <c r="W17577" s="75"/>
      <c r="AD17577" s="77"/>
    </row>
    <row r="17578" spans="16:30" ht="4.5" customHeight="1" x14ac:dyDescent="0.2">
      <c r="P17578" s="75"/>
      <c r="Q17578" s="75"/>
      <c r="W17578" s="75"/>
      <c r="AD17578" s="77"/>
    </row>
    <row r="17579" spans="16:30" ht="4.5" customHeight="1" x14ac:dyDescent="0.2">
      <c r="P17579" s="75"/>
      <c r="Q17579" s="75"/>
      <c r="W17579" s="75"/>
      <c r="AD17579" s="77"/>
    </row>
    <row r="17580" spans="16:30" ht="4.5" customHeight="1" x14ac:dyDescent="0.2">
      <c r="P17580" s="75"/>
      <c r="Q17580" s="75"/>
      <c r="W17580" s="75"/>
      <c r="AD17580" s="77"/>
    </row>
    <row r="17581" spans="16:30" ht="4.5" customHeight="1" x14ac:dyDescent="0.2">
      <c r="P17581" s="75"/>
      <c r="Q17581" s="75"/>
      <c r="W17581" s="75"/>
      <c r="AD17581" s="77"/>
    </row>
    <row r="17582" spans="16:30" ht="4.5" customHeight="1" x14ac:dyDescent="0.2">
      <c r="P17582" s="75"/>
      <c r="Q17582" s="75"/>
      <c r="W17582" s="75"/>
      <c r="AD17582" s="77"/>
    </row>
    <row r="17583" spans="16:30" ht="4.5" customHeight="1" x14ac:dyDescent="0.2">
      <c r="P17583" s="75"/>
      <c r="Q17583" s="75"/>
      <c r="W17583" s="75"/>
      <c r="AD17583" s="77"/>
    </row>
    <row r="17584" spans="16:30" ht="4.5" customHeight="1" x14ac:dyDescent="0.2">
      <c r="P17584" s="75"/>
      <c r="Q17584" s="75"/>
      <c r="W17584" s="75"/>
      <c r="AD17584" s="77"/>
    </row>
    <row r="17585" spans="16:30" ht="4.5" customHeight="1" x14ac:dyDescent="0.2">
      <c r="P17585" s="75"/>
      <c r="Q17585" s="75"/>
      <c r="W17585" s="75"/>
      <c r="AD17585" s="77"/>
    </row>
    <row r="17586" spans="16:30" ht="4.5" customHeight="1" x14ac:dyDescent="0.2">
      <c r="P17586" s="75"/>
      <c r="Q17586" s="75"/>
      <c r="W17586" s="75"/>
      <c r="AD17586" s="77"/>
    </row>
    <row r="17587" spans="16:30" ht="4.5" customHeight="1" x14ac:dyDescent="0.2">
      <c r="P17587" s="75"/>
      <c r="Q17587" s="75"/>
      <c r="W17587" s="75"/>
      <c r="AD17587" s="77"/>
    </row>
    <row r="17588" spans="16:30" ht="4.5" customHeight="1" x14ac:dyDescent="0.2">
      <c r="P17588" s="75"/>
      <c r="Q17588" s="75"/>
      <c r="W17588" s="75"/>
      <c r="AD17588" s="77"/>
    </row>
    <row r="17589" spans="16:30" ht="4.5" customHeight="1" x14ac:dyDescent="0.2">
      <c r="P17589" s="75"/>
      <c r="Q17589" s="75"/>
      <c r="W17589" s="75"/>
      <c r="AD17589" s="77"/>
    </row>
    <row r="17590" spans="16:30" ht="4.5" customHeight="1" x14ac:dyDescent="0.2">
      <c r="P17590" s="75"/>
      <c r="Q17590" s="75"/>
      <c r="W17590" s="75"/>
      <c r="AD17590" s="77"/>
    </row>
    <row r="17591" spans="16:30" ht="4.5" customHeight="1" x14ac:dyDescent="0.2">
      <c r="P17591" s="75"/>
      <c r="Q17591" s="75"/>
      <c r="W17591" s="75"/>
      <c r="AD17591" s="77"/>
    </row>
    <row r="17592" spans="16:30" ht="4.5" customHeight="1" x14ac:dyDescent="0.2">
      <c r="P17592" s="75"/>
      <c r="Q17592" s="75"/>
      <c r="W17592" s="75"/>
      <c r="AD17592" s="77"/>
    </row>
    <row r="17593" spans="16:30" ht="4.5" customHeight="1" x14ac:dyDescent="0.2">
      <c r="P17593" s="75"/>
      <c r="Q17593" s="75"/>
      <c r="W17593" s="75"/>
      <c r="AD17593" s="77"/>
    </row>
    <row r="17594" spans="16:30" ht="4.5" customHeight="1" x14ac:dyDescent="0.2">
      <c r="P17594" s="75"/>
      <c r="Q17594" s="75"/>
      <c r="W17594" s="75"/>
      <c r="AD17594" s="77"/>
    </row>
    <row r="17595" spans="16:30" ht="4.5" customHeight="1" x14ac:dyDescent="0.2">
      <c r="P17595" s="75"/>
      <c r="Q17595" s="75"/>
      <c r="W17595" s="75"/>
      <c r="AD17595" s="77"/>
    </row>
    <row r="17596" spans="16:30" ht="4.5" customHeight="1" x14ac:dyDescent="0.2">
      <c r="P17596" s="75"/>
      <c r="Q17596" s="75"/>
      <c r="W17596" s="75"/>
      <c r="AD17596" s="77"/>
    </row>
    <row r="17597" spans="16:30" ht="4.5" customHeight="1" x14ac:dyDescent="0.2">
      <c r="P17597" s="75"/>
      <c r="Q17597" s="75"/>
      <c r="W17597" s="75"/>
      <c r="AD17597" s="77"/>
    </row>
    <row r="17598" spans="16:30" ht="4.5" customHeight="1" x14ac:dyDescent="0.2">
      <c r="P17598" s="75"/>
      <c r="Q17598" s="75"/>
      <c r="W17598" s="75"/>
      <c r="AD17598" s="77"/>
    </row>
    <row r="17599" spans="16:30" ht="4.5" customHeight="1" x14ac:dyDescent="0.2">
      <c r="P17599" s="75"/>
      <c r="Q17599" s="75"/>
      <c r="W17599" s="75"/>
      <c r="AD17599" s="77"/>
    </row>
    <row r="17600" spans="16:30" ht="4.5" customHeight="1" x14ac:dyDescent="0.2">
      <c r="P17600" s="75"/>
      <c r="Q17600" s="75"/>
      <c r="W17600" s="75"/>
      <c r="AD17600" s="77"/>
    </row>
    <row r="17601" spans="16:30" ht="4.5" customHeight="1" x14ac:dyDescent="0.2">
      <c r="P17601" s="75"/>
      <c r="Q17601" s="75"/>
      <c r="W17601" s="75"/>
      <c r="AD17601" s="77"/>
    </row>
    <row r="17602" spans="16:30" ht="4.5" customHeight="1" x14ac:dyDescent="0.2">
      <c r="P17602" s="75"/>
      <c r="Q17602" s="75"/>
      <c r="W17602" s="75"/>
      <c r="AD17602" s="77"/>
    </row>
    <row r="17603" spans="16:30" ht="4.5" customHeight="1" x14ac:dyDescent="0.2">
      <c r="P17603" s="75"/>
      <c r="Q17603" s="75"/>
      <c r="W17603" s="75"/>
      <c r="AD17603" s="77"/>
    </row>
    <row r="17604" spans="16:30" ht="4.5" customHeight="1" x14ac:dyDescent="0.2">
      <c r="P17604" s="75"/>
      <c r="Q17604" s="75"/>
      <c r="W17604" s="75"/>
      <c r="AD17604" s="77"/>
    </row>
    <row r="17605" spans="16:30" ht="4.5" customHeight="1" x14ac:dyDescent="0.2">
      <c r="P17605" s="75"/>
      <c r="Q17605" s="75"/>
      <c r="W17605" s="75"/>
      <c r="AD17605" s="77"/>
    </row>
    <row r="17606" spans="16:30" ht="4.5" customHeight="1" x14ac:dyDescent="0.2">
      <c r="P17606" s="75"/>
      <c r="Q17606" s="75"/>
      <c r="W17606" s="75"/>
      <c r="AD17606" s="77"/>
    </row>
    <row r="17607" spans="16:30" ht="4.5" customHeight="1" x14ac:dyDescent="0.2">
      <c r="P17607" s="75"/>
      <c r="Q17607" s="75"/>
      <c r="W17607" s="75"/>
      <c r="AD17607" s="77"/>
    </row>
    <row r="17608" spans="16:30" ht="4.5" customHeight="1" x14ac:dyDescent="0.2">
      <c r="P17608" s="75"/>
      <c r="Q17608" s="75"/>
      <c r="W17608" s="75"/>
      <c r="AD17608" s="77"/>
    </row>
    <row r="17609" spans="16:30" ht="4.5" customHeight="1" x14ac:dyDescent="0.2">
      <c r="P17609" s="75"/>
      <c r="Q17609" s="75"/>
      <c r="W17609" s="75"/>
      <c r="AD17609" s="77"/>
    </row>
    <row r="17610" spans="16:30" ht="4.5" customHeight="1" x14ac:dyDescent="0.2">
      <c r="P17610" s="75"/>
      <c r="Q17610" s="75"/>
      <c r="W17610" s="75"/>
      <c r="AD17610" s="77"/>
    </row>
    <row r="17611" spans="16:30" ht="4.5" customHeight="1" x14ac:dyDescent="0.2">
      <c r="P17611" s="75"/>
      <c r="Q17611" s="75"/>
      <c r="W17611" s="75"/>
      <c r="AD17611" s="77"/>
    </row>
    <row r="17612" spans="16:30" ht="4.5" customHeight="1" x14ac:dyDescent="0.2">
      <c r="P17612" s="75"/>
      <c r="Q17612" s="75"/>
      <c r="W17612" s="75"/>
      <c r="AD17612" s="77"/>
    </row>
    <row r="17613" spans="16:30" ht="4.5" customHeight="1" x14ac:dyDescent="0.2">
      <c r="P17613" s="75"/>
      <c r="Q17613" s="75"/>
      <c r="W17613" s="75"/>
      <c r="AD17613" s="77"/>
    </row>
    <row r="17614" spans="16:30" ht="4.5" customHeight="1" x14ac:dyDescent="0.2">
      <c r="P17614" s="75"/>
      <c r="Q17614" s="75"/>
      <c r="W17614" s="75"/>
      <c r="AD17614" s="77"/>
    </row>
    <row r="17615" spans="16:30" ht="4.5" customHeight="1" x14ac:dyDescent="0.2">
      <c r="P17615" s="75"/>
      <c r="Q17615" s="75"/>
      <c r="W17615" s="75"/>
      <c r="AD17615" s="77"/>
    </row>
    <row r="17616" spans="16:30" ht="4.5" customHeight="1" x14ac:dyDescent="0.2">
      <c r="P17616" s="75"/>
      <c r="Q17616" s="75"/>
      <c r="W17616" s="75"/>
      <c r="AD17616" s="77"/>
    </row>
    <row r="17617" spans="16:30" ht="4.5" customHeight="1" x14ac:dyDescent="0.2">
      <c r="P17617" s="75"/>
      <c r="Q17617" s="75"/>
      <c r="W17617" s="75"/>
      <c r="AD17617" s="77"/>
    </row>
    <row r="17618" spans="16:30" ht="4.5" customHeight="1" x14ac:dyDescent="0.2">
      <c r="P17618" s="75"/>
      <c r="Q17618" s="75"/>
      <c r="W17618" s="75"/>
      <c r="AD17618" s="77"/>
    </row>
    <row r="17619" spans="16:30" ht="4.5" customHeight="1" x14ac:dyDescent="0.2">
      <c r="P17619" s="75"/>
      <c r="Q17619" s="75"/>
      <c r="W17619" s="75"/>
      <c r="AD17619" s="77"/>
    </row>
    <row r="17620" spans="16:30" ht="4.5" customHeight="1" x14ac:dyDescent="0.2">
      <c r="P17620" s="75"/>
      <c r="Q17620" s="75"/>
      <c r="W17620" s="75"/>
      <c r="AD17620" s="77"/>
    </row>
    <row r="17621" spans="16:30" ht="4.5" customHeight="1" x14ac:dyDescent="0.2">
      <c r="P17621" s="75"/>
      <c r="Q17621" s="75"/>
      <c r="W17621" s="75"/>
      <c r="AD17621" s="77"/>
    </row>
    <row r="17622" spans="16:30" ht="4.5" customHeight="1" x14ac:dyDescent="0.2">
      <c r="P17622" s="75"/>
      <c r="Q17622" s="75"/>
      <c r="W17622" s="75"/>
      <c r="AD17622" s="77"/>
    </row>
    <row r="17623" spans="16:30" ht="4.5" customHeight="1" x14ac:dyDescent="0.2">
      <c r="P17623" s="75"/>
      <c r="Q17623" s="75"/>
      <c r="W17623" s="75"/>
      <c r="AD17623" s="77"/>
    </row>
    <row r="17624" spans="16:30" ht="4.5" customHeight="1" x14ac:dyDescent="0.2">
      <c r="P17624" s="75"/>
      <c r="Q17624" s="75"/>
      <c r="W17624" s="75"/>
      <c r="AD17624" s="77"/>
    </row>
    <row r="17625" spans="16:30" ht="4.5" customHeight="1" x14ac:dyDescent="0.2">
      <c r="P17625" s="75"/>
      <c r="Q17625" s="75"/>
      <c r="W17625" s="75"/>
      <c r="AD17625" s="77"/>
    </row>
    <row r="17626" spans="16:30" ht="4.5" customHeight="1" x14ac:dyDescent="0.2">
      <c r="P17626" s="75"/>
      <c r="Q17626" s="75"/>
      <c r="W17626" s="75"/>
      <c r="AD17626" s="77"/>
    </row>
    <row r="17627" spans="16:30" ht="4.5" customHeight="1" x14ac:dyDescent="0.2">
      <c r="P17627" s="75"/>
      <c r="Q17627" s="75"/>
      <c r="W17627" s="75"/>
      <c r="AD17627" s="77"/>
    </row>
    <row r="17628" spans="16:30" ht="4.5" customHeight="1" x14ac:dyDescent="0.2">
      <c r="P17628" s="75"/>
      <c r="Q17628" s="75"/>
      <c r="W17628" s="75"/>
      <c r="AD17628" s="77"/>
    </row>
    <row r="17629" spans="16:30" ht="4.5" customHeight="1" x14ac:dyDescent="0.2">
      <c r="P17629" s="75"/>
      <c r="Q17629" s="75"/>
      <c r="W17629" s="75"/>
      <c r="AD17629" s="77"/>
    </row>
    <row r="17630" spans="16:30" ht="4.5" customHeight="1" x14ac:dyDescent="0.2">
      <c r="P17630" s="75"/>
      <c r="Q17630" s="75"/>
      <c r="W17630" s="75"/>
      <c r="AD17630" s="77"/>
    </row>
    <row r="17631" spans="16:30" ht="4.5" customHeight="1" x14ac:dyDescent="0.2">
      <c r="P17631" s="75"/>
      <c r="Q17631" s="75"/>
      <c r="W17631" s="75"/>
      <c r="AD17631" s="77"/>
    </row>
    <row r="17632" spans="16:30" ht="4.5" customHeight="1" x14ac:dyDescent="0.2">
      <c r="P17632" s="75"/>
      <c r="Q17632" s="75"/>
      <c r="W17632" s="75"/>
      <c r="AD17632" s="77"/>
    </row>
    <row r="17633" spans="16:30" ht="4.5" customHeight="1" x14ac:dyDescent="0.2">
      <c r="P17633" s="75"/>
      <c r="Q17633" s="75"/>
      <c r="W17633" s="75"/>
      <c r="AD17633" s="77"/>
    </row>
    <row r="17634" spans="16:30" ht="4.5" customHeight="1" x14ac:dyDescent="0.2">
      <c r="P17634" s="75"/>
      <c r="Q17634" s="75"/>
      <c r="W17634" s="75"/>
      <c r="AD17634" s="77"/>
    </row>
    <row r="17635" spans="16:30" ht="4.5" customHeight="1" x14ac:dyDescent="0.2">
      <c r="P17635" s="75"/>
      <c r="Q17635" s="75"/>
      <c r="W17635" s="75"/>
      <c r="AD17635" s="77"/>
    </row>
    <row r="17636" spans="16:30" ht="4.5" customHeight="1" x14ac:dyDescent="0.2">
      <c r="P17636" s="75"/>
      <c r="Q17636" s="75"/>
      <c r="W17636" s="75"/>
      <c r="AD17636" s="77"/>
    </row>
    <row r="17637" spans="16:30" ht="4.5" customHeight="1" x14ac:dyDescent="0.2">
      <c r="P17637" s="75"/>
      <c r="Q17637" s="75"/>
      <c r="W17637" s="75"/>
      <c r="AD17637" s="77"/>
    </row>
    <row r="17638" spans="16:30" ht="4.5" customHeight="1" x14ac:dyDescent="0.2">
      <c r="P17638" s="75"/>
      <c r="Q17638" s="75"/>
      <c r="W17638" s="75"/>
      <c r="AD17638" s="77"/>
    </row>
    <row r="17639" spans="16:30" ht="4.5" customHeight="1" x14ac:dyDescent="0.2">
      <c r="P17639" s="75"/>
      <c r="Q17639" s="75"/>
      <c r="W17639" s="75"/>
      <c r="AD17639" s="77"/>
    </row>
    <row r="17640" spans="16:30" ht="4.5" customHeight="1" x14ac:dyDescent="0.2">
      <c r="P17640" s="75"/>
      <c r="Q17640" s="75"/>
      <c r="W17640" s="75"/>
      <c r="AD17640" s="77"/>
    </row>
    <row r="17641" spans="16:30" ht="4.5" customHeight="1" x14ac:dyDescent="0.2">
      <c r="P17641" s="75"/>
      <c r="Q17641" s="75"/>
      <c r="W17641" s="75"/>
      <c r="AD17641" s="77"/>
    </row>
    <row r="17642" spans="16:30" ht="4.5" customHeight="1" x14ac:dyDescent="0.2">
      <c r="P17642" s="75"/>
      <c r="Q17642" s="75"/>
      <c r="W17642" s="75"/>
      <c r="AD17642" s="77"/>
    </row>
    <row r="17643" spans="16:30" ht="4.5" customHeight="1" x14ac:dyDescent="0.2">
      <c r="P17643" s="75"/>
      <c r="Q17643" s="75"/>
      <c r="W17643" s="75"/>
      <c r="AD17643" s="77"/>
    </row>
    <row r="17644" spans="16:30" ht="4.5" customHeight="1" x14ac:dyDescent="0.2">
      <c r="P17644" s="75"/>
      <c r="Q17644" s="75"/>
      <c r="W17644" s="75"/>
      <c r="AD17644" s="77"/>
    </row>
    <row r="17645" spans="16:30" ht="4.5" customHeight="1" x14ac:dyDescent="0.2">
      <c r="P17645" s="75"/>
      <c r="Q17645" s="75"/>
      <c r="W17645" s="75"/>
      <c r="AD17645" s="77"/>
    </row>
    <row r="17646" spans="16:30" ht="4.5" customHeight="1" x14ac:dyDescent="0.2">
      <c r="P17646" s="75"/>
      <c r="Q17646" s="75"/>
      <c r="W17646" s="75"/>
      <c r="AD17646" s="77"/>
    </row>
    <row r="17647" spans="16:30" ht="4.5" customHeight="1" x14ac:dyDescent="0.2">
      <c r="P17647" s="75"/>
      <c r="Q17647" s="75"/>
      <c r="W17647" s="75"/>
      <c r="AD17647" s="77"/>
    </row>
    <row r="17648" spans="16:30" ht="4.5" customHeight="1" x14ac:dyDescent="0.2">
      <c r="P17648" s="75"/>
      <c r="Q17648" s="75"/>
      <c r="W17648" s="75"/>
      <c r="AD17648" s="77"/>
    </row>
    <row r="17649" spans="16:30" ht="4.5" customHeight="1" x14ac:dyDescent="0.2">
      <c r="P17649" s="75"/>
      <c r="Q17649" s="75"/>
      <c r="W17649" s="75"/>
      <c r="AD17649" s="77"/>
    </row>
    <row r="17650" spans="16:30" ht="4.5" customHeight="1" x14ac:dyDescent="0.2">
      <c r="P17650" s="75"/>
      <c r="Q17650" s="75"/>
      <c r="W17650" s="75"/>
      <c r="AD17650" s="77"/>
    </row>
    <row r="17651" spans="16:30" ht="4.5" customHeight="1" x14ac:dyDescent="0.2">
      <c r="P17651" s="75"/>
      <c r="Q17651" s="75"/>
      <c r="W17651" s="75"/>
      <c r="AD17651" s="77"/>
    </row>
    <row r="17652" spans="16:30" ht="4.5" customHeight="1" x14ac:dyDescent="0.2">
      <c r="P17652" s="75"/>
      <c r="Q17652" s="75"/>
      <c r="W17652" s="75"/>
      <c r="AD17652" s="77"/>
    </row>
    <row r="17653" spans="16:30" ht="4.5" customHeight="1" x14ac:dyDescent="0.2">
      <c r="P17653" s="75"/>
      <c r="Q17653" s="75"/>
      <c r="W17653" s="75"/>
      <c r="AD17653" s="77"/>
    </row>
    <row r="17654" spans="16:30" ht="4.5" customHeight="1" x14ac:dyDescent="0.2">
      <c r="P17654" s="75"/>
      <c r="Q17654" s="75"/>
      <c r="W17654" s="75"/>
      <c r="AD17654" s="77"/>
    </row>
    <row r="17655" spans="16:30" ht="4.5" customHeight="1" x14ac:dyDescent="0.2">
      <c r="P17655" s="75"/>
      <c r="Q17655" s="75"/>
      <c r="W17655" s="75"/>
      <c r="AD17655" s="77"/>
    </row>
    <row r="17656" spans="16:30" ht="4.5" customHeight="1" x14ac:dyDescent="0.2">
      <c r="P17656" s="75"/>
      <c r="Q17656" s="75"/>
      <c r="W17656" s="75"/>
      <c r="AD17656" s="77"/>
    </row>
    <row r="17657" spans="16:30" ht="4.5" customHeight="1" x14ac:dyDescent="0.2">
      <c r="P17657" s="75"/>
      <c r="Q17657" s="75"/>
      <c r="W17657" s="75"/>
      <c r="AD17657" s="77"/>
    </row>
    <row r="17658" spans="16:30" ht="4.5" customHeight="1" x14ac:dyDescent="0.2">
      <c r="P17658" s="75"/>
      <c r="Q17658" s="75"/>
      <c r="W17658" s="75"/>
      <c r="AD17658" s="77"/>
    </row>
    <row r="17659" spans="16:30" ht="4.5" customHeight="1" x14ac:dyDescent="0.2">
      <c r="P17659" s="75"/>
      <c r="Q17659" s="75"/>
      <c r="W17659" s="75"/>
      <c r="AD17659" s="77"/>
    </row>
    <row r="17660" spans="16:30" ht="4.5" customHeight="1" x14ac:dyDescent="0.2">
      <c r="P17660" s="75"/>
      <c r="Q17660" s="75"/>
      <c r="W17660" s="75"/>
      <c r="AD17660" s="77"/>
    </row>
    <row r="17661" spans="16:30" ht="4.5" customHeight="1" x14ac:dyDescent="0.2">
      <c r="P17661" s="75"/>
      <c r="Q17661" s="75"/>
      <c r="W17661" s="75"/>
      <c r="AD17661" s="77"/>
    </row>
    <row r="17662" spans="16:30" ht="4.5" customHeight="1" x14ac:dyDescent="0.2">
      <c r="P17662" s="75"/>
      <c r="Q17662" s="75"/>
      <c r="W17662" s="75"/>
      <c r="AD17662" s="77"/>
    </row>
    <row r="17663" spans="16:30" ht="4.5" customHeight="1" x14ac:dyDescent="0.2">
      <c r="P17663" s="75"/>
      <c r="Q17663" s="75"/>
      <c r="W17663" s="75"/>
      <c r="AD17663" s="77"/>
    </row>
    <row r="17664" spans="16:30" ht="4.5" customHeight="1" x14ac:dyDescent="0.2">
      <c r="P17664" s="75"/>
      <c r="Q17664" s="75"/>
      <c r="W17664" s="75"/>
      <c r="AD17664" s="77"/>
    </row>
    <row r="17665" spans="16:30" ht="4.5" customHeight="1" x14ac:dyDescent="0.2">
      <c r="P17665" s="75"/>
      <c r="Q17665" s="75"/>
      <c r="W17665" s="75"/>
      <c r="AD17665" s="77"/>
    </row>
    <row r="17666" spans="16:30" ht="4.5" customHeight="1" x14ac:dyDescent="0.2">
      <c r="P17666" s="75"/>
      <c r="Q17666" s="75"/>
      <c r="W17666" s="75"/>
      <c r="AD17666" s="77"/>
    </row>
    <row r="17667" spans="16:30" ht="4.5" customHeight="1" x14ac:dyDescent="0.2">
      <c r="P17667" s="75"/>
      <c r="Q17667" s="75"/>
      <c r="W17667" s="75"/>
      <c r="AD17667" s="77"/>
    </row>
    <row r="17668" spans="16:30" ht="4.5" customHeight="1" x14ac:dyDescent="0.2">
      <c r="P17668" s="75"/>
      <c r="Q17668" s="75"/>
      <c r="W17668" s="75"/>
      <c r="AD17668" s="77"/>
    </row>
    <row r="17669" spans="16:30" ht="4.5" customHeight="1" x14ac:dyDescent="0.2">
      <c r="P17669" s="75"/>
      <c r="Q17669" s="75"/>
      <c r="W17669" s="75"/>
      <c r="AD17669" s="77"/>
    </row>
    <row r="17670" spans="16:30" ht="4.5" customHeight="1" x14ac:dyDescent="0.2">
      <c r="P17670" s="75"/>
      <c r="Q17670" s="75"/>
      <c r="W17670" s="75"/>
      <c r="AD17670" s="77"/>
    </row>
    <row r="17671" spans="16:30" ht="4.5" customHeight="1" x14ac:dyDescent="0.2">
      <c r="P17671" s="75"/>
      <c r="Q17671" s="75"/>
      <c r="W17671" s="75"/>
      <c r="AD17671" s="77"/>
    </row>
    <row r="17672" spans="16:30" ht="4.5" customHeight="1" x14ac:dyDescent="0.2">
      <c r="P17672" s="75"/>
      <c r="Q17672" s="75"/>
      <c r="W17672" s="75"/>
      <c r="AD17672" s="77"/>
    </row>
    <row r="17673" spans="16:30" ht="4.5" customHeight="1" x14ac:dyDescent="0.2">
      <c r="P17673" s="75"/>
      <c r="Q17673" s="75"/>
      <c r="W17673" s="75"/>
      <c r="AD17673" s="77"/>
    </row>
    <row r="17674" spans="16:30" ht="4.5" customHeight="1" x14ac:dyDescent="0.2">
      <c r="P17674" s="75"/>
      <c r="Q17674" s="75"/>
      <c r="W17674" s="75"/>
      <c r="AD17674" s="77"/>
    </row>
    <row r="17675" spans="16:30" ht="4.5" customHeight="1" x14ac:dyDescent="0.2">
      <c r="P17675" s="75"/>
      <c r="Q17675" s="75"/>
      <c r="W17675" s="75"/>
      <c r="AD17675" s="77"/>
    </row>
    <row r="17676" spans="16:30" ht="4.5" customHeight="1" x14ac:dyDescent="0.2">
      <c r="P17676" s="75"/>
      <c r="Q17676" s="75"/>
      <c r="W17676" s="75"/>
      <c r="AD17676" s="77"/>
    </row>
    <row r="17677" spans="16:30" ht="4.5" customHeight="1" x14ac:dyDescent="0.2">
      <c r="P17677" s="75"/>
      <c r="Q17677" s="75"/>
      <c r="W17677" s="75"/>
      <c r="AD17677" s="77"/>
    </row>
    <row r="17678" spans="16:30" ht="4.5" customHeight="1" x14ac:dyDescent="0.2">
      <c r="P17678" s="75"/>
      <c r="Q17678" s="75"/>
      <c r="W17678" s="75"/>
      <c r="AD17678" s="77"/>
    </row>
    <row r="17679" spans="16:30" ht="4.5" customHeight="1" x14ac:dyDescent="0.2">
      <c r="P17679" s="75"/>
      <c r="Q17679" s="75"/>
      <c r="W17679" s="75"/>
      <c r="AD17679" s="77"/>
    </row>
    <row r="17680" spans="16:30" ht="4.5" customHeight="1" x14ac:dyDescent="0.2">
      <c r="P17680" s="75"/>
      <c r="Q17680" s="75"/>
      <c r="W17680" s="75"/>
      <c r="AD17680" s="77"/>
    </row>
    <row r="17681" spans="16:30" ht="4.5" customHeight="1" x14ac:dyDescent="0.2">
      <c r="P17681" s="75"/>
      <c r="Q17681" s="75"/>
      <c r="W17681" s="75"/>
      <c r="AD17681" s="77"/>
    </row>
    <row r="17682" spans="16:30" ht="4.5" customHeight="1" x14ac:dyDescent="0.2">
      <c r="P17682" s="75"/>
      <c r="Q17682" s="75"/>
      <c r="W17682" s="75"/>
      <c r="AD17682" s="77"/>
    </row>
    <row r="17683" spans="16:30" ht="4.5" customHeight="1" x14ac:dyDescent="0.2">
      <c r="P17683" s="75"/>
      <c r="Q17683" s="75"/>
      <c r="W17683" s="75"/>
      <c r="AD17683" s="77"/>
    </row>
    <row r="17684" spans="16:30" ht="4.5" customHeight="1" x14ac:dyDescent="0.2">
      <c r="P17684" s="75"/>
      <c r="Q17684" s="75"/>
      <c r="W17684" s="75"/>
      <c r="AD17684" s="77"/>
    </row>
    <row r="17685" spans="16:30" ht="4.5" customHeight="1" x14ac:dyDescent="0.2">
      <c r="P17685" s="75"/>
      <c r="Q17685" s="75"/>
      <c r="W17685" s="75"/>
      <c r="AD17685" s="77"/>
    </row>
    <row r="17686" spans="16:30" ht="4.5" customHeight="1" x14ac:dyDescent="0.2">
      <c r="P17686" s="75"/>
      <c r="Q17686" s="75"/>
      <c r="W17686" s="75"/>
      <c r="AD17686" s="77"/>
    </row>
    <row r="17687" spans="16:30" ht="4.5" customHeight="1" x14ac:dyDescent="0.2">
      <c r="P17687" s="75"/>
      <c r="Q17687" s="75"/>
      <c r="W17687" s="75"/>
      <c r="AD17687" s="77"/>
    </row>
    <row r="17688" spans="16:30" ht="4.5" customHeight="1" x14ac:dyDescent="0.2">
      <c r="P17688" s="75"/>
      <c r="Q17688" s="75"/>
      <c r="W17688" s="75"/>
      <c r="AD17688" s="77"/>
    </row>
    <row r="17689" spans="16:30" ht="4.5" customHeight="1" x14ac:dyDescent="0.2">
      <c r="P17689" s="75"/>
      <c r="Q17689" s="75"/>
      <c r="W17689" s="75"/>
      <c r="AD17689" s="77"/>
    </row>
    <row r="17690" spans="16:30" ht="4.5" customHeight="1" x14ac:dyDescent="0.2">
      <c r="P17690" s="75"/>
      <c r="Q17690" s="75"/>
      <c r="W17690" s="75"/>
      <c r="AD17690" s="77"/>
    </row>
    <row r="17691" spans="16:30" ht="4.5" customHeight="1" x14ac:dyDescent="0.2">
      <c r="P17691" s="75"/>
      <c r="Q17691" s="75"/>
      <c r="W17691" s="75"/>
      <c r="AD17691" s="77"/>
    </row>
    <row r="17692" spans="16:30" ht="4.5" customHeight="1" x14ac:dyDescent="0.2">
      <c r="P17692" s="75"/>
      <c r="Q17692" s="75"/>
      <c r="W17692" s="75"/>
      <c r="AD17692" s="77"/>
    </row>
    <row r="17693" spans="16:30" ht="4.5" customHeight="1" x14ac:dyDescent="0.2">
      <c r="P17693" s="75"/>
      <c r="Q17693" s="75"/>
      <c r="W17693" s="75"/>
      <c r="AD17693" s="77"/>
    </row>
    <row r="17694" spans="16:30" ht="4.5" customHeight="1" x14ac:dyDescent="0.2">
      <c r="P17694" s="75"/>
      <c r="Q17694" s="75"/>
      <c r="W17694" s="75"/>
      <c r="AD17694" s="77"/>
    </row>
    <row r="17695" spans="16:30" ht="4.5" customHeight="1" x14ac:dyDescent="0.2">
      <c r="P17695" s="75"/>
      <c r="Q17695" s="75"/>
      <c r="W17695" s="75"/>
      <c r="AD17695" s="77"/>
    </row>
    <row r="17696" spans="16:30" ht="4.5" customHeight="1" x14ac:dyDescent="0.2">
      <c r="P17696" s="75"/>
      <c r="Q17696" s="75"/>
      <c r="W17696" s="75"/>
      <c r="AD17696" s="77"/>
    </row>
    <row r="17697" spans="16:30" ht="4.5" customHeight="1" x14ac:dyDescent="0.2">
      <c r="P17697" s="75"/>
      <c r="Q17697" s="75"/>
      <c r="W17697" s="75"/>
      <c r="AD17697" s="77"/>
    </row>
    <row r="17698" spans="16:30" ht="4.5" customHeight="1" x14ac:dyDescent="0.2">
      <c r="P17698" s="75"/>
      <c r="Q17698" s="75"/>
      <c r="W17698" s="75"/>
      <c r="AD17698" s="77"/>
    </row>
    <row r="17699" spans="16:30" ht="4.5" customHeight="1" x14ac:dyDescent="0.2">
      <c r="P17699" s="75"/>
      <c r="Q17699" s="75"/>
      <c r="W17699" s="75"/>
      <c r="AD17699" s="77"/>
    </row>
    <row r="17700" spans="16:30" ht="4.5" customHeight="1" x14ac:dyDescent="0.2">
      <c r="P17700" s="75"/>
      <c r="Q17700" s="75"/>
      <c r="W17700" s="75"/>
      <c r="AD17700" s="77"/>
    </row>
    <row r="17701" spans="16:30" ht="4.5" customHeight="1" x14ac:dyDescent="0.2">
      <c r="P17701" s="75"/>
      <c r="Q17701" s="75"/>
      <c r="W17701" s="75"/>
      <c r="AD17701" s="77"/>
    </row>
    <row r="17702" spans="16:30" ht="4.5" customHeight="1" x14ac:dyDescent="0.2">
      <c r="P17702" s="75"/>
      <c r="Q17702" s="75"/>
      <c r="W17702" s="75"/>
      <c r="AD17702" s="77"/>
    </row>
    <row r="17703" spans="16:30" ht="4.5" customHeight="1" x14ac:dyDescent="0.2">
      <c r="P17703" s="75"/>
      <c r="Q17703" s="75"/>
      <c r="W17703" s="75"/>
      <c r="AD17703" s="77"/>
    </row>
    <row r="17704" spans="16:30" ht="4.5" customHeight="1" x14ac:dyDescent="0.2">
      <c r="P17704" s="75"/>
      <c r="Q17704" s="75"/>
      <c r="W17704" s="75"/>
      <c r="AD17704" s="77"/>
    </row>
    <row r="17705" spans="16:30" ht="4.5" customHeight="1" x14ac:dyDescent="0.2">
      <c r="P17705" s="75"/>
      <c r="Q17705" s="75"/>
      <c r="W17705" s="75"/>
      <c r="AD17705" s="77"/>
    </row>
    <row r="17706" spans="16:30" ht="4.5" customHeight="1" x14ac:dyDescent="0.2">
      <c r="P17706" s="75"/>
      <c r="Q17706" s="75"/>
      <c r="W17706" s="75"/>
      <c r="AD17706" s="77"/>
    </row>
    <row r="17707" spans="16:30" ht="4.5" customHeight="1" x14ac:dyDescent="0.2">
      <c r="P17707" s="75"/>
      <c r="Q17707" s="75"/>
      <c r="W17707" s="75"/>
      <c r="AD17707" s="77"/>
    </row>
    <row r="17708" spans="16:30" ht="4.5" customHeight="1" x14ac:dyDescent="0.2">
      <c r="P17708" s="75"/>
      <c r="Q17708" s="75"/>
      <c r="W17708" s="75"/>
      <c r="AD17708" s="77"/>
    </row>
    <row r="17709" spans="16:30" ht="4.5" customHeight="1" x14ac:dyDescent="0.2">
      <c r="P17709" s="75"/>
      <c r="Q17709" s="75"/>
      <c r="W17709" s="75"/>
      <c r="AD17709" s="77"/>
    </row>
    <row r="17710" spans="16:30" ht="4.5" customHeight="1" x14ac:dyDescent="0.2">
      <c r="P17710" s="75"/>
      <c r="Q17710" s="75"/>
      <c r="W17710" s="75"/>
      <c r="AD17710" s="77"/>
    </row>
    <row r="17711" spans="16:30" ht="4.5" customHeight="1" x14ac:dyDescent="0.2">
      <c r="P17711" s="75"/>
      <c r="Q17711" s="75"/>
      <c r="W17711" s="75"/>
      <c r="AD17711" s="77"/>
    </row>
    <row r="17712" spans="16:30" ht="4.5" customHeight="1" x14ac:dyDescent="0.2">
      <c r="P17712" s="75"/>
      <c r="Q17712" s="75"/>
      <c r="W17712" s="75"/>
      <c r="AD17712" s="77"/>
    </row>
    <row r="17713" spans="16:30" ht="4.5" customHeight="1" x14ac:dyDescent="0.2">
      <c r="P17713" s="75"/>
      <c r="Q17713" s="75"/>
      <c r="W17713" s="75"/>
      <c r="AD17713" s="77"/>
    </row>
    <row r="17714" spans="16:30" ht="4.5" customHeight="1" x14ac:dyDescent="0.2">
      <c r="P17714" s="75"/>
      <c r="Q17714" s="75"/>
      <c r="W17714" s="75"/>
      <c r="AD17714" s="77"/>
    </row>
    <row r="17715" spans="16:30" ht="4.5" customHeight="1" x14ac:dyDescent="0.2">
      <c r="P17715" s="75"/>
      <c r="Q17715" s="75"/>
      <c r="W17715" s="75"/>
      <c r="AD17715" s="77"/>
    </row>
    <row r="17716" spans="16:30" ht="4.5" customHeight="1" x14ac:dyDescent="0.2">
      <c r="P17716" s="75"/>
      <c r="Q17716" s="75"/>
      <c r="W17716" s="75"/>
      <c r="AD17716" s="77"/>
    </row>
    <row r="17717" spans="16:30" ht="4.5" customHeight="1" x14ac:dyDescent="0.2">
      <c r="P17717" s="75"/>
      <c r="Q17717" s="75"/>
      <c r="W17717" s="75"/>
      <c r="AD17717" s="77"/>
    </row>
    <row r="17718" spans="16:30" ht="4.5" customHeight="1" x14ac:dyDescent="0.2">
      <c r="P17718" s="75"/>
      <c r="Q17718" s="75"/>
      <c r="W17718" s="75"/>
      <c r="AD17718" s="77"/>
    </row>
    <row r="17719" spans="16:30" ht="4.5" customHeight="1" x14ac:dyDescent="0.2">
      <c r="P17719" s="75"/>
      <c r="Q17719" s="75"/>
      <c r="W17719" s="75"/>
      <c r="AD17719" s="77"/>
    </row>
    <row r="17720" spans="16:30" ht="4.5" customHeight="1" x14ac:dyDescent="0.2">
      <c r="P17720" s="75"/>
      <c r="Q17720" s="75"/>
      <c r="W17720" s="75"/>
      <c r="AD17720" s="77"/>
    </row>
    <row r="17721" spans="16:30" ht="4.5" customHeight="1" x14ac:dyDescent="0.2">
      <c r="P17721" s="75"/>
      <c r="Q17721" s="75"/>
      <c r="W17721" s="75"/>
      <c r="AD17721" s="77"/>
    </row>
    <row r="17722" spans="16:30" ht="4.5" customHeight="1" x14ac:dyDescent="0.2">
      <c r="P17722" s="75"/>
      <c r="Q17722" s="75"/>
      <c r="W17722" s="75"/>
      <c r="AD17722" s="77"/>
    </row>
    <row r="17723" spans="16:30" ht="4.5" customHeight="1" x14ac:dyDescent="0.2">
      <c r="P17723" s="75"/>
      <c r="Q17723" s="75"/>
      <c r="W17723" s="75"/>
      <c r="AD17723" s="77"/>
    </row>
    <row r="17724" spans="16:30" ht="4.5" customHeight="1" x14ac:dyDescent="0.2">
      <c r="P17724" s="75"/>
      <c r="Q17724" s="75"/>
      <c r="W17724" s="75"/>
      <c r="AD17724" s="77"/>
    </row>
    <row r="17725" spans="16:30" ht="4.5" customHeight="1" x14ac:dyDescent="0.2">
      <c r="P17725" s="75"/>
      <c r="Q17725" s="75"/>
      <c r="W17725" s="75"/>
      <c r="AD17725" s="77"/>
    </row>
    <row r="17726" spans="16:30" ht="4.5" customHeight="1" x14ac:dyDescent="0.2">
      <c r="P17726" s="75"/>
      <c r="Q17726" s="75"/>
      <c r="W17726" s="75"/>
      <c r="AD17726" s="77"/>
    </row>
    <row r="17727" spans="16:30" ht="4.5" customHeight="1" x14ac:dyDescent="0.2">
      <c r="P17727" s="75"/>
      <c r="Q17727" s="75"/>
      <c r="W17727" s="75"/>
      <c r="AD17727" s="77"/>
    </row>
    <row r="17728" spans="16:30" ht="4.5" customHeight="1" x14ac:dyDescent="0.2">
      <c r="P17728" s="75"/>
      <c r="Q17728" s="75"/>
      <c r="W17728" s="75"/>
      <c r="AD17728" s="77"/>
    </row>
    <row r="17729" spans="16:30" ht="4.5" customHeight="1" x14ac:dyDescent="0.2">
      <c r="P17729" s="75"/>
      <c r="Q17729" s="75"/>
      <c r="W17729" s="75"/>
      <c r="AD17729" s="77"/>
    </row>
    <row r="17730" spans="16:30" ht="4.5" customHeight="1" x14ac:dyDescent="0.2">
      <c r="P17730" s="75"/>
      <c r="Q17730" s="75"/>
      <c r="W17730" s="75"/>
      <c r="AD17730" s="77"/>
    </row>
    <row r="17731" spans="16:30" ht="4.5" customHeight="1" x14ac:dyDescent="0.2">
      <c r="P17731" s="75"/>
      <c r="Q17731" s="75"/>
      <c r="W17731" s="75"/>
      <c r="AD17731" s="77"/>
    </row>
    <row r="17732" spans="16:30" ht="4.5" customHeight="1" x14ac:dyDescent="0.2">
      <c r="P17732" s="75"/>
      <c r="Q17732" s="75"/>
      <c r="W17732" s="75"/>
      <c r="AD17732" s="77"/>
    </row>
    <row r="17733" spans="16:30" ht="4.5" customHeight="1" x14ac:dyDescent="0.2">
      <c r="P17733" s="75"/>
      <c r="Q17733" s="75"/>
      <c r="W17733" s="75"/>
      <c r="AD17733" s="77"/>
    </row>
    <row r="17734" spans="16:30" ht="4.5" customHeight="1" x14ac:dyDescent="0.2">
      <c r="P17734" s="75"/>
      <c r="Q17734" s="75"/>
      <c r="W17734" s="75"/>
      <c r="AD17734" s="77"/>
    </row>
    <row r="17735" spans="16:30" ht="4.5" customHeight="1" x14ac:dyDescent="0.2">
      <c r="P17735" s="75"/>
      <c r="Q17735" s="75"/>
      <c r="W17735" s="75"/>
      <c r="AD17735" s="77"/>
    </row>
    <row r="17736" spans="16:30" ht="4.5" customHeight="1" x14ac:dyDescent="0.2">
      <c r="P17736" s="75"/>
      <c r="Q17736" s="75"/>
      <c r="W17736" s="75"/>
      <c r="AD17736" s="77"/>
    </row>
    <row r="17737" spans="16:30" ht="4.5" customHeight="1" x14ac:dyDescent="0.2">
      <c r="P17737" s="75"/>
      <c r="Q17737" s="75"/>
      <c r="W17737" s="75"/>
      <c r="AD17737" s="77"/>
    </row>
    <row r="17738" spans="16:30" ht="4.5" customHeight="1" x14ac:dyDescent="0.2">
      <c r="P17738" s="75"/>
      <c r="Q17738" s="75"/>
      <c r="W17738" s="75"/>
      <c r="AD17738" s="77"/>
    </row>
    <row r="17739" spans="16:30" ht="4.5" customHeight="1" x14ac:dyDescent="0.2">
      <c r="P17739" s="75"/>
      <c r="Q17739" s="75"/>
      <c r="W17739" s="75"/>
      <c r="AD17739" s="77"/>
    </row>
    <row r="17740" spans="16:30" ht="4.5" customHeight="1" x14ac:dyDescent="0.2">
      <c r="P17740" s="75"/>
      <c r="Q17740" s="75"/>
      <c r="W17740" s="75"/>
      <c r="AD17740" s="77"/>
    </row>
    <row r="17741" spans="16:30" ht="4.5" customHeight="1" x14ac:dyDescent="0.2">
      <c r="P17741" s="75"/>
      <c r="Q17741" s="75"/>
      <c r="W17741" s="75"/>
      <c r="AD17741" s="77"/>
    </row>
    <row r="17742" spans="16:30" ht="4.5" customHeight="1" x14ac:dyDescent="0.2">
      <c r="P17742" s="75"/>
      <c r="Q17742" s="75"/>
      <c r="W17742" s="75"/>
      <c r="AD17742" s="77"/>
    </row>
    <row r="17743" spans="16:30" ht="4.5" customHeight="1" x14ac:dyDescent="0.2">
      <c r="P17743" s="75"/>
      <c r="Q17743" s="75"/>
      <c r="W17743" s="75"/>
      <c r="AD17743" s="77"/>
    </row>
    <row r="17744" spans="16:30" ht="4.5" customHeight="1" x14ac:dyDescent="0.2">
      <c r="P17744" s="75"/>
      <c r="Q17744" s="75"/>
      <c r="W17744" s="75"/>
      <c r="AD17744" s="77"/>
    </row>
    <row r="17745" spans="16:30" ht="4.5" customHeight="1" x14ac:dyDescent="0.2">
      <c r="P17745" s="75"/>
      <c r="Q17745" s="75"/>
      <c r="W17745" s="75"/>
      <c r="AD17745" s="77"/>
    </row>
    <row r="17746" spans="16:30" ht="4.5" customHeight="1" x14ac:dyDescent="0.2">
      <c r="P17746" s="75"/>
      <c r="Q17746" s="75"/>
      <c r="W17746" s="75"/>
      <c r="AD17746" s="77"/>
    </row>
    <row r="17747" spans="16:30" ht="4.5" customHeight="1" x14ac:dyDescent="0.2">
      <c r="P17747" s="75"/>
      <c r="Q17747" s="75"/>
      <c r="W17747" s="75"/>
      <c r="AD17747" s="77"/>
    </row>
    <row r="17748" spans="16:30" ht="4.5" customHeight="1" x14ac:dyDescent="0.2">
      <c r="P17748" s="75"/>
      <c r="Q17748" s="75"/>
      <c r="W17748" s="75"/>
      <c r="AD17748" s="77"/>
    </row>
    <row r="17749" spans="16:30" ht="4.5" customHeight="1" x14ac:dyDescent="0.2">
      <c r="P17749" s="75"/>
      <c r="Q17749" s="75"/>
      <c r="W17749" s="75"/>
      <c r="AD17749" s="77"/>
    </row>
    <row r="17750" spans="16:30" ht="4.5" customHeight="1" x14ac:dyDescent="0.2">
      <c r="P17750" s="75"/>
      <c r="Q17750" s="75"/>
      <c r="W17750" s="75"/>
      <c r="AD17750" s="77"/>
    </row>
    <row r="17751" spans="16:30" ht="4.5" customHeight="1" x14ac:dyDescent="0.2">
      <c r="P17751" s="75"/>
      <c r="Q17751" s="75"/>
      <c r="W17751" s="75"/>
      <c r="AD17751" s="77"/>
    </row>
    <row r="17752" spans="16:30" ht="4.5" customHeight="1" x14ac:dyDescent="0.2">
      <c r="P17752" s="75"/>
      <c r="Q17752" s="75"/>
      <c r="W17752" s="75"/>
      <c r="AD17752" s="77"/>
    </row>
    <row r="17753" spans="16:30" ht="4.5" customHeight="1" x14ac:dyDescent="0.2">
      <c r="P17753" s="75"/>
      <c r="Q17753" s="75"/>
      <c r="W17753" s="75"/>
      <c r="AD17753" s="77"/>
    </row>
    <row r="17754" spans="16:30" ht="4.5" customHeight="1" x14ac:dyDescent="0.2">
      <c r="P17754" s="75"/>
      <c r="Q17754" s="75"/>
      <c r="W17754" s="75"/>
      <c r="AD17754" s="77"/>
    </row>
    <row r="17755" spans="16:30" ht="4.5" customHeight="1" x14ac:dyDescent="0.2">
      <c r="P17755" s="75"/>
      <c r="Q17755" s="75"/>
      <c r="W17755" s="75"/>
      <c r="AD17755" s="77"/>
    </row>
    <row r="17756" spans="16:30" ht="4.5" customHeight="1" x14ac:dyDescent="0.2">
      <c r="P17756" s="75"/>
      <c r="Q17756" s="75"/>
      <c r="W17756" s="75"/>
      <c r="AD17756" s="77"/>
    </row>
    <row r="17757" spans="16:30" ht="4.5" customHeight="1" x14ac:dyDescent="0.2">
      <c r="P17757" s="75"/>
      <c r="Q17757" s="75"/>
      <c r="W17757" s="75"/>
      <c r="AD17757" s="77"/>
    </row>
    <row r="17758" spans="16:30" ht="4.5" customHeight="1" x14ac:dyDescent="0.2">
      <c r="P17758" s="75"/>
      <c r="Q17758" s="75"/>
      <c r="W17758" s="75"/>
      <c r="AD17758" s="77"/>
    </row>
    <row r="17759" spans="16:30" ht="4.5" customHeight="1" x14ac:dyDescent="0.2">
      <c r="P17759" s="75"/>
      <c r="Q17759" s="75"/>
      <c r="W17759" s="75"/>
      <c r="AD17759" s="77"/>
    </row>
    <row r="17760" spans="16:30" ht="4.5" customHeight="1" x14ac:dyDescent="0.2">
      <c r="P17760" s="75"/>
      <c r="Q17760" s="75"/>
      <c r="W17760" s="75"/>
      <c r="AD17760" s="77"/>
    </row>
    <row r="17761" spans="16:30" ht="4.5" customHeight="1" x14ac:dyDescent="0.2">
      <c r="P17761" s="75"/>
      <c r="Q17761" s="75"/>
      <c r="W17761" s="75"/>
      <c r="AD17761" s="77"/>
    </row>
    <row r="17762" spans="16:30" ht="4.5" customHeight="1" x14ac:dyDescent="0.2">
      <c r="P17762" s="75"/>
      <c r="Q17762" s="75"/>
      <c r="W17762" s="75"/>
      <c r="AD17762" s="77"/>
    </row>
    <row r="17763" spans="16:30" ht="4.5" customHeight="1" x14ac:dyDescent="0.2">
      <c r="P17763" s="75"/>
      <c r="Q17763" s="75"/>
      <c r="W17763" s="75"/>
      <c r="AD17763" s="77"/>
    </row>
    <row r="17764" spans="16:30" ht="4.5" customHeight="1" x14ac:dyDescent="0.2">
      <c r="P17764" s="75"/>
      <c r="Q17764" s="75"/>
      <c r="W17764" s="75"/>
      <c r="AD17764" s="77"/>
    </row>
    <row r="17765" spans="16:30" ht="4.5" customHeight="1" x14ac:dyDescent="0.2">
      <c r="P17765" s="75"/>
      <c r="Q17765" s="75"/>
      <c r="W17765" s="75"/>
      <c r="AD17765" s="77"/>
    </row>
    <row r="17766" spans="16:30" ht="4.5" customHeight="1" x14ac:dyDescent="0.2">
      <c r="P17766" s="75"/>
      <c r="Q17766" s="75"/>
      <c r="W17766" s="75"/>
      <c r="AD17766" s="77"/>
    </row>
    <row r="17767" spans="16:30" ht="4.5" customHeight="1" x14ac:dyDescent="0.2">
      <c r="P17767" s="75"/>
      <c r="Q17767" s="75"/>
      <c r="W17767" s="75"/>
      <c r="AD17767" s="77"/>
    </row>
    <row r="17768" spans="16:30" ht="4.5" customHeight="1" x14ac:dyDescent="0.2">
      <c r="P17768" s="75"/>
      <c r="Q17768" s="75"/>
      <c r="W17768" s="75"/>
      <c r="AD17768" s="77"/>
    </row>
    <row r="17769" spans="16:30" ht="4.5" customHeight="1" x14ac:dyDescent="0.2">
      <c r="P17769" s="75"/>
      <c r="Q17769" s="75"/>
      <c r="W17769" s="75"/>
      <c r="AD17769" s="77"/>
    </row>
    <row r="17770" spans="16:30" ht="4.5" customHeight="1" x14ac:dyDescent="0.2">
      <c r="P17770" s="75"/>
      <c r="Q17770" s="75"/>
      <c r="W17770" s="75"/>
      <c r="AD17770" s="77"/>
    </row>
    <row r="17771" spans="16:30" ht="4.5" customHeight="1" x14ac:dyDescent="0.2">
      <c r="P17771" s="75"/>
      <c r="Q17771" s="75"/>
      <c r="W17771" s="75"/>
      <c r="AD17771" s="77"/>
    </row>
    <row r="17772" spans="16:30" ht="4.5" customHeight="1" x14ac:dyDescent="0.2">
      <c r="P17772" s="75"/>
      <c r="Q17772" s="75"/>
      <c r="W17772" s="75"/>
      <c r="AD17772" s="77"/>
    </row>
    <row r="17773" spans="16:30" ht="4.5" customHeight="1" x14ac:dyDescent="0.2">
      <c r="P17773" s="75"/>
      <c r="Q17773" s="75"/>
      <c r="W17773" s="75"/>
      <c r="AD17773" s="77"/>
    </row>
    <row r="17774" spans="16:30" ht="4.5" customHeight="1" x14ac:dyDescent="0.2">
      <c r="P17774" s="75"/>
      <c r="Q17774" s="75"/>
      <c r="W17774" s="75"/>
      <c r="AD17774" s="77"/>
    </row>
    <row r="17775" spans="16:30" ht="4.5" customHeight="1" x14ac:dyDescent="0.2">
      <c r="P17775" s="75"/>
      <c r="Q17775" s="75"/>
      <c r="W17775" s="75"/>
      <c r="AD17775" s="77"/>
    </row>
    <row r="17776" spans="16:30" ht="4.5" customHeight="1" x14ac:dyDescent="0.2">
      <c r="P17776" s="75"/>
      <c r="Q17776" s="75"/>
      <c r="W17776" s="75"/>
      <c r="AD17776" s="77"/>
    </row>
    <row r="17777" spans="16:30" ht="4.5" customHeight="1" x14ac:dyDescent="0.2">
      <c r="P17777" s="75"/>
      <c r="Q17777" s="75"/>
      <c r="W17777" s="75"/>
      <c r="AD17777" s="77"/>
    </row>
    <row r="17778" spans="16:30" ht="4.5" customHeight="1" x14ac:dyDescent="0.2">
      <c r="P17778" s="75"/>
      <c r="Q17778" s="75"/>
      <c r="W17778" s="75"/>
      <c r="AD17778" s="77"/>
    </row>
    <row r="17779" spans="16:30" ht="4.5" customHeight="1" x14ac:dyDescent="0.2">
      <c r="P17779" s="75"/>
      <c r="Q17779" s="75"/>
      <c r="W17779" s="75"/>
      <c r="AD17779" s="77"/>
    </row>
    <row r="17780" spans="16:30" ht="4.5" customHeight="1" x14ac:dyDescent="0.2">
      <c r="P17780" s="75"/>
      <c r="Q17780" s="75"/>
      <c r="W17780" s="75"/>
      <c r="AD17780" s="77"/>
    </row>
    <row r="17781" spans="16:30" ht="4.5" customHeight="1" x14ac:dyDescent="0.2">
      <c r="P17781" s="75"/>
      <c r="Q17781" s="75"/>
      <c r="W17781" s="75"/>
      <c r="AD17781" s="77"/>
    </row>
    <row r="17782" spans="16:30" ht="4.5" customHeight="1" x14ac:dyDescent="0.2">
      <c r="P17782" s="75"/>
      <c r="Q17782" s="75"/>
      <c r="W17782" s="75"/>
      <c r="AD17782" s="77"/>
    </row>
    <row r="17783" spans="16:30" ht="4.5" customHeight="1" x14ac:dyDescent="0.2">
      <c r="P17783" s="75"/>
      <c r="Q17783" s="75"/>
      <c r="W17783" s="75"/>
      <c r="AD17783" s="77"/>
    </row>
    <row r="17784" spans="16:30" ht="4.5" customHeight="1" x14ac:dyDescent="0.2">
      <c r="P17784" s="75"/>
      <c r="Q17784" s="75"/>
      <c r="W17784" s="75"/>
      <c r="AD17784" s="77"/>
    </row>
    <row r="17785" spans="16:30" ht="4.5" customHeight="1" x14ac:dyDescent="0.2">
      <c r="P17785" s="75"/>
      <c r="Q17785" s="75"/>
      <c r="W17785" s="75"/>
      <c r="AD17785" s="77"/>
    </row>
    <row r="17786" spans="16:30" ht="4.5" customHeight="1" x14ac:dyDescent="0.2">
      <c r="P17786" s="75"/>
      <c r="Q17786" s="75"/>
      <c r="W17786" s="75"/>
      <c r="AD17786" s="77"/>
    </row>
    <row r="17787" spans="16:30" ht="4.5" customHeight="1" x14ac:dyDescent="0.2">
      <c r="P17787" s="75"/>
      <c r="Q17787" s="75"/>
      <c r="W17787" s="75"/>
      <c r="AD17787" s="77"/>
    </row>
    <row r="17788" spans="16:30" ht="4.5" customHeight="1" x14ac:dyDescent="0.2">
      <c r="P17788" s="75"/>
      <c r="Q17788" s="75"/>
      <c r="W17788" s="75"/>
      <c r="AD17788" s="77"/>
    </row>
    <row r="17789" spans="16:30" ht="4.5" customHeight="1" x14ac:dyDescent="0.2">
      <c r="P17789" s="75"/>
      <c r="Q17789" s="75"/>
      <c r="W17789" s="75"/>
      <c r="AD17789" s="77"/>
    </row>
    <row r="17790" spans="16:30" ht="4.5" customHeight="1" x14ac:dyDescent="0.2">
      <c r="P17790" s="75"/>
      <c r="Q17790" s="75"/>
      <c r="W17790" s="75"/>
      <c r="AD17790" s="77"/>
    </row>
    <row r="17791" spans="16:30" ht="4.5" customHeight="1" x14ac:dyDescent="0.2">
      <c r="P17791" s="75"/>
      <c r="Q17791" s="75"/>
      <c r="W17791" s="75"/>
      <c r="AD17791" s="77"/>
    </row>
    <row r="17792" spans="16:30" ht="4.5" customHeight="1" x14ac:dyDescent="0.2">
      <c r="P17792" s="75"/>
      <c r="Q17792" s="75"/>
      <c r="W17792" s="75"/>
      <c r="AD17792" s="77"/>
    </row>
    <row r="17793" spans="16:30" ht="4.5" customHeight="1" x14ac:dyDescent="0.2">
      <c r="P17793" s="75"/>
      <c r="Q17793" s="75"/>
      <c r="W17793" s="75"/>
      <c r="AD17793" s="77"/>
    </row>
    <row r="17794" spans="16:30" ht="4.5" customHeight="1" x14ac:dyDescent="0.2">
      <c r="P17794" s="75"/>
      <c r="Q17794" s="75"/>
      <c r="W17794" s="75"/>
      <c r="AD17794" s="77"/>
    </row>
    <row r="17795" spans="16:30" ht="4.5" customHeight="1" x14ac:dyDescent="0.2">
      <c r="P17795" s="75"/>
      <c r="Q17795" s="75"/>
      <c r="W17795" s="75"/>
      <c r="AD17795" s="77"/>
    </row>
    <row r="17796" spans="16:30" ht="4.5" customHeight="1" x14ac:dyDescent="0.2">
      <c r="P17796" s="75"/>
      <c r="Q17796" s="75"/>
      <c r="W17796" s="75"/>
      <c r="AD17796" s="77"/>
    </row>
    <row r="17797" spans="16:30" ht="4.5" customHeight="1" x14ac:dyDescent="0.2">
      <c r="P17797" s="75"/>
      <c r="Q17797" s="75"/>
      <c r="W17797" s="75"/>
      <c r="AD17797" s="77"/>
    </row>
    <row r="17798" spans="16:30" ht="4.5" customHeight="1" x14ac:dyDescent="0.2">
      <c r="P17798" s="75"/>
      <c r="Q17798" s="75"/>
      <c r="W17798" s="75"/>
      <c r="AD17798" s="77"/>
    </row>
    <row r="17799" spans="16:30" ht="4.5" customHeight="1" x14ac:dyDescent="0.2">
      <c r="P17799" s="75"/>
      <c r="Q17799" s="75"/>
      <c r="W17799" s="75"/>
      <c r="AD17799" s="77"/>
    </row>
    <row r="17800" spans="16:30" ht="4.5" customHeight="1" x14ac:dyDescent="0.2">
      <c r="P17800" s="75"/>
      <c r="Q17800" s="75"/>
      <c r="W17800" s="75"/>
      <c r="AD17800" s="77"/>
    </row>
    <row r="17801" spans="16:30" ht="4.5" customHeight="1" x14ac:dyDescent="0.2">
      <c r="P17801" s="75"/>
      <c r="Q17801" s="75"/>
      <c r="W17801" s="75"/>
      <c r="AD17801" s="77"/>
    </row>
    <row r="17802" spans="16:30" ht="4.5" customHeight="1" x14ac:dyDescent="0.2">
      <c r="P17802" s="75"/>
      <c r="Q17802" s="75"/>
      <c r="W17802" s="75"/>
      <c r="AD17802" s="77"/>
    </row>
    <row r="17803" spans="16:30" ht="4.5" customHeight="1" x14ac:dyDescent="0.2">
      <c r="P17803" s="75"/>
      <c r="Q17803" s="75"/>
      <c r="W17803" s="75"/>
      <c r="AD17803" s="77"/>
    </row>
    <row r="17804" spans="16:30" ht="4.5" customHeight="1" x14ac:dyDescent="0.2">
      <c r="P17804" s="75"/>
      <c r="Q17804" s="75"/>
      <c r="W17804" s="75"/>
      <c r="AD17804" s="77"/>
    </row>
    <row r="17805" spans="16:30" ht="4.5" customHeight="1" x14ac:dyDescent="0.2">
      <c r="P17805" s="75"/>
      <c r="Q17805" s="75"/>
      <c r="W17805" s="75"/>
      <c r="AD17805" s="77"/>
    </row>
    <row r="17806" spans="16:30" ht="4.5" customHeight="1" x14ac:dyDescent="0.2">
      <c r="P17806" s="75"/>
      <c r="Q17806" s="75"/>
      <c r="W17806" s="75"/>
      <c r="AD17806" s="77"/>
    </row>
    <row r="17807" spans="16:30" ht="4.5" customHeight="1" x14ac:dyDescent="0.2">
      <c r="P17807" s="75"/>
      <c r="Q17807" s="75"/>
      <c r="W17807" s="75"/>
      <c r="AD17807" s="77"/>
    </row>
    <row r="17808" spans="16:30" ht="4.5" customHeight="1" x14ac:dyDescent="0.2">
      <c r="P17808" s="75"/>
      <c r="Q17808" s="75"/>
      <c r="W17808" s="75"/>
      <c r="AD17808" s="77"/>
    </row>
    <row r="17809" spans="16:30" ht="4.5" customHeight="1" x14ac:dyDescent="0.2">
      <c r="P17809" s="75"/>
      <c r="Q17809" s="75"/>
      <c r="W17809" s="75"/>
      <c r="AD17809" s="77"/>
    </row>
    <row r="17810" spans="16:30" ht="4.5" customHeight="1" x14ac:dyDescent="0.2">
      <c r="P17810" s="75"/>
      <c r="Q17810" s="75"/>
      <c r="W17810" s="75"/>
      <c r="AD17810" s="77"/>
    </row>
    <row r="17811" spans="16:30" ht="4.5" customHeight="1" x14ac:dyDescent="0.2">
      <c r="P17811" s="75"/>
      <c r="Q17811" s="75"/>
      <c r="W17811" s="75"/>
      <c r="AD17811" s="77"/>
    </row>
    <row r="17812" spans="16:30" ht="4.5" customHeight="1" x14ac:dyDescent="0.2">
      <c r="P17812" s="75"/>
      <c r="Q17812" s="75"/>
      <c r="W17812" s="75"/>
      <c r="AD17812" s="77"/>
    </row>
    <row r="17813" spans="16:30" ht="4.5" customHeight="1" x14ac:dyDescent="0.2">
      <c r="P17813" s="75"/>
      <c r="Q17813" s="75"/>
      <c r="W17813" s="75"/>
      <c r="AD17813" s="77"/>
    </row>
    <row r="17814" spans="16:30" ht="4.5" customHeight="1" x14ac:dyDescent="0.2">
      <c r="P17814" s="75"/>
      <c r="Q17814" s="75"/>
      <c r="W17814" s="75"/>
      <c r="AD17814" s="77"/>
    </row>
    <row r="17815" spans="16:30" ht="4.5" customHeight="1" x14ac:dyDescent="0.2">
      <c r="P17815" s="75"/>
      <c r="Q17815" s="75"/>
      <c r="W17815" s="75"/>
      <c r="AD17815" s="77"/>
    </row>
    <row r="17816" spans="16:30" ht="4.5" customHeight="1" x14ac:dyDescent="0.2">
      <c r="P17816" s="75"/>
      <c r="Q17816" s="75"/>
      <c r="W17816" s="75"/>
      <c r="AD17816" s="77"/>
    </row>
    <row r="17817" spans="16:30" ht="4.5" customHeight="1" x14ac:dyDescent="0.2">
      <c r="P17817" s="75"/>
      <c r="Q17817" s="75"/>
      <c r="W17817" s="75"/>
      <c r="AD17817" s="77"/>
    </row>
    <row r="17818" spans="16:30" ht="4.5" customHeight="1" x14ac:dyDescent="0.2">
      <c r="P17818" s="75"/>
      <c r="Q17818" s="75"/>
      <c r="W17818" s="75"/>
      <c r="AD17818" s="77"/>
    </row>
    <row r="17819" spans="16:30" ht="4.5" customHeight="1" x14ac:dyDescent="0.2">
      <c r="P17819" s="75"/>
      <c r="Q17819" s="75"/>
      <c r="W17819" s="75"/>
      <c r="AD17819" s="77"/>
    </row>
    <row r="17820" spans="16:30" ht="4.5" customHeight="1" x14ac:dyDescent="0.2">
      <c r="P17820" s="75"/>
      <c r="Q17820" s="75"/>
      <c r="W17820" s="75"/>
      <c r="AD17820" s="77"/>
    </row>
    <row r="17821" spans="16:30" ht="4.5" customHeight="1" x14ac:dyDescent="0.2">
      <c r="P17821" s="75"/>
      <c r="Q17821" s="75"/>
      <c r="W17821" s="75"/>
      <c r="AD17821" s="77"/>
    </row>
    <row r="17822" spans="16:30" ht="4.5" customHeight="1" x14ac:dyDescent="0.2">
      <c r="P17822" s="75"/>
      <c r="Q17822" s="75"/>
      <c r="W17822" s="75"/>
      <c r="AD17822" s="77"/>
    </row>
    <row r="17823" spans="16:30" ht="4.5" customHeight="1" x14ac:dyDescent="0.2">
      <c r="P17823" s="75"/>
      <c r="Q17823" s="75"/>
      <c r="W17823" s="75"/>
      <c r="AD17823" s="77"/>
    </row>
    <row r="17824" spans="16:30" ht="4.5" customHeight="1" x14ac:dyDescent="0.2">
      <c r="P17824" s="75"/>
      <c r="Q17824" s="75"/>
      <c r="W17824" s="75"/>
      <c r="AD17824" s="77"/>
    </row>
    <row r="17825" spans="16:30" ht="4.5" customHeight="1" x14ac:dyDescent="0.2">
      <c r="P17825" s="75"/>
      <c r="Q17825" s="75"/>
      <c r="W17825" s="75"/>
      <c r="AD17825" s="77"/>
    </row>
    <row r="17826" spans="16:30" ht="4.5" customHeight="1" x14ac:dyDescent="0.2">
      <c r="P17826" s="75"/>
      <c r="Q17826" s="75"/>
      <c r="W17826" s="75"/>
      <c r="AD17826" s="77"/>
    </row>
    <row r="17827" spans="16:30" ht="4.5" customHeight="1" x14ac:dyDescent="0.2">
      <c r="P17827" s="75"/>
      <c r="Q17827" s="75"/>
      <c r="W17827" s="75"/>
      <c r="AD17827" s="77"/>
    </row>
    <row r="17828" spans="16:30" ht="4.5" customHeight="1" x14ac:dyDescent="0.2">
      <c r="P17828" s="75"/>
      <c r="Q17828" s="75"/>
      <c r="W17828" s="75"/>
      <c r="AD17828" s="77"/>
    </row>
    <row r="17829" spans="16:30" ht="4.5" customHeight="1" x14ac:dyDescent="0.2">
      <c r="P17829" s="75"/>
      <c r="Q17829" s="75"/>
      <c r="W17829" s="75"/>
      <c r="AD17829" s="77"/>
    </row>
    <row r="17830" spans="16:30" ht="4.5" customHeight="1" x14ac:dyDescent="0.2">
      <c r="P17830" s="75"/>
      <c r="Q17830" s="75"/>
      <c r="W17830" s="75"/>
      <c r="AD17830" s="77"/>
    </row>
    <row r="17831" spans="16:30" ht="4.5" customHeight="1" x14ac:dyDescent="0.2">
      <c r="P17831" s="75"/>
      <c r="Q17831" s="75"/>
      <c r="W17831" s="75"/>
      <c r="AD17831" s="77"/>
    </row>
    <row r="17832" spans="16:30" ht="4.5" customHeight="1" x14ac:dyDescent="0.2">
      <c r="P17832" s="75"/>
      <c r="Q17832" s="75"/>
      <c r="W17832" s="75"/>
      <c r="AD17832" s="77"/>
    </row>
    <row r="17833" spans="16:30" ht="4.5" customHeight="1" x14ac:dyDescent="0.2">
      <c r="P17833" s="75"/>
      <c r="Q17833" s="75"/>
      <c r="W17833" s="75"/>
      <c r="AD17833" s="77"/>
    </row>
    <row r="17834" spans="16:30" ht="4.5" customHeight="1" x14ac:dyDescent="0.2">
      <c r="P17834" s="75"/>
      <c r="Q17834" s="75"/>
      <c r="W17834" s="75"/>
      <c r="AD17834" s="77"/>
    </row>
    <row r="17835" spans="16:30" ht="4.5" customHeight="1" x14ac:dyDescent="0.2">
      <c r="P17835" s="75"/>
      <c r="Q17835" s="75"/>
      <c r="W17835" s="75"/>
      <c r="AD17835" s="77"/>
    </row>
    <row r="17836" spans="16:30" ht="4.5" customHeight="1" x14ac:dyDescent="0.2">
      <c r="P17836" s="75"/>
      <c r="Q17836" s="75"/>
      <c r="W17836" s="75"/>
      <c r="AD17836" s="77"/>
    </row>
    <row r="17837" spans="16:30" ht="4.5" customHeight="1" x14ac:dyDescent="0.2">
      <c r="P17837" s="75"/>
      <c r="Q17837" s="75"/>
      <c r="W17837" s="75"/>
      <c r="AD17837" s="77"/>
    </row>
    <row r="17838" spans="16:30" ht="4.5" customHeight="1" x14ac:dyDescent="0.2">
      <c r="P17838" s="75"/>
      <c r="Q17838" s="75"/>
      <c r="W17838" s="75"/>
      <c r="AD17838" s="77"/>
    </row>
    <row r="17839" spans="16:30" ht="4.5" customHeight="1" x14ac:dyDescent="0.2">
      <c r="P17839" s="75"/>
      <c r="Q17839" s="75"/>
      <c r="W17839" s="75"/>
      <c r="AD17839" s="77"/>
    </row>
    <row r="17840" spans="16:30" ht="4.5" customHeight="1" x14ac:dyDescent="0.2">
      <c r="P17840" s="75"/>
      <c r="Q17840" s="75"/>
      <c r="W17840" s="75"/>
      <c r="AD17840" s="77"/>
    </row>
    <row r="17841" spans="16:30" ht="4.5" customHeight="1" x14ac:dyDescent="0.2">
      <c r="P17841" s="75"/>
      <c r="Q17841" s="75"/>
      <c r="W17841" s="75"/>
      <c r="AD17841" s="77"/>
    </row>
    <row r="17842" spans="16:30" ht="4.5" customHeight="1" x14ac:dyDescent="0.2">
      <c r="P17842" s="75"/>
      <c r="Q17842" s="75"/>
      <c r="W17842" s="75"/>
      <c r="AD17842" s="77"/>
    </row>
    <row r="17843" spans="16:30" ht="4.5" customHeight="1" x14ac:dyDescent="0.2">
      <c r="P17843" s="75"/>
      <c r="Q17843" s="75"/>
      <c r="W17843" s="75"/>
      <c r="AD17843" s="77"/>
    </row>
    <row r="17844" spans="16:30" ht="4.5" customHeight="1" x14ac:dyDescent="0.2">
      <c r="P17844" s="75"/>
      <c r="Q17844" s="75"/>
      <c r="W17844" s="75"/>
      <c r="AD17844" s="77"/>
    </row>
    <row r="17845" spans="16:30" ht="4.5" customHeight="1" x14ac:dyDescent="0.2">
      <c r="P17845" s="75"/>
      <c r="Q17845" s="75"/>
      <c r="W17845" s="75"/>
      <c r="AD17845" s="77"/>
    </row>
    <row r="17846" spans="16:30" ht="4.5" customHeight="1" x14ac:dyDescent="0.2">
      <c r="P17846" s="75"/>
      <c r="Q17846" s="75"/>
      <c r="W17846" s="75"/>
      <c r="AD17846" s="77"/>
    </row>
    <row r="17847" spans="16:30" ht="4.5" customHeight="1" x14ac:dyDescent="0.2">
      <c r="P17847" s="75"/>
      <c r="Q17847" s="75"/>
      <c r="W17847" s="75"/>
      <c r="AD17847" s="77"/>
    </row>
    <row r="17848" spans="16:30" ht="4.5" customHeight="1" x14ac:dyDescent="0.2">
      <c r="P17848" s="75"/>
      <c r="Q17848" s="75"/>
      <c r="W17848" s="75"/>
      <c r="AD17848" s="77"/>
    </row>
    <row r="17849" spans="16:30" ht="4.5" customHeight="1" x14ac:dyDescent="0.2">
      <c r="P17849" s="75"/>
      <c r="Q17849" s="75"/>
      <c r="W17849" s="75"/>
      <c r="AD17849" s="77"/>
    </row>
    <row r="17850" spans="16:30" ht="4.5" customHeight="1" x14ac:dyDescent="0.2">
      <c r="P17850" s="75"/>
      <c r="Q17850" s="75"/>
      <c r="W17850" s="75"/>
      <c r="AD17850" s="77"/>
    </row>
    <row r="17851" spans="16:30" ht="4.5" customHeight="1" x14ac:dyDescent="0.2">
      <c r="P17851" s="75"/>
      <c r="Q17851" s="75"/>
      <c r="W17851" s="75"/>
      <c r="AD17851" s="77"/>
    </row>
    <row r="17852" spans="16:30" ht="4.5" customHeight="1" x14ac:dyDescent="0.2">
      <c r="P17852" s="75"/>
      <c r="Q17852" s="75"/>
      <c r="W17852" s="75"/>
      <c r="AD17852" s="77"/>
    </row>
    <row r="17853" spans="16:30" ht="4.5" customHeight="1" x14ac:dyDescent="0.2">
      <c r="P17853" s="75"/>
      <c r="Q17853" s="75"/>
      <c r="W17853" s="75"/>
      <c r="AD17853" s="77"/>
    </row>
    <row r="17854" spans="16:30" ht="4.5" customHeight="1" x14ac:dyDescent="0.2">
      <c r="P17854" s="75"/>
      <c r="Q17854" s="75"/>
      <c r="W17854" s="75"/>
      <c r="AD17854" s="77"/>
    </row>
    <row r="17855" spans="16:30" ht="4.5" customHeight="1" x14ac:dyDescent="0.2">
      <c r="P17855" s="75"/>
      <c r="Q17855" s="75"/>
      <c r="W17855" s="75"/>
      <c r="AD17855" s="77"/>
    </row>
    <row r="17856" spans="16:30" ht="4.5" customHeight="1" x14ac:dyDescent="0.2">
      <c r="P17856" s="75"/>
      <c r="Q17856" s="75"/>
      <c r="W17856" s="75"/>
      <c r="AD17856" s="77"/>
    </row>
    <row r="17857" spans="16:30" ht="4.5" customHeight="1" x14ac:dyDescent="0.2">
      <c r="P17857" s="75"/>
      <c r="Q17857" s="75"/>
      <c r="W17857" s="75"/>
      <c r="AD17857" s="77"/>
    </row>
    <row r="17858" spans="16:30" ht="4.5" customHeight="1" x14ac:dyDescent="0.2">
      <c r="P17858" s="75"/>
      <c r="Q17858" s="75"/>
      <c r="W17858" s="75"/>
      <c r="AD17858" s="77"/>
    </row>
    <row r="17859" spans="16:30" ht="4.5" customHeight="1" x14ac:dyDescent="0.2">
      <c r="P17859" s="75"/>
      <c r="Q17859" s="75"/>
      <c r="W17859" s="75"/>
      <c r="AD17859" s="77"/>
    </row>
    <row r="17860" spans="16:30" ht="4.5" customHeight="1" x14ac:dyDescent="0.2">
      <c r="P17860" s="75"/>
      <c r="Q17860" s="75"/>
      <c r="W17860" s="75"/>
      <c r="AD17860" s="77"/>
    </row>
    <row r="17861" spans="16:30" ht="4.5" customHeight="1" x14ac:dyDescent="0.2">
      <c r="P17861" s="75"/>
      <c r="Q17861" s="75"/>
      <c r="W17861" s="75"/>
      <c r="AD17861" s="77"/>
    </row>
    <row r="17862" spans="16:30" ht="4.5" customHeight="1" x14ac:dyDescent="0.2">
      <c r="P17862" s="75"/>
      <c r="Q17862" s="75"/>
      <c r="W17862" s="75"/>
      <c r="AD17862" s="77"/>
    </row>
    <row r="17863" spans="16:30" ht="4.5" customHeight="1" x14ac:dyDescent="0.2">
      <c r="P17863" s="75"/>
      <c r="Q17863" s="75"/>
      <c r="W17863" s="75"/>
      <c r="AD17863" s="77"/>
    </row>
    <row r="17864" spans="16:30" ht="4.5" customHeight="1" x14ac:dyDescent="0.2">
      <c r="P17864" s="75"/>
      <c r="Q17864" s="75"/>
      <c r="W17864" s="75"/>
      <c r="AD17864" s="77"/>
    </row>
    <row r="17865" spans="16:30" ht="4.5" customHeight="1" x14ac:dyDescent="0.2">
      <c r="P17865" s="75"/>
      <c r="Q17865" s="75"/>
      <c r="W17865" s="75"/>
      <c r="AD17865" s="77"/>
    </row>
    <row r="17866" spans="16:30" ht="4.5" customHeight="1" x14ac:dyDescent="0.2">
      <c r="P17866" s="75"/>
      <c r="Q17866" s="75"/>
      <c r="W17866" s="75"/>
      <c r="AD17866" s="77"/>
    </row>
    <row r="17867" spans="16:30" ht="4.5" customHeight="1" x14ac:dyDescent="0.2">
      <c r="P17867" s="75"/>
      <c r="Q17867" s="75"/>
      <c r="W17867" s="75"/>
      <c r="AD17867" s="77"/>
    </row>
    <row r="17868" spans="16:30" ht="4.5" customHeight="1" x14ac:dyDescent="0.2">
      <c r="P17868" s="75"/>
      <c r="Q17868" s="75"/>
      <c r="W17868" s="75"/>
      <c r="AD17868" s="77"/>
    </row>
    <row r="17869" spans="16:30" ht="4.5" customHeight="1" x14ac:dyDescent="0.2">
      <c r="P17869" s="75"/>
      <c r="Q17869" s="75"/>
      <c r="W17869" s="75"/>
      <c r="AD17869" s="77"/>
    </row>
    <row r="17870" spans="16:30" ht="4.5" customHeight="1" x14ac:dyDescent="0.2">
      <c r="P17870" s="75"/>
      <c r="Q17870" s="75"/>
      <c r="W17870" s="75"/>
      <c r="AD17870" s="77"/>
    </row>
    <row r="17871" spans="16:30" ht="4.5" customHeight="1" x14ac:dyDescent="0.2">
      <c r="P17871" s="75"/>
      <c r="Q17871" s="75"/>
      <c r="W17871" s="75"/>
      <c r="AD17871" s="77"/>
    </row>
    <row r="17872" spans="16:30" ht="4.5" customHeight="1" x14ac:dyDescent="0.2">
      <c r="P17872" s="75"/>
      <c r="Q17872" s="75"/>
      <c r="W17872" s="75"/>
      <c r="AD17872" s="77"/>
    </row>
    <row r="17873" spans="16:30" ht="4.5" customHeight="1" x14ac:dyDescent="0.2">
      <c r="P17873" s="75"/>
      <c r="Q17873" s="75"/>
      <c r="W17873" s="75"/>
      <c r="AD17873" s="77"/>
    </row>
    <row r="17874" spans="16:30" ht="4.5" customHeight="1" x14ac:dyDescent="0.2">
      <c r="P17874" s="75"/>
      <c r="Q17874" s="75"/>
      <c r="W17874" s="75"/>
      <c r="AD17874" s="77"/>
    </row>
    <row r="17875" spans="16:30" ht="4.5" customHeight="1" x14ac:dyDescent="0.2">
      <c r="P17875" s="75"/>
      <c r="Q17875" s="75"/>
      <c r="W17875" s="75"/>
      <c r="AD17875" s="77"/>
    </row>
    <row r="17876" spans="16:30" ht="4.5" customHeight="1" x14ac:dyDescent="0.2">
      <c r="P17876" s="75"/>
      <c r="Q17876" s="75"/>
      <c r="W17876" s="75"/>
      <c r="AD17876" s="77"/>
    </row>
    <row r="17877" spans="16:30" ht="4.5" customHeight="1" x14ac:dyDescent="0.2">
      <c r="P17877" s="75"/>
      <c r="Q17877" s="75"/>
      <c r="W17877" s="75"/>
      <c r="AD17877" s="77"/>
    </row>
    <row r="17878" spans="16:30" ht="4.5" customHeight="1" x14ac:dyDescent="0.2">
      <c r="P17878" s="75"/>
      <c r="Q17878" s="75"/>
      <c r="W17878" s="75"/>
      <c r="AD17878" s="77"/>
    </row>
    <row r="17879" spans="16:30" ht="4.5" customHeight="1" x14ac:dyDescent="0.2">
      <c r="P17879" s="75"/>
      <c r="Q17879" s="75"/>
      <c r="W17879" s="75"/>
      <c r="AD17879" s="77"/>
    </row>
    <row r="17880" spans="16:30" ht="4.5" customHeight="1" x14ac:dyDescent="0.2">
      <c r="P17880" s="75"/>
      <c r="Q17880" s="75"/>
      <c r="W17880" s="75"/>
      <c r="AD17880" s="77"/>
    </row>
    <row r="17881" spans="16:30" ht="4.5" customHeight="1" x14ac:dyDescent="0.2">
      <c r="P17881" s="75"/>
      <c r="Q17881" s="75"/>
      <c r="W17881" s="75"/>
      <c r="AD17881" s="77"/>
    </row>
    <row r="17882" spans="16:30" ht="4.5" customHeight="1" x14ac:dyDescent="0.2">
      <c r="P17882" s="75"/>
      <c r="Q17882" s="75"/>
      <c r="W17882" s="75"/>
      <c r="AD17882" s="77"/>
    </row>
    <row r="17883" spans="16:30" ht="4.5" customHeight="1" x14ac:dyDescent="0.2">
      <c r="P17883" s="75"/>
      <c r="Q17883" s="75"/>
      <c r="W17883" s="75"/>
      <c r="AD17883" s="77"/>
    </row>
    <row r="17884" spans="16:30" ht="4.5" customHeight="1" x14ac:dyDescent="0.2">
      <c r="P17884" s="75"/>
      <c r="Q17884" s="75"/>
      <c r="W17884" s="75"/>
      <c r="AD17884" s="77"/>
    </row>
    <row r="17885" spans="16:30" ht="4.5" customHeight="1" x14ac:dyDescent="0.2">
      <c r="P17885" s="75"/>
      <c r="Q17885" s="75"/>
      <c r="W17885" s="75"/>
      <c r="AD17885" s="77"/>
    </row>
    <row r="17886" spans="16:30" ht="4.5" customHeight="1" x14ac:dyDescent="0.2">
      <c r="P17886" s="75"/>
      <c r="Q17886" s="75"/>
      <c r="W17886" s="75"/>
      <c r="AD17886" s="77"/>
    </row>
    <row r="17887" spans="16:30" ht="4.5" customHeight="1" x14ac:dyDescent="0.2">
      <c r="P17887" s="75"/>
      <c r="Q17887" s="75"/>
      <c r="W17887" s="75"/>
      <c r="AD17887" s="77"/>
    </row>
    <row r="17888" spans="16:30" ht="4.5" customHeight="1" x14ac:dyDescent="0.2">
      <c r="P17888" s="75"/>
      <c r="Q17888" s="75"/>
      <c r="W17888" s="75"/>
      <c r="AD17888" s="77"/>
    </row>
    <row r="17889" spans="16:30" ht="4.5" customHeight="1" x14ac:dyDescent="0.2">
      <c r="P17889" s="75"/>
      <c r="Q17889" s="75"/>
      <c r="W17889" s="75"/>
      <c r="AD17889" s="77"/>
    </row>
    <row r="17890" spans="16:30" ht="4.5" customHeight="1" x14ac:dyDescent="0.2">
      <c r="P17890" s="75"/>
      <c r="Q17890" s="75"/>
      <c r="W17890" s="75"/>
      <c r="AD17890" s="77"/>
    </row>
    <row r="17891" spans="16:30" ht="4.5" customHeight="1" x14ac:dyDescent="0.2">
      <c r="P17891" s="75"/>
      <c r="Q17891" s="75"/>
      <c r="W17891" s="75"/>
      <c r="AD17891" s="77"/>
    </row>
    <row r="17892" spans="16:30" ht="4.5" customHeight="1" x14ac:dyDescent="0.2">
      <c r="P17892" s="75"/>
      <c r="Q17892" s="75"/>
      <c r="W17892" s="75"/>
      <c r="AD17892" s="77"/>
    </row>
    <row r="17893" spans="16:30" ht="4.5" customHeight="1" x14ac:dyDescent="0.2">
      <c r="P17893" s="75"/>
      <c r="Q17893" s="75"/>
      <c r="W17893" s="75"/>
      <c r="AD17893" s="77"/>
    </row>
    <row r="17894" spans="16:30" ht="4.5" customHeight="1" x14ac:dyDescent="0.2">
      <c r="P17894" s="75"/>
      <c r="Q17894" s="75"/>
      <c r="W17894" s="75"/>
      <c r="AD17894" s="77"/>
    </row>
    <row r="17895" spans="16:30" ht="4.5" customHeight="1" x14ac:dyDescent="0.2">
      <c r="P17895" s="75"/>
      <c r="Q17895" s="75"/>
      <c r="W17895" s="75"/>
      <c r="AD17895" s="77"/>
    </row>
    <row r="17896" spans="16:30" ht="4.5" customHeight="1" x14ac:dyDescent="0.2">
      <c r="P17896" s="75"/>
      <c r="Q17896" s="75"/>
      <c r="W17896" s="75"/>
      <c r="AD17896" s="77"/>
    </row>
    <row r="17897" spans="16:30" ht="4.5" customHeight="1" x14ac:dyDescent="0.2">
      <c r="P17897" s="75"/>
      <c r="Q17897" s="75"/>
      <c r="W17897" s="75"/>
      <c r="AD17897" s="77"/>
    </row>
    <row r="17898" spans="16:30" ht="4.5" customHeight="1" x14ac:dyDescent="0.2">
      <c r="P17898" s="75"/>
      <c r="Q17898" s="75"/>
      <c r="W17898" s="75"/>
      <c r="AD17898" s="77"/>
    </row>
    <row r="17899" spans="16:30" ht="4.5" customHeight="1" x14ac:dyDescent="0.2">
      <c r="P17899" s="75"/>
      <c r="Q17899" s="75"/>
      <c r="W17899" s="75"/>
      <c r="AD17899" s="77"/>
    </row>
    <row r="17900" spans="16:30" ht="4.5" customHeight="1" x14ac:dyDescent="0.2">
      <c r="P17900" s="75"/>
      <c r="Q17900" s="75"/>
      <c r="W17900" s="75"/>
      <c r="AD17900" s="77"/>
    </row>
    <row r="17901" spans="16:30" ht="4.5" customHeight="1" x14ac:dyDescent="0.2">
      <c r="P17901" s="75"/>
      <c r="Q17901" s="75"/>
      <c r="W17901" s="75"/>
      <c r="AD17901" s="77"/>
    </row>
    <row r="17902" spans="16:30" ht="4.5" customHeight="1" x14ac:dyDescent="0.2">
      <c r="P17902" s="75"/>
      <c r="Q17902" s="75"/>
      <c r="W17902" s="75"/>
      <c r="AD17902" s="77"/>
    </row>
    <row r="17903" spans="16:30" ht="4.5" customHeight="1" x14ac:dyDescent="0.2">
      <c r="P17903" s="75"/>
      <c r="Q17903" s="75"/>
      <c r="W17903" s="75"/>
      <c r="AD17903" s="77"/>
    </row>
    <row r="17904" spans="16:30" ht="4.5" customHeight="1" x14ac:dyDescent="0.2">
      <c r="P17904" s="75"/>
      <c r="Q17904" s="75"/>
      <c r="W17904" s="75"/>
      <c r="AD17904" s="77"/>
    </row>
    <row r="17905" spans="16:30" ht="4.5" customHeight="1" x14ac:dyDescent="0.2">
      <c r="P17905" s="75"/>
      <c r="Q17905" s="75"/>
      <c r="W17905" s="75"/>
      <c r="AD17905" s="77"/>
    </row>
    <row r="17906" spans="16:30" ht="4.5" customHeight="1" x14ac:dyDescent="0.2">
      <c r="P17906" s="75"/>
      <c r="Q17906" s="75"/>
      <c r="W17906" s="75"/>
      <c r="AD17906" s="77"/>
    </row>
    <row r="17907" spans="16:30" ht="4.5" customHeight="1" x14ac:dyDescent="0.2">
      <c r="P17907" s="75"/>
      <c r="Q17907" s="75"/>
      <c r="W17907" s="75"/>
      <c r="AD17907" s="77"/>
    </row>
    <row r="17908" spans="16:30" ht="4.5" customHeight="1" x14ac:dyDescent="0.2">
      <c r="P17908" s="75"/>
      <c r="Q17908" s="75"/>
      <c r="W17908" s="75"/>
      <c r="AD17908" s="77"/>
    </row>
    <row r="17909" spans="16:30" ht="4.5" customHeight="1" x14ac:dyDescent="0.2">
      <c r="P17909" s="75"/>
      <c r="Q17909" s="75"/>
      <c r="W17909" s="75"/>
      <c r="AD17909" s="77"/>
    </row>
    <row r="17910" spans="16:30" ht="4.5" customHeight="1" x14ac:dyDescent="0.2">
      <c r="P17910" s="75"/>
      <c r="Q17910" s="75"/>
      <c r="W17910" s="75"/>
      <c r="AD17910" s="77"/>
    </row>
    <row r="17911" spans="16:30" ht="4.5" customHeight="1" x14ac:dyDescent="0.2">
      <c r="P17911" s="75"/>
      <c r="Q17911" s="75"/>
      <c r="W17911" s="75"/>
      <c r="AD17911" s="77"/>
    </row>
    <row r="17912" spans="16:30" ht="4.5" customHeight="1" x14ac:dyDescent="0.2">
      <c r="P17912" s="75"/>
      <c r="Q17912" s="75"/>
      <c r="W17912" s="75"/>
      <c r="AD17912" s="77"/>
    </row>
    <row r="17913" spans="16:30" ht="4.5" customHeight="1" x14ac:dyDescent="0.2">
      <c r="P17913" s="75"/>
      <c r="Q17913" s="75"/>
      <c r="W17913" s="75"/>
      <c r="AD17913" s="77"/>
    </row>
    <row r="17914" spans="16:30" ht="4.5" customHeight="1" x14ac:dyDescent="0.2">
      <c r="P17914" s="75"/>
      <c r="Q17914" s="75"/>
      <c r="W17914" s="75"/>
      <c r="AD17914" s="77"/>
    </row>
    <row r="17915" spans="16:30" ht="4.5" customHeight="1" x14ac:dyDescent="0.2">
      <c r="P17915" s="75"/>
      <c r="Q17915" s="75"/>
      <c r="W17915" s="75"/>
      <c r="AD17915" s="77"/>
    </row>
    <row r="17916" spans="16:30" ht="4.5" customHeight="1" x14ac:dyDescent="0.2">
      <c r="P17916" s="75"/>
      <c r="Q17916" s="75"/>
      <c r="W17916" s="75"/>
      <c r="AD17916" s="77"/>
    </row>
    <row r="17917" spans="16:30" ht="4.5" customHeight="1" x14ac:dyDescent="0.2">
      <c r="P17917" s="75"/>
      <c r="Q17917" s="75"/>
      <c r="W17917" s="75"/>
      <c r="AD17917" s="77"/>
    </row>
    <row r="17918" spans="16:30" ht="4.5" customHeight="1" x14ac:dyDescent="0.2">
      <c r="P17918" s="75"/>
      <c r="Q17918" s="75"/>
      <c r="W17918" s="75"/>
      <c r="AD17918" s="77"/>
    </row>
    <row r="17919" spans="16:30" ht="4.5" customHeight="1" x14ac:dyDescent="0.2">
      <c r="P17919" s="75"/>
      <c r="Q17919" s="75"/>
      <c r="W17919" s="75"/>
      <c r="AD17919" s="77"/>
    </row>
    <row r="17920" spans="16:30" ht="4.5" customHeight="1" x14ac:dyDescent="0.2">
      <c r="P17920" s="75"/>
      <c r="Q17920" s="75"/>
      <c r="W17920" s="75"/>
      <c r="AD17920" s="77"/>
    </row>
    <row r="17921" spans="16:30" ht="4.5" customHeight="1" x14ac:dyDescent="0.2">
      <c r="P17921" s="75"/>
      <c r="Q17921" s="75"/>
      <c r="W17921" s="75"/>
      <c r="AD17921" s="77"/>
    </row>
    <row r="17922" spans="16:30" ht="4.5" customHeight="1" x14ac:dyDescent="0.2">
      <c r="P17922" s="75"/>
      <c r="Q17922" s="75"/>
      <c r="W17922" s="75"/>
      <c r="AD17922" s="77"/>
    </row>
    <row r="17923" spans="16:30" ht="4.5" customHeight="1" x14ac:dyDescent="0.2">
      <c r="P17923" s="75"/>
      <c r="Q17923" s="75"/>
      <c r="W17923" s="75"/>
      <c r="AD17923" s="77"/>
    </row>
    <row r="17924" spans="16:30" ht="4.5" customHeight="1" x14ac:dyDescent="0.2">
      <c r="P17924" s="75"/>
      <c r="Q17924" s="75"/>
      <c r="W17924" s="75"/>
      <c r="AD17924" s="77"/>
    </row>
    <row r="17925" spans="16:30" ht="4.5" customHeight="1" x14ac:dyDescent="0.2">
      <c r="P17925" s="75"/>
      <c r="Q17925" s="75"/>
      <c r="W17925" s="75"/>
      <c r="AD17925" s="77"/>
    </row>
    <row r="17926" spans="16:30" ht="4.5" customHeight="1" x14ac:dyDescent="0.2">
      <c r="P17926" s="75"/>
      <c r="Q17926" s="75"/>
      <c r="W17926" s="75"/>
      <c r="AD17926" s="77"/>
    </row>
    <row r="17927" spans="16:30" ht="4.5" customHeight="1" x14ac:dyDescent="0.2">
      <c r="P17927" s="75"/>
      <c r="Q17927" s="75"/>
      <c r="W17927" s="75"/>
      <c r="AD17927" s="77"/>
    </row>
    <row r="17928" spans="16:30" ht="4.5" customHeight="1" x14ac:dyDescent="0.2">
      <c r="P17928" s="75"/>
      <c r="Q17928" s="75"/>
      <c r="W17928" s="75"/>
      <c r="AD17928" s="77"/>
    </row>
    <row r="17929" spans="16:30" ht="4.5" customHeight="1" x14ac:dyDescent="0.2">
      <c r="P17929" s="75"/>
      <c r="Q17929" s="75"/>
      <c r="W17929" s="75"/>
      <c r="AD17929" s="77"/>
    </row>
    <row r="17930" spans="16:30" ht="4.5" customHeight="1" x14ac:dyDescent="0.2">
      <c r="P17930" s="75"/>
      <c r="Q17930" s="75"/>
      <c r="W17930" s="75"/>
      <c r="AD17930" s="77"/>
    </row>
    <row r="17931" spans="16:30" ht="4.5" customHeight="1" x14ac:dyDescent="0.2">
      <c r="P17931" s="75"/>
      <c r="Q17931" s="75"/>
      <c r="W17931" s="75"/>
      <c r="AD17931" s="77"/>
    </row>
    <row r="17932" spans="16:30" ht="4.5" customHeight="1" x14ac:dyDescent="0.2">
      <c r="P17932" s="75"/>
      <c r="Q17932" s="75"/>
      <c r="W17932" s="75"/>
      <c r="AD17932" s="77"/>
    </row>
    <row r="17933" spans="16:30" ht="4.5" customHeight="1" x14ac:dyDescent="0.2">
      <c r="P17933" s="75"/>
      <c r="Q17933" s="75"/>
      <c r="W17933" s="75"/>
      <c r="AD17933" s="77"/>
    </row>
    <row r="17934" spans="16:30" ht="4.5" customHeight="1" x14ac:dyDescent="0.2">
      <c r="P17934" s="75"/>
      <c r="Q17934" s="75"/>
      <c r="W17934" s="75"/>
      <c r="AD17934" s="77"/>
    </row>
    <row r="17935" spans="16:30" ht="4.5" customHeight="1" x14ac:dyDescent="0.2">
      <c r="P17935" s="75"/>
      <c r="Q17935" s="75"/>
      <c r="W17935" s="75"/>
      <c r="AD17935" s="77"/>
    </row>
    <row r="17936" spans="16:30" ht="4.5" customHeight="1" x14ac:dyDescent="0.2">
      <c r="P17936" s="75"/>
      <c r="Q17936" s="75"/>
      <c r="W17936" s="75"/>
      <c r="AD17936" s="77"/>
    </row>
    <row r="17937" spans="16:30" ht="4.5" customHeight="1" x14ac:dyDescent="0.2">
      <c r="P17937" s="75"/>
      <c r="Q17937" s="75"/>
      <c r="W17937" s="75"/>
      <c r="AD17937" s="77"/>
    </row>
    <row r="17938" spans="16:30" ht="4.5" customHeight="1" x14ac:dyDescent="0.2">
      <c r="P17938" s="75"/>
      <c r="Q17938" s="75"/>
      <c r="W17938" s="75"/>
      <c r="AD17938" s="77"/>
    </row>
    <row r="17939" spans="16:30" ht="4.5" customHeight="1" x14ac:dyDescent="0.2">
      <c r="P17939" s="75"/>
      <c r="Q17939" s="75"/>
      <c r="W17939" s="75"/>
      <c r="AD17939" s="77"/>
    </row>
    <row r="17940" spans="16:30" ht="4.5" customHeight="1" x14ac:dyDescent="0.2">
      <c r="P17940" s="75"/>
      <c r="Q17940" s="75"/>
      <c r="W17940" s="75"/>
      <c r="AD17940" s="77"/>
    </row>
    <row r="17941" spans="16:30" ht="4.5" customHeight="1" x14ac:dyDescent="0.2">
      <c r="P17941" s="75"/>
      <c r="Q17941" s="75"/>
      <c r="W17941" s="75"/>
      <c r="AD17941" s="77"/>
    </row>
    <row r="17942" spans="16:30" ht="4.5" customHeight="1" x14ac:dyDescent="0.2">
      <c r="P17942" s="75"/>
      <c r="Q17942" s="75"/>
      <c r="W17942" s="75"/>
      <c r="AD17942" s="77"/>
    </row>
    <row r="17943" spans="16:30" ht="4.5" customHeight="1" x14ac:dyDescent="0.2">
      <c r="P17943" s="75"/>
      <c r="Q17943" s="75"/>
      <c r="W17943" s="75"/>
      <c r="AD17943" s="77"/>
    </row>
    <row r="17944" spans="16:30" ht="4.5" customHeight="1" x14ac:dyDescent="0.2">
      <c r="P17944" s="75"/>
      <c r="Q17944" s="75"/>
      <c r="W17944" s="75"/>
      <c r="AD17944" s="77"/>
    </row>
    <row r="17945" spans="16:30" ht="4.5" customHeight="1" x14ac:dyDescent="0.2">
      <c r="P17945" s="75"/>
      <c r="Q17945" s="75"/>
      <c r="W17945" s="75"/>
      <c r="AD17945" s="77"/>
    </row>
    <row r="17946" spans="16:30" ht="4.5" customHeight="1" x14ac:dyDescent="0.2">
      <c r="P17946" s="75"/>
      <c r="Q17946" s="75"/>
      <c r="W17946" s="75"/>
      <c r="AD17946" s="77"/>
    </row>
    <row r="17947" spans="16:30" ht="4.5" customHeight="1" x14ac:dyDescent="0.2">
      <c r="P17947" s="75"/>
      <c r="Q17947" s="75"/>
      <c r="W17947" s="75"/>
      <c r="AD17947" s="77"/>
    </row>
    <row r="17948" spans="16:30" ht="4.5" customHeight="1" x14ac:dyDescent="0.2">
      <c r="P17948" s="75"/>
      <c r="Q17948" s="75"/>
      <c r="W17948" s="75"/>
      <c r="AD17948" s="77"/>
    </row>
    <row r="17949" spans="16:30" ht="4.5" customHeight="1" x14ac:dyDescent="0.2">
      <c r="P17949" s="75"/>
      <c r="Q17949" s="75"/>
      <c r="W17949" s="75"/>
      <c r="AD17949" s="77"/>
    </row>
    <row r="17950" spans="16:30" ht="4.5" customHeight="1" x14ac:dyDescent="0.2">
      <c r="P17950" s="75"/>
      <c r="Q17950" s="75"/>
      <c r="W17950" s="75"/>
      <c r="AD17950" s="77"/>
    </row>
    <row r="17951" spans="16:30" ht="4.5" customHeight="1" x14ac:dyDescent="0.2">
      <c r="P17951" s="75"/>
      <c r="Q17951" s="75"/>
      <c r="W17951" s="75"/>
      <c r="AD17951" s="77"/>
    </row>
    <row r="17952" spans="16:30" ht="4.5" customHeight="1" x14ac:dyDescent="0.2">
      <c r="P17952" s="75"/>
      <c r="Q17952" s="75"/>
      <c r="W17952" s="75"/>
      <c r="AD17952" s="77"/>
    </row>
    <row r="17953" spans="16:30" ht="4.5" customHeight="1" x14ac:dyDescent="0.2">
      <c r="P17953" s="75"/>
      <c r="Q17953" s="75"/>
      <c r="W17953" s="75"/>
      <c r="AD17953" s="77"/>
    </row>
    <row r="17954" spans="16:30" ht="4.5" customHeight="1" x14ac:dyDescent="0.2">
      <c r="P17954" s="75"/>
      <c r="Q17954" s="75"/>
      <c r="W17954" s="75"/>
      <c r="AD17954" s="77"/>
    </row>
    <row r="17955" spans="16:30" ht="4.5" customHeight="1" x14ac:dyDescent="0.2">
      <c r="P17955" s="75"/>
      <c r="Q17955" s="75"/>
      <c r="W17955" s="75"/>
      <c r="AD17955" s="77"/>
    </row>
    <row r="17956" spans="16:30" ht="4.5" customHeight="1" x14ac:dyDescent="0.2">
      <c r="P17956" s="75"/>
      <c r="Q17956" s="75"/>
      <c r="W17956" s="75"/>
      <c r="AD17956" s="77"/>
    </row>
    <row r="17957" spans="16:30" ht="4.5" customHeight="1" x14ac:dyDescent="0.2">
      <c r="P17957" s="75"/>
      <c r="Q17957" s="75"/>
      <c r="W17957" s="75"/>
      <c r="AD17957" s="77"/>
    </row>
    <row r="17958" spans="16:30" ht="4.5" customHeight="1" x14ac:dyDescent="0.2">
      <c r="P17958" s="75"/>
      <c r="Q17958" s="75"/>
      <c r="W17958" s="75"/>
      <c r="AD17958" s="77"/>
    </row>
    <row r="17959" spans="16:30" ht="4.5" customHeight="1" x14ac:dyDescent="0.2">
      <c r="P17959" s="75"/>
      <c r="Q17959" s="75"/>
      <c r="W17959" s="75"/>
      <c r="AD17959" s="77"/>
    </row>
    <row r="17960" spans="16:30" ht="4.5" customHeight="1" x14ac:dyDescent="0.2">
      <c r="P17960" s="75"/>
      <c r="Q17960" s="75"/>
      <c r="W17960" s="75"/>
      <c r="AD17960" s="77"/>
    </row>
    <row r="17961" spans="16:30" ht="4.5" customHeight="1" x14ac:dyDescent="0.2">
      <c r="P17961" s="75"/>
      <c r="Q17961" s="75"/>
      <c r="W17961" s="75"/>
      <c r="AD17961" s="77"/>
    </row>
    <row r="17962" spans="16:30" ht="4.5" customHeight="1" x14ac:dyDescent="0.2">
      <c r="P17962" s="75"/>
      <c r="Q17962" s="75"/>
      <c r="W17962" s="75"/>
      <c r="AD17962" s="77"/>
    </row>
    <row r="17963" spans="16:30" ht="4.5" customHeight="1" x14ac:dyDescent="0.2">
      <c r="P17963" s="75"/>
      <c r="Q17963" s="75"/>
      <c r="W17963" s="75"/>
      <c r="AD17963" s="77"/>
    </row>
    <row r="17964" spans="16:30" ht="4.5" customHeight="1" x14ac:dyDescent="0.2">
      <c r="P17964" s="75"/>
      <c r="Q17964" s="75"/>
      <c r="W17964" s="75"/>
      <c r="AD17964" s="77"/>
    </row>
    <row r="17965" spans="16:30" ht="4.5" customHeight="1" x14ac:dyDescent="0.2">
      <c r="P17965" s="75"/>
      <c r="Q17965" s="75"/>
      <c r="W17965" s="75"/>
      <c r="AD17965" s="77"/>
    </row>
    <row r="17966" spans="16:30" ht="4.5" customHeight="1" x14ac:dyDescent="0.2">
      <c r="P17966" s="75"/>
      <c r="Q17966" s="75"/>
      <c r="W17966" s="75"/>
      <c r="AD17966" s="77"/>
    </row>
    <row r="17967" spans="16:30" ht="4.5" customHeight="1" x14ac:dyDescent="0.2">
      <c r="P17967" s="75"/>
      <c r="Q17967" s="75"/>
      <c r="W17967" s="75"/>
      <c r="AD17967" s="77"/>
    </row>
    <row r="17968" spans="16:30" ht="4.5" customHeight="1" x14ac:dyDescent="0.2">
      <c r="P17968" s="75"/>
      <c r="Q17968" s="75"/>
      <c r="W17968" s="75"/>
      <c r="AD17968" s="77"/>
    </row>
    <row r="17969" spans="16:30" ht="4.5" customHeight="1" x14ac:dyDescent="0.2">
      <c r="P17969" s="75"/>
      <c r="Q17969" s="75"/>
      <c r="W17969" s="75"/>
      <c r="AD17969" s="77"/>
    </row>
    <row r="17970" spans="16:30" ht="4.5" customHeight="1" x14ac:dyDescent="0.2">
      <c r="P17970" s="75"/>
      <c r="Q17970" s="75"/>
      <c r="W17970" s="75"/>
      <c r="AD17970" s="77"/>
    </row>
    <row r="17971" spans="16:30" ht="4.5" customHeight="1" x14ac:dyDescent="0.2">
      <c r="P17971" s="75"/>
      <c r="Q17971" s="75"/>
      <c r="W17971" s="75"/>
      <c r="AD17971" s="77"/>
    </row>
    <row r="17972" spans="16:30" ht="4.5" customHeight="1" x14ac:dyDescent="0.2">
      <c r="P17972" s="75"/>
      <c r="Q17972" s="75"/>
      <c r="W17972" s="75"/>
      <c r="AD17972" s="77"/>
    </row>
    <row r="17973" spans="16:30" ht="4.5" customHeight="1" x14ac:dyDescent="0.2">
      <c r="P17973" s="75"/>
      <c r="Q17973" s="75"/>
      <c r="W17973" s="75"/>
      <c r="AD17973" s="77"/>
    </row>
    <row r="17974" spans="16:30" ht="4.5" customHeight="1" x14ac:dyDescent="0.2">
      <c r="P17974" s="75"/>
      <c r="Q17974" s="75"/>
      <c r="W17974" s="75"/>
      <c r="AD17974" s="77"/>
    </row>
    <row r="17975" spans="16:30" ht="4.5" customHeight="1" x14ac:dyDescent="0.2">
      <c r="P17975" s="75"/>
      <c r="Q17975" s="75"/>
      <c r="W17975" s="75"/>
      <c r="AD17975" s="77"/>
    </row>
    <row r="17976" spans="16:30" ht="4.5" customHeight="1" x14ac:dyDescent="0.2">
      <c r="P17976" s="75"/>
      <c r="Q17976" s="75"/>
      <c r="W17976" s="75"/>
      <c r="AD17976" s="77"/>
    </row>
    <row r="17977" spans="16:30" ht="4.5" customHeight="1" x14ac:dyDescent="0.2">
      <c r="P17977" s="75"/>
      <c r="Q17977" s="75"/>
      <c r="W17977" s="75"/>
      <c r="AD17977" s="77"/>
    </row>
    <row r="17978" spans="16:30" ht="4.5" customHeight="1" x14ac:dyDescent="0.2">
      <c r="P17978" s="75"/>
      <c r="Q17978" s="75"/>
      <c r="W17978" s="75"/>
      <c r="AD17978" s="77"/>
    </row>
    <row r="17979" spans="16:30" ht="4.5" customHeight="1" x14ac:dyDescent="0.2">
      <c r="P17979" s="75"/>
      <c r="Q17979" s="75"/>
      <c r="W17979" s="75"/>
      <c r="AD17979" s="77"/>
    </row>
    <row r="17980" spans="16:30" ht="4.5" customHeight="1" x14ac:dyDescent="0.2">
      <c r="P17980" s="75"/>
      <c r="Q17980" s="75"/>
      <c r="W17980" s="75"/>
      <c r="AD17980" s="77"/>
    </row>
    <row r="17981" spans="16:30" ht="4.5" customHeight="1" x14ac:dyDescent="0.2">
      <c r="P17981" s="75"/>
      <c r="Q17981" s="75"/>
      <c r="W17981" s="75"/>
      <c r="AD17981" s="77"/>
    </row>
    <row r="17982" spans="16:30" ht="4.5" customHeight="1" x14ac:dyDescent="0.2">
      <c r="P17982" s="75"/>
      <c r="Q17982" s="75"/>
      <c r="W17982" s="75"/>
      <c r="AD17982" s="77"/>
    </row>
    <row r="17983" spans="16:30" ht="4.5" customHeight="1" x14ac:dyDescent="0.2">
      <c r="P17983" s="75"/>
      <c r="Q17983" s="75"/>
      <c r="W17983" s="75"/>
      <c r="AD17983" s="77"/>
    </row>
    <row r="17984" spans="16:30" ht="4.5" customHeight="1" x14ac:dyDescent="0.2">
      <c r="P17984" s="75"/>
      <c r="Q17984" s="75"/>
      <c r="W17984" s="75"/>
      <c r="AD17984" s="77"/>
    </row>
    <row r="17985" spans="16:30" ht="4.5" customHeight="1" x14ac:dyDescent="0.2">
      <c r="P17985" s="75"/>
      <c r="Q17985" s="75"/>
      <c r="W17985" s="75"/>
      <c r="AD17985" s="77"/>
    </row>
    <row r="17986" spans="16:30" ht="4.5" customHeight="1" x14ac:dyDescent="0.2">
      <c r="P17986" s="75"/>
      <c r="Q17986" s="75"/>
      <c r="W17986" s="75"/>
      <c r="AD17986" s="77"/>
    </row>
    <row r="17987" spans="16:30" ht="4.5" customHeight="1" x14ac:dyDescent="0.2">
      <c r="P17987" s="75"/>
      <c r="Q17987" s="75"/>
      <c r="W17987" s="75"/>
      <c r="AD17987" s="77"/>
    </row>
    <row r="17988" spans="16:30" ht="4.5" customHeight="1" x14ac:dyDescent="0.2">
      <c r="P17988" s="75"/>
      <c r="Q17988" s="75"/>
      <c r="W17988" s="75"/>
      <c r="AD17988" s="77"/>
    </row>
    <row r="17989" spans="16:30" ht="4.5" customHeight="1" x14ac:dyDescent="0.2">
      <c r="P17989" s="75"/>
      <c r="Q17989" s="75"/>
      <c r="W17989" s="75"/>
      <c r="AD17989" s="77"/>
    </row>
    <row r="17990" spans="16:30" ht="4.5" customHeight="1" x14ac:dyDescent="0.2">
      <c r="P17990" s="75"/>
      <c r="Q17990" s="75"/>
      <c r="W17990" s="75"/>
      <c r="AD17990" s="77"/>
    </row>
    <row r="17991" spans="16:30" ht="4.5" customHeight="1" x14ac:dyDescent="0.2">
      <c r="P17991" s="75"/>
      <c r="Q17991" s="75"/>
      <c r="W17991" s="75"/>
      <c r="AD17991" s="77"/>
    </row>
    <row r="17992" spans="16:30" ht="4.5" customHeight="1" x14ac:dyDescent="0.2">
      <c r="P17992" s="75"/>
      <c r="Q17992" s="75"/>
      <c r="W17992" s="75"/>
      <c r="AD17992" s="77"/>
    </row>
    <row r="17993" spans="16:30" ht="4.5" customHeight="1" x14ac:dyDescent="0.2">
      <c r="P17993" s="75"/>
      <c r="Q17993" s="75"/>
      <c r="W17993" s="75"/>
      <c r="AD17993" s="77"/>
    </row>
    <row r="17994" spans="16:30" ht="4.5" customHeight="1" x14ac:dyDescent="0.2">
      <c r="P17994" s="75"/>
      <c r="Q17994" s="75"/>
      <c r="W17994" s="75"/>
      <c r="AD17994" s="77"/>
    </row>
    <row r="17995" spans="16:30" ht="4.5" customHeight="1" x14ac:dyDescent="0.2">
      <c r="P17995" s="75"/>
      <c r="Q17995" s="75"/>
      <c r="W17995" s="75"/>
      <c r="AD17995" s="77"/>
    </row>
    <row r="17996" spans="16:30" ht="4.5" customHeight="1" x14ac:dyDescent="0.2">
      <c r="P17996" s="75"/>
      <c r="Q17996" s="75"/>
      <c r="W17996" s="75"/>
      <c r="AD17996" s="77"/>
    </row>
    <row r="17997" spans="16:30" ht="4.5" customHeight="1" x14ac:dyDescent="0.2">
      <c r="P17997" s="75"/>
      <c r="Q17997" s="75"/>
      <c r="W17997" s="75"/>
      <c r="AD17997" s="77"/>
    </row>
    <row r="17998" spans="16:30" ht="4.5" customHeight="1" x14ac:dyDescent="0.2">
      <c r="P17998" s="75"/>
      <c r="Q17998" s="75"/>
      <c r="W17998" s="75"/>
      <c r="AD17998" s="77"/>
    </row>
    <row r="17999" spans="16:30" ht="4.5" customHeight="1" x14ac:dyDescent="0.2">
      <c r="P17999" s="75"/>
      <c r="Q17999" s="75"/>
      <c r="W17999" s="75"/>
      <c r="AD17999" s="77"/>
    </row>
    <row r="18000" spans="16:30" ht="4.5" customHeight="1" x14ac:dyDescent="0.2">
      <c r="P18000" s="75"/>
      <c r="Q18000" s="75"/>
      <c r="W18000" s="75"/>
      <c r="AD18000" s="77"/>
    </row>
    <row r="18001" spans="16:30" ht="4.5" customHeight="1" x14ac:dyDescent="0.2">
      <c r="P18001" s="75"/>
      <c r="Q18001" s="75"/>
      <c r="W18001" s="75"/>
      <c r="AD18001" s="77"/>
    </row>
    <row r="18002" spans="16:30" ht="4.5" customHeight="1" x14ac:dyDescent="0.2">
      <c r="P18002" s="75"/>
      <c r="Q18002" s="75"/>
      <c r="W18002" s="75"/>
      <c r="AD18002" s="77"/>
    </row>
    <row r="18003" spans="16:30" ht="4.5" customHeight="1" x14ac:dyDescent="0.2">
      <c r="P18003" s="75"/>
      <c r="Q18003" s="75"/>
      <c r="W18003" s="75"/>
      <c r="AD18003" s="77"/>
    </row>
    <row r="18004" spans="16:30" ht="4.5" customHeight="1" x14ac:dyDescent="0.2">
      <c r="P18004" s="75"/>
      <c r="Q18004" s="75"/>
      <c r="W18004" s="75"/>
      <c r="AD18004" s="77"/>
    </row>
    <row r="18005" spans="16:30" ht="4.5" customHeight="1" x14ac:dyDescent="0.2">
      <c r="P18005" s="75"/>
      <c r="Q18005" s="75"/>
      <c r="W18005" s="75"/>
      <c r="AD18005" s="77"/>
    </row>
    <row r="18006" spans="16:30" ht="4.5" customHeight="1" x14ac:dyDescent="0.2">
      <c r="P18006" s="75"/>
      <c r="Q18006" s="75"/>
      <c r="W18006" s="75"/>
      <c r="AD18006" s="77"/>
    </row>
    <row r="18007" spans="16:30" ht="4.5" customHeight="1" x14ac:dyDescent="0.2">
      <c r="P18007" s="75"/>
      <c r="Q18007" s="75"/>
      <c r="W18007" s="75"/>
      <c r="AD18007" s="77"/>
    </row>
    <row r="18008" spans="16:30" ht="4.5" customHeight="1" x14ac:dyDescent="0.2">
      <c r="P18008" s="75"/>
      <c r="Q18008" s="75"/>
      <c r="W18008" s="75"/>
      <c r="AD18008" s="77"/>
    </row>
    <row r="18009" spans="16:30" ht="4.5" customHeight="1" x14ac:dyDescent="0.2">
      <c r="P18009" s="75"/>
      <c r="Q18009" s="75"/>
      <c r="W18009" s="75"/>
      <c r="AD18009" s="77"/>
    </row>
    <row r="18010" spans="16:30" ht="4.5" customHeight="1" x14ac:dyDescent="0.2">
      <c r="P18010" s="75"/>
      <c r="Q18010" s="75"/>
      <c r="W18010" s="75"/>
      <c r="AD18010" s="77"/>
    </row>
    <row r="18011" spans="16:30" ht="4.5" customHeight="1" x14ac:dyDescent="0.2">
      <c r="P18011" s="75"/>
      <c r="Q18011" s="75"/>
      <c r="W18011" s="75"/>
      <c r="AD18011" s="77"/>
    </row>
    <row r="18012" spans="16:30" ht="4.5" customHeight="1" x14ac:dyDescent="0.2">
      <c r="P18012" s="75"/>
      <c r="Q18012" s="75"/>
      <c r="W18012" s="75"/>
      <c r="AD18012" s="77"/>
    </row>
    <row r="18013" spans="16:30" ht="4.5" customHeight="1" x14ac:dyDescent="0.2">
      <c r="P18013" s="75"/>
      <c r="Q18013" s="75"/>
      <c r="W18013" s="75"/>
      <c r="AD18013" s="77"/>
    </row>
    <row r="18014" spans="16:30" ht="4.5" customHeight="1" x14ac:dyDescent="0.2">
      <c r="P18014" s="75"/>
      <c r="Q18014" s="75"/>
      <c r="W18014" s="75"/>
      <c r="AD18014" s="77"/>
    </row>
    <row r="18015" spans="16:30" ht="4.5" customHeight="1" x14ac:dyDescent="0.2">
      <c r="P18015" s="75"/>
      <c r="Q18015" s="75"/>
      <c r="W18015" s="75"/>
      <c r="AD18015" s="77"/>
    </row>
    <row r="18016" spans="16:30" ht="4.5" customHeight="1" x14ac:dyDescent="0.2">
      <c r="P18016" s="75"/>
      <c r="Q18016" s="75"/>
      <c r="W18016" s="75"/>
      <c r="AD18016" s="77"/>
    </row>
    <row r="18017" spans="16:30" ht="4.5" customHeight="1" x14ac:dyDescent="0.2">
      <c r="P18017" s="75"/>
      <c r="Q18017" s="75"/>
      <c r="W18017" s="75"/>
      <c r="AD18017" s="77"/>
    </row>
    <row r="18018" spans="16:30" ht="4.5" customHeight="1" x14ac:dyDescent="0.2">
      <c r="P18018" s="75"/>
      <c r="Q18018" s="75"/>
      <c r="W18018" s="75"/>
      <c r="AD18018" s="77"/>
    </row>
    <row r="18019" spans="16:30" ht="4.5" customHeight="1" x14ac:dyDescent="0.2">
      <c r="P18019" s="75"/>
      <c r="Q18019" s="75"/>
      <c r="W18019" s="75"/>
      <c r="AD18019" s="77"/>
    </row>
    <row r="18020" spans="16:30" ht="4.5" customHeight="1" x14ac:dyDescent="0.2">
      <c r="P18020" s="75"/>
      <c r="Q18020" s="75"/>
      <c r="W18020" s="75"/>
      <c r="AD18020" s="77"/>
    </row>
    <row r="18021" spans="16:30" ht="4.5" customHeight="1" x14ac:dyDescent="0.2">
      <c r="P18021" s="75"/>
      <c r="Q18021" s="75"/>
      <c r="W18021" s="75"/>
      <c r="AD18021" s="77"/>
    </row>
    <row r="18022" spans="16:30" ht="4.5" customHeight="1" x14ac:dyDescent="0.2">
      <c r="P18022" s="75"/>
      <c r="Q18022" s="75"/>
      <c r="W18022" s="75"/>
      <c r="AD18022" s="77"/>
    </row>
    <row r="18023" spans="16:30" ht="4.5" customHeight="1" x14ac:dyDescent="0.2">
      <c r="P18023" s="75"/>
      <c r="Q18023" s="75"/>
      <c r="W18023" s="75"/>
      <c r="AD18023" s="77"/>
    </row>
    <row r="18024" spans="16:30" ht="4.5" customHeight="1" x14ac:dyDescent="0.2">
      <c r="P18024" s="75"/>
      <c r="Q18024" s="75"/>
      <c r="W18024" s="75"/>
      <c r="AD18024" s="77"/>
    </row>
    <row r="18025" spans="16:30" ht="4.5" customHeight="1" x14ac:dyDescent="0.2">
      <c r="P18025" s="75"/>
      <c r="Q18025" s="75"/>
      <c r="W18025" s="75"/>
      <c r="AD18025" s="77"/>
    </row>
    <row r="18026" spans="16:30" ht="4.5" customHeight="1" x14ac:dyDescent="0.2">
      <c r="P18026" s="75"/>
      <c r="Q18026" s="75"/>
      <c r="W18026" s="75"/>
      <c r="AD18026" s="77"/>
    </row>
    <row r="18027" spans="16:30" ht="4.5" customHeight="1" x14ac:dyDescent="0.2">
      <c r="P18027" s="75"/>
      <c r="Q18027" s="75"/>
      <c r="W18027" s="75"/>
      <c r="AD18027" s="77"/>
    </row>
    <row r="18028" spans="16:30" ht="4.5" customHeight="1" x14ac:dyDescent="0.2">
      <c r="P18028" s="75"/>
      <c r="Q18028" s="75"/>
      <c r="W18028" s="75"/>
      <c r="AD18028" s="77"/>
    </row>
    <row r="18029" spans="16:30" ht="4.5" customHeight="1" x14ac:dyDescent="0.2">
      <c r="P18029" s="75"/>
      <c r="Q18029" s="75"/>
      <c r="W18029" s="75"/>
      <c r="AD18029" s="77"/>
    </row>
    <row r="18030" spans="16:30" ht="4.5" customHeight="1" x14ac:dyDescent="0.2">
      <c r="P18030" s="75"/>
      <c r="Q18030" s="75"/>
      <c r="W18030" s="75"/>
      <c r="AD18030" s="77"/>
    </row>
    <row r="18031" spans="16:30" ht="4.5" customHeight="1" x14ac:dyDescent="0.2">
      <c r="P18031" s="75"/>
      <c r="Q18031" s="75"/>
      <c r="W18031" s="75"/>
      <c r="AD18031" s="77"/>
    </row>
    <row r="18032" spans="16:30" ht="4.5" customHeight="1" x14ac:dyDescent="0.2">
      <c r="P18032" s="75"/>
      <c r="Q18032" s="75"/>
      <c r="W18032" s="75"/>
      <c r="AD18032" s="77"/>
    </row>
    <row r="18033" spans="16:30" ht="4.5" customHeight="1" x14ac:dyDescent="0.2">
      <c r="P18033" s="75"/>
      <c r="Q18033" s="75"/>
      <c r="W18033" s="75"/>
      <c r="AD18033" s="77"/>
    </row>
    <row r="18034" spans="16:30" ht="4.5" customHeight="1" x14ac:dyDescent="0.2">
      <c r="P18034" s="75"/>
      <c r="Q18034" s="75"/>
      <c r="W18034" s="75"/>
      <c r="AD18034" s="77"/>
    </row>
    <row r="18035" spans="16:30" ht="4.5" customHeight="1" x14ac:dyDescent="0.2">
      <c r="P18035" s="75"/>
      <c r="Q18035" s="75"/>
      <c r="W18035" s="75"/>
      <c r="AD18035" s="77"/>
    </row>
    <row r="18036" spans="16:30" ht="4.5" customHeight="1" x14ac:dyDescent="0.2">
      <c r="P18036" s="75"/>
      <c r="Q18036" s="75"/>
      <c r="W18036" s="75"/>
      <c r="AD18036" s="77"/>
    </row>
    <row r="18037" spans="16:30" ht="4.5" customHeight="1" x14ac:dyDescent="0.2">
      <c r="P18037" s="75"/>
      <c r="Q18037" s="75"/>
      <c r="W18037" s="75"/>
      <c r="AD18037" s="77"/>
    </row>
    <row r="18038" spans="16:30" ht="4.5" customHeight="1" x14ac:dyDescent="0.2">
      <c r="P18038" s="75"/>
      <c r="Q18038" s="75"/>
      <c r="W18038" s="75"/>
      <c r="AD18038" s="77"/>
    </row>
    <row r="18039" spans="16:30" ht="4.5" customHeight="1" x14ac:dyDescent="0.2">
      <c r="P18039" s="75"/>
      <c r="Q18039" s="75"/>
      <c r="W18039" s="75"/>
      <c r="AD18039" s="77"/>
    </row>
    <row r="18040" spans="16:30" ht="4.5" customHeight="1" x14ac:dyDescent="0.2">
      <c r="P18040" s="75"/>
      <c r="Q18040" s="75"/>
      <c r="W18040" s="75"/>
      <c r="AD18040" s="77"/>
    </row>
    <row r="18041" spans="16:30" ht="4.5" customHeight="1" x14ac:dyDescent="0.2">
      <c r="P18041" s="75"/>
      <c r="Q18041" s="75"/>
      <c r="W18041" s="75"/>
      <c r="AD18041" s="77"/>
    </row>
    <row r="18042" spans="16:30" ht="4.5" customHeight="1" x14ac:dyDescent="0.2">
      <c r="P18042" s="75"/>
      <c r="Q18042" s="75"/>
      <c r="W18042" s="75"/>
      <c r="AD18042" s="77"/>
    </row>
    <row r="18043" spans="16:30" ht="4.5" customHeight="1" x14ac:dyDescent="0.2">
      <c r="P18043" s="75"/>
      <c r="Q18043" s="75"/>
      <c r="W18043" s="75"/>
      <c r="AD18043" s="77"/>
    </row>
    <row r="18044" spans="16:30" ht="4.5" customHeight="1" x14ac:dyDescent="0.2">
      <c r="P18044" s="75"/>
      <c r="Q18044" s="75"/>
      <c r="W18044" s="75"/>
      <c r="AD18044" s="77"/>
    </row>
    <row r="18045" spans="16:30" ht="4.5" customHeight="1" x14ac:dyDescent="0.2">
      <c r="P18045" s="75"/>
      <c r="Q18045" s="75"/>
      <c r="W18045" s="75"/>
      <c r="AD18045" s="77"/>
    </row>
    <row r="18046" spans="16:30" ht="4.5" customHeight="1" x14ac:dyDescent="0.2">
      <c r="P18046" s="75"/>
      <c r="Q18046" s="75"/>
      <c r="W18046" s="75"/>
      <c r="AD18046" s="77"/>
    </row>
    <row r="18047" spans="16:30" ht="4.5" customHeight="1" x14ac:dyDescent="0.2">
      <c r="P18047" s="75"/>
      <c r="Q18047" s="75"/>
      <c r="W18047" s="75"/>
      <c r="AD18047" s="77"/>
    </row>
    <row r="18048" spans="16:30" ht="4.5" customHeight="1" x14ac:dyDescent="0.2">
      <c r="P18048" s="75"/>
      <c r="Q18048" s="75"/>
      <c r="W18048" s="75"/>
      <c r="AD18048" s="77"/>
    </row>
    <row r="18049" spans="16:30" ht="4.5" customHeight="1" x14ac:dyDescent="0.2">
      <c r="P18049" s="75"/>
      <c r="Q18049" s="75"/>
      <c r="W18049" s="75"/>
      <c r="AD18049" s="77"/>
    </row>
    <row r="18050" spans="16:30" ht="4.5" customHeight="1" x14ac:dyDescent="0.2">
      <c r="P18050" s="75"/>
      <c r="Q18050" s="75"/>
      <c r="W18050" s="75"/>
      <c r="AD18050" s="77"/>
    </row>
    <row r="18051" spans="16:30" ht="4.5" customHeight="1" x14ac:dyDescent="0.2">
      <c r="P18051" s="75"/>
      <c r="Q18051" s="75"/>
      <c r="W18051" s="75"/>
      <c r="AD18051" s="77"/>
    </row>
    <row r="18052" spans="16:30" ht="4.5" customHeight="1" x14ac:dyDescent="0.2">
      <c r="P18052" s="75"/>
      <c r="Q18052" s="75"/>
      <c r="W18052" s="75"/>
      <c r="AD18052" s="77"/>
    </row>
    <row r="18053" spans="16:30" ht="4.5" customHeight="1" x14ac:dyDescent="0.2">
      <c r="P18053" s="75"/>
      <c r="Q18053" s="75"/>
      <c r="W18053" s="75"/>
      <c r="AD18053" s="77"/>
    </row>
    <row r="18054" spans="16:30" ht="4.5" customHeight="1" x14ac:dyDescent="0.2">
      <c r="P18054" s="75"/>
      <c r="Q18054" s="75"/>
      <c r="W18054" s="75"/>
      <c r="AD18054" s="77"/>
    </row>
    <row r="18055" spans="16:30" ht="4.5" customHeight="1" x14ac:dyDescent="0.2">
      <c r="P18055" s="75"/>
      <c r="Q18055" s="75"/>
      <c r="W18055" s="75"/>
      <c r="AD18055" s="77"/>
    </row>
    <row r="18056" spans="16:30" ht="4.5" customHeight="1" x14ac:dyDescent="0.2">
      <c r="P18056" s="75"/>
      <c r="Q18056" s="75"/>
      <c r="W18056" s="75"/>
      <c r="AD18056" s="77"/>
    </row>
    <row r="18057" spans="16:30" ht="4.5" customHeight="1" x14ac:dyDescent="0.2">
      <c r="P18057" s="75"/>
      <c r="Q18057" s="75"/>
      <c r="W18057" s="75"/>
      <c r="AD18057" s="77"/>
    </row>
    <row r="18058" spans="16:30" ht="4.5" customHeight="1" x14ac:dyDescent="0.2">
      <c r="P18058" s="75"/>
      <c r="Q18058" s="75"/>
      <c r="W18058" s="75"/>
      <c r="AD18058" s="77"/>
    </row>
    <row r="18059" spans="16:30" ht="4.5" customHeight="1" x14ac:dyDescent="0.2">
      <c r="P18059" s="75"/>
      <c r="Q18059" s="75"/>
      <c r="W18059" s="75"/>
      <c r="AD18059" s="77"/>
    </row>
    <row r="18060" spans="16:30" ht="4.5" customHeight="1" x14ac:dyDescent="0.2">
      <c r="P18060" s="75"/>
      <c r="Q18060" s="75"/>
      <c r="W18060" s="75"/>
      <c r="AD18060" s="77"/>
    </row>
    <row r="18061" spans="16:30" ht="4.5" customHeight="1" x14ac:dyDescent="0.2">
      <c r="P18061" s="75"/>
      <c r="Q18061" s="75"/>
      <c r="W18061" s="75"/>
      <c r="AD18061" s="77"/>
    </row>
    <row r="18062" spans="16:30" ht="4.5" customHeight="1" x14ac:dyDescent="0.2">
      <c r="P18062" s="75"/>
      <c r="Q18062" s="75"/>
      <c r="W18062" s="75"/>
      <c r="AD18062" s="77"/>
    </row>
    <row r="18063" spans="16:30" ht="4.5" customHeight="1" x14ac:dyDescent="0.2">
      <c r="P18063" s="75"/>
      <c r="Q18063" s="75"/>
      <c r="W18063" s="75"/>
      <c r="AD18063" s="77"/>
    </row>
    <row r="18064" spans="16:30" ht="4.5" customHeight="1" x14ac:dyDescent="0.2">
      <c r="P18064" s="75"/>
      <c r="Q18064" s="75"/>
      <c r="W18064" s="75"/>
      <c r="AD18064" s="77"/>
    </row>
    <row r="18065" spans="16:30" ht="4.5" customHeight="1" x14ac:dyDescent="0.2">
      <c r="P18065" s="75"/>
      <c r="Q18065" s="75"/>
      <c r="W18065" s="75"/>
      <c r="AD18065" s="77"/>
    </row>
    <row r="18066" spans="16:30" ht="4.5" customHeight="1" x14ac:dyDescent="0.2">
      <c r="P18066" s="75"/>
      <c r="Q18066" s="75"/>
      <c r="W18066" s="75"/>
      <c r="AD18066" s="77"/>
    </row>
    <row r="18067" spans="16:30" ht="4.5" customHeight="1" x14ac:dyDescent="0.2">
      <c r="P18067" s="75"/>
      <c r="Q18067" s="75"/>
      <c r="W18067" s="75"/>
      <c r="AD18067" s="77"/>
    </row>
    <row r="18068" spans="16:30" ht="4.5" customHeight="1" x14ac:dyDescent="0.2">
      <c r="P18068" s="75"/>
      <c r="Q18068" s="75"/>
      <c r="W18068" s="75"/>
      <c r="AD18068" s="77"/>
    </row>
    <row r="18069" spans="16:30" ht="4.5" customHeight="1" x14ac:dyDescent="0.2">
      <c r="P18069" s="75"/>
      <c r="Q18069" s="75"/>
      <c r="W18069" s="75"/>
      <c r="AD18069" s="77"/>
    </row>
    <row r="18070" spans="16:30" ht="4.5" customHeight="1" x14ac:dyDescent="0.2">
      <c r="P18070" s="75"/>
      <c r="Q18070" s="75"/>
      <c r="W18070" s="75"/>
      <c r="AD18070" s="77"/>
    </row>
    <row r="18071" spans="16:30" ht="4.5" customHeight="1" x14ac:dyDescent="0.2">
      <c r="P18071" s="75"/>
      <c r="Q18071" s="75"/>
      <c r="W18071" s="75"/>
      <c r="AD18071" s="77"/>
    </row>
    <row r="18072" spans="16:30" ht="4.5" customHeight="1" x14ac:dyDescent="0.2">
      <c r="P18072" s="75"/>
      <c r="Q18072" s="75"/>
      <c r="W18072" s="75"/>
      <c r="AD18072" s="77"/>
    </row>
    <row r="18073" spans="16:30" ht="4.5" customHeight="1" x14ac:dyDescent="0.2">
      <c r="P18073" s="75"/>
      <c r="Q18073" s="75"/>
      <c r="W18073" s="75"/>
      <c r="AD18073" s="77"/>
    </row>
    <row r="18074" spans="16:30" ht="4.5" customHeight="1" x14ac:dyDescent="0.2">
      <c r="P18074" s="75"/>
      <c r="Q18074" s="75"/>
      <c r="W18074" s="75"/>
      <c r="AD18074" s="77"/>
    </row>
    <row r="18075" spans="16:30" ht="4.5" customHeight="1" x14ac:dyDescent="0.2">
      <c r="P18075" s="75"/>
      <c r="Q18075" s="75"/>
      <c r="W18075" s="75"/>
      <c r="AD18075" s="77"/>
    </row>
    <row r="18076" spans="16:30" ht="4.5" customHeight="1" x14ac:dyDescent="0.2">
      <c r="P18076" s="75"/>
      <c r="Q18076" s="75"/>
      <c r="W18076" s="75"/>
      <c r="AD18076" s="77"/>
    </row>
    <row r="18077" spans="16:30" ht="4.5" customHeight="1" x14ac:dyDescent="0.2">
      <c r="P18077" s="75"/>
      <c r="Q18077" s="75"/>
      <c r="W18077" s="75"/>
      <c r="AD18077" s="77"/>
    </row>
    <row r="18078" spans="16:30" ht="4.5" customHeight="1" x14ac:dyDescent="0.2">
      <c r="P18078" s="75"/>
      <c r="Q18078" s="75"/>
      <c r="W18078" s="75"/>
      <c r="AD18078" s="77"/>
    </row>
    <row r="18079" spans="16:30" ht="4.5" customHeight="1" x14ac:dyDescent="0.2">
      <c r="P18079" s="75"/>
      <c r="Q18079" s="75"/>
      <c r="W18079" s="75"/>
      <c r="AD18079" s="77"/>
    </row>
    <row r="18080" spans="16:30" ht="4.5" customHeight="1" x14ac:dyDescent="0.2">
      <c r="P18080" s="75"/>
      <c r="Q18080" s="75"/>
      <c r="W18080" s="75"/>
      <c r="AD18080" s="77"/>
    </row>
    <row r="18081" spans="16:30" ht="4.5" customHeight="1" x14ac:dyDescent="0.2">
      <c r="P18081" s="75"/>
      <c r="Q18081" s="75"/>
      <c r="W18081" s="75"/>
      <c r="AD18081" s="77"/>
    </row>
    <row r="18082" spans="16:30" ht="4.5" customHeight="1" x14ac:dyDescent="0.2">
      <c r="P18082" s="75"/>
      <c r="Q18082" s="75"/>
      <c r="W18082" s="75"/>
      <c r="AD18082" s="77"/>
    </row>
    <row r="18083" spans="16:30" ht="4.5" customHeight="1" x14ac:dyDescent="0.2">
      <c r="P18083" s="75"/>
      <c r="Q18083" s="75"/>
      <c r="W18083" s="75"/>
      <c r="AD18083" s="77"/>
    </row>
    <row r="18084" spans="16:30" ht="4.5" customHeight="1" x14ac:dyDescent="0.2">
      <c r="P18084" s="75"/>
      <c r="Q18084" s="75"/>
      <c r="W18084" s="75"/>
      <c r="AD18084" s="77"/>
    </row>
    <row r="18085" spans="16:30" ht="4.5" customHeight="1" x14ac:dyDescent="0.2">
      <c r="P18085" s="75"/>
      <c r="Q18085" s="75"/>
      <c r="W18085" s="75"/>
      <c r="AD18085" s="77"/>
    </row>
    <row r="18086" spans="16:30" ht="4.5" customHeight="1" x14ac:dyDescent="0.2">
      <c r="P18086" s="75"/>
      <c r="Q18086" s="75"/>
      <c r="W18086" s="75"/>
      <c r="AD18086" s="77"/>
    </row>
    <row r="18087" spans="16:30" ht="4.5" customHeight="1" x14ac:dyDescent="0.2">
      <c r="P18087" s="75"/>
      <c r="Q18087" s="75"/>
      <c r="W18087" s="75"/>
      <c r="AD18087" s="77"/>
    </row>
    <row r="18088" spans="16:30" ht="4.5" customHeight="1" x14ac:dyDescent="0.2">
      <c r="P18088" s="75"/>
      <c r="Q18088" s="75"/>
      <c r="W18088" s="75"/>
      <c r="AD18088" s="77"/>
    </row>
    <row r="18089" spans="16:30" ht="4.5" customHeight="1" x14ac:dyDescent="0.2">
      <c r="P18089" s="75"/>
      <c r="Q18089" s="75"/>
      <c r="W18089" s="75"/>
      <c r="AD18089" s="77"/>
    </row>
    <row r="18090" spans="16:30" ht="4.5" customHeight="1" x14ac:dyDescent="0.2">
      <c r="P18090" s="75"/>
      <c r="Q18090" s="75"/>
      <c r="W18090" s="75"/>
      <c r="AD18090" s="77"/>
    </row>
    <row r="18091" spans="16:30" ht="4.5" customHeight="1" x14ac:dyDescent="0.2">
      <c r="P18091" s="75"/>
      <c r="Q18091" s="75"/>
      <c r="W18091" s="75"/>
      <c r="AD18091" s="77"/>
    </row>
    <row r="18092" spans="16:30" ht="4.5" customHeight="1" x14ac:dyDescent="0.2">
      <c r="P18092" s="75"/>
      <c r="Q18092" s="75"/>
      <c r="W18092" s="75"/>
      <c r="AD18092" s="77"/>
    </row>
    <row r="18093" spans="16:30" ht="4.5" customHeight="1" x14ac:dyDescent="0.2">
      <c r="P18093" s="75"/>
      <c r="Q18093" s="75"/>
      <c r="W18093" s="75"/>
      <c r="AD18093" s="77"/>
    </row>
    <row r="18094" spans="16:30" ht="4.5" customHeight="1" x14ac:dyDescent="0.2">
      <c r="P18094" s="75"/>
      <c r="Q18094" s="75"/>
      <c r="W18094" s="75"/>
      <c r="AD18094" s="77"/>
    </row>
    <row r="18095" spans="16:30" ht="4.5" customHeight="1" x14ac:dyDescent="0.2">
      <c r="P18095" s="75"/>
      <c r="Q18095" s="75"/>
      <c r="W18095" s="75"/>
      <c r="AD18095" s="77"/>
    </row>
    <row r="18096" spans="16:30" ht="4.5" customHeight="1" x14ac:dyDescent="0.2">
      <c r="P18096" s="75"/>
      <c r="Q18096" s="75"/>
      <c r="W18096" s="75"/>
      <c r="AD18096" s="77"/>
    </row>
    <row r="18097" spans="16:30" ht="4.5" customHeight="1" x14ac:dyDescent="0.2">
      <c r="P18097" s="75"/>
      <c r="Q18097" s="75"/>
      <c r="W18097" s="75"/>
      <c r="AD18097" s="77"/>
    </row>
    <row r="18098" spans="16:30" ht="4.5" customHeight="1" x14ac:dyDescent="0.2">
      <c r="P18098" s="75"/>
      <c r="Q18098" s="75"/>
      <c r="W18098" s="75"/>
      <c r="AD18098" s="77"/>
    </row>
    <row r="18099" spans="16:30" ht="4.5" customHeight="1" x14ac:dyDescent="0.2">
      <c r="P18099" s="75"/>
      <c r="Q18099" s="75"/>
      <c r="W18099" s="75"/>
      <c r="AD18099" s="77"/>
    </row>
    <row r="18100" spans="16:30" ht="4.5" customHeight="1" x14ac:dyDescent="0.2">
      <c r="P18100" s="75"/>
      <c r="Q18100" s="75"/>
      <c r="W18100" s="75"/>
      <c r="AD18100" s="77"/>
    </row>
    <row r="18101" spans="16:30" ht="4.5" customHeight="1" x14ac:dyDescent="0.2">
      <c r="P18101" s="75"/>
      <c r="Q18101" s="75"/>
      <c r="W18101" s="75"/>
      <c r="AD18101" s="77"/>
    </row>
    <row r="18102" spans="16:30" ht="4.5" customHeight="1" x14ac:dyDescent="0.2">
      <c r="P18102" s="75"/>
      <c r="Q18102" s="75"/>
      <c r="W18102" s="75"/>
      <c r="AD18102" s="77"/>
    </row>
    <row r="18103" spans="16:30" ht="4.5" customHeight="1" x14ac:dyDescent="0.2">
      <c r="P18103" s="75"/>
      <c r="Q18103" s="75"/>
      <c r="W18103" s="75"/>
      <c r="AD18103" s="77"/>
    </row>
    <row r="18104" spans="16:30" ht="4.5" customHeight="1" x14ac:dyDescent="0.2">
      <c r="P18104" s="75"/>
      <c r="Q18104" s="75"/>
      <c r="W18104" s="75"/>
      <c r="AD18104" s="77"/>
    </row>
    <row r="18105" spans="16:30" ht="4.5" customHeight="1" x14ac:dyDescent="0.2">
      <c r="P18105" s="75"/>
      <c r="Q18105" s="75"/>
      <c r="W18105" s="75"/>
      <c r="AD18105" s="77"/>
    </row>
    <row r="18106" spans="16:30" ht="4.5" customHeight="1" x14ac:dyDescent="0.2">
      <c r="P18106" s="75"/>
      <c r="Q18106" s="75"/>
      <c r="W18106" s="75"/>
      <c r="AD18106" s="77"/>
    </row>
    <row r="18107" spans="16:30" ht="4.5" customHeight="1" x14ac:dyDescent="0.2">
      <c r="P18107" s="75"/>
      <c r="Q18107" s="75"/>
      <c r="W18107" s="75"/>
      <c r="AD18107" s="77"/>
    </row>
    <row r="18108" spans="16:30" ht="4.5" customHeight="1" x14ac:dyDescent="0.2">
      <c r="P18108" s="75"/>
      <c r="Q18108" s="75"/>
      <c r="W18108" s="75"/>
      <c r="AD18108" s="77"/>
    </row>
    <row r="18109" spans="16:30" ht="4.5" customHeight="1" x14ac:dyDescent="0.2">
      <c r="P18109" s="75"/>
      <c r="Q18109" s="75"/>
      <c r="W18109" s="75"/>
      <c r="AD18109" s="77"/>
    </row>
    <row r="18110" spans="16:30" ht="4.5" customHeight="1" x14ac:dyDescent="0.2">
      <c r="P18110" s="75"/>
      <c r="Q18110" s="75"/>
      <c r="W18110" s="75"/>
      <c r="AD18110" s="77"/>
    </row>
    <row r="18111" spans="16:30" ht="4.5" customHeight="1" x14ac:dyDescent="0.2">
      <c r="P18111" s="75"/>
      <c r="Q18111" s="75"/>
      <c r="W18111" s="75"/>
      <c r="AD18111" s="77"/>
    </row>
    <row r="18112" spans="16:30" ht="4.5" customHeight="1" x14ac:dyDescent="0.2">
      <c r="P18112" s="75"/>
      <c r="Q18112" s="75"/>
      <c r="W18112" s="75"/>
      <c r="AD18112" s="77"/>
    </row>
    <row r="18113" spans="16:30" ht="4.5" customHeight="1" x14ac:dyDescent="0.2">
      <c r="P18113" s="75"/>
      <c r="Q18113" s="75"/>
      <c r="W18113" s="75"/>
      <c r="AD18113" s="77"/>
    </row>
    <row r="18114" spans="16:30" ht="4.5" customHeight="1" x14ac:dyDescent="0.2">
      <c r="P18114" s="75"/>
      <c r="Q18114" s="75"/>
      <c r="W18114" s="75"/>
      <c r="AD18114" s="77"/>
    </row>
    <row r="18115" spans="16:30" ht="4.5" customHeight="1" x14ac:dyDescent="0.2">
      <c r="P18115" s="75"/>
      <c r="Q18115" s="75"/>
      <c r="W18115" s="75"/>
      <c r="AD18115" s="77"/>
    </row>
    <row r="18116" spans="16:30" ht="4.5" customHeight="1" x14ac:dyDescent="0.2">
      <c r="P18116" s="75"/>
      <c r="Q18116" s="75"/>
      <c r="W18116" s="75"/>
      <c r="AD18116" s="77"/>
    </row>
    <row r="18117" spans="16:30" ht="4.5" customHeight="1" x14ac:dyDescent="0.2">
      <c r="P18117" s="75"/>
      <c r="Q18117" s="75"/>
      <c r="W18117" s="75"/>
      <c r="AD18117" s="77"/>
    </row>
    <row r="18118" spans="16:30" ht="4.5" customHeight="1" x14ac:dyDescent="0.2">
      <c r="P18118" s="75"/>
      <c r="Q18118" s="75"/>
      <c r="W18118" s="75"/>
      <c r="AD18118" s="77"/>
    </row>
    <row r="18119" spans="16:30" ht="4.5" customHeight="1" x14ac:dyDescent="0.2">
      <c r="P18119" s="75"/>
      <c r="Q18119" s="75"/>
      <c r="W18119" s="75"/>
      <c r="AD18119" s="77"/>
    </row>
    <row r="18120" spans="16:30" ht="4.5" customHeight="1" x14ac:dyDescent="0.2">
      <c r="P18120" s="75"/>
      <c r="Q18120" s="75"/>
      <c r="W18120" s="75"/>
      <c r="AD18120" s="77"/>
    </row>
    <row r="18121" spans="16:30" ht="4.5" customHeight="1" x14ac:dyDescent="0.2">
      <c r="P18121" s="75"/>
      <c r="Q18121" s="75"/>
      <c r="W18121" s="75"/>
      <c r="AD18121" s="77"/>
    </row>
    <row r="18122" spans="16:30" ht="4.5" customHeight="1" x14ac:dyDescent="0.2">
      <c r="P18122" s="75"/>
      <c r="Q18122" s="75"/>
      <c r="W18122" s="75"/>
      <c r="AD18122" s="77"/>
    </row>
    <row r="18123" spans="16:30" ht="4.5" customHeight="1" x14ac:dyDescent="0.2">
      <c r="P18123" s="75"/>
      <c r="Q18123" s="75"/>
      <c r="W18123" s="75"/>
      <c r="AD18123" s="77"/>
    </row>
    <row r="18124" spans="16:30" ht="4.5" customHeight="1" x14ac:dyDescent="0.2">
      <c r="P18124" s="75"/>
      <c r="Q18124" s="75"/>
      <c r="W18124" s="75"/>
      <c r="AD18124" s="77"/>
    </row>
    <row r="18125" spans="16:30" ht="4.5" customHeight="1" x14ac:dyDescent="0.2">
      <c r="P18125" s="75"/>
      <c r="Q18125" s="75"/>
      <c r="W18125" s="75"/>
      <c r="AD18125" s="77"/>
    </row>
    <row r="18126" spans="16:30" ht="4.5" customHeight="1" x14ac:dyDescent="0.2">
      <c r="P18126" s="75"/>
      <c r="Q18126" s="75"/>
      <c r="W18126" s="75"/>
      <c r="AD18126" s="77"/>
    </row>
    <row r="18127" spans="16:30" ht="4.5" customHeight="1" x14ac:dyDescent="0.2">
      <c r="P18127" s="75"/>
      <c r="Q18127" s="75"/>
      <c r="W18127" s="75"/>
      <c r="AD18127" s="77"/>
    </row>
    <row r="18128" spans="16:30" ht="4.5" customHeight="1" x14ac:dyDescent="0.2">
      <c r="P18128" s="75"/>
      <c r="Q18128" s="75"/>
      <c r="W18128" s="75"/>
      <c r="AD18128" s="77"/>
    </row>
    <row r="18129" spans="16:30" ht="4.5" customHeight="1" x14ac:dyDescent="0.2">
      <c r="P18129" s="75"/>
      <c r="Q18129" s="75"/>
      <c r="W18129" s="75"/>
      <c r="AD18129" s="77"/>
    </row>
    <row r="18130" spans="16:30" ht="4.5" customHeight="1" x14ac:dyDescent="0.2">
      <c r="P18130" s="75"/>
      <c r="Q18130" s="75"/>
      <c r="W18130" s="75"/>
      <c r="AD18130" s="77"/>
    </row>
    <row r="18131" spans="16:30" ht="4.5" customHeight="1" x14ac:dyDescent="0.2">
      <c r="P18131" s="75"/>
      <c r="Q18131" s="75"/>
      <c r="W18131" s="75"/>
      <c r="AD18131" s="77"/>
    </row>
    <row r="18132" spans="16:30" ht="4.5" customHeight="1" x14ac:dyDescent="0.2">
      <c r="P18132" s="75"/>
      <c r="Q18132" s="75"/>
      <c r="W18132" s="75"/>
      <c r="AD18132" s="77"/>
    </row>
    <row r="18133" spans="16:30" ht="4.5" customHeight="1" x14ac:dyDescent="0.2">
      <c r="P18133" s="75"/>
      <c r="Q18133" s="75"/>
      <c r="W18133" s="75"/>
      <c r="AD18133" s="77"/>
    </row>
    <row r="18134" spans="16:30" ht="4.5" customHeight="1" x14ac:dyDescent="0.2">
      <c r="P18134" s="75"/>
      <c r="Q18134" s="75"/>
      <c r="W18134" s="75"/>
      <c r="AD18134" s="77"/>
    </row>
    <row r="18135" spans="16:30" ht="4.5" customHeight="1" x14ac:dyDescent="0.2">
      <c r="P18135" s="75"/>
      <c r="Q18135" s="75"/>
      <c r="W18135" s="75"/>
      <c r="AD18135" s="77"/>
    </row>
    <row r="18136" spans="16:30" ht="4.5" customHeight="1" x14ac:dyDescent="0.2">
      <c r="P18136" s="75"/>
      <c r="Q18136" s="75"/>
      <c r="W18136" s="75"/>
      <c r="AD18136" s="77"/>
    </row>
    <row r="18137" spans="16:30" ht="4.5" customHeight="1" x14ac:dyDescent="0.2">
      <c r="P18137" s="75"/>
      <c r="Q18137" s="75"/>
      <c r="W18137" s="75"/>
      <c r="AD18137" s="77"/>
    </row>
    <row r="18138" spans="16:30" ht="4.5" customHeight="1" x14ac:dyDescent="0.2">
      <c r="P18138" s="75"/>
      <c r="Q18138" s="75"/>
      <c r="W18138" s="75"/>
      <c r="AD18138" s="77"/>
    </row>
    <row r="18139" spans="16:30" ht="4.5" customHeight="1" x14ac:dyDescent="0.2">
      <c r="P18139" s="75"/>
      <c r="Q18139" s="75"/>
      <c r="W18139" s="75"/>
      <c r="AD18139" s="77"/>
    </row>
    <row r="18140" spans="16:30" ht="4.5" customHeight="1" x14ac:dyDescent="0.2">
      <c r="P18140" s="75"/>
      <c r="Q18140" s="75"/>
      <c r="W18140" s="75"/>
      <c r="AD18140" s="77"/>
    </row>
    <row r="18141" spans="16:30" ht="4.5" customHeight="1" x14ac:dyDescent="0.2">
      <c r="P18141" s="75"/>
      <c r="Q18141" s="75"/>
      <c r="W18141" s="75"/>
      <c r="AD18141" s="77"/>
    </row>
    <row r="18142" spans="16:30" ht="4.5" customHeight="1" x14ac:dyDescent="0.2">
      <c r="P18142" s="75"/>
      <c r="Q18142" s="75"/>
      <c r="W18142" s="75"/>
      <c r="AD18142" s="77"/>
    </row>
    <row r="18143" spans="16:30" ht="4.5" customHeight="1" x14ac:dyDescent="0.2">
      <c r="P18143" s="75"/>
      <c r="Q18143" s="75"/>
      <c r="W18143" s="75"/>
      <c r="AD18143" s="77"/>
    </row>
    <row r="18144" spans="16:30" ht="4.5" customHeight="1" x14ac:dyDescent="0.2">
      <c r="P18144" s="75"/>
      <c r="Q18144" s="75"/>
      <c r="W18144" s="75"/>
      <c r="AD18144" s="77"/>
    </row>
    <row r="18145" spans="16:30" ht="4.5" customHeight="1" x14ac:dyDescent="0.2">
      <c r="P18145" s="75"/>
      <c r="Q18145" s="75"/>
      <c r="W18145" s="75"/>
      <c r="AD18145" s="77"/>
    </row>
    <row r="18146" spans="16:30" ht="4.5" customHeight="1" x14ac:dyDescent="0.2">
      <c r="P18146" s="75"/>
      <c r="Q18146" s="75"/>
      <c r="W18146" s="75"/>
      <c r="AD18146" s="77"/>
    </row>
    <row r="18147" spans="16:30" ht="4.5" customHeight="1" x14ac:dyDescent="0.2">
      <c r="P18147" s="75"/>
      <c r="Q18147" s="75"/>
      <c r="W18147" s="75"/>
      <c r="AD18147" s="77"/>
    </row>
    <row r="18148" spans="16:30" ht="4.5" customHeight="1" x14ac:dyDescent="0.2">
      <c r="P18148" s="75"/>
      <c r="Q18148" s="75"/>
      <c r="W18148" s="75"/>
      <c r="AD18148" s="77"/>
    </row>
    <row r="18149" spans="16:30" ht="4.5" customHeight="1" x14ac:dyDescent="0.2">
      <c r="P18149" s="75"/>
      <c r="Q18149" s="75"/>
      <c r="W18149" s="75"/>
      <c r="AD18149" s="77"/>
    </row>
    <row r="18150" spans="16:30" ht="4.5" customHeight="1" x14ac:dyDescent="0.2">
      <c r="P18150" s="75"/>
      <c r="Q18150" s="75"/>
      <c r="W18150" s="75"/>
      <c r="AD18150" s="77"/>
    </row>
    <row r="18151" spans="16:30" ht="4.5" customHeight="1" x14ac:dyDescent="0.2">
      <c r="P18151" s="75"/>
      <c r="Q18151" s="75"/>
      <c r="W18151" s="75"/>
      <c r="AD18151" s="77"/>
    </row>
    <row r="18152" spans="16:30" ht="4.5" customHeight="1" x14ac:dyDescent="0.2">
      <c r="P18152" s="75"/>
      <c r="Q18152" s="75"/>
      <c r="W18152" s="75"/>
      <c r="AD18152" s="77"/>
    </row>
    <row r="18153" spans="16:30" ht="4.5" customHeight="1" x14ac:dyDescent="0.2">
      <c r="P18153" s="75"/>
      <c r="Q18153" s="75"/>
      <c r="W18153" s="75"/>
      <c r="AD18153" s="77"/>
    </row>
    <row r="18154" spans="16:30" ht="4.5" customHeight="1" x14ac:dyDescent="0.2">
      <c r="P18154" s="75"/>
      <c r="Q18154" s="75"/>
      <c r="W18154" s="75"/>
      <c r="AD18154" s="77"/>
    </row>
    <row r="18155" spans="16:30" ht="4.5" customHeight="1" x14ac:dyDescent="0.2">
      <c r="P18155" s="75"/>
      <c r="Q18155" s="75"/>
      <c r="W18155" s="75"/>
      <c r="AD18155" s="77"/>
    </row>
    <row r="18156" spans="16:30" ht="4.5" customHeight="1" x14ac:dyDescent="0.2">
      <c r="P18156" s="75"/>
      <c r="Q18156" s="75"/>
      <c r="W18156" s="75"/>
      <c r="AD18156" s="77"/>
    </row>
    <row r="18157" spans="16:30" ht="4.5" customHeight="1" x14ac:dyDescent="0.2">
      <c r="P18157" s="75"/>
      <c r="Q18157" s="75"/>
      <c r="W18157" s="75"/>
      <c r="AD18157" s="77"/>
    </row>
    <row r="18158" spans="16:30" ht="4.5" customHeight="1" x14ac:dyDescent="0.2">
      <c r="P18158" s="75"/>
      <c r="Q18158" s="75"/>
      <c r="W18158" s="75"/>
      <c r="AD18158" s="77"/>
    </row>
    <row r="18159" spans="16:30" ht="4.5" customHeight="1" x14ac:dyDescent="0.2">
      <c r="P18159" s="75"/>
      <c r="Q18159" s="75"/>
      <c r="W18159" s="75"/>
      <c r="AD18159" s="77"/>
    </row>
    <row r="18160" spans="16:30" ht="4.5" customHeight="1" x14ac:dyDescent="0.2">
      <c r="P18160" s="75"/>
      <c r="Q18160" s="75"/>
      <c r="W18160" s="75"/>
      <c r="AD18160" s="77"/>
    </row>
    <row r="18161" spans="16:30" ht="4.5" customHeight="1" x14ac:dyDescent="0.2">
      <c r="P18161" s="75"/>
      <c r="Q18161" s="75"/>
      <c r="W18161" s="75"/>
      <c r="AD18161" s="77"/>
    </row>
    <row r="18162" spans="16:30" ht="4.5" customHeight="1" x14ac:dyDescent="0.2">
      <c r="P18162" s="75"/>
      <c r="Q18162" s="75"/>
      <c r="W18162" s="75"/>
      <c r="AD18162" s="77"/>
    </row>
    <row r="18163" spans="16:30" ht="4.5" customHeight="1" x14ac:dyDescent="0.2">
      <c r="P18163" s="75"/>
      <c r="Q18163" s="75"/>
      <c r="W18163" s="75"/>
      <c r="AD18163" s="77"/>
    </row>
    <row r="18164" spans="16:30" ht="4.5" customHeight="1" x14ac:dyDescent="0.2">
      <c r="P18164" s="75"/>
      <c r="Q18164" s="75"/>
      <c r="W18164" s="75"/>
      <c r="AD18164" s="77"/>
    </row>
    <row r="18165" spans="16:30" ht="4.5" customHeight="1" x14ac:dyDescent="0.2">
      <c r="P18165" s="75"/>
      <c r="Q18165" s="75"/>
      <c r="W18165" s="75"/>
      <c r="AD18165" s="77"/>
    </row>
    <row r="18166" spans="16:30" ht="4.5" customHeight="1" x14ac:dyDescent="0.2">
      <c r="P18166" s="75"/>
      <c r="Q18166" s="75"/>
      <c r="W18166" s="75"/>
      <c r="AD18166" s="77"/>
    </row>
    <row r="18167" spans="16:30" ht="4.5" customHeight="1" x14ac:dyDescent="0.2">
      <c r="P18167" s="75"/>
      <c r="Q18167" s="75"/>
      <c r="W18167" s="75"/>
      <c r="AD18167" s="77"/>
    </row>
    <row r="18168" spans="16:30" ht="4.5" customHeight="1" x14ac:dyDescent="0.2">
      <c r="P18168" s="75"/>
      <c r="Q18168" s="75"/>
      <c r="W18168" s="75"/>
      <c r="AD18168" s="77"/>
    </row>
    <row r="18169" spans="16:30" ht="4.5" customHeight="1" x14ac:dyDescent="0.2">
      <c r="P18169" s="75"/>
      <c r="Q18169" s="75"/>
      <c r="W18169" s="75"/>
      <c r="AD18169" s="77"/>
    </row>
    <row r="18170" spans="16:30" ht="4.5" customHeight="1" x14ac:dyDescent="0.2">
      <c r="P18170" s="75"/>
      <c r="Q18170" s="75"/>
      <c r="W18170" s="75"/>
      <c r="AD18170" s="77"/>
    </row>
    <row r="18171" spans="16:30" ht="4.5" customHeight="1" x14ac:dyDescent="0.2">
      <c r="P18171" s="75"/>
      <c r="Q18171" s="75"/>
      <c r="W18171" s="75"/>
      <c r="AD18171" s="77"/>
    </row>
    <row r="18172" spans="16:30" ht="4.5" customHeight="1" x14ac:dyDescent="0.2">
      <c r="P18172" s="75"/>
      <c r="Q18172" s="75"/>
      <c r="W18172" s="75"/>
      <c r="AD18172" s="77"/>
    </row>
    <row r="18173" spans="16:30" ht="4.5" customHeight="1" x14ac:dyDescent="0.2">
      <c r="P18173" s="75"/>
      <c r="Q18173" s="75"/>
      <c r="W18173" s="75"/>
      <c r="AD18173" s="77"/>
    </row>
    <row r="18174" spans="16:30" ht="4.5" customHeight="1" x14ac:dyDescent="0.2">
      <c r="P18174" s="75"/>
      <c r="Q18174" s="75"/>
      <c r="W18174" s="75"/>
      <c r="AD18174" s="77"/>
    </row>
    <row r="18175" spans="16:30" ht="4.5" customHeight="1" x14ac:dyDescent="0.2">
      <c r="P18175" s="75"/>
      <c r="Q18175" s="75"/>
      <c r="W18175" s="75"/>
      <c r="AD18175" s="77"/>
    </row>
    <row r="18176" spans="16:30" ht="4.5" customHeight="1" x14ac:dyDescent="0.2">
      <c r="P18176" s="75"/>
      <c r="Q18176" s="75"/>
      <c r="W18176" s="75"/>
      <c r="AD18176" s="77"/>
    </row>
    <row r="18177" spans="16:30" ht="4.5" customHeight="1" x14ac:dyDescent="0.2">
      <c r="P18177" s="75"/>
      <c r="Q18177" s="75"/>
      <c r="W18177" s="75"/>
      <c r="AD18177" s="77"/>
    </row>
    <row r="18178" spans="16:30" ht="4.5" customHeight="1" x14ac:dyDescent="0.2">
      <c r="P18178" s="75"/>
      <c r="Q18178" s="75"/>
      <c r="W18178" s="75"/>
      <c r="AD18178" s="77"/>
    </row>
    <row r="18179" spans="16:30" ht="4.5" customHeight="1" x14ac:dyDescent="0.2">
      <c r="P18179" s="75"/>
      <c r="Q18179" s="75"/>
      <c r="W18179" s="75"/>
      <c r="AD18179" s="77"/>
    </row>
    <row r="18180" spans="16:30" ht="4.5" customHeight="1" x14ac:dyDescent="0.2">
      <c r="P18180" s="75"/>
      <c r="Q18180" s="75"/>
      <c r="W18180" s="75"/>
      <c r="AD18180" s="77"/>
    </row>
    <row r="18181" spans="16:30" ht="4.5" customHeight="1" x14ac:dyDescent="0.2">
      <c r="P18181" s="75"/>
      <c r="Q18181" s="75"/>
      <c r="W18181" s="75"/>
      <c r="AD18181" s="77"/>
    </row>
    <row r="18182" spans="16:30" ht="4.5" customHeight="1" x14ac:dyDescent="0.2">
      <c r="P18182" s="75"/>
      <c r="Q18182" s="75"/>
      <c r="W18182" s="75"/>
      <c r="AD18182" s="77"/>
    </row>
    <row r="18183" spans="16:30" ht="4.5" customHeight="1" x14ac:dyDescent="0.2">
      <c r="P18183" s="75"/>
      <c r="Q18183" s="75"/>
      <c r="W18183" s="75"/>
      <c r="AD18183" s="77"/>
    </row>
    <row r="18184" spans="16:30" ht="4.5" customHeight="1" x14ac:dyDescent="0.2">
      <c r="P18184" s="75"/>
      <c r="Q18184" s="75"/>
      <c r="W18184" s="75"/>
      <c r="AD18184" s="77"/>
    </row>
    <row r="18185" spans="16:30" ht="4.5" customHeight="1" x14ac:dyDescent="0.2">
      <c r="P18185" s="75"/>
      <c r="Q18185" s="75"/>
      <c r="W18185" s="75"/>
      <c r="AD18185" s="77"/>
    </row>
    <row r="18186" spans="16:30" ht="4.5" customHeight="1" x14ac:dyDescent="0.2">
      <c r="P18186" s="75"/>
      <c r="Q18186" s="75"/>
      <c r="W18186" s="75"/>
      <c r="AD18186" s="77"/>
    </row>
    <row r="18187" spans="16:30" ht="4.5" customHeight="1" x14ac:dyDescent="0.2">
      <c r="P18187" s="75"/>
      <c r="Q18187" s="75"/>
      <c r="W18187" s="75"/>
      <c r="AD18187" s="77"/>
    </row>
    <row r="18188" spans="16:30" ht="4.5" customHeight="1" x14ac:dyDescent="0.2">
      <c r="P18188" s="75"/>
      <c r="Q18188" s="75"/>
      <c r="W18188" s="75"/>
      <c r="AD18188" s="77"/>
    </row>
    <row r="18189" spans="16:30" ht="4.5" customHeight="1" x14ac:dyDescent="0.2">
      <c r="P18189" s="75"/>
      <c r="Q18189" s="75"/>
      <c r="W18189" s="75"/>
      <c r="AD18189" s="77"/>
    </row>
    <row r="18190" spans="16:30" ht="4.5" customHeight="1" x14ac:dyDescent="0.2">
      <c r="P18190" s="75"/>
      <c r="Q18190" s="75"/>
      <c r="W18190" s="75"/>
      <c r="AD18190" s="77"/>
    </row>
    <row r="18191" spans="16:30" ht="4.5" customHeight="1" x14ac:dyDescent="0.2">
      <c r="P18191" s="75"/>
      <c r="Q18191" s="75"/>
      <c r="W18191" s="75"/>
      <c r="AD18191" s="77"/>
    </row>
    <row r="18192" spans="16:30" ht="4.5" customHeight="1" x14ac:dyDescent="0.2">
      <c r="P18192" s="75"/>
      <c r="Q18192" s="75"/>
      <c r="W18192" s="75"/>
      <c r="AD18192" s="77"/>
    </row>
    <row r="18193" spans="16:30" ht="4.5" customHeight="1" x14ac:dyDescent="0.2">
      <c r="P18193" s="75"/>
      <c r="Q18193" s="75"/>
      <c r="W18193" s="75"/>
      <c r="AD18193" s="77"/>
    </row>
    <row r="18194" spans="16:30" ht="4.5" customHeight="1" x14ac:dyDescent="0.2">
      <c r="P18194" s="75"/>
      <c r="Q18194" s="75"/>
      <c r="W18194" s="75"/>
      <c r="AD18194" s="77"/>
    </row>
    <row r="18195" spans="16:30" ht="4.5" customHeight="1" x14ac:dyDescent="0.2">
      <c r="P18195" s="75"/>
      <c r="Q18195" s="75"/>
      <c r="W18195" s="75"/>
      <c r="AD18195" s="77"/>
    </row>
    <row r="18196" spans="16:30" ht="4.5" customHeight="1" x14ac:dyDescent="0.2">
      <c r="P18196" s="75"/>
      <c r="Q18196" s="75"/>
      <c r="W18196" s="75"/>
      <c r="AD18196" s="77"/>
    </row>
    <row r="18197" spans="16:30" ht="4.5" customHeight="1" x14ac:dyDescent="0.2">
      <c r="P18197" s="75"/>
      <c r="Q18197" s="75"/>
      <c r="W18197" s="75"/>
      <c r="AD18197" s="77"/>
    </row>
    <row r="18198" spans="16:30" ht="4.5" customHeight="1" x14ac:dyDescent="0.2">
      <c r="P18198" s="75"/>
      <c r="Q18198" s="75"/>
      <c r="W18198" s="75"/>
      <c r="AD18198" s="77"/>
    </row>
    <row r="18199" spans="16:30" ht="4.5" customHeight="1" x14ac:dyDescent="0.2">
      <c r="P18199" s="75"/>
      <c r="Q18199" s="75"/>
      <c r="W18199" s="75"/>
      <c r="AD18199" s="77"/>
    </row>
    <row r="18200" spans="16:30" ht="4.5" customHeight="1" x14ac:dyDescent="0.2">
      <c r="P18200" s="75"/>
      <c r="Q18200" s="75"/>
      <c r="W18200" s="75"/>
      <c r="AD18200" s="77"/>
    </row>
    <row r="18201" spans="16:30" ht="4.5" customHeight="1" x14ac:dyDescent="0.2">
      <c r="P18201" s="75"/>
      <c r="Q18201" s="75"/>
      <c r="W18201" s="75"/>
      <c r="AD18201" s="77"/>
    </row>
    <row r="18202" spans="16:30" ht="4.5" customHeight="1" x14ac:dyDescent="0.2">
      <c r="P18202" s="75"/>
      <c r="Q18202" s="75"/>
      <c r="W18202" s="75"/>
      <c r="AD18202" s="77"/>
    </row>
    <row r="18203" spans="16:30" ht="4.5" customHeight="1" x14ac:dyDescent="0.2">
      <c r="P18203" s="75"/>
      <c r="Q18203" s="75"/>
      <c r="W18203" s="75"/>
      <c r="AD18203" s="77"/>
    </row>
    <row r="18204" spans="16:30" ht="4.5" customHeight="1" x14ac:dyDescent="0.2">
      <c r="P18204" s="75"/>
      <c r="Q18204" s="75"/>
      <c r="W18204" s="75"/>
      <c r="AD18204" s="77"/>
    </row>
    <row r="18205" spans="16:30" ht="4.5" customHeight="1" x14ac:dyDescent="0.2">
      <c r="P18205" s="75"/>
      <c r="Q18205" s="75"/>
      <c r="W18205" s="75"/>
      <c r="AD18205" s="77"/>
    </row>
    <row r="18206" spans="16:30" ht="4.5" customHeight="1" x14ac:dyDescent="0.2">
      <c r="P18206" s="75"/>
      <c r="Q18206" s="75"/>
      <c r="W18206" s="75"/>
      <c r="AD18206" s="77"/>
    </row>
    <row r="18207" spans="16:30" ht="4.5" customHeight="1" x14ac:dyDescent="0.2">
      <c r="P18207" s="75"/>
      <c r="Q18207" s="75"/>
      <c r="W18207" s="75"/>
      <c r="AD18207" s="77"/>
    </row>
    <row r="18208" spans="16:30" ht="4.5" customHeight="1" x14ac:dyDescent="0.2">
      <c r="P18208" s="75"/>
      <c r="Q18208" s="75"/>
      <c r="W18208" s="75"/>
      <c r="AD18208" s="77"/>
    </row>
    <row r="18209" spans="16:30" ht="4.5" customHeight="1" x14ac:dyDescent="0.2">
      <c r="P18209" s="75"/>
      <c r="Q18209" s="75"/>
      <c r="W18209" s="75"/>
      <c r="AD18209" s="77"/>
    </row>
    <row r="18210" spans="16:30" ht="4.5" customHeight="1" x14ac:dyDescent="0.2">
      <c r="P18210" s="75"/>
      <c r="Q18210" s="75"/>
      <c r="W18210" s="75"/>
      <c r="AD18210" s="77"/>
    </row>
    <row r="18211" spans="16:30" ht="4.5" customHeight="1" x14ac:dyDescent="0.2">
      <c r="P18211" s="75"/>
      <c r="Q18211" s="75"/>
      <c r="W18211" s="75"/>
      <c r="AD18211" s="77"/>
    </row>
    <row r="18212" spans="16:30" ht="4.5" customHeight="1" x14ac:dyDescent="0.2">
      <c r="P18212" s="75"/>
      <c r="Q18212" s="75"/>
      <c r="W18212" s="75"/>
      <c r="AD18212" s="77"/>
    </row>
    <row r="18213" spans="16:30" ht="4.5" customHeight="1" x14ac:dyDescent="0.2">
      <c r="P18213" s="75"/>
      <c r="Q18213" s="75"/>
      <c r="W18213" s="75"/>
      <c r="AD18213" s="77"/>
    </row>
    <row r="18214" spans="16:30" ht="4.5" customHeight="1" x14ac:dyDescent="0.2">
      <c r="P18214" s="75"/>
      <c r="Q18214" s="75"/>
      <c r="W18214" s="75"/>
      <c r="AD18214" s="77"/>
    </row>
    <row r="18215" spans="16:30" ht="4.5" customHeight="1" x14ac:dyDescent="0.2">
      <c r="P18215" s="75"/>
      <c r="Q18215" s="75"/>
      <c r="W18215" s="75"/>
      <c r="AD18215" s="77"/>
    </row>
    <row r="18216" spans="16:30" ht="4.5" customHeight="1" x14ac:dyDescent="0.2">
      <c r="P18216" s="75"/>
      <c r="Q18216" s="75"/>
      <c r="W18216" s="75"/>
      <c r="AD18216" s="77"/>
    </row>
    <row r="18217" spans="16:30" ht="4.5" customHeight="1" x14ac:dyDescent="0.2">
      <c r="P18217" s="75"/>
      <c r="Q18217" s="75"/>
      <c r="W18217" s="75"/>
      <c r="AD18217" s="77"/>
    </row>
    <row r="18218" spans="16:30" ht="4.5" customHeight="1" x14ac:dyDescent="0.2">
      <c r="P18218" s="75"/>
      <c r="Q18218" s="75"/>
      <c r="W18218" s="75"/>
      <c r="AD18218" s="77"/>
    </row>
    <row r="18219" spans="16:30" ht="4.5" customHeight="1" x14ac:dyDescent="0.2">
      <c r="P18219" s="75"/>
      <c r="Q18219" s="75"/>
      <c r="W18219" s="75"/>
      <c r="AD18219" s="77"/>
    </row>
    <row r="18220" spans="16:30" ht="4.5" customHeight="1" x14ac:dyDescent="0.2">
      <c r="P18220" s="75"/>
      <c r="Q18220" s="75"/>
      <c r="W18220" s="75"/>
      <c r="AD18220" s="77"/>
    </row>
    <row r="18221" spans="16:30" ht="4.5" customHeight="1" x14ac:dyDescent="0.2">
      <c r="P18221" s="75"/>
      <c r="Q18221" s="75"/>
      <c r="W18221" s="75"/>
      <c r="AD18221" s="77"/>
    </row>
    <row r="18222" spans="16:30" ht="4.5" customHeight="1" x14ac:dyDescent="0.2">
      <c r="P18222" s="75"/>
      <c r="Q18222" s="75"/>
      <c r="W18222" s="75"/>
      <c r="AD18222" s="77"/>
    </row>
    <row r="18223" spans="16:30" ht="4.5" customHeight="1" x14ac:dyDescent="0.2">
      <c r="P18223" s="75"/>
      <c r="Q18223" s="75"/>
      <c r="W18223" s="75"/>
      <c r="AD18223" s="77"/>
    </row>
    <row r="18224" spans="16:30" ht="4.5" customHeight="1" x14ac:dyDescent="0.2">
      <c r="P18224" s="75"/>
      <c r="Q18224" s="75"/>
      <c r="W18224" s="75"/>
      <c r="AD18224" s="77"/>
    </row>
    <row r="18225" spans="16:30" ht="4.5" customHeight="1" x14ac:dyDescent="0.2">
      <c r="P18225" s="75"/>
      <c r="Q18225" s="75"/>
      <c r="W18225" s="75"/>
      <c r="AD18225" s="77"/>
    </row>
    <row r="18226" spans="16:30" ht="4.5" customHeight="1" x14ac:dyDescent="0.2">
      <c r="P18226" s="75"/>
      <c r="Q18226" s="75"/>
      <c r="W18226" s="75"/>
      <c r="AD18226" s="77"/>
    </row>
    <row r="18227" spans="16:30" ht="4.5" customHeight="1" x14ac:dyDescent="0.2">
      <c r="P18227" s="75"/>
      <c r="Q18227" s="75"/>
      <c r="W18227" s="75"/>
      <c r="AD18227" s="77"/>
    </row>
    <row r="18228" spans="16:30" ht="4.5" customHeight="1" x14ac:dyDescent="0.2">
      <c r="P18228" s="75"/>
      <c r="Q18228" s="75"/>
      <c r="W18228" s="75"/>
      <c r="AD18228" s="77"/>
    </row>
    <row r="18229" spans="16:30" ht="4.5" customHeight="1" x14ac:dyDescent="0.2">
      <c r="P18229" s="75"/>
      <c r="Q18229" s="75"/>
      <c r="W18229" s="75"/>
      <c r="AD18229" s="77"/>
    </row>
    <row r="18230" spans="16:30" ht="4.5" customHeight="1" x14ac:dyDescent="0.2">
      <c r="P18230" s="75"/>
      <c r="Q18230" s="75"/>
      <c r="W18230" s="75"/>
      <c r="AD18230" s="77"/>
    </row>
    <row r="18231" spans="16:30" ht="4.5" customHeight="1" x14ac:dyDescent="0.2">
      <c r="P18231" s="75"/>
      <c r="Q18231" s="75"/>
      <c r="W18231" s="75"/>
      <c r="AD18231" s="77"/>
    </row>
    <row r="18232" spans="16:30" ht="4.5" customHeight="1" x14ac:dyDescent="0.2">
      <c r="P18232" s="75"/>
      <c r="Q18232" s="75"/>
      <c r="W18232" s="75"/>
      <c r="AD18232" s="77"/>
    </row>
    <row r="18233" spans="16:30" ht="4.5" customHeight="1" x14ac:dyDescent="0.2">
      <c r="P18233" s="75"/>
      <c r="Q18233" s="75"/>
      <c r="W18233" s="75"/>
      <c r="AD18233" s="77"/>
    </row>
    <row r="18234" spans="16:30" ht="4.5" customHeight="1" x14ac:dyDescent="0.2">
      <c r="P18234" s="75"/>
      <c r="Q18234" s="75"/>
      <c r="W18234" s="75"/>
      <c r="AD18234" s="77"/>
    </row>
    <row r="18235" spans="16:30" ht="4.5" customHeight="1" x14ac:dyDescent="0.2">
      <c r="P18235" s="75"/>
      <c r="Q18235" s="75"/>
      <c r="W18235" s="75"/>
      <c r="AD18235" s="77"/>
    </row>
    <row r="18236" spans="16:30" ht="4.5" customHeight="1" x14ac:dyDescent="0.2">
      <c r="P18236" s="75"/>
      <c r="Q18236" s="75"/>
      <c r="W18236" s="75"/>
      <c r="AD18236" s="77"/>
    </row>
    <row r="18237" spans="16:30" ht="4.5" customHeight="1" x14ac:dyDescent="0.2">
      <c r="P18237" s="75"/>
      <c r="Q18237" s="75"/>
      <c r="W18237" s="75"/>
      <c r="AD18237" s="77"/>
    </row>
    <row r="18238" spans="16:30" ht="4.5" customHeight="1" x14ac:dyDescent="0.2">
      <c r="P18238" s="75"/>
      <c r="Q18238" s="75"/>
      <c r="W18238" s="75"/>
      <c r="AD18238" s="77"/>
    </row>
    <row r="18239" spans="16:30" ht="4.5" customHeight="1" x14ac:dyDescent="0.2">
      <c r="P18239" s="75"/>
      <c r="Q18239" s="75"/>
      <c r="W18239" s="75"/>
      <c r="AD18239" s="77"/>
    </row>
    <row r="18240" spans="16:30" ht="4.5" customHeight="1" x14ac:dyDescent="0.2">
      <c r="P18240" s="75"/>
      <c r="Q18240" s="75"/>
      <c r="W18240" s="75"/>
      <c r="AD18240" s="77"/>
    </row>
    <row r="18241" spans="16:30" ht="4.5" customHeight="1" x14ac:dyDescent="0.2">
      <c r="P18241" s="75"/>
      <c r="Q18241" s="75"/>
      <c r="W18241" s="75"/>
      <c r="AD18241" s="77"/>
    </row>
    <row r="18242" spans="16:30" ht="4.5" customHeight="1" x14ac:dyDescent="0.2">
      <c r="P18242" s="75"/>
      <c r="Q18242" s="75"/>
      <c r="W18242" s="75"/>
      <c r="AD18242" s="77"/>
    </row>
    <row r="18243" spans="16:30" ht="4.5" customHeight="1" x14ac:dyDescent="0.2">
      <c r="P18243" s="75"/>
      <c r="Q18243" s="75"/>
      <c r="W18243" s="75"/>
      <c r="AD18243" s="77"/>
    </row>
    <row r="18244" spans="16:30" ht="4.5" customHeight="1" x14ac:dyDescent="0.2">
      <c r="P18244" s="75"/>
      <c r="Q18244" s="75"/>
      <c r="W18244" s="75"/>
      <c r="AD18244" s="77"/>
    </row>
    <row r="18245" spans="16:30" ht="4.5" customHeight="1" x14ac:dyDescent="0.2">
      <c r="P18245" s="75"/>
      <c r="Q18245" s="75"/>
      <c r="W18245" s="75"/>
      <c r="AD18245" s="77"/>
    </row>
    <row r="18246" spans="16:30" ht="4.5" customHeight="1" x14ac:dyDescent="0.2">
      <c r="P18246" s="75"/>
      <c r="Q18246" s="75"/>
      <c r="W18246" s="75"/>
      <c r="AD18246" s="77"/>
    </row>
    <row r="18247" spans="16:30" ht="4.5" customHeight="1" x14ac:dyDescent="0.2">
      <c r="P18247" s="75"/>
      <c r="Q18247" s="75"/>
      <c r="W18247" s="75"/>
      <c r="AD18247" s="77"/>
    </row>
    <row r="18248" spans="16:30" ht="4.5" customHeight="1" x14ac:dyDescent="0.2">
      <c r="P18248" s="75"/>
      <c r="Q18248" s="75"/>
      <c r="W18248" s="75"/>
      <c r="AD18248" s="77"/>
    </row>
    <row r="18249" spans="16:30" ht="4.5" customHeight="1" x14ac:dyDescent="0.2">
      <c r="P18249" s="75"/>
      <c r="Q18249" s="75"/>
      <c r="W18249" s="75"/>
      <c r="AD18249" s="77"/>
    </row>
    <row r="18250" spans="16:30" ht="4.5" customHeight="1" x14ac:dyDescent="0.2">
      <c r="P18250" s="75"/>
      <c r="Q18250" s="75"/>
      <c r="W18250" s="75"/>
      <c r="AD18250" s="77"/>
    </row>
    <row r="18251" spans="16:30" ht="4.5" customHeight="1" x14ac:dyDescent="0.2">
      <c r="P18251" s="75"/>
      <c r="Q18251" s="75"/>
      <c r="W18251" s="75"/>
      <c r="AD18251" s="77"/>
    </row>
    <row r="18252" spans="16:30" ht="4.5" customHeight="1" x14ac:dyDescent="0.2">
      <c r="P18252" s="75"/>
      <c r="Q18252" s="75"/>
      <c r="W18252" s="75"/>
      <c r="AD18252" s="77"/>
    </row>
    <row r="18253" spans="16:30" ht="4.5" customHeight="1" x14ac:dyDescent="0.2">
      <c r="P18253" s="75"/>
      <c r="Q18253" s="75"/>
      <c r="W18253" s="75"/>
      <c r="AD18253" s="77"/>
    </row>
    <row r="18254" spans="16:30" ht="4.5" customHeight="1" x14ac:dyDescent="0.2">
      <c r="P18254" s="75"/>
      <c r="Q18254" s="75"/>
      <c r="W18254" s="75"/>
      <c r="AD18254" s="77"/>
    </row>
    <row r="18255" spans="16:30" ht="4.5" customHeight="1" x14ac:dyDescent="0.2">
      <c r="P18255" s="75"/>
      <c r="Q18255" s="75"/>
      <c r="W18255" s="75"/>
      <c r="AD18255" s="77"/>
    </row>
    <row r="18256" spans="16:30" ht="4.5" customHeight="1" x14ac:dyDescent="0.2">
      <c r="P18256" s="75"/>
      <c r="Q18256" s="75"/>
      <c r="W18256" s="75"/>
      <c r="AD18256" s="77"/>
    </row>
    <row r="18257" spans="16:30" ht="4.5" customHeight="1" x14ac:dyDescent="0.2">
      <c r="P18257" s="75"/>
      <c r="Q18257" s="75"/>
      <c r="W18257" s="75"/>
      <c r="AD18257" s="77"/>
    </row>
    <row r="18258" spans="16:30" ht="4.5" customHeight="1" x14ac:dyDescent="0.2">
      <c r="P18258" s="75"/>
      <c r="Q18258" s="75"/>
      <c r="W18258" s="75"/>
      <c r="AD18258" s="77"/>
    </row>
    <row r="18259" spans="16:30" ht="4.5" customHeight="1" x14ac:dyDescent="0.2">
      <c r="P18259" s="75"/>
      <c r="Q18259" s="75"/>
      <c r="W18259" s="75"/>
      <c r="AD18259" s="77"/>
    </row>
    <row r="18260" spans="16:30" ht="4.5" customHeight="1" x14ac:dyDescent="0.2">
      <c r="P18260" s="75"/>
      <c r="Q18260" s="75"/>
      <c r="W18260" s="75"/>
      <c r="AD18260" s="77"/>
    </row>
    <row r="18261" spans="16:30" ht="4.5" customHeight="1" x14ac:dyDescent="0.2">
      <c r="P18261" s="75"/>
      <c r="Q18261" s="75"/>
      <c r="W18261" s="75"/>
      <c r="AD18261" s="77"/>
    </row>
    <row r="18262" spans="16:30" ht="4.5" customHeight="1" x14ac:dyDescent="0.2">
      <c r="P18262" s="75"/>
      <c r="Q18262" s="75"/>
      <c r="W18262" s="75"/>
      <c r="AD18262" s="77"/>
    </row>
    <row r="18263" spans="16:30" ht="4.5" customHeight="1" x14ac:dyDescent="0.2">
      <c r="P18263" s="75"/>
      <c r="Q18263" s="75"/>
      <c r="W18263" s="75"/>
      <c r="AD18263" s="77"/>
    </row>
    <row r="18264" spans="16:30" ht="4.5" customHeight="1" x14ac:dyDescent="0.2">
      <c r="P18264" s="75"/>
      <c r="Q18264" s="75"/>
      <c r="W18264" s="75"/>
      <c r="AD18264" s="77"/>
    </row>
    <row r="18265" spans="16:30" ht="4.5" customHeight="1" x14ac:dyDescent="0.2">
      <c r="P18265" s="75"/>
      <c r="Q18265" s="75"/>
      <c r="W18265" s="75"/>
      <c r="AD18265" s="77"/>
    </row>
    <row r="18266" spans="16:30" ht="4.5" customHeight="1" x14ac:dyDescent="0.2">
      <c r="P18266" s="75"/>
      <c r="Q18266" s="75"/>
      <c r="W18266" s="75"/>
      <c r="AD18266" s="77"/>
    </row>
    <row r="18267" spans="16:30" ht="4.5" customHeight="1" x14ac:dyDescent="0.2">
      <c r="P18267" s="75"/>
      <c r="Q18267" s="75"/>
      <c r="W18267" s="75"/>
      <c r="AD18267" s="77"/>
    </row>
    <row r="18268" spans="16:30" ht="4.5" customHeight="1" x14ac:dyDescent="0.2">
      <c r="P18268" s="75"/>
      <c r="Q18268" s="75"/>
      <c r="W18268" s="75"/>
      <c r="AD18268" s="77"/>
    </row>
    <row r="18269" spans="16:30" ht="4.5" customHeight="1" x14ac:dyDescent="0.2">
      <c r="P18269" s="75"/>
      <c r="Q18269" s="75"/>
      <c r="W18269" s="75"/>
      <c r="AD18269" s="77"/>
    </row>
    <row r="18270" spans="16:30" ht="4.5" customHeight="1" x14ac:dyDescent="0.2">
      <c r="P18270" s="75"/>
      <c r="Q18270" s="75"/>
      <c r="W18270" s="75"/>
      <c r="AD18270" s="77"/>
    </row>
    <row r="18271" spans="16:30" ht="4.5" customHeight="1" x14ac:dyDescent="0.2">
      <c r="P18271" s="75"/>
      <c r="Q18271" s="75"/>
      <c r="W18271" s="75"/>
      <c r="AD18271" s="77"/>
    </row>
    <row r="18272" spans="16:30" ht="4.5" customHeight="1" x14ac:dyDescent="0.2">
      <c r="P18272" s="75"/>
      <c r="Q18272" s="75"/>
      <c r="W18272" s="75"/>
      <c r="AD18272" s="77"/>
    </row>
    <row r="18273" spans="16:30" ht="4.5" customHeight="1" x14ac:dyDescent="0.2">
      <c r="P18273" s="75"/>
      <c r="Q18273" s="75"/>
      <c r="W18273" s="75"/>
      <c r="AD18273" s="77"/>
    </row>
    <row r="18274" spans="16:30" ht="4.5" customHeight="1" x14ac:dyDescent="0.2">
      <c r="P18274" s="75"/>
      <c r="Q18274" s="75"/>
      <c r="W18274" s="75"/>
      <c r="AD18274" s="77"/>
    </row>
    <row r="18275" spans="16:30" ht="4.5" customHeight="1" x14ac:dyDescent="0.2">
      <c r="P18275" s="75"/>
      <c r="Q18275" s="75"/>
      <c r="W18275" s="75"/>
      <c r="AD18275" s="77"/>
    </row>
    <row r="18276" spans="16:30" ht="4.5" customHeight="1" x14ac:dyDescent="0.2">
      <c r="P18276" s="75"/>
      <c r="Q18276" s="75"/>
      <c r="W18276" s="75"/>
      <c r="AD18276" s="77"/>
    </row>
    <row r="18277" spans="16:30" ht="4.5" customHeight="1" x14ac:dyDescent="0.2">
      <c r="P18277" s="75"/>
      <c r="Q18277" s="75"/>
      <c r="W18277" s="75"/>
      <c r="AD18277" s="77"/>
    </row>
    <row r="18278" spans="16:30" ht="4.5" customHeight="1" x14ac:dyDescent="0.2">
      <c r="P18278" s="75"/>
      <c r="Q18278" s="75"/>
      <c r="W18278" s="75"/>
      <c r="AD18278" s="77"/>
    </row>
    <row r="18279" spans="16:30" ht="4.5" customHeight="1" x14ac:dyDescent="0.2">
      <c r="P18279" s="75"/>
      <c r="Q18279" s="75"/>
      <c r="W18279" s="75"/>
      <c r="AD18279" s="77"/>
    </row>
    <row r="18280" spans="16:30" ht="4.5" customHeight="1" x14ac:dyDescent="0.2">
      <c r="P18280" s="75"/>
      <c r="Q18280" s="75"/>
      <c r="W18280" s="75"/>
      <c r="AD18280" s="77"/>
    </row>
    <row r="18281" spans="16:30" ht="4.5" customHeight="1" x14ac:dyDescent="0.2">
      <c r="P18281" s="75"/>
      <c r="Q18281" s="75"/>
      <c r="W18281" s="75"/>
      <c r="AD18281" s="77"/>
    </row>
    <row r="18282" spans="16:30" ht="4.5" customHeight="1" x14ac:dyDescent="0.2">
      <c r="P18282" s="75"/>
      <c r="Q18282" s="75"/>
      <c r="W18282" s="75"/>
      <c r="AD18282" s="77"/>
    </row>
    <row r="18283" spans="16:30" ht="4.5" customHeight="1" x14ac:dyDescent="0.2">
      <c r="P18283" s="75"/>
      <c r="Q18283" s="75"/>
      <c r="W18283" s="75"/>
      <c r="AD18283" s="77"/>
    </row>
    <row r="18284" spans="16:30" ht="4.5" customHeight="1" x14ac:dyDescent="0.2">
      <c r="P18284" s="75"/>
      <c r="Q18284" s="75"/>
      <c r="W18284" s="75"/>
      <c r="AD18284" s="77"/>
    </row>
    <row r="18285" spans="16:30" ht="4.5" customHeight="1" x14ac:dyDescent="0.2">
      <c r="P18285" s="75"/>
      <c r="Q18285" s="75"/>
      <c r="W18285" s="75"/>
      <c r="AD18285" s="77"/>
    </row>
    <row r="18286" spans="16:30" ht="4.5" customHeight="1" x14ac:dyDescent="0.2">
      <c r="P18286" s="75"/>
      <c r="Q18286" s="75"/>
      <c r="W18286" s="75"/>
      <c r="AD18286" s="77"/>
    </row>
    <row r="18287" spans="16:30" ht="4.5" customHeight="1" x14ac:dyDescent="0.2">
      <c r="P18287" s="75"/>
      <c r="Q18287" s="75"/>
      <c r="W18287" s="75"/>
      <c r="AD18287" s="77"/>
    </row>
    <row r="18288" spans="16:30" ht="4.5" customHeight="1" x14ac:dyDescent="0.2">
      <c r="P18288" s="75"/>
      <c r="Q18288" s="75"/>
      <c r="W18288" s="75"/>
      <c r="AD18288" s="77"/>
    </row>
    <row r="18289" spans="16:30" ht="4.5" customHeight="1" x14ac:dyDescent="0.2">
      <c r="P18289" s="75"/>
      <c r="Q18289" s="75"/>
      <c r="W18289" s="75"/>
      <c r="AD18289" s="77"/>
    </row>
    <row r="18290" spans="16:30" ht="4.5" customHeight="1" x14ac:dyDescent="0.2">
      <c r="P18290" s="75"/>
      <c r="Q18290" s="75"/>
      <c r="W18290" s="75"/>
      <c r="AD18290" s="77"/>
    </row>
    <row r="18291" spans="16:30" ht="4.5" customHeight="1" x14ac:dyDescent="0.2">
      <c r="P18291" s="75"/>
      <c r="Q18291" s="75"/>
      <c r="W18291" s="75"/>
      <c r="AD18291" s="77"/>
    </row>
    <row r="18292" spans="16:30" ht="4.5" customHeight="1" x14ac:dyDescent="0.2">
      <c r="P18292" s="75"/>
      <c r="Q18292" s="75"/>
      <c r="W18292" s="75"/>
      <c r="AD18292" s="77"/>
    </row>
    <row r="18293" spans="16:30" ht="4.5" customHeight="1" x14ac:dyDescent="0.2">
      <c r="P18293" s="75"/>
      <c r="Q18293" s="75"/>
      <c r="W18293" s="75"/>
      <c r="AD18293" s="77"/>
    </row>
    <row r="18294" spans="16:30" ht="4.5" customHeight="1" x14ac:dyDescent="0.2">
      <c r="P18294" s="75"/>
      <c r="Q18294" s="75"/>
      <c r="W18294" s="75"/>
      <c r="AD18294" s="77"/>
    </row>
    <row r="18295" spans="16:30" ht="4.5" customHeight="1" x14ac:dyDescent="0.2">
      <c r="P18295" s="75"/>
      <c r="Q18295" s="75"/>
      <c r="W18295" s="75"/>
      <c r="AD18295" s="77"/>
    </row>
    <row r="18296" spans="16:30" ht="4.5" customHeight="1" x14ac:dyDescent="0.2">
      <c r="P18296" s="75"/>
      <c r="Q18296" s="75"/>
      <c r="W18296" s="75"/>
      <c r="AD18296" s="77"/>
    </row>
    <row r="18297" spans="16:30" ht="4.5" customHeight="1" x14ac:dyDescent="0.2">
      <c r="P18297" s="75"/>
      <c r="Q18297" s="75"/>
      <c r="W18297" s="75"/>
      <c r="AD18297" s="77"/>
    </row>
    <row r="18298" spans="16:30" ht="4.5" customHeight="1" x14ac:dyDescent="0.2">
      <c r="P18298" s="75"/>
      <c r="Q18298" s="75"/>
      <c r="W18298" s="75"/>
      <c r="AD18298" s="77"/>
    </row>
    <row r="18299" spans="16:30" ht="4.5" customHeight="1" x14ac:dyDescent="0.2">
      <c r="P18299" s="75"/>
      <c r="Q18299" s="75"/>
      <c r="W18299" s="75"/>
      <c r="AD18299" s="77"/>
    </row>
    <row r="18300" spans="16:30" ht="4.5" customHeight="1" x14ac:dyDescent="0.2">
      <c r="P18300" s="75"/>
      <c r="Q18300" s="75"/>
      <c r="W18300" s="75"/>
      <c r="AD18300" s="77"/>
    </row>
    <row r="18301" spans="16:30" ht="4.5" customHeight="1" x14ac:dyDescent="0.2">
      <c r="P18301" s="75"/>
      <c r="Q18301" s="75"/>
      <c r="W18301" s="75"/>
      <c r="AD18301" s="77"/>
    </row>
    <row r="18302" spans="16:30" ht="4.5" customHeight="1" x14ac:dyDescent="0.2">
      <c r="P18302" s="75"/>
      <c r="Q18302" s="75"/>
      <c r="W18302" s="75"/>
      <c r="AD18302" s="77"/>
    </row>
    <row r="18303" spans="16:30" ht="4.5" customHeight="1" x14ac:dyDescent="0.2">
      <c r="P18303" s="75"/>
      <c r="Q18303" s="75"/>
      <c r="W18303" s="75"/>
      <c r="AD18303" s="77"/>
    </row>
    <row r="18304" spans="16:30" ht="4.5" customHeight="1" x14ac:dyDescent="0.2">
      <c r="P18304" s="75"/>
      <c r="Q18304" s="75"/>
      <c r="W18304" s="75"/>
      <c r="AD18304" s="77"/>
    </row>
    <row r="18305" spans="16:30" ht="4.5" customHeight="1" x14ac:dyDescent="0.2">
      <c r="P18305" s="75"/>
      <c r="Q18305" s="75"/>
      <c r="W18305" s="75"/>
      <c r="AD18305" s="77"/>
    </row>
    <row r="18306" spans="16:30" ht="4.5" customHeight="1" x14ac:dyDescent="0.2">
      <c r="P18306" s="75"/>
      <c r="Q18306" s="75"/>
      <c r="W18306" s="75"/>
      <c r="AD18306" s="77"/>
    </row>
    <row r="18307" spans="16:30" ht="4.5" customHeight="1" x14ac:dyDescent="0.2">
      <c r="P18307" s="75"/>
      <c r="Q18307" s="75"/>
      <c r="W18307" s="75"/>
      <c r="AD18307" s="77"/>
    </row>
    <row r="18308" spans="16:30" ht="4.5" customHeight="1" x14ac:dyDescent="0.2">
      <c r="P18308" s="75"/>
      <c r="Q18308" s="75"/>
      <c r="W18308" s="75"/>
      <c r="AD18308" s="77"/>
    </row>
    <row r="18309" spans="16:30" ht="4.5" customHeight="1" x14ac:dyDescent="0.2">
      <c r="P18309" s="75"/>
      <c r="Q18309" s="75"/>
      <c r="W18309" s="75"/>
      <c r="AD18309" s="77"/>
    </row>
    <row r="18310" spans="16:30" ht="4.5" customHeight="1" x14ac:dyDescent="0.2">
      <c r="P18310" s="75"/>
      <c r="Q18310" s="75"/>
      <c r="W18310" s="75"/>
      <c r="AD18310" s="77"/>
    </row>
    <row r="18311" spans="16:30" ht="4.5" customHeight="1" x14ac:dyDescent="0.2">
      <c r="P18311" s="75"/>
      <c r="Q18311" s="75"/>
      <c r="W18311" s="75"/>
      <c r="AD18311" s="77"/>
    </row>
    <row r="18312" spans="16:30" ht="4.5" customHeight="1" x14ac:dyDescent="0.2">
      <c r="P18312" s="75"/>
      <c r="Q18312" s="75"/>
      <c r="W18312" s="75"/>
      <c r="AD18312" s="77"/>
    </row>
    <row r="18313" spans="16:30" ht="4.5" customHeight="1" x14ac:dyDescent="0.2">
      <c r="P18313" s="75"/>
      <c r="Q18313" s="75"/>
      <c r="W18313" s="75"/>
      <c r="AD18313" s="77"/>
    </row>
    <row r="18314" spans="16:30" ht="4.5" customHeight="1" x14ac:dyDescent="0.2">
      <c r="P18314" s="75"/>
      <c r="Q18314" s="75"/>
      <c r="W18314" s="75"/>
      <c r="AD18314" s="77"/>
    </row>
    <row r="18315" spans="16:30" ht="4.5" customHeight="1" x14ac:dyDescent="0.2">
      <c r="P18315" s="75"/>
      <c r="Q18315" s="75"/>
      <c r="W18315" s="75"/>
      <c r="AD18315" s="77"/>
    </row>
    <row r="18316" spans="16:30" ht="4.5" customHeight="1" x14ac:dyDescent="0.2">
      <c r="P18316" s="75"/>
      <c r="Q18316" s="75"/>
      <c r="W18316" s="75"/>
      <c r="AD18316" s="77"/>
    </row>
    <row r="18317" spans="16:30" ht="4.5" customHeight="1" x14ac:dyDescent="0.2">
      <c r="P18317" s="75"/>
      <c r="Q18317" s="75"/>
      <c r="W18317" s="75"/>
      <c r="AD18317" s="77"/>
    </row>
    <row r="18318" spans="16:30" ht="4.5" customHeight="1" x14ac:dyDescent="0.2">
      <c r="P18318" s="75"/>
      <c r="Q18318" s="75"/>
      <c r="W18318" s="75"/>
      <c r="AD18318" s="77"/>
    </row>
    <row r="18319" spans="16:30" ht="4.5" customHeight="1" x14ac:dyDescent="0.2">
      <c r="P18319" s="75"/>
      <c r="Q18319" s="75"/>
      <c r="W18319" s="75"/>
      <c r="AD18319" s="77"/>
    </row>
    <row r="18320" spans="16:30" ht="4.5" customHeight="1" x14ac:dyDescent="0.2">
      <c r="P18320" s="75"/>
      <c r="Q18320" s="75"/>
      <c r="W18320" s="75"/>
      <c r="AD18320" s="77"/>
    </row>
    <row r="18321" spans="16:30" ht="4.5" customHeight="1" x14ac:dyDescent="0.2">
      <c r="P18321" s="75"/>
      <c r="Q18321" s="75"/>
      <c r="W18321" s="75"/>
      <c r="AD18321" s="77"/>
    </row>
    <row r="18322" spans="16:30" ht="4.5" customHeight="1" x14ac:dyDescent="0.2">
      <c r="P18322" s="75"/>
      <c r="Q18322" s="75"/>
      <c r="W18322" s="75"/>
      <c r="AD18322" s="77"/>
    </row>
    <row r="18323" spans="16:30" ht="4.5" customHeight="1" x14ac:dyDescent="0.2">
      <c r="P18323" s="75"/>
      <c r="Q18323" s="75"/>
      <c r="W18323" s="75"/>
      <c r="AD18323" s="77"/>
    </row>
    <row r="18324" spans="16:30" ht="4.5" customHeight="1" x14ac:dyDescent="0.2">
      <c r="P18324" s="75"/>
      <c r="Q18324" s="75"/>
      <c r="W18324" s="75"/>
      <c r="AD18324" s="77"/>
    </row>
    <row r="18325" spans="16:30" ht="4.5" customHeight="1" x14ac:dyDescent="0.2">
      <c r="P18325" s="75"/>
      <c r="Q18325" s="75"/>
      <c r="W18325" s="75"/>
      <c r="AD18325" s="77"/>
    </row>
    <row r="18326" spans="16:30" ht="4.5" customHeight="1" x14ac:dyDescent="0.2">
      <c r="P18326" s="75"/>
      <c r="Q18326" s="75"/>
      <c r="W18326" s="75"/>
      <c r="AD18326" s="77"/>
    </row>
    <row r="18327" spans="16:30" ht="4.5" customHeight="1" x14ac:dyDescent="0.2">
      <c r="P18327" s="75"/>
      <c r="Q18327" s="75"/>
      <c r="W18327" s="75"/>
      <c r="AD18327" s="77"/>
    </row>
    <row r="18328" spans="16:30" ht="4.5" customHeight="1" x14ac:dyDescent="0.2">
      <c r="P18328" s="75"/>
      <c r="Q18328" s="75"/>
      <c r="W18328" s="75"/>
      <c r="AD18328" s="77"/>
    </row>
    <row r="18329" spans="16:30" ht="4.5" customHeight="1" x14ac:dyDescent="0.2">
      <c r="P18329" s="75"/>
      <c r="Q18329" s="75"/>
      <c r="W18329" s="75"/>
      <c r="AD18329" s="77"/>
    </row>
    <row r="18330" spans="16:30" ht="4.5" customHeight="1" x14ac:dyDescent="0.2">
      <c r="P18330" s="75"/>
      <c r="Q18330" s="75"/>
      <c r="W18330" s="75"/>
      <c r="AD18330" s="77"/>
    </row>
    <row r="18331" spans="16:30" ht="4.5" customHeight="1" x14ac:dyDescent="0.2">
      <c r="P18331" s="75"/>
      <c r="Q18331" s="75"/>
      <c r="W18331" s="75"/>
      <c r="AD18331" s="77"/>
    </row>
    <row r="18332" spans="16:30" ht="4.5" customHeight="1" x14ac:dyDescent="0.2">
      <c r="P18332" s="75"/>
      <c r="Q18332" s="75"/>
      <c r="W18332" s="75"/>
      <c r="AD18332" s="77"/>
    </row>
    <row r="18333" spans="16:30" ht="4.5" customHeight="1" x14ac:dyDescent="0.2">
      <c r="P18333" s="75"/>
      <c r="Q18333" s="75"/>
      <c r="W18333" s="75"/>
      <c r="AD18333" s="77"/>
    </row>
    <row r="18334" spans="16:30" ht="4.5" customHeight="1" x14ac:dyDescent="0.2">
      <c r="P18334" s="75"/>
      <c r="Q18334" s="75"/>
      <c r="W18334" s="75"/>
      <c r="AD18334" s="77"/>
    </row>
    <row r="18335" spans="16:30" ht="4.5" customHeight="1" x14ac:dyDescent="0.2">
      <c r="P18335" s="75"/>
      <c r="Q18335" s="75"/>
      <c r="W18335" s="75"/>
      <c r="AD18335" s="77"/>
    </row>
    <row r="18336" spans="16:30" ht="4.5" customHeight="1" x14ac:dyDescent="0.2">
      <c r="P18336" s="75"/>
      <c r="Q18336" s="75"/>
      <c r="W18336" s="75"/>
      <c r="AD18336" s="77"/>
    </row>
    <row r="18337" spans="16:30" ht="4.5" customHeight="1" x14ac:dyDescent="0.2">
      <c r="P18337" s="75"/>
      <c r="Q18337" s="75"/>
      <c r="W18337" s="75"/>
      <c r="AD18337" s="77"/>
    </row>
    <row r="18338" spans="16:30" ht="4.5" customHeight="1" x14ac:dyDescent="0.2">
      <c r="P18338" s="75"/>
      <c r="Q18338" s="75"/>
      <c r="W18338" s="75"/>
      <c r="AD18338" s="77"/>
    </row>
    <row r="18339" spans="16:30" ht="4.5" customHeight="1" x14ac:dyDescent="0.2">
      <c r="P18339" s="75"/>
      <c r="Q18339" s="75"/>
      <c r="W18339" s="75"/>
      <c r="AD18339" s="77"/>
    </row>
    <row r="18340" spans="16:30" ht="4.5" customHeight="1" x14ac:dyDescent="0.2">
      <c r="P18340" s="75"/>
      <c r="Q18340" s="75"/>
      <c r="W18340" s="75"/>
      <c r="AD18340" s="77"/>
    </row>
    <row r="18341" spans="16:30" ht="4.5" customHeight="1" x14ac:dyDescent="0.2">
      <c r="P18341" s="75"/>
      <c r="Q18341" s="75"/>
      <c r="W18341" s="75"/>
      <c r="AD18341" s="77"/>
    </row>
    <row r="18342" spans="16:30" ht="4.5" customHeight="1" x14ac:dyDescent="0.2">
      <c r="P18342" s="75"/>
      <c r="Q18342" s="75"/>
      <c r="W18342" s="75"/>
      <c r="AD18342" s="77"/>
    </row>
    <row r="18343" spans="16:30" ht="4.5" customHeight="1" x14ac:dyDescent="0.2">
      <c r="P18343" s="75"/>
      <c r="Q18343" s="75"/>
      <c r="W18343" s="75"/>
      <c r="AD18343" s="77"/>
    </row>
    <row r="18344" spans="16:30" ht="4.5" customHeight="1" x14ac:dyDescent="0.2">
      <c r="P18344" s="75"/>
      <c r="Q18344" s="75"/>
      <c r="W18344" s="75"/>
      <c r="AD18344" s="77"/>
    </row>
    <row r="18345" spans="16:30" ht="4.5" customHeight="1" x14ac:dyDescent="0.2">
      <c r="P18345" s="75"/>
      <c r="Q18345" s="75"/>
      <c r="W18345" s="75"/>
      <c r="AD18345" s="77"/>
    </row>
    <row r="18346" spans="16:30" ht="4.5" customHeight="1" x14ac:dyDescent="0.2">
      <c r="P18346" s="75"/>
      <c r="Q18346" s="75"/>
      <c r="W18346" s="75"/>
      <c r="AD18346" s="77"/>
    </row>
    <row r="18347" spans="16:30" ht="4.5" customHeight="1" x14ac:dyDescent="0.2">
      <c r="P18347" s="75"/>
      <c r="Q18347" s="75"/>
      <c r="W18347" s="75"/>
      <c r="AD18347" s="77"/>
    </row>
    <row r="18348" spans="16:30" ht="4.5" customHeight="1" x14ac:dyDescent="0.2">
      <c r="P18348" s="75"/>
      <c r="Q18348" s="75"/>
      <c r="W18348" s="75"/>
      <c r="AD18348" s="77"/>
    </row>
    <row r="18349" spans="16:30" ht="4.5" customHeight="1" x14ac:dyDescent="0.2">
      <c r="P18349" s="75"/>
      <c r="Q18349" s="75"/>
      <c r="W18349" s="75"/>
      <c r="AD18349" s="77"/>
    </row>
    <row r="18350" spans="16:30" ht="4.5" customHeight="1" x14ac:dyDescent="0.2">
      <c r="P18350" s="75"/>
      <c r="Q18350" s="75"/>
      <c r="W18350" s="75"/>
      <c r="AD18350" s="77"/>
    </row>
    <row r="18351" spans="16:30" ht="4.5" customHeight="1" x14ac:dyDescent="0.2">
      <c r="P18351" s="75"/>
      <c r="Q18351" s="75"/>
      <c r="W18351" s="75"/>
      <c r="AD18351" s="77"/>
    </row>
    <row r="18352" spans="16:30" ht="4.5" customHeight="1" x14ac:dyDescent="0.2">
      <c r="P18352" s="75"/>
      <c r="Q18352" s="75"/>
      <c r="W18352" s="75"/>
      <c r="AD18352" s="77"/>
    </row>
    <row r="18353" spans="16:30" ht="4.5" customHeight="1" x14ac:dyDescent="0.2">
      <c r="P18353" s="75"/>
      <c r="Q18353" s="75"/>
      <c r="W18353" s="75"/>
      <c r="AD18353" s="77"/>
    </row>
    <row r="18354" spans="16:30" ht="4.5" customHeight="1" x14ac:dyDescent="0.2">
      <c r="P18354" s="75"/>
      <c r="Q18354" s="75"/>
      <c r="W18354" s="75"/>
      <c r="AD18354" s="77"/>
    </row>
    <row r="18355" spans="16:30" ht="4.5" customHeight="1" x14ac:dyDescent="0.2">
      <c r="P18355" s="75"/>
      <c r="Q18355" s="75"/>
      <c r="W18355" s="75"/>
      <c r="AD18355" s="77"/>
    </row>
    <row r="18356" spans="16:30" ht="4.5" customHeight="1" x14ac:dyDescent="0.2">
      <c r="P18356" s="75"/>
      <c r="Q18356" s="75"/>
      <c r="W18356" s="75"/>
      <c r="AD18356" s="77"/>
    </row>
    <row r="18357" spans="16:30" ht="4.5" customHeight="1" x14ac:dyDescent="0.2">
      <c r="P18357" s="75"/>
      <c r="Q18357" s="75"/>
      <c r="W18357" s="75"/>
      <c r="AD18357" s="77"/>
    </row>
    <row r="18358" spans="16:30" ht="4.5" customHeight="1" x14ac:dyDescent="0.2">
      <c r="P18358" s="75"/>
      <c r="Q18358" s="75"/>
      <c r="W18358" s="75"/>
      <c r="AD18358" s="77"/>
    </row>
    <row r="18359" spans="16:30" ht="4.5" customHeight="1" x14ac:dyDescent="0.2">
      <c r="P18359" s="75"/>
      <c r="Q18359" s="75"/>
      <c r="W18359" s="75"/>
      <c r="AD18359" s="77"/>
    </row>
    <row r="18360" spans="16:30" ht="4.5" customHeight="1" x14ac:dyDescent="0.2">
      <c r="P18360" s="75"/>
      <c r="Q18360" s="75"/>
      <c r="W18360" s="75"/>
      <c r="AD18360" s="77"/>
    </row>
    <row r="18361" spans="16:30" ht="4.5" customHeight="1" x14ac:dyDescent="0.2">
      <c r="P18361" s="75"/>
      <c r="Q18361" s="75"/>
      <c r="W18361" s="75"/>
      <c r="AD18361" s="77"/>
    </row>
    <row r="18362" spans="16:30" ht="4.5" customHeight="1" x14ac:dyDescent="0.2">
      <c r="P18362" s="75"/>
      <c r="Q18362" s="75"/>
      <c r="W18362" s="75"/>
      <c r="AD18362" s="77"/>
    </row>
    <row r="18363" spans="16:30" ht="4.5" customHeight="1" x14ac:dyDescent="0.2">
      <c r="P18363" s="75"/>
      <c r="Q18363" s="75"/>
      <c r="W18363" s="75"/>
      <c r="AD18363" s="77"/>
    </row>
    <row r="18364" spans="16:30" ht="4.5" customHeight="1" x14ac:dyDescent="0.2">
      <c r="P18364" s="75"/>
      <c r="Q18364" s="75"/>
      <c r="W18364" s="75"/>
      <c r="AD18364" s="77"/>
    </row>
    <row r="18365" spans="16:30" ht="4.5" customHeight="1" x14ac:dyDescent="0.2">
      <c r="P18365" s="75"/>
      <c r="Q18365" s="75"/>
      <c r="W18365" s="75"/>
      <c r="AD18365" s="77"/>
    </row>
    <row r="18366" spans="16:30" ht="4.5" customHeight="1" x14ac:dyDescent="0.2">
      <c r="P18366" s="75"/>
      <c r="Q18366" s="75"/>
      <c r="W18366" s="75"/>
      <c r="AD18366" s="77"/>
    </row>
    <row r="18367" spans="16:30" ht="4.5" customHeight="1" x14ac:dyDescent="0.2">
      <c r="P18367" s="75"/>
      <c r="Q18367" s="75"/>
      <c r="W18367" s="75"/>
      <c r="AD18367" s="77"/>
    </row>
    <row r="18368" spans="16:30" ht="4.5" customHeight="1" x14ac:dyDescent="0.2">
      <c r="P18368" s="75"/>
      <c r="Q18368" s="75"/>
      <c r="W18368" s="75"/>
      <c r="AD18368" s="77"/>
    </row>
    <row r="18369" spans="16:30" ht="4.5" customHeight="1" x14ac:dyDescent="0.2">
      <c r="P18369" s="75"/>
      <c r="Q18369" s="75"/>
      <c r="W18369" s="75"/>
      <c r="AD18369" s="77"/>
    </row>
    <row r="18370" spans="16:30" ht="4.5" customHeight="1" x14ac:dyDescent="0.2">
      <c r="P18370" s="75"/>
      <c r="Q18370" s="75"/>
      <c r="W18370" s="75"/>
      <c r="AD18370" s="77"/>
    </row>
    <row r="18371" spans="16:30" ht="4.5" customHeight="1" x14ac:dyDescent="0.2">
      <c r="P18371" s="75"/>
      <c r="Q18371" s="75"/>
      <c r="W18371" s="75"/>
      <c r="AD18371" s="77"/>
    </row>
    <row r="18372" spans="16:30" ht="4.5" customHeight="1" x14ac:dyDescent="0.2">
      <c r="P18372" s="75"/>
      <c r="Q18372" s="75"/>
      <c r="W18372" s="75"/>
      <c r="AD18372" s="77"/>
    </row>
    <row r="18373" spans="16:30" ht="4.5" customHeight="1" x14ac:dyDescent="0.2">
      <c r="P18373" s="75"/>
      <c r="Q18373" s="75"/>
      <c r="W18373" s="75"/>
      <c r="AD18373" s="77"/>
    </row>
    <row r="18374" spans="16:30" ht="4.5" customHeight="1" x14ac:dyDescent="0.2">
      <c r="P18374" s="75"/>
      <c r="Q18374" s="75"/>
      <c r="W18374" s="75"/>
      <c r="AD18374" s="77"/>
    </row>
    <row r="18375" spans="16:30" ht="4.5" customHeight="1" x14ac:dyDescent="0.2">
      <c r="P18375" s="75"/>
      <c r="Q18375" s="75"/>
      <c r="W18375" s="75"/>
      <c r="AD18375" s="77"/>
    </row>
    <row r="18376" spans="16:30" ht="4.5" customHeight="1" x14ac:dyDescent="0.2">
      <c r="P18376" s="75"/>
      <c r="Q18376" s="75"/>
      <c r="W18376" s="75"/>
      <c r="AD18376" s="77"/>
    </row>
    <row r="18377" spans="16:30" ht="4.5" customHeight="1" x14ac:dyDescent="0.2">
      <c r="P18377" s="75"/>
      <c r="Q18377" s="75"/>
      <c r="W18377" s="75"/>
      <c r="AD18377" s="77"/>
    </row>
    <row r="18378" spans="16:30" ht="4.5" customHeight="1" x14ac:dyDescent="0.2">
      <c r="P18378" s="75"/>
      <c r="Q18378" s="75"/>
      <c r="W18378" s="75"/>
      <c r="AD18378" s="77"/>
    </row>
    <row r="18379" spans="16:30" ht="4.5" customHeight="1" x14ac:dyDescent="0.2">
      <c r="P18379" s="75"/>
      <c r="Q18379" s="75"/>
      <c r="W18379" s="75"/>
      <c r="AD18379" s="77"/>
    </row>
    <row r="18380" spans="16:30" ht="4.5" customHeight="1" x14ac:dyDescent="0.2">
      <c r="P18380" s="75"/>
      <c r="Q18380" s="75"/>
      <c r="W18380" s="75"/>
      <c r="AD18380" s="77"/>
    </row>
    <row r="18381" spans="16:30" ht="4.5" customHeight="1" x14ac:dyDescent="0.2">
      <c r="P18381" s="75"/>
      <c r="Q18381" s="75"/>
      <c r="W18381" s="75"/>
      <c r="AD18381" s="77"/>
    </row>
    <row r="18382" spans="16:30" ht="4.5" customHeight="1" x14ac:dyDescent="0.2">
      <c r="P18382" s="75"/>
      <c r="Q18382" s="75"/>
      <c r="W18382" s="75"/>
      <c r="AD18382" s="77"/>
    </row>
    <row r="18383" spans="16:30" ht="4.5" customHeight="1" x14ac:dyDescent="0.2">
      <c r="P18383" s="75"/>
      <c r="Q18383" s="75"/>
      <c r="W18383" s="75"/>
      <c r="AD18383" s="77"/>
    </row>
    <row r="18384" spans="16:30" ht="4.5" customHeight="1" x14ac:dyDescent="0.2">
      <c r="P18384" s="75"/>
      <c r="Q18384" s="75"/>
      <c r="W18384" s="75"/>
      <c r="AD18384" s="77"/>
    </row>
    <row r="18385" spans="16:30" ht="4.5" customHeight="1" x14ac:dyDescent="0.2">
      <c r="P18385" s="75"/>
      <c r="Q18385" s="75"/>
      <c r="W18385" s="75"/>
      <c r="AD18385" s="77"/>
    </row>
    <row r="18386" spans="16:30" ht="4.5" customHeight="1" x14ac:dyDescent="0.2">
      <c r="P18386" s="75"/>
      <c r="Q18386" s="75"/>
      <c r="W18386" s="75"/>
      <c r="AD18386" s="77"/>
    </row>
    <row r="18387" spans="16:30" ht="4.5" customHeight="1" x14ac:dyDescent="0.2">
      <c r="P18387" s="75"/>
      <c r="Q18387" s="75"/>
      <c r="W18387" s="75"/>
      <c r="AD18387" s="77"/>
    </row>
    <row r="18388" spans="16:30" ht="4.5" customHeight="1" x14ac:dyDescent="0.2">
      <c r="P18388" s="75"/>
      <c r="Q18388" s="75"/>
      <c r="W18388" s="75"/>
      <c r="AD18388" s="77"/>
    </row>
    <row r="18389" spans="16:30" ht="4.5" customHeight="1" x14ac:dyDescent="0.2">
      <c r="P18389" s="75"/>
      <c r="Q18389" s="75"/>
      <c r="W18389" s="75"/>
      <c r="AD18389" s="77"/>
    </row>
    <row r="18390" spans="16:30" ht="4.5" customHeight="1" x14ac:dyDescent="0.2">
      <c r="P18390" s="75"/>
      <c r="Q18390" s="75"/>
      <c r="W18390" s="75"/>
      <c r="AD18390" s="77"/>
    </row>
    <row r="18391" spans="16:30" ht="4.5" customHeight="1" x14ac:dyDescent="0.2">
      <c r="P18391" s="75"/>
      <c r="Q18391" s="75"/>
      <c r="W18391" s="75"/>
      <c r="AD18391" s="77"/>
    </row>
    <row r="18392" spans="16:30" ht="4.5" customHeight="1" x14ac:dyDescent="0.2">
      <c r="P18392" s="75"/>
      <c r="Q18392" s="75"/>
      <c r="W18392" s="75"/>
      <c r="AD18392" s="77"/>
    </row>
    <row r="18393" spans="16:30" ht="4.5" customHeight="1" x14ac:dyDescent="0.2">
      <c r="P18393" s="75"/>
      <c r="Q18393" s="75"/>
      <c r="W18393" s="75"/>
      <c r="AD18393" s="77"/>
    </row>
    <row r="18394" spans="16:30" ht="4.5" customHeight="1" x14ac:dyDescent="0.2">
      <c r="P18394" s="75"/>
      <c r="Q18394" s="75"/>
      <c r="W18394" s="75"/>
      <c r="AD18394" s="77"/>
    </row>
    <row r="18395" spans="16:30" ht="4.5" customHeight="1" x14ac:dyDescent="0.2">
      <c r="P18395" s="75"/>
      <c r="Q18395" s="75"/>
      <c r="W18395" s="75"/>
      <c r="AD18395" s="77"/>
    </row>
    <row r="18396" spans="16:30" ht="4.5" customHeight="1" x14ac:dyDescent="0.2">
      <c r="P18396" s="75"/>
      <c r="Q18396" s="75"/>
      <c r="W18396" s="75"/>
      <c r="AD18396" s="77"/>
    </row>
    <row r="18397" spans="16:30" ht="4.5" customHeight="1" x14ac:dyDescent="0.2">
      <c r="P18397" s="75"/>
      <c r="Q18397" s="75"/>
      <c r="W18397" s="75"/>
      <c r="AD18397" s="77"/>
    </row>
    <row r="18398" spans="16:30" ht="4.5" customHeight="1" x14ac:dyDescent="0.2">
      <c r="P18398" s="75"/>
      <c r="Q18398" s="75"/>
      <c r="W18398" s="75"/>
      <c r="AD18398" s="77"/>
    </row>
    <row r="18399" spans="16:30" ht="4.5" customHeight="1" x14ac:dyDescent="0.2">
      <c r="P18399" s="75"/>
      <c r="Q18399" s="75"/>
      <c r="W18399" s="75"/>
      <c r="AD18399" s="77"/>
    </row>
    <row r="18400" spans="16:30" ht="4.5" customHeight="1" x14ac:dyDescent="0.2">
      <c r="P18400" s="75"/>
      <c r="Q18400" s="75"/>
      <c r="W18400" s="75"/>
      <c r="AD18400" s="77"/>
    </row>
    <row r="18401" spans="16:30" ht="4.5" customHeight="1" x14ac:dyDescent="0.2">
      <c r="P18401" s="75"/>
      <c r="Q18401" s="75"/>
      <c r="W18401" s="75"/>
      <c r="AD18401" s="77"/>
    </row>
    <row r="18402" spans="16:30" ht="4.5" customHeight="1" x14ac:dyDescent="0.2">
      <c r="P18402" s="75"/>
      <c r="Q18402" s="75"/>
      <c r="W18402" s="75"/>
      <c r="AD18402" s="77"/>
    </row>
    <row r="18403" spans="16:30" ht="4.5" customHeight="1" x14ac:dyDescent="0.2">
      <c r="P18403" s="75"/>
      <c r="Q18403" s="75"/>
      <c r="W18403" s="75"/>
      <c r="AD18403" s="77"/>
    </row>
    <row r="18404" spans="16:30" ht="4.5" customHeight="1" x14ac:dyDescent="0.2">
      <c r="P18404" s="75"/>
      <c r="Q18404" s="75"/>
      <c r="W18404" s="75"/>
      <c r="AD18404" s="77"/>
    </row>
    <row r="18405" spans="16:30" ht="4.5" customHeight="1" x14ac:dyDescent="0.2">
      <c r="P18405" s="75"/>
      <c r="Q18405" s="75"/>
      <c r="W18405" s="75"/>
      <c r="AD18405" s="77"/>
    </row>
    <row r="18406" spans="16:30" ht="4.5" customHeight="1" x14ac:dyDescent="0.2">
      <c r="P18406" s="75"/>
      <c r="Q18406" s="75"/>
      <c r="W18406" s="75"/>
      <c r="AD18406" s="77"/>
    </row>
    <row r="18407" spans="16:30" ht="4.5" customHeight="1" x14ac:dyDescent="0.2">
      <c r="P18407" s="75"/>
      <c r="Q18407" s="75"/>
      <c r="W18407" s="75"/>
      <c r="AD18407" s="77"/>
    </row>
    <row r="18408" spans="16:30" ht="4.5" customHeight="1" x14ac:dyDescent="0.2">
      <c r="P18408" s="75"/>
      <c r="Q18408" s="75"/>
      <c r="W18408" s="75"/>
      <c r="AD18408" s="77"/>
    </row>
    <row r="18409" spans="16:30" ht="4.5" customHeight="1" x14ac:dyDescent="0.2">
      <c r="P18409" s="75"/>
      <c r="Q18409" s="75"/>
      <c r="W18409" s="75"/>
      <c r="AD18409" s="77"/>
    </row>
    <row r="18410" spans="16:30" ht="4.5" customHeight="1" x14ac:dyDescent="0.2">
      <c r="P18410" s="75"/>
      <c r="Q18410" s="75"/>
      <c r="W18410" s="75"/>
      <c r="AD18410" s="77"/>
    </row>
    <row r="18411" spans="16:30" ht="4.5" customHeight="1" x14ac:dyDescent="0.2">
      <c r="P18411" s="75"/>
      <c r="Q18411" s="75"/>
      <c r="W18411" s="75"/>
      <c r="AD18411" s="77"/>
    </row>
    <row r="18412" spans="16:30" ht="4.5" customHeight="1" x14ac:dyDescent="0.2">
      <c r="P18412" s="75"/>
      <c r="Q18412" s="75"/>
      <c r="W18412" s="75"/>
      <c r="AD18412" s="77"/>
    </row>
    <row r="18413" spans="16:30" ht="4.5" customHeight="1" x14ac:dyDescent="0.2">
      <c r="P18413" s="75"/>
      <c r="Q18413" s="75"/>
      <c r="W18413" s="75"/>
      <c r="AD18413" s="77"/>
    </row>
    <row r="18414" spans="16:30" ht="4.5" customHeight="1" x14ac:dyDescent="0.2">
      <c r="P18414" s="75"/>
      <c r="Q18414" s="75"/>
      <c r="W18414" s="75"/>
      <c r="AD18414" s="77"/>
    </row>
    <row r="18415" spans="16:30" ht="4.5" customHeight="1" x14ac:dyDescent="0.2">
      <c r="P18415" s="75"/>
      <c r="Q18415" s="75"/>
      <c r="W18415" s="75"/>
      <c r="AD18415" s="77"/>
    </row>
    <row r="18416" spans="16:30" ht="4.5" customHeight="1" x14ac:dyDescent="0.2">
      <c r="P18416" s="75"/>
      <c r="Q18416" s="75"/>
      <c r="W18416" s="75"/>
      <c r="AD18416" s="77"/>
    </row>
    <row r="18417" spans="16:30" ht="4.5" customHeight="1" x14ac:dyDescent="0.2">
      <c r="P18417" s="75"/>
      <c r="Q18417" s="75"/>
      <c r="W18417" s="75"/>
      <c r="AD18417" s="77"/>
    </row>
    <row r="18418" spans="16:30" ht="4.5" customHeight="1" x14ac:dyDescent="0.2">
      <c r="P18418" s="75"/>
      <c r="Q18418" s="75"/>
      <c r="W18418" s="75"/>
      <c r="AD18418" s="77"/>
    </row>
    <row r="18419" spans="16:30" ht="4.5" customHeight="1" x14ac:dyDescent="0.2">
      <c r="P18419" s="75"/>
      <c r="Q18419" s="75"/>
      <c r="W18419" s="75"/>
      <c r="AD18419" s="77"/>
    </row>
    <row r="18420" spans="16:30" ht="4.5" customHeight="1" x14ac:dyDescent="0.2">
      <c r="P18420" s="75"/>
      <c r="Q18420" s="75"/>
      <c r="W18420" s="75"/>
      <c r="AD18420" s="77"/>
    </row>
    <row r="18421" spans="16:30" ht="4.5" customHeight="1" x14ac:dyDescent="0.2">
      <c r="P18421" s="75"/>
      <c r="Q18421" s="75"/>
      <c r="W18421" s="75"/>
      <c r="AD18421" s="77"/>
    </row>
    <row r="18422" spans="16:30" ht="4.5" customHeight="1" x14ac:dyDescent="0.2">
      <c r="P18422" s="75"/>
      <c r="Q18422" s="75"/>
      <c r="W18422" s="75"/>
      <c r="AD18422" s="77"/>
    </row>
    <row r="18423" spans="16:30" ht="4.5" customHeight="1" x14ac:dyDescent="0.2">
      <c r="P18423" s="75"/>
      <c r="Q18423" s="75"/>
      <c r="W18423" s="75"/>
      <c r="AD18423" s="77"/>
    </row>
    <row r="18424" spans="16:30" ht="4.5" customHeight="1" x14ac:dyDescent="0.2">
      <c r="P18424" s="75"/>
      <c r="Q18424" s="75"/>
      <c r="W18424" s="75"/>
      <c r="AD18424" s="77"/>
    </row>
    <row r="18425" spans="16:30" ht="4.5" customHeight="1" x14ac:dyDescent="0.2">
      <c r="P18425" s="75"/>
      <c r="Q18425" s="75"/>
      <c r="W18425" s="75"/>
      <c r="AD18425" s="77"/>
    </row>
    <row r="18426" spans="16:30" ht="4.5" customHeight="1" x14ac:dyDescent="0.2">
      <c r="P18426" s="75"/>
      <c r="Q18426" s="75"/>
      <c r="W18426" s="75"/>
      <c r="AD18426" s="77"/>
    </row>
    <row r="18427" spans="16:30" ht="4.5" customHeight="1" x14ac:dyDescent="0.2">
      <c r="P18427" s="75"/>
      <c r="Q18427" s="75"/>
      <c r="W18427" s="75"/>
      <c r="AD18427" s="77"/>
    </row>
    <row r="18428" spans="16:30" ht="4.5" customHeight="1" x14ac:dyDescent="0.2">
      <c r="P18428" s="75"/>
      <c r="Q18428" s="75"/>
      <c r="W18428" s="75"/>
      <c r="AD18428" s="77"/>
    </row>
    <row r="18429" spans="16:30" ht="4.5" customHeight="1" x14ac:dyDescent="0.2">
      <c r="P18429" s="75"/>
      <c r="Q18429" s="75"/>
      <c r="W18429" s="75"/>
      <c r="AD18429" s="77"/>
    </row>
    <row r="18430" spans="16:30" ht="4.5" customHeight="1" x14ac:dyDescent="0.2">
      <c r="P18430" s="75"/>
      <c r="Q18430" s="75"/>
      <c r="W18430" s="75"/>
      <c r="AD18430" s="77"/>
    </row>
    <row r="18431" spans="16:30" ht="4.5" customHeight="1" x14ac:dyDescent="0.2">
      <c r="P18431" s="75"/>
      <c r="Q18431" s="75"/>
      <c r="W18431" s="75"/>
      <c r="AD18431" s="77"/>
    </row>
    <row r="18432" spans="16:30" ht="4.5" customHeight="1" x14ac:dyDescent="0.2">
      <c r="P18432" s="75"/>
      <c r="Q18432" s="75"/>
      <c r="W18432" s="75"/>
      <c r="AD18432" s="77"/>
    </row>
    <row r="18433" spans="16:30" ht="4.5" customHeight="1" x14ac:dyDescent="0.2">
      <c r="P18433" s="75"/>
      <c r="Q18433" s="75"/>
      <c r="W18433" s="75"/>
      <c r="AD18433" s="77"/>
    </row>
    <row r="18434" spans="16:30" ht="4.5" customHeight="1" x14ac:dyDescent="0.2">
      <c r="P18434" s="75"/>
      <c r="Q18434" s="75"/>
      <c r="W18434" s="75"/>
      <c r="AD18434" s="77"/>
    </row>
    <row r="18435" spans="16:30" ht="4.5" customHeight="1" x14ac:dyDescent="0.2">
      <c r="P18435" s="75"/>
      <c r="Q18435" s="75"/>
      <c r="W18435" s="75"/>
      <c r="AD18435" s="77"/>
    </row>
    <row r="18436" spans="16:30" ht="4.5" customHeight="1" x14ac:dyDescent="0.2">
      <c r="P18436" s="75"/>
      <c r="Q18436" s="75"/>
      <c r="W18436" s="75"/>
      <c r="AD18436" s="77"/>
    </row>
    <row r="18437" spans="16:30" ht="4.5" customHeight="1" x14ac:dyDescent="0.2">
      <c r="P18437" s="75"/>
      <c r="Q18437" s="75"/>
      <c r="W18437" s="75"/>
      <c r="AD18437" s="77"/>
    </row>
    <row r="18438" spans="16:30" ht="4.5" customHeight="1" x14ac:dyDescent="0.2">
      <c r="P18438" s="75"/>
      <c r="Q18438" s="75"/>
      <c r="W18438" s="75"/>
      <c r="AD18438" s="77"/>
    </row>
    <row r="18439" spans="16:30" ht="4.5" customHeight="1" x14ac:dyDescent="0.2">
      <c r="P18439" s="75"/>
      <c r="Q18439" s="75"/>
      <c r="W18439" s="75"/>
      <c r="AD18439" s="77"/>
    </row>
    <row r="18440" spans="16:30" ht="4.5" customHeight="1" x14ac:dyDescent="0.2">
      <c r="P18440" s="75"/>
      <c r="Q18440" s="75"/>
      <c r="W18440" s="75"/>
      <c r="AD18440" s="77"/>
    </row>
    <row r="18441" spans="16:30" ht="4.5" customHeight="1" x14ac:dyDescent="0.2">
      <c r="P18441" s="75"/>
      <c r="Q18441" s="75"/>
      <c r="W18441" s="75"/>
      <c r="AD18441" s="77"/>
    </row>
    <row r="18442" spans="16:30" ht="4.5" customHeight="1" x14ac:dyDescent="0.2">
      <c r="P18442" s="75"/>
      <c r="Q18442" s="75"/>
      <c r="W18442" s="75"/>
      <c r="AD18442" s="77"/>
    </row>
    <row r="18443" spans="16:30" ht="4.5" customHeight="1" x14ac:dyDescent="0.2">
      <c r="P18443" s="75"/>
      <c r="Q18443" s="75"/>
      <c r="W18443" s="75"/>
      <c r="AD18443" s="77"/>
    </row>
    <row r="18444" spans="16:30" ht="4.5" customHeight="1" x14ac:dyDescent="0.2">
      <c r="P18444" s="75"/>
      <c r="Q18444" s="75"/>
      <c r="W18444" s="75"/>
      <c r="AD18444" s="77"/>
    </row>
    <row r="18445" spans="16:30" ht="4.5" customHeight="1" x14ac:dyDescent="0.2">
      <c r="P18445" s="75"/>
      <c r="Q18445" s="75"/>
      <c r="W18445" s="75"/>
      <c r="AD18445" s="77"/>
    </row>
    <row r="18446" spans="16:30" ht="4.5" customHeight="1" x14ac:dyDescent="0.2">
      <c r="P18446" s="75"/>
      <c r="Q18446" s="75"/>
      <c r="W18446" s="75"/>
      <c r="AD18446" s="77"/>
    </row>
    <row r="18447" spans="16:30" ht="4.5" customHeight="1" x14ac:dyDescent="0.2">
      <c r="P18447" s="75"/>
      <c r="Q18447" s="75"/>
      <c r="W18447" s="75"/>
      <c r="AD18447" s="77"/>
    </row>
    <row r="18448" spans="16:30" ht="4.5" customHeight="1" x14ac:dyDescent="0.2">
      <c r="P18448" s="75"/>
      <c r="Q18448" s="75"/>
      <c r="W18448" s="75"/>
      <c r="AD18448" s="77"/>
    </row>
    <row r="18449" spans="16:30" ht="4.5" customHeight="1" x14ac:dyDescent="0.2">
      <c r="P18449" s="75"/>
      <c r="Q18449" s="75"/>
      <c r="W18449" s="75"/>
      <c r="AD18449" s="77"/>
    </row>
    <row r="18450" spans="16:30" ht="4.5" customHeight="1" x14ac:dyDescent="0.2">
      <c r="P18450" s="75"/>
      <c r="Q18450" s="75"/>
      <c r="W18450" s="75"/>
      <c r="AD18450" s="77"/>
    </row>
    <row r="18451" spans="16:30" ht="4.5" customHeight="1" x14ac:dyDescent="0.2">
      <c r="P18451" s="75"/>
      <c r="Q18451" s="75"/>
      <c r="W18451" s="75"/>
      <c r="AD18451" s="77"/>
    </row>
    <row r="18452" spans="16:30" ht="4.5" customHeight="1" x14ac:dyDescent="0.2">
      <c r="P18452" s="75"/>
      <c r="Q18452" s="75"/>
      <c r="W18452" s="75"/>
      <c r="AD18452" s="77"/>
    </row>
    <row r="18453" spans="16:30" ht="4.5" customHeight="1" x14ac:dyDescent="0.2">
      <c r="P18453" s="75"/>
      <c r="Q18453" s="75"/>
      <c r="W18453" s="75"/>
      <c r="AD18453" s="77"/>
    </row>
    <row r="18454" spans="16:30" ht="4.5" customHeight="1" x14ac:dyDescent="0.2">
      <c r="P18454" s="75"/>
      <c r="Q18454" s="75"/>
      <c r="W18454" s="75"/>
      <c r="AD18454" s="77"/>
    </row>
    <row r="18455" spans="16:30" ht="4.5" customHeight="1" x14ac:dyDescent="0.2">
      <c r="P18455" s="75"/>
      <c r="Q18455" s="75"/>
      <c r="W18455" s="75"/>
      <c r="AD18455" s="77"/>
    </row>
    <row r="18456" spans="16:30" ht="4.5" customHeight="1" x14ac:dyDescent="0.2">
      <c r="P18456" s="75"/>
      <c r="Q18456" s="75"/>
      <c r="W18456" s="75"/>
      <c r="AD18456" s="77"/>
    </row>
    <row r="18457" spans="16:30" ht="4.5" customHeight="1" x14ac:dyDescent="0.2">
      <c r="P18457" s="75"/>
      <c r="Q18457" s="75"/>
      <c r="W18457" s="75"/>
      <c r="AD18457" s="77"/>
    </row>
    <row r="18458" spans="16:30" ht="4.5" customHeight="1" x14ac:dyDescent="0.2">
      <c r="P18458" s="75"/>
      <c r="Q18458" s="75"/>
      <c r="W18458" s="75"/>
      <c r="AD18458" s="77"/>
    </row>
    <row r="18459" spans="16:30" ht="4.5" customHeight="1" x14ac:dyDescent="0.2">
      <c r="P18459" s="75"/>
      <c r="Q18459" s="75"/>
      <c r="W18459" s="75"/>
      <c r="AD18459" s="77"/>
    </row>
    <row r="18460" spans="16:30" ht="4.5" customHeight="1" x14ac:dyDescent="0.2">
      <c r="P18460" s="75"/>
      <c r="Q18460" s="75"/>
      <c r="W18460" s="75"/>
      <c r="AD18460" s="77"/>
    </row>
    <row r="18461" spans="16:30" ht="4.5" customHeight="1" x14ac:dyDescent="0.2">
      <c r="P18461" s="75"/>
      <c r="Q18461" s="75"/>
      <c r="W18461" s="75"/>
      <c r="AD18461" s="77"/>
    </row>
    <row r="18462" spans="16:30" ht="4.5" customHeight="1" x14ac:dyDescent="0.2">
      <c r="P18462" s="75"/>
      <c r="Q18462" s="75"/>
      <c r="W18462" s="75"/>
      <c r="AD18462" s="77"/>
    </row>
    <row r="18463" spans="16:30" ht="4.5" customHeight="1" x14ac:dyDescent="0.2">
      <c r="P18463" s="75"/>
      <c r="Q18463" s="75"/>
      <c r="W18463" s="75"/>
      <c r="AD18463" s="77"/>
    </row>
    <row r="18464" spans="16:30" ht="4.5" customHeight="1" x14ac:dyDescent="0.2">
      <c r="P18464" s="75"/>
      <c r="Q18464" s="75"/>
      <c r="W18464" s="75"/>
      <c r="AD18464" s="77"/>
    </row>
    <row r="18465" spans="16:30" ht="4.5" customHeight="1" x14ac:dyDescent="0.2">
      <c r="P18465" s="75"/>
      <c r="Q18465" s="75"/>
      <c r="W18465" s="75"/>
      <c r="AD18465" s="77"/>
    </row>
    <row r="18466" spans="16:30" ht="4.5" customHeight="1" x14ac:dyDescent="0.2">
      <c r="P18466" s="75"/>
      <c r="Q18466" s="75"/>
      <c r="W18466" s="75"/>
      <c r="AD18466" s="77"/>
    </row>
    <row r="18467" spans="16:30" ht="4.5" customHeight="1" x14ac:dyDescent="0.2">
      <c r="P18467" s="75"/>
      <c r="Q18467" s="75"/>
      <c r="W18467" s="75"/>
      <c r="AD18467" s="77"/>
    </row>
    <row r="18468" spans="16:30" ht="4.5" customHeight="1" x14ac:dyDescent="0.2">
      <c r="P18468" s="75"/>
      <c r="Q18468" s="75"/>
      <c r="W18468" s="75"/>
      <c r="AD18468" s="77"/>
    </row>
    <row r="18469" spans="16:30" ht="4.5" customHeight="1" x14ac:dyDescent="0.2">
      <c r="P18469" s="75"/>
      <c r="Q18469" s="75"/>
      <c r="W18469" s="75"/>
      <c r="AD18469" s="77"/>
    </row>
    <row r="18470" spans="16:30" ht="4.5" customHeight="1" x14ac:dyDescent="0.2">
      <c r="P18470" s="75"/>
      <c r="Q18470" s="75"/>
      <c r="W18470" s="75"/>
      <c r="AD18470" s="77"/>
    </row>
    <row r="18471" spans="16:30" ht="4.5" customHeight="1" x14ac:dyDescent="0.2">
      <c r="P18471" s="75"/>
      <c r="Q18471" s="75"/>
      <c r="W18471" s="75"/>
      <c r="AD18471" s="77"/>
    </row>
    <row r="18472" spans="16:30" ht="4.5" customHeight="1" x14ac:dyDescent="0.2">
      <c r="P18472" s="75"/>
      <c r="Q18472" s="75"/>
      <c r="W18472" s="75"/>
      <c r="AD18472" s="77"/>
    </row>
    <row r="18473" spans="16:30" ht="4.5" customHeight="1" x14ac:dyDescent="0.2">
      <c r="P18473" s="75"/>
      <c r="Q18473" s="75"/>
      <c r="W18473" s="75"/>
      <c r="AD18473" s="77"/>
    </row>
    <row r="18474" spans="16:30" ht="4.5" customHeight="1" x14ac:dyDescent="0.2">
      <c r="P18474" s="75"/>
      <c r="Q18474" s="75"/>
      <c r="W18474" s="75"/>
      <c r="AD18474" s="77"/>
    </row>
    <row r="18475" spans="16:30" ht="4.5" customHeight="1" x14ac:dyDescent="0.2">
      <c r="P18475" s="75"/>
      <c r="Q18475" s="75"/>
      <c r="W18475" s="75"/>
      <c r="AD18475" s="77"/>
    </row>
    <row r="18476" spans="16:30" ht="4.5" customHeight="1" x14ac:dyDescent="0.2">
      <c r="P18476" s="75"/>
      <c r="Q18476" s="75"/>
      <c r="W18476" s="75"/>
      <c r="AD18476" s="77"/>
    </row>
    <row r="18477" spans="16:30" ht="4.5" customHeight="1" x14ac:dyDescent="0.2">
      <c r="P18477" s="75"/>
      <c r="Q18477" s="75"/>
      <c r="W18477" s="75"/>
      <c r="AD18477" s="77"/>
    </row>
    <row r="18478" spans="16:30" ht="4.5" customHeight="1" x14ac:dyDescent="0.2">
      <c r="P18478" s="75"/>
      <c r="Q18478" s="75"/>
      <c r="W18478" s="75"/>
      <c r="AD18478" s="77"/>
    </row>
    <row r="18479" spans="16:30" ht="4.5" customHeight="1" x14ac:dyDescent="0.2">
      <c r="P18479" s="75"/>
      <c r="Q18479" s="75"/>
      <c r="W18479" s="75"/>
      <c r="AD18479" s="77"/>
    </row>
    <row r="18480" spans="16:30" ht="4.5" customHeight="1" x14ac:dyDescent="0.2">
      <c r="P18480" s="75"/>
      <c r="Q18480" s="75"/>
      <c r="W18480" s="75"/>
      <c r="AD18480" s="77"/>
    </row>
    <row r="18481" spans="16:30" ht="4.5" customHeight="1" x14ac:dyDescent="0.2">
      <c r="P18481" s="75"/>
      <c r="Q18481" s="75"/>
      <c r="W18481" s="75"/>
      <c r="AD18481" s="77"/>
    </row>
    <row r="18482" spans="16:30" ht="4.5" customHeight="1" x14ac:dyDescent="0.2">
      <c r="P18482" s="75"/>
      <c r="Q18482" s="75"/>
      <c r="W18482" s="75"/>
      <c r="AD18482" s="77"/>
    </row>
    <row r="18483" spans="16:30" ht="4.5" customHeight="1" x14ac:dyDescent="0.2">
      <c r="P18483" s="75"/>
      <c r="Q18483" s="75"/>
      <c r="W18483" s="75"/>
      <c r="AD18483" s="77"/>
    </row>
    <row r="18484" spans="16:30" ht="4.5" customHeight="1" x14ac:dyDescent="0.2">
      <c r="P18484" s="75"/>
      <c r="Q18484" s="75"/>
      <c r="W18484" s="75"/>
      <c r="AD18484" s="77"/>
    </row>
    <row r="18485" spans="16:30" ht="4.5" customHeight="1" x14ac:dyDescent="0.2">
      <c r="P18485" s="75"/>
      <c r="Q18485" s="75"/>
      <c r="W18485" s="75"/>
      <c r="AD18485" s="77"/>
    </row>
    <row r="18486" spans="16:30" ht="4.5" customHeight="1" x14ac:dyDescent="0.2">
      <c r="P18486" s="75"/>
      <c r="Q18486" s="75"/>
      <c r="W18486" s="75"/>
      <c r="AD18486" s="77"/>
    </row>
    <row r="18487" spans="16:30" ht="4.5" customHeight="1" x14ac:dyDescent="0.2">
      <c r="P18487" s="75"/>
      <c r="Q18487" s="75"/>
      <c r="W18487" s="75"/>
      <c r="AD18487" s="77"/>
    </row>
    <row r="18488" spans="16:30" ht="4.5" customHeight="1" x14ac:dyDescent="0.2">
      <c r="P18488" s="75"/>
      <c r="Q18488" s="75"/>
      <c r="W18488" s="75"/>
      <c r="AD18488" s="77"/>
    </row>
    <row r="18489" spans="16:30" ht="4.5" customHeight="1" x14ac:dyDescent="0.2">
      <c r="P18489" s="75"/>
      <c r="Q18489" s="75"/>
      <c r="W18489" s="75"/>
      <c r="AD18489" s="77"/>
    </row>
    <row r="18490" spans="16:30" ht="4.5" customHeight="1" x14ac:dyDescent="0.2">
      <c r="P18490" s="75"/>
      <c r="Q18490" s="75"/>
      <c r="W18490" s="75"/>
      <c r="AD18490" s="77"/>
    </row>
    <row r="18491" spans="16:30" ht="4.5" customHeight="1" x14ac:dyDescent="0.2">
      <c r="P18491" s="75"/>
      <c r="Q18491" s="75"/>
      <c r="W18491" s="75"/>
      <c r="AD18491" s="77"/>
    </row>
    <row r="18492" spans="16:30" ht="4.5" customHeight="1" x14ac:dyDescent="0.2">
      <c r="P18492" s="75"/>
      <c r="Q18492" s="75"/>
      <c r="W18492" s="75"/>
      <c r="AD18492" s="77"/>
    </row>
    <row r="18493" spans="16:30" ht="4.5" customHeight="1" x14ac:dyDescent="0.2">
      <c r="P18493" s="75"/>
      <c r="Q18493" s="75"/>
      <c r="W18493" s="75"/>
      <c r="AD18493" s="77"/>
    </row>
    <row r="18494" spans="16:30" ht="4.5" customHeight="1" x14ac:dyDescent="0.2">
      <c r="P18494" s="75"/>
      <c r="Q18494" s="75"/>
      <c r="W18494" s="75"/>
      <c r="AD18494" s="77"/>
    </row>
    <row r="18495" spans="16:30" ht="4.5" customHeight="1" x14ac:dyDescent="0.2">
      <c r="P18495" s="75"/>
      <c r="Q18495" s="75"/>
      <c r="W18495" s="75"/>
      <c r="AD18495" s="77"/>
    </row>
    <row r="18496" spans="16:30" ht="4.5" customHeight="1" x14ac:dyDescent="0.2">
      <c r="P18496" s="75"/>
      <c r="Q18496" s="75"/>
      <c r="W18496" s="75"/>
      <c r="AD18496" s="77"/>
    </row>
    <row r="18497" spans="16:30" ht="4.5" customHeight="1" x14ac:dyDescent="0.2">
      <c r="P18497" s="75"/>
      <c r="Q18497" s="75"/>
      <c r="W18497" s="75"/>
      <c r="AD18497" s="77"/>
    </row>
    <row r="18498" spans="16:30" ht="4.5" customHeight="1" x14ac:dyDescent="0.2">
      <c r="P18498" s="75"/>
      <c r="Q18498" s="75"/>
      <c r="W18498" s="75"/>
      <c r="AD18498" s="77"/>
    </row>
    <row r="18499" spans="16:30" ht="4.5" customHeight="1" x14ac:dyDescent="0.2">
      <c r="P18499" s="75"/>
      <c r="Q18499" s="75"/>
      <c r="W18499" s="75"/>
      <c r="AD18499" s="77"/>
    </row>
    <row r="18500" spans="16:30" ht="4.5" customHeight="1" x14ac:dyDescent="0.2">
      <c r="P18500" s="75"/>
      <c r="Q18500" s="75"/>
      <c r="W18500" s="75"/>
      <c r="AD18500" s="77"/>
    </row>
    <row r="18501" spans="16:30" ht="4.5" customHeight="1" x14ac:dyDescent="0.2">
      <c r="P18501" s="75"/>
      <c r="Q18501" s="75"/>
      <c r="W18501" s="75"/>
      <c r="AD18501" s="77"/>
    </row>
    <row r="18502" spans="16:30" ht="4.5" customHeight="1" x14ac:dyDescent="0.2">
      <c r="P18502" s="75"/>
      <c r="Q18502" s="75"/>
      <c r="W18502" s="75"/>
      <c r="AD18502" s="77"/>
    </row>
    <row r="18503" spans="16:30" ht="4.5" customHeight="1" x14ac:dyDescent="0.2">
      <c r="P18503" s="75"/>
      <c r="Q18503" s="75"/>
      <c r="W18503" s="75"/>
      <c r="AD18503" s="77"/>
    </row>
    <row r="18504" spans="16:30" ht="4.5" customHeight="1" x14ac:dyDescent="0.2">
      <c r="P18504" s="75"/>
      <c r="Q18504" s="75"/>
      <c r="W18504" s="75"/>
      <c r="AD18504" s="77"/>
    </row>
    <row r="18505" spans="16:30" ht="4.5" customHeight="1" x14ac:dyDescent="0.2">
      <c r="P18505" s="75"/>
      <c r="Q18505" s="75"/>
      <c r="W18505" s="75"/>
      <c r="AD18505" s="77"/>
    </row>
    <row r="18506" spans="16:30" ht="4.5" customHeight="1" x14ac:dyDescent="0.2">
      <c r="P18506" s="75"/>
      <c r="Q18506" s="75"/>
      <c r="W18506" s="75"/>
      <c r="AD18506" s="77"/>
    </row>
    <row r="18507" spans="16:30" ht="4.5" customHeight="1" x14ac:dyDescent="0.2">
      <c r="P18507" s="75"/>
      <c r="Q18507" s="75"/>
      <c r="W18507" s="75"/>
      <c r="AD18507" s="77"/>
    </row>
    <row r="18508" spans="16:30" ht="4.5" customHeight="1" x14ac:dyDescent="0.2">
      <c r="P18508" s="75"/>
      <c r="Q18508" s="75"/>
      <c r="W18508" s="75"/>
      <c r="AD18508" s="77"/>
    </row>
    <row r="18509" spans="16:30" ht="4.5" customHeight="1" x14ac:dyDescent="0.2">
      <c r="P18509" s="75"/>
      <c r="Q18509" s="75"/>
      <c r="W18509" s="75"/>
      <c r="AD18509" s="77"/>
    </row>
    <row r="18510" spans="16:30" ht="4.5" customHeight="1" x14ac:dyDescent="0.2">
      <c r="P18510" s="75"/>
      <c r="Q18510" s="75"/>
      <c r="W18510" s="75"/>
      <c r="AD18510" s="77"/>
    </row>
    <row r="18511" spans="16:30" ht="4.5" customHeight="1" x14ac:dyDescent="0.2">
      <c r="P18511" s="75"/>
      <c r="Q18511" s="75"/>
      <c r="W18511" s="75"/>
      <c r="AD18511" s="77"/>
    </row>
    <row r="18512" spans="16:30" ht="4.5" customHeight="1" x14ac:dyDescent="0.2">
      <c r="P18512" s="75"/>
      <c r="Q18512" s="75"/>
      <c r="W18512" s="75"/>
      <c r="AD18512" s="77"/>
    </row>
    <row r="18513" spans="16:30" ht="4.5" customHeight="1" x14ac:dyDescent="0.2">
      <c r="P18513" s="75"/>
      <c r="Q18513" s="75"/>
      <c r="W18513" s="75"/>
      <c r="AD18513" s="77"/>
    </row>
    <row r="18514" spans="16:30" ht="4.5" customHeight="1" x14ac:dyDescent="0.2">
      <c r="P18514" s="75"/>
      <c r="Q18514" s="75"/>
      <c r="W18514" s="75"/>
      <c r="AD18514" s="77"/>
    </row>
    <row r="18515" spans="16:30" ht="4.5" customHeight="1" x14ac:dyDescent="0.2">
      <c r="P18515" s="75"/>
      <c r="Q18515" s="75"/>
      <c r="W18515" s="75"/>
      <c r="AD18515" s="77"/>
    </row>
    <row r="18516" spans="16:30" ht="4.5" customHeight="1" x14ac:dyDescent="0.2">
      <c r="P18516" s="75"/>
      <c r="Q18516" s="75"/>
      <c r="W18516" s="75"/>
      <c r="AD18516" s="77"/>
    </row>
    <row r="18517" spans="16:30" ht="4.5" customHeight="1" x14ac:dyDescent="0.2">
      <c r="P18517" s="75"/>
      <c r="Q18517" s="75"/>
      <c r="W18517" s="75"/>
      <c r="AD18517" s="77"/>
    </row>
    <row r="18518" spans="16:30" ht="4.5" customHeight="1" x14ac:dyDescent="0.2">
      <c r="P18518" s="75"/>
      <c r="Q18518" s="75"/>
      <c r="W18518" s="75"/>
      <c r="AD18518" s="77"/>
    </row>
    <row r="18519" spans="16:30" ht="4.5" customHeight="1" x14ac:dyDescent="0.2">
      <c r="P18519" s="75"/>
      <c r="Q18519" s="75"/>
      <c r="W18519" s="75"/>
      <c r="AD18519" s="77"/>
    </row>
    <row r="18520" spans="16:30" ht="4.5" customHeight="1" x14ac:dyDescent="0.2">
      <c r="P18520" s="75"/>
      <c r="Q18520" s="75"/>
      <c r="W18520" s="75"/>
      <c r="AD18520" s="77"/>
    </row>
    <row r="18521" spans="16:30" ht="4.5" customHeight="1" x14ac:dyDescent="0.2">
      <c r="P18521" s="75"/>
      <c r="Q18521" s="75"/>
      <c r="W18521" s="75"/>
      <c r="AD18521" s="77"/>
    </row>
    <row r="18522" spans="16:30" ht="4.5" customHeight="1" x14ac:dyDescent="0.2">
      <c r="P18522" s="75"/>
      <c r="Q18522" s="75"/>
      <c r="W18522" s="75"/>
      <c r="AD18522" s="77"/>
    </row>
    <row r="18523" spans="16:30" ht="4.5" customHeight="1" x14ac:dyDescent="0.2">
      <c r="P18523" s="75"/>
      <c r="Q18523" s="75"/>
      <c r="W18523" s="75"/>
      <c r="AD18523" s="77"/>
    </row>
    <row r="18524" spans="16:30" ht="4.5" customHeight="1" x14ac:dyDescent="0.2">
      <c r="P18524" s="75"/>
      <c r="Q18524" s="75"/>
      <c r="W18524" s="75"/>
      <c r="AD18524" s="77"/>
    </row>
    <row r="18525" spans="16:30" ht="4.5" customHeight="1" x14ac:dyDescent="0.2">
      <c r="P18525" s="75"/>
      <c r="Q18525" s="75"/>
      <c r="W18525" s="75"/>
      <c r="AD18525" s="77"/>
    </row>
    <row r="18526" spans="16:30" ht="4.5" customHeight="1" x14ac:dyDescent="0.2">
      <c r="P18526" s="75"/>
      <c r="Q18526" s="75"/>
      <c r="W18526" s="75"/>
      <c r="AD18526" s="77"/>
    </row>
    <row r="18527" spans="16:30" ht="4.5" customHeight="1" x14ac:dyDescent="0.2">
      <c r="P18527" s="75"/>
      <c r="Q18527" s="75"/>
      <c r="W18527" s="75"/>
      <c r="AD18527" s="77"/>
    </row>
    <row r="18528" spans="16:30" ht="4.5" customHeight="1" x14ac:dyDescent="0.2">
      <c r="P18528" s="75"/>
      <c r="Q18528" s="75"/>
      <c r="W18528" s="75"/>
      <c r="AD18528" s="77"/>
    </row>
    <row r="18529" spans="16:30" ht="4.5" customHeight="1" x14ac:dyDescent="0.2">
      <c r="P18529" s="75"/>
      <c r="Q18529" s="75"/>
      <c r="W18529" s="75"/>
      <c r="AD18529" s="77"/>
    </row>
    <row r="18530" spans="16:30" ht="4.5" customHeight="1" x14ac:dyDescent="0.2">
      <c r="P18530" s="75"/>
      <c r="Q18530" s="75"/>
      <c r="W18530" s="75"/>
      <c r="AD18530" s="77"/>
    </row>
    <row r="18531" spans="16:30" ht="4.5" customHeight="1" x14ac:dyDescent="0.2">
      <c r="P18531" s="75"/>
      <c r="Q18531" s="75"/>
      <c r="W18531" s="75"/>
      <c r="AD18531" s="77"/>
    </row>
    <row r="18532" spans="16:30" ht="4.5" customHeight="1" x14ac:dyDescent="0.2">
      <c r="P18532" s="75"/>
      <c r="Q18532" s="75"/>
      <c r="W18532" s="75"/>
      <c r="AD18532" s="77"/>
    </row>
    <row r="18533" spans="16:30" ht="4.5" customHeight="1" x14ac:dyDescent="0.2">
      <c r="P18533" s="75"/>
      <c r="Q18533" s="75"/>
      <c r="W18533" s="75"/>
      <c r="AD18533" s="77"/>
    </row>
    <row r="18534" spans="16:30" ht="4.5" customHeight="1" x14ac:dyDescent="0.2">
      <c r="P18534" s="75"/>
      <c r="Q18534" s="75"/>
      <c r="W18534" s="75"/>
      <c r="AD18534" s="77"/>
    </row>
    <row r="18535" spans="16:30" ht="4.5" customHeight="1" x14ac:dyDescent="0.2">
      <c r="P18535" s="75"/>
      <c r="Q18535" s="75"/>
      <c r="W18535" s="75"/>
      <c r="AD18535" s="77"/>
    </row>
    <row r="18536" spans="16:30" ht="4.5" customHeight="1" x14ac:dyDescent="0.2">
      <c r="P18536" s="75"/>
      <c r="Q18536" s="75"/>
      <c r="W18536" s="75"/>
      <c r="AD18536" s="77"/>
    </row>
    <row r="18537" spans="16:30" ht="4.5" customHeight="1" x14ac:dyDescent="0.2">
      <c r="P18537" s="75"/>
      <c r="Q18537" s="75"/>
      <c r="W18537" s="75"/>
      <c r="AD18537" s="77"/>
    </row>
    <row r="18538" spans="16:30" ht="4.5" customHeight="1" x14ac:dyDescent="0.2">
      <c r="P18538" s="75"/>
      <c r="Q18538" s="75"/>
      <c r="W18538" s="75"/>
      <c r="AD18538" s="77"/>
    </row>
    <row r="18539" spans="16:30" ht="4.5" customHeight="1" x14ac:dyDescent="0.2">
      <c r="P18539" s="75"/>
      <c r="Q18539" s="75"/>
      <c r="W18539" s="75"/>
      <c r="AD18539" s="77"/>
    </row>
    <row r="18540" spans="16:30" ht="4.5" customHeight="1" x14ac:dyDescent="0.2">
      <c r="P18540" s="75"/>
      <c r="Q18540" s="75"/>
      <c r="W18540" s="75"/>
      <c r="AD18540" s="77"/>
    </row>
    <row r="18541" spans="16:30" ht="4.5" customHeight="1" x14ac:dyDescent="0.2">
      <c r="P18541" s="75"/>
      <c r="Q18541" s="75"/>
      <c r="W18541" s="75"/>
      <c r="AD18541" s="77"/>
    </row>
    <row r="18542" spans="16:30" ht="4.5" customHeight="1" x14ac:dyDescent="0.2">
      <c r="P18542" s="75"/>
      <c r="Q18542" s="75"/>
      <c r="W18542" s="75"/>
      <c r="AD18542" s="77"/>
    </row>
    <row r="18543" spans="16:30" ht="4.5" customHeight="1" x14ac:dyDescent="0.2">
      <c r="P18543" s="75"/>
      <c r="Q18543" s="75"/>
      <c r="W18543" s="75"/>
      <c r="AD18543" s="77"/>
    </row>
    <row r="18544" spans="16:30" ht="4.5" customHeight="1" x14ac:dyDescent="0.2">
      <c r="P18544" s="75"/>
      <c r="Q18544" s="75"/>
      <c r="W18544" s="75"/>
      <c r="AD18544" s="77"/>
    </row>
    <row r="18545" spans="16:30" ht="4.5" customHeight="1" x14ac:dyDescent="0.2">
      <c r="P18545" s="75"/>
      <c r="Q18545" s="75"/>
      <c r="W18545" s="75"/>
      <c r="AD18545" s="77"/>
    </row>
    <row r="18546" spans="16:30" ht="4.5" customHeight="1" x14ac:dyDescent="0.2">
      <c r="P18546" s="75"/>
      <c r="Q18546" s="75"/>
      <c r="W18546" s="75"/>
      <c r="AD18546" s="77"/>
    </row>
    <row r="18547" spans="16:30" ht="4.5" customHeight="1" x14ac:dyDescent="0.2">
      <c r="P18547" s="75"/>
      <c r="Q18547" s="75"/>
      <c r="W18547" s="75"/>
      <c r="AD18547" s="77"/>
    </row>
    <row r="18548" spans="16:30" ht="4.5" customHeight="1" x14ac:dyDescent="0.2">
      <c r="P18548" s="75"/>
      <c r="Q18548" s="75"/>
      <c r="W18548" s="75"/>
      <c r="AD18548" s="77"/>
    </row>
    <row r="18549" spans="16:30" ht="4.5" customHeight="1" x14ac:dyDescent="0.2">
      <c r="P18549" s="75"/>
      <c r="Q18549" s="75"/>
      <c r="W18549" s="75"/>
      <c r="AD18549" s="77"/>
    </row>
    <row r="18550" spans="16:30" ht="4.5" customHeight="1" x14ac:dyDescent="0.2">
      <c r="P18550" s="75"/>
      <c r="Q18550" s="75"/>
      <c r="W18550" s="75"/>
      <c r="AD18550" s="77"/>
    </row>
    <row r="18551" spans="16:30" ht="4.5" customHeight="1" x14ac:dyDescent="0.2">
      <c r="P18551" s="75"/>
      <c r="Q18551" s="75"/>
      <c r="W18551" s="75"/>
      <c r="AD18551" s="77"/>
    </row>
    <row r="18552" spans="16:30" ht="4.5" customHeight="1" x14ac:dyDescent="0.2">
      <c r="P18552" s="75"/>
      <c r="Q18552" s="75"/>
      <c r="W18552" s="75"/>
      <c r="AD18552" s="77"/>
    </row>
    <row r="18553" spans="16:30" ht="4.5" customHeight="1" x14ac:dyDescent="0.2">
      <c r="P18553" s="75"/>
      <c r="Q18553" s="75"/>
      <c r="W18553" s="75"/>
      <c r="AD18553" s="77"/>
    </row>
    <row r="18554" spans="16:30" ht="4.5" customHeight="1" x14ac:dyDescent="0.2">
      <c r="P18554" s="75"/>
      <c r="Q18554" s="75"/>
      <c r="W18554" s="75"/>
      <c r="AD18554" s="77"/>
    </row>
    <row r="18555" spans="16:30" ht="4.5" customHeight="1" x14ac:dyDescent="0.2">
      <c r="P18555" s="75"/>
      <c r="Q18555" s="75"/>
      <c r="W18555" s="75"/>
      <c r="AD18555" s="77"/>
    </row>
    <row r="18556" spans="16:30" ht="4.5" customHeight="1" x14ac:dyDescent="0.2">
      <c r="P18556" s="75"/>
      <c r="Q18556" s="75"/>
      <c r="W18556" s="75"/>
      <c r="AD18556" s="77"/>
    </row>
    <row r="18557" spans="16:30" ht="4.5" customHeight="1" x14ac:dyDescent="0.2">
      <c r="P18557" s="75"/>
      <c r="Q18557" s="75"/>
      <c r="W18557" s="75"/>
      <c r="AD18557" s="77"/>
    </row>
    <row r="18558" spans="16:30" ht="4.5" customHeight="1" x14ac:dyDescent="0.2">
      <c r="P18558" s="75"/>
      <c r="Q18558" s="75"/>
      <c r="W18558" s="75"/>
      <c r="AD18558" s="77"/>
    </row>
    <row r="18559" spans="16:30" ht="4.5" customHeight="1" x14ac:dyDescent="0.2">
      <c r="P18559" s="75"/>
      <c r="Q18559" s="75"/>
      <c r="W18559" s="75"/>
      <c r="AD18559" s="77"/>
    </row>
    <row r="18560" spans="16:30" ht="4.5" customHeight="1" x14ac:dyDescent="0.2">
      <c r="P18560" s="75"/>
      <c r="Q18560" s="75"/>
      <c r="W18560" s="75"/>
      <c r="AD18560" s="77"/>
    </row>
    <row r="18561" spans="16:30" ht="4.5" customHeight="1" x14ac:dyDescent="0.2">
      <c r="P18561" s="75"/>
      <c r="Q18561" s="75"/>
      <c r="W18561" s="75"/>
      <c r="AD18561" s="77"/>
    </row>
    <row r="18562" spans="16:30" ht="4.5" customHeight="1" x14ac:dyDescent="0.2">
      <c r="P18562" s="75"/>
      <c r="Q18562" s="75"/>
      <c r="W18562" s="75"/>
      <c r="AD18562" s="77"/>
    </row>
    <row r="18563" spans="16:30" ht="4.5" customHeight="1" x14ac:dyDescent="0.2">
      <c r="P18563" s="75"/>
      <c r="Q18563" s="75"/>
      <c r="W18563" s="75"/>
      <c r="AD18563" s="77"/>
    </row>
    <row r="18564" spans="16:30" ht="4.5" customHeight="1" x14ac:dyDescent="0.2">
      <c r="P18564" s="75"/>
      <c r="Q18564" s="75"/>
      <c r="W18564" s="75"/>
      <c r="AD18564" s="77"/>
    </row>
    <row r="18565" spans="16:30" ht="4.5" customHeight="1" x14ac:dyDescent="0.2">
      <c r="P18565" s="75"/>
      <c r="Q18565" s="75"/>
      <c r="W18565" s="75"/>
      <c r="AD18565" s="77"/>
    </row>
    <row r="18566" spans="16:30" ht="4.5" customHeight="1" x14ac:dyDescent="0.2">
      <c r="P18566" s="75"/>
      <c r="Q18566" s="75"/>
      <c r="W18566" s="75"/>
      <c r="AD18566" s="77"/>
    </row>
    <row r="18567" spans="16:30" ht="4.5" customHeight="1" x14ac:dyDescent="0.2">
      <c r="P18567" s="75"/>
      <c r="Q18567" s="75"/>
      <c r="W18567" s="75"/>
      <c r="AD18567" s="77"/>
    </row>
    <row r="18568" spans="16:30" ht="4.5" customHeight="1" x14ac:dyDescent="0.2">
      <c r="P18568" s="75"/>
      <c r="Q18568" s="75"/>
      <c r="W18568" s="75"/>
      <c r="AD18568" s="77"/>
    </row>
    <row r="18569" spans="16:30" ht="4.5" customHeight="1" x14ac:dyDescent="0.2">
      <c r="P18569" s="75"/>
      <c r="Q18569" s="75"/>
      <c r="W18569" s="75"/>
      <c r="AD18569" s="77"/>
    </row>
    <row r="18570" spans="16:30" ht="4.5" customHeight="1" x14ac:dyDescent="0.2">
      <c r="P18570" s="75"/>
      <c r="Q18570" s="75"/>
      <c r="W18570" s="75"/>
      <c r="AD18570" s="77"/>
    </row>
    <row r="18571" spans="16:30" ht="4.5" customHeight="1" x14ac:dyDescent="0.2">
      <c r="P18571" s="75"/>
      <c r="Q18571" s="75"/>
      <c r="W18571" s="75"/>
      <c r="AD18571" s="77"/>
    </row>
    <row r="18572" spans="16:30" ht="4.5" customHeight="1" x14ac:dyDescent="0.2">
      <c r="P18572" s="75"/>
      <c r="Q18572" s="75"/>
      <c r="W18572" s="75"/>
      <c r="AD18572" s="77"/>
    </row>
    <row r="18573" spans="16:30" ht="4.5" customHeight="1" x14ac:dyDescent="0.2">
      <c r="P18573" s="75"/>
      <c r="Q18573" s="75"/>
      <c r="W18573" s="75"/>
      <c r="AD18573" s="77"/>
    </row>
    <row r="18574" spans="16:30" ht="4.5" customHeight="1" x14ac:dyDescent="0.2">
      <c r="P18574" s="75"/>
      <c r="Q18574" s="75"/>
      <c r="W18574" s="75"/>
      <c r="AD18574" s="77"/>
    </row>
    <row r="18575" spans="16:30" ht="4.5" customHeight="1" x14ac:dyDescent="0.2">
      <c r="P18575" s="75"/>
      <c r="Q18575" s="75"/>
      <c r="W18575" s="75"/>
      <c r="AD18575" s="77"/>
    </row>
    <row r="18576" spans="16:30" ht="4.5" customHeight="1" x14ac:dyDescent="0.2">
      <c r="P18576" s="75"/>
      <c r="Q18576" s="75"/>
      <c r="W18576" s="75"/>
      <c r="AD18576" s="77"/>
    </row>
    <row r="18577" spans="16:30" ht="4.5" customHeight="1" x14ac:dyDescent="0.2">
      <c r="P18577" s="75"/>
      <c r="Q18577" s="75"/>
      <c r="W18577" s="75"/>
      <c r="AD18577" s="77"/>
    </row>
    <row r="18578" spans="16:30" ht="4.5" customHeight="1" x14ac:dyDescent="0.2">
      <c r="P18578" s="75"/>
      <c r="Q18578" s="75"/>
      <c r="W18578" s="75"/>
      <c r="AD18578" s="77"/>
    </row>
    <row r="18579" spans="16:30" ht="4.5" customHeight="1" x14ac:dyDescent="0.2">
      <c r="P18579" s="75"/>
      <c r="Q18579" s="75"/>
      <c r="W18579" s="75"/>
      <c r="AD18579" s="77"/>
    </row>
    <row r="18580" spans="16:30" ht="4.5" customHeight="1" x14ac:dyDescent="0.2">
      <c r="P18580" s="75"/>
      <c r="Q18580" s="75"/>
      <c r="W18580" s="75"/>
      <c r="AD18580" s="77"/>
    </row>
    <row r="18581" spans="16:30" ht="4.5" customHeight="1" x14ac:dyDescent="0.2">
      <c r="P18581" s="75"/>
      <c r="Q18581" s="75"/>
      <c r="W18581" s="75"/>
      <c r="AD18581" s="77"/>
    </row>
    <row r="18582" spans="16:30" ht="4.5" customHeight="1" x14ac:dyDescent="0.2">
      <c r="P18582" s="75"/>
      <c r="Q18582" s="75"/>
      <c r="W18582" s="75"/>
      <c r="AD18582" s="77"/>
    </row>
    <row r="18583" spans="16:30" ht="4.5" customHeight="1" x14ac:dyDescent="0.2">
      <c r="P18583" s="75"/>
      <c r="Q18583" s="75"/>
      <c r="W18583" s="75"/>
      <c r="AD18583" s="77"/>
    </row>
    <row r="18584" spans="16:30" ht="4.5" customHeight="1" x14ac:dyDescent="0.2">
      <c r="P18584" s="75"/>
      <c r="Q18584" s="75"/>
      <c r="W18584" s="75"/>
      <c r="AD18584" s="77"/>
    </row>
    <row r="18585" spans="16:30" ht="4.5" customHeight="1" x14ac:dyDescent="0.2">
      <c r="P18585" s="75"/>
      <c r="Q18585" s="75"/>
      <c r="W18585" s="75"/>
      <c r="AD18585" s="77"/>
    </row>
    <row r="18586" spans="16:30" ht="4.5" customHeight="1" x14ac:dyDescent="0.2">
      <c r="P18586" s="75"/>
      <c r="Q18586" s="75"/>
      <c r="W18586" s="75"/>
      <c r="AD18586" s="77"/>
    </row>
    <row r="18587" spans="16:30" ht="4.5" customHeight="1" x14ac:dyDescent="0.2">
      <c r="P18587" s="75"/>
      <c r="Q18587" s="75"/>
      <c r="W18587" s="75"/>
      <c r="AD18587" s="77"/>
    </row>
    <row r="18588" spans="16:30" ht="4.5" customHeight="1" x14ac:dyDescent="0.2">
      <c r="P18588" s="75"/>
      <c r="Q18588" s="75"/>
      <c r="W18588" s="75"/>
      <c r="AD18588" s="77"/>
    </row>
    <row r="18589" spans="16:30" ht="4.5" customHeight="1" x14ac:dyDescent="0.2">
      <c r="P18589" s="75"/>
      <c r="Q18589" s="75"/>
      <c r="W18589" s="75"/>
      <c r="AD18589" s="77"/>
    </row>
    <row r="18590" spans="16:30" ht="4.5" customHeight="1" x14ac:dyDescent="0.2">
      <c r="P18590" s="75"/>
      <c r="Q18590" s="75"/>
      <c r="W18590" s="75"/>
      <c r="AD18590" s="77"/>
    </row>
    <row r="18591" spans="16:30" ht="4.5" customHeight="1" x14ac:dyDescent="0.2">
      <c r="P18591" s="75"/>
      <c r="Q18591" s="75"/>
      <c r="W18591" s="75"/>
      <c r="AD18591" s="77"/>
    </row>
    <row r="18592" spans="16:30" ht="4.5" customHeight="1" x14ac:dyDescent="0.2">
      <c r="P18592" s="75"/>
      <c r="Q18592" s="75"/>
      <c r="W18592" s="75"/>
      <c r="AD18592" s="77"/>
    </row>
    <row r="18593" spans="16:30" ht="4.5" customHeight="1" x14ac:dyDescent="0.2">
      <c r="P18593" s="75"/>
      <c r="Q18593" s="75"/>
      <c r="W18593" s="75"/>
      <c r="AD18593" s="77"/>
    </row>
    <row r="18594" spans="16:30" ht="4.5" customHeight="1" x14ac:dyDescent="0.2">
      <c r="P18594" s="75"/>
      <c r="Q18594" s="75"/>
      <c r="W18594" s="75"/>
      <c r="AD18594" s="77"/>
    </row>
    <row r="18595" spans="16:30" ht="4.5" customHeight="1" x14ac:dyDescent="0.2">
      <c r="P18595" s="75"/>
      <c r="Q18595" s="75"/>
      <c r="W18595" s="75"/>
      <c r="AD18595" s="77"/>
    </row>
    <row r="18596" spans="16:30" ht="4.5" customHeight="1" x14ac:dyDescent="0.2">
      <c r="P18596" s="75"/>
      <c r="Q18596" s="75"/>
      <c r="W18596" s="75"/>
      <c r="AD18596" s="77"/>
    </row>
    <row r="18597" spans="16:30" ht="4.5" customHeight="1" x14ac:dyDescent="0.2">
      <c r="P18597" s="75"/>
      <c r="Q18597" s="75"/>
      <c r="W18597" s="75"/>
      <c r="AD18597" s="77"/>
    </row>
    <row r="18598" spans="16:30" ht="4.5" customHeight="1" x14ac:dyDescent="0.2">
      <c r="P18598" s="75"/>
      <c r="Q18598" s="75"/>
      <c r="W18598" s="75"/>
      <c r="AD18598" s="77"/>
    </row>
    <row r="18599" spans="16:30" ht="4.5" customHeight="1" x14ac:dyDescent="0.2">
      <c r="P18599" s="75"/>
      <c r="Q18599" s="75"/>
      <c r="W18599" s="75"/>
      <c r="AD18599" s="77"/>
    </row>
    <row r="18600" spans="16:30" ht="4.5" customHeight="1" x14ac:dyDescent="0.2">
      <c r="P18600" s="75"/>
      <c r="Q18600" s="75"/>
      <c r="W18600" s="75"/>
      <c r="AD18600" s="77"/>
    </row>
    <row r="18601" spans="16:30" ht="4.5" customHeight="1" x14ac:dyDescent="0.2">
      <c r="P18601" s="75"/>
      <c r="Q18601" s="75"/>
      <c r="W18601" s="75"/>
      <c r="AD18601" s="77"/>
    </row>
    <row r="18602" spans="16:30" ht="4.5" customHeight="1" x14ac:dyDescent="0.2">
      <c r="P18602" s="75"/>
      <c r="Q18602" s="75"/>
      <c r="W18602" s="75"/>
      <c r="AD18602" s="77"/>
    </row>
    <row r="18603" spans="16:30" ht="4.5" customHeight="1" x14ac:dyDescent="0.2">
      <c r="P18603" s="75"/>
      <c r="Q18603" s="75"/>
      <c r="W18603" s="75"/>
      <c r="AD18603" s="77"/>
    </row>
    <row r="18604" spans="16:30" ht="4.5" customHeight="1" x14ac:dyDescent="0.2">
      <c r="P18604" s="75"/>
      <c r="Q18604" s="75"/>
      <c r="W18604" s="75"/>
      <c r="AD18604" s="77"/>
    </row>
    <row r="18605" spans="16:30" ht="4.5" customHeight="1" x14ac:dyDescent="0.2">
      <c r="P18605" s="75"/>
      <c r="Q18605" s="75"/>
      <c r="W18605" s="75"/>
      <c r="AD18605" s="77"/>
    </row>
    <row r="18606" spans="16:30" ht="4.5" customHeight="1" x14ac:dyDescent="0.2">
      <c r="P18606" s="75"/>
      <c r="Q18606" s="75"/>
      <c r="W18606" s="75"/>
      <c r="AD18606" s="77"/>
    </row>
    <row r="18607" spans="16:30" ht="4.5" customHeight="1" x14ac:dyDescent="0.2">
      <c r="P18607" s="75"/>
      <c r="Q18607" s="75"/>
      <c r="W18607" s="75"/>
      <c r="AD18607" s="77"/>
    </row>
    <row r="18608" spans="16:30" ht="4.5" customHeight="1" x14ac:dyDescent="0.2">
      <c r="P18608" s="75"/>
      <c r="Q18608" s="75"/>
      <c r="W18608" s="75"/>
      <c r="AD18608" s="77"/>
    </row>
    <row r="18609" spans="16:30" ht="4.5" customHeight="1" x14ac:dyDescent="0.2">
      <c r="P18609" s="75"/>
      <c r="Q18609" s="75"/>
      <c r="W18609" s="75"/>
      <c r="AD18609" s="77"/>
    </row>
    <row r="18610" spans="16:30" ht="4.5" customHeight="1" x14ac:dyDescent="0.2">
      <c r="P18610" s="75"/>
      <c r="Q18610" s="75"/>
      <c r="W18610" s="75"/>
      <c r="AD18610" s="77"/>
    </row>
    <row r="18611" spans="16:30" ht="4.5" customHeight="1" x14ac:dyDescent="0.2">
      <c r="P18611" s="75"/>
      <c r="Q18611" s="75"/>
      <c r="W18611" s="75"/>
      <c r="AD18611" s="77"/>
    </row>
    <row r="18612" spans="16:30" ht="4.5" customHeight="1" x14ac:dyDescent="0.2">
      <c r="P18612" s="75"/>
      <c r="Q18612" s="75"/>
      <c r="W18612" s="75"/>
      <c r="AD18612" s="77"/>
    </row>
    <row r="18613" spans="16:30" ht="4.5" customHeight="1" x14ac:dyDescent="0.2">
      <c r="P18613" s="75"/>
      <c r="Q18613" s="75"/>
      <c r="W18613" s="75"/>
      <c r="AD18613" s="77"/>
    </row>
    <row r="18614" spans="16:30" ht="4.5" customHeight="1" x14ac:dyDescent="0.2">
      <c r="P18614" s="75"/>
      <c r="Q18614" s="75"/>
      <c r="W18614" s="75"/>
      <c r="AD18614" s="77"/>
    </row>
    <row r="18615" spans="16:30" ht="4.5" customHeight="1" x14ac:dyDescent="0.2">
      <c r="P18615" s="75"/>
      <c r="Q18615" s="75"/>
      <c r="W18615" s="75"/>
      <c r="AD18615" s="77"/>
    </row>
    <row r="18616" spans="16:30" ht="4.5" customHeight="1" x14ac:dyDescent="0.2">
      <c r="P18616" s="75"/>
      <c r="Q18616" s="75"/>
      <c r="W18616" s="75"/>
      <c r="AD18616" s="77"/>
    </row>
    <row r="18617" spans="16:30" ht="4.5" customHeight="1" x14ac:dyDescent="0.2">
      <c r="P18617" s="75"/>
      <c r="Q18617" s="75"/>
      <c r="W18617" s="75"/>
      <c r="AD18617" s="77"/>
    </row>
    <row r="18618" spans="16:30" ht="4.5" customHeight="1" x14ac:dyDescent="0.2">
      <c r="P18618" s="75"/>
      <c r="Q18618" s="75"/>
      <c r="W18618" s="75"/>
      <c r="AD18618" s="77"/>
    </row>
    <row r="18619" spans="16:30" ht="4.5" customHeight="1" x14ac:dyDescent="0.2">
      <c r="P18619" s="75"/>
      <c r="Q18619" s="75"/>
      <c r="W18619" s="75"/>
      <c r="AD18619" s="77"/>
    </row>
    <row r="18620" spans="16:30" ht="4.5" customHeight="1" x14ac:dyDescent="0.2">
      <c r="P18620" s="75"/>
      <c r="Q18620" s="75"/>
      <c r="W18620" s="75"/>
      <c r="AD18620" s="77"/>
    </row>
    <row r="18621" spans="16:30" ht="4.5" customHeight="1" x14ac:dyDescent="0.2">
      <c r="P18621" s="75"/>
      <c r="Q18621" s="75"/>
      <c r="W18621" s="75"/>
      <c r="AD18621" s="77"/>
    </row>
    <row r="18622" spans="16:30" ht="4.5" customHeight="1" x14ac:dyDescent="0.2">
      <c r="P18622" s="75"/>
      <c r="Q18622" s="75"/>
      <c r="W18622" s="75"/>
      <c r="AD18622" s="77"/>
    </row>
    <row r="18623" spans="16:30" ht="4.5" customHeight="1" x14ac:dyDescent="0.2">
      <c r="P18623" s="75"/>
      <c r="Q18623" s="75"/>
      <c r="W18623" s="75"/>
      <c r="AD18623" s="77"/>
    </row>
    <row r="18624" spans="16:30" ht="4.5" customHeight="1" x14ac:dyDescent="0.2">
      <c r="P18624" s="75"/>
      <c r="Q18624" s="75"/>
      <c r="W18624" s="75"/>
      <c r="AD18624" s="77"/>
    </row>
    <row r="18625" spans="16:30" ht="4.5" customHeight="1" x14ac:dyDescent="0.2">
      <c r="P18625" s="75"/>
      <c r="Q18625" s="75"/>
      <c r="W18625" s="75"/>
      <c r="AD18625" s="77"/>
    </row>
    <row r="18626" spans="16:30" ht="4.5" customHeight="1" x14ac:dyDescent="0.2">
      <c r="P18626" s="75"/>
      <c r="Q18626" s="75"/>
      <c r="W18626" s="75"/>
      <c r="AD18626" s="77"/>
    </row>
    <row r="18627" spans="16:30" ht="4.5" customHeight="1" x14ac:dyDescent="0.2">
      <c r="P18627" s="75"/>
      <c r="Q18627" s="75"/>
      <c r="W18627" s="75"/>
      <c r="AD18627" s="77"/>
    </row>
    <row r="18628" spans="16:30" ht="4.5" customHeight="1" x14ac:dyDescent="0.2">
      <c r="P18628" s="75"/>
      <c r="Q18628" s="75"/>
      <c r="W18628" s="75"/>
      <c r="AD18628" s="77"/>
    </row>
    <row r="18629" spans="16:30" ht="4.5" customHeight="1" x14ac:dyDescent="0.2">
      <c r="P18629" s="75"/>
      <c r="Q18629" s="75"/>
      <c r="W18629" s="75"/>
      <c r="AD18629" s="77"/>
    </row>
    <row r="18630" spans="16:30" ht="4.5" customHeight="1" x14ac:dyDescent="0.2">
      <c r="P18630" s="75"/>
      <c r="Q18630" s="75"/>
      <c r="W18630" s="75"/>
      <c r="AD18630" s="77"/>
    </row>
    <row r="18631" spans="16:30" ht="4.5" customHeight="1" x14ac:dyDescent="0.2">
      <c r="P18631" s="75"/>
      <c r="Q18631" s="75"/>
      <c r="W18631" s="75"/>
      <c r="AD18631" s="77"/>
    </row>
    <row r="18632" spans="16:30" ht="4.5" customHeight="1" x14ac:dyDescent="0.2">
      <c r="P18632" s="75"/>
      <c r="Q18632" s="75"/>
      <c r="W18632" s="75"/>
      <c r="AD18632" s="77"/>
    </row>
    <row r="18633" spans="16:30" ht="4.5" customHeight="1" x14ac:dyDescent="0.2">
      <c r="P18633" s="75"/>
      <c r="Q18633" s="75"/>
      <c r="W18633" s="75"/>
      <c r="AD18633" s="77"/>
    </row>
    <row r="18634" spans="16:30" ht="4.5" customHeight="1" x14ac:dyDescent="0.2">
      <c r="P18634" s="75"/>
      <c r="Q18634" s="75"/>
      <c r="W18634" s="75"/>
      <c r="AD18634" s="77"/>
    </row>
    <row r="18635" spans="16:30" ht="4.5" customHeight="1" x14ac:dyDescent="0.2">
      <c r="P18635" s="75"/>
      <c r="Q18635" s="75"/>
      <c r="W18635" s="75"/>
      <c r="AD18635" s="77"/>
    </row>
    <row r="18636" spans="16:30" ht="4.5" customHeight="1" x14ac:dyDescent="0.2">
      <c r="P18636" s="75"/>
      <c r="Q18636" s="75"/>
      <c r="W18636" s="75"/>
      <c r="AD18636" s="77"/>
    </row>
    <row r="18637" spans="16:30" ht="4.5" customHeight="1" x14ac:dyDescent="0.2">
      <c r="P18637" s="75"/>
      <c r="Q18637" s="75"/>
      <c r="W18637" s="75"/>
      <c r="AD18637" s="77"/>
    </row>
    <row r="18638" spans="16:30" ht="4.5" customHeight="1" x14ac:dyDescent="0.2">
      <c r="P18638" s="75"/>
      <c r="Q18638" s="75"/>
      <c r="W18638" s="75"/>
      <c r="AD18638" s="77"/>
    </row>
    <row r="18639" spans="16:30" ht="4.5" customHeight="1" x14ac:dyDescent="0.2">
      <c r="P18639" s="75"/>
      <c r="Q18639" s="75"/>
      <c r="W18639" s="75"/>
      <c r="AD18639" s="77"/>
    </row>
    <row r="18640" spans="16:30" ht="4.5" customHeight="1" x14ac:dyDescent="0.2">
      <c r="P18640" s="75"/>
      <c r="Q18640" s="75"/>
      <c r="W18640" s="75"/>
      <c r="AD18640" s="77"/>
    </row>
    <row r="18641" spans="16:30" ht="4.5" customHeight="1" x14ac:dyDescent="0.2">
      <c r="P18641" s="75"/>
      <c r="Q18641" s="75"/>
      <c r="W18641" s="75"/>
      <c r="AD18641" s="77"/>
    </row>
    <row r="18642" spans="16:30" ht="4.5" customHeight="1" x14ac:dyDescent="0.2">
      <c r="P18642" s="75"/>
      <c r="Q18642" s="75"/>
      <c r="W18642" s="75"/>
      <c r="AD18642" s="77"/>
    </row>
    <row r="18643" spans="16:30" ht="4.5" customHeight="1" x14ac:dyDescent="0.2">
      <c r="P18643" s="75"/>
      <c r="Q18643" s="75"/>
      <c r="W18643" s="75"/>
      <c r="AD18643" s="77"/>
    </row>
    <row r="18644" spans="16:30" ht="4.5" customHeight="1" x14ac:dyDescent="0.2">
      <c r="P18644" s="75"/>
      <c r="Q18644" s="75"/>
      <c r="W18644" s="75"/>
      <c r="AD18644" s="77"/>
    </row>
    <row r="18645" spans="16:30" ht="4.5" customHeight="1" x14ac:dyDescent="0.2">
      <c r="P18645" s="75"/>
      <c r="Q18645" s="75"/>
      <c r="W18645" s="75"/>
      <c r="AD18645" s="77"/>
    </row>
    <row r="18646" spans="16:30" ht="4.5" customHeight="1" x14ac:dyDescent="0.2">
      <c r="P18646" s="75"/>
      <c r="Q18646" s="75"/>
      <c r="W18646" s="75"/>
      <c r="AD18646" s="77"/>
    </row>
    <row r="18647" spans="16:30" ht="4.5" customHeight="1" x14ac:dyDescent="0.2">
      <c r="P18647" s="75"/>
      <c r="Q18647" s="75"/>
      <c r="W18647" s="75"/>
      <c r="AD18647" s="77"/>
    </row>
    <row r="18648" spans="16:30" ht="4.5" customHeight="1" x14ac:dyDescent="0.2">
      <c r="P18648" s="75"/>
      <c r="Q18648" s="75"/>
      <c r="W18648" s="75"/>
      <c r="AD18648" s="77"/>
    </row>
    <row r="18649" spans="16:30" ht="4.5" customHeight="1" x14ac:dyDescent="0.2">
      <c r="P18649" s="75"/>
      <c r="Q18649" s="75"/>
      <c r="W18649" s="75"/>
      <c r="AD18649" s="77"/>
    </row>
    <row r="18650" spans="16:30" ht="4.5" customHeight="1" x14ac:dyDescent="0.2">
      <c r="P18650" s="75"/>
      <c r="Q18650" s="75"/>
      <c r="W18650" s="75"/>
      <c r="AD18650" s="77"/>
    </row>
    <row r="18651" spans="16:30" ht="4.5" customHeight="1" x14ac:dyDescent="0.2">
      <c r="P18651" s="75"/>
      <c r="Q18651" s="75"/>
      <c r="W18651" s="75"/>
      <c r="AD18651" s="77"/>
    </row>
    <row r="18652" spans="16:30" ht="4.5" customHeight="1" x14ac:dyDescent="0.2">
      <c r="P18652" s="75"/>
      <c r="Q18652" s="75"/>
      <c r="W18652" s="75"/>
      <c r="AD18652" s="77"/>
    </row>
    <row r="18653" spans="16:30" ht="4.5" customHeight="1" x14ac:dyDescent="0.2">
      <c r="P18653" s="75"/>
      <c r="Q18653" s="75"/>
      <c r="W18653" s="75"/>
      <c r="AD18653" s="77"/>
    </row>
    <row r="18654" spans="16:30" ht="4.5" customHeight="1" x14ac:dyDescent="0.2">
      <c r="P18654" s="75"/>
      <c r="Q18654" s="75"/>
      <c r="W18654" s="75"/>
      <c r="AD18654" s="77"/>
    </row>
    <row r="18655" spans="16:30" ht="4.5" customHeight="1" x14ac:dyDescent="0.2">
      <c r="P18655" s="75"/>
      <c r="Q18655" s="75"/>
      <c r="W18655" s="75"/>
      <c r="AD18655" s="77"/>
    </row>
    <row r="18656" spans="16:30" ht="4.5" customHeight="1" x14ac:dyDescent="0.2">
      <c r="P18656" s="75"/>
      <c r="Q18656" s="75"/>
      <c r="W18656" s="75"/>
      <c r="AD18656" s="77"/>
    </row>
    <row r="18657" spans="16:30" ht="4.5" customHeight="1" x14ac:dyDescent="0.2">
      <c r="P18657" s="75"/>
      <c r="Q18657" s="75"/>
      <c r="W18657" s="75"/>
      <c r="AD18657" s="77"/>
    </row>
    <row r="18658" spans="16:30" ht="4.5" customHeight="1" x14ac:dyDescent="0.2">
      <c r="P18658" s="75"/>
      <c r="Q18658" s="75"/>
      <c r="W18658" s="75"/>
      <c r="AD18658" s="77"/>
    </row>
    <row r="18659" spans="16:30" ht="4.5" customHeight="1" x14ac:dyDescent="0.2">
      <c r="P18659" s="75"/>
      <c r="Q18659" s="75"/>
      <c r="W18659" s="75"/>
      <c r="AD18659" s="77"/>
    </row>
    <row r="18660" spans="16:30" ht="4.5" customHeight="1" x14ac:dyDescent="0.2">
      <c r="P18660" s="75"/>
      <c r="Q18660" s="75"/>
      <c r="W18660" s="75"/>
      <c r="AD18660" s="77"/>
    </row>
    <row r="18661" spans="16:30" ht="4.5" customHeight="1" x14ac:dyDescent="0.2">
      <c r="P18661" s="75"/>
      <c r="Q18661" s="75"/>
      <c r="W18661" s="75"/>
      <c r="AD18661" s="77"/>
    </row>
    <row r="18662" spans="16:30" ht="4.5" customHeight="1" x14ac:dyDescent="0.2">
      <c r="P18662" s="75"/>
      <c r="Q18662" s="75"/>
      <c r="W18662" s="75"/>
      <c r="AD18662" s="77"/>
    </row>
    <row r="18663" spans="16:30" ht="4.5" customHeight="1" x14ac:dyDescent="0.2">
      <c r="P18663" s="75"/>
      <c r="Q18663" s="75"/>
      <c r="W18663" s="75"/>
      <c r="AD18663" s="77"/>
    </row>
    <row r="18664" spans="16:30" ht="4.5" customHeight="1" x14ac:dyDescent="0.2">
      <c r="P18664" s="75"/>
      <c r="Q18664" s="75"/>
      <c r="W18664" s="75"/>
      <c r="AD18664" s="77"/>
    </row>
    <row r="18665" spans="16:30" ht="4.5" customHeight="1" x14ac:dyDescent="0.2">
      <c r="P18665" s="75"/>
      <c r="Q18665" s="75"/>
      <c r="W18665" s="75"/>
      <c r="AD18665" s="77"/>
    </row>
    <row r="18666" spans="16:30" ht="4.5" customHeight="1" x14ac:dyDescent="0.2">
      <c r="P18666" s="75"/>
      <c r="Q18666" s="75"/>
      <c r="W18666" s="75"/>
      <c r="AD18666" s="77"/>
    </row>
    <row r="18667" spans="16:30" ht="4.5" customHeight="1" x14ac:dyDescent="0.2">
      <c r="P18667" s="75"/>
      <c r="Q18667" s="75"/>
      <c r="W18667" s="75"/>
      <c r="AD18667" s="77"/>
    </row>
    <row r="18668" spans="16:30" ht="4.5" customHeight="1" x14ac:dyDescent="0.2">
      <c r="P18668" s="75"/>
      <c r="Q18668" s="75"/>
      <c r="W18668" s="75"/>
      <c r="AD18668" s="77"/>
    </row>
    <row r="18669" spans="16:30" ht="4.5" customHeight="1" x14ac:dyDescent="0.2">
      <c r="P18669" s="75"/>
      <c r="Q18669" s="75"/>
      <c r="W18669" s="75"/>
      <c r="AD18669" s="77"/>
    </row>
    <row r="18670" spans="16:30" ht="4.5" customHeight="1" x14ac:dyDescent="0.2">
      <c r="P18670" s="75"/>
      <c r="Q18670" s="75"/>
      <c r="W18670" s="75"/>
      <c r="AD18670" s="77"/>
    </row>
    <row r="18671" spans="16:30" ht="4.5" customHeight="1" x14ac:dyDescent="0.2">
      <c r="P18671" s="75"/>
      <c r="Q18671" s="75"/>
      <c r="W18671" s="75"/>
      <c r="AD18671" s="77"/>
    </row>
    <row r="18672" spans="16:30" ht="4.5" customHeight="1" x14ac:dyDescent="0.2">
      <c r="P18672" s="75"/>
      <c r="Q18672" s="75"/>
      <c r="W18672" s="75"/>
      <c r="AD18672" s="77"/>
    </row>
    <row r="18673" spans="16:30" ht="4.5" customHeight="1" x14ac:dyDescent="0.2">
      <c r="P18673" s="75"/>
      <c r="Q18673" s="75"/>
      <c r="W18673" s="75"/>
      <c r="AD18673" s="77"/>
    </row>
    <row r="18674" spans="16:30" ht="4.5" customHeight="1" x14ac:dyDescent="0.2">
      <c r="P18674" s="75"/>
      <c r="Q18674" s="75"/>
      <c r="W18674" s="75"/>
      <c r="AD18674" s="77"/>
    </row>
    <row r="18675" spans="16:30" ht="4.5" customHeight="1" x14ac:dyDescent="0.2">
      <c r="P18675" s="75"/>
      <c r="Q18675" s="75"/>
      <c r="W18675" s="75"/>
      <c r="AD18675" s="77"/>
    </row>
    <row r="18676" spans="16:30" ht="4.5" customHeight="1" x14ac:dyDescent="0.2">
      <c r="P18676" s="75"/>
      <c r="Q18676" s="75"/>
      <c r="W18676" s="75"/>
      <c r="AD18676" s="77"/>
    </row>
    <row r="18677" spans="16:30" ht="4.5" customHeight="1" x14ac:dyDescent="0.2">
      <c r="P18677" s="75"/>
      <c r="Q18677" s="75"/>
      <c r="W18677" s="75"/>
      <c r="AD18677" s="77"/>
    </row>
    <row r="18678" spans="16:30" ht="4.5" customHeight="1" x14ac:dyDescent="0.2">
      <c r="P18678" s="75"/>
      <c r="Q18678" s="75"/>
      <c r="W18678" s="75"/>
      <c r="AD18678" s="77"/>
    </row>
    <row r="18679" spans="16:30" ht="4.5" customHeight="1" x14ac:dyDescent="0.2">
      <c r="P18679" s="75"/>
      <c r="Q18679" s="75"/>
      <c r="W18679" s="75"/>
      <c r="AD18679" s="77"/>
    </row>
    <row r="18680" spans="16:30" ht="4.5" customHeight="1" x14ac:dyDescent="0.2">
      <c r="P18680" s="75"/>
      <c r="Q18680" s="75"/>
      <c r="W18680" s="75"/>
      <c r="AD18680" s="77"/>
    </row>
    <row r="18681" spans="16:30" ht="4.5" customHeight="1" x14ac:dyDescent="0.2">
      <c r="P18681" s="75"/>
      <c r="Q18681" s="75"/>
      <c r="W18681" s="75"/>
      <c r="AD18681" s="77"/>
    </row>
    <row r="18682" spans="16:30" ht="4.5" customHeight="1" x14ac:dyDescent="0.2">
      <c r="P18682" s="75"/>
      <c r="Q18682" s="75"/>
      <c r="W18682" s="75"/>
      <c r="AD18682" s="77"/>
    </row>
    <row r="18683" spans="16:30" ht="4.5" customHeight="1" x14ac:dyDescent="0.2">
      <c r="P18683" s="75"/>
      <c r="Q18683" s="75"/>
      <c r="W18683" s="75"/>
      <c r="AD18683" s="77"/>
    </row>
    <row r="18684" spans="16:30" ht="4.5" customHeight="1" x14ac:dyDescent="0.2">
      <c r="P18684" s="75"/>
      <c r="Q18684" s="75"/>
      <c r="W18684" s="75"/>
      <c r="AD18684" s="77"/>
    </row>
    <row r="18685" spans="16:30" ht="4.5" customHeight="1" x14ac:dyDescent="0.2">
      <c r="P18685" s="75"/>
      <c r="Q18685" s="75"/>
      <c r="W18685" s="75"/>
      <c r="AD18685" s="77"/>
    </row>
    <row r="18686" spans="16:30" ht="4.5" customHeight="1" x14ac:dyDescent="0.2">
      <c r="P18686" s="75"/>
      <c r="Q18686" s="75"/>
      <c r="W18686" s="75"/>
      <c r="AD18686" s="77"/>
    </row>
    <row r="18687" spans="16:30" ht="4.5" customHeight="1" x14ac:dyDescent="0.2">
      <c r="P18687" s="75"/>
      <c r="Q18687" s="75"/>
      <c r="W18687" s="75"/>
      <c r="AD18687" s="77"/>
    </row>
    <row r="18688" spans="16:30" ht="4.5" customHeight="1" x14ac:dyDescent="0.2">
      <c r="P18688" s="75"/>
      <c r="Q18688" s="75"/>
      <c r="W18688" s="75"/>
      <c r="AD18688" s="77"/>
    </row>
    <row r="18689" spans="16:30" ht="4.5" customHeight="1" x14ac:dyDescent="0.2">
      <c r="P18689" s="75"/>
      <c r="Q18689" s="75"/>
      <c r="W18689" s="75"/>
      <c r="AD18689" s="77"/>
    </row>
    <row r="18690" spans="16:30" ht="4.5" customHeight="1" x14ac:dyDescent="0.2">
      <c r="P18690" s="75"/>
      <c r="Q18690" s="75"/>
      <c r="W18690" s="75"/>
      <c r="AD18690" s="77"/>
    </row>
    <row r="18691" spans="16:30" ht="4.5" customHeight="1" x14ac:dyDescent="0.2">
      <c r="P18691" s="75"/>
      <c r="Q18691" s="75"/>
      <c r="W18691" s="75"/>
      <c r="AD18691" s="77"/>
    </row>
    <row r="18692" spans="16:30" ht="4.5" customHeight="1" x14ac:dyDescent="0.2">
      <c r="P18692" s="75"/>
      <c r="Q18692" s="75"/>
      <c r="W18692" s="75"/>
      <c r="AD18692" s="77"/>
    </row>
    <row r="18693" spans="16:30" ht="4.5" customHeight="1" x14ac:dyDescent="0.2">
      <c r="P18693" s="75"/>
      <c r="Q18693" s="75"/>
      <c r="W18693" s="75"/>
      <c r="AD18693" s="77"/>
    </row>
    <row r="18694" spans="16:30" ht="4.5" customHeight="1" x14ac:dyDescent="0.2">
      <c r="P18694" s="75"/>
      <c r="Q18694" s="75"/>
      <c r="W18694" s="75"/>
      <c r="AD18694" s="77"/>
    </row>
    <row r="18695" spans="16:30" ht="4.5" customHeight="1" x14ac:dyDescent="0.2">
      <c r="P18695" s="75"/>
      <c r="Q18695" s="75"/>
      <c r="W18695" s="75"/>
      <c r="AD18695" s="77"/>
    </row>
    <row r="18696" spans="16:30" ht="4.5" customHeight="1" x14ac:dyDescent="0.2">
      <c r="P18696" s="75"/>
      <c r="Q18696" s="75"/>
      <c r="W18696" s="75"/>
      <c r="AD18696" s="77"/>
    </row>
    <row r="18697" spans="16:30" ht="4.5" customHeight="1" x14ac:dyDescent="0.2">
      <c r="P18697" s="75"/>
      <c r="Q18697" s="75"/>
      <c r="W18697" s="75"/>
      <c r="AD18697" s="77"/>
    </row>
    <row r="18698" spans="16:30" ht="4.5" customHeight="1" x14ac:dyDescent="0.2">
      <c r="P18698" s="75"/>
      <c r="Q18698" s="75"/>
      <c r="W18698" s="75"/>
      <c r="AD18698" s="77"/>
    </row>
    <row r="18699" spans="16:30" ht="4.5" customHeight="1" x14ac:dyDescent="0.2">
      <c r="P18699" s="75"/>
      <c r="Q18699" s="75"/>
      <c r="W18699" s="75"/>
      <c r="AD18699" s="77"/>
    </row>
    <row r="18700" spans="16:30" ht="4.5" customHeight="1" x14ac:dyDescent="0.2">
      <c r="P18700" s="75"/>
      <c r="Q18700" s="75"/>
      <c r="W18700" s="75"/>
      <c r="AD18700" s="77"/>
    </row>
    <row r="18701" spans="16:30" ht="4.5" customHeight="1" x14ac:dyDescent="0.2">
      <c r="P18701" s="75"/>
      <c r="Q18701" s="75"/>
      <c r="W18701" s="75"/>
      <c r="AD18701" s="77"/>
    </row>
    <row r="18702" spans="16:30" ht="4.5" customHeight="1" x14ac:dyDescent="0.2">
      <c r="P18702" s="75"/>
      <c r="Q18702" s="75"/>
      <c r="W18702" s="75"/>
      <c r="AD18702" s="77"/>
    </row>
    <row r="18703" spans="16:30" ht="4.5" customHeight="1" x14ac:dyDescent="0.2">
      <c r="P18703" s="75"/>
      <c r="Q18703" s="75"/>
      <c r="W18703" s="75"/>
      <c r="AD18703" s="77"/>
    </row>
    <row r="18704" spans="16:30" ht="4.5" customHeight="1" x14ac:dyDescent="0.2">
      <c r="P18704" s="75"/>
      <c r="Q18704" s="75"/>
      <c r="W18704" s="75"/>
      <c r="AD18704" s="77"/>
    </row>
    <row r="18705" spans="16:30" ht="4.5" customHeight="1" x14ac:dyDescent="0.2">
      <c r="P18705" s="75"/>
      <c r="Q18705" s="75"/>
      <c r="W18705" s="75"/>
      <c r="AD18705" s="77"/>
    </row>
    <row r="18706" spans="16:30" ht="4.5" customHeight="1" x14ac:dyDescent="0.2">
      <c r="P18706" s="75"/>
      <c r="Q18706" s="75"/>
      <c r="W18706" s="75"/>
      <c r="AD18706" s="77"/>
    </row>
    <row r="18707" spans="16:30" ht="4.5" customHeight="1" x14ac:dyDescent="0.2">
      <c r="P18707" s="75"/>
      <c r="Q18707" s="75"/>
      <c r="W18707" s="75"/>
      <c r="AD18707" s="77"/>
    </row>
    <row r="18708" spans="16:30" ht="4.5" customHeight="1" x14ac:dyDescent="0.2">
      <c r="P18708" s="75"/>
      <c r="Q18708" s="75"/>
      <c r="W18708" s="75"/>
      <c r="AD18708" s="77"/>
    </row>
    <row r="18709" spans="16:30" ht="4.5" customHeight="1" x14ac:dyDescent="0.2">
      <c r="P18709" s="75"/>
      <c r="Q18709" s="75"/>
      <c r="W18709" s="75"/>
      <c r="AD18709" s="77"/>
    </row>
    <row r="18710" spans="16:30" ht="4.5" customHeight="1" x14ac:dyDescent="0.2">
      <c r="P18710" s="75"/>
      <c r="Q18710" s="75"/>
      <c r="W18710" s="75"/>
      <c r="AD18710" s="77"/>
    </row>
    <row r="18711" spans="16:30" ht="4.5" customHeight="1" x14ac:dyDescent="0.2">
      <c r="P18711" s="75"/>
      <c r="Q18711" s="75"/>
      <c r="W18711" s="75"/>
      <c r="AD18711" s="77"/>
    </row>
    <row r="18712" spans="16:30" ht="4.5" customHeight="1" x14ac:dyDescent="0.2">
      <c r="P18712" s="75"/>
      <c r="Q18712" s="75"/>
      <c r="W18712" s="75"/>
      <c r="AD18712" s="77"/>
    </row>
    <row r="18713" spans="16:30" ht="4.5" customHeight="1" x14ac:dyDescent="0.2">
      <c r="P18713" s="75"/>
      <c r="Q18713" s="75"/>
      <c r="W18713" s="75"/>
      <c r="AD18713" s="77"/>
    </row>
    <row r="18714" spans="16:30" ht="4.5" customHeight="1" x14ac:dyDescent="0.2">
      <c r="P18714" s="75"/>
      <c r="Q18714" s="75"/>
      <c r="W18714" s="75"/>
      <c r="AD18714" s="77"/>
    </row>
    <row r="18715" spans="16:30" ht="4.5" customHeight="1" x14ac:dyDescent="0.2">
      <c r="P18715" s="75"/>
      <c r="Q18715" s="75"/>
      <c r="W18715" s="75"/>
      <c r="AD18715" s="77"/>
    </row>
    <row r="18716" spans="16:30" ht="4.5" customHeight="1" x14ac:dyDescent="0.2">
      <c r="P18716" s="75"/>
      <c r="Q18716" s="75"/>
      <c r="W18716" s="75"/>
      <c r="AD18716" s="77"/>
    </row>
    <row r="18717" spans="16:30" ht="4.5" customHeight="1" x14ac:dyDescent="0.2">
      <c r="P18717" s="75"/>
      <c r="Q18717" s="75"/>
      <c r="W18717" s="75"/>
      <c r="AD18717" s="77"/>
    </row>
    <row r="18718" spans="16:30" ht="4.5" customHeight="1" x14ac:dyDescent="0.2">
      <c r="P18718" s="75"/>
      <c r="Q18718" s="75"/>
      <c r="W18718" s="75"/>
      <c r="AD18718" s="77"/>
    </row>
    <row r="18719" spans="16:30" ht="4.5" customHeight="1" x14ac:dyDescent="0.2">
      <c r="P18719" s="75"/>
      <c r="Q18719" s="75"/>
      <c r="W18719" s="75"/>
      <c r="AD18719" s="77"/>
    </row>
    <row r="18720" spans="16:30" ht="4.5" customHeight="1" x14ac:dyDescent="0.2">
      <c r="P18720" s="75"/>
      <c r="Q18720" s="75"/>
      <c r="W18720" s="75"/>
      <c r="AD18720" s="77"/>
    </row>
    <row r="18721" spans="16:30" ht="4.5" customHeight="1" x14ac:dyDescent="0.2">
      <c r="P18721" s="75"/>
      <c r="Q18721" s="75"/>
      <c r="W18721" s="75"/>
      <c r="AD18721" s="77"/>
    </row>
    <row r="18722" spans="16:30" ht="4.5" customHeight="1" x14ac:dyDescent="0.2">
      <c r="P18722" s="75"/>
      <c r="Q18722" s="75"/>
      <c r="W18722" s="75"/>
      <c r="AD18722" s="77"/>
    </row>
    <row r="18723" spans="16:30" ht="4.5" customHeight="1" x14ac:dyDescent="0.2">
      <c r="P18723" s="75"/>
      <c r="Q18723" s="75"/>
      <c r="W18723" s="75"/>
      <c r="AD18723" s="77"/>
    </row>
    <row r="18724" spans="16:30" ht="4.5" customHeight="1" x14ac:dyDescent="0.2">
      <c r="P18724" s="75"/>
      <c r="Q18724" s="75"/>
      <c r="W18724" s="75"/>
      <c r="AD18724" s="77"/>
    </row>
    <row r="18725" spans="16:30" ht="4.5" customHeight="1" x14ac:dyDescent="0.2">
      <c r="P18725" s="75"/>
      <c r="Q18725" s="75"/>
      <c r="W18725" s="75"/>
      <c r="AD18725" s="77"/>
    </row>
    <row r="18726" spans="16:30" ht="4.5" customHeight="1" x14ac:dyDescent="0.2">
      <c r="P18726" s="75"/>
      <c r="Q18726" s="75"/>
      <c r="W18726" s="75"/>
      <c r="AD18726" s="77"/>
    </row>
    <row r="18727" spans="16:30" ht="4.5" customHeight="1" x14ac:dyDescent="0.2">
      <c r="P18727" s="75"/>
      <c r="Q18727" s="75"/>
      <c r="W18727" s="75"/>
      <c r="AD18727" s="77"/>
    </row>
    <row r="18728" spans="16:30" ht="4.5" customHeight="1" x14ac:dyDescent="0.2">
      <c r="P18728" s="75"/>
      <c r="Q18728" s="75"/>
      <c r="W18728" s="75"/>
      <c r="AD18728" s="77"/>
    </row>
    <row r="18729" spans="16:30" ht="4.5" customHeight="1" x14ac:dyDescent="0.2">
      <c r="P18729" s="75"/>
      <c r="Q18729" s="75"/>
      <c r="W18729" s="75"/>
      <c r="AD18729" s="77"/>
    </row>
    <row r="18730" spans="16:30" ht="4.5" customHeight="1" x14ac:dyDescent="0.2">
      <c r="P18730" s="75"/>
      <c r="Q18730" s="75"/>
      <c r="W18730" s="75"/>
      <c r="AD18730" s="77"/>
    </row>
    <row r="18731" spans="16:30" ht="4.5" customHeight="1" x14ac:dyDescent="0.2">
      <c r="P18731" s="75"/>
      <c r="Q18731" s="75"/>
      <c r="W18731" s="75"/>
      <c r="AD18731" s="77"/>
    </row>
    <row r="18732" spans="16:30" ht="4.5" customHeight="1" x14ac:dyDescent="0.2">
      <c r="P18732" s="75"/>
      <c r="Q18732" s="75"/>
      <c r="W18732" s="75"/>
      <c r="AD18732" s="77"/>
    </row>
    <row r="18733" spans="16:30" ht="4.5" customHeight="1" x14ac:dyDescent="0.2">
      <c r="P18733" s="75"/>
      <c r="Q18733" s="75"/>
      <c r="W18733" s="75"/>
      <c r="AD18733" s="77"/>
    </row>
    <row r="18734" spans="16:30" ht="4.5" customHeight="1" x14ac:dyDescent="0.2">
      <c r="P18734" s="75"/>
      <c r="Q18734" s="75"/>
      <c r="W18734" s="75"/>
      <c r="AD18734" s="77"/>
    </row>
    <row r="18735" spans="16:30" ht="4.5" customHeight="1" x14ac:dyDescent="0.2">
      <c r="P18735" s="75"/>
      <c r="Q18735" s="75"/>
      <c r="W18735" s="75"/>
      <c r="AD18735" s="77"/>
    </row>
    <row r="18736" spans="16:30" ht="4.5" customHeight="1" x14ac:dyDescent="0.2">
      <c r="P18736" s="75"/>
      <c r="Q18736" s="75"/>
      <c r="W18736" s="75"/>
      <c r="AD18736" s="77"/>
    </row>
    <row r="18737" spans="16:30" ht="4.5" customHeight="1" x14ac:dyDescent="0.2">
      <c r="P18737" s="75"/>
      <c r="Q18737" s="75"/>
      <c r="W18737" s="75"/>
      <c r="AD18737" s="77"/>
    </row>
    <row r="18738" spans="16:30" ht="4.5" customHeight="1" x14ac:dyDescent="0.2">
      <c r="P18738" s="75"/>
      <c r="Q18738" s="75"/>
      <c r="W18738" s="75"/>
      <c r="AD18738" s="77"/>
    </row>
    <row r="18739" spans="16:30" ht="4.5" customHeight="1" x14ac:dyDescent="0.2">
      <c r="P18739" s="75"/>
      <c r="Q18739" s="75"/>
      <c r="W18739" s="75"/>
      <c r="AD18739" s="77"/>
    </row>
    <row r="18740" spans="16:30" ht="4.5" customHeight="1" x14ac:dyDescent="0.2">
      <c r="P18740" s="75"/>
      <c r="Q18740" s="75"/>
      <c r="W18740" s="75"/>
      <c r="AD18740" s="77"/>
    </row>
    <row r="18741" spans="16:30" ht="4.5" customHeight="1" x14ac:dyDescent="0.2">
      <c r="P18741" s="75"/>
      <c r="Q18741" s="75"/>
      <c r="W18741" s="75"/>
      <c r="AD18741" s="77"/>
    </row>
    <row r="18742" spans="16:30" ht="4.5" customHeight="1" x14ac:dyDescent="0.2">
      <c r="P18742" s="75"/>
      <c r="Q18742" s="75"/>
      <c r="W18742" s="75"/>
      <c r="AD18742" s="77"/>
    </row>
    <row r="18743" spans="16:30" ht="4.5" customHeight="1" x14ac:dyDescent="0.2">
      <c r="P18743" s="75"/>
      <c r="Q18743" s="75"/>
      <c r="W18743" s="75"/>
      <c r="AD18743" s="77"/>
    </row>
    <row r="18744" spans="16:30" ht="4.5" customHeight="1" x14ac:dyDescent="0.2">
      <c r="P18744" s="75"/>
      <c r="Q18744" s="75"/>
      <c r="W18744" s="75"/>
      <c r="AD18744" s="77"/>
    </row>
    <row r="18745" spans="16:30" ht="4.5" customHeight="1" x14ac:dyDescent="0.2">
      <c r="P18745" s="75"/>
      <c r="Q18745" s="75"/>
      <c r="W18745" s="75"/>
      <c r="AD18745" s="77"/>
    </row>
    <row r="18746" spans="16:30" ht="4.5" customHeight="1" x14ac:dyDescent="0.2">
      <c r="P18746" s="75"/>
      <c r="Q18746" s="75"/>
      <c r="W18746" s="75"/>
      <c r="AD18746" s="77"/>
    </row>
    <row r="18747" spans="16:30" ht="4.5" customHeight="1" x14ac:dyDescent="0.2">
      <c r="P18747" s="75"/>
      <c r="Q18747" s="75"/>
      <c r="W18747" s="75"/>
      <c r="AD18747" s="77"/>
    </row>
    <row r="18748" spans="16:30" ht="4.5" customHeight="1" x14ac:dyDescent="0.2">
      <c r="P18748" s="75"/>
      <c r="Q18748" s="75"/>
      <c r="W18748" s="75"/>
      <c r="AD18748" s="77"/>
    </row>
    <row r="18749" spans="16:30" ht="4.5" customHeight="1" x14ac:dyDescent="0.2">
      <c r="P18749" s="75"/>
      <c r="Q18749" s="75"/>
      <c r="W18749" s="75"/>
      <c r="AD18749" s="77"/>
    </row>
    <row r="18750" spans="16:30" ht="4.5" customHeight="1" x14ac:dyDescent="0.2">
      <c r="P18750" s="75"/>
      <c r="Q18750" s="75"/>
      <c r="W18750" s="75"/>
      <c r="AD18750" s="77"/>
    </row>
    <row r="18751" spans="16:30" ht="4.5" customHeight="1" x14ac:dyDescent="0.2">
      <c r="P18751" s="75"/>
      <c r="Q18751" s="75"/>
      <c r="W18751" s="75"/>
      <c r="AD18751" s="77"/>
    </row>
    <row r="18752" spans="16:30" ht="4.5" customHeight="1" x14ac:dyDescent="0.2">
      <c r="P18752" s="75"/>
      <c r="Q18752" s="75"/>
      <c r="W18752" s="75"/>
      <c r="AD18752" s="77"/>
    </row>
    <row r="18753" spans="16:30" ht="4.5" customHeight="1" x14ac:dyDescent="0.2">
      <c r="P18753" s="75"/>
      <c r="Q18753" s="75"/>
      <c r="W18753" s="75"/>
      <c r="AD18753" s="77"/>
    </row>
    <row r="18754" spans="16:30" ht="4.5" customHeight="1" x14ac:dyDescent="0.2">
      <c r="P18754" s="75"/>
      <c r="Q18754" s="75"/>
      <c r="W18754" s="75"/>
      <c r="AD18754" s="77"/>
    </row>
    <row r="18755" spans="16:30" ht="4.5" customHeight="1" x14ac:dyDescent="0.2">
      <c r="P18755" s="75"/>
      <c r="Q18755" s="75"/>
      <c r="W18755" s="75"/>
      <c r="AD18755" s="77"/>
    </row>
    <row r="18756" spans="16:30" ht="4.5" customHeight="1" x14ac:dyDescent="0.2">
      <c r="P18756" s="75"/>
      <c r="Q18756" s="75"/>
      <c r="W18756" s="75"/>
      <c r="AD18756" s="77"/>
    </row>
    <row r="18757" spans="16:30" ht="4.5" customHeight="1" x14ac:dyDescent="0.2">
      <c r="P18757" s="75"/>
      <c r="Q18757" s="75"/>
      <c r="W18757" s="75"/>
      <c r="AD18757" s="77"/>
    </row>
    <row r="18758" spans="16:30" ht="4.5" customHeight="1" x14ac:dyDescent="0.2">
      <c r="P18758" s="75"/>
      <c r="Q18758" s="75"/>
      <c r="W18758" s="75"/>
      <c r="AD18758" s="77"/>
    </row>
    <row r="18759" spans="16:30" ht="4.5" customHeight="1" x14ac:dyDescent="0.2">
      <c r="P18759" s="75"/>
      <c r="Q18759" s="75"/>
      <c r="W18759" s="75"/>
      <c r="AD18759" s="77"/>
    </row>
    <row r="18760" spans="16:30" ht="4.5" customHeight="1" x14ac:dyDescent="0.2">
      <c r="P18760" s="75"/>
      <c r="Q18760" s="75"/>
      <c r="W18760" s="75"/>
      <c r="AD18760" s="77"/>
    </row>
    <row r="18761" spans="16:30" ht="4.5" customHeight="1" x14ac:dyDescent="0.2">
      <c r="P18761" s="75"/>
      <c r="Q18761" s="75"/>
      <c r="W18761" s="75"/>
      <c r="AD18761" s="77"/>
    </row>
    <row r="18762" spans="16:30" ht="4.5" customHeight="1" x14ac:dyDescent="0.2">
      <c r="P18762" s="75"/>
      <c r="Q18762" s="75"/>
      <c r="W18762" s="75"/>
      <c r="AD18762" s="77"/>
    </row>
    <row r="18763" spans="16:30" ht="4.5" customHeight="1" x14ac:dyDescent="0.2">
      <c r="P18763" s="75"/>
      <c r="Q18763" s="75"/>
      <c r="W18763" s="75"/>
      <c r="AD18763" s="77"/>
    </row>
    <row r="18764" spans="16:30" ht="4.5" customHeight="1" x14ac:dyDescent="0.2">
      <c r="P18764" s="75"/>
      <c r="Q18764" s="75"/>
      <c r="W18764" s="75"/>
      <c r="AD18764" s="77"/>
    </row>
    <row r="18765" spans="16:30" ht="4.5" customHeight="1" x14ac:dyDescent="0.2">
      <c r="P18765" s="75"/>
      <c r="Q18765" s="75"/>
      <c r="W18765" s="75"/>
      <c r="AD18765" s="77"/>
    </row>
    <row r="18766" spans="16:30" ht="4.5" customHeight="1" x14ac:dyDescent="0.2">
      <c r="P18766" s="75"/>
      <c r="Q18766" s="75"/>
      <c r="W18766" s="75"/>
      <c r="AD18766" s="77"/>
    </row>
    <row r="18767" spans="16:30" ht="4.5" customHeight="1" x14ac:dyDescent="0.2">
      <c r="P18767" s="75"/>
      <c r="Q18767" s="75"/>
      <c r="W18767" s="75"/>
      <c r="AD18767" s="77"/>
    </row>
    <row r="18768" spans="16:30" ht="4.5" customHeight="1" x14ac:dyDescent="0.2">
      <c r="P18768" s="75"/>
      <c r="Q18768" s="75"/>
      <c r="W18768" s="75"/>
      <c r="AD18768" s="77"/>
    </row>
    <row r="18769" spans="16:30" ht="4.5" customHeight="1" x14ac:dyDescent="0.2">
      <c r="P18769" s="75"/>
      <c r="Q18769" s="75"/>
      <c r="W18769" s="75"/>
      <c r="AD18769" s="77"/>
    </row>
    <row r="18770" spans="16:30" ht="4.5" customHeight="1" x14ac:dyDescent="0.2">
      <c r="P18770" s="75"/>
      <c r="Q18770" s="75"/>
      <c r="W18770" s="75"/>
      <c r="AD18770" s="77"/>
    </row>
    <row r="18771" spans="16:30" ht="4.5" customHeight="1" x14ac:dyDescent="0.2">
      <c r="P18771" s="75"/>
      <c r="Q18771" s="75"/>
      <c r="W18771" s="75"/>
      <c r="AD18771" s="77"/>
    </row>
    <row r="18772" spans="16:30" ht="4.5" customHeight="1" x14ac:dyDescent="0.2">
      <c r="P18772" s="75"/>
      <c r="Q18772" s="75"/>
      <c r="W18772" s="75"/>
      <c r="AD18772" s="77"/>
    </row>
    <row r="18773" spans="16:30" ht="4.5" customHeight="1" x14ac:dyDescent="0.2">
      <c r="P18773" s="75"/>
      <c r="Q18773" s="75"/>
      <c r="W18773" s="75"/>
      <c r="AD18773" s="77"/>
    </row>
    <row r="18774" spans="16:30" ht="4.5" customHeight="1" x14ac:dyDescent="0.2">
      <c r="P18774" s="75"/>
      <c r="Q18774" s="75"/>
      <c r="W18774" s="75"/>
      <c r="AD18774" s="77"/>
    </row>
    <row r="18775" spans="16:30" ht="4.5" customHeight="1" x14ac:dyDescent="0.2">
      <c r="P18775" s="75"/>
      <c r="Q18775" s="75"/>
      <c r="W18775" s="75"/>
      <c r="AD18775" s="77"/>
    </row>
    <row r="18776" spans="16:30" ht="4.5" customHeight="1" x14ac:dyDescent="0.2">
      <c r="P18776" s="75"/>
      <c r="Q18776" s="75"/>
      <c r="W18776" s="75"/>
      <c r="AD18776" s="77"/>
    </row>
    <row r="18777" spans="16:30" ht="4.5" customHeight="1" x14ac:dyDescent="0.2">
      <c r="P18777" s="75"/>
      <c r="Q18777" s="75"/>
      <c r="W18777" s="75"/>
      <c r="AD18777" s="77"/>
    </row>
    <row r="18778" spans="16:30" ht="4.5" customHeight="1" x14ac:dyDescent="0.2">
      <c r="P18778" s="75"/>
      <c r="Q18778" s="75"/>
      <c r="W18778" s="75"/>
      <c r="AD18778" s="77"/>
    </row>
    <row r="18779" spans="16:30" ht="4.5" customHeight="1" x14ac:dyDescent="0.2">
      <c r="P18779" s="75"/>
      <c r="Q18779" s="75"/>
      <c r="W18779" s="75"/>
      <c r="AD18779" s="77"/>
    </row>
    <row r="18780" spans="16:30" ht="4.5" customHeight="1" x14ac:dyDescent="0.2">
      <c r="P18780" s="75"/>
      <c r="Q18780" s="75"/>
      <c r="W18780" s="75"/>
      <c r="AD18780" s="77"/>
    </row>
    <row r="18781" spans="16:30" ht="4.5" customHeight="1" x14ac:dyDescent="0.2">
      <c r="P18781" s="75"/>
      <c r="Q18781" s="75"/>
      <c r="W18781" s="75"/>
      <c r="AD18781" s="77"/>
    </row>
    <row r="18782" spans="16:30" ht="4.5" customHeight="1" x14ac:dyDescent="0.2">
      <c r="P18782" s="75"/>
      <c r="Q18782" s="75"/>
      <c r="W18782" s="75"/>
      <c r="AD18782" s="77"/>
    </row>
    <row r="18783" spans="16:30" ht="4.5" customHeight="1" x14ac:dyDescent="0.2">
      <c r="P18783" s="75"/>
      <c r="Q18783" s="75"/>
      <c r="W18783" s="75"/>
      <c r="AD18783" s="77"/>
    </row>
    <row r="18784" spans="16:30" ht="4.5" customHeight="1" x14ac:dyDescent="0.2">
      <c r="P18784" s="75"/>
      <c r="Q18784" s="75"/>
      <c r="W18784" s="75"/>
      <c r="AD18784" s="77"/>
    </row>
    <row r="18785" spans="16:30" ht="4.5" customHeight="1" x14ac:dyDescent="0.2">
      <c r="P18785" s="75"/>
      <c r="Q18785" s="75"/>
      <c r="W18785" s="75"/>
      <c r="AD18785" s="77"/>
    </row>
    <row r="18786" spans="16:30" ht="4.5" customHeight="1" x14ac:dyDescent="0.2">
      <c r="P18786" s="75"/>
      <c r="Q18786" s="75"/>
      <c r="W18786" s="75"/>
      <c r="AD18786" s="77"/>
    </row>
    <row r="18787" spans="16:30" ht="4.5" customHeight="1" x14ac:dyDescent="0.2">
      <c r="P18787" s="75"/>
      <c r="Q18787" s="75"/>
      <c r="W18787" s="75"/>
      <c r="AD18787" s="77"/>
    </row>
    <row r="18788" spans="16:30" ht="4.5" customHeight="1" x14ac:dyDescent="0.2">
      <c r="P18788" s="75"/>
      <c r="Q18788" s="75"/>
      <c r="W18788" s="75"/>
      <c r="AD18788" s="77"/>
    </row>
    <row r="18789" spans="16:30" ht="4.5" customHeight="1" x14ac:dyDescent="0.2">
      <c r="P18789" s="75"/>
      <c r="Q18789" s="75"/>
      <c r="W18789" s="75"/>
      <c r="AD18789" s="77"/>
    </row>
    <row r="18790" spans="16:30" ht="4.5" customHeight="1" x14ac:dyDescent="0.2">
      <c r="P18790" s="75"/>
      <c r="Q18790" s="75"/>
      <c r="W18790" s="75"/>
      <c r="AD18790" s="77"/>
    </row>
    <row r="18791" spans="16:30" ht="4.5" customHeight="1" x14ac:dyDescent="0.2">
      <c r="P18791" s="75"/>
      <c r="Q18791" s="75"/>
      <c r="W18791" s="75"/>
      <c r="AD18791" s="77"/>
    </row>
    <row r="18792" spans="16:30" ht="4.5" customHeight="1" x14ac:dyDescent="0.2">
      <c r="P18792" s="75"/>
      <c r="Q18792" s="75"/>
      <c r="W18792" s="75"/>
      <c r="AD18792" s="77"/>
    </row>
    <row r="18793" spans="16:30" ht="4.5" customHeight="1" x14ac:dyDescent="0.2">
      <c r="P18793" s="75"/>
      <c r="Q18793" s="75"/>
      <c r="W18793" s="75"/>
      <c r="AD18793" s="77"/>
    </row>
    <row r="18794" spans="16:30" ht="4.5" customHeight="1" x14ac:dyDescent="0.2">
      <c r="P18794" s="75"/>
      <c r="Q18794" s="75"/>
      <c r="W18794" s="75"/>
      <c r="AD18794" s="77"/>
    </row>
    <row r="18795" spans="16:30" ht="4.5" customHeight="1" x14ac:dyDescent="0.2">
      <c r="P18795" s="75"/>
      <c r="Q18795" s="75"/>
      <c r="W18795" s="75"/>
      <c r="AD18795" s="77"/>
    </row>
    <row r="18796" spans="16:30" ht="4.5" customHeight="1" x14ac:dyDescent="0.2">
      <c r="P18796" s="75"/>
      <c r="Q18796" s="75"/>
      <c r="W18796" s="75"/>
      <c r="AD18796" s="77"/>
    </row>
    <row r="18797" spans="16:30" ht="4.5" customHeight="1" x14ac:dyDescent="0.2">
      <c r="P18797" s="75"/>
      <c r="Q18797" s="75"/>
      <c r="W18797" s="75"/>
      <c r="AD18797" s="77"/>
    </row>
    <row r="18798" spans="16:30" ht="4.5" customHeight="1" x14ac:dyDescent="0.2">
      <c r="P18798" s="75"/>
      <c r="Q18798" s="75"/>
      <c r="W18798" s="75"/>
      <c r="AD18798" s="77"/>
    </row>
    <row r="18799" spans="16:30" ht="4.5" customHeight="1" x14ac:dyDescent="0.2">
      <c r="P18799" s="75"/>
      <c r="Q18799" s="75"/>
      <c r="W18799" s="75"/>
      <c r="AD18799" s="77"/>
    </row>
    <row r="18800" spans="16:30" ht="4.5" customHeight="1" x14ac:dyDescent="0.2">
      <c r="P18800" s="75"/>
      <c r="Q18800" s="75"/>
      <c r="W18800" s="75"/>
      <c r="AD18800" s="77"/>
    </row>
    <row r="18801" spans="16:30" ht="4.5" customHeight="1" x14ac:dyDescent="0.2">
      <c r="P18801" s="75"/>
      <c r="Q18801" s="75"/>
      <c r="W18801" s="75"/>
      <c r="AD18801" s="77"/>
    </row>
    <row r="18802" spans="16:30" ht="4.5" customHeight="1" x14ac:dyDescent="0.2">
      <c r="P18802" s="75"/>
      <c r="Q18802" s="75"/>
      <c r="W18802" s="75"/>
      <c r="AD18802" s="77"/>
    </row>
    <row r="18803" spans="16:30" ht="4.5" customHeight="1" x14ac:dyDescent="0.2">
      <c r="P18803" s="75"/>
      <c r="Q18803" s="75"/>
      <c r="W18803" s="75"/>
      <c r="AD18803" s="77"/>
    </row>
    <row r="18804" spans="16:30" ht="4.5" customHeight="1" x14ac:dyDescent="0.2">
      <c r="P18804" s="75"/>
      <c r="Q18804" s="75"/>
      <c r="W18804" s="75"/>
      <c r="AD18804" s="77"/>
    </row>
    <row r="18805" spans="16:30" ht="4.5" customHeight="1" x14ac:dyDescent="0.2">
      <c r="P18805" s="75"/>
      <c r="Q18805" s="75"/>
      <c r="W18805" s="75"/>
      <c r="AD18805" s="77"/>
    </row>
    <row r="18806" spans="16:30" ht="4.5" customHeight="1" x14ac:dyDescent="0.2">
      <c r="P18806" s="75"/>
      <c r="Q18806" s="75"/>
      <c r="W18806" s="75"/>
      <c r="AD18806" s="77"/>
    </row>
    <row r="18807" spans="16:30" ht="4.5" customHeight="1" x14ac:dyDescent="0.2">
      <c r="P18807" s="75"/>
      <c r="Q18807" s="75"/>
      <c r="W18807" s="75"/>
      <c r="AD18807" s="77"/>
    </row>
    <row r="18808" spans="16:30" ht="4.5" customHeight="1" x14ac:dyDescent="0.2">
      <c r="P18808" s="75"/>
      <c r="Q18808" s="75"/>
      <c r="W18808" s="75"/>
      <c r="AD18808" s="77"/>
    </row>
    <row r="18809" spans="16:30" ht="4.5" customHeight="1" x14ac:dyDescent="0.2">
      <c r="P18809" s="75"/>
      <c r="Q18809" s="75"/>
      <c r="W18809" s="75"/>
      <c r="AD18809" s="77"/>
    </row>
    <row r="18810" spans="16:30" ht="4.5" customHeight="1" x14ac:dyDescent="0.2">
      <c r="P18810" s="75"/>
      <c r="Q18810" s="75"/>
      <c r="W18810" s="75"/>
      <c r="AD18810" s="77"/>
    </row>
    <row r="18811" spans="16:30" ht="4.5" customHeight="1" x14ac:dyDescent="0.2">
      <c r="P18811" s="75"/>
      <c r="Q18811" s="75"/>
      <c r="W18811" s="75"/>
      <c r="AD18811" s="77"/>
    </row>
    <row r="18812" spans="16:30" ht="4.5" customHeight="1" x14ac:dyDescent="0.2">
      <c r="P18812" s="75"/>
      <c r="Q18812" s="75"/>
      <c r="W18812" s="75"/>
      <c r="AD18812" s="77"/>
    </row>
    <row r="18813" spans="16:30" ht="4.5" customHeight="1" x14ac:dyDescent="0.2">
      <c r="P18813" s="75"/>
      <c r="Q18813" s="75"/>
      <c r="W18813" s="75"/>
      <c r="AD18813" s="77"/>
    </row>
    <row r="18814" spans="16:30" ht="4.5" customHeight="1" x14ac:dyDescent="0.2">
      <c r="P18814" s="75"/>
      <c r="Q18814" s="75"/>
      <c r="W18814" s="75"/>
      <c r="AD18814" s="77"/>
    </row>
    <row r="18815" spans="16:30" ht="4.5" customHeight="1" x14ac:dyDescent="0.2">
      <c r="P18815" s="75"/>
      <c r="Q18815" s="75"/>
      <c r="W18815" s="75"/>
      <c r="AD18815" s="77"/>
    </row>
    <row r="18816" spans="16:30" ht="4.5" customHeight="1" x14ac:dyDescent="0.2">
      <c r="P18816" s="75"/>
      <c r="Q18816" s="75"/>
      <c r="W18816" s="75"/>
      <c r="AD18816" s="77"/>
    </row>
    <row r="18817" spans="16:30" ht="4.5" customHeight="1" x14ac:dyDescent="0.2">
      <c r="P18817" s="75"/>
      <c r="Q18817" s="75"/>
      <c r="W18817" s="75"/>
      <c r="AD18817" s="77"/>
    </row>
    <row r="18818" spans="16:30" ht="4.5" customHeight="1" x14ac:dyDescent="0.2">
      <c r="P18818" s="75"/>
      <c r="Q18818" s="75"/>
      <c r="W18818" s="75"/>
      <c r="AD18818" s="77"/>
    </row>
    <row r="18819" spans="16:30" ht="4.5" customHeight="1" x14ac:dyDescent="0.2">
      <c r="P18819" s="75"/>
      <c r="Q18819" s="75"/>
      <c r="W18819" s="75"/>
      <c r="AD18819" s="77"/>
    </row>
    <row r="18820" spans="16:30" ht="4.5" customHeight="1" x14ac:dyDescent="0.2">
      <c r="P18820" s="75"/>
      <c r="Q18820" s="75"/>
      <c r="W18820" s="75"/>
      <c r="AD18820" s="77"/>
    </row>
    <row r="18821" spans="16:30" ht="4.5" customHeight="1" x14ac:dyDescent="0.2">
      <c r="P18821" s="75"/>
      <c r="Q18821" s="75"/>
      <c r="W18821" s="75"/>
      <c r="AD18821" s="77"/>
    </row>
    <row r="18822" spans="16:30" ht="4.5" customHeight="1" x14ac:dyDescent="0.2">
      <c r="P18822" s="75"/>
      <c r="Q18822" s="75"/>
      <c r="W18822" s="75"/>
      <c r="AD18822" s="77"/>
    </row>
    <row r="18823" spans="16:30" ht="4.5" customHeight="1" x14ac:dyDescent="0.2">
      <c r="P18823" s="75"/>
      <c r="Q18823" s="75"/>
      <c r="W18823" s="75"/>
      <c r="AD18823" s="77"/>
    </row>
    <row r="18824" spans="16:30" ht="4.5" customHeight="1" x14ac:dyDescent="0.2">
      <c r="P18824" s="75"/>
      <c r="Q18824" s="75"/>
      <c r="W18824" s="75"/>
      <c r="AD18824" s="77"/>
    </row>
    <row r="18825" spans="16:30" ht="4.5" customHeight="1" x14ac:dyDescent="0.2">
      <c r="P18825" s="75"/>
      <c r="Q18825" s="75"/>
      <c r="W18825" s="75"/>
      <c r="AD18825" s="77"/>
    </row>
    <row r="18826" spans="16:30" ht="4.5" customHeight="1" x14ac:dyDescent="0.2">
      <c r="P18826" s="75"/>
      <c r="Q18826" s="75"/>
      <c r="W18826" s="75"/>
      <c r="AD18826" s="77"/>
    </row>
    <row r="18827" spans="16:30" ht="4.5" customHeight="1" x14ac:dyDescent="0.2">
      <c r="P18827" s="75"/>
      <c r="Q18827" s="75"/>
      <c r="W18827" s="75"/>
      <c r="AD18827" s="77"/>
    </row>
    <row r="18828" spans="16:30" ht="4.5" customHeight="1" x14ac:dyDescent="0.2">
      <c r="P18828" s="75"/>
      <c r="Q18828" s="75"/>
      <c r="W18828" s="75"/>
      <c r="AD18828" s="77"/>
    </row>
    <row r="18829" spans="16:30" ht="4.5" customHeight="1" x14ac:dyDescent="0.2">
      <c r="P18829" s="75"/>
      <c r="Q18829" s="75"/>
      <c r="W18829" s="75"/>
      <c r="AD18829" s="77"/>
    </row>
    <row r="18830" spans="16:30" ht="4.5" customHeight="1" x14ac:dyDescent="0.2">
      <c r="P18830" s="75"/>
      <c r="Q18830" s="75"/>
      <c r="W18830" s="75"/>
      <c r="AD18830" s="77"/>
    </row>
    <row r="18831" spans="16:30" ht="4.5" customHeight="1" x14ac:dyDescent="0.2">
      <c r="P18831" s="75"/>
      <c r="Q18831" s="75"/>
      <c r="W18831" s="75"/>
      <c r="AD18831" s="77"/>
    </row>
    <row r="18832" spans="16:30" ht="4.5" customHeight="1" x14ac:dyDescent="0.2">
      <c r="P18832" s="75"/>
      <c r="Q18832" s="75"/>
      <c r="W18832" s="75"/>
      <c r="AD18832" s="77"/>
    </row>
    <row r="18833" spans="16:30" ht="4.5" customHeight="1" x14ac:dyDescent="0.2">
      <c r="P18833" s="75"/>
      <c r="Q18833" s="75"/>
      <c r="W18833" s="75"/>
      <c r="AD18833" s="77"/>
    </row>
    <row r="18834" spans="16:30" ht="4.5" customHeight="1" x14ac:dyDescent="0.2">
      <c r="P18834" s="75"/>
      <c r="Q18834" s="75"/>
      <c r="W18834" s="75"/>
      <c r="AD18834" s="77"/>
    </row>
    <row r="18835" spans="16:30" ht="4.5" customHeight="1" x14ac:dyDescent="0.2">
      <c r="P18835" s="75"/>
      <c r="Q18835" s="75"/>
      <c r="W18835" s="75"/>
      <c r="AD18835" s="77"/>
    </row>
    <row r="18836" spans="16:30" ht="4.5" customHeight="1" x14ac:dyDescent="0.2">
      <c r="P18836" s="75"/>
      <c r="Q18836" s="75"/>
      <c r="W18836" s="75"/>
      <c r="AD18836" s="77"/>
    </row>
    <row r="18837" spans="16:30" ht="4.5" customHeight="1" x14ac:dyDescent="0.2">
      <c r="P18837" s="75"/>
      <c r="Q18837" s="75"/>
      <c r="W18837" s="75"/>
      <c r="AD18837" s="77"/>
    </row>
    <row r="18838" spans="16:30" ht="4.5" customHeight="1" x14ac:dyDescent="0.2">
      <c r="P18838" s="75"/>
      <c r="Q18838" s="75"/>
      <c r="W18838" s="75"/>
      <c r="AD18838" s="77"/>
    </row>
    <row r="18839" spans="16:30" ht="4.5" customHeight="1" x14ac:dyDescent="0.2">
      <c r="P18839" s="75"/>
      <c r="Q18839" s="75"/>
      <c r="W18839" s="75"/>
      <c r="AD18839" s="77"/>
    </row>
    <row r="18840" spans="16:30" ht="4.5" customHeight="1" x14ac:dyDescent="0.2">
      <c r="P18840" s="75"/>
      <c r="Q18840" s="75"/>
      <c r="W18840" s="75"/>
      <c r="AD18840" s="77"/>
    </row>
    <row r="18841" spans="16:30" ht="4.5" customHeight="1" x14ac:dyDescent="0.2">
      <c r="P18841" s="75"/>
      <c r="Q18841" s="75"/>
      <c r="W18841" s="75"/>
      <c r="AD18841" s="77"/>
    </row>
    <row r="18842" spans="16:30" ht="4.5" customHeight="1" x14ac:dyDescent="0.2">
      <c r="P18842" s="75"/>
      <c r="Q18842" s="75"/>
      <c r="W18842" s="75"/>
      <c r="AD18842" s="77"/>
    </row>
    <row r="18843" spans="16:30" ht="4.5" customHeight="1" x14ac:dyDescent="0.2">
      <c r="P18843" s="75"/>
      <c r="Q18843" s="75"/>
      <c r="W18843" s="75"/>
      <c r="AD18843" s="77"/>
    </row>
    <row r="18844" spans="16:30" ht="4.5" customHeight="1" x14ac:dyDescent="0.2">
      <c r="P18844" s="75"/>
      <c r="Q18844" s="75"/>
      <c r="W18844" s="75"/>
      <c r="AD18844" s="77"/>
    </row>
    <row r="18845" spans="16:30" ht="4.5" customHeight="1" x14ac:dyDescent="0.2">
      <c r="P18845" s="75"/>
      <c r="Q18845" s="75"/>
      <c r="W18845" s="75"/>
      <c r="AD18845" s="77"/>
    </row>
    <row r="18846" spans="16:30" ht="4.5" customHeight="1" x14ac:dyDescent="0.2">
      <c r="P18846" s="75"/>
      <c r="Q18846" s="75"/>
      <c r="W18846" s="75"/>
      <c r="AD18846" s="77"/>
    </row>
    <row r="18847" spans="16:30" ht="4.5" customHeight="1" x14ac:dyDescent="0.2">
      <c r="P18847" s="75"/>
      <c r="Q18847" s="75"/>
      <c r="W18847" s="75"/>
      <c r="AD18847" s="77"/>
    </row>
    <row r="18848" spans="16:30" ht="4.5" customHeight="1" x14ac:dyDescent="0.2">
      <c r="P18848" s="75"/>
      <c r="Q18848" s="75"/>
      <c r="W18848" s="75"/>
      <c r="AD18848" s="77"/>
    </row>
    <row r="18849" spans="16:30" ht="4.5" customHeight="1" x14ac:dyDescent="0.2">
      <c r="P18849" s="75"/>
      <c r="Q18849" s="75"/>
      <c r="W18849" s="75"/>
      <c r="AD18849" s="77"/>
    </row>
    <row r="18850" spans="16:30" ht="4.5" customHeight="1" x14ac:dyDescent="0.2">
      <c r="P18850" s="75"/>
      <c r="Q18850" s="75"/>
      <c r="W18850" s="75"/>
      <c r="AD18850" s="77"/>
    </row>
    <row r="18851" spans="16:30" ht="4.5" customHeight="1" x14ac:dyDescent="0.2">
      <c r="P18851" s="75"/>
      <c r="Q18851" s="75"/>
      <c r="W18851" s="75"/>
      <c r="AD18851" s="77"/>
    </row>
    <row r="18852" spans="16:30" ht="4.5" customHeight="1" x14ac:dyDescent="0.2">
      <c r="P18852" s="75"/>
      <c r="Q18852" s="75"/>
      <c r="W18852" s="75"/>
      <c r="AD18852" s="77"/>
    </row>
    <row r="18853" spans="16:30" ht="4.5" customHeight="1" x14ac:dyDescent="0.2">
      <c r="P18853" s="75"/>
      <c r="Q18853" s="75"/>
      <c r="W18853" s="75"/>
      <c r="AD18853" s="77"/>
    </row>
    <row r="18854" spans="16:30" ht="4.5" customHeight="1" x14ac:dyDescent="0.2">
      <c r="P18854" s="75"/>
      <c r="Q18854" s="75"/>
      <c r="W18854" s="75"/>
      <c r="AD18854" s="77"/>
    </row>
    <row r="18855" spans="16:30" ht="4.5" customHeight="1" x14ac:dyDescent="0.2">
      <c r="P18855" s="75"/>
      <c r="Q18855" s="75"/>
      <c r="W18855" s="75"/>
      <c r="AD18855" s="77"/>
    </row>
    <row r="18856" spans="16:30" ht="4.5" customHeight="1" x14ac:dyDescent="0.2">
      <c r="P18856" s="75"/>
      <c r="Q18856" s="75"/>
      <c r="W18856" s="75"/>
      <c r="AD18856" s="77"/>
    </row>
    <row r="18857" spans="16:30" ht="4.5" customHeight="1" x14ac:dyDescent="0.2">
      <c r="P18857" s="75"/>
      <c r="Q18857" s="75"/>
      <c r="W18857" s="75"/>
      <c r="AD18857" s="77"/>
    </row>
    <row r="18858" spans="16:30" ht="4.5" customHeight="1" x14ac:dyDescent="0.2">
      <c r="P18858" s="75"/>
      <c r="Q18858" s="75"/>
      <c r="W18858" s="75"/>
      <c r="AD18858" s="77"/>
    </row>
    <row r="18859" spans="16:30" ht="4.5" customHeight="1" x14ac:dyDescent="0.2">
      <c r="P18859" s="75"/>
      <c r="Q18859" s="75"/>
      <c r="W18859" s="75"/>
      <c r="AD18859" s="77"/>
    </row>
    <row r="18860" spans="16:30" ht="4.5" customHeight="1" x14ac:dyDescent="0.2">
      <c r="P18860" s="75"/>
      <c r="Q18860" s="75"/>
      <c r="W18860" s="75"/>
      <c r="AD18860" s="77"/>
    </row>
    <row r="18861" spans="16:30" ht="4.5" customHeight="1" x14ac:dyDescent="0.2">
      <c r="P18861" s="75"/>
      <c r="Q18861" s="75"/>
      <c r="W18861" s="75"/>
      <c r="AD18861" s="77"/>
    </row>
    <row r="18862" spans="16:30" ht="4.5" customHeight="1" x14ac:dyDescent="0.2">
      <c r="P18862" s="75"/>
      <c r="Q18862" s="75"/>
      <c r="W18862" s="75"/>
      <c r="AD18862" s="77"/>
    </row>
    <row r="18863" spans="16:30" ht="4.5" customHeight="1" x14ac:dyDescent="0.2">
      <c r="P18863" s="75"/>
      <c r="Q18863" s="75"/>
      <c r="W18863" s="75"/>
      <c r="AD18863" s="77"/>
    </row>
    <row r="18864" spans="16:30" ht="4.5" customHeight="1" x14ac:dyDescent="0.2">
      <c r="P18864" s="75"/>
      <c r="Q18864" s="75"/>
      <c r="W18864" s="75"/>
      <c r="AD18864" s="77"/>
    </row>
    <row r="18865" spans="16:30" ht="4.5" customHeight="1" x14ac:dyDescent="0.2">
      <c r="P18865" s="75"/>
      <c r="Q18865" s="75"/>
      <c r="W18865" s="75"/>
      <c r="AD18865" s="77"/>
    </row>
    <row r="18866" spans="16:30" ht="4.5" customHeight="1" x14ac:dyDescent="0.2">
      <c r="P18866" s="75"/>
      <c r="Q18866" s="75"/>
      <c r="W18866" s="75"/>
      <c r="AD18866" s="77"/>
    </row>
    <row r="18867" spans="16:30" ht="4.5" customHeight="1" x14ac:dyDescent="0.2">
      <c r="P18867" s="75"/>
      <c r="Q18867" s="75"/>
      <c r="W18867" s="75"/>
      <c r="AD18867" s="77"/>
    </row>
    <row r="18868" spans="16:30" ht="4.5" customHeight="1" x14ac:dyDescent="0.2">
      <c r="P18868" s="75"/>
      <c r="Q18868" s="75"/>
      <c r="W18868" s="75"/>
      <c r="AD18868" s="77"/>
    </row>
    <row r="18869" spans="16:30" ht="4.5" customHeight="1" x14ac:dyDescent="0.2">
      <c r="P18869" s="75"/>
      <c r="Q18869" s="75"/>
      <c r="W18869" s="75"/>
      <c r="AD18869" s="77"/>
    </row>
    <row r="18870" spans="16:30" ht="4.5" customHeight="1" x14ac:dyDescent="0.2">
      <c r="P18870" s="75"/>
      <c r="Q18870" s="75"/>
      <c r="W18870" s="75"/>
      <c r="AD18870" s="77"/>
    </row>
    <row r="18871" spans="16:30" ht="4.5" customHeight="1" x14ac:dyDescent="0.2">
      <c r="P18871" s="75"/>
      <c r="Q18871" s="75"/>
      <c r="W18871" s="75"/>
      <c r="AD18871" s="77"/>
    </row>
    <row r="18872" spans="16:30" ht="4.5" customHeight="1" x14ac:dyDescent="0.2">
      <c r="P18872" s="75"/>
      <c r="Q18872" s="75"/>
      <c r="W18872" s="75"/>
      <c r="AD18872" s="77"/>
    </row>
    <row r="18873" spans="16:30" ht="4.5" customHeight="1" x14ac:dyDescent="0.2">
      <c r="P18873" s="75"/>
      <c r="Q18873" s="75"/>
      <c r="W18873" s="75"/>
      <c r="AD18873" s="77"/>
    </row>
    <row r="18874" spans="16:30" ht="4.5" customHeight="1" x14ac:dyDescent="0.2">
      <c r="P18874" s="75"/>
      <c r="Q18874" s="75"/>
      <c r="W18874" s="75"/>
      <c r="AD18874" s="77"/>
    </row>
    <row r="18875" spans="16:30" ht="4.5" customHeight="1" x14ac:dyDescent="0.2">
      <c r="P18875" s="75"/>
      <c r="Q18875" s="75"/>
      <c r="W18875" s="75"/>
      <c r="AD18875" s="77"/>
    </row>
    <row r="18876" spans="16:30" ht="4.5" customHeight="1" x14ac:dyDescent="0.2">
      <c r="P18876" s="75"/>
      <c r="Q18876" s="75"/>
      <c r="W18876" s="75"/>
      <c r="AD18876" s="77"/>
    </row>
    <row r="18877" spans="16:30" ht="4.5" customHeight="1" x14ac:dyDescent="0.2">
      <c r="P18877" s="75"/>
      <c r="Q18877" s="75"/>
      <c r="W18877" s="75"/>
      <c r="AD18877" s="77"/>
    </row>
    <row r="18878" spans="16:30" ht="4.5" customHeight="1" x14ac:dyDescent="0.2">
      <c r="P18878" s="75"/>
      <c r="Q18878" s="75"/>
      <c r="W18878" s="75"/>
      <c r="AD18878" s="77"/>
    </row>
    <row r="18879" spans="16:30" ht="4.5" customHeight="1" x14ac:dyDescent="0.2">
      <c r="P18879" s="75"/>
      <c r="Q18879" s="75"/>
      <c r="W18879" s="75"/>
      <c r="AD18879" s="77"/>
    </row>
    <row r="18880" spans="16:30" ht="4.5" customHeight="1" x14ac:dyDescent="0.2">
      <c r="P18880" s="75"/>
      <c r="Q18880" s="75"/>
      <c r="W18880" s="75"/>
      <c r="AD18880" s="77"/>
    </row>
    <row r="18881" spans="16:30" ht="4.5" customHeight="1" x14ac:dyDescent="0.2">
      <c r="P18881" s="75"/>
      <c r="Q18881" s="75"/>
      <c r="W18881" s="75"/>
      <c r="AD18881" s="77"/>
    </row>
    <row r="18882" spans="16:30" ht="4.5" customHeight="1" x14ac:dyDescent="0.2">
      <c r="P18882" s="75"/>
      <c r="Q18882" s="75"/>
      <c r="W18882" s="75"/>
      <c r="AD18882" s="77"/>
    </row>
    <row r="18883" spans="16:30" ht="4.5" customHeight="1" x14ac:dyDescent="0.2">
      <c r="P18883" s="75"/>
      <c r="Q18883" s="75"/>
      <c r="W18883" s="75"/>
      <c r="AD18883" s="77"/>
    </row>
    <row r="18884" spans="16:30" ht="4.5" customHeight="1" x14ac:dyDescent="0.2">
      <c r="P18884" s="75"/>
      <c r="Q18884" s="75"/>
      <c r="W18884" s="75"/>
      <c r="AD18884" s="77"/>
    </row>
    <row r="18885" spans="16:30" ht="4.5" customHeight="1" x14ac:dyDescent="0.2">
      <c r="P18885" s="75"/>
      <c r="Q18885" s="75"/>
      <c r="W18885" s="75"/>
      <c r="AD18885" s="77"/>
    </row>
    <row r="18886" spans="16:30" ht="4.5" customHeight="1" x14ac:dyDescent="0.2">
      <c r="P18886" s="75"/>
      <c r="Q18886" s="75"/>
      <c r="W18886" s="75"/>
      <c r="AD18886" s="77"/>
    </row>
    <row r="18887" spans="16:30" ht="4.5" customHeight="1" x14ac:dyDescent="0.2">
      <c r="P18887" s="75"/>
      <c r="Q18887" s="75"/>
      <c r="W18887" s="75"/>
      <c r="AD18887" s="77"/>
    </row>
    <row r="18888" spans="16:30" ht="4.5" customHeight="1" x14ac:dyDescent="0.2">
      <c r="P18888" s="75"/>
      <c r="Q18888" s="75"/>
      <c r="W18888" s="75"/>
      <c r="AD18888" s="77"/>
    </row>
    <row r="18889" spans="16:30" ht="4.5" customHeight="1" x14ac:dyDescent="0.2">
      <c r="P18889" s="75"/>
      <c r="Q18889" s="75"/>
      <c r="W18889" s="75"/>
      <c r="AD18889" s="77"/>
    </row>
    <row r="18890" spans="16:30" ht="4.5" customHeight="1" x14ac:dyDescent="0.2">
      <c r="P18890" s="75"/>
      <c r="Q18890" s="75"/>
      <c r="W18890" s="75"/>
      <c r="AD18890" s="77"/>
    </row>
    <row r="18891" spans="16:30" ht="4.5" customHeight="1" x14ac:dyDescent="0.2">
      <c r="P18891" s="75"/>
      <c r="Q18891" s="75"/>
      <c r="W18891" s="75"/>
      <c r="AD18891" s="77"/>
    </row>
    <row r="18892" spans="16:30" ht="4.5" customHeight="1" x14ac:dyDescent="0.2">
      <c r="P18892" s="75"/>
      <c r="Q18892" s="75"/>
      <c r="W18892" s="75"/>
      <c r="AD18892" s="77"/>
    </row>
    <row r="18893" spans="16:30" ht="4.5" customHeight="1" x14ac:dyDescent="0.2">
      <c r="P18893" s="75"/>
      <c r="Q18893" s="75"/>
      <c r="W18893" s="75"/>
      <c r="AD18893" s="77"/>
    </row>
    <row r="18894" spans="16:30" ht="4.5" customHeight="1" x14ac:dyDescent="0.2">
      <c r="P18894" s="75"/>
      <c r="Q18894" s="75"/>
      <c r="W18894" s="75"/>
      <c r="AD18894" s="77"/>
    </row>
    <row r="18895" spans="16:30" ht="4.5" customHeight="1" x14ac:dyDescent="0.2">
      <c r="P18895" s="75"/>
      <c r="Q18895" s="75"/>
      <c r="W18895" s="75"/>
      <c r="AD18895" s="77"/>
    </row>
    <row r="18896" spans="16:30" ht="4.5" customHeight="1" x14ac:dyDescent="0.2">
      <c r="P18896" s="75"/>
      <c r="Q18896" s="75"/>
      <c r="W18896" s="75"/>
      <c r="AD18896" s="77"/>
    </row>
    <row r="18897" spans="16:30" ht="4.5" customHeight="1" x14ac:dyDescent="0.2">
      <c r="P18897" s="75"/>
      <c r="Q18897" s="75"/>
      <c r="W18897" s="75"/>
      <c r="AD18897" s="77"/>
    </row>
    <row r="18898" spans="16:30" ht="4.5" customHeight="1" x14ac:dyDescent="0.2">
      <c r="P18898" s="75"/>
      <c r="Q18898" s="75"/>
      <c r="W18898" s="75"/>
      <c r="AD18898" s="77"/>
    </row>
    <row r="18899" spans="16:30" ht="4.5" customHeight="1" x14ac:dyDescent="0.2">
      <c r="P18899" s="75"/>
      <c r="Q18899" s="75"/>
      <c r="W18899" s="75"/>
      <c r="AD18899" s="77"/>
    </row>
    <row r="18900" spans="16:30" ht="4.5" customHeight="1" x14ac:dyDescent="0.2">
      <c r="P18900" s="75"/>
      <c r="Q18900" s="75"/>
      <c r="W18900" s="75"/>
      <c r="AD18900" s="77"/>
    </row>
    <row r="18901" spans="16:30" ht="4.5" customHeight="1" x14ac:dyDescent="0.2">
      <c r="P18901" s="75"/>
      <c r="Q18901" s="75"/>
      <c r="W18901" s="75"/>
      <c r="AD18901" s="77"/>
    </row>
    <row r="18902" spans="16:30" ht="4.5" customHeight="1" x14ac:dyDescent="0.2">
      <c r="P18902" s="75"/>
      <c r="Q18902" s="75"/>
      <c r="W18902" s="75"/>
      <c r="AD18902" s="77"/>
    </row>
    <row r="18903" spans="16:30" ht="4.5" customHeight="1" x14ac:dyDescent="0.2">
      <c r="P18903" s="75"/>
      <c r="Q18903" s="75"/>
      <c r="W18903" s="75"/>
      <c r="AD18903" s="77"/>
    </row>
    <row r="18904" spans="16:30" ht="4.5" customHeight="1" x14ac:dyDescent="0.2">
      <c r="P18904" s="75"/>
      <c r="Q18904" s="75"/>
      <c r="W18904" s="75"/>
      <c r="AD18904" s="77"/>
    </row>
    <row r="18905" spans="16:30" ht="4.5" customHeight="1" x14ac:dyDescent="0.2">
      <c r="P18905" s="75"/>
      <c r="Q18905" s="75"/>
      <c r="W18905" s="75"/>
      <c r="AD18905" s="77"/>
    </row>
    <row r="18906" spans="16:30" ht="4.5" customHeight="1" x14ac:dyDescent="0.2">
      <c r="P18906" s="75"/>
      <c r="Q18906" s="75"/>
      <c r="W18906" s="75"/>
      <c r="AD18906" s="77"/>
    </row>
    <row r="18907" spans="16:30" ht="4.5" customHeight="1" x14ac:dyDescent="0.2">
      <c r="P18907" s="75"/>
      <c r="Q18907" s="75"/>
      <c r="W18907" s="75"/>
      <c r="AD18907" s="77"/>
    </row>
    <row r="18908" spans="16:30" ht="4.5" customHeight="1" x14ac:dyDescent="0.2">
      <c r="P18908" s="75"/>
      <c r="Q18908" s="75"/>
      <c r="W18908" s="75"/>
      <c r="AD18908" s="77"/>
    </row>
    <row r="18909" spans="16:30" ht="4.5" customHeight="1" x14ac:dyDescent="0.2">
      <c r="P18909" s="75"/>
      <c r="Q18909" s="75"/>
      <c r="W18909" s="75"/>
      <c r="AD18909" s="77"/>
    </row>
    <row r="18910" spans="16:30" ht="4.5" customHeight="1" x14ac:dyDescent="0.2">
      <c r="P18910" s="75"/>
      <c r="Q18910" s="75"/>
      <c r="W18910" s="75"/>
      <c r="AD18910" s="77"/>
    </row>
    <row r="18911" spans="16:30" ht="4.5" customHeight="1" x14ac:dyDescent="0.2">
      <c r="P18911" s="75"/>
      <c r="Q18911" s="75"/>
      <c r="W18911" s="75"/>
      <c r="AD18911" s="77"/>
    </row>
    <row r="18912" spans="16:30" ht="4.5" customHeight="1" x14ac:dyDescent="0.2">
      <c r="P18912" s="75"/>
      <c r="Q18912" s="75"/>
      <c r="W18912" s="75"/>
      <c r="AD18912" s="77"/>
    </row>
    <row r="18913" spans="16:30" ht="4.5" customHeight="1" x14ac:dyDescent="0.2">
      <c r="P18913" s="75"/>
      <c r="Q18913" s="75"/>
      <c r="W18913" s="75"/>
      <c r="AD18913" s="77"/>
    </row>
    <row r="18914" spans="16:30" ht="4.5" customHeight="1" x14ac:dyDescent="0.2">
      <c r="P18914" s="75"/>
      <c r="Q18914" s="75"/>
      <c r="W18914" s="75"/>
      <c r="AD18914" s="77"/>
    </row>
    <row r="18915" spans="16:30" ht="4.5" customHeight="1" x14ac:dyDescent="0.2">
      <c r="P18915" s="75"/>
      <c r="Q18915" s="75"/>
      <c r="W18915" s="75"/>
      <c r="AD18915" s="77"/>
    </row>
    <row r="18916" spans="16:30" ht="4.5" customHeight="1" x14ac:dyDescent="0.2">
      <c r="P18916" s="75"/>
      <c r="Q18916" s="75"/>
      <c r="W18916" s="75"/>
      <c r="AD18916" s="77"/>
    </row>
    <row r="18917" spans="16:30" ht="4.5" customHeight="1" x14ac:dyDescent="0.2">
      <c r="P18917" s="75"/>
      <c r="Q18917" s="75"/>
      <c r="W18917" s="75"/>
      <c r="AD18917" s="77"/>
    </row>
    <row r="18918" spans="16:30" ht="4.5" customHeight="1" x14ac:dyDescent="0.2">
      <c r="P18918" s="75"/>
      <c r="Q18918" s="75"/>
      <c r="W18918" s="75"/>
      <c r="AD18918" s="77"/>
    </row>
    <row r="18919" spans="16:30" ht="4.5" customHeight="1" x14ac:dyDescent="0.2">
      <c r="P18919" s="75"/>
      <c r="Q18919" s="75"/>
      <c r="W18919" s="75"/>
      <c r="AD18919" s="77"/>
    </row>
    <row r="18920" spans="16:30" ht="4.5" customHeight="1" x14ac:dyDescent="0.2">
      <c r="P18920" s="75"/>
      <c r="Q18920" s="75"/>
      <c r="W18920" s="75"/>
      <c r="AD18920" s="77"/>
    </row>
    <row r="18921" spans="16:30" ht="4.5" customHeight="1" x14ac:dyDescent="0.2">
      <c r="P18921" s="75"/>
      <c r="Q18921" s="75"/>
      <c r="W18921" s="75"/>
      <c r="AD18921" s="77"/>
    </row>
    <row r="18922" spans="16:30" ht="4.5" customHeight="1" x14ac:dyDescent="0.2">
      <c r="P18922" s="75"/>
      <c r="Q18922" s="75"/>
      <c r="W18922" s="75"/>
      <c r="AD18922" s="77"/>
    </row>
    <row r="18923" spans="16:30" ht="4.5" customHeight="1" x14ac:dyDescent="0.2">
      <c r="P18923" s="75"/>
      <c r="Q18923" s="75"/>
      <c r="W18923" s="75"/>
      <c r="AD18923" s="77"/>
    </row>
    <row r="18924" spans="16:30" ht="4.5" customHeight="1" x14ac:dyDescent="0.2">
      <c r="P18924" s="75"/>
      <c r="Q18924" s="75"/>
      <c r="W18924" s="75"/>
      <c r="AD18924" s="77"/>
    </row>
    <row r="18925" spans="16:30" ht="4.5" customHeight="1" x14ac:dyDescent="0.2">
      <c r="P18925" s="75"/>
      <c r="Q18925" s="75"/>
      <c r="W18925" s="75"/>
      <c r="AD18925" s="77"/>
    </row>
    <row r="18926" spans="16:30" ht="4.5" customHeight="1" x14ac:dyDescent="0.2">
      <c r="P18926" s="75"/>
      <c r="Q18926" s="75"/>
      <c r="W18926" s="75"/>
      <c r="AD18926" s="77"/>
    </row>
    <row r="18927" spans="16:30" ht="4.5" customHeight="1" x14ac:dyDescent="0.2">
      <c r="P18927" s="75"/>
      <c r="Q18927" s="75"/>
      <c r="W18927" s="75"/>
      <c r="AD18927" s="77"/>
    </row>
    <row r="18928" spans="16:30" ht="4.5" customHeight="1" x14ac:dyDescent="0.2">
      <c r="P18928" s="75"/>
      <c r="Q18928" s="75"/>
      <c r="W18928" s="75"/>
      <c r="AD18928" s="77"/>
    </row>
    <row r="18929" spans="16:30" ht="4.5" customHeight="1" x14ac:dyDescent="0.2">
      <c r="P18929" s="75"/>
      <c r="Q18929" s="75"/>
      <c r="W18929" s="75"/>
      <c r="AD18929" s="77"/>
    </row>
    <row r="18930" spans="16:30" ht="4.5" customHeight="1" x14ac:dyDescent="0.2">
      <c r="P18930" s="75"/>
      <c r="Q18930" s="75"/>
      <c r="W18930" s="75"/>
      <c r="AD18930" s="77"/>
    </row>
    <row r="18931" spans="16:30" ht="4.5" customHeight="1" x14ac:dyDescent="0.2">
      <c r="P18931" s="75"/>
      <c r="Q18931" s="75"/>
      <c r="W18931" s="75"/>
      <c r="AD18931" s="77"/>
    </row>
    <row r="18932" spans="16:30" ht="4.5" customHeight="1" x14ac:dyDescent="0.2">
      <c r="P18932" s="75"/>
      <c r="Q18932" s="75"/>
      <c r="W18932" s="75"/>
      <c r="AD18932" s="77"/>
    </row>
    <row r="18933" spans="16:30" ht="4.5" customHeight="1" x14ac:dyDescent="0.2">
      <c r="P18933" s="75"/>
      <c r="Q18933" s="75"/>
      <c r="W18933" s="75"/>
      <c r="AD18933" s="77"/>
    </row>
    <row r="18934" spans="16:30" ht="4.5" customHeight="1" x14ac:dyDescent="0.2">
      <c r="P18934" s="75"/>
      <c r="Q18934" s="75"/>
      <c r="W18934" s="75"/>
      <c r="AD18934" s="77"/>
    </row>
    <row r="18935" spans="16:30" ht="4.5" customHeight="1" x14ac:dyDescent="0.2">
      <c r="P18935" s="75"/>
      <c r="Q18935" s="75"/>
      <c r="W18935" s="75"/>
      <c r="AD18935" s="77"/>
    </row>
    <row r="18936" spans="16:30" ht="4.5" customHeight="1" x14ac:dyDescent="0.2">
      <c r="P18936" s="75"/>
      <c r="Q18936" s="75"/>
      <c r="W18936" s="75"/>
      <c r="AD18936" s="77"/>
    </row>
    <row r="18937" spans="16:30" ht="4.5" customHeight="1" x14ac:dyDescent="0.2">
      <c r="P18937" s="75"/>
      <c r="Q18937" s="75"/>
      <c r="W18937" s="75"/>
      <c r="AD18937" s="77"/>
    </row>
    <row r="18938" spans="16:30" ht="4.5" customHeight="1" x14ac:dyDescent="0.2">
      <c r="P18938" s="75"/>
      <c r="Q18938" s="75"/>
      <c r="W18938" s="75"/>
      <c r="AD18938" s="77"/>
    </row>
    <row r="18939" spans="16:30" ht="4.5" customHeight="1" x14ac:dyDescent="0.2">
      <c r="P18939" s="75"/>
      <c r="Q18939" s="75"/>
      <c r="W18939" s="75"/>
      <c r="AD18939" s="77"/>
    </row>
    <row r="18940" spans="16:30" ht="4.5" customHeight="1" x14ac:dyDescent="0.2">
      <c r="P18940" s="75"/>
      <c r="Q18940" s="75"/>
      <c r="W18940" s="75"/>
      <c r="AD18940" s="77"/>
    </row>
    <row r="18941" spans="16:30" ht="4.5" customHeight="1" x14ac:dyDescent="0.2">
      <c r="P18941" s="75"/>
      <c r="Q18941" s="75"/>
      <c r="W18941" s="75"/>
      <c r="AD18941" s="77"/>
    </row>
    <row r="18942" spans="16:30" ht="4.5" customHeight="1" x14ac:dyDescent="0.2">
      <c r="P18942" s="75"/>
      <c r="Q18942" s="75"/>
      <c r="W18942" s="75"/>
      <c r="AD18942" s="77"/>
    </row>
    <row r="18943" spans="16:30" ht="4.5" customHeight="1" x14ac:dyDescent="0.2">
      <c r="P18943" s="75"/>
      <c r="Q18943" s="75"/>
      <c r="W18943" s="75"/>
      <c r="AD18943" s="77"/>
    </row>
    <row r="18944" spans="16:30" ht="4.5" customHeight="1" x14ac:dyDescent="0.2">
      <c r="P18944" s="75"/>
      <c r="Q18944" s="75"/>
      <c r="W18944" s="75"/>
      <c r="AD18944" s="77"/>
    </row>
    <row r="18945" spans="16:30" ht="4.5" customHeight="1" x14ac:dyDescent="0.2">
      <c r="P18945" s="75"/>
      <c r="Q18945" s="75"/>
      <c r="W18945" s="75"/>
      <c r="AD18945" s="77"/>
    </row>
    <row r="18946" spans="16:30" ht="4.5" customHeight="1" x14ac:dyDescent="0.2">
      <c r="P18946" s="75"/>
      <c r="Q18946" s="75"/>
      <c r="W18946" s="75"/>
      <c r="AD18946" s="77"/>
    </row>
    <row r="18947" spans="16:30" ht="4.5" customHeight="1" x14ac:dyDescent="0.2">
      <c r="P18947" s="75"/>
      <c r="Q18947" s="75"/>
      <c r="W18947" s="75"/>
      <c r="AD18947" s="77"/>
    </row>
    <row r="18948" spans="16:30" ht="4.5" customHeight="1" x14ac:dyDescent="0.2">
      <c r="P18948" s="75"/>
      <c r="Q18948" s="75"/>
      <c r="W18948" s="75"/>
      <c r="AD18948" s="77"/>
    </row>
    <row r="18949" spans="16:30" ht="4.5" customHeight="1" x14ac:dyDescent="0.2">
      <c r="P18949" s="75"/>
      <c r="Q18949" s="75"/>
      <c r="W18949" s="75"/>
      <c r="AD18949" s="77"/>
    </row>
    <row r="18950" spans="16:30" ht="4.5" customHeight="1" x14ac:dyDescent="0.2">
      <c r="P18950" s="75"/>
      <c r="Q18950" s="75"/>
      <c r="W18950" s="75"/>
      <c r="AD18950" s="77"/>
    </row>
    <row r="18951" spans="16:30" ht="4.5" customHeight="1" x14ac:dyDescent="0.2">
      <c r="P18951" s="75"/>
      <c r="Q18951" s="75"/>
      <c r="W18951" s="75"/>
      <c r="AD18951" s="77"/>
    </row>
    <row r="18952" spans="16:30" ht="4.5" customHeight="1" x14ac:dyDescent="0.2">
      <c r="P18952" s="75"/>
      <c r="Q18952" s="75"/>
      <c r="W18952" s="75"/>
      <c r="AD18952" s="77"/>
    </row>
    <row r="18953" spans="16:30" ht="4.5" customHeight="1" x14ac:dyDescent="0.2">
      <c r="P18953" s="75"/>
      <c r="Q18953" s="75"/>
      <c r="W18953" s="75"/>
      <c r="AD18953" s="77"/>
    </row>
    <row r="18954" spans="16:30" ht="4.5" customHeight="1" x14ac:dyDescent="0.2">
      <c r="P18954" s="75"/>
      <c r="Q18954" s="75"/>
      <c r="W18954" s="75"/>
      <c r="AD18954" s="77"/>
    </row>
    <row r="18955" spans="16:30" ht="4.5" customHeight="1" x14ac:dyDescent="0.2">
      <c r="P18955" s="75"/>
      <c r="Q18955" s="75"/>
      <c r="W18955" s="75"/>
      <c r="AD18955" s="77"/>
    </row>
    <row r="18956" spans="16:30" ht="4.5" customHeight="1" x14ac:dyDescent="0.2">
      <c r="P18956" s="75"/>
      <c r="Q18956" s="75"/>
      <c r="W18956" s="75"/>
      <c r="AD18956" s="77"/>
    </row>
    <row r="18957" spans="16:30" ht="4.5" customHeight="1" x14ac:dyDescent="0.2">
      <c r="P18957" s="75"/>
      <c r="Q18957" s="75"/>
      <c r="W18957" s="75"/>
      <c r="AD18957" s="77"/>
    </row>
    <row r="18958" spans="16:30" ht="4.5" customHeight="1" x14ac:dyDescent="0.2">
      <c r="P18958" s="75"/>
      <c r="Q18958" s="75"/>
      <c r="W18958" s="75"/>
      <c r="AD18958" s="77"/>
    </row>
    <row r="18959" spans="16:30" ht="4.5" customHeight="1" x14ac:dyDescent="0.2">
      <c r="P18959" s="75"/>
      <c r="Q18959" s="75"/>
      <c r="W18959" s="75"/>
      <c r="AD18959" s="77"/>
    </row>
    <row r="18960" spans="16:30" ht="4.5" customHeight="1" x14ac:dyDescent="0.2">
      <c r="P18960" s="75"/>
      <c r="Q18960" s="75"/>
      <c r="W18960" s="75"/>
      <c r="AD18960" s="77"/>
    </row>
    <row r="18961" spans="16:30" ht="4.5" customHeight="1" x14ac:dyDescent="0.2">
      <c r="P18961" s="75"/>
      <c r="Q18961" s="75"/>
      <c r="W18961" s="75"/>
      <c r="AD18961" s="77"/>
    </row>
    <row r="18962" spans="16:30" ht="4.5" customHeight="1" x14ac:dyDescent="0.2">
      <c r="P18962" s="75"/>
      <c r="Q18962" s="75"/>
      <c r="W18962" s="75"/>
      <c r="AD18962" s="77"/>
    </row>
    <row r="18963" spans="16:30" ht="4.5" customHeight="1" x14ac:dyDescent="0.2">
      <c r="P18963" s="75"/>
      <c r="Q18963" s="75"/>
      <c r="W18963" s="75"/>
      <c r="AD18963" s="77"/>
    </row>
    <row r="18964" spans="16:30" ht="4.5" customHeight="1" x14ac:dyDescent="0.2">
      <c r="P18964" s="75"/>
      <c r="Q18964" s="75"/>
      <c r="W18964" s="75"/>
      <c r="AD18964" s="77"/>
    </row>
    <row r="18965" spans="16:30" ht="4.5" customHeight="1" x14ac:dyDescent="0.2">
      <c r="P18965" s="75"/>
      <c r="Q18965" s="75"/>
      <c r="W18965" s="75"/>
      <c r="AD18965" s="77"/>
    </row>
    <row r="18966" spans="16:30" ht="4.5" customHeight="1" x14ac:dyDescent="0.2">
      <c r="P18966" s="75"/>
      <c r="Q18966" s="75"/>
      <c r="W18966" s="75"/>
      <c r="AD18966" s="77"/>
    </row>
    <row r="18967" spans="16:30" ht="4.5" customHeight="1" x14ac:dyDescent="0.2">
      <c r="P18967" s="75"/>
      <c r="Q18967" s="75"/>
      <c r="W18967" s="75"/>
      <c r="AD18967" s="77"/>
    </row>
    <row r="18968" spans="16:30" ht="4.5" customHeight="1" x14ac:dyDescent="0.2">
      <c r="P18968" s="75"/>
      <c r="Q18968" s="75"/>
      <c r="W18968" s="75"/>
      <c r="AD18968" s="77"/>
    </row>
    <row r="18969" spans="16:30" ht="4.5" customHeight="1" x14ac:dyDescent="0.2">
      <c r="P18969" s="75"/>
      <c r="Q18969" s="75"/>
      <c r="W18969" s="75"/>
      <c r="AD18969" s="77"/>
    </row>
    <row r="18970" spans="16:30" ht="4.5" customHeight="1" x14ac:dyDescent="0.2">
      <c r="P18970" s="75"/>
      <c r="Q18970" s="75"/>
      <c r="W18970" s="75"/>
      <c r="AD18970" s="77"/>
    </row>
    <row r="18971" spans="16:30" ht="4.5" customHeight="1" x14ac:dyDescent="0.2">
      <c r="P18971" s="75"/>
      <c r="Q18971" s="75"/>
      <c r="W18971" s="75"/>
      <c r="AD18971" s="77"/>
    </row>
    <row r="18972" spans="16:30" ht="4.5" customHeight="1" x14ac:dyDescent="0.2">
      <c r="P18972" s="75"/>
      <c r="Q18972" s="75"/>
      <c r="W18972" s="75"/>
      <c r="AD18972" s="77"/>
    </row>
    <row r="18973" spans="16:30" ht="4.5" customHeight="1" x14ac:dyDescent="0.2">
      <c r="P18973" s="75"/>
      <c r="Q18973" s="75"/>
      <c r="W18973" s="75"/>
      <c r="AD18973" s="77"/>
    </row>
    <row r="18974" spans="16:30" ht="4.5" customHeight="1" x14ac:dyDescent="0.2">
      <c r="P18974" s="75"/>
      <c r="Q18974" s="75"/>
      <c r="W18974" s="75"/>
      <c r="AD18974" s="77"/>
    </row>
    <row r="18975" spans="16:30" ht="4.5" customHeight="1" x14ac:dyDescent="0.2">
      <c r="P18975" s="75"/>
      <c r="Q18975" s="75"/>
      <c r="W18975" s="75"/>
      <c r="AD18975" s="77"/>
    </row>
    <row r="18976" spans="16:30" ht="4.5" customHeight="1" x14ac:dyDescent="0.2">
      <c r="P18976" s="75"/>
      <c r="Q18976" s="75"/>
      <c r="W18976" s="75"/>
      <c r="AD18976" s="77"/>
    </row>
    <row r="18977" spans="16:30" ht="4.5" customHeight="1" x14ac:dyDescent="0.2">
      <c r="P18977" s="75"/>
      <c r="Q18977" s="75"/>
      <c r="W18977" s="75"/>
      <c r="AD18977" s="77"/>
    </row>
    <row r="18978" spans="16:30" ht="4.5" customHeight="1" x14ac:dyDescent="0.2">
      <c r="P18978" s="75"/>
      <c r="Q18978" s="75"/>
      <c r="W18978" s="75"/>
      <c r="AD18978" s="77"/>
    </row>
    <row r="18979" spans="16:30" ht="4.5" customHeight="1" x14ac:dyDescent="0.2">
      <c r="P18979" s="75"/>
      <c r="Q18979" s="75"/>
      <c r="W18979" s="75"/>
      <c r="AD18979" s="77"/>
    </row>
    <row r="18980" spans="16:30" ht="4.5" customHeight="1" x14ac:dyDescent="0.2">
      <c r="P18980" s="75"/>
      <c r="Q18980" s="75"/>
      <c r="W18980" s="75"/>
      <c r="AD18980" s="77"/>
    </row>
    <row r="18981" spans="16:30" ht="4.5" customHeight="1" x14ac:dyDescent="0.2">
      <c r="P18981" s="75"/>
      <c r="Q18981" s="75"/>
      <c r="W18981" s="75"/>
      <c r="AD18981" s="77"/>
    </row>
    <row r="18982" spans="16:30" ht="4.5" customHeight="1" x14ac:dyDescent="0.2">
      <c r="P18982" s="75"/>
      <c r="Q18982" s="75"/>
      <c r="W18982" s="75"/>
      <c r="AD18982" s="77"/>
    </row>
    <row r="18983" spans="16:30" ht="4.5" customHeight="1" x14ac:dyDescent="0.2">
      <c r="P18983" s="75"/>
      <c r="Q18983" s="75"/>
      <c r="W18983" s="75"/>
      <c r="AD18983" s="77"/>
    </row>
    <row r="18984" spans="16:30" ht="4.5" customHeight="1" x14ac:dyDescent="0.2">
      <c r="P18984" s="75"/>
      <c r="Q18984" s="75"/>
      <c r="W18984" s="75"/>
      <c r="AD18984" s="77"/>
    </row>
    <row r="18985" spans="16:30" ht="4.5" customHeight="1" x14ac:dyDescent="0.2">
      <c r="P18985" s="75"/>
      <c r="Q18985" s="75"/>
      <c r="W18985" s="75"/>
      <c r="AD18985" s="77"/>
    </row>
    <row r="18986" spans="16:30" ht="4.5" customHeight="1" x14ac:dyDescent="0.2">
      <c r="P18986" s="75"/>
      <c r="Q18986" s="75"/>
      <c r="W18986" s="75"/>
      <c r="AD18986" s="77"/>
    </row>
    <row r="18987" spans="16:30" ht="4.5" customHeight="1" x14ac:dyDescent="0.2">
      <c r="P18987" s="75"/>
      <c r="Q18987" s="75"/>
      <c r="W18987" s="75"/>
      <c r="AD18987" s="77"/>
    </row>
    <row r="18988" spans="16:30" ht="4.5" customHeight="1" x14ac:dyDescent="0.2">
      <c r="P18988" s="75"/>
      <c r="Q18988" s="75"/>
      <c r="W18988" s="75"/>
      <c r="AD18988" s="77"/>
    </row>
    <row r="18989" spans="16:30" ht="4.5" customHeight="1" x14ac:dyDescent="0.2">
      <c r="P18989" s="75"/>
      <c r="Q18989" s="75"/>
      <c r="W18989" s="75"/>
      <c r="AD18989" s="77"/>
    </row>
    <row r="18990" spans="16:30" ht="4.5" customHeight="1" x14ac:dyDescent="0.2">
      <c r="P18990" s="75"/>
      <c r="Q18990" s="75"/>
      <c r="W18990" s="75"/>
      <c r="AD18990" s="77"/>
    </row>
    <row r="18991" spans="16:30" ht="4.5" customHeight="1" x14ac:dyDescent="0.2">
      <c r="P18991" s="75"/>
      <c r="Q18991" s="75"/>
      <c r="W18991" s="75"/>
      <c r="AD18991" s="77"/>
    </row>
    <row r="18992" spans="16:30" ht="4.5" customHeight="1" x14ac:dyDescent="0.2">
      <c r="P18992" s="75"/>
      <c r="Q18992" s="75"/>
      <c r="W18992" s="75"/>
      <c r="AD18992" s="77"/>
    </row>
    <row r="18993" spans="16:30" ht="4.5" customHeight="1" x14ac:dyDescent="0.2">
      <c r="P18993" s="75"/>
      <c r="Q18993" s="75"/>
      <c r="W18993" s="75"/>
      <c r="AD18993" s="77"/>
    </row>
    <row r="18994" spans="16:30" ht="4.5" customHeight="1" x14ac:dyDescent="0.2">
      <c r="P18994" s="75"/>
      <c r="Q18994" s="75"/>
      <c r="W18994" s="75"/>
      <c r="AD18994" s="77"/>
    </row>
    <row r="18995" spans="16:30" ht="4.5" customHeight="1" x14ac:dyDescent="0.2">
      <c r="P18995" s="75"/>
      <c r="Q18995" s="75"/>
      <c r="W18995" s="75"/>
      <c r="AD18995" s="77"/>
    </row>
    <row r="18996" spans="16:30" ht="4.5" customHeight="1" x14ac:dyDescent="0.2">
      <c r="P18996" s="75"/>
      <c r="Q18996" s="75"/>
      <c r="W18996" s="75"/>
      <c r="AD18996" s="77"/>
    </row>
    <row r="18997" spans="16:30" ht="4.5" customHeight="1" x14ac:dyDescent="0.2">
      <c r="P18997" s="75"/>
      <c r="Q18997" s="75"/>
      <c r="W18997" s="75"/>
      <c r="AD18997" s="77"/>
    </row>
    <row r="18998" spans="16:30" ht="4.5" customHeight="1" x14ac:dyDescent="0.2">
      <c r="P18998" s="75"/>
      <c r="Q18998" s="75"/>
      <c r="W18998" s="75"/>
      <c r="AD18998" s="77"/>
    </row>
    <row r="18999" spans="16:30" ht="4.5" customHeight="1" x14ac:dyDescent="0.2">
      <c r="P18999" s="75"/>
      <c r="Q18999" s="75"/>
      <c r="W18999" s="75"/>
      <c r="AD18999" s="77"/>
    </row>
    <row r="19000" spans="16:30" ht="4.5" customHeight="1" x14ac:dyDescent="0.2">
      <c r="P19000" s="75"/>
      <c r="Q19000" s="75"/>
      <c r="W19000" s="75"/>
      <c r="AD19000" s="77"/>
    </row>
    <row r="19001" spans="16:30" ht="4.5" customHeight="1" x14ac:dyDescent="0.2">
      <c r="P19001" s="75"/>
      <c r="Q19001" s="75"/>
      <c r="W19001" s="75"/>
      <c r="AD19001" s="77"/>
    </row>
    <row r="19002" spans="16:30" ht="4.5" customHeight="1" x14ac:dyDescent="0.2">
      <c r="P19002" s="75"/>
      <c r="Q19002" s="75"/>
      <c r="W19002" s="75"/>
      <c r="AD19002" s="77"/>
    </row>
    <row r="19003" spans="16:30" ht="4.5" customHeight="1" x14ac:dyDescent="0.2">
      <c r="P19003" s="75"/>
      <c r="Q19003" s="75"/>
      <c r="W19003" s="75"/>
      <c r="AD19003" s="77"/>
    </row>
    <row r="19004" spans="16:30" ht="4.5" customHeight="1" x14ac:dyDescent="0.2">
      <c r="P19004" s="75"/>
      <c r="Q19004" s="75"/>
      <c r="W19004" s="75"/>
      <c r="AD19004" s="77"/>
    </row>
    <row r="19005" spans="16:30" ht="4.5" customHeight="1" x14ac:dyDescent="0.2">
      <c r="P19005" s="75"/>
      <c r="Q19005" s="75"/>
      <c r="W19005" s="75"/>
      <c r="AD19005" s="77"/>
    </row>
    <row r="19006" spans="16:30" ht="4.5" customHeight="1" x14ac:dyDescent="0.2">
      <c r="P19006" s="75"/>
      <c r="Q19006" s="75"/>
      <c r="W19006" s="75"/>
      <c r="AD19006" s="77"/>
    </row>
    <row r="19007" spans="16:30" ht="4.5" customHeight="1" x14ac:dyDescent="0.2">
      <c r="P19007" s="75"/>
      <c r="Q19007" s="75"/>
      <c r="W19007" s="75"/>
      <c r="AD19007" s="77"/>
    </row>
    <row r="19008" spans="16:30" ht="4.5" customHeight="1" x14ac:dyDescent="0.2">
      <c r="P19008" s="75"/>
      <c r="Q19008" s="75"/>
      <c r="W19008" s="75"/>
      <c r="AD19008" s="77"/>
    </row>
    <row r="19009" spans="16:30" ht="4.5" customHeight="1" x14ac:dyDescent="0.2">
      <c r="P19009" s="75"/>
      <c r="Q19009" s="75"/>
      <c r="W19009" s="75"/>
      <c r="AD19009" s="77"/>
    </row>
    <row r="19010" spans="16:30" ht="4.5" customHeight="1" x14ac:dyDescent="0.2">
      <c r="P19010" s="75"/>
      <c r="Q19010" s="75"/>
      <c r="W19010" s="75"/>
      <c r="AD19010" s="77"/>
    </row>
    <row r="19011" spans="16:30" ht="4.5" customHeight="1" x14ac:dyDescent="0.2">
      <c r="P19011" s="75"/>
      <c r="Q19011" s="75"/>
      <c r="W19011" s="75"/>
      <c r="AD19011" s="77"/>
    </row>
    <row r="19012" spans="16:30" ht="4.5" customHeight="1" x14ac:dyDescent="0.2">
      <c r="P19012" s="75"/>
      <c r="Q19012" s="75"/>
      <c r="W19012" s="75"/>
      <c r="AD19012" s="77"/>
    </row>
    <row r="19013" spans="16:30" ht="4.5" customHeight="1" x14ac:dyDescent="0.2">
      <c r="P19013" s="75"/>
      <c r="Q19013" s="75"/>
      <c r="W19013" s="75"/>
      <c r="AD19013" s="77"/>
    </row>
    <row r="19014" spans="16:30" ht="4.5" customHeight="1" x14ac:dyDescent="0.2">
      <c r="P19014" s="75"/>
      <c r="Q19014" s="75"/>
      <c r="W19014" s="75"/>
      <c r="AD19014" s="77"/>
    </row>
    <row r="19015" spans="16:30" ht="4.5" customHeight="1" x14ac:dyDescent="0.2">
      <c r="P19015" s="75"/>
      <c r="Q19015" s="75"/>
      <c r="W19015" s="75"/>
      <c r="AD19015" s="77"/>
    </row>
    <row r="19016" spans="16:30" ht="4.5" customHeight="1" x14ac:dyDescent="0.2">
      <c r="P19016" s="75"/>
      <c r="Q19016" s="75"/>
      <c r="W19016" s="75"/>
      <c r="AD19016" s="77"/>
    </row>
    <row r="19017" spans="16:30" ht="4.5" customHeight="1" x14ac:dyDescent="0.2">
      <c r="P19017" s="75"/>
      <c r="Q19017" s="75"/>
      <c r="W19017" s="75"/>
      <c r="AD19017" s="77"/>
    </row>
    <row r="19018" spans="16:30" ht="4.5" customHeight="1" x14ac:dyDescent="0.2">
      <c r="P19018" s="75"/>
      <c r="Q19018" s="75"/>
      <c r="W19018" s="75"/>
      <c r="AD19018" s="77"/>
    </row>
    <row r="19019" spans="16:30" ht="4.5" customHeight="1" x14ac:dyDescent="0.2">
      <c r="P19019" s="75"/>
      <c r="Q19019" s="75"/>
      <c r="W19019" s="75"/>
      <c r="AD19019" s="77"/>
    </row>
    <row r="19020" spans="16:30" ht="4.5" customHeight="1" x14ac:dyDescent="0.2">
      <c r="P19020" s="75"/>
      <c r="Q19020" s="75"/>
      <c r="W19020" s="75"/>
      <c r="AD19020" s="77"/>
    </row>
    <row r="19021" spans="16:30" ht="4.5" customHeight="1" x14ac:dyDescent="0.2">
      <c r="P19021" s="75"/>
      <c r="Q19021" s="75"/>
      <c r="W19021" s="75"/>
      <c r="AD19021" s="77"/>
    </row>
    <row r="19022" spans="16:30" ht="4.5" customHeight="1" x14ac:dyDescent="0.2">
      <c r="P19022" s="75"/>
      <c r="Q19022" s="75"/>
      <c r="W19022" s="75"/>
      <c r="AD19022" s="77"/>
    </row>
    <row r="19023" spans="16:30" ht="4.5" customHeight="1" x14ac:dyDescent="0.2">
      <c r="P19023" s="75"/>
      <c r="Q19023" s="75"/>
      <c r="W19023" s="75"/>
      <c r="AD19023" s="77"/>
    </row>
    <row r="19024" spans="16:30" ht="4.5" customHeight="1" x14ac:dyDescent="0.2">
      <c r="P19024" s="75"/>
      <c r="Q19024" s="75"/>
      <c r="W19024" s="75"/>
      <c r="AD19024" s="77"/>
    </row>
    <row r="19025" spans="16:30" ht="4.5" customHeight="1" x14ac:dyDescent="0.2">
      <c r="P19025" s="75"/>
      <c r="Q19025" s="75"/>
      <c r="W19025" s="75"/>
      <c r="AD19025" s="77"/>
    </row>
    <row r="19026" spans="16:30" ht="4.5" customHeight="1" x14ac:dyDescent="0.2">
      <c r="P19026" s="75"/>
      <c r="Q19026" s="75"/>
      <c r="W19026" s="75"/>
      <c r="AD19026" s="77"/>
    </row>
    <row r="19027" spans="16:30" ht="4.5" customHeight="1" x14ac:dyDescent="0.2">
      <c r="P19027" s="75"/>
      <c r="Q19027" s="75"/>
      <c r="W19027" s="75"/>
      <c r="AD19027" s="77"/>
    </row>
    <row r="19028" spans="16:30" ht="4.5" customHeight="1" x14ac:dyDescent="0.2">
      <c r="P19028" s="75"/>
      <c r="Q19028" s="75"/>
      <c r="W19028" s="75"/>
      <c r="AD19028" s="77"/>
    </row>
    <row r="19029" spans="16:30" ht="4.5" customHeight="1" x14ac:dyDescent="0.2">
      <c r="P19029" s="75"/>
      <c r="Q19029" s="75"/>
      <c r="W19029" s="75"/>
      <c r="AD19029" s="77"/>
    </row>
    <row r="19030" spans="16:30" ht="4.5" customHeight="1" x14ac:dyDescent="0.2">
      <c r="P19030" s="75"/>
      <c r="Q19030" s="75"/>
      <c r="W19030" s="75"/>
      <c r="AD19030" s="77"/>
    </row>
    <row r="19031" spans="16:30" ht="4.5" customHeight="1" x14ac:dyDescent="0.2">
      <c r="P19031" s="75"/>
      <c r="Q19031" s="75"/>
      <c r="W19031" s="75"/>
      <c r="AD19031" s="77"/>
    </row>
    <row r="19032" spans="16:30" ht="4.5" customHeight="1" x14ac:dyDescent="0.2">
      <c r="P19032" s="75"/>
      <c r="Q19032" s="75"/>
      <c r="W19032" s="75"/>
      <c r="AD19032" s="77"/>
    </row>
    <row r="19033" spans="16:30" ht="4.5" customHeight="1" x14ac:dyDescent="0.2">
      <c r="P19033" s="75"/>
      <c r="Q19033" s="75"/>
      <c r="W19033" s="75"/>
      <c r="AD19033" s="77"/>
    </row>
    <row r="19034" spans="16:30" ht="4.5" customHeight="1" x14ac:dyDescent="0.2">
      <c r="P19034" s="75"/>
      <c r="Q19034" s="75"/>
      <c r="W19034" s="75"/>
      <c r="AD19034" s="77"/>
    </row>
    <row r="19035" spans="16:30" ht="4.5" customHeight="1" x14ac:dyDescent="0.2">
      <c r="P19035" s="75"/>
      <c r="Q19035" s="75"/>
      <c r="W19035" s="75"/>
      <c r="AD19035" s="77"/>
    </row>
    <row r="19036" spans="16:30" ht="4.5" customHeight="1" x14ac:dyDescent="0.2">
      <c r="P19036" s="75"/>
      <c r="Q19036" s="75"/>
      <c r="W19036" s="75"/>
      <c r="AD19036" s="77"/>
    </row>
    <row r="19037" spans="16:30" ht="4.5" customHeight="1" x14ac:dyDescent="0.2">
      <c r="P19037" s="75"/>
      <c r="Q19037" s="75"/>
      <c r="W19037" s="75"/>
      <c r="AD19037" s="77"/>
    </row>
    <row r="19038" spans="16:30" ht="4.5" customHeight="1" x14ac:dyDescent="0.2">
      <c r="P19038" s="75"/>
      <c r="Q19038" s="75"/>
      <c r="W19038" s="75"/>
      <c r="AD19038" s="77"/>
    </row>
    <row r="19039" spans="16:30" ht="4.5" customHeight="1" x14ac:dyDescent="0.2">
      <c r="P19039" s="75"/>
      <c r="Q19039" s="75"/>
      <c r="W19039" s="75"/>
      <c r="AD19039" s="77"/>
    </row>
    <row r="19040" spans="16:30" ht="4.5" customHeight="1" x14ac:dyDescent="0.2">
      <c r="P19040" s="75"/>
      <c r="Q19040" s="75"/>
      <c r="W19040" s="75"/>
      <c r="AD19040" s="77"/>
    </row>
    <row r="19041" spans="16:30" ht="4.5" customHeight="1" x14ac:dyDescent="0.2">
      <c r="P19041" s="75"/>
      <c r="Q19041" s="75"/>
      <c r="W19041" s="75"/>
      <c r="AD19041" s="77"/>
    </row>
    <row r="19042" spans="16:30" ht="4.5" customHeight="1" x14ac:dyDescent="0.2">
      <c r="P19042" s="75"/>
      <c r="Q19042" s="75"/>
      <c r="W19042" s="75"/>
      <c r="AD19042" s="77"/>
    </row>
    <row r="19043" spans="16:30" ht="4.5" customHeight="1" x14ac:dyDescent="0.2">
      <c r="P19043" s="75"/>
      <c r="Q19043" s="75"/>
      <c r="W19043" s="75"/>
      <c r="AD19043" s="77"/>
    </row>
    <row r="19044" spans="16:30" ht="4.5" customHeight="1" x14ac:dyDescent="0.2">
      <c r="P19044" s="75"/>
      <c r="Q19044" s="75"/>
      <c r="W19044" s="75"/>
      <c r="AD19044" s="77"/>
    </row>
    <row r="19045" spans="16:30" ht="4.5" customHeight="1" x14ac:dyDescent="0.2">
      <c r="P19045" s="75"/>
      <c r="Q19045" s="75"/>
      <c r="W19045" s="75"/>
      <c r="AD19045" s="77"/>
    </row>
    <row r="19046" spans="16:30" ht="4.5" customHeight="1" x14ac:dyDescent="0.2">
      <c r="P19046" s="75"/>
      <c r="Q19046" s="75"/>
      <c r="W19046" s="75"/>
      <c r="AD19046" s="77"/>
    </row>
    <row r="19047" spans="16:30" ht="4.5" customHeight="1" x14ac:dyDescent="0.2">
      <c r="P19047" s="75"/>
      <c r="Q19047" s="75"/>
      <c r="W19047" s="75"/>
      <c r="AD19047" s="77"/>
    </row>
    <row r="19048" spans="16:30" ht="4.5" customHeight="1" x14ac:dyDescent="0.2">
      <c r="P19048" s="75"/>
      <c r="Q19048" s="75"/>
      <c r="W19048" s="75"/>
      <c r="AD19048" s="77"/>
    </row>
    <row r="19049" spans="16:30" ht="4.5" customHeight="1" x14ac:dyDescent="0.2">
      <c r="P19049" s="75"/>
      <c r="Q19049" s="75"/>
      <c r="W19049" s="75"/>
      <c r="AD19049" s="77"/>
    </row>
    <row r="19050" spans="16:30" ht="4.5" customHeight="1" x14ac:dyDescent="0.2">
      <c r="P19050" s="75"/>
      <c r="Q19050" s="75"/>
      <c r="W19050" s="75"/>
      <c r="AD19050" s="77"/>
    </row>
    <row r="19051" spans="16:30" ht="4.5" customHeight="1" x14ac:dyDescent="0.2">
      <c r="P19051" s="75"/>
      <c r="Q19051" s="75"/>
      <c r="W19051" s="75"/>
      <c r="AD19051" s="77"/>
    </row>
    <row r="19052" spans="16:30" ht="4.5" customHeight="1" x14ac:dyDescent="0.2">
      <c r="P19052" s="75"/>
      <c r="Q19052" s="75"/>
      <c r="W19052" s="75"/>
      <c r="AD19052" s="77"/>
    </row>
    <row r="19053" spans="16:30" ht="4.5" customHeight="1" x14ac:dyDescent="0.2">
      <c r="P19053" s="75"/>
      <c r="Q19053" s="75"/>
      <c r="W19053" s="75"/>
      <c r="AD19053" s="77"/>
    </row>
    <row r="19054" spans="16:30" ht="4.5" customHeight="1" x14ac:dyDescent="0.2">
      <c r="P19054" s="75"/>
      <c r="Q19054" s="75"/>
      <c r="W19054" s="75"/>
      <c r="AD19054" s="77"/>
    </row>
    <row r="19055" spans="16:30" ht="4.5" customHeight="1" x14ac:dyDescent="0.2">
      <c r="P19055" s="75"/>
      <c r="Q19055" s="75"/>
      <c r="W19055" s="75"/>
      <c r="AD19055" s="77"/>
    </row>
    <row r="19056" spans="16:30" ht="4.5" customHeight="1" x14ac:dyDescent="0.2">
      <c r="P19056" s="75"/>
      <c r="Q19056" s="75"/>
      <c r="W19056" s="75"/>
      <c r="AD19056" s="77"/>
    </row>
    <row r="19057" spans="16:30" ht="4.5" customHeight="1" x14ac:dyDescent="0.2">
      <c r="P19057" s="75"/>
      <c r="Q19057" s="75"/>
      <c r="W19057" s="75"/>
      <c r="AD19057" s="77"/>
    </row>
    <row r="19058" spans="16:30" ht="4.5" customHeight="1" x14ac:dyDescent="0.2">
      <c r="P19058" s="75"/>
      <c r="Q19058" s="75"/>
      <c r="W19058" s="75"/>
      <c r="AD19058" s="77"/>
    </row>
    <row r="19059" spans="16:30" ht="4.5" customHeight="1" x14ac:dyDescent="0.2">
      <c r="P19059" s="75"/>
      <c r="Q19059" s="75"/>
      <c r="W19059" s="75"/>
      <c r="AD19059" s="77"/>
    </row>
    <row r="19060" spans="16:30" ht="4.5" customHeight="1" x14ac:dyDescent="0.2">
      <c r="P19060" s="75"/>
      <c r="Q19060" s="75"/>
      <c r="W19060" s="75"/>
      <c r="AD19060" s="77"/>
    </row>
    <row r="19061" spans="16:30" ht="4.5" customHeight="1" x14ac:dyDescent="0.2">
      <c r="P19061" s="75"/>
      <c r="Q19061" s="75"/>
      <c r="W19061" s="75"/>
      <c r="AD19061" s="77"/>
    </row>
    <row r="19062" spans="16:30" ht="4.5" customHeight="1" x14ac:dyDescent="0.2">
      <c r="P19062" s="75"/>
      <c r="Q19062" s="75"/>
      <c r="W19062" s="75"/>
      <c r="AD19062" s="77"/>
    </row>
    <row r="19063" spans="16:30" ht="4.5" customHeight="1" x14ac:dyDescent="0.2">
      <c r="P19063" s="75"/>
      <c r="Q19063" s="75"/>
      <c r="W19063" s="75"/>
      <c r="AD19063" s="77"/>
    </row>
    <row r="19064" spans="16:30" ht="4.5" customHeight="1" x14ac:dyDescent="0.2">
      <c r="P19064" s="75"/>
      <c r="Q19064" s="75"/>
      <c r="W19064" s="75"/>
      <c r="AD19064" s="77"/>
    </row>
    <row r="19065" spans="16:30" ht="4.5" customHeight="1" x14ac:dyDescent="0.2">
      <c r="P19065" s="75"/>
      <c r="Q19065" s="75"/>
      <c r="W19065" s="75"/>
      <c r="AD19065" s="77"/>
    </row>
    <row r="19066" spans="16:30" ht="4.5" customHeight="1" x14ac:dyDescent="0.2">
      <c r="P19066" s="75"/>
      <c r="Q19066" s="75"/>
      <c r="W19066" s="75"/>
      <c r="AD19066" s="77"/>
    </row>
    <row r="19067" spans="16:30" ht="4.5" customHeight="1" x14ac:dyDescent="0.2">
      <c r="P19067" s="75"/>
      <c r="Q19067" s="75"/>
      <c r="W19067" s="75"/>
      <c r="AD19067" s="77"/>
    </row>
    <row r="19068" spans="16:30" ht="4.5" customHeight="1" x14ac:dyDescent="0.2">
      <c r="P19068" s="75"/>
      <c r="Q19068" s="75"/>
      <c r="W19068" s="75"/>
      <c r="AD19068" s="77"/>
    </row>
    <row r="19069" spans="16:30" ht="4.5" customHeight="1" x14ac:dyDescent="0.2">
      <c r="P19069" s="75"/>
      <c r="Q19069" s="75"/>
      <c r="W19069" s="75"/>
      <c r="AD19069" s="77"/>
    </row>
    <row r="19070" spans="16:30" ht="4.5" customHeight="1" x14ac:dyDescent="0.2">
      <c r="P19070" s="75"/>
      <c r="Q19070" s="75"/>
      <c r="W19070" s="75"/>
      <c r="AD19070" s="77"/>
    </row>
    <row r="19071" spans="16:30" ht="4.5" customHeight="1" x14ac:dyDescent="0.2">
      <c r="P19071" s="75"/>
      <c r="Q19071" s="75"/>
      <c r="W19071" s="75"/>
      <c r="AD19071" s="77"/>
    </row>
    <row r="19072" spans="16:30" ht="4.5" customHeight="1" x14ac:dyDescent="0.2">
      <c r="P19072" s="75"/>
      <c r="Q19072" s="75"/>
      <c r="W19072" s="75"/>
      <c r="AD19072" s="77"/>
    </row>
    <row r="19073" spans="16:30" ht="4.5" customHeight="1" x14ac:dyDescent="0.2">
      <c r="P19073" s="75"/>
      <c r="Q19073" s="75"/>
      <c r="W19073" s="75"/>
      <c r="AD19073" s="77"/>
    </row>
    <row r="19074" spans="16:30" ht="4.5" customHeight="1" x14ac:dyDescent="0.2">
      <c r="P19074" s="75"/>
      <c r="Q19074" s="75"/>
      <c r="W19074" s="75"/>
      <c r="AD19074" s="77"/>
    </row>
    <row r="19075" spans="16:30" ht="4.5" customHeight="1" x14ac:dyDescent="0.2">
      <c r="P19075" s="75"/>
      <c r="Q19075" s="75"/>
      <c r="W19075" s="75"/>
      <c r="AD19075" s="77"/>
    </row>
    <row r="19076" spans="16:30" ht="4.5" customHeight="1" x14ac:dyDescent="0.2">
      <c r="P19076" s="75"/>
      <c r="Q19076" s="75"/>
      <c r="W19076" s="75"/>
      <c r="AD19076" s="77"/>
    </row>
    <row r="19077" spans="16:30" ht="4.5" customHeight="1" x14ac:dyDescent="0.2">
      <c r="P19077" s="75"/>
      <c r="Q19077" s="75"/>
      <c r="W19077" s="75"/>
      <c r="AD19077" s="77"/>
    </row>
    <row r="19078" spans="16:30" ht="4.5" customHeight="1" x14ac:dyDescent="0.2">
      <c r="P19078" s="75"/>
      <c r="Q19078" s="75"/>
      <c r="W19078" s="75"/>
      <c r="AD19078" s="77"/>
    </row>
    <row r="19079" spans="16:30" ht="4.5" customHeight="1" x14ac:dyDescent="0.2">
      <c r="P19079" s="75"/>
      <c r="Q19079" s="75"/>
      <c r="W19079" s="75"/>
      <c r="AD19079" s="77"/>
    </row>
    <row r="19080" spans="16:30" ht="4.5" customHeight="1" x14ac:dyDescent="0.2">
      <c r="P19080" s="75"/>
      <c r="Q19080" s="75"/>
      <c r="W19080" s="75"/>
      <c r="AD19080" s="77"/>
    </row>
    <row r="19081" spans="16:30" ht="4.5" customHeight="1" x14ac:dyDescent="0.2">
      <c r="P19081" s="75"/>
      <c r="Q19081" s="75"/>
      <c r="W19081" s="75"/>
      <c r="AD19081" s="77"/>
    </row>
    <row r="19082" spans="16:30" ht="4.5" customHeight="1" x14ac:dyDescent="0.2">
      <c r="P19082" s="75"/>
      <c r="Q19082" s="75"/>
      <c r="W19082" s="75"/>
      <c r="AD19082" s="77"/>
    </row>
    <row r="19083" spans="16:30" ht="4.5" customHeight="1" x14ac:dyDescent="0.2">
      <c r="P19083" s="75"/>
      <c r="Q19083" s="75"/>
      <c r="W19083" s="75"/>
      <c r="AD19083" s="77"/>
    </row>
    <row r="19084" spans="16:30" ht="4.5" customHeight="1" x14ac:dyDescent="0.2">
      <c r="P19084" s="75"/>
      <c r="Q19084" s="75"/>
      <c r="W19084" s="75"/>
      <c r="AD19084" s="77"/>
    </row>
    <row r="19085" spans="16:30" ht="4.5" customHeight="1" x14ac:dyDescent="0.2">
      <c r="P19085" s="75"/>
      <c r="Q19085" s="75"/>
      <c r="W19085" s="75"/>
      <c r="AD19085" s="77"/>
    </row>
    <row r="19086" spans="16:30" ht="4.5" customHeight="1" x14ac:dyDescent="0.2">
      <c r="P19086" s="75"/>
      <c r="Q19086" s="75"/>
      <c r="W19086" s="75"/>
      <c r="AD19086" s="77"/>
    </row>
    <row r="19087" spans="16:30" ht="4.5" customHeight="1" x14ac:dyDescent="0.2">
      <c r="P19087" s="75"/>
      <c r="Q19087" s="75"/>
      <c r="W19087" s="75"/>
      <c r="AD19087" s="77"/>
    </row>
    <row r="19088" spans="16:30" ht="4.5" customHeight="1" x14ac:dyDescent="0.2">
      <c r="P19088" s="75"/>
      <c r="Q19088" s="75"/>
      <c r="W19088" s="75"/>
      <c r="AD19088" s="77"/>
    </row>
    <row r="19089" spans="16:30" ht="4.5" customHeight="1" x14ac:dyDescent="0.2">
      <c r="P19089" s="75"/>
      <c r="Q19089" s="75"/>
      <c r="W19089" s="75"/>
      <c r="AD19089" s="77"/>
    </row>
    <row r="19090" spans="16:30" ht="4.5" customHeight="1" x14ac:dyDescent="0.2">
      <c r="P19090" s="75"/>
      <c r="Q19090" s="75"/>
      <c r="W19090" s="75"/>
      <c r="AD19090" s="77"/>
    </row>
    <row r="19091" spans="16:30" ht="4.5" customHeight="1" x14ac:dyDescent="0.2">
      <c r="P19091" s="75"/>
      <c r="Q19091" s="75"/>
      <c r="W19091" s="75"/>
      <c r="AD19091" s="77"/>
    </row>
    <row r="19092" spans="16:30" ht="4.5" customHeight="1" x14ac:dyDescent="0.2">
      <c r="P19092" s="75"/>
      <c r="Q19092" s="75"/>
      <c r="W19092" s="75"/>
      <c r="AD19092" s="77"/>
    </row>
    <row r="19093" spans="16:30" ht="4.5" customHeight="1" x14ac:dyDescent="0.2">
      <c r="P19093" s="75"/>
      <c r="Q19093" s="75"/>
      <c r="W19093" s="75"/>
      <c r="AD19093" s="77"/>
    </row>
    <row r="19094" spans="16:30" ht="4.5" customHeight="1" x14ac:dyDescent="0.2">
      <c r="P19094" s="75"/>
      <c r="Q19094" s="75"/>
      <c r="W19094" s="75"/>
      <c r="AD19094" s="77"/>
    </row>
    <row r="19095" spans="16:30" ht="4.5" customHeight="1" x14ac:dyDescent="0.2">
      <c r="P19095" s="75"/>
      <c r="Q19095" s="75"/>
      <c r="W19095" s="75"/>
      <c r="AD19095" s="77"/>
    </row>
    <row r="19096" spans="16:30" ht="4.5" customHeight="1" x14ac:dyDescent="0.2">
      <c r="P19096" s="75"/>
      <c r="Q19096" s="75"/>
      <c r="W19096" s="75"/>
      <c r="AD19096" s="77"/>
    </row>
    <row r="19097" spans="16:30" ht="4.5" customHeight="1" x14ac:dyDescent="0.2">
      <c r="P19097" s="75"/>
      <c r="Q19097" s="75"/>
      <c r="W19097" s="75"/>
      <c r="AD19097" s="77"/>
    </row>
    <row r="19098" spans="16:30" ht="4.5" customHeight="1" x14ac:dyDescent="0.2">
      <c r="P19098" s="75"/>
      <c r="Q19098" s="75"/>
      <c r="W19098" s="75"/>
      <c r="AD19098" s="77"/>
    </row>
    <row r="19099" spans="16:30" ht="4.5" customHeight="1" x14ac:dyDescent="0.2">
      <c r="P19099" s="75"/>
      <c r="Q19099" s="75"/>
      <c r="W19099" s="75"/>
      <c r="AD19099" s="77"/>
    </row>
    <row r="19100" spans="16:30" ht="4.5" customHeight="1" x14ac:dyDescent="0.2">
      <c r="P19100" s="75"/>
      <c r="Q19100" s="75"/>
      <c r="W19100" s="75"/>
      <c r="AD19100" s="77"/>
    </row>
    <row r="19101" spans="16:30" ht="4.5" customHeight="1" x14ac:dyDescent="0.2">
      <c r="P19101" s="75"/>
      <c r="Q19101" s="75"/>
      <c r="W19101" s="75"/>
      <c r="AD19101" s="77"/>
    </row>
    <row r="19102" spans="16:30" ht="4.5" customHeight="1" x14ac:dyDescent="0.2">
      <c r="P19102" s="75"/>
      <c r="Q19102" s="75"/>
      <c r="W19102" s="75"/>
      <c r="AD19102" s="77"/>
    </row>
    <row r="19103" spans="16:30" ht="4.5" customHeight="1" x14ac:dyDescent="0.2">
      <c r="P19103" s="75"/>
      <c r="Q19103" s="75"/>
      <c r="W19103" s="75"/>
      <c r="AD19103" s="77"/>
    </row>
    <row r="19104" spans="16:30" ht="4.5" customHeight="1" x14ac:dyDescent="0.2">
      <c r="P19104" s="75"/>
      <c r="Q19104" s="75"/>
      <c r="W19104" s="75"/>
      <c r="AD19104" s="77"/>
    </row>
    <row r="19105" spans="16:30" ht="4.5" customHeight="1" x14ac:dyDescent="0.2">
      <c r="P19105" s="75"/>
      <c r="Q19105" s="75"/>
      <c r="W19105" s="75"/>
      <c r="AD19105" s="77"/>
    </row>
    <row r="19106" spans="16:30" ht="4.5" customHeight="1" x14ac:dyDescent="0.2">
      <c r="P19106" s="75"/>
      <c r="Q19106" s="75"/>
      <c r="W19106" s="75"/>
      <c r="AD19106" s="77"/>
    </row>
    <row r="19107" spans="16:30" ht="4.5" customHeight="1" x14ac:dyDescent="0.2">
      <c r="P19107" s="75"/>
      <c r="Q19107" s="75"/>
      <c r="W19107" s="75"/>
      <c r="AD19107" s="77"/>
    </row>
    <row r="19108" spans="16:30" ht="4.5" customHeight="1" x14ac:dyDescent="0.2">
      <c r="P19108" s="75"/>
      <c r="Q19108" s="75"/>
      <c r="W19108" s="75"/>
      <c r="AD19108" s="77"/>
    </row>
    <row r="19109" spans="16:30" ht="4.5" customHeight="1" x14ac:dyDescent="0.2">
      <c r="P19109" s="75"/>
      <c r="Q19109" s="75"/>
      <c r="W19109" s="75"/>
      <c r="AD19109" s="77"/>
    </row>
    <row r="19110" spans="16:30" ht="4.5" customHeight="1" x14ac:dyDescent="0.2">
      <c r="P19110" s="75"/>
      <c r="Q19110" s="75"/>
      <c r="W19110" s="75"/>
      <c r="AD19110" s="77"/>
    </row>
    <row r="19111" spans="16:30" ht="4.5" customHeight="1" x14ac:dyDescent="0.2">
      <c r="P19111" s="75"/>
      <c r="Q19111" s="75"/>
      <c r="W19111" s="75"/>
      <c r="AD19111" s="77"/>
    </row>
    <row r="19112" spans="16:30" ht="4.5" customHeight="1" x14ac:dyDescent="0.2">
      <c r="P19112" s="75"/>
      <c r="Q19112" s="75"/>
      <c r="W19112" s="75"/>
      <c r="AD19112" s="77"/>
    </row>
    <row r="19113" spans="16:30" ht="4.5" customHeight="1" x14ac:dyDescent="0.2">
      <c r="P19113" s="75"/>
      <c r="Q19113" s="75"/>
      <c r="W19113" s="75"/>
      <c r="AD19113" s="77"/>
    </row>
    <row r="19114" spans="16:30" ht="4.5" customHeight="1" x14ac:dyDescent="0.2">
      <c r="P19114" s="75"/>
      <c r="Q19114" s="75"/>
      <c r="W19114" s="75"/>
      <c r="AD19114" s="77"/>
    </row>
    <row r="19115" spans="16:30" ht="4.5" customHeight="1" x14ac:dyDescent="0.2">
      <c r="P19115" s="75"/>
      <c r="Q19115" s="75"/>
      <c r="W19115" s="75"/>
      <c r="AD19115" s="77"/>
    </row>
    <row r="19116" spans="16:30" ht="4.5" customHeight="1" x14ac:dyDescent="0.2">
      <c r="P19116" s="75"/>
      <c r="Q19116" s="75"/>
      <c r="W19116" s="75"/>
      <c r="AD19116" s="77"/>
    </row>
    <row r="19117" spans="16:30" ht="4.5" customHeight="1" x14ac:dyDescent="0.2">
      <c r="P19117" s="75"/>
      <c r="Q19117" s="75"/>
      <c r="W19117" s="75"/>
      <c r="AD19117" s="77"/>
    </row>
    <row r="19118" spans="16:30" ht="4.5" customHeight="1" x14ac:dyDescent="0.2">
      <c r="P19118" s="75"/>
      <c r="Q19118" s="75"/>
      <c r="W19118" s="75"/>
      <c r="AD19118" s="77"/>
    </row>
    <row r="19119" spans="16:30" ht="4.5" customHeight="1" x14ac:dyDescent="0.2">
      <c r="P19119" s="75"/>
      <c r="Q19119" s="75"/>
      <c r="W19119" s="75"/>
      <c r="AD19119" s="77"/>
    </row>
    <row r="19120" spans="16:30" ht="4.5" customHeight="1" x14ac:dyDescent="0.2">
      <c r="P19120" s="75"/>
      <c r="Q19120" s="75"/>
      <c r="W19120" s="75"/>
      <c r="AD19120" s="77"/>
    </row>
    <row r="19121" spans="16:30" ht="4.5" customHeight="1" x14ac:dyDescent="0.2">
      <c r="P19121" s="75"/>
      <c r="Q19121" s="75"/>
      <c r="W19121" s="75"/>
      <c r="AD19121" s="77"/>
    </row>
    <row r="19122" spans="16:30" ht="4.5" customHeight="1" x14ac:dyDescent="0.2">
      <c r="P19122" s="75"/>
      <c r="Q19122" s="75"/>
      <c r="W19122" s="75"/>
      <c r="AD19122" s="77"/>
    </row>
    <row r="19123" spans="16:30" ht="4.5" customHeight="1" x14ac:dyDescent="0.2">
      <c r="P19123" s="75"/>
      <c r="Q19123" s="75"/>
      <c r="W19123" s="75"/>
      <c r="AD19123" s="77"/>
    </row>
    <row r="19124" spans="16:30" ht="4.5" customHeight="1" x14ac:dyDescent="0.2">
      <c r="P19124" s="75"/>
      <c r="Q19124" s="75"/>
      <c r="W19124" s="75"/>
      <c r="AD19124" s="77"/>
    </row>
    <row r="19125" spans="16:30" ht="4.5" customHeight="1" x14ac:dyDescent="0.2">
      <c r="P19125" s="75"/>
      <c r="Q19125" s="75"/>
      <c r="W19125" s="75"/>
      <c r="AD19125" s="77"/>
    </row>
    <row r="19126" spans="16:30" ht="4.5" customHeight="1" x14ac:dyDescent="0.2">
      <c r="P19126" s="75"/>
      <c r="Q19126" s="75"/>
      <c r="W19126" s="75"/>
      <c r="AD19126" s="77"/>
    </row>
    <row r="19127" spans="16:30" ht="4.5" customHeight="1" x14ac:dyDescent="0.2">
      <c r="P19127" s="75"/>
      <c r="Q19127" s="75"/>
      <c r="W19127" s="75"/>
      <c r="AD19127" s="77"/>
    </row>
    <row r="19128" spans="16:30" ht="4.5" customHeight="1" x14ac:dyDescent="0.2">
      <c r="P19128" s="75"/>
      <c r="Q19128" s="75"/>
      <c r="W19128" s="75"/>
      <c r="AD19128" s="77"/>
    </row>
    <row r="19129" spans="16:30" ht="4.5" customHeight="1" x14ac:dyDescent="0.2">
      <c r="P19129" s="75"/>
      <c r="Q19129" s="75"/>
      <c r="W19129" s="75"/>
      <c r="AD19129" s="77"/>
    </row>
    <row r="19130" spans="16:30" ht="4.5" customHeight="1" x14ac:dyDescent="0.2">
      <c r="P19130" s="75"/>
      <c r="Q19130" s="75"/>
      <c r="W19130" s="75"/>
      <c r="AD19130" s="77"/>
    </row>
    <row r="19131" spans="16:30" ht="4.5" customHeight="1" x14ac:dyDescent="0.2">
      <c r="P19131" s="75"/>
      <c r="Q19131" s="75"/>
      <c r="W19131" s="75"/>
      <c r="AD19131" s="77"/>
    </row>
    <row r="19132" spans="16:30" ht="4.5" customHeight="1" x14ac:dyDescent="0.2">
      <c r="P19132" s="75"/>
      <c r="Q19132" s="75"/>
      <c r="W19132" s="75"/>
      <c r="AD19132" s="77"/>
    </row>
    <row r="19133" spans="16:30" ht="4.5" customHeight="1" x14ac:dyDescent="0.2">
      <c r="P19133" s="75"/>
      <c r="Q19133" s="75"/>
      <c r="W19133" s="75"/>
      <c r="AD19133" s="77"/>
    </row>
    <row r="19134" spans="16:30" ht="4.5" customHeight="1" x14ac:dyDescent="0.2">
      <c r="P19134" s="75"/>
      <c r="Q19134" s="75"/>
      <c r="W19134" s="75"/>
      <c r="AD19134" s="77"/>
    </row>
    <row r="19135" spans="16:30" ht="4.5" customHeight="1" x14ac:dyDescent="0.2">
      <c r="P19135" s="75"/>
      <c r="Q19135" s="75"/>
      <c r="W19135" s="75"/>
      <c r="AD19135" s="77"/>
    </row>
    <row r="19136" spans="16:30" ht="4.5" customHeight="1" x14ac:dyDescent="0.2">
      <c r="P19136" s="75"/>
      <c r="Q19136" s="75"/>
      <c r="W19136" s="75"/>
      <c r="AD19136" s="77"/>
    </row>
    <row r="19137" spans="16:30" ht="4.5" customHeight="1" x14ac:dyDescent="0.2">
      <c r="P19137" s="75"/>
      <c r="Q19137" s="75"/>
      <c r="W19137" s="75"/>
      <c r="AD19137" s="77"/>
    </row>
    <row r="19138" spans="16:30" ht="4.5" customHeight="1" x14ac:dyDescent="0.2">
      <c r="P19138" s="75"/>
      <c r="Q19138" s="75"/>
      <c r="W19138" s="75"/>
      <c r="AD19138" s="77"/>
    </row>
    <row r="19139" spans="16:30" ht="4.5" customHeight="1" x14ac:dyDescent="0.2">
      <c r="P19139" s="75"/>
      <c r="Q19139" s="75"/>
      <c r="W19139" s="75"/>
      <c r="AD19139" s="77"/>
    </row>
    <row r="19140" spans="16:30" ht="4.5" customHeight="1" x14ac:dyDescent="0.2">
      <c r="P19140" s="75"/>
      <c r="Q19140" s="75"/>
      <c r="W19140" s="75"/>
      <c r="AD19140" s="77"/>
    </row>
    <row r="19141" spans="16:30" ht="4.5" customHeight="1" x14ac:dyDescent="0.2">
      <c r="P19141" s="75"/>
      <c r="Q19141" s="75"/>
      <c r="W19141" s="75"/>
      <c r="AD19141" s="77"/>
    </row>
    <row r="19142" spans="16:30" ht="4.5" customHeight="1" x14ac:dyDescent="0.2">
      <c r="P19142" s="75"/>
      <c r="Q19142" s="75"/>
      <c r="W19142" s="75"/>
      <c r="AD19142" s="77"/>
    </row>
    <row r="19143" spans="16:30" ht="4.5" customHeight="1" x14ac:dyDescent="0.2">
      <c r="P19143" s="75"/>
      <c r="Q19143" s="75"/>
      <c r="W19143" s="75"/>
      <c r="AD19143" s="77"/>
    </row>
    <row r="19144" spans="16:30" ht="4.5" customHeight="1" x14ac:dyDescent="0.2">
      <c r="P19144" s="75"/>
      <c r="Q19144" s="75"/>
      <c r="W19144" s="75"/>
      <c r="AD19144" s="77"/>
    </row>
    <row r="19145" spans="16:30" ht="4.5" customHeight="1" x14ac:dyDescent="0.2">
      <c r="P19145" s="75"/>
      <c r="Q19145" s="75"/>
      <c r="W19145" s="75"/>
      <c r="AD19145" s="77"/>
    </row>
    <row r="19146" spans="16:30" ht="4.5" customHeight="1" x14ac:dyDescent="0.2">
      <c r="P19146" s="75"/>
      <c r="Q19146" s="75"/>
      <c r="W19146" s="75"/>
      <c r="AD19146" s="77"/>
    </row>
    <row r="19147" spans="16:30" ht="4.5" customHeight="1" x14ac:dyDescent="0.2">
      <c r="P19147" s="75"/>
      <c r="Q19147" s="75"/>
      <c r="W19147" s="75"/>
      <c r="AD19147" s="77"/>
    </row>
    <row r="19148" spans="16:30" ht="4.5" customHeight="1" x14ac:dyDescent="0.2">
      <c r="P19148" s="75"/>
      <c r="Q19148" s="75"/>
      <c r="W19148" s="75"/>
      <c r="AD19148" s="77"/>
    </row>
    <row r="19149" spans="16:30" ht="4.5" customHeight="1" x14ac:dyDescent="0.2">
      <c r="P19149" s="75"/>
      <c r="Q19149" s="75"/>
      <c r="W19149" s="75"/>
      <c r="AD19149" s="77"/>
    </row>
    <row r="19150" spans="16:30" ht="4.5" customHeight="1" x14ac:dyDescent="0.2">
      <c r="P19150" s="75"/>
      <c r="Q19150" s="75"/>
      <c r="W19150" s="75"/>
      <c r="AD19150" s="77"/>
    </row>
    <row r="19151" spans="16:30" ht="4.5" customHeight="1" x14ac:dyDescent="0.2">
      <c r="P19151" s="75"/>
      <c r="Q19151" s="75"/>
      <c r="W19151" s="75"/>
      <c r="AD19151" s="77"/>
    </row>
    <row r="19152" spans="16:30" ht="4.5" customHeight="1" x14ac:dyDescent="0.2">
      <c r="P19152" s="75"/>
      <c r="Q19152" s="75"/>
      <c r="W19152" s="75"/>
      <c r="AD19152" s="77"/>
    </row>
    <row r="19153" spans="16:30" ht="4.5" customHeight="1" x14ac:dyDescent="0.2">
      <c r="P19153" s="75"/>
      <c r="Q19153" s="75"/>
      <c r="W19153" s="75"/>
      <c r="AD19153" s="77"/>
    </row>
    <row r="19154" spans="16:30" ht="4.5" customHeight="1" x14ac:dyDescent="0.2">
      <c r="P19154" s="75"/>
      <c r="Q19154" s="75"/>
      <c r="W19154" s="75"/>
      <c r="AD19154" s="77"/>
    </row>
    <row r="19155" spans="16:30" ht="4.5" customHeight="1" x14ac:dyDescent="0.2">
      <c r="P19155" s="75"/>
      <c r="Q19155" s="75"/>
      <c r="W19155" s="75"/>
      <c r="AD19155" s="77"/>
    </row>
    <row r="19156" spans="16:30" ht="4.5" customHeight="1" x14ac:dyDescent="0.2">
      <c r="P19156" s="75"/>
      <c r="Q19156" s="75"/>
      <c r="W19156" s="75"/>
      <c r="AD19156" s="77"/>
    </row>
    <row r="19157" spans="16:30" ht="4.5" customHeight="1" x14ac:dyDescent="0.2">
      <c r="P19157" s="75"/>
      <c r="Q19157" s="75"/>
      <c r="W19157" s="75"/>
      <c r="AD19157" s="77"/>
    </row>
    <row r="19158" spans="16:30" ht="4.5" customHeight="1" x14ac:dyDescent="0.2">
      <c r="P19158" s="75"/>
      <c r="Q19158" s="75"/>
      <c r="W19158" s="75"/>
      <c r="AD19158" s="77"/>
    </row>
    <row r="19159" spans="16:30" ht="4.5" customHeight="1" x14ac:dyDescent="0.2">
      <c r="P19159" s="75"/>
      <c r="Q19159" s="75"/>
      <c r="W19159" s="75"/>
      <c r="AD19159" s="77"/>
    </row>
    <row r="19160" spans="16:30" ht="4.5" customHeight="1" x14ac:dyDescent="0.2">
      <c r="P19160" s="75"/>
      <c r="Q19160" s="75"/>
      <c r="W19160" s="75"/>
      <c r="AD19160" s="77"/>
    </row>
    <row r="19161" spans="16:30" ht="4.5" customHeight="1" x14ac:dyDescent="0.2">
      <c r="P19161" s="75"/>
      <c r="Q19161" s="75"/>
      <c r="W19161" s="75"/>
      <c r="AD19161" s="77"/>
    </row>
    <row r="19162" spans="16:30" ht="4.5" customHeight="1" x14ac:dyDescent="0.2">
      <c r="P19162" s="75"/>
      <c r="Q19162" s="75"/>
      <c r="W19162" s="75"/>
      <c r="AD19162" s="77"/>
    </row>
    <row r="19163" spans="16:30" ht="4.5" customHeight="1" x14ac:dyDescent="0.2">
      <c r="P19163" s="75"/>
      <c r="Q19163" s="75"/>
      <c r="W19163" s="75"/>
      <c r="AD19163" s="77"/>
    </row>
    <row r="19164" spans="16:30" ht="4.5" customHeight="1" x14ac:dyDescent="0.2">
      <c r="P19164" s="75"/>
      <c r="Q19164" s="75"/>
      <c r="W19164" s="75"/>
      <c r="AD19164" s="77"/>
    </row>
    <row r="19165" spans="16:30" ht="4.5" customHeight="1" x14ac:dyDescent="0.2">
      <c r="P19165" s="75"/>
      <c r="Q19165" s="75"/>
      <c r="W19165" s="75"/>
      <c r="AD19165" s="77"/>
    </row>
    <row r="19166" spans="16:30" ht="4.5" customHeight="1" x14ac:dyDescent="0.2">
      <c r="P19166" s="75"/>
      <c r="Q19166" s="75"/>
      <c r="W19166" s="75"/>
      <c r="AD19166" s="77"/>
    </row>
    <row r="19167" spans="16:30" ht="4.5" customHeight="1" x14ac:dyDescent="0.2">
      <c r="P19167" s="75"/>
      <c r="Q19167" s="75"/>
      <c r="W19167" s="75"/>
      <c r="AD19167" s="77"/>
    </row>
    <row r="19168" spans="16:30" ht="4.5" customHeight="1" x14ac:dyDescent="0.2">
      <c r="P19168" s="75"/>
      <c r="Q19168" s="75"/>
      <c r="W19168" s="75"/>
      <c r="AD19168" s="77"/>
    </row>
    <row r="19169" spans="16:30" ht="4.5" customHeight="1" x14ac:dyDescent="0.2">
      <c r="P19169" s="75"/>
      <c r="Q19169" s="75"/>
      <c r="W19169" s="75"/>
      <c r="AD19169" s="77"/>
    </row>
    <row r="19170" spans="16:30" ht="4.5" customHeight="1" x14ac:dyDescent="0.2">
      <c r="P19170" s="75"/>
      <c r="Q19170" s="75"/>
      <c r="W19170" s="75"/>
      <c r="AD19170" s="77"/>
    </row>
    <row r="19171" spans="16:30" ht="4.5" customHeight="1" x14ac:dyDescent="0.2">
      <c r="P19171" s="75"/>
      <c r="Q19171" s="75"/>
      <c r="W19171" s="75"/>
      <c r="AD19171" s="77"/>
    </row>
    <row r="19172" spans="16:30" ht="4.5" customHeight="1" x14ac:dyDescent="0.2">
      <c r="P19172" s="75"/>
      <c r="Q19172" s="75"/>
      <c r="W19172" s="75"/>
      <c r="AD19172" s="77"/>
    </row>
    <row r="19173" spans="16:30" ht="4.5" customHeight="1" x14ac:dyDescent="0.2">
      <c r="P19173" s="75"/>
      <c r="Q19173" s="75"/>
      <c r="W19173" s="75"/>
      <c r="AD19173" s="77"/>
    </row>
    <row r="19174" spans="16:30" ht="4.5" customHeight="1" x14ac:dyDescent="0.2">
      <c r="P19174" s="75"/>
      <c r="Q19174" s="75"/>
      <c r="W19174" s="75"/>
      <c r="AD19174" s="77"/>
    </row>
    <row r="19175" spans="16:30" ht="4.5" customHeight="1" x14ac:dyDescent="0.2">
      <c r="P19175" s="75"/>
      <c r="Q19175" s="75"/>
      <c r="W19175" s="75"/>
      <c r="AD19175" s="77"/>
    </row>
    <row r="19176" spans="16:30" ht="4.5" customHeight="1" x14ac:dyDescent="0.2">
      <c r="P19176" s="75"/>
      <c r="Q19176" s="75"/>
      <c r="W19176" s="75"/>
      <c r="AD19176" s="77"/>
    </row>
    <row r="19177" spans="16:30" ht="4.5" customHeight="1" x14ac:dyDescent="0.2">
      <c r="P19177" s="75"/>
      <c r="Q19177" s="75"/>
      <c r="W19177" s="75"/>
      <c r="AD19177" s="77"/>
    </row>
    <row r="19178" spans="16:30" ht="4.5" customHeight="1" x14ac:dyDescent="0.2">
      <c r="P19178" s="75"/>
      <c r="Q19178" s="75"/>
      <c r="W19178" s="75"/>
      <c r="AD19178" s="77"/>
    </row>
    <row r="19179" spans="16:30" ht="4.5" customHeight="1" x14ac:dyDescent="0.2">
      <c r="P19179" s="75"/>
      <c r="Q19179" s="75"/>
      <c r="W19179" s="75"/>
      <c r="AD19179" s="77"/>
    </row>
    <row r="19180" spans="16:30" ht="4.5" customHeight="1" x14ac:dyDescent="0.2">
      <c r="P19180" s="75"/>
      <c r="Q19180" s="75"/>
      <c r="W19180" s="75"/>
      <c r="AD19180" s="77"/>
    </row>
    <row r="19181" spans="16:30" ht="4.5" customHeight="1" x14ac:dyDescent="0.2">
      <c r="P19181" s="75"/>
      <c r="Q19181" s="75"/>
      <c r="W19181" s="75"/>
      <c r="AD19181" s="77"/>
    </row>
    <row r="19182" spans="16:30" ht="4.5" customHeight="1" x14ac:dyDescent="0.2">
      <c r="P19182" s="75"/>
      <c r="Q19182" s="75"/>
      <c r="W19182" s="75"/>
      <c r="AD19182" s="77"/>
    </row>
    <row r="19183" spans="16:30" ht="4.5" customHeight="1" x14ac:dyDescent="0.2">
      <c r="P19183" s="75"/>
      <c r="Q19183" s="75"/>
      <c r="W19183" s="75"/>
      <c r="AD19183" s="77"/>
    </row>
    <row r="19184" spans="16:30" ht="4.5" customHeight="1" x14ac:dyDescent="0.2">
      <c r="P19184" s="75"/>
      <c r="Q19184" s="75"/>
      <c r="W19184" s="75"/>
      <c r="AD19184" s="77"/>
    </row>
    <row r="19185" spans="16:30" ht="4.5" customHeight="1" x14ac:dyDescent="0.2">
      <c r="P19185" s="75"/>
      <c r="Q19185" s="75"/>
      <c r="W19185" s="75"/>
      <c r="AD19185" s="77"/>
    </row>
    <row r="19186" spans="16:30" ht="4.5" customHeight="1" x14ac:dyDescent="0.2">
      <c r="P19186" s="75"/>
      <c r="Q19186" s="75"/>
      <c r="W19186" s="75"/>
      <c r="AD19186" s="77"/>
    </row>
    <row r="19187" spans="16:30" ht="4.5" customHeight="1" x14ac:dyDescent="0.2">
      <c r="P19187" s="75"/>
      <c r="Q19187" s="75"/>
      <c r="W19187" s="75"/>
      <c r="AD19187" s="77"/>
    </row>
    <row r="19188" spans="16:30" ht="4.5" customHeight="1" x14ac:dyDescent="0.2">
      <c r="P19188" s="75"/>
      <c r="Q19188" s="75"/>
      <c r="W19188" s="75"/>
      <c r="AD19188" s="77"/>
    </row>
    <row r="19189" spans="16:30" ht="4.5" customHeight="1" x14ac:dyDescent="0.2">
      <c r="P19189" s="75"/>
      <c r="Q19189" s="75"/>
      <c r="W19189" s="75"/>
      <c r="AD19189" s="77"/>
    </row>
    <row r="19190" spans="16:30" ht="4.5" customHeight="1" x14ac:dyDescent="0.2">
      <c r="P19190" s="75"/>
      <c r="Q19190" s="75"/>
      <c r="W19190" s="75"/>
      <c r="AD19190" s="77"/>
    </row>
    <row r="19191" spans="16:30" ht="4.5" customHeight="1" x14ac:dyDescent="0.2">
      <c r="P19191" s="75"/>
      <c r="Q19191" s="75"/>
      <c r="W19191" s="75"/>
      <c r="AD19191" s="77"/>
    </row>
    <row r="19192" spans="16:30" ht="4.5" customHeight="1" x14ac:dyDescent="0.2">
      <c r="P19192" s="75"/>
      <c r="Q19192" s="75"/>
      <c r="W19192" s="75"/>
      <c r="AD19192" s="77"/>
    </row>
    <row r="19193" spans="16:30" ht="4.5" customHeight="1" x14ac:dyDescent="0.2">
      <c r="P19193" s="75"/>
      <c r="Q19193" s="75"/>
      <c r="W19193" s="75"/>
      <c r="AD19193" s="77"/>
    </row>
    <row r="19194" spans="16:30" ht="4.5" customHeight="1" x14ac:dyDescent="0.2">
      <c r="P19194" s="75"/>
      <c r="Q19194" s="75"/>
      <c r="W19194" s="75"/>
      <c r="AD19194" s="77"/>
    </row>
    <row r="19195" spans="16:30" ht="4.5" customHeight="1" x14ac:dyDescent="0.2">
      <c r="P19195" s="75"/>
      <c r="Q19195" s="75"/>
      <c r="W19195" s="75"/>
      <c r="AD19195" s="77"/>
    </row>
    <row r="19196" spans="16:30" ht="4.5" customHeight="1" x14ac:dyDescent="0.2">
      <c r="P19196" s="75"/>
      <c r="Q19196" s="75"/>
      <c r="W19196" s="75"/>
      <c r="AD19196" s="77"/>
    </row>
    <row r="19197" spans="16:30" ht="4.5" customHeight="1" x14ac:dyDescent="0.2">
      <c r="P19197" s="75"/>
      <c r="Q19197" s="75"/>
      <c r="W19197" s="75"/>
      <c r="AD19197" s="77"/>
    </row>
    <row r="19198" spans="16:30" ht="4.5" customHeight="1" x14ac:dyDescent="0.2">
      <c r="P19198" s="75"/>
      <c r="Q19198" s="75"/>
      <c r="W19198" s="75"/>
      <c r="AD19198" s="77"/>
    </row>
    <row r="19199" spans="16:30" ht="4.5" customHeight="1" x14ac:dyDescent="0.2">
      <c r="P19199" s="75"/>
      <c r="Q19199" s="75"/>
      <c r="W19199" s="75"/>
      <c r="AD19199" s="77"/>
    </row>
    <row r="19200" spans="16:30" ht="4.5" customHeight="1" x14ac:dyDescent="0.2">
      <c r="P19200" s="75"/>
      <c r="Q19200" s="75"/>
      <c r="W19200" s="75"/>
      <c r="AD19200" s="77"/>
    </row>
    <row r="19201" spans="16:30" ht="4.5" customHeight="1" x14ac:dyDescent="0.2">
      <c r="P19201" s="75"/>
      <c r="Q19201" s="75"/>
      <c r="W19201" s="75"/>
      <c r="AD19201" s="77"/>
    </row>
    <row r="19202" spans="16:30" ht="4.5" customHeight="1" x14ac:dyDescent="0.2">
      <c r="P19202" s="75"/>
      <c r="Q19202" s="75"/>
      <c r="W19202" s="75"/>
      <c r="AD19202" s="77"/>
    </row>
    <row r="19203" spans="16:30" ht="4.5" customHeight="1" x14ac:dyDescent="0.2">
      <c r="P19203" s="75"/>
      <c r="Q19203" s="75"/>
      <c r="W19203" s="75"/>
      <c r="AD19203" s="77"/>
    </row>
    <row r="19204" spans="16:30" ht="4.5" customHeight="1" x14ac:dyDescent="0.2">
      <c r="P19204" s="75"/>
      <c r="Q19204" s="75"/>
      <c r="W19204" s="75"/>
      <c r="AD19204" s="77"/>
    </row>
    <row r="19205" spans="16:30" ht="4.5" customHeight="1" x14ac:dyDescent="0.2">
      <c r="P19205" s="75"/>
      <c r="Q19205" s="75"/>
      <c r="W19205" s="75"/>
      <c r="AD19205" s="77"/>
    </row>
    <row r="19206" spans="16:30" ht="4.5" customHeight="1" x14ac:dyDescent="0.2">
      <c r="P19206" s="75"/>
      <c r="Q19206" s="75"/>
      <c r="W19206" s="75"/>
      <c r="AD19206" s="77"/>
    </row>
    <row r="19207" spans="16:30" ht="4.5" customHeight="1" x14ac:dyDescent="0.2">
      <c r="P19207" s="75"/>
      <c r="Q19207" s="75"/>
      <c r="W19207" s="75"/>
      <c r="AD19207" s="77"/>
    </row>
    <row r="19208" spans="16:30" ht="4.5" customHeight="1" x14ac:dyDescent="0.2">
      <c r="P19208" s="75"/>
      <c r="Q19208" s="75"/>
      <c r="W19208" s="75"/>
      <c r="AD19208" s="77"/>
    </row>
    <row r="19209" spans="16:30" ht="4.5" customHeight="1" x14ac:dyDescent="0.2">
      <c r="P19209" s="75"/>
      <c r="Q19209" s="75"/>
      <c r="W19209" s="75"/>
      <c r="AD19209" s="77"/>
    </row>
    <row r="19210" spans="16:30" ht="4.5" customHeight="1" x14ac:dyDescent="0.2">
      <c r="P19210" s="75"/>
      <c r="Q19210" s="75"/>
      <c r="W19210" s="75"/>
      <c r="AD19210" s="77"/>
    </row>
    <row r="19211" spans="16:30" ht="4.5" customHeight="1" x14ac:dyDescent="0.2">
      <c r="P19211" s="75"/>
      <c r="Q19211" s="75"/>
      <c r="W19211" s="75"/>
      <c r="AD19211" s="77"/>
    </row>
    <row r="19212" spans="16:30" ht="4.5" customHeight="1" x14ac:dyDescent="0.2">
      <c r="P19212" s="75"/>
      <c r="Q19212" s="75"/>
      <c r="W19212" s="75"/>
      <c r="AD19212" s="77"/>
    </row>
    <row r="19213" spans="16:30" ht="4.5" customHeight="1" x14ac:dyDescent="0.2">
      <c r="P19213" s="75"/>
      <c r="Q19213" s="75"/>
      <c r="W19213" s="75"/>
      <c r="AD19213" s="77"/>
    </row>
    <row r="19214" spans="16:30" ht="4.5" customHeight="1" x14ac:dyDescent="0.2">
      <c r="P19214" s="75"/>
      <c r="Q19214" s="75"/>
      <c r="W19214" s="75"/>
      <c r="AD19214" s="77"/>
    </row>
    <row r="19215" spans="16:30" ht="4.5" customHeight="1" x14ac:dyDescent="0.2">
      <c r="P19215" s="75"/>
      <c r="Q19215" s="75"/>
      <c r="W19215" s="75"/>
      <c r="AD19215" s="77"/>
    </row>
    <row r="19216" spans="16:30" ht="4.5" customHeight="1" x14ac:dyDescent="0.2">
      <c r="P19216" s="75"/>
      <c r="Q19216" s="75"/>
      <c r="W19216" s="75"/>
      <c r="AD19216" s="77"/>
    </row>
    <row r="19217" spans="16:30" ht="4.5" customHeight="1" x14ac:dyDescent="0.2">
      <c r="P19217" s="75"/>
      <c r="Q19217" s="75"/>
      <c r="W19217" s="75"/>
      <c r="AD19217" s="77"/>
    </row>
    <row r="19218" spans="16:30" ht="4.5" customHeight="1" x14ac:dyDescent="0.2">
      <c r="P19218" s="75"/>
      <c r="Q19218" s="75"/>
      <c r="W19218" s="75"/>
      <c r="AD19218" s="77"/>
    </row>
    <row r="19219" spans="16:30" ht="4.5" customHeight="1" x14ac:dyDescent="0.2">
      <c r="P19219" s="75"/>
      <c r="Q19219" s="75"/>
      <c r="W19219" s="75"/>
      <c r="AD19219" s="77"/>
    </row>
    <row r="19220" spans="16:30" ht="4.5" customHeight="1" x14ac:dyDescent="0.2">
      <c r="P19220" s="75"/>
      <c r="Q19220" s="75"/>
      <c r="W19220" s="75"/>
      <c r="AD19220" s="77"/>
    </row>
    <row r="19221" spans="16:30" ht="4.5" customHeight="1" x14ac:dyDescent="0.2">
      <c r="P19221" s="75"/>
      <c r="Q19221" s="75"/>
      <c r="W19221" s="75"/>
      <c r="AD19221" s="77"/>
    </row>
    <row r="19222" spans="16:30" ht="4.5" customHeight="1" x14ac:dyDescent="0.2">
      <c r="P19222" s="75"/>
      <c r="Q19222" s="75"/>
      <c r="W19222" s="75"/>
      <c r="AD19222" s="77"/>
    </row>
    <row r="19223" spans="16:30" ht="4.5" customHeight="1" x14ac:dyDescent="0.2">
      <c r="P19223" s="75"/>
      <c r="Q19223" s="75"/>
      <c r="W19223" s="75"/>
      <c r="AD19223" s="77"/>
    </row>
    <row r="19224" spans="16:30" ht="4.5" customHeight="1" x14ac:dyDescent="0.2">
      <c r="P19224" s="75"/>
      <c r="Q19224" s="75"/>
      <c r="W19224" s="75"/>
      <c r="AD19224" s="77"/>
    </row>
    <row r="19225" spans="16:30" ht="4.5" customHeight="1" x14ac:dyDescent="0.2">
      <c r="P19225" s="75"/>
      <c r="Q19225" s="75"/>
      <c r="W19225" s="75"/>
      <c r="AD19225" s="77"/>
    </row>
    <row r="19226" spans="16:30" ht="4.5" customHeight="1" x14ac:dyDescent="0.2">
      <c r="P19226" s="75"/>
      <c r="Q19226" s="75"/>
      <c r="W19226" s="75"/>
      <c r="AD19226" s="77"/>
    </row>
    <row r="19227" spans="16:30" ht="4.5" customHeight="1" x14ac:dyDescent="0.2">
      <c r="P19227" s="75"/>
      <c r="Q19227" s="75"/>
      <c r="W19227" s="75"/>
      <c r="AD19227" s="77"/>
    </row>
    <row r="19228" spans="16:30" ht="4.5" customHeight="1" x14ac:dyDescent="0.2">
      <c r="P19228" s="75"/>
      <c r="Q19228" s="75"/>
      <c r="W19228" s="75"/>
      <c r="AD19228" s="77"/>
    </row>
    <row r="19229" spans="16:30" ht="4.5" customHeight="1" x14ac:dyDescent="0.2">
      <c r="P19229" s="75"/>
      <c r="Q19229" s="75"/>
      <c r="W19229" s="75"/>
      <c r="AD19229" s="77"/>
    </row>
    <row r="19230" spans="16:30" ht="4.5" customHeight="1" x14ac:dyDescent="0.2">
      <c r="P19230" s="75"/>
      <c r="Q19230" s="75"/>
      <c r="W19230" s="75"/>
      <c r="AD19230" s="77"/>
    </row>
    <row r="19231" spans="16:30" ht="4.5" customHeight="1" x14ac:dyDescent="0.2">
      <c r="P19231" s="75"/>
      <c r="Q19231" s="75"/>
      <c r="W19231" s="75"/>
      <c r="AD19231" s="77"/>
    </row>
    <row r="19232" spans="16:30" ht="4.5" customHeight="1" x14ac:dyDescent="0.2">
      <c r="P19232" s="75"/>
      <c r="Q19232" s="75"/>
      <c r="W19232" s="75"/>
      <c r="AD19232" s="77"/>
    </row>
    <row r="19233" spans="16:30" ht="4.5" customHeight="1" x14ac:dyDescent="0.2">
      <c r="P19233" s="75"/>
      <c r="Q19233" s="75"/>
      <c r="W19233" s="75"/>
      <c r="AD19233" s="77"/>
    </row>
    <row r="19234" spans="16:30" ht="4.5" customHeight="1" x14ac:dyDescent="0.2">
      <c r="P19234" s="75"/>
      <c r="Q19234" s="75"/>
      <c r="W19234" s="75"/>
      <c r="AD19234" s="77"/>
    </row>
    <row r="19235" spans="16:30" ht="4.5" customHeight="1" x14ac:dyDescent="0.2">
      <c r="P19235" s="75"/>
      <c r="Q19235" s="75"/>
      <c r="W19235" s="75"/>
      <c r="AD19235" s="77"/>
    </row>
    <row r="19236" spans="16:30" ht="4.5" customHeight="1" x14ac:dyDescent="0.2">
      <c r="P19236" s="75"/>
      <c r="Q19236" s="75"/>
      <c r="W19236" s="75"/>
      <c r="AD19236" s="77"/>
    </row>
    <row r="19237" spans="16:30" ht="4.5" customHeight="1" x14ac:dyDescent="0.2">
      <c r="P19237" s="75"/>
      <c r="Q19237" s="75"/>
      <c r="W19237" s="75"/>
      <c r="AD19237" s="77"/>
    </row>
    <row r="19238" spans="16:30" ht="4.5" customHeight="1" x14ac:dyDescent="0.2">
      <c r="P19238" s="75"/>
      <c r="Q19238" s="75"/>
      <c r="W19238" s="75"/>
      <c r="AD19238" s="77"/>
    </row>
    <row r="19239" spans="16:30" ht="4.5" customHeight="1" x14ac:dyDescent="0.2">
      <c r="P19239" s="75"/>
      <c r="Q19239" s="75"/>
      <c r="W19239" s="75"/>
      <c r="AD19239" s="77"/>
    </row>
    <row r="19240" spans="16:30" ht="4.5" customHeight="1" x14ac:dyDescent="0.2">
      <c r="P19240" s="75"/>
      <c r="Q19240" s="75"/>
      <c r="W19240" s="75"/>
      <c r="AD19240" s="77"/>
    </row>
    <row r="19241" spans="16:30" ht="4.5" customHeight="1" x14ac:dyDescent="0.2">
      <c r="P19241" s="75"/>
      <c r="Q19241" s="75"/>
      <c r="W19241" s="75"/>
      <c r="AD19241" s="77"/>
    </row>
    <row r="19242" spans="16:30" ht="4.5" customHeight="1" x14ac:dyDescent="0.2">
      <c r="P19242" s="75"/>
      <c r="Q19242" s="75"/>
      <c r="W19242" s="75"/>
      <c r="AD19242" s="77"/>
    </row>
    <row r="19243" spans="16:30" ht="4.5" customHeight="1" x14ac:dyDescent="0.2">
      <c r="P19243" s="75"/>
      <c r="Q19243" s="75"/>
      <c r="W19243" s="75"/>
      <c r="AD19243" s="77"/>
    </row>
    <row r="19244" spans="16:30" ht="4.5" customHeight="1" x14ac:dyDescent="0.2">
      <c r="P19244" s="75"/>
      <c r="Q19244" s="75"/>
      <c r="W19244" s="75"/>
      <c r="AD19244" s="77"/>
    </row>
    <row r="19245" spans="16:30" ht="4.5" customHeight="1" x14ac:dyDescent="0.2">
      <c r="P19245" s="75"/>
      <c r="Q19245" s="75"/>
      <c r="W19245" s="75"/>
      <c r="AD19245" s="77"/>
    </row>
    <row r="19246" spans="16:30" ht="4.5" customHeight="1" x14ac:dyDescent="0.2">
      <c r="P19246" s="75"/>
      <c r="Q19246" s="75"/>
      <c r="W19246" s="75"/>
      <c r="AD19246" s="77"/>
    </row>
    <row r="19247" spans="16:30" ht="4.5" customHeight="1" x14ac:dyDescent="0.2">
      <c r="P19247" s="75"/>
      <c r="Q19247" s="75"/>
      <c r="W19247" s="75"/>
      <c r="AD19247" s="77"/>
    </row>
    <row r="19248" spans="16:30" ht="4.5" customHeight="1" x14ac:dyDescent="0.2">
      <c r="P19248" s="75"/>
      <c r="Q19248" s="75"/>
      <c r="W19248" s="75"/>
      <c r="AD19248" s="77"/>
    </row>
    <row r="19249" spans="16:30" ht="4.5" customHeight="1" x14ac:dyDescent="0.2">
      <c r="P19249" s="75"/>
      <c r="Q19249" s="75"/>
      <c r="W19249" s="75"/>
      <c r="AD19249" s="77"/>
    </row>
    <row r="19250" spans="16:30" ht="4.5" customHeight="1" x14ac:dyDescent="0.2">
      <c r="P19250" s="75"/>
      <c r="Q19250" s="75"/>
      <c r="W19250" s="75"/>
      <c r="AD19250" s="77"/>
    </row>
    <row r="19251" spans="16:30" ht="4.5" customHeight="1" x14ac:dyDescent="0.2">
      <c r="P19251" s="75"/>
      <c r="Q19251" s="75"/>
      <c r="W19251" s="75"/>
      <c r="AD19251" s="77"/>
    </row>
    <row r="19252" spans="16:30" ht="4.5" customHeight="1" x14ac:dyDescent="0.2">
      <c r="P19252" s="75"/>
      <c r="Q19252" s="75"/>
      <c r="W19252" s="75"/>
      <c r="AD19252" s="77"/>
    </row>
    <row r="19253" spans="16:30" ht="4.5" customHeight="1" x14ac:dyDescent="0.2">
      <c r="P19253" s="75"/>
      <c r="Q19253" s="75"/>
      <c r="W19253" s="75"/>
      <c r="AD19253" s="77"/>
    </row>
    <row r="19254" spans="16:30" ht="4.5" customHeight="1" x14ac:dyDescent="0.2">
      <c r="P19254" s="75"/>
      <c r="Q19254" s="75"/>
      <c r="W19254" s="75"/>
      <c r="AD19254" s="77"/>
    </row>
    <row r="19255" spans="16:30" ht="4.5" customHeight="1" x14ac:dyDescent="0.2">
      <c r="P19255" s="75"/>
      <c r="Q19255" s="75"/>
      <c r="W19255" s="75"/>
      <c r="AD19255" s="77"/>
    </row>
    <row r="19256" spans="16:30" ht="4.5" customHeight="1" x14ac:dyDescent="0.2">
      <c r="P19256" s="75"/>
      <c r="Q19256" s="75"/>
      <c r="W19256" s="75"/>
      <c r="AD19256" s="77"/>
    </row>
    <row r="19257" spans="16:30" ht="4.5" customHeight="1" x14ac:dyDescent="0.2">
      <c r="P19257" s="75"/>
      <c r="Q19257" s="75"/>
      <c r="W19257" s="75"/>
      <c r="AD19257" s="77"/>
    </row>
    <row r="19258" spans="16:30" ht="4.5" customHeight="1" x14ac:dyDescent="0.2">
      <c r="P19258" s="75"/>
      <c r="Q19258" s="75"/>
      <c r="W19258" s="75"/>
      <c r="AD19258" s="77"/>
    </row>
    <row r="19259" spans="16:30" ht="4.5" customHeight="1" x14ac:dyDescent="0.2">
      <c r="P19259" s="75"/>
      <c r="Q19259" s="75"/>
      <c r="W19259" s="75"/>
      <c r="AD19259" s="77"/>
    </row>
    <row r="19260" spans="16:30" ht="4.5" customHeight="1" x14ac:dyDescent="0.2">
      <c r="P19260" s="75"/>
      <c r="Q19260" s="75"/>
      <c r="W19260" s="75"/>
      <c r="AD19260" s="77"/>
    </row>
    <row r="19261" spans="16:30" ht="4.5" customHeight="1" x14ac:dyDescent="0.2">
      <c r="P19261" s="75"/>
      <c r="Q19261" s="75"/>
      <c r="W19261" s="75"/>
      <c r="AD19261" s="77"/>
    </row>
    <row r="19262" spans="16:30" ht="4.5" customHeight="1" x14ac:dyDescent="0.2">
      <c r="P19262" s="75"/>
      <c r="Q19262" s="75"/>
      <c r="W19262" s="75"/>
      <c r="AD19262" s="77"/>
    </row>
    <row r="19263" spans="16:30" ht="4.5" customHeight="1" x14ac:dyDescent="0.2">
      <c r="P19263" s="75"/>
      <c r="Q19263" s="75"/>
      <c r="W19263" s="75"/>
      <c r="AD19263" s="77"/>
    </row>
    <row r="19264" spans="16:30" ht="4.5" customHeight="1" x14ac:dyDescent="0.2">
      <c r="P19264" s="75"/>
      <c r="Q19264" s="75"/>
      <c r="W19264" s="75"/>
      <c r="AD19264" s="77"/>
    </row>
    <row r="19265" spans="16:30" ht="4.5" customHeight="1" x14ac:dyDescent="0.2">
      <c r="P19265" s="75"/>
      <c r="Q19265" s="75"/>
      <c r="W19265" s="75"/>
      <c r="AD19265" s="77"/>
    </row>
    <row r="19266" spans="16:30" ht="4.5" customHeight="1" x14ac:dyDescent="0.2">
      <c r="P19266" s="75"/>
      <c r="Q19266" s="75"/>
      <c r="W19266" s="75"/>
      <c r="AD19266" s="77"/>
    </row>
    <row r="19267" spans="16:30" ht="4.5" customHeight="1" x14ac:dyDescent="0.2">
      <c r="P19267" s="75"/>
      <c r="Q19267" s="75"/>
      <c r="W19267" s="75"/>
      <c r="AD19267" s="77"/>
    </row>
    <row r="19268" spans="16:30" ht="4.5" customHeight="1" x14ac:dyDescent="0.2">
      <c r="P19268" s="75"/>
      <c r="Q19268" s="75"/>
      <c r="W19268" s="75"/>
      <c r="AD19268" s="77"/>
    </row>
    <row r="19269" spans="16:30" ht="4.5" customHeight="1" x14ac:dyDescent="0.2">
      <c r="P19269" s="75"/>
      <c r="Q19269" s="75"/>
      <c r="W19269" s="75"/>
      <c r="AD19269" s="77"/>
    </row>
    <row r="19270" spans="16:30" ht="4.5" customHeight="1" x14ac:dyDescent="0.2">
      <c r="P19270" s="75"/>
      <c r="Q19270" s="75"/>
      <c r="W19270" s="75"/>
      <c r="AD19270" s="77"/>
    </row>
    <row r="19271" spans="16:30" ht="4.5" customHeight="1" x14ac:dyDescent="0.2">
      <c r="P19271" s="75"/>
      <c r="Q19271" s="75"/>
      <c r="W19271" s="75"/>
      <c r="AD19271" s="77"/>
    </row>
    <row r="19272" spans="16:30" ht="4.5" customHeight="1" x14ac:dyDescent="0.2">
      <c r="P19272" s="75"/>
      <c r="Q19272" s="75"/>
      <c r="W19272" s="75"/>
      <c r="AD19272" s="77"/>
    </row>
    <row r="19273" spans="16:30" ht="4.5" customHeight="1" x14ac:dyDescent="0.2">
      <c r="P19273" s="75"/>
      <c r="Q19273" s="75"/>
      <c r="W19273" s="75"/>
      <c r="AD19273" s="77"/>
    </row>
    <row r="19274" spans="16:30" ht="4.5" customHeight="1" x14ac:dyDescent="0.2">
      <c r="P19274" s="75"/>
      <c r="Q19274" s="75"/>
      <c r="W19274" s="75"/>
      <c r="AD19274" s="77"/>
    </row>
    <row r="19275" spans="16:30" ht="4.5" customHeight="1" x14ac:dyDescent="0.2">
      <c r="P19275" s="75"/>
      <c r="Q19275" s="75"/>
      <c r="W19275" s="75"/>
      <c r="AD19275" s="77"/>
    </row>
    <row r="19276" spans="16:30" ht="4.5" customHeight="1" x14ac:dyDescent="0.2">
      <c r="P19276" s="75"/>
      <c r="Q19276" s="75"/>
      <c r="W19276" s="75"/>
      <c r="AD19276" s="77"/>
    </row>
    <row r="19277" spans="16:30" ht="4.5" customHeight="1" x14ac:dyDescent="0.2">
      <c r="P19277" s="75"/>
      <c r="Q19277" s="75"/>
      <c r="W19277" s="75"/>
      <c r="AD19277" s="77"/>
    </row>
    <row r="19278" spans="16:30" ht="4.5" customHeight="1" x14ac:dyDescent="0.2">
      <c r="P19278" s="75"/>
      <c r="Q19278" s="75"/>
      <c r="W19278" s="75"/>
      <c r="AD19278" s="77"/>
    </row>
    <row r="19279" spans="16:30" ht="4.5" customHeight="1" x14ac:dyDescent="0.2">
      <c r="P19279" s="75"/>
      <c r="Q19279" s="75"/>
      <c r="W19279" s="75"/>
      <c r="AD19279" s="77"/>
    </row>
    <row r="19280" spans="16:30" ht="4.5" customHeight="1" x14ac:dyDescent="0.2">
      <c r="P19280" s="75"/>
      <c r="Q19280" s="75"/>
      <c r="W19280" s="75"/>
      <c r="AD19280" s="77"/>
    </row>
    <row r="19281" spans="16:30" ht="4.5" customHeight="1" x14ac:dyDescent="0.2">
      <c r="P19281" s="75"/>
      <c r="Q19281" s="75"/>
      <c r="W19281" s="75"/>
      <c r="AD19281" s="77"/>
    </row>
    <row r="19282" spans="16:30" ht="4.5" customHeight="1" x14ac:dyDescent="0.2">
      <c r="P19282" s="75"/>
      <c r="Q19282" s="75"/>
      <c r="W19282" s="75"/>
      <c r="AD19282" s="77"/>
    </row>
    <row r="19283" spans="16:30" ht="4.5" customHeight="1" x14ac:dyDescent="0.2">
      <c r="P19283" s="75"/>
      <c r="Q19283" s="75"/>
      <c r="W19283" s="75"/>
      <c r="AD19283" s="77"/>
    </row>
    <row r="19284" spans="16:30" ht="4.5" customHeight="1" x14ac:dyDescent="0.2">
      <c r="P19284" s="75"/>
      <c r="Q19284" s="75"/>
      <c r="W19284" s="75"/>
      <c r="AD19284" s="77"/>
    </row>
    <row r="19285" spans="16:30" ht="4.5" customHeight="1" x14ac:dyDescent="0.2">
      <c r="P19285" s="75"/>
      <c r="Q19285" s="75"/>
      <c r="W19285" s="75"/>
      <c r="AD19285" s="77"/>
    </row>
    <row r="19286" spans="16:30" ht="4.5" customHeight="1" x14ac:dyDescent="0.2">
      <c r="P19286" s="75"/>
      <c r="Q19286" s="75"/>
      <c r="W19286" s="75"/>
      <c r="AD19286" s="77"/>
    </row>
    <row r="19287" spans="16:30" ht="4.5" customHeight="1" x14ac:dyDescent="0.2">
      <c r="P19287" s="75"/>
      <c r="Q19287" s="75"/>
      <c r="W19287" s="75"/>
      <c r="AD19287" s="77"/>
    </row>
    <row r="19288" spans="16:30" ht="4.5" customHeight="1" x14ac:dyDescent="0.2">
      <c r="P19288" s="75"/>
      <c r="Q19288" s="75"/>
      <c r="W19288" s="75"/>
      <c r="AD19288" s="77"/>
    </row>
    <row r="19289" spans="16:30" ht="4.5" customHeight="1" x14ac:dyDescent="0.2">
      <c r="P19289" s="75"/>
      <c r="Q19289" s="75"/>
      <c r="W19289" s="75"/>
      <c r="AD19289" s="77"/>
    </row>
    <row r="19290" spans="16:30" ht="4.5" customHeight="1" x14ac:dyDescent="0.2">
      <c r="P19290" s="75"/>
      <c r="Q19290" s="75"/>
      <c r="W19290" s="75"/>
      <c r="AD19290" s="77"/>
    </row>
    <row r="19291" spans="16:30" ht="4.5" customHeight="1" x14ac:dyDescent="0.2">
      <c r="P19291" s="75"/>
      <c r="Q19291" s="75"/>
      <c r="W19291" s="75"/>
      <c r="AD19291" s="77"/>
    </row>
    <row r="19292" spans="16:30" ht="4.5" customHeight="1" x14ac:dyDescent="0.2">
      <c r="P19292" s="75"/>
      <c r="Q19292" s="75"/>
      <c r="W19292" s="75"/>
      <c r="AD19292" s="77"/>
    </row>
    <row r="19293" spans="16:30" ht="4.5" customHeight="1" x14ac:dyDescent="0.2">
      <c r="P19293" s="75"/>
      <c r="Q19293" s="75"/>
      <c r="W19293" s="75"/>
      <c r="AD19293" s="77"/>
    </row>
    <row r="19294" spans="16:30" ht="4.5" customHeight="1" x14ac:dyDescent="0.2">
      <c r="P19294" s="75"/>
      <c r="Q19294" s="75"/>
      <c r="W19294" s="75"/>
      <c r="AD19294" s="77"/>
    </row>
    <row r="19295" spans="16:30" ht="4.5" customHeight="1" x14ac:dyDescent="0.2">
      <c r="P19295" s="75"/>
      <c r="Q19295" s="75"/>
      <c r="W19295" s="75"/>
      <c r="AD19295" s="77"/>
    </row>
    <row r="19296" spans="16:30" ht="4.5" customHeight="1" x14ac:dyDescent="0.2">
      <c r="P19296" s="75"/>
      <c r="Q19296" s="75"/>
      <c r="W19296" s="75"/>
      <c r="AD19296" s="77"/>
    </row>
    <row r="19297" spans="16:30" ht="4.5" customHeight="1" x14ac:dyDescent="0.2">
      <c r="P19297" s="75"/>
      <c r="Q19297" s="75"/>
      <c r="W19297" s="75"/>
      <c r="AD19297" s="77"/>
    </row>
    <row r="19298" spans="16:30" ht="4.5" customHeight="1" x14ac:dyDescent="0.2">
      <c r="P19298" s="75"/>
      <c r="Q19298" s="75"/>
      <c r="W19298" s="75"/>
      <c r="AD19298" s="77"/>
    </row>
    <row r="19299" spans="16:30" ht="4.5" customHeight="1" x14ac:dyDescent="0.2">
      <c r="P19299" s="75"/>
      <c r="Q19299" s="75"/>
      <c r="W19299" s="75"/>
      <c r="AD19299" s="77"/>
    </row>
    <row r="19300" spans="16:30" ht="4.5" customHeight="1" x14ac:dyDescent="0.2">
      <c r="P19300" s="75"/>
      <c r="Q19300" s="75"/>
      <c r="W19300" s="75"/>
      <c r="AD19300" s="77"/>
    </row>
    <row r="19301" spans="16:30" ht="4.5" customHeight="1" x14ac:dyDescent="0.2">
      <c r="P19301" s="75"/>
      <c r="Q19301" s="75"/>
      <c r="W19301" s="75"/>
      <c r="AD19301" s="77"/>
    </row>
    <row r="19302" spans="16:30" ht="4.5" customHeight="1" x14ac:dyDescent="0.2">
      <c r="P19302" s="75"/>
      <c r="Q19302" s="75"/>
      <c r="W19302" s="75"/>
      <c r="AD19302" s="77"/>
    </row>
    <row r="19303" spans="16:30" ht="4.5" customHeight="1" x14ac:dyDescent="0.2">
      <c r="P19303" s="75"/>
      <c r="Q19303" s="75"/>
      <c r="W19303" s="75"/>
      <c r="AD19303" s="77"/>
    </row>
    <row r="19304" spans="16:30" ht="4.5" customHeight="1" x14ac:dyDescent="0.2">
      <c r="P19304" s="75"/>
      <c r="Q19304" s="75"/>
      <c r="W19304" s="75"/>
      <c r="AD19304" s="77"/>
    </row>
    <row r="19305" spans="16:30" ht="4.5" customHeight="1" x14ac:dyDescent="0.2">
      <c r="P19305" s="75"/>
      <c r="Q19305" s="75"/>
      <c r="W19305" s="75"/>
      <c r="AD19305" s="77"/>
    </row>
    <row r="19306" spans="16:30" ht="4.5" customHeight="1" x14ac:dyDescent="0.2">
      <c r="P19306" s="75"/>
      <c r="Q19306" s="75"/>
      <c r="W19306" s="75"/>
      <c r="AD19306" s="77"/>
    </row>
    <row r="19307" spans="16:30" ht="4.5" customHeight="1" x14ac:dyDescent="0.2">
      <c r="P19307" s="75"/>
      <c r="Q19307" s="75"/>
      <c r="W19307" s="75"/>
      <c r="AD19307" s="77"/>
    </row>
    <row r="19308" spans="16:30" ht="4.5" customHeight="1" x14ac:dyDescent="0.2">
      <c r="P19308" s="75"/>
      <c r="Q19308" s="75"/>
      <c r="W19308" s="75"/>
      <c r="AD19308" s="77"/>
    </row>
    <row r="19309" spans="16:30" ht="4.5" customHeight="1" x14ac:dyDescent="0.2">
      <c r="P19309" s="75"/>
      <c r="Q19309" s="75"/>
      <c r="W19309" s="75"/>
      <c r="AD19309" s="77"/>
    </row>
    <row r="19310" spans="16:30" ht="4.5" customHeight="1" x14ac:dyDescent="0.2">
      <c r="P19310" s="75"/>
      <c r="Q19310" s="75"/>
      <c r="W19310" s="75"/>
      <c r="AD19310" s="77"/>
    </row>
    <row r="19311" spans="16:30" ht="4.5" customHeight="1" x14ac:dyDescent="0.2">
      <c r="P19311" s="75"/>
      <c r="Q19311" s="75"/>
      <c r="W19311" s="75"/>
      <c r="AD19311" s="77"/>
    </row>
    <row r="19312" spans="16:30" ht="4.5" customHeight="1" x14ac:dyDescent="0.2">
      <c r="P19312" s="75"/>
      <c r="Q19312" s="75"/>
      <c r="W19312" s="75"/>
      <c r="AD19312" s="77"/>
    </row>
    <row r="19313" spans="16:30" ht="4.5" customHeight="1" x14ac:dyDescent="0.2">
      <c r="P19313" s="75"/>
      <c r="Q19313" s="75"/>
      <c r="W19313" s="75"/>
      <c r="AD19313" s="77"/>
    </row>
    <row r="19314" spans="16:30" ht="4.5" customHeight="1" x14ac:dyDescent="0.2">
      <c r="P19314" s="75"/>
      <c r="Q19314" s="75"/>
      <c r="W19314" s="75"/>
      <c r="AD19314" s="77"/>
    </row>
    <row r="19315" spans="16:30" ht="4.5" customHeight="1" x14ac:dyDescent="0.2">
      <c r="P19315" s="75"/>
      <c r="Q19315" s="75"/>
      <c r="W19315" s="75"/>
      <c r="AD19315" s="77"/>
    </row>
    <row r="19316" spans="16:30" ht="4.5" customHeight="1" x14ac:dyDescent="0.2">
      <c r="P19316" s="75"/>
      <c r="Q19316" s="75"/>
      <c r="W19316" s="75"/>
      <c r="AD19316" s="77"/>
    </row>
    <row r="19317" spans="16:30" ht="4.5" customHeight="1" x14ac:dyDescent="0.2">
      <c r="P19317" s="75"/>
      <c r="Q19317" s="75"/>
      <c r="W19317" s="75"/>
      <c r="AD19317" s="77"/>
    </row>
    <row r="19318" spans="16:30" ht="4.5" customHeight="1" x14ac:dyDescent="0.2">
      <c r="P19318" s="75"/>
      <c r="Q19318" s="75"/>
      <c r="W19318" s="75"/>
      <c r="AD19318" s="77"/>
    </row>
    <row r="19319" spans="16:30" ht="4.5" customHeight="1" x14ac:dyDescent="0.2">
      <c r="P19319" s="75"/>
      <c r="Q19319" s="75"/>
      <c r="W19319" s="75"/>
      <c r="AD19319" s="77"/>
    </row>
    <row r="19320" spans="16:30" ht="4.5" customHeight="1" x14ac:dyDescent="0.2">
      <c r="P19320" s="75"/>
      <c r="Q19320" s="75"/>
      <c r="W19320" s="75"/>
      <c r="AD19320" s="77"/>
    </row>
    <row r="19321" spans="16:30" ht="4.5" customHeight="1" x14ac:dyDescent="0.2">
      <c r="P19321" s="75"/>
      <c r="Q19321" s="75"/>
      <c r="W19321" s="75"/>
      <c r="AD19321" s="77"/>
    </row>
    <row r="19322" spans="16:30" ht="4.5" customHeight="1" x14ac:dyDescent="0.2">
      <c r="P19322" s="75"/>
      <c r="Q19322" s="75"/>
      <c r="W19322" s="75"/>
      <c r="AD19322" s="77"/>
    </row>
    <row r="19323" spans="16:30" ht="4.5" customHeight="1" x14ac:dyDescent="0.2">
      <c r="P19323" s="75"/>
      <c r="Q19323" s="75"/>
      <c r="W19323" s="75"/>
      <c r="AD19323" s="77"/>
    </row>
    <row r="19324" spans="16:30" ht="4.5" customHeight="1" x14ac:dyDescent="0.2">
      <c r="P19324" s="75"/>
      <c r="Q19324" s="75"/>
      <c r="W19324" s="75"/>
      <c r="AD19324" s="77"/>
    </row>
    <row r="19325" spans="16:30" ht="4.5" customHeight="1" x14ac:dyDescent="0.2">
      <c r="P19325" s="75"/>
      <c r="Q19325" s="75"/>
      <c r="W19325" s="75"/>
      <c r="AD19325" s="77"/>
    </row>
    <row r="19326" spans="16:30" ht="4.5" customHeight="1" x14ac:dyDescent="0.2">
      <c r="P19326" s="75"/>
      <c r="Q19326" s="75"/>
      <c r="W19326" s="75"/>
      <c r="AD19326" s="77"/>
    </row>
    <row r="19327" spans="16:30" ht="4.5" customHeight="1" x14ac:dyDescent="0.2">
      <c r="P19327" s="75"/>
      <c r="Q19327" s="75"/>
      <c r="W19327" s="75"/>
      <c r="AD19327" s="77"/>
    </row>
    <row r="19328" spans="16:30" ht="4.5" customHeight="1" x14ac:dyDescent="0.2">
      <c r="P19328" s="75"/>
      <c r="Q19328" s="75"/>
      <c r="W19328" s="75"/>
      <c r="AD19328" s="77"/>
    </row>
    <row r="19329" spans="16:30" ht="4.5" customHeight="1" x14ac:dyDescent="0.2">
      <c r="P19329" s="75"/>
      <c r="Q19329" s="75"/>
      <c r="W19329" s="75"/>
      <c r="AD19329" s="77"/>
    </row>
    <row r="19330" spans="16:30" ht="4.5" customHeight="1" x14ac:dyDescent="0.2">
      <c r="P19330" s="75"/>
      <c r="Q19330" s="75"/>
      <c r="W19330" s="75"/>
      <c r="AD19330" s="77"/>
    </row>
    <row r="19331" spans="16:30" ht="4.5" customHeight="1" x14ac:dyDescent="0.2">
      <c r="P19331" s="75"/>
      <c r="Q19331" s="75"/>
      <c r="W19331" s="75"/>
      <c r="AD19331" s="77"/>
    </row>
    <row r="19332" spans="16:30" ht="4.5" customHeight="1" x14ac:dyDescent="0.2">
      <c r="P19332" s="75"/>
      <c r="Q19332" s="75"/>
      <c r="W19332" s="75"/>
      <c r="AD19332" s="77"/>
    </row>
    <row r="19333" spans="16:30" ht="4.5" customHeight="1" x14ac:dyDescent="0.2">
      <c r="P19333" s="75"/>
      <c r="Q19333" s="75"/>
      <c r="W19333" s="75"/>
      <c r="AD19333" s="77"/>
    </row>
    <row r="19334" spans="16:30" ht="4.5" customHeight="1" x14ac:dyDescent="0.2">
      <c r="P19334" s="75"/>
      <c r="Q19334" s="75"/>
      <c r="W19334" s="75"/>
      <c r="AD19334" s="77"/>
    </row>
    <row r="19335" spans="16:30" ht="4.5" customHeight="1" x14ac:dyDescent="0.2">
      <c r="P19335" s="75"/>
      <c r="Q19335" s="75"/>
      <c r="W19335" s="75"/>
      <c r="AD19335" s="77"/>
    </row>
    <row r="19336" spans="16:30" ht="4.5" customHeight="1" x14ac:dyDescent="0.2">
      <c r="P19336" s="75"/>
      <c r="Q19336" s="75"/>
      <c r="W19336" s="75"/>
      <c r="AD19336" s="77"/>
    </row>
    <row r="19337" spans="16:30" ht="4.5" customHeight="1" x14ac:dyDescent="0.2">
      <c r="P19337" s="75"/>
      <c r="Q19337" s="75"/>
      <c r="W19337" s="75"/>
      <c r="AD19337" s="77"/>
    </row>
    <row r="19338" spans="16:30" ht="4.5" customHeight="1" x14ac:dyDescent="0.2">
      <c r="P19338" s="75"/>
      <c r="Q19338" s="75"/>
      <c r="W19338" s="75"/>
      <c r="AD19338" s="77"/>
    </row>
    <row r="19339" spans="16:30" ht="4.5" customHeight="1" x14ac:dyDescent="0.2">
      <c r="P19339" s="75"/>
      <c r="Q19339" s="75"/>
      <c r="W19339" s="75"/>
      <c r="AD19339" s="77"/>
    </row>
    <row r="19340" spans="16:30" ht="4.5" customHeight="1" x14ac:dyDescent="0.2">
      <c r="P19340" s="75"/>
      <c r="Q19340" s="75"/>
      <c r="W19340" s="75"/>
      <c r="AD19340" s="77"/>
    </row>
    <row r="19341" spans="16:30" ht="4.5" customHeight="1" x14ac:dyDescent="0.2">
      <c r="P19341" s="75"/>
      <c r="Q19341" s="75"/>
      <c r="W19341" s="75"/>
      <c r="AD19341" s="77"/>
    </row>
    <row r="19342" spans="16:30" ht="4.5" customHeight="1" x14ac:dyDescent="0.2">
      <c r="P19342" s="75"/>
      <c r="Q19342" s="75"/>
      <c r="W19342" s="75"/>
      <c r="AD19342" s="77"/>
    </row>
    <row r="19343" spans="16:30" ht="4.5" customHeight="1" x14ac:dyDescent="0.2">
      <c r="P19343" s="75"/>
      <c r="Q19343" s="75"/>
      <c r="W19343" s="75"/>
      <c r="AD19343" s="77"/>
    </row>
    <row r="19344" spans="16:30" ht="4.5" customHeight="1" x14ac:dyDescent="0.2">
      <c r="P19344" s="75"/>
      <c r="Q19344" s="75"/>
      <c r="W19344" s="75"/>
      <c r="AD19344" s="77"/>
    </row>
    <row r="19345" spans="16:30" ht="4.5" customHeight="1" x14ac:dyDescent="0.2">
      <c r="P19345" s="75"/>
      <c r="Q19345" s="75"/>
      <c r="W19345" s="75"/>
      <c r="AD19345" s="77"/>
    </row>
    <row r="19346" spans="16:30" ht="4.5" customHeight="1" x14ac:dyDescent="0.2">
      <c r="P19346" s="75"/>
      <c r="Q19346" s="75"/>
      <c r="W19346" s="75"/>
      <c r="AD19346" s="77"/>
    </row>
    <row r="19347" spans="16:30" ht="4.5" customHeight="1" x14ac:dyDescent="0.2">
      <c r="P19347" s="75"/>
      <c r="Q19347" s="75"/>
      <c r="W19347" s="75"/>
      <c r="AD19347" s="77"/>
    </row>
    <row r="19348" spans="16:30" ht="4.5" customHeight="1" x14ac:dyDescent="0.2">
      <c r="P19348" s="75"/>
      <c r="Q19348" s="75"/>
      <c r="W19348" s="75"/>
      <c r="AD19348" s="77"/>
    </row>
    <row r="19349" spans="16:30" ht="4.5" customHeight="1" x14ac:dyDescent="0.2">
      <c r="P19349" s="75"/>
      <c r="Q19349" s="75"/>
      <c r="W19349" s="75"/>
      <c r="AD19349" s="77"/>
    </row>
    <row r="19350" spans="16:30" ht="4.5" customHeight="1" x14ac:dyDescent="0.2">
      <c r="P19350" s="75"/>
      <c r="Q19350" s="75"/>
      <c r="W19350" s="75"/>
      <c r="AD19350" s="77"/>
    </row>
    <row r="19351" spans="16:30" ht="4.5" customHeight="1" x14ac:dyDescent="0.2">
      <c r="P19351" s="75"/>
      <c r="Q19351" s="75"/>
      <c r="W19351" s="75"/>
      <c r="AD19351" s="77"/>
    </row>
    <row r="19352" spans="16:30" ht="4.5" customHeight="1" x14ac:dyDescent="0.2">
      <c r="P19352" s="75"/>
      <c r="Q19352" s="75"/>
      <c r="W19352" s="75"/>
      <c r="AD19352" s="77"/>
    </row>
    <row r="19353" spans="16:30" ht="4.5" customHeight="1" x14ac:dyDescent="0.2">
      <c r="P19353" s="75"/>
      <c r="Q19353" s="75"/>
      <c r="W19353" s="75"/>
      <c r="AD19353" s="77"/>
    </row>
    <row r="19354" spans="16:30" ht="4.5" customHeight="1" x14ac:dyDescent="0.2">
      <c r="P19354" s="75"/>
      <c r="Q19354" s="75"/>
      <c r="W19354" s="75"/>
      <c r="AD19354" s="77"/>
    </row>
    <row r="19355" spans="16:30" ht="4.5" customHeight="1" x14ac:dyDescent="0.2">
      <c r="P19355" s="75"/>
      <c r="Q19355" s="75"/>
      <c r="W19355" s="75"/>
      <c r="AD19355" s="77"/>
    </row>
    <row r="19356" spans="16:30" ht="4.5" customHeight="1" x14ac:dyDescent="0.2">
      <c r="P19356" s="75"/>
      <c r="Q19356" s="75"/>
      <c r="W19356" s="75"/>
      <c r="AD19356" s="77"/>
    </row>
    <row r="19357" spans="16:30" ht="4.5" customHeight="1" x14ac:dyDescent="0.2">
      <c r="P19357" s="75"/>
      <c r="Q19357" s="75"/>
      <c r="W19357" s="75"/>
      <c r="AD19357" s="77"/>
    </row>
    <row r="19358" spans="16:30" ht="4.5" customHeight="1" x14ac:dyDescent="0.2">
      <c r="P19358" s="75"/>
      <c r="Q19358" s="75"/>
      <c r="W19358" s="75"/>
      <c r="AD19358" s="77"/>
    </row>
    <row r="19359" spans="16:30" ht="4.5" customHeight="1" x14ac:dyDescent="0.2">
      <c r="P19359" s="75"/>
      <c r="Q19359" s="75"/>
      <c r="W19359" s="75"/>
      <c r="AD19359" s="77"/>
    </row>
    <row r="19360" spans="16:30" ht="4.5" customHeight="1" x14ac:dyDescent="0.2">
      <c r="P19360" s="75"/>
      <c r="Q19360" s="75"/>
      <c r="W19360" s="75"/>
      <c r="AD19360" s="77"/>
    </row>
    <row r="19361" spans="16:30" ht="4.5" customHeight="1" x14ac:dyDescent="0.2">
      <c r="P19361" s="75"/>
      <c r="Q19361" s="75"/>
      <c r="W19361" s="75"/>
      <c r="AD19361" s="77"/>
    </row>
    <row r="19362" spans="16:30" ht="4.5" customHeight="1" x14ac:dyDescent="0.2">
      <c r="P19362" s="75"/>
      <c r="Q19362" s="75"/>
      <c r="W19362" s="75"/>
      <c r="AD19362" s="77"/>
    </row>
    <row r="19363" spans="16:30" ht="4.5" customHeight="1" x14ac:dyDescent="0.2">
      <c r="P19363" s="75"/>
      <c r="Q19363" s="75"/>
      <c r="W19363" s="75"/>
      <c r="AD19363" s="77"/>
    </row>
    <row r="19364" spans="16:30" ht="4.5" customHeight="1" x14ac:dyDescent="0.2">
      <c r="P19364" s="75"/>
      <c r="Q19364" s="75"/>
      <c r="W19364" s="75"/>
      <c r="AD19364" s="77"/>
    </row>
    <row r="19365" spans="16:30" ht="4.5" customHeight="1" x14ac:dyDescent="0.2">
      <c r="P19365" s="75"/>
      <c r="Q19365" s="75"/>
      <c r="W19365" s="75"/>
      <c r="AD19365" s="77"/>
    </row>
    <row r="19366" spans="16:30" ht="4.5" customHeight="1" x14ac:dyDescent="0.2">
      <c r="P19366" s="75"/>
      <c r="Q19366" s="75"/>
      <c r="W19366" s="75"/>
      <c r="AD19366" s="77"/>
    </row>
    <row r="19367" spans="16:30" ht="4.5" customHeight="1" x14ac:dyDescent="0.2">
      <c r="P19367" s="75"/>
      <c r="Q19367" s="75"/>
      <c r="W19367" s="75"/>
      <c r="AD19367" s="77"/>
    </row>
    <row r="19368" spans="16:30" ht="4.5" customHeight="1" x14ac:dyDescent="0.2">
      <c r="P19368" s="75"/>
      <c r="Q19368" s="75"/>
      <c r="W19368" s="75"/>
      <c r="AD19368" s="77"/>
    </row>
    <row r="19369" spans="16:30" ht="4.5" customHeight="1" x14ac:dyDescent="0.2">
      <c r="P19369" s="75"/>
      <c r="Q19369" s="75"/>
      <c r="W19369" s="75"/>
      <c r="AD19369" s="77"/>
    </row>
    <row r="19370" spans="16:30" ht="4.5" customHeight="1" x14ac:dyDescent="0.2">
      <c r="P19370" s="75"/>
      <c r="Q19370" s="75"/>
      <c r="W19370" s="75"/>
      <c r="AD19370" s="77"/>
    </row>
    <row r="19371" spans="16:30" ht="4.5" customHeight="1" x14ac:dyDescent="0.2">
      <c r="P19371" s="75"/>
      <c r="Q19371" s="75"/>
      <c r="W19371" s="75"/>
      <c r="AD19371" s="77"/>
    </row>
    <row r="19372" spans="16:30" ht="4.5" customHeight="1" x14ac:dyDescent="0.2">
      <c r="P19372" s="75"/>
      <c r="Q19372" s="75"/>
      <c r="W19372" s="75"/>
      <c r="AD19372" s="77"/>
    </row>
    <row r="19373" spans="16:30" ht="4.5" customHeight="1" x14ac:dyDescent="0.2">
      <c r="P19373" s="75"/>
      <c r="Q19373" s="75"/>
      <c r="W19373" s="75"/>
      <c r="AD19373" s="77"/>
    </row>
    <row r="19374" spans="16:30" ht="4.5" customHeight="1" x14ac:dyDescent="0.2">
      <c r="P19374" s="75"/>
      <c r="Q19374" s="75"/>
      <c r="W19374" s="75"/>
      <c r="AD19374" s="77"/>
    </row>
    <row r="19375" spans="16:30" ht="4.5" customHeight="1" x14ac:dyDescent="0.2">
      <c r="P19375" s="75"/>
      <c r="Q19375" s="75"/>
      <c r="W19375" s="75"/>
      <c r="AD19375" s="77"/>
    </row>
    <row r="19376" spans="16:30" ht="4.5" customHeight="1" x14ac:dyDescent="0.2">
      <c r="P19376" s="75"/>
      <c r="Q19376" s="75"/>
      <c r="W19376" s="75"/>
      <c r="AD19376" s="77"/>
    </row>
    <row r="19377" spans="16:30" ht="4.5" customHeight="1" x14ac:dyDescent="0.2">
      <c r="P19377" s="75"/>
      <c r="Q19377" s="75"/>
      <c r="W19377" s="75"/>
      <c r="AD19377" s="77"/>
    </row>
    <row r="19378" spans="16:30" ht="4.5" customHeight="1" x14ac:dyDescent="0.2">
      <c r="P19378" s="75"/>
      <c r="Q19378" s="75"/>
      <c r="W19378" s="75"/>
      <c r="AD19378" s="77"/>
    </row>
    <row r="19379" spans="16:30" ht="4.5" customHeight="1" x14ac:dyDescent="0.2">
      <c r="P19379" s="75"/>
      <c r="Q19379" s="75"/>
      <c r="W19379" s="75"/>
      <c r="AD19379" s="77"/>
    </row>
    <row r="19380" spans="16:30" ht="4.5" customHeight="1" x14ac:dyDescent="0.2">
      <c r="P19380" s="75"/>
      <c r="Q19380" s="75"/>
      <c r="W19380" s="75"/>
      <c r="AD19380" s="77"/>
    </row>
    <row r="19381" spans="16:30" ht="4.5" customHeight="1" x14ac:dyDescent="0.2">
      <c r="P19381" s="75"/>
      <c r="Q19381" s="75"/>
      <c r="W19381" s="75"/>
      <c r="AD19381" s="77"/>
    </row>
    <row r="19382" spans="16:30" ht="4.5" customHeight="1" x14ac:dyDescent="0.2">
      <c r="P19382" s="75"/>
      <c r="Q19382" s="75"/>
      <c r="W19382" s="75"/>
      <c r="AD19382" s="77"/>
    </row>
    <row r="19383" spans="16:30" ht="4.5" customHeight="1" x14ac:dyDescent="0.2">
      <c r="P19383" s="75"/>
      <c r="Q19383" s="75"/>
      <c r="W19383" s="75"/>
      <c r="AD19383" s="77"/>
    </row>
    <row r="19384" spans="16:30" ht="4.5" customHeight="1" x14ac:dyDescent="0.2">
      <c r="P19384" s="75"/>
      <c r="Q19384" s="75"/>
      <c r="W19384" s="75"/>
      <c r="AD19384" s="77"/>
    </row>
    <row r="19385" spans="16:30" ht="4.5" customHeight="1" x14ac:dyDescent="0.2">
      <c r="P19385" s="75"/>
      <c r="Q19385" s="75"/>
      <c r="W19385" s="75"/>
      <c r="AD19385" s="77"/>
    </row>
    <row r="19386" spans="16:30" ht="4.5" customHeight="1" x14ac:dyDescent="0.2">
      <c r="P19386" s="75"/>
      <c r="Q19386" s="75"/>
      <c r="W19386" s="75"/>
      <c r="AD19386" s="77"/>
    </row>
    <row r="19387" spans="16:30" ht="4.5" customHeight="1" x14ac:dyDescent="0.2">
      <c r="P19387" s="75"/>
      <c r="Q19387" s="75"/>
      <c r="W19387" s="75"/>
      <c r="AD19387" s="77"/>
    </row>
    <row r="19388" spans="16:30" ht="4.5" customHeight="1" x14ac:dyDescent="0.2">
      <c r="P19388" s="75"/>
      <c r="Q19388" s="75"/>
      <c r="W19388" s="75"/>
      <c r="AD19388" s="77"/>
    </row>
    <row r="19389" spans="16:30" ht="4.5" customHeight="1" x14ac:dyDescent="0.2">
      <c r="P19389" s="75"/>
      <c r="Q19389" s="75"/>
      <c r="W19389" s="75"/>
      <c r="AD19389" s="77"/>
    </row>
    <row r="19390" spans="16:30" ht="4.5" customHeight="1" x14ac:dyDescent="0.2">
      <c r="P19390" s="75"/>
      <c r="Q19390" s="75"/>
      <c r="W19390" s="75"/>
      <c r="AD19390" s="77"/>
    </row>
    <row r="19391" spans="16:30" ht="4.5" customHeight="1" x14ac:dyDescent="0.2">
      <c r="P19391" s="75"/>
      <c r="Q19391" s="75"/>
      <c r="W19391" s="75"/>
      <c r="AD19391" s="77"/>
    </row>
    <row r="19392" spans="16:30" ht="4.5" customHeight="1" x14ac:dyDescent="0.2">
      <c r="P19392" s="75"/>
      <c r="Q19392" s="75"/>
      <c r="W19392" s="75"/>
      <c r="AD19392" s="77"/>
    </row>
    <row r="19393" spans="16:30" ht="4.5" customHeight="1" x14ac:dyDescent="0.2">
      <c r="P19393" s="75"/>
      <c r="Q19393" s="75"/>
      <c r="W19393" s="75"/>
      <c r="AD19393" s="77"/>
    </row>
    <row r="19394" spans="16:30" ht="4.5" customHeight="1" x14ac:dyDescent="0.2">
      <c r="P19394" s="75"/>
      <c r="Q19394" s="75"/>
      <c r="W19394" s="75"/>
      <c r="AD19394" s="77"/>
    </row>
    <row r="19395" spans="16:30" ht="4.5" customHeight="1" x14ac:dyDescent="0.2">
      <c r="P19395" s="75"/>
      <c r="Q19395" s="75"/>
      <c r="W19395" s="75"/>
      <c r="AD19395" s="77"/>
    </row>
    <row r="19396" spans="16:30" ht="4.5" customHeight="1" x14ac:dyDescent="0.2">
      <c r="P19396" s="75"/>
      <c r="Q19396" s="75"/>
      <c r="W19396" s="75"/>
      <c r="AD19396" s="77"/>
    </row>
    <row r="19397" spans="16:30" ht="4.5" customHeight="1" x14ac:dyDescent="0.2">
      <c r="P19397" s="75"/>
      <c r="Q19397" s="75"/>
      <c r="W19397" s="75"/>
      <c r="AD19397" s="77"/>
    </row>
    <row r="19398" spans="16:30" ht="4.5" customHeight="1" x14ac:dyDescent="0.2">
      <c r="P19398" s="75"/>
      <c r="Q19398" s="75"/>
      <c r="W19398" s="75"/>
      <c r="AD19398" s="77"/>
    </row>
    <row r="19399" spans="16:30" ht="4.5" customHeight="1" x14ac:dyDescent="0.2">
      <c r="P19399" s="75"/>
      <c r="Q19399" s="75"/>
      <c r="W19399" s="75"/>
      <c r="AD19399" s="77"/>
    </row>
    <row r="19400" spans="16:30" ht="4.5" customHeight="1" x14ac:dyDescent="0.2">
      <c r="P19400" s="75"/>
      <c r="Q19400" s="75"/>
      <c r="W19400" s="75"/>
      <c r="AD19400" s="77"/>
    </row>
    <row r="19401" spans="16:30" ht="4.5" customHeight="1" x14ac:dyDescent="0.2">
      <c r="P19401" s="75"/>
      <c r="Q19401" s="75"/>
      <c r="W19401" s="75"/>
      <c r="AD19401" s="77"/>
    </row>
    <row r="19402" spans="16:30" ht="4.5" customHeight="1" x14ac:dyDescent="0.2">
      <c r="P19402" s="75"/>
      <c r="Q19402" s="75"/>
      <c r="W19402" s="75"/>
      <c r="AD19402" s="77"/>
    </row>
    <row r="19403" spans="16:30" ht="4.5" customHeight="1" x14ac:dyDescent="0.2">
      <c r="P19403" s="75"/>
      <c r="Q19403" s="75"/>
      <c r="W19403" s="75"/>
      <c r="AD19403" s="77"/>
    </row>
    <row r="19404" spans="16:30" ht="4.5" customHeight="1" x14ac:dyDescent="0.2">
      <c r="P19404" s="75"/>
      <c r="Q19404" s="75"/>
      <c r="W19404" s="75"/>
      <c r="AD19404" s="77"/>
    </row>
    <row r="19405" spans="16:30" ht="4.5" customHeight="1" x14ac:dyDescent="0.2">
      <c r="P19405" s="75"/>
      <c r="Q19405" s="75"/>
      <c r="W19405" s="75"/>
      <c r="AD19405" s="77"/>
    </row>
    <row r="19406" spans="16:30" ht="4.5" customHeight="1" x14ac:dyDescent="0.2">
      <c r="P19406" s="75"/>
      <c r="Q19406" s="75"/>
      <c r="W19406" s="75"/>
      <c r="AD19406" s="77"/>
    </row>
    <row r="19407" spans="16:30" ht="4.5" customHeight="1" x14ac:dyDescent="0.2">
      <c r="P19407" s="75"/>
      <c r="Q19407" s="75"/>
      <c r="W19407" s="75"/>
      <c r="AD19407" s="77"/>
    </row>
    <row r="19408" spans="16:30" ht="4.5" customHeight="1" x14ac:dyDescent="0.2">
      <c r="P19408" s="75"/>
      <c r="Q19408" s="75"/>
      <c r="W19408" s="75"/>
      <c r="AD19408" s="77"/>
    </row>
    <row r="19409" spans="16:30" ht="4.5" customHeight="1" x14ac:dyDescent="0.2">
      <c r="P19409" s="75"/>
      <c r="Q19409" s="75"/>
      <c r="W19409" s="75"/>
      <c r="AD19409" s="77"/>
    </row>
    <row r="19410" spans="16:30" ht="4.5" customHeight="1" x14ac:dyDescent="0.2">
      <c r="P19410" s="75"/>
      <c r="Q19410" s="75"/>
      <c r="W19410" s="75"/>
      <c r="AD19410" s="77"/>
    </row>
    <row r="19411" spans="16:30" ht="4.5" customHeight="1" x14ac:dyDescent="0.2">
      <c r="P19411" s="75"/>
      <c r="Q19411" s="75"/>
      <c r="W19411" s="75"/>
      <c r="AD19411" s="77"/>
    </row>
    <row r="19412" spans="16:30" ht="4.5" customHeight="1" x14ac:dyDescent="0.2">
      <c r="P19412" s="75"/>
      <c r="Q19412" s="75"/>
      <c r="W19412" s="75"/>
      <c r="AD19412" s="77"/>
    </row>
    <row r="19413" spans="16:30" ht="4.5" customHeight="1" x14ac:dyDescent="0.2">
      <c r="P19413" s="75"/>
      <c r="Q19413" s="75"/>
      <c r="W19413" s="75"/>
      <c r="AD19413" s="77"/>
    </row>
    <row r="19414" spans="16:30" ht="4.5" customHeight="1" x14ac:dyDescent="0.2">
      <c r="P19414" s="75"/>
      <c r="Q19414" s="75"/>
      <c r="W19414" s="75"/>
      <c r="AD19414" s="77"/>
    </row>
    <row r="19415" spans="16:30" ht="4.5" customHeight="1" x14ac:dyDescent="0.2">
      <c r="P19415" s="75"/>
      <c r="Q19415" s="75"/>
      <c r="W19415" s="75"/>
      <c r="AD19415" s="77"/>
    </row>
    <row r="19416" spans="16:30" ht="4.5" customHeight="1" x14ac:dyDescent="0.2">
      <c r="P19416" s="75"/>
      <c r="Q19416" s="75"/>
      <c r="W19416" s="75"/>
      <c r="AD19416" s="77"/>
    </row>
    <row r="19417" spans="16:30" ht="4.5" customHeight="1" x14ac:dyDescent="0.2">
      <c r="P19417" s="75"/>
      <c r="Q19417" s="75"/>
      <c r="W19417" s="75"/>
      <c r="AD19417" s="77"/>
    </row>
    <row r="19418" spans="16:30" ht="4.5" customHeight="1" x14ac:dyDescent="0.2">
      <c r="P19418" s="75"/>
      <c r="Q19418" s="75"/>
      <c r="W19418" s="75"/>
      <c r="AD19418" s="77"/>
    </row>
    <row r="19419" spans="16:30" ht="4.5" customHeight="1" x14ac:dyDescent="0.2">
      <c r="P19419" s="75"/>
      <c r="Q19419" s="75"/>
      <c r="W19419" s="75"/>
      <c r="AD19419" s="77"/>
    </row>
    <row r="19420" spans="16:30" ht="4.5" customHeight="1" x14ac:dyDescent="0.2">
      <c r="P19420" s="75"/>
      <c r="Q19420" s="75"/>
      <c r="W19420" s="75"/>
      <c r="AD19420" s="77"/>
    </row>
    <row r="19421" spans="16:30" ht="4.5" customHeight="1" x14ac:dyDescent="0.2">
      <c r="P19421" s="75"/>
      <c r="Q19421" s="75"/>
      <c r="W19421" s="75"/>
      <c r="AD19421" s="77"/>
    </row>
    <row r="19422" spans="16:30" ht="4.5" customHeight="1" x14ac:dyDescent="0.2">
      <c r="P19422" s="75"/>
      <c r="Q19422" s="75"/>
      <c r="W19422" s="75"/>
      <c r="AD19422" s="77"/>
    </row>
    <row r="19423" spans="16:30" ht="4.5" customHeight="1" x14ac:dyDescent="0.2">
      <c r="P19423" s="75"/>
      <c r="Q19423" s="75"/>
      <c r="W19423" s="75"/>
      <c r="AD19423" s="77"/>
    </row>
    <row r="19424" spans="16:30" ht="4.5" customHeight="1" x14ac:dyDescent="0.2">
      <c r="P19424" s="75"/>
      <c r="Q19424" s="75"/>
      <c r="W19424" s="75"/>
      <c r="AD19424" s="77"/>
    </row>
    <row r="19425" spans="16:30" ht="4.5" customHeight="1" x14ac:dyDescent="0.2">
      <c r="P19425" s="75"/>
      <c r="Q19425" s="75"/>
      <c r="W19425" s="75"/>
      <c r="AD19425" s="77"/>
    </row>
    <row r="19426" spans="16:30" ht="4.5" customHeight="1" x14ac:dyDescent="0.2">
      <c r="P19426" s="75"/>
      <c r="Q19426" s="75"/>
      <c r="W19426" s="75"/>
      <c r="AD19426" s="77"/>
    </row>
    <row r="19427" spans="16:30" ht="4.5" customHeight="1" x14ac:dyDescent="0.2">
      <c r="P19427" s="75"/>
      <c r="Q19427" s="75"/>
      <c r="W19427" s="75"/>
      <c r="AD19427" s="77"/>
    </row>
    <row r="19428" spans="16:30" ht="4.5" customHeight="1" x14ac:dyDescent="0.2">
      <c r="P19428" s="75"/>
      <c r="Q19428" s="75"/>
      <c r="W19428" s="75"/>
      <c r="AD19428" s="77"/>
    </row>
    <row r="19429" spans="16:30" ht="4.5" customHeight="1" x14ac:dyDescent="0.2">
      <c r="P19429" s="75"/>
      <c r="Q19429" s="75"/>
      <c r="W19429" s="75"/>
      <c r="AD19429" s="77"/>
    </row>
    <row r="19430" spans="16:30" ht="4.5" customHeight="1" x14ac:dyDescent="0.2">
      <c r="P19430" s="75"/>
      <c r="Q19430" s="75"/>
      <c r="W19430" s="75"/>
      <c r="AD19430" s="77"/>
    </row>
    <row r="19431" spans="16:30" ht="4.5" customHeight="1" x14ac:dyDescent="0.2">
      <c r="P19431" s="75"/>
      <c r="Q19431" s="75"/>
      <c r="W19431" s="75"/>
      <c r="AD19431" s="77"/>
    </row>
    <row r="19432" spans="16:30" ht="4.5" customHeight="1" x14ac:dyDescent="0.2">
      <c r="P19432" s="75"/>
      <c r="Q19432" s="75"/>
      <c r="W19432" s="75"/>
      <c r="AD19432" s="77"/>
    </row>
    <row r="19433" spans="16:30" ht="4.5" customHeight="1" x14ac:dyDescent="0.2">
      <c r="P19433" s="75"/>
      <c r="Q19433" s="75"/>
      <c r="W19433" s="75"/>
      <c r="AD19433" s="77"/>
    </row>
    <row r="19434" spans="16:30" ht="4.5" customHeight="1" x14ac:dyDescent="0.2">
      <c r="P19434" s="75"/>
      <c r="Q19434" s="75"/>
      <c r="W19434" s="75"/>
      <c r="AD19434" s="77"/>
    </row>
    <row r="19435" spans="16:30" ht="4.5" customHeight="1" x14ac:dyDescent="0.2">
      <c r="P19435" s="75"/>
      <c r="Q19435" s="75"/>
      <c r="W19435" s="75"/>
      <c r="AD19435" s="77"/>
    </row>
    <row r="19436" spans="16:30" ht="4.5" customHeight="1" x14ac:dyDescent="0.2">
      <c r="P19436" s="75"/>
      <c r="Q19436" s="75"/>
      <c r="W19436" s="75"/>
      <c r="AD19436" s="77"/>
    </row>
    <row r="19437" spans="16:30" ht="4.5" customHeight="1" x14ac:dyDescent="0.2">
      <c r="P19437" s="75"/>
      <c r="Q19437" s="75"/>
      <c r="W19437" s="75"/>
      <c r="AD19437" s="77"/>
    </row>
    <row r="19438" spans="16:30" ht="4.5" customHeight="1" x14ac:dyDescent="0.2">
      <c r="P19438" s="75"/>
      <c r="Q19438" s="75"/>
      <c r="W19438" s="75"/>
      <c r="AD19438" s="77"/>
    </row>
    <row r="19439" spans="16:30" ht="4.5" customHeight="1" x14ac:dyDescent="0.2">
      <c r="P19439" s="75"/>
      <c r="Q19439" s="75"/>
      <c r="W19439" s="75"/>
      <c r="AD19439" s="77"/>
    </row>
    <row r="19440" spans="16:30" ht="4.5" customHeight="1" x14ac:dyDescent="0.2">
      <c r="P19440" s="75"/>
      <c r="Q19440" s="75"/>
      <c r="W19440" s="75"/>
      <c r="AD19440" s="77"/>
    </row>
    <row r="19441" spans="16:30" ht="4.5" customHeight="1" x14ac:dyDescent="0.2">
      <c r="P19441" s="75"/>
      <c r="Q19441" s="75"/>
      <c r="W19441" s="75"/>
      <c r="AD19441" s="77"/>
    </row>
    <row r="19442" spans="16:30" ht="4.5" customHeight="1" x14ac:dyDescent="0.2">
      <c r="P19442" s="75"/>
      <c r="Q19442" s="75"/>
      <c r="W19442" s="75"/>
      <c r="AD19442" s="77"/>
    </row>
    <row r="19443" spans="16:30" ht="4.5" customHeight="1" x14ac:dyDescent="0.2">
      <c r="P19443" s="75"/>
      <c r="Q19443" s="75"/>
      <c r="W19443" s="75"/>
      <c r="AD19443" s="77"/>
    </row>
    <row r="19444" spans="16:30" ht="4.5" customHeight="1" x14ac:dyDescent="0.2">
      <c r="P19444" s="75"/>
      <c r="Q19444" s="75"/>
      <c r="W19444" s="75"/>
      <c r="AD19444" s="77"/>
    </row>
    <row r="19445" spans="16:30" ht="4.5" customHeight="1" x14ac:dyDescent="0.2">
      <c r="P19445" s="75"/>
      <c r="Q19445" s="75"/>
      <c r="W19445" s="75"/>
      <c r="AD19445" s="77"/>
    </row>
    <row r="19446" spans="16:30" ht="4.5" customHeight="1" x14ac:dyDescent="0.2">
      <c r="P19446" s="75"/>
      <c r="Q19446" s="75"/>
      <c r="W19446" s="75"/>
      <c r="AD19446" s="77"/>
    </row>
    <row r="19447" spans="16:30" ht="4.5" customHeight="1" x14ac:dyDescent="0.2">
      <c r="P19447" s="75"/>
      <c r="Q19447" s="75"/>
      <c r="W19447" s="75"/>
      <c r="AD19447" s="77"/>
    </row>
    <row r="19448" spans="16:30" ht="4.5" customHeight="1" x14ac:dyDescent="0.2">
      <c r="P19448" s="75"/>
      <c r="Q19448" s="75"/>
      <c r="W19448" s="75"/>
      <c r="AD19448" s="77"/>
    </row>
    <row r="19449" spans="16:30" ht="4.5" customHeight="1" x14ac:dyDescent="0.2">
      <c r="P19449" s="75"/>
      <c r="Q19449" s="75"/>
      <c r="W19449" s="75"/>
      <c r="AD19449" s="77"/>
    </row>
    <row r="19450" spans="16:30" ht="4.5" customHeight="1" x14ac:dyDescent="0.2">
      <c r="P19450" s="75"/>
      <c r="Q19450" s="75"/>
      <c r="W19450" s="75"/>
      <c r="AD19450" s="77"/>
    </row>
    <row r="19451" spans="16:30" ht="4.5" customHeight="1" x14ac:dyDescent="0.2">
      <c r="P19451" s="75"/>
      <c r="Q19451" s="75"/>
      <c r="W19451" s="75"/>
      <c r="AD19451" s="77"/>
    </row>
    <row r="19452" spans="16:30" ht="4.5" customHeight="1" x14ac:dyDescent="0.2">
      <c r="P19452" s="75"/>
      <c r="Q19452" s="75"/>
      <c r="W19452" s="75"/>
      <c r="AD19452" s="77"/>
    </row>
    <row r="19453" spans="16:30" ht="4.5" customHeight="1" x14ac:dyDescent="0.2">
      <c r="P19453" s="75"/>
      <c r="Q19453" s="75"/>
      <c r="W19453" s="75"/>
      <c r="AD19453" s="77"/>
    </row>
    <row r="19454" spans="16:30" ht="4.5" customHeight="1" x14ac:dyDescent="0.2">
      <c r="P19454" s="75"/>
      <c r="Q19454" s="75"/>
      <c r="W19454" s="75"/>
      <c r="AD19454" s="77"/>
    </row>
    <row r="19455" spans="16:30" ht="4.5" customHeight="1" x14ac:dyDescent="0.2">
      <c r="P19455" s="75"/>
      <c r="Q19455" s="75"/>
      <c r="W19455" s="75"/>
      <c r="AD19455" s="77"/>
    </row>
    <row r="19456" spans="16:30" ht="4.5" customHeight="1" x14ac:dyDescent="0.2">
      <c r="P19456" s="75"/>
      <c r="Q19456" s="75"/>
      <c r="W19456" s="75"/>
      <c r="AD19456" s="77"/>
    </row>
    <row r="19457" spans="16:30" ht="4.5" customHeight="1" x14ac:dyDescent="0.2">
      <c r="P19457" s="75"/>
      <c r="Q19457" s="75"/>
      <c r="W19457" s="75"/>
      <c r="AD19457" s="77"/>
    </row>
    <row r="19458" spans="16:30" ht="4.5" customHeight="1" x14ac:dyDescent="0.2">
      <c r="P19458" s="75"/>
      <c r="Q19458" s="75"/>
      <c r="W19458" s="75"/>
      <c r="AD19458" s="77"/>
    </row>
    <row r="19459" spans="16:30" ht="4.5" customHeight="1" x14ac:dyDescent="0.2">
      <c r="P19459" s="75"/>
      <c r="Q19459" s="75"/>
      <c r="W19459" s="75"/>
      <c r="AD19459" s="77"/>
    </row>
    <row r="19460" spans="16:30" ht="4.5" customHeight="1" x14ac:dyDescent="0.2">
      <c r="P19460" s="75"/>
      <c r="Q19460" s="75"/>
      <c r="W19460" s="75"/>
      <c r="AD19460" s="77"/>
    </row>
    <row r="19461" spans="16:30" ht="4.5" customHeight="1" x14ac:dyDescent="0.2">
      <c r="P19461" s="75"/>
      <c r="Q19461" s="75"/>
      <c r="W19461" s="75"/>
      <c r="AD19461" s="77"/>
    </row>
    <row r="19462" spans="16:30" ht="4.5" customHeight="1" x14ac:dyDescent="0.2">
      <c r="P19462" s="75"/>
      <c r="Q19462" s="75"/>
      <c r="W19462" s="75"/>
      <c r="AD19462" s="77"/>
    </row>
    <row r="19463" spans="16:30" ht="4.5" customHeight="1" x14ac:dyDescent="0.2">
      <c r="P19463" s="75"/>
      <c r="Q19463" s="75"/>
      <c r="W19463" s="75"/>
      <c r="AD19463" s="77"/>
    </row>
    <row r="19464" spans="16:30" ht="4.5" customHeight="1" x14ac:dyDescent="0.2">
      <c r="P19464" s="75"/>
      <c r="Q19464" s="75"/>
      <c r="W19464" s="75"/>
      <c r="AD19464" s="77"/>
    </row>
    <row r="19465" spans="16:30" ht="4.5" customHeight="1" x14ac:dyDescent="0.2">
      <c r="P19465" s="75"/>
      <c r="Q19465" s="75"/>
      <c r="W19465" s="75"/>
      <c r="AD19465" s="77"/>
    </row>
    <row r="19466" spans="16:30" ht="4.5" customHeight="1" x14ac:dyDescent="0.2">
      <c r="P19466" s="75"/>
      <c r="Q19466" s="75"/>
      <c r="W19466" s="75"/>
      <c r="AD19466" s="77"/>
    </row>
    <row r="19467" spans="16:30" ht="4.5" customHeight="1" x14ac:dyDescent="0.2">
      <c r="P19467" s="75"/>
      <c r="Q19467" s="75"/>
      <c r="W19467" s="75"/>
      <c r="AD19467" s="77"/>
    </row>
    <row r="19468" spans="16:30" ht="4.5" customHeight="1" x14ac:dyDescent="0.2">
      <c r="P19468" s="75"/>
      <c r="Q19468" s="75"/>
      <c r="W19468" s="75"/>
      <c r="AD19468" s="77"/>
    </row>
    <row r="19469" spans="16:30" ht="4.5" customHeight="1" x14ac:dyDescent="0.2">
      <c r="P19469" s="75"/>
      <c r="Q19469" s="75"/>
      <c r="W19469" s="75"/>
      <c r="AD19469" s="77"/>
    </row>
    <row r="19470" spans="16:30" ht="4.5" customHeight="1" x14ac:dyDescent="0.2">
      <c r="P19470" s="75"/>
      <c r="Q19470" s="75"/>
      <c r="W19470" s="75"/>
      <c r="AD19470" s="77"/>
    </row>
    <row r="19471" spans="16:30" ht="4.5" customHeight="1" x14ac:dyDescent="0.2">
      <c r="P19471" s="75"/>
      <c r="Q19471" s="75"/>
      <c r="W19471" s="75"/>
      <c r="AD19471" s="77"/>
    </row>
    <row r="19472" spans="16:30" ht="4.5" customHeight="1" x14ac:dyDescent="0.2">
      <c r="P19472" s="75"/>
      <c r="Q19472" s="75"/>
      <c r="W19472" s="75"/>
      <c r="AD19472" s="77"/>
    </row>
    <row r="19473" spans="16:30" ht="4.5" customHeight="1" x14ac:dyDescent="0.2">
      <c r="P19473" s="75"/>
      <c r="Q19473" s="75"/>
      <c r="W19473" s="75"/>
      <c r="AD19473" s="77"/>
    </row>
    <row r="19474" spans="16:30" ht="4.5" customHeight="1" x14ac:dyDescent="0.2">
      <c r="P19474" s="75"/>
      <c r="Q19474" s="75"/>
      <c r="W19474" s="75"/>
      <c r="AD19474" s="77"/>
    </row>
    <row r="19475" spans="16:30" ht="4.5" customHeight="1" x14ac:dyDescent="0.2">
      <c r="P19475" s="75"/>
      <c r="Q19475" s="75"/>
      <c r="W19475" s="75"/>
      <c r="AD19475" s="77"/>
    </row>
    <row r="19476" spans="16:30" ht="4.5" customHeight="1" x14ac:dyDescent="0.2">
      <c r="P19476" s="75"/>
      <c r="Q19476" s="75"/>
      <c r="W19476" s="75"/>
      <c r="AD19476" s="77"/>
    </row>
    <row r="19477" spans="16:30" ht="4.5" customHeight="1" x14ac:dyDescent="0.2">
      <c r="P19477" s="75"/>
      <c r="Q19477" s="75"/>
      <c r="W19477" s="75"/>
      <c r="AD19477" s="77"/>
    </row>
    <row r="19478" spans="16:30" ht="4.5" customHeight="1" x14ac:dyDescent="0.2">
      <c r="P19478" s="75"/>
      <c r="Q19478" s="75"/>
      <c r="W19478" s="75"/>
      <c r="AD19478" s="77"/>
    </row>
    <row r="19479" spans="16:30" ht="4.5" customHeight="1" x14ac:dyDescent="0.2">
      <c r="P19479" s="75"/>
      <c r="Q19479" s="75"/>
      <c r="W19479" s="75"/>
      <c r="AD19479" s="77"/>
    </row>
    <row r="19480" spans="16:30" ht="4.5" customHeight="1" x14ac:dyDescent="0.2">
      <c r="P19480" s="75"/>
      <c r="Q19480" s="75"/>
      <c r="W19480" s="75"/>
      <c r="AD19480" s="77"/>
    </row>
    <row r="19481" spans="16:30" ht="4.5" customHeight="1" x14ac:dyDescent="0.2">
      <c r="P19481" s="75"/>
      <c r="Q19481" s="75"/>
      <c r="W19481" s="75"/>
      <c r="AD19481" s="77"/>
    </row>
    <row r="19482" spans="16:30" ht="4.5" customHeight="1" x14ac:dyDescent="0.2">
      <c r="P19482" s="75"/>
      <c r="Q19482" s="75"/>
      <c r="W19482" s="75"/>
      <c r="AD19482" s="77"/>
    </row>
    <row r="19483" spans="16:30" ht="4.5" customHeight="1" x14ac:dyDescent="0.2">
      <c r="P19483" s="75"/>
      <c r="Q19483" s="75"/>
      <c r="W19483" s="75"/>
      <c r="AD19483" s="77"/>
    </row>
    <row r="19484" spans="16:30" ht="4.5" customHeight="1" x14ac:dyDescent="0.2">
      <c r="P19484" s="75"/>
      <c r="Q19484" s="75"/>
      <c r="W19484" s="75"/>
      <c r="AD19484" s="77"/>
    </row>
    <row r="19485" spans="16:30" ht="4.5" customHeight="1" x14ac:dyDescent="0.2">
      <c r="P19485" s="75"/>
      <c r="Q19485" s="75"/>
      <c r="W19485" s="75"/>
      <c r="AD19485" s="77"/>
    </row>
    <row r="19486" spans="16:30" ht="4.5" customHeight="1" x14ac:dyDescent="0.2">
      <c r="P19486" s="75"/>
      <c r="Q19486" s="75"/>
      <c r="W19486" s="75"/>
      <c r="AD19486" s="77"/>
    </row>
    <row r="19487" spans="16:30" ht="4.5" customHeight="1" x14ac:dyDescent="0.2">
      <c r="P19487" s="75"/>
      <c r="Q19487" s="75"/>
      <c r="W19487" s="75"/>
      <c r="AD19487" s="77"/>
    </row>
    <row r="19488" spans="16:30" ht="4.5" customHeight="1" x14ac:dyDescent="0.2">
      <c r="P19488" s="75"/>
      <c r="Q19488" s="75"/>
      <c r="W19488" s="75"/>
      <c r="AD19488" s="77"/>
    </row>
    <row r="19489" spans="16:30" ht="4.5" customHeight="1" x14ac:dyDescent="0.2">
      <c r="P19489" s="75"/>
      <c r="Q19489" s="75"/>
      <c r="W19489" s="75"/>
      <c r="AD19489" s="77"/>
    </row>
    <row r="19490" spans="16:30" ht="4.5" customHeight="1" x14ac:dyDescent="0.2">
      <c r="P19490" s="75"/>
      <c r="Q19490" s="75"/>
      <c r="W19490" s="75"/>
      <c r="AD19490" s="77"/>
    </row>
    <row r="19491" spans="16:30" ht="4.5" customHeight="1" x14ac:dyDescent="0.2">
      <c r="P19491" s="75"/>
      <c r="Q19491" s="75"/>
      <c r="W19491" s="75"/>
      <c r="AD19491" s="77"/>
    </row>
    <row r="19492" spans="16:30" ht="4.5" customHeight="1" x14ac:dyDescent="0.2">
      <c r="P19492" s="75"/>
      <c r="Q19492" s="75"/>
      <c r="W19492" s="75"/>
      <c r="AD19492" s="77"/>
    </row>
    <row r="19493" spans="16:30" ht="4.5" customHeight="1" x14ac:dyDescent="0.2">
      <c r="P19493" s="75"/>
      <c r="Q19493" s="75"/>
      <c r="W19493" s="75"/>
      <c r="AD19493" s="77"/>
    </row>
    <row r="19494" spans="16:30" ht="4.5" customHeight="1" x14ac:dyDescent="0.2">
      <c r="P19494" s="75"/>
      <c r="Q19494" s="75"/>
      <c r="W19494" s="75"/>
      <c r="AD19494" s="77"/>
    </row>
    <row r="19495" spans="16:30" ht="4.5" customHeight="1" x14ac:dyDescent="0.2">
      <c r="P19495" s="75"/>
      <c r="Q19495" s="75"/>
      <c r="W19495" s="75"/>
      <c r="AD19495" s="77"/>
    </row>
    <row r="19496" spans="16:30" ht="4.5" customHeight="1" x14ac:dyDescent="0.2">
      <c r="P19496" s="75"/>
      <c r="Q19496" s="75"/>
      <c r="W19496" s="75"/>
      <c r="AD19496" s="77"/>
    </row>
    <row r="19497" spans="16:30" ht="4.5" customHeight="1" x14ac:dyDescent="0.2">
      <c r="P19497" s="75"/>
      <c r="Q19497" s="75"/>
      <c r="W19497" s="75"/>
      <c r="AD19497" s="77"/>
    </row>
    <row r="19498" spans="16:30" ht="4.5" customHeight="1" x14ac:dyDescent="0.2">
      <c r="P19498" s="75"/>
      <c r="Q19498" s="75"/>
      <c r="W19498" s="75"/>
      <c r="AD19498" s="77"/>
    </row>
    <row r="19499" spans="16:30" ht="4.5" customHeight="1" x14ac:dyDescent="0.2">
      <c r="P19499" s="75"/>
      <c r="Q19499" s="75"/>
      <c r="W19499" s="75"/>
      <c r="AD19499" s="77"/>
    </row>
    <row r="19500" spans="16:30" ht="4.5" customHeight="1" x14ac:dyDescent="0.2">
      <c r="P19500" s="75"/>
      <c r="Q19500" s="75"/>
      <c r="W19500" s="75"/>
      <c r="AD19500" s="77"/>
    </row>
    <row r="19501" spans="16:30" ht="4.5" customHeight="1" x14ac:dyDescent="0.2">
      <c r="P19501" s="75"/>
      <c r="Q19501" s="75"/>
      <c r="W19501" s="75"/>
      <c r="AD19501" s="77"/>
    </row>
    <row r="19502" spans="16:30" ht="4.5" customHeight="1" x14ac:dyDescent="0.2">
      <c r="P19502" s="75"/>
      <c r="Q19502" s="75"/>
      <c r="W19502" s="75"/>
      <c r="AD19502" s="77"/>
    </row>
    <row r="19503" spans="16:30" ht="4.5" customHeight="1" x14ac:dyDescent="0.2">
      <c r="P19503" s="75"/>
      <c r="Q19503" s="75"/>
      <c r="W19503" s="75"/>
      <c r="AD19503" s="77"/>
    </row>
    <row r="19504" spans="16:30" ht="4.5" customHeight="1" x14ac:dyDescent="0.2">
      <c r="P19504" s="75"/>
      <c r="Q19504" s="75"/>
      <c r="W19504" s="75"/>
      <c r="AD19504" s="77"/>
    </row>
    <row r="19505" spans="16:30" ht="4.5" customHeight="1" x14ac:dyDescent="0.2">
      <c r="P19505" s="75"/>
      <c r="Q19505" s="75"/>
      <c r="W19505" s="75"/>
      <c r="AD19505" s="77"/>
    </row>
    <row r="19506" spans="16:30" ht="4.5" customHeight="1" x14ac:dyDescent="0.2">
      <c r="P19506" s="75"/>
      <c r="Q19506" s="75"/>
      <c r="W19506" s="75"/>
      <c r="AD19506" s="77"/>
    </row>
    <row r="19507" spans="16:30" ht="4.5" customHeight="1" x14ac:dyDescent="0.2">
      <c r="P19507" s="75"/>
      <c r="Q19507" s="75"/>
      <c r="W19507" s="75"/>
      <c r="AD19507" s="77"/>
    </row>
    <row r="19508" spans="16:30" ht="4.5" customHeight="1" x14ac:dyDescent="0.2">
      <c r="P19508" s="75"/>
      <c r="Q19508" s="75"/>
      <c r="W19508" s="75"/>
      <c r="AD19508" s="77"/>
    </row>
    <row r="19509" spans="16:30" ht="4.5" customHeight="1" x14ac:dyDescent="0.2">
      <c r="P19509" s="75"/>
      <c r="Q19509" s="75"/>
      <c r="W19509" s="75"/>
      <c r="AD19509" s="77"/>
    </row>
    <row r="19510" spans="16:30" ht="4.5" customHeight="1" x14ac:dyDescent="0.2">
      <c r="P19510" s="75"/>
      <c r="Q19510" s="75"/>
      <c r="W19510" s="75"/>
      <c r="AD19510" s="77"/>
    </row>
    <row r="19511" spans="16:30" ht="4.5" customHeight="1" x14ac:dyDescent="0.2">
      <c r="P19511" s="75"/>
      <c r="Q19511" s="75"/>
      <c r="W19511" s="75"/>
      <c r="AD19511" s="77"/>
    </row>
    <row r="19512" spans="16:30" ht="4.5" customHeight="1" x14ac:dyDescent="0.2">
      <c r="P19512" s="75"/>
      <c r="Q19512" s="75"/>
      <c r="W19512" s="75"/>
      <c r="AD19512" s="77"/>
    </row>
    <row r="19513" spans="16:30" ht="4.5" customHeight="1" x14ac:dyDescent="0.2">
      <c r="P19513" s="75"/>
      <c r="Q19513" s="75"/>
      <c r="W19513" s="75"/>
      <c r="AD19513" s="77"/>
    </row>
    <row r="19514" spans="16:30" ht="4.5" customHeight="1" x14ac:dyDescent="0.2">
      <c r="P19514" s="75"/>
      <c r="Q19514" s="75"/>
      <c r="W19514" s="75"/>
      <c r="AD19514" s="77"/>
    </row>
    <row r="19515" spans="16:30" ht="4.5" customHeight="1" x14ac:dyDescent="0.2">
      <c r="P19515" s="75"/>
      <c r="Q19515" s="75"/>
      <c r="W19515" s="75"/>
      <c r="AD19515" s="77"/>
    </row>
    <row r="19516" spans="16:30" ht="4.5" customHeight="1" x14ac:dyDescent="0.2">
      <c r="P19516" s="75"/>
      <c r="Q19516" s="75"/>
      <c r="W19516" s="75"/>
      <c r="AD19516" s="77"/>
    </row>
    <row r="19517" spans="16:30" ht="4.5" customHeight="1" x14ac:dyDescent="0.2">
      <c r="P19517" s="75"/>
      <c r="Q19517" s="75"/>
      <c r="W19517" s="75"/>
      <c r="AD19517" s="77"/>
    </row>
    <row r="19518" spans="16:30" ht="4.5" customHeight="1" x14ac:dyDescent="0.2">
      <c r="P19518" s="75"/>
      <c r="Q19518" s="75"/>
      <c r="W19518" s="75"/>
      <c r="AD19518" s="77"/>
    </row>
    <row r="19519" spans="16:30" ht="4.5" customHeight="1" x14ac:dyDescent="0.2">
      <c r="P19519" s="75"/>
      <c r="Q19519" s="75"/>
      <c r="W19519" s="75"/>
      <c r="AD19519" s="77"/>
    </row>
    <row r="19520" spans="16:30" ht="4.5" customHeight="1" x14ac:dyDescent="0.2">
      <c r="P19520" s="75"/>
      <c r="Q19520" s="75"/>
      <c r="W19520" s="75"/>
      <c r="AD19520" s="77"/>
    </row>
    <row r="19521" spans="16:30" ht="4.5" customHeight="1" x14ac:dyDescent="0.2">
      <c r="P19521" s="75"/>
      <c r="Q19521" s="75"/>
      <c r="W19521" s="75"/>
      <c r="AD19521" s="77"/>
    </row>
    <row r="19522" spans="16:30" ht="4.5" customHeight="1" x14ac:dyDescent="0.2">
      <c r="P19522" s="75"/>
      <c r="Q19522" s="75"/>
      <c r="W19522" s="75"/>
      <c r="AD19522" s="77"/>
    </row>
    <row r="19523" spans="16:30" ht="4.5" customHeight="1" x14ac:dyDescent="0.2">
      <c r="P19523" s="75"/>
      <c r="Q19523" s="75"/>
      <c r="W19523" s="75"/>
      <c r="AD19523" s="77"/>
    </row>
    <row r="19524" spans="16:30" ht="4.5" customHeight="1" x14ac:dyDescent="0.2">
      <c r="P19524" s="75"/>
      <c r="Q19524" s="75"/>
      <c r="W19524" s="75"/>
      <c r="AD19524" s="77"/>
    </row>
    <row r="19525" spans="16:30" ht="4.5" customHeight="1" x14ac:dyDescent="0.2">
      <c r="P19525" s="75"/>
      <c r="Q19525" s="75"/>
      <c r="W19525" s="75"/>
      <c r="AD19525" s="77"/>
    </row>
    <row r="19526" spans="16:30" ht="4.5" customHeight="1" x14ac:dyDescent="0.2">
      <c r="P19526" s="75"/>
      <c r="Q19526" s="75"/>
      <c r="W19526" s="75"/>
      <c r="AD19526" s="77"/>
    </row>
    <row r="19527" spans="16:30" ht="4.5" customHeight="1" x14ac:dyDescent="0.2">
      <c r="P19527" s="75"/>
      <c r="Q19527" s="75"/>
      <c r="W19527" s="75"/>
      <c r="AD19527" s="77"/>
    </row>
    <row r="19528" spans="16:30" ht="4.5" customHeight="1" x14ac:dyDescent="0.2">
      <c r="P19528" s="75"/>
      <c r="Q19528" s="75"/>
      <c r="W19528" s="75"/>
      <c r="AD19528" s="77"/>
    </row>
    <row r="19529" spans="16:30" ht="4.5" customHeight="1" x14ac:dyDescent="0.2">
      <c r="P19529" s="75"/>
      <c r="Q19529" s="75"/>
      <c r="W19529" s="75"/>
      <c r="AD19529" s="77"/>
    </row>
    <row r="19530" spans="16:30" ht="4.5" customHeight="1" x14ac:dyDescent="0.2">
      <c r="P19530" s="75"/>
      <c r="Q19530" s="75"/>
      <c r="W19530" s="75"/>
      <c r="AD19530" s="77"/>
    </row>
    <row r="19531" spans="16:30" ht="4.5" customHeight="1" x14ac:dyDescent="0.2">
      <c r="P19531" s="75"/>
      <c r="Q19531" s="75"/>
      <c r="W19531" s="75"/>
      <c r="AD19531" s="77"/>
    </row>
    <row r="19532" spans="16:30" ht="4.5" customHeight="1" x14ac:dyDescent="0.2">
      <c r="P19532" s="75"/>
      <c r="Q19532" s="75"/>
      <c r="W19532" s="75"/>
      <c r="AD19532" s="77"/>
    </row>
    <row r="19533" spans="16:30" ht="4.5" customHeight="1" x14ac:dyDescent="0.2">
      <c r="P19533" s="75"/>
      <c r="Q19533" s="75"/>
      <c r="W19533" s="75"/>
      <c r="AD19533" s="77"/>
    </row>
    <row r="19534" spans="16:30" ht="4.5" customHeight="1" x14ac:dyDescent="0.2">
      <c r="P19534" s="75"/>
      <c r="Q19534" s="75"/>
      <c r="W19534" s="75"/>
      <c r="AD19534" s="77"/>
    </row>
    <row r="19535" spans="16:30" ht="4.5" customHeight="1" x14ac:dyDescent="0.2">
      <c r="P19535" s="75"/>
      <c r="Q19535" s="75"/>
      <c r="W19535" s="75"/>
      <c r="AD19535" s="77"/>
    </row>
    <row r="19536" spans="16:30" ht="4.5" customHeight="1" x14ac:dyDescent="0.2">
      <c r="P19536" s="75"/>
      <c r="Q19536" s="75"/>
      <c r="W19536" s="75"/>
      <c r="AD19536" s="77"/>
    </row>
    <row r="19537" spans="16:30" ht="4.5" customHeight="1" x14ac:dyDescent="0.2">
      <c r="P19537" s="75"/>
      <c r="Q19537" s="75"/>
      <c r="W19537" s="75"/>
      <c r="AD19537" s="77"/>
    </row>
    <row r="19538" spans="16:30" ht="4.5" customHeight="1" x14ac:dyDescent="0.2">
      <c r="P19538" s="75"/>
      <c r="Q19538" s="75"/>
      <c r="W19538" s="75"/>
      <c r="AD19538" s="77"/>
    </row>
    <row r="19539" spans="16:30" ht="4.5" customHeight="1" x14ac:dyDescent="0.2">
      <c r="P19539" s="75"/>
      <c r="Q19539" s="75"/>
      <c r="W19539" s="75"/>
      <c r="AD19539" s="77"/>
    </row>
    <row r="19540" spans="16:30" ht="4.5" customHeight="1" x14ac:dyDescent="0.2">
      <c r="P19540" s="75"/>
      <c r="Q19540" s="75"/>
      <c r="W19540" s="75"/>
      <c r="AD19540" s="77"/>
    </row>
    <row r="19541" spans="16:30" ht="4.5" customHeight="1" x14ac:dyDescent="0.2">
      <c r="P19541" s="75"/>
      <c r="Q19541" s="75"/>
      <c r="W19541" s="75"/>
      <c r="AD19541" s="77"/>
    </row>
    <row r="19542" spans="16:30" ht="4.5" customHeight="1" x14ac:dyDescent="0.2">
      <c r="P19542" s="75"/>
      <c r="Q19542" s="75"/>
      <c r="W19542" s="75"/>
      <c r="AD19542" s="77"/>
    </row>
    <row r="19543" spans="16:30" ht="4.5" customHeight="1" x14ac:dyDescent="0.2">
      <c r="P19543" s="75"/>
      <c r="Q19543" s="75"/>
      <c r="W19543" s="75"/>
      <c r="AD19543" s="77"/>
    </row>
    <row r="19544" spans="16:30" ht="4.5" customHeight="1" x14ac:dyDescent="0.2">
      <c r="P19544" s="75"/>
      <c r="Q19544" s="75"/>
      <c r="W19544" s="75"/>
      <c r="AD19544" s="77"/>
    </row>
    <row r="19545" spans="16:30" ht="4.5" customHeight="1" x14ac:dyDescent="0.2">
      <c r="P19545" s="75"/>
      <c r="Q19545" s="75"/>
      <c r="W19545" s="75"/>
      <c r="AD19545" s="77"/>
    </row>
    <row r="19546" spans="16:30" ht="4.5" customHeight="1" x14ac:dyDescent="0.2">
      <c r="P19546" s="75"/>
      <c r="Q19546" s="75"/>
      <c r="W19546" s="75"/>
      <c r="AD19546" s="77"/>
    </row>
    <row r="19547" spans="16:30" ht="4.5" customHeight="1" x14ac:dyDescent="0.2">
      <c r="P19547" s="75"/>
      <c r="Q19547" s="75"/>
      <c r="W19547" s="75"/>
      <c r="AD19547" s="77"/>
    </row>
    <row r="19548" spans="16:30" ht="4.5" customHeight="1" x14ac:dyDescent="0.2">
      <c r="P19548" s="75"/>
      <c r="Q19548" s="75"/>
      <c r="W19548" s="75"/>
      <c r="AD19548" s="77"/>
    </row>
    <row r="19549" spans="16:30" ht="4.5" customHeight="1" x14ac:dyDescent="0.2">
      <c r="P19549" s="75"/>
      <c r="Q19549" s="75"/>
      <c r="W19549" s="75"/>
      <c r="AD19549" s="77"/>
    </row>
    <row r="19550" spans="16:30" ht="4.5" customHeight="1" x14ac:dyDescent="0.2">
      <c r="P19550" s="75"/>
      <c r="Q19550" s="75"/>
      <c r="W19550" s="75"/>
      <c r="AD19550" s="77"/>
    </row>
    <row r="19551" spans="16:30" ht="4.5" customHeight="1" x14ac:dyDescent="0.2">
      <c r="P19551" s="75"/>
      <c r="Q19551" s="75"/>
      <c r="W19551" s="75"/>
      <c r="AD19551" s="77"/>
    </row>
    <row r="19552" spans="16:30" ht="4.5" customHeight="1" x14ac:dyDescent="0.2">
      <c r="P19552" s="75"/>
      <c r="Q19552" s="75"/>
      <c r="W19552" s="75"/>
      <c r="AD19552" s="77"/>
    </row>
    <row r="19553" spans="16:30" ht="4.5" customHeight="1" x14ac:dyDescent="0.2">
      <c r="P19553" s="75"/>
      <c r="Q19553" s="75"/>
      <c r="W19553" s="75"/>
      <c r="AD19553" s="77"/>
    </row>
    <row r="19554" spans="16:30" ht="4.5" customHeight="1" x14ac:dyDescent="0.2">
      <c r="P19554" s="75"/>
      <c r="Q19554" s="75"/>
      <c r="W19554" s="75"/>
      <c r="AD19554" s="77"/>
    </row>
    <row r="19555" spans="16:30" ht="4.5" customHeight="1" x14ac:dyDescent="0.2">
      <c r="P19555" s="75"/>
      <c r="Q19555" s="75"/>
      <c r="W19555" s="75"/>
      <c r="AD19555" s="77"/>
    </row>
    <row r="19556" spans="16:30" ht="4.5" customHeight="1" x14ac:dyDescent="0.2">
      <c r="P19556" s="75"/>
      <c r="Q19556" s="75"/>
      <c r="W19556" s="75"/>
      <c r="AD19556" s="77"/>
    </row>
    <row r="19557" spans="16:30" ht="4.5" customHeight="1" x14ac:dyDescent="0.2">
      <c r="P19557" s="75"/>
      <c r="Q19557" s="75"/>
      <c r="W19557" s="75"/>
      <c r="AD19557" s="77"/>
    </row>
    <row r="19558" spans="16:30" ht="4.5" customHeight="1" x14ac:dyDescent="0.2">
      <c r="P19558" s="75"/>
      <c r="Q19558" s="75"/>
      <c r="W19558" s="75"/>
      <c r="AD19558" s="77"/>
    </row>
    <row r="19559" spans="16:30" ht="4.5" customHeight="1" x14ac:dyDescent="0.2">
      <c r="P19559" s="75"/>
      <c r="Q19559" s="75"/>
      <c r="W19559" s="75"/>
      <c r="AD19559" s="77"/>
    </row>
    <row r="19560" spans="16:30" ht="4.5" customHeight="1" x14ac:dyDescent="0.2">
      <c r="P19560" s="75"/>
      <c r="Q19560" s="75"/>
      <c r="W19560" s="75"/>
      <c r="AD19560" s="77"/>
    </row>
    <row r="19561" spans="16:30" ht="4.5" customHeight="1" x14ac:dyDescent="0.2">
      <c r="P19561" s="75"/>
      <c r="Q19561" s="75"/>
      <c r="W19561" s="75"/>
      <c r="AD19561" s="77"/>
    </row>
    <row r="19562" spans="16:30" ht="4.5" customHeight="1" x14ac:dyDescent="0.2">
      <c r="P19562" s="75"/>
      <c r="Q19562" s="75"/>
      <c r="W19562" s="75"/>
      <c r="AD19562" s="77"/>
    </row>
    <row r="19563" spans="16:30" ht="4.5" customHeight="1" x14ac:dyDescent="0.2">
      <c r="P19563" s="75"/>
      <c r="Q19563" s="75"/>
      <c r="W19563" s="75"/>
      <c r="AD19563" s="77"/>
    </row>
    <row r="19564" spans="16:30" ht="4.5" customHeight="1" x14ac:dyDescent="0.2">
      <c r="P19564" s="75"/>
      <c r="Q19564" s="75"/>
      <c r="W19564" s="75"/>
      <c r="AD19564" s="77"/>
    </row>
    <row r="19565" spans="16:30" ht="4.5" customHeight="1" x14ac:dyDescent="0.2">
      <c r="P19565" s="75"/>
      <c r="Q19565" s="75"/>
      <c r="W19565" s="75"/>
      <c r="AD19565" s="77"/>
    </row>
    <row r="19566" spans="16:30" ht="4.5" customHeight="1" x14ac:dyDescent="0.2">
      <c r="P19566" s="75"/>
      <c r="Q19566" s="75"/>
      <c r="W19566" s="75"/>
      <c r="AD19566" s="77"/>
    </row>
    <row r="19567" spans="16:30" ht="4.5" customHeight="1" x14ac:dyDescent="0.2">
      <c r="P19567" s="75"/>
      <c r="Q19567" s="75"/>
      <c r="W19567" s="75"/>
      <c r="AD19567" s="77"/>
    </row>
    <row r="19568" spans="16:30" ht="4.5" customHeight="1" x14ac:dyDescent="0.2">
      <c r="P19568" s="75"/>
      <c r="Q19568" s="75"/>
      <c r="W19568" s="75"/>
      <c r="AD19568" s="77"/>
    </row>
    <row r="19569" spans="16:30" ht="4.5" customHeight="1" x14ac:dyDescent="0.2">
      <c r="P19569" s="75"/>
      <c r="Q19569" s="75"/>
      <c r="W19569" s="75"/>
      <c r="AD19569" s="77"/>
    </row>
    <row r="19570" spans="16:30" ht="4.5" customHeight="1" x14ac:dyDescent="0.2">
      <c r="P19570" s="75"/>
      <c r="Q19570" s="75"/>
      <c r="W19570" s="75"/>
      <c r="AD19570" s="77"/>
    </row>
    <row r="19571" spans="16:30" ht="4.5" customHeight="1" x14ac:dyDescent="0.2">
      <c r="P19571" s="75"/>
      <c r="Q19571" s="75"/>
      <c r="W19571" s="75"/>
      <c r="AD19571" s="77"/>
    </row>
    <row r="19572" spans="16:30" ht="4.5" customHeight="1" x14ac:dyDescent="0.2">
      <c r="P19572" s="75"/>
      <c r="Q19572" s="75"/>
      <c r="W19572" s="75"/>
      <c r="AD19572" s="77"/>
    </row>
    <row r="19573" spans="16:30" ht="4.5" customHeight="1" x14ac:dyDescent="0.2">
      <c r="P19573" s="75"/>
      <c r="Q19573" s="75"/>
      <c r="W19573" s="75"/>
      <c r="AD19573" s="77"/>
    </row>
    <row r="19574" spans="16:30" ht="4.5" customHeight="1" x14ac:dyDescent="0.2">
      <c r="P19574" s="75"/>
      <c r="Q19574" s="75"/>
      <c r="W19574" s="75"/>
      <c r="AD19574" s="77"/>
    </row>
    <row r="19575" spans="16:30" ht="4.5" customHeight="1" x14ac:dyDescent="0.2">
      <c r="P19575" s="75"/>
      <c r="Q19575" s="75"/>
      <c r="W19575" s="75"/>
      <c r="AD19575" s="77"/>
    </row>
    <row r="19576" spans="16:30" ht="4.5" customHeight="1" x14ac:dyDescent="0.2">
      <c r="P19576" s="75"/>
      <c r="Q19576" s="75"/>
      <c r="W19576" s="75"/>
      <c r="AD19576" s="77"/>
    </row>
    <row r="19577" spans="16:30" ht="4.5" customHeight="1" x14ac:dyDescent="0.2">
      <c r="P19577" s="75"/>
      <c r="Q19577" s="75"/>
      <c r="W19577" s="75"/>
      <c r="AD19577" s="77"/>
    </row>
    <row r="19578" spans="16:30" ht="4.5" customHeight="1" x14ac:dyDescent="0.2">
      <c r="P19578" s="75"/>
      <c r="Q19578" s="75"/>
      <c r="W19578" s="75"/>
      <c r="AD19578" s="77"/>
    </row>
    <row r="19579" spans="16:30" ht="4.5" customHeight="1" x14ac:dyDescent="0.2">
      <c r="P19579" s="75"/>
      <c r="Q19579" s="75"/>
      <c r="W19579" s="75"/>
      <c r="AD19579" s="77"/>
    </row>
    <row r="19580" spans="16:30" ht="4.5" customHeight="1" x14ac:dyDescent="0.2">
      <c r="P19580" s="75"/>
      <c r="Q19580" s="75"/>
      <c r="W19580" s="75"/>
      <c r="AD19580" s="77"/>
    </row>
    <row r="19581" spans="16:30" ht="4.5" customHeight="1" x14ac:dyDescent="0.2">
      <c r="P19581" s="75"/>
      <c r="Q19581" s="75"/>
      <c r="W19581" s="75"/>
      <c r="AD19581" s="77"/>
    </row>
    <row r="19582" spans="16:30" ht="4.5" customHeight="1" x14ac:dyDescent="0.2">
      <c r="P19582" s="75"/>
      <c r="Q19582" s="75"/>
      <c r="W19582" s="75"/>
      <c r="AD19582" s="77"/>
    </row>
    <row r="19583" spans="16:30" ht="4.5" customHeight="1" x14ac:dyDescent="0.2">
      <c r="P19583" s="75"/>
      <c r="Q19583" s="75"/>
      <c r="W19583" s="75"/>
      <c r="AD19583" s="77"/>
    </row>
    <row r="19584" spans="16:30" ht="4.5" customHeight="1" x14ac:dyDescent="0.2">
      <c r="P19584" s="75"/>
      <c r="Q19584" s="75"/>
      <c r="W19584" s="75"/>
      <c r="AD19584" s="77"/>
    </row>
    <row r="19585" spans="16:30" ht="4.5" customHeight="1" x14ac:dyDescent="0.2">
      <c r="P19585" s="75"/>
      <c r="Q19585" s="75"/>
      <c r="W19585" s="75"/>
      <c r="AD19585" s="77"/>
    </row>
    <row r="19586" spans="16:30" ht="4.5" customHeight="1" x14ac:dyDescent="0.2">
      <c r="P19586" s="75"/>
      <c r="Q19586" s="75"/>
      <c r="W19586" s="75"/>
      <c r="AD19586" s="77"/>
    </row>
    <row r="19587" spans="16:30" ht="4.5" customHeight="1" x14ac:dyDescent="0.2">
      <c r="P19587" s="75"/>
      <c r="Q19587" s="75"/>
      <c r="W19587" s="75"/>
      <c r="AD19587" s="77"/>
    </row>
    <row r="19588" spans="16:30" ht="4.5" customHeight="1" x14ac:dyDescent="0.2">
      <c r="P19588" s="75"/>
      <c r="Q19588" s="75"/>
      <c r="W19588" s="75"/>
      <c r="AD19588" s="77"/>
    </row>
    <row r="19589" spans="16:30" ht="4.5" customHeight="1" x14ac:dyDescent="0.2">
      <c r="P19589" s="75"/>
      <c r="Q19589" s="75"/>
      <c r="W19589" s="75"/>
      <c r="AD19589" s="77"/>
    </row>
    <row r="19590" spans="16:30" ht="4.5" customHeight="1" x14ac:dyDescent="0.2">
      <c r="P19590" s="75"/>
      <c r="Q19590" s="75"/>
      <c r="W19590" s="75"/>
      <c r="AD19590" s="77"/>
    </row>
    <row r="19591" spans="16:30" ht="4.5" customHeight="1" x14ac:dyDescent="0.2">
      <c r="P19591" s="75"/>
      <c r="Q19591" s="75"/>
      <c r="W19591" s="75"/>
      <c r="AD19591" s="77"/>
    </row>
    <row r="19592" spans="16:30" ht="4.5" customHeight="1" x14ac:dyDescent="0.2">
      <c r="P19592" s="75"/>
      <c r="Q19592" s="75"/>
      <c r="W19592" s="75"/>
      <c r="AD19592" s="77"/>
    </row>
    <row r="19593" spans="16:30" ht="4.5" customHeight="1" x14ac:dyDescent="0.2">
      <c r="P19593" s="75"/>
      <c r="Q19593" s="75"/>
      <c r="W19593" s="75"/>
      <c r="AD19593" s="77"/>
    </row>
    <row r="19594" spans="16:30" ht="4.5" customHeight="1" x14ac:dyDescent="0.2">
      <c r="P19594" s="75"/>
      <c r="Q19594" s="75"/>
      <c r="W19594" s="75"/>
      <c r="AD19594" s="77"/>
    </row>
    <row r="19595" spans="16:30" ht="4.5" customHeight="1" x14ac:dyDescent="0.2">
      <c r="P19595" s="75"/>
      <c r="Q19595" s="75"/>
      <c r="W19595" s="75"/>
      <c r="AD19595" s="77"/>
    </row>
    <row r="19596" spans="16:30" ht="4.5" customHeight="1" x14ac:dyDescent="0.2">
      <c r="P19596" s="75"/>
      <c r="Q19596" s="75"/>
      <c r="W19596" s="75"/>
      <c r="AD19596" s="77"/>
    </row>
    <row r="19597" spans="16:30" ht="4.5" customHeight="1" x14ac:dyDescent="0.2">
      <c r="P19597" s="75"/>
      <c r="Q19597" s="75"/>
      <c r="W19597" s="75"/>
      <c r="AD19597" s="77"/>
    </row>
    <row r="19598" spans="16:30" ht="4.5" customHeight="1" x14ac:dyDescent="0.2">
      <c r="P19598" s="75"/>
      <c r="Q19598" s="75"/>
      <c r="W19598" s="75"/>
      <c r="AD19598" s="77"/>
    </row>
    <row r="19599" spans="16:30" ht="4.5" customHeight="1" x14ac:dyDescent="0.2">
      <c r="P19599" s="75"/>
      <c r="Q19599" s="75"/>
      <c r="W19599" s="75"/>
      <c r="AD19599" s="77"/>
    </row>
    <row r="19600" spans="16:30" ht="4.5" customHeight="1" x14ac:dyDescent="0.2">
      <c r="P19600" s="75"/>
      <c r="Q19600" s="75"/>
      <c r="W19600" s="75"/>
      <c r="AD19600" s="77"/>
    </row>
    <row r="19601" spans="16:30" ht="4.5" customHeight="1" x14ac:dyDescent="0.2">
      <c r="P19601" s="75"/>
      <c r="Q19601" s="75"/>
      <c r="W19601" s="75"/>
      <c r="AD19601" s="77"/>
    </row>
    <row r="19602" spans="16:30" ht="4.5" customHeight="1" x14ac:dyDescent="0.2">
      <c r="P19602" s="75"/>
      <c r="Q19602" s="75"/>
      <c r="W19602" s="75"/>
      <c r="AD19602" s="77"/>
    </row>
    <row r="19603" spans="16:30" ht="4.5" customHeight="1" x14ac:dyDescent="0.2">
      <c r="P19603" s="75"/>
      <c r="Q19603" s="75"/>
      <c r="W19603" s="75"/>
      <c r="AD19603" s="77"/>
    </row>
    <row r="19604" spans="16:30" ht="4.5" customHeight="1" x14ac:dyDescent="0.2">
      <c r="P19604" s="75"/>
      <c r="Q19604" s="75"/>
      <c r="W19604" s="75"/>
      <c r="AD19604" s="77"/>
    </row>
    <row r="19605" spans="16:30" ht="4.5" customHeight="1" x14ac:dyDescent="0.2">
      <c r="P19605" s="75"/>
      <c r="Q19605" s="75"/>
      <c r="W19605" s="75"/>
      <c r="AD19605" s="77"/>
    </row>
    <row r="19606" spans="16:30" ht="4.5" customHeight="1" x14ac:dyDescent="0.2">
      <c r="P19606" s="75"/>
      <c r="Q19606" s="75"/>
      <c r="W19606" s="75"/>
      <c r="AD19606" s="77"/>
    </row>
    <row r="19607" spans="16:30" ht="4.5" customHeight="1" x14ac:dyDescent="0.2">
      <c r="P19607" s="75"/>
      <c r="Q19607" s="75"/>
      <c r="W19607" s="75"/>
      <c r="AD19607" s="77"/>
    </row>
    <row r="19608" spans="16:30" ht="4.5" customHeight="1" x14ac:dyDescent="0.2">
      <c r="P19608" s="75"/>
      <c r="Q19608" s="75"/>
      <c r="W19608" s="75"/>
      <c r="AD19608" s="77"/>
    </row>
    <row r="19609" spans="16:30" ht="4.5" customHeight="1" x14ac:dyDescent="0.2">
      <c r="P19609" s="75"/>
      <c r="Q19609" s="75"/>
      <c r="W19609" s="75"/>
      <c r="AD19609" s="77"/>
    </row>
    <row r="19610" spans="16:30" ht="4.5" customHeight="1" x14ac:dyDescent="0.2">
      <c r="P19610" s="75"/>
      <c r="Q19610" s="75"/>
      <c r="W19610" s="75"/>
      <c r="AD19610" s="77"/>
    </row>
    <row r="19611" spans="16:30" ht="4.5" customHeight="1" x14ac:dyDescent="0.2">
      <c r="P19611" s="75"/>
      <c r="Q19611" s="75"/>
      <c r="W19611" s="75"/>
      <c r="AD19611" s="77"/>
    </row>
    <row r="19612" spans="16:30" ht="4.5" customHeight="1" x14ac:dyDescent="0.2">
      <c r="P19612" s="75"/>
      <c r="Q19612" s="75"/>
      <c r="W19612" s="75"/>
      <c r="AD19612" s="77"/>
    </row>
    <row r="19613" spans="16:30" ht="4.5" customHeight="1" x14ac:dyDescent="0.2">
      <c r="P19613" s="75"/>
      <c r="Q19613" s="75"/>
      <c r="W19613" s="75"/>
      <c r="AD19613" s="77"/>
    </row>
    <row r="19614" spans="16:30" ht="4.5" customHeight="1" x14ac:dyDescent="0.2">
      <c r="P19614" s="75"/>
      <c r="Q19614" s="75"/>
      <c r="W19614" s="75"/>
      <c r="AD19614" s="77"/>
    </row>
    <row r="19615" spans="16:30" ht="4.5" customHeight="1" x14ac:dyDescent="0.2">
      <c r="P19615" s="75"/>
      <c r="Q19615" s="75"/>
      <c r="W19615" s="75"/>
      <c r="AD19615" s="77"/>
    </row>
    <row r="19616" spans="16:30" ht="4.5" customHeight="1" x14ac:dyDescent="0.2">
      <c r="P19616" s="75"/>
      <c r="Q19616" s="75"/>
      <c r="W19616" s="75"/>
      <c r="AD19616" s="77"/>
    </row>
    <row r="19617" spans="16:30" ht="4.5" customHeight="1" x14ac:dyDescent="0.2">
      <c r="P19617" s="75"/>
      <c r="Q19617" s="75"/>
      <c r="W19617" s="75"/>
      <c r="AD19617" s="77"/>
    </row>
    <row r="19618" spans="16:30" ht="4.5" customHeight="1" x14ac:dyDescent="0.2">
      <c r="P19618" s="75"/>
      <c r="Q19618" s="75"/>
      <c r="W19618" s="75"/>
      <c r="AD19618" s="77"/>
    </row>
    <row r="19619" spans="16:30" ht="4.5" customHeight="1" x14ac:dyDescent="0.2">
      <c r="P19619" s="75"/>
      <c r="Q19619" s="75"/>
      <c r="W19619" s="75"/>
      <c r="AD19619" s="77"/>
    </row>
    <row r="19620" spans="16:30" ht="4.5" customHeight="1" x14ac:dyDescent="0.2">
      <c r="P19620" s="75"/>
      <c r="Q19620" s="75"/>
      <c r="W19620" s="75"/>
      <c r="AD19620" s="77"/>
    </row>
    <row r="19621" spans="16:30" ht="4.5" customHeight="1" x14ac:dyDescent="0.2">
      <c r="P19621" s="75"/>
      <c r="Q19621" s="75"/>
      <c r="W19621" s="75"/>
      <c r="AD19621" s="77"/>
    </row>
    <row r="19622" spans="16:30" ht="4.5" customHeight="1" x14ac:dyDescent="0.2">
      <c r="P19622" s="75"/>
      <c r="Q19622" s="75"/>
      <c r="W19622" s="75"/>
      <c r="AD19622" s="77"/>
    </row>
    <row r="19623" spans="16:30" ht="4.5" customHeight="1" x14ac:dyDescent="0.2">
      <c r="P19623" s="75"/>
      <c r="Q19623" s="75"/>
      <c r="W19623" s="75"/>
      <c r="AD19623" s="77"/>
    </row>
    <row r="19624" spans="16:30" ht="4.5" customHeight="1" x14ac:dyDescent="0.2">
      <c r="P19624" s="75"/>
      <c r="Q19624" s="75"/>
      <c r="W19624" s="75"/>
      <c r="AD19624" s="77"/>
    </row>
    <row r="19625" spans="16:30" ht="4.5" customHeight="1" x14ac:dyDescent="0.2">
      <c r="P19625" s="75"/>
      <c r="Q19625" s="75"/>
      <c r="W19625" s="75"/>
      <c r="AD19625" s="77"/>
    </row>
    <row r="19626" spans="16:30" ht="4.5" customHeight="1" x14ac:dyDescent="0.2">
      <c r="P19626" s="75"/>
      <c r="Q19626" s="75"/>
      <c r="W19626" s="75"/>
      <c r="AD19626" s="77"/>
    </row>
    <row r="19627" spans="16:30" ht="4.5" customHeight="1" x14ac:dyDescent="0.2">
      <c r="P19627" s="75"/>
      <c r="Q19627" s="75"/>
      <c r="W19627" s="75"/>
      <c r="AD19627" s="77"/>
    </row>
    <row r="19628" spans="16:30" ht="4.5" customHeight="1" x14ac:dyDescent="0.2">
      <c r="P19628" s="75"/>
      <c r="Q19628" s="75"/>
      <c r="W19628" s="75"/>
      <c r="AD19628" s="77"/>
    </row>
    <row r="19629" spans="16:30" ht="4.5" customHeight="1" x14ac:dyDescent="0.2">
      <c r="P19629" s="75"/>
      <c r="Q19629" s="75"/>
      <c r="W19629" s="75"/>
      <c r="AD19629" s="77"/>
    </row>
    <row r="19630" spans="16:30" ht="4.5" customHeight="1" x14ac:dyDescent="0.2">
      <c r="P19630" s="75"/>
      <c r="Q19630" s="75"/>
      <c r="W19630" s="75"/>
      <c r="AD19630" s="77"/>
    </row>
    <row r="19631" spans="16:30" ht="4.5" customHeight="1" x14ac:dyDescent="0.2">
      <c r="P19631" s="75"/>
      <c r="Q19631" s="75"/>
      <c r="W19631" s="75"/>
      <c r="AD19631" s="77"/>
    </row>
    <row r="19632" spans="16:30" ht="4.5" customHeight="1" x14ac:dyDescent="0.2">
      <c r="P19632" s="75"/>
      <c r="Q19632" s="75"/>
      <c r="W19632" s="75"/>
      <c r="AD19632" s="77"/>
    </row>
    <row r="19633" spans="16:30" ht="4.5" customHeight="1" x14ac:dyDescent="0.2">
      <c r="P19633" s="75"/>
      <c r="Q19633" s="75"/>
      <c r="W19633" s="75"/>
      <c r="AD19633" s="77"/>
    </row>
    <row r="19634" spans="16:30" ht="4.5" customHeight="1" x14ac:dyDescent="0.2">
      <c r="P19634" s="75"/>
      <c r="Q19634" s="75"/>
      <c r="W19634" s="75"/>
      <c r="AD19634" s="77"/>
    </row>
    <row r="19635" spans="16:30" ht="4.5" customHeight="1" x14ac:dyDescent="0.2">
      <c r="P19635" s="75"/>
      <c r="Q19635" s="75"/>
      <c r="W19635" s="75"/>
      <c r="AD19635" s="77"/>
    </row>
    <row r="19636" spans="16:30" ht="4.5" customHeight="1" x14ac:dyDescent="0.2">
      <c r="P19636" s="75"/>
      <c r="Q19636" s="75"/>
      <c r="W19636" s="75"/>
      <c r="AD19636" s="77"/>
    </row>
    <row r="19637" spans="16:30" ht="4.5" customHeight="1" x14ac:dyDescent="0.2">
      <c r="P19637" s="75"/>
      <c r="Q19637" s="75"/>
      <c r="W19637" s="75"/>
      <c r="AD19637" s="77"/>
    </row>
    <row r="19638" spans="16:30" ht="4.5" customHeight="1" x14ac:dyDescent="0.2">
      <c r="P19638" s="75"/>
      <c r="Q19638" s="75"/>
      <c r="W19638" s="75"/>
      <c r="AD19638" s="77"/>
    </row>
    <row r="19639" spans="16:30" ht="4.5" customHeight="1" x14ac:dyDescent="0.2">
      <c r="P19639" s="75"/>
      <c r="Q19639" s="75"/>
      <c r="W19639" s="75"/>
      <c r="AD19639" s="77"/>
    </row>
    <row r="19640" spans="16:30" ht="4.5" customHeight="1" x14ac:dyDescent="0.2">
      <c r="P19640" s="75"/>
      <c r="Q19640" s="75"/>
      <c r="W19640" s="75"/>
      <c r="AD19640" s="77"/>
    </row>
    <row r="19641" spans="16:30" ht="4.5" customHeight="1" x14ac:dyDescent="0.2">
      <c r="P19641" s="75"/>
      <c r="Q19641" s="75"/>
      <c r="W19641" s="75"/>
      <c r="AD19641" s="77"/>
    </row>
    <row r="19642" spans="16:30" ht="4.5" customHeight="1" x14ac:dyDescent="0.2">
      <c r="P19642" s="75"/>
      <c r="Q19642" s="75"/>
      <c r="W19642" s="75"/>
      <c r="AD19642" s="77"/>
    </row>
    <row r="19643" spans="16:30" ht="4.5" customHeight="1" x14ac:dyDescent="0.2">
      <c r="P19643" s="75"/>
      <c r="Q19643" s="75"/>
      <c r="W19643" s="75"/>
      <c r="AD19643" s="77"/>
    </row>
    <row r="19644" spans="16:30" ht="4.5" customHeight="1" x14ac:dyDescent="0.2">
      <c r="P19644" s="75"/>
      <c r="Q19644" s="75"/>
      <c r="W19644" s="75"/>
      <c r="AD19644" s="77"/>
    </row>
    <row r="19645" spans="16:30" ht="4.5" customHeight="1" x14ac:dyDescent="0.2">
      <c r="P19645" s="75"/>
      <c r="Q19645" s="75"/>
      <c r="W19645" s="75"/>
      <c r="AD19645" s="77"/>
    </row>
    <row r="19646" spans="16:30" ht="4.5" customHeight="1" x14ac:dyDescent="0.2">
      <c r="P19646" s="75"/>
      <c r="Q19646" s="75"/>
      <c r="W19646" s="75"/>
      <c r="AD19646" s="77"/>
    </row>
    <row r="19647" spans="16:30" ht="4.5" customHeight="1" x14ac:dyDescent="0.2">
      <c r="P19647" s="75"/>
      <c r="Q19647" s="75"/>
      <c r="W19647" s="75"/>
      <c r="AD19647" s="77"/>
    </row>
    <row r="19648" spans="16:30" ht="4.5" customHeight="1" x14ac:dyDescent="0.2">
      <c r="P19648" s="75"/>
      <c r="Q19648" s="75"/>
      <c r="W19648" s="75"/>
      <c r="AD19648" s="77"/>
    </row>
    <row r="19649" spans="16:30" ht="4.5" customHeight="1" x14ac:dyDescent="0.2">
      <c r="P19649" s="75"/>
      <c r="Q19649" s="75"/>
      <c r="W19649" s="75"/>
      <c r="AD19649" s="77"/>
    </row>
    <row r="19650" spans="16:30" ht="4.5" customHeight="1" x14ac:dyDescent="0.2">
      <c r="P19650" s="75"/>
      <c r="Q19650" s="75"/>
      <c r="W19650" s="75"/>
      <c r="AD19650" s="77"/>
    </row>
    <row r="19651" spans="16:30" ht="4.5" customHeight="1" x14ac:dyDescent="0.2">
      <c r="P19651" s="75"/>
      <c r="Q19651" s="75"/>
      <c r="W19651" s="75"/>
      <c r="AD19651" s="77"/>
    </row>
    <row r="19652" spans="16:30" ht="4.5" customHeight="1" x14ac:dyDescent="0.2">
      <c r="P19652" s="75"/>
      <c r="Q19652" s="75"/>
      <c r="W19652" s="75"/>
      <c r="AD19652" s="77"/>
    </row>
    <row r="19653" spans="16:30" ht="4.5" customHeight="1" x14ac:dyDescent="0.2">
      <c r="P19653" s="75"/>
      <c r="Q19653" s="75"/>
      <c r="W19653" s="75"/>
      <c r="AD19653" s="77"/>
    </row>
    <row r="19654" spans="16:30" ht="4.5" customHeight="1" x14ac:dyDescent="0.2">
      <c r="P19654" s="75"/>
      <c r="Q19654" s="75"/>
      <c r="W19654" s="75"/>
      <c r="AD19654" s="77"/>
    </row>
    <row r="19655" spans="16:30" ht="4.5" customHeight="1" x14ac:dyDescent="0.2">
      <c r="P19655" s="75"/>
      <c r="Q19655" s="75"/>
      <c r="W19655" s="75"/>
      <c r="AD19655" s="77"/>
    </row>
    <row r="19656" spans="16:30" ht="4.5" customHeight="1" x14ac:dyDescent="0.2">
      <c r="P19656" s="75"/>
      <c r="Q19656" s="75"/>
      <c r="W19656" s="75"/>
      <c r="AD19656" s="77"/>
    </row>
    <row r="19657" spans="16:30" ht="4.5" customHeight="1" x14ac:dyDescent="0.2">
      <c r="P19657" s="75"/>
      <c r="Q19657" s="75"/>
      <c r="W19657" s="75"/>
      <c r="AD19657" s="77"/>
    </row>
    <row r="19658" spans="16:30" ht="4.5" customHeight="1" x14ac:dyDescent="0.2">
      <c r="P19658" s="75"/>
      <c r="Q19658" s="75"/>
      <c r="W19658" s="75"/>
      <c r="AD19658" s="77"/>
    </row>
    <row r="19659" spans="16:30" ht="4.5" customHeight="1" x14ac:dyDescent="0.2">
      <c r="P19659" s="75"/>
      <c r="Q19659" s="75"/>
      <c r="W19659" s="75"/>
      <c r="AD19659" s="77"/>
    </row>
    <row r="19660" spans="16:30" ht="4.5" customHeight="1" x14ac:dyDescent="0.2">
      <c r="P19660" s="75"/>
      <c r="Q19660" s="75"/>
      <c r="W19660" s="75"/>
      <c r="AD19660" s="77"/>
    </row>
    <row r="19661" spans="16:30" ht="4.5" customHeight="1" x14ac:dyDescent="0.2">
      <c r="P19661" s="75"/>
      <c r="Q19661" s="75"/>
      <c r="W19661" s="75"/>
      <c r="AD19661" s="77"/>
    </row>
    <row r="19662" spans="16:30" ht="4.5" customHeight="1" x14ac:dyDescent="0.2">
      <c r="P19662" s="75"/>
      <c r="Q19662" s="75"/>
      <c r="W19662" s="75"/>
      <c r="AD19662" s="77"/>
    </row>
    <row r="19663" spans="16:30" ht="4.5" customHeight="1" x14ac:dyDescent="0.2">
      <c r="P19663" s="75"/>
      <c r="Q19663" s="75"/>
      <c r="W19663" s="75"/>
      <c r="AD19663" s="77"/>
    </row>
    <row r="19664" spans="16:30" ht="4.5" customHeight="1" x14ac:dyDescent="0.2">
      <c r="P19664" s="75"/>
      <c r="Q19664" s="75"/>
      <c r="W19664" s="75"/>
      <c r="AD19664" s="77"/>
    </row>
    <row r="19665" spans="16:30" ht="4.5" customHeight="1" x14ac:dyDescent="0.2">
      <c r="P19665" s="75"/>
      <c r="Q19665" s="75"/>
      <c r="W19665" s="75"/>
      <c r="AD19665" s="77"/>
    </row>
    <row r="19666" spans="16:30" ht="4.5" customHeight="1" x14ac:dyDescent="0.2">
      <c r="P19666" s="75"/>
      <c r="Q19666" s="75"/>
      <c r="W19666" s="75"/>
      <c r="AD19666" s="77"/>
    </row>
    <row r="19667" spans="16:30" ht="4.5" customHeight="1" x14ac:dyDescent="0.2">
      <c r="P19667" s="75"/>
      <c r="Q19667" s="75"/>
      <c r="W19667" s="75"/>
      <c r="AD19667" s="77"/>
    </row>
    <row r="19668" spans="16:30" ht="4.5" customHeight="1" x14ac:dyDescent="0.2">
      <c r="P19668" s="75"/>
      <c r="Q19668" s="75"/>
      <c r="W19668" s="75"/>
      <c r="AD19668" s="77"/>
    </row>
    <row r="19669" spans="16:30" ht="4.5" customHeight="1" x14ac:dyDescent="0.2">
      <c r="P19669" s="75"/>
      <c r="Q19669" s="75"/>
      <c r="W19669" s="75"/>
      <c r="AD19669" s="77"/>
    </row>
    <row r="19670" spans="16:30" ht="4.5" customHeight="1" x14ac:dyDescent="0.2">
      <c r="P19670" s="75"/>
      <c r="Q19670" s="75"/>
      <c r="W19670" s="75"/>
      <c r="AD19670" s="77"/>
    </row>
    <row r="19671" spans="16:30" ht="4.5" customHeight="1" x14ac:dyDescent="0.2">
      <c r="P19671" s="75"/>
      <c r="Q19671" s="75"/>
      <c r="W19671" s="75"/>
      <c r="AD19671" s="77"/>
    </row>
    <row r="19672" spans="16:30" ht="4.5" customHeight="1" x14ac:dyDescent="0.2">
      <c r="P19672" s="75"/>
      <c r="Q19672" s="75"/>
      <c r="W19672" s="75"/>
      <c r="AD19672" s="77"/>
    </row>
    <row r="19673" spans="16:30" ht="4.5" customHeight="1" x14ac:dyDescent="0.2">
      <c r="P19673" s="75"/>
      <c r="Q19673" s="75"/>
      <c r="W19673" s="75"/>
      <c r="AD19673" s="77"/>
    </row>
    <row r="19674" spans="16:30" ht="4.5" customHeight="1" x14ac:dyDescent="0.2">
      <c r="P19674" s="75"/>
      <c r="Q19674" s="75"/>
      <c r="W19674" s="75"/>
      <c r="AD19674" s="77"/>
    </row>
    <row r="19675" spans="16:30" ht="4.5" customHeight="1" x14ac:dyDescent="0.2">
      <c r="P19675" s="75"/>
      <c r="Q19675" s="75"/>
      <c r="W19675" s="75"/>
      <c r="AD19675" s="77"/>
    </row>
    <row r="19676" spans="16:30" ht="4.5" customHeight="1" x14ac:dyDescent="0.2">
      <c r="P19676" s="75"/>
      <c r="Q19676" s="75"/>
      <c r="W19676" s="75"/>
      <c r="AD19676" s="77"/>
    </row>
    <row r="19677" spans="16:30" ht="4.5" customHeight="1" x14ac:dyDescent="0.2">
      <c r="P19677" s="75"/>
      <c r="Q19677" s="75"/>
      <c r="W19677" s="75"/>
      <c r="AD19677" s="77"/>
    </row>
    <row r="19678" spans="16:30" ht="4.5" customHeight="1" x14ac:dyDescent="0.2">
      <c r="P19678" s="75"/>
      <c r="Q19678" s="75"/>
      <c r="W19678" s="75"/>
      <c r="AD19678" s="77"/>
    </row>
    <row r="19679" spans="16:30" ht="4.5" customHeight="1" x14ac:dyDescent="0.2">
      <c r="P19679" s="75"/>
      <c r="Q19679" s="75"/>
      <c r="W19679" s="75"/>
      <c r="AD19679" s="77"/>
    </row>
    <row r="19680" spans="16:30" ht="4.5" customHeight="1" x14ac:dyDescent="0.2">
      <c r="P19680" s="75"/>
      <c r="Q19680" s="75"/>
      <c r="W19680" s="75"/>
      <c r="AD19680" s="77"/>
    </row>
    <row r="19681" spans="16:30" ht="4.5" customHeight="1" x14ac:dyDescent="0.2">
      <c r="P19681" s="75"/>
      <c r="Q19681" s="75"/>
      <c r="W19681" s="75"/>
      <c r="AD19681" s="77"/>
    </row>
    <row r="19682" spans="16:30" ht="4.5" customHeight="1" x14ac:dyDescent="0.2">
      <c r="P19682" s="75"/>
      <c r="Q19682" s="75"/>
      <c r="W19682" s="75"/>
      <c r="AD19682" s="77"/>
    </row>
    <row r="19683" spans="16:30" ht="4.5" customHeight="1" x14ac:dyDescent="0.2">
      <c r="P19683" s="75"/>
      <c r="Q19683" s="75"/>
      <c r="W19683" s="75"/>
      <c r="AD19683" s="77"/>
    </row>
    <row r="19684" spans="16:30" ht="4.5" customHeight="1" x14ac:dyDescent="0.2">
      <c r="P19684" s="75"/>
      <c r="Q19684" s="75"/>
      <c r="W19684" s="75"/>
      <c r="AD19684" s="77"/>
    </row>
    <row r="19685" spans="16:30" ht="4.5" customHeight="1" x14ac:dyDescent="0.2">
      <c r="P19685" s="75"/>
      <c r="Q19685" s="75"/>
      <c r="W19685" s="75"/>
      <c r="AD19685" s="77"/>
    </row>
    <row r="19686" spans="16:30" ht="4.5" customHeight="1" x14ac:dyDescent="0.2">
      <c r="P19686" s="75"/>
      <c r="Q19686" s="75"/>
      <c r="W19686" s="75"/>
      <c r="AD19686" s="77"/>
    </row>
    <row r="19687" spans="16:30" ht="4.5" customHeight="1" x14ac:dyDescent="0.2">
      <c r="P19687" s="75"/>
      <c r="Q19687" s="75"/>
      <c r="W19687" s="75"/>
      <c r="AD19687" s="77"/>
    </row>
    <row r="19688" spans="16:30" ht="4.5" customHeight="1" x14ac:dyDescent="0.2">
      <c r="P19688" s="75"/>
      <c r="Q19688" s="75"/>
      <c r="W19688" s="75"/>
      <c r="AD19688" s="77"/>
    </row>
    <row r="19689" spans="16:30" ht="4.5" customHeight="1" x14ac:dyDescent="0.2">
      <c r="P19689" s="75"/>
      <c r="Q19689" s="75"/>
      <c r="W19689" s="75"/>
      <c r="AD19689" s="77"/>
    </row>
    <row r="19690" spans="16:30" ht="4.5" customHeight="1" x14ac:dyDescent="0.2">
      <c r="P19690" s="75"/>
      <c r="Q19690" s="75"/>
      <c r="W19690" s="75"/>
      <c r="AD19690" s="77"/>
    </row>
    <row r="19691" spans="16:30" ht="4.5" customHeight="1" x14ac:dyDescent="0.2">
      <c r="P19691" s="75"/>
      <c r="Q19691" s="75"/>
      <c r="W19691" s="75"/>
      <c r="AD19691" s="77"/>
    </row>
    <row r="19692" spans="16:30" ht="4.5" customHeight="1" x14ac:dyDescent="0.2">
      <c r="P19692" s="75"/>
      <c r="Q19692" s="75"/>
      <c r="W19692" s="75"/>
      <c r="AD19692" s="77"/>
    </row>
    <row r="19693" spans="16:30" ht="4.5" customHeight="1" x14ac:dyDescent="0.2">
      <c r="P19693" s="75"/>
      <c r="Q19693" s="75"/>
      <c r="W19693" s="75"/>
      <c r="AD19693" s="77"/>
    </row>
    <row r="19694" spans="16:30" ht="4.5" customHeight="1" x14ac:dyDescent="0.2">
      <c r="P19694" s="75"/>
      <c r="Q19694" s="75"/>
      <c r="W19694" s="75"/>
      <c r="AD19694" s="77"/>
    </row>
    <row r="19695" spans="16:30" ht="4.5" customHeight="1" x14ac:dyDescent="0.2">
      <c r="P19695" s="75"/>
      <c r="Q19695" s="75"/>
      <c r="W19695" s="75"/>
      <c r="AD19695" s="77"/>
    </row>
    <row r="19696" spans="16:30" ht="4.5" customHeight="1" x14ac:dyDescent="0.2">
      <c r="P19696" s="75"/>
      <c r="Q19696" s="75"/>
      <c r="W19696" s="75"/>
      <c r="AD19696" s="77"/>
    </row>
    <row r="19697" spans="16:30" ht="4.5" customHeight="1" x14ac:dyDescent="0.2">
      <c r="P19697" s="75"/>
      <c r="Q19697" s="75"/>
      <c r="W19697" s="75"/>
      <c r="AD19697" s="77"/>
    </row>
    <row r="19698" spans="16:30" ht="4.5" customHeight="1" x14ac:dyDescent="0.2">
      <c r="P19698" s="75"/>
      <c r="Q19698" s="75"/>
      <c r="W19698" s="75"/>
      <c r="AD19698" s="77"/>
    </row>
    <row r="19699" spans="16:30" ht="4.5" customHeight="1" x14ac:dyDescent="0.2">
      <c r="P19699" s="75"/>
      <c r="Q19699" s="75"/>
      <c r="W19699" s="75"/>
      <c r="AD19699" s="77"/>
    </row>
    <row r="19700" spans="16:30" ht="4.5" customHeight="1" x14ac:dyDescent="0.2">
      <c r="P19700" s="75"/>
      <c r="Q19700" s="75"/>
      <c r="W19700" s="75"/>
      <c r="AD19700" s="77"/>
    </row>
    <row r="19701" spans="16:30" ht="4.5" customHeight="1" x14ac:dyDescent="0.2">
      <c r="P19701" s="75"/>
      <c r="Q19701" s="75"/>
      <c r="W19701" s="75"/>
      <c r="AD19701" s="77"/>
    </row>
    <row r="19702" spans="16:30" ht="4.5" customHeight="1" x14ac:dyDescent="0.2">
      <c r="P19702" s="75"/>
      <c r="Q19702" s="75"/>
      <c r="W19702" s="75"/>
      <c r="AD19702" s="77"/>
    </row>
    <row r="19703" spans="16:30" ht="4.5" customHeight="1" x14ac:dyDescent="0.2">
      <c r="P19703" s="75"/>
      <c r="Q19703" s="75"/>
      <c r="W19703" s="75"/>
      <c r="AD19703" s="77"/>
    </row>
    <row r="19704" spans="16:30" ht="4.5" customHeight="1" x14ac:dyDescent="0.2">
      <c r="P19704" s="75"/>
      <c r="Q19704" s="75"/>
      <c r="W19704" s="75"/>
      <c r="AD19704" s="77"/>
    </row>
    <row r="19705" spans="16:30" ht="4.5" customHeight="1" x14ac:dyDescent="0.2">
      <c r="P19705" s="75"/>
      <c r="Q19705" s="75"/>
      <c r="W19705" s="75"/>
      <c r="AD19705" s="77"/>
    </row>
    <row r="19706" spans="16:30" ht="4.5" customHeight="1" x14ac:dyDescent="0.2">
      <c r="P19706" s="75"/>
      <c r="Q19706" s="75"/>
      <c r="W19706" s="75"/>
      <c r="AD19706" s="77"/>
    </row>
    <row r="19707" spans="16:30" ht="4.5" customHeight="1" x14ac:dyDescent="0.2">
      <c r="P19707" s="75"/>
      <c r="Q19707" s="75"/>
      <c r="W19707" s="75"/>
      <c r="AD19707" s="77"/>
    </row>
    <row r="19708" spans="16:30" ht="4.5" customHeight="1" x14ac:dyDescent="0.2">
      <c r="P19708" s="75"/>
      <c r="Q19708" s="75"/>
      <c r="W19708" s="75"/>
      <c r="AD19708" s="77"/>
    </row>
    <row r="19709" spans="16:30" ht="4.5" customHeight="1" x14ac:dyDescent="0.2">
      <c r="P19709" s="75"/>
      <c r="Q19709" s="75"/>
      <c r="W19709" s="75"/>
      <c r="AD19709" s="77"/>
    </row>
    <row r="19710" spans="16:30" ht="4.5" customHeight="1" x14ac:dyDescent="0.2">
      <c r="P19710" s="75"/>
      <c r="Q19710" s="75"/>
      <c r="W19710" s="75"/>
      <c r="AD19710" s="77"/>
    </row>
    <row r="19711" spans="16:30" ht="4.5" customHeight="1" x14ac:dyDescent="0.2">
      <c r="P19711" s="75"/>
      <c r="Q19711" s="75"/>
      <c r="W19711" s="75"/>
      <c r="AD19711" s="77"/>
    </row>
    <row r="19712" spans="16:30" ht="4.5" customHeight="1" x14ac:dyDescent="0.2">
      <c r="P19712" s="75"/>
      <c r="Q19712" s="75"/>
      <c r="W19712" s="75"/>
      <c r="AD19712" s="77"/>
    </row>
    <row r="19713" spans="16:30" ht="4.5" customHeight="1" x14ac:dyDescent="0.2">
      <c r="P19713" s="75"/>
      <c r="Q19713" s="75"/>
      <c r="W19713" s="75"/>
      <c r="AD19713" s="77"/>
    </row>
    <row r="19714" spans="16:30" ht="4.5" customHeight="1" x14ac:dyDescent="0.2">
      <c r="P19714" s="75"/>
      <c r="Q19714" s="75"/>
      <c r="W19714" s="75"/>
      <c r="AD19714" s="77"/>
    </row>
    <row r="19715" spans="16:30" ht="4.5" customHeight="1" x14ac:dyDescent="0.2">
      <c r="P19715" s="75"/>
      <c r="Q19715" s="75"/>
      <c r="W19715" s="75"/>
      <c r="AD19715" s="77"/>
    </row>
    <row r="19716" spans="16:30" ht="4.5" customHeight="1" x14ac:dyDescent="0.2">
      <c r="P19716" s="75"/>
      <c r="Q19716" s="75"/>
      <c r="W19716" s="75"/>
      <c r="AD19716" s="77"/>
    </row>
    <row r="19717" spans="16:30" ht="4.5" customHeight="1" x14ac:dyDescent="0.2">
      <c r="P19717" s="75"/>
      <c r="Q19717" s="75"/>
      <c r="W19717" s="75"/>
      <c r="AD19717" s="77"/>
    </row>
    <row r="19718" spans="16:30" ht="4.5" customHeight="1" x14ac:dyDescent="0.2">
      <c r="P19718" s="75"/>
      <c r="Q19718" s="75"/>
      <c r="W19718" s="75"/>
      <c r="AD19718" s="77"/>
    </row>
    <row r="19719" spans="16:30" ht="4.5" customHeight="1" x14ac:dyDescent="0.2">
      <c r="P19719" s="75"/>
      <c r="Q19719" s="75"/>
      <c r="W19719" s="75"/>
      <c r="AD19719" s="77"/>
    </row>
    <row r="19720" spans="16:30" ht="4.5" customHeight="1" x14ac:dyDescent="0.2">
      <c r="P19720" s="75"/>
      <c r="Q19720" s="75"/>
      <c r="W19720" s="75"/>
      <c r="AD19720" s="77"/>
    </row>
    <row r="19721" spans="16:30" ht="4.5" customHeight="1" x14ac:dyDescent="0.2">
      <c r="P19721" s="75"/>
      <c r="Q19721" s="75"/>
      <c r="W19721" s="75"/>
      <c r="AD19721" s="77"/>
    </row>
    <row r="19722" spans="16:30" ht="4.5" customHeight="1" x14ac:dyDescent="0.2">
      <c r="P19722" s="75"/>
      <c r="Q19722" s="75"/>
      <c r="W19722" s="75"/>
      <c r="AD19722" s="77"/>
    </row>
    <row r="19723" spans="16:30" ht="4.5" customHeight="1" x14ac:dyDescent="0.2">
      <c r="P19723" s="75"/>
      <c r="Q19723" s="75"/>
      <c r="W19723" s="75"/>
      <c r="AD19723" s="77"/>
    </row>
    <row r="19724" spans="16:30" ht="4.5" customHeight="1" x14ac:dyDescent="0.2">
      <c r="P19724" s="75"/>
      <c r="Q19724" s="75"/>
      <c r="W19724" s="75"/>
      <c r="AD19724" s="77"/>
    </row>
    <row r="19725" spans="16:30" ht="4.5" customHeight="1" x14ac:dyDescent="0.2">
      <c r="P19725" s="75"/>
      <c r="Q19725" s="75"/>
      <c r="W19725" s="75"/>
      <c r="AD19725" s="77"/>
    </row>
    <row r="19726" spans="16:30" ht="4.5" customHeight="1" x14ac:dyDescent="0.2">
      <c r="P19726" s="75"/>
      <c r="Q19726" s="75"/>
      <c r="W19726" s="75"/>
      <c r="AD19726" s="77"/>
    </row>
    <row r="19727" spans="16:30" ht="4.5" customHeight="1" x14ac:dyDescent="0.2">
      <c r="P19727" s="75"/>
      <c r="Q19727" s="75"/>
      <c r="W19727" s="75"/>
      <c r="AD19727" s="77"/>
    </row>
    <row r="19728" spans="16:30" ht="4.5" customHeight="1" x14ac:dyDescent="0.2">
      <c r="P19728" s="75"/>
      <c r="Q19728" s="75"/>
      <c r="W19728" s="75"/>
      <c r="AD19728" s="77"/>
    </row>
    <row r="19729" spans="16:30" ht="4.5" customHeight="1" x14ac:dyDescent="0.2">
      <c r="P19729" s="75"/>
      <c r="Q19729" s="75"/>
      <c r="W19729" s="75"/>
      <c r="AD19729" s="77"/>
    </row>
    <row r="19730" spans="16:30" ht="4.5" customHeight="1" x14ac:dyDescent="0.2">
      <c r="P19730" s="75"/>
      <c r="Q19730" s="75"/>
      <c r="W19730" s="75"/>
      <c r="AD19730" s="77"/>
    </row>
    <row r="19731" spans="16:30" ht="4.5" customHeight="1" x14ac:dyDescent="0.2">
      <c r="P19731" s="75"/>
      <c r="Q19731" s="75"/>
      <c r="W19731" s="75"/>
      <c r="AD19731" s="77"/>
    </row>
    <row r="19732" spans="16:30" ht="4.5" customHeight="1" x14ac:dyDescent="0.2">
      <c r="P19732" s="75"/>
      <c r="Q19732" s="75"/>
      <c r="W19732" s="75"/>
      <c r="AD19732" s="77"/>
    </row>
    <row r="19733" spans="16:30" ht="4.5" customHeight="1" x14ac:dyDescent="0.2">
      <c r="P19733" s="75"/>
      <c r="Q19733" s="75"/>
      <c r="W19733" s="75"/>
      <c r="AD19733" s="77"/>
    </row>
    <row r="19734" spans="16:30" ht="4.5" customHeight="1" x14ac:dyDescent="0.2">
      <c r="P19734" s="75"/>
      <c r="Q19734" s="75"/>
      <c r="W19734" s="75"/>
      <c r="AD19734" s="77"/>
    </row>
    <row r="19735" spans="16:30" ht="4.5" customHeight="1" x14ac:dyDescent="0.2">
      <c r="P19735" s="75"/>
      <c r="Q19735" s="75"/>
      <c r="W19735" s="75"/>
      <c r="AD19735" s="77"/>
    </row>
    <row r="19736" spans="16:30" ht="4.5" customHeight="1" x14ac:dyDescent="0.2">
      <c r="P19736" s="75"/>
      <c r="Q19736" s="75"/>
      <c r="W19736" s="75"/>
      <c r="AD19736" s="77"/>
    </row>
    <row r="19737" spans="16:30" ht="4.5" customHeight="1" x14ac:dyDescent="0.2">
      <c r="P19737" s="75"/>
      <c r="Q19737" s="75"/>
      <c r="W19737" s="75"/>
      <c r="AD19737" s="77"/>
    </row>
    <row r="19738" spans="16:30" ht="4.5" customHeight="1" x14ac:dyDescent="0.2">
      <c r="P19738" s="75"/>
      <c r="Q19738" s="75"/>
      <c r="W19738" s="75"/>
      <c r="AD19738" s="77"/>
    </row>
    <row r="19739" spans="16:30" ht="4.5" customHeight="1" x14ac:dyDescent="0.2">
      <c r="P19739" s="75"/>
      <c r="Q19739" s="75"/>
      <c r="W19739" s="75"/>
      <c r="AD19739" s="77"/>
    </row>
    <row r="19740" spans="16:30" ht="4.5" customHeight="1" x14ac:dyDescent="0.2">
      <c r="P19740" s="75"/>
      <c r="Q19740" s="75"/>
      <c r="W19740" s="75"/>
      <c r="AD19740" s="77"/>
    </row>
    <row r="19741" spans="16:30" ht="4.5" customHeight="1" x14ac:dyDescent="0.2">
      <c r="P19741" s="75"/>
      <c r="Q19741" s="75"/>
      <c r="W19741" s="75"/>
      <c r="AD19741" s="77"/>
    </row>
    <row r="19742" spans="16:30" ht="4.5" customHeight="1" x14ac:dyDescent="0.2">
      <c r="P19742" s="75"/>
      <c r="Q19742" s="75"/>
      <c r="W19742" s="75"/>
      <c r="AD19742" s="77"/>
    </row>
    <row r="19743" spans="16:30" ht="4.5" customHeight="1" x14ac:dyDescent="0.2">
      <c r="P19743" s="75"/>
      <c r="Q19743" s="75"/>
      <c r="W19743" s="75"/>
      <c r="AD19743" s="77"/>
    </row>
    <row r="19744" spans="16:30" ht="4.5" customHeight="1" x14ac:dyDescent="0.2">
      <c r="P19744" s="75"/>
      <c r="Q19744" s="75"/>
      <c r="W19744" s="75"/>
      <c r="AD19744" s="77"/>
    </row>
    <row r="19745" spans="16:30" ht="4.5" customHeight="1" x14ac:dyDescent="0.2">
      <c r="P19745" s="75"/>
      <c r="Q19745" s="75"/>
      <c r="W19745" s="75"/>
      <c r="AD19745" s="77"/>
    </row>
    <row r="19746" spans="16:30" ht="4.5" customHeight="1" x14ac:dyDescent="0.2">
      <c r="P19746" s="75"/>
      <c r="Q19746" s="75"/>
      <c r="W19746" s="75"/>
      <c r="AD19746" s="77"/>
    </row>
    <row r="19747" spans="16:30" ht="4.5" customHeight="1" x14ac:dyDescent="0.2">
      <c r="P19747" s="75"/>
      <c r="Q19747" s="75"/>
      <c r="W19747" s="75"/>
      <c r="AD19747" s="77"/>
    </row>
    <row r="19748" spans="16:30" ht="4.5" customHeight="1" x14ac:dyDescent="0.2">
      <c r="P19748" s="75"/>
      <c r="Q19748" s="75"/>
      <c r="W19748" s="75"/>
      <c r="AD19748" s="77"/>
    </row>
    <row r="19749" spans="16:30" ht="4.5" customHeight="1" x14ac:dyDescent="0.2">
      <c r="P19749" s="75"/>
      <c r="Q19749" s="75"/>
      <c r="W19749" s="75"/>
      <c r="AD19749" s="77"/>
    </row>
    <row r="19750" spans="16:30" ht="4.5" customHeight="1" x14ac:dyDescent="0.2">
      <c r="P19750" s="75"/>
      <c r="Q19750" s="75"/>
      <c r="W19750" s="75"/>
      <c r="AD19750" s="77"/>
    </row>
    <row r="19751" spans="16:30" ht="4.5" customHeight="1" x14ac:dyDescent="0.2">
      <c r="P19751" s="75"/>
      <c r="Q19751" s="75"/>
      <c r="W19751" s="75"/>
      <c r="AD19751" s="77"/>
    </row>
    <row r="19752" spans="16:30" ht="4.5" customHeight="1" x14ac:dyDescent="0.2">
      <c r="P19752" s="75"/>
      <c r="Q19752" s="75"/>
      <c r="W19752" s="75"/>
      <c r="AD19752" s="77"/>
    </row>
    <row r="19753" spans="16:30" ht="4.5" customHeight="1" x14ac:dyDescent="0.2">
      <c r="P19753" s="75"/>
      <c r="Q19753" s="75"/>
      <c r="W19753" s="75"/>
      <c r="AD19753" s="77"/>
    </row>
    <row r="19754" spans="16:30" ht="4.5" customHeight="1" x14ac:dyDescent="0.2">
      <c r="P19754" s="75"/>
      <c r="Q19754" s="75"/>
      <c r="W19754" s="75"/>
      <c r="AD19754" s="77"/>
    </row>
    <row r="19755" spans="16:30" ht="4.5" customHeight="1" x14ac:dyDescent="0.2">
      <c r="P19755" s="75"/>
      <c r="Q19755" s="75"/>
      <c r="W19755" s="75"/>
      <c r="AD19755" s="77"/>
    </row>
    <row r="19756" spans="16:30" ht="4.5" customHeight="1" x14ac:dyDescent="0.2">
      <c r="P19756" s="75"/>
      <c r="Q19756" s="75"/>
      <c r="W19756" s="75"/>
      <c r="AD19756" s="77"/>
    </row>
    <row r="19757" spans="16:30" ht="4.5" customHeight="1" x14ac:dyDescent="0.2">
      <c r="P19757" s="75"/>
      <c r="Q19757" s="75"/>
      <c r="W19757" s="75"/>
      <c r="AD19757" s="77"/>
    </row>
    <row r="19758" spans="16:30" ht="4.5" customHeight="1" x14ac:dyDescent="0.2">
      <c r="P19758" s="75"/>
      <c r="Q19758" s="75"/>
      <c r="W19758" s="75"/>
      <c r="AD19758" s="77"/>
    </row>
    <row r="19759" spans="16:30" ht="4.5" customHeight="1" x14ac:dyDescent="0.2">
      <c r="P19759" s="75"/>
      <c r="Q19759" s="75"/>
      <c r="W19759" s="75"/>
      <c r="AD19759" s="77"/>
    </row>
    <row r="19760" spans="16:30" ht="4.5" customHeight="1" x14ac:dyDescent="0.2">
      <c r="P19760" s="75"/>
      <c r="Q19760" s="75"/>
      <c r="W19760" s="75"/>
      <c r="AD19760" s="77"/>
    </row>
    <row r="19761" spans="16:30" ht="4.5" customHeight="1" x14ac:dyDescent="0.2">
      <c r="P19761" s="75"/>
      <c r="Q19761" s="75"/>
      <c r="W19761" s="75"/>
      <c r="AD19761" s="77"/>
    </row>
    <row r="19762" spans="16:30" ht="4.5" customHeight="1" x14ac:dyDescent="0.2">
      <c r="P19762" s="75"/>
      <c r="Q19762" s="75"/>
      <c r="W19762" s="75"/>
      <c r="AD19762" s="77"/>
    </row>
    <row r="19763" spans="16:30" ht="4.5" customHeight="1" x14ac:dyDescent="0.2">
      <c r="P19763" s="75"/>
      <c r="Q19763" s="75"/>
      <c r="W19763" s="75"/>
      <c r="AD19763" s="77"/>
    </row>
    <row r="19764" spans="16:30" ht="4.5" customHeight="1" x14ac:dyDescent="0.2">
      <c r="P19764" s="75"/>
      <c r="Q19764" s="75"/>
      <c r="W19764" s="75"/>
      <c r="AD19764" s="77"/>
    </row>
    <row r="19765" spans="16:30" ht="4.5" customHeight="1" x14ac:dyDescent="0.2">
      <c r="P19765" s="75"/>
      <c r="Q19765" s="75"/>
      <c r="W19765" s="75"/>
      <c r="AD19765" s="77"/>
    </row>
    <row r="19766" spans="16:30" ht="4.5" customHeight="1" x14ac:dyDescent="0.2">
      <c r="P19766" s="75"/>
      <c r="Q19766" s="75"/>
      <c r="W19766" s="75"/>
      <c r="AD19766" s="77"/>
    </row>
    <row r="19767" spans="16:30" ht="4.5" customHeight="1" x14ac:dyDescent="0.2">
      <c r="P19767" s="75"/>
      <c r="Q19767" s="75"/>
      <c r="W19767" s="75"/>
      <c r="AD19767" s="77"/>
    </row>
    <row r="19768" spans="16:30" ht="4.5" customHeight="1" x14ac:dyDescent="0.2">
      <c r="P19768" s="75"/>
      <c r="Q19768" s="75"/>
      <c r="W19768" s="75"/>
      <c r="AD19768" s="77"/>
    </row>
    <row r="19769" spans="16:30" ht="4.5" customHeight="1" x14ac:dyDescent="0.2">
      <c r="P19769" s="75"/>
      <c r="Q19769" s="75"/>
      <c r="W19769" s="75"/>
      <c r="AD19769" s="77"/>
    </row>
    <row r="19770" spans="16:30" ht="4.5" customHeight="1" x14ac:dyDescent="0.2">
      <c r="P19770" s="75"/>
      <c r="Q19770" s="75"/>
      <c r="W19770" s="75"/>
      <c r="AD19770" s="77"/>
    </row>
    <row r="19771" spans="16:30" ht="4.5" customHeight="1" x14ac:dyDescent="0.2">
      <c r="P19771" s="75"/>
      <c r="Q19771" s="75"/>
      <c r="W19771" s="75"/>
      <c r="AD19771" s="77"/>
    </row>
    <row r="19772" spans="16:30" ht="4.5" customHeight="1" x14ac:dyDescent="0.2">
      <c r="P19772" s="75"/>
      <c r="Q19772" s="75"/>
      <c r="W19772" s="75"/>
      <c r="AD19772" s="77"/>
    </row>
    <row r="19773" spans="16:30" ht="4.5" customHeight="1" x14ac:dyDescent="0.2">
      <c r="P19773" s="75"/>
      <c r="Q19773" s="75"/>
      <c r="W19773" s="75"/>
      <c r="AD19773" s="77"/>
    </row>
    <row r="19774" spans="16:30" ht="4.5" customHeight="1" x14ac:dyDescent="0.2">
      <c r="P19774" s="75"/>
      <c r="Q19774" s="75"/>
      <c r="W19774" s="75"/>
      <c r="AD19774" s="77"/>
    </row>
    <row r="19775" spans="16:30" ht="4.5" customHeight="1" x14ac:dyDescent="0.2">
      <c r="P19775" s="75"/>
      <c r="Q19775" s="75"/>
      <c r="W19775" s="75"/>
      <c r="AD19775" s="77"/>
    </row>
    <row r="19776" spans="16:30" ht="4.5" customHeight="1" x14ac:dyDescent="0.2">
      <c r="P19776" s="75"/>
      <c r="Q19776" s="75"/>
      <c r="W19776" s="75"/>
      <c r="AD19776" s="77"/>
    </row>
    <row r="19777" spans="16:30" ht="4.5" customHeight="1" x14ac:dyDescent="0.2">
      <c r="P19777" s="75"/>
      <c r="Q19777" s="75"/>
      <c r="W19777" s="75"/>
      <c r="AD19777" s="77"/>
    </row>
    <row r="19778" spans="16:30" ht="4.5" customHeight="1" x14ac:dyDescent="0.2">
      <c r="P19778" s="75"/>
      <c r="Q19778" s="75"/>
      <c r="W19778" s="75"/>
      <c r="AD19778" s="77"/>
    </row>
    <row r="19779" spans="16:30" ht="4.5" customHeight="1" x14ac:dyDescent="0.2">
      <c r="P19779" s="75"/>
      <c r="Q19779" s="75"/>
      <c r="W19779" s="75"/>
      <c r="AD19779" s="77"/>
    </row>
    <row r="19780" spans="16:30" ht="4.5" customHeight="1" x14ac:dyDescent="0.2">
      <c r="P19780" s="75"/>
      <c r="Q19780" s="75"/>
      <c r="W19780" s="75"/>
      <c r="AD19780" s="77"/>
    </row>
    <row r="19781" spans="16:30" ht="4.5" customHeight="1" x14ac:dyDescent="0.2">
      <c r="P19781" s="75"/>
      <c r="Q19781" s="75"/>
      <c r="W19781" s="75"/>
      <c r="AD19781" s="77"/>
    </row>
    <row r="19782" spans="16:30" ht="4.5" customHeight="1" x14ac:dyDescent="0.2">
      <c r="P19782" s="75"/>
      <c r="Q19782" s="75"/>
      <c r="W19782" s="75"/>
      <c r="AD19782" s="77"/>
    </row>
    <row r="19783" spans="16:30" ht="4.5" customHeight="1" x14ac:dyDescent="0.2">
      <c r="P19783" s="75"/>
      <c r="Q19783" s="75"/>
      <c r="W19783" s="75"/>
      <c r="AD19783" s="77"/>
    </row>
    <row r="19784" spans="16:30" ht="4.5" customHeight="1" x14ac:dyDescent="0.2">
      <c r="P19784" s="75"/>
      <c r="Q19784" s="75"/>
      <c r="W19784" s="75"/>
      <c r="AD19784" s="77"/>
    </row>
    <row r="19785" spans="16:30" ht="4.5" customHeight="1" x14ac:dyDescent="0.2">
      <c r="P19785" s="75"/>
      <c r="Q19785" s="75"/>
      <c r="W19785" s="75"/>
      <c r="AD19785" s="77"/>
    </row>
    <row r="19786" spans="16:30" ht="4.5" customHeight="1" x14ac:dyDescent="0.2">
      <c r="P19786" s="75"/>
      <c r="Q19786" s="75"/>
      <c r="W19786" s="75"/>
      <c r="AD19786" s="77"/>
    </row>
    <row r="19787" spans="16:30" ht="4.5" customHeight="1" x14ac:dyDescent="0.2">
      <c r="P19787" s="75"/>
      <c r="Q19787" s="75"/>
      <c r="W19787" s="75"/>
      <c r="AD19787" s="77"/>
    </row>
    <row r="19788" spans="16:30" ht="4.5" customHeight="1" x14ac:dyDescent="0.2">
      <c r="P19788" s="75"/>
      <c r="Q19788" s="75"/>
      <c r="W19788" s="75"/>
      <c r="AD19788" s="77"/>
    </row>
    <row r="19789" spans="16:30" ht="4.5" customHeight="1" x14ac:dyDescent="0.2">
      <c r="P19789" s="75"/>
      <c r="Q19789" s="75"/>
      <c r="W19789" s="75"/>
      <c r="AD19789" s="77"/>
    </row>
    <row r="19790" spans="16:30" ht="4.5" customHeight="1" x14ac:dyDescent="0.2">
      <c r="P19790" s="75"/>
      <c r="Q19790" s="75"/>
      <c r="W19790" s="75"/>
      <c r="AD19790" s="77"/>
    </row>
    <row r="19791" spans="16:30" ht="4.5" customHeight="1" x14ac:dyDescent="0.2">
      <c r="P19791" s="75"/>
      <c r="Q19791" s="75"/>
      <c r="W19791" s="75"/>
      <c r="AD19791" s="77"/>
    </row>
    <row r="19792" spans="16:30" ht="4.5" customHeight="1" x14ac:dyDescent="0.2">
      <c r="P19792" s="75"/>
      <c r="Q19792" s="75"/>
      <c r="W19792" s="75"/>
      <c r="AD19792" s="77"/>
    </row>
    <row r="19793" spans="16:30" ht="4.5" customHeight="1" x14ac:dyDescent="0.2">
      <c r="P19793" s="75"/>
      <c r="Q19793" s="75"/>
      <c r="W19793" s="75"/>
      <c r="AD19793" s="77"/>
    </row>
    <row r="19794" spans="16:30" ht="4.5" customHeight="1" x14ac:dyDescent="0.2">
      <c r="P19794" s="75"/>
      <c r="Q19794" s="75"/>
      <c r="W19794" s="75"/>
      <c r="AD19794" s="77"/>
    </row>
    <row r="19795" spans="16:30" ht="4.5" customHeight="1" x14ac:dyDescent="0.2">
      <c r="P19795" s="75"/>
      <c r="Q19795" s="75"/>
      <c r="W19795" s="75"/>
      <c r="AD19795" s="77"/>
    </row>
    <row r="19796" spans="16:30" ht="4.5" customHeight="1" x14ac:dyDescent="0.2">
      <c r="P19796" s="75"/>
      <c r="Q19796" s="75"/>
      <c r="W19796" s="75"/>
      <c r="AD19796" s="77"/>
    </row>
    <row r="19797" spans="16:30" ht="4.5" customHeight="1" x14ac:dyDescent="0.2">
      <c r="P19797" s="75"/>
      <c r="Q19797" s="75"/>
      <c r="W19797" s="75"/>
      <c r="AD19797" s="77"/>
    </row>
    <row r="19798" spans="16:30" ht="4.5" customHeight="1" x14ac:dyDescent="0.2">
      <c r="P19798" s="75"/>
      <c r="Q19798" s="75"/>
      <c r="W19798" s="75"/>
      <c r="AD19798" s="77"/>
    </row>
    <row r="19799" spans="16:30" ht="4.5" customHeight="1" x14ac:dyDescent="0.2">
      <c r="P19799" s="75"/>
      <c r="Q19799" s="75"/>
      <c r="W19799" s="75"/>
      <c r="AD19799" s="77"/>
    </row>
    <row r="19800" spans="16:30" ht="4.5" customHeight="1" x14ac:dyDescent="0.2">
      <c r="P19800" s="75"/>
      <c r="Q19800" s="75"/>
      <c r="W19800" s="75"/>
      <c r="AD19800" s="77"/>
    </row>
    <row r="19801" spans="16:30" ht="4.5" customHeight="1" x14ac:dyDescent="0.2">
      <c r="P19801" s="75"/>
      <c r="Q19801" s="75"/>
      <c r="W19801" s="75"/>
      <c r="AD19801" s="77"/>
    </row>
    <row r="19802" spans="16:30" ht="4.5" customHeight="1" x14ac:dyDescent="0.2">
      <c r="P19802" s="75"/>
      <c r="Q19802" s="75"/>
      <c r="W19802" s="75"/>
      <c r="AD19802" s="77"/>
    </row>
    <row r="19803" spans="16:30" ht="4.5" customHeight="1" x14ac:dyDescent="0.2">
      <c r="P19803" s="75"/>
      <c r="Q19803" s="75"/>
      <c r="W19803" s="75"/>
      <c r="AD19803" s="77"/>
    </row>
    <row r="19804" spans="16:30" ht="4.5" customHeight="1" x14ac:dyDescent="0.2">
      <c r="P19804" s="75"/>
      <c r="Q19804" s="75"/>
      <c r="W19804" s="75"/>
      <c r="AD19804" s="77"/>
    </row>
    <row r="19805" spans="16:30" ht="4.5" customHeight="1" x14ac:dyDescent="0.2">
      <c r="P19805" s="75"/>
      <c r="Q19805" s="75"/>
      <c r="W19805" s="75"/>
      <c r="AD19805" s="77"/>
    </row>
    <row r="19806" spans="16:30" ht="4.5" customHeight="1" x14ac:dyDescent="0.2">
      <c r="P19806" s="75"/>
      <c r="Q19806" s="75"/>
      <c r="W19806" s="75"/>
      <c r="AD19806" s="77"/>
    </row>
    <row r="19807" spans="16:30" ht="4.5" customHeight="1" x14ac:dyDescent="0.2">
      <c r="P19807" s="75"/>
      <c r="Q19807" s="75"/>
      <c r="W19807" s="75"/>
      <c r="AD19807" s="77"/>
    </row>
    <row r="19808" spans="16:30" ht="4.5" customHeight="1" x14ac:dyDescent="0.2">
      <c r="P19808" s="75"/>
      <c r="Q19808" s="75"/>
      <c r="W19808" s="75"/>
      <c r="AD19808" s="77"/>
    </row>
    <row r="19809" spans="16:30" ht="4.5" customHeight="1" x14ac:dyDescent="0.2">
      <c r="P19809" s="75"/>
      <c r="Q19809" s="75"/>
      <c r="W19809" s="75"/>
      <c r="AD19809" s="77"/>
    </row>
    <row r="19810" spans="16:30" ht="4.5" customHeight="1" x14ac:dyDescent="0.2">
      <c r="P19810" s="75"/>
      <c r="Q19810" s="75"/>
      <c r="W19810" s="75"/>
      <c r="AD19810" s="77"/>
    </row>
    <row r="19811" spans="16:30" ht="4.5" customHeight="1" x14ac:dyDescent="0.2">
      <c r="P19811" s="75"/>
      <c r="Q19811" s="75"/>
      <c r="W19811" s="75"/>
      <c r="AD19811" s="77"/>
    </row>
    <row r="19812" spans="16:30" ht="4.5" customHeight="1" x14ac:dyDescent="0.2">
      <c r="P19812" s="75"/>
      <c r="Q19812" s="75"/>
      <c r="W19812" s="75"/>
      <c r="AD19812" s="77"/>
    </row>
    <row r="19813" spans="16:30" ht="4.5" customHeight="1" x14ac:dyDescent="0.2">
      <c r="P19813" s="75"/>
      <c r="Q19813" s="75"/>
      <c r="W19813" s="75"/>
      <c r="AD19813" s="77"/>
    </row>
    <row r="19814" spans="16:30" ht="4.5" customHeight="1" x14ac:dyDescent="0.2">
      <c r="P19814" s="75"/>
      <c r="Q19814" s="75"/>
      <c r="W19814" s="75"/>
      <c r="AD19814" s="77"/>
    </row>
    <row r="19815" spans="16:30" ht="4.5" customHeight="1" x14ac:dyDescent="0.2">
      <c r="P19815" s="75"/>
      <c r="Q19815" s="75"/>
      <c r="W19815" s="75"/>
      <c r="AD19815" s="77"/>
    </row>
    <row r="19816" spans="16:30" ht="4.5" customHeight="1" x14ac:dyDescent="0.2">
      <c r="P19816" s="75"/>
      <c r="Q19816" s="75"/>
      <c r="W19816" s="75"/>
      <c r="AD19816" s="77"/>
    </row>
    <row r="19817" spans="16:30" ht="4.5" customHeight="1" x14ac:dyDescent="0.2">
      <c r="P19817" s="75"/>
      <c r="Q19817" s="75"/>
      <c r="W19817" s="75"/>
      <c r="AD19817" s="77"/>
    </row>
    <row r="19818" spans="16:30" ht="4.5" customHeight="1" x14ac:dyDescent="0.2">
      <c r="P19818" s="75"/>
      <c r="Q19818" s="75"/>
      <c r="W19818" s="75"/>
      <c r="AD19818" s="77"/>
    </row>
    <row r="19819" spans="16:30" ht="4.5" customHeight="1" x14ac:dyDescent="0.2">
      <c r="P19819" s="75"/>
      <c r="Q19819" s="75"/>
      <c r="W19819" s="75"/>
      <c r="AD19819" s="77"/>
    </row>
    <row r="19820" spans="16:30" ht="4.5" customHeight="1" x14ac:dyDescent="0.2">
      <c r="P19820" s="75"/>
      <c r="Q19820" s="75"/>
      <c r="W19820" s="75"/>
      <c r="AD19820" s="77"/>
    </row>
    <row r="19821" spans="16:30" ht="4.5" customHeight="1" x14ac:dyDescent="0.2">
      <c r="P19821" s="75"/>
      <c r="Q19821" s="75"/>
      <c r="W19821" s="75"/>
      <c r="AD19821" s="77"/>
    </row>
    <row r="19822" spans="16:30" ht="4.5" customHeight="1" x14ac:dyDescent="0.2">
      <c r="P19822" s="75"/>
      <c r="Q19822" s="75"/>
      <c r="W19822" s="75"/>
      <c r="AD19822" s="77"/>
    </row>
    <row r="19823" spans="16:30" ht="4.5" customHeight="1" x14ac:dyDescent="0.2">
      <c r="P19823" s="75"/>
      <c r="Q19823" s="75"/>
      <c r="W19823" s="75"/>
      <c r="AD19823" s="77"/>
    </row>
    <row r="19824" spans="16:30" ht="4.5" customHeight="1" x14ac:dyDescent="0.2">
      <c r="P19824" s="75"/>
      <c r="Q19824" s="75"/>
      <c r="W19824" s="75"/>
      <c r="AD19824" s="77"/>
    </row>
    <row r="19825" spans="16:30" ht="4.5" customHeight="1" x14ac:dyDescent="0.2">
      <c r="P19825" s="75"/>
      <c r="Q19825" s="75"/>
      <c r="W19825" s="75"/>
      <c r="AD19825" s="77"/>
    </row>
    <row r="19826" spans="16:30" ht="4.5" customHeight="1" x14ac:dyDescent="0.2">
      <c r="P19826" s="75"/>
      <c r="Q19826" s="75"/>
      <c r="W19826" s="75"/>
      <c r="AD19826" s="77"/>
    </row>
    <row r="19827" spans="16:30" ht="4.5" customHeight="1" x14ac:dyDescent="0.2">
      <c r="P19827" s="75"/>
      <c r="Q19827" s="75"/>
      <c r="W19827" s="75"/>
      <c r="AD19827" s="77"/>
    </row>
    <row r="19828" spans="16:30" ht="4.5" customHeight="1" x14ac:dyDescent="0.2">
      <c r="P19828" s="75"/>
      <c r="Q19828" s="75"/>
      <c r="W19828" s="75"/>
      <c r="AD19828" s="77"/>
    </row>
    <row r="19829" spans="16:30" ht="4.5" customHeight="1" x14ac:dyDescent="0.2">
      <c r="P19829" s="75"/>
      <c r="Q19829" s="75"/>
      <c r="W19829" s="75"/>
      <c r="AD19829" s="77"/>
    </row>
    <row r="19830" spans="16:30" ht="4.5" customHeight="1" x14ac:dyDescent="0.2">
      <c r="P19830" s="75"/>
      <c r="Q19830" s="75"/>
      <c r="W19830" s="75"/>
      <c r="AD19830" s="77"/>
    </row>
    <row r="19831" spans="16:30" ht="4.5" customHeight="1" x14ac:dyDescent="0.2">
      <c r="P19831" s="75"/>
      <c r="Q19831" s="75"/>
      <c r="W19831" s="75"/>
      <c r="AD19831" s="77"/>
    </row>
    <row r="19832" spans="16:30" ht="4.5" customHeight="1" x14ac:dyDescent="0.2">
      <c r="P19832" s="75"/>
      <c r="Q19832" s="75"/>
      <c r="W19832" s="75"/>
      <c r="AD19832" s="77"/>
    </row>
    <row r="19833" spans="16:30" ht="4.5" customHeight="1" x14ac:dyDescent="0.2">
      <c r="P19833" s="75"/>
      <c r="Q19833" s="75"/>
      <c r="W19833" s="75"/>
      <c r="AD19833" s="77"/>
    </row>
    <row r="19834" spans="16:30" ht="4.5" customHeight="1" x14ac:dyDescent="0.2">
      <c r="P19834" s="75"/>
      <c r="Q19834" s="75"/>
      <c r="W19834" s="75"/>
      <c r="AD19834" s="77"/>
    </row>
    <row r="19835" spans="16:30" ht="4.5" customHeight="1" x14ac:dyDescent="0.2">
      <c r="P19835" s="75"/>
      <c r="Q19835" s="75"/>
      <c r="W19835" s="75"/>
      <c r="AD19835" s="77"/>
    </row>
    <row r="19836" spans="16:30" ht="4.5" customHeight="1" x14ac:dyDescent="0.2">
      <c r="P19836" s="75"/>
      <c r="Q19836" s="75"/>
      <c r="W19836" s="75"/>
      <c r="AD19836" s="77"/>
    </row>
    <row r="19837" spans="16:30" ht="4.5" customHeight="1" x14ac:dyDescent="0.2">
      <c r="P19837" s="75"/>
      <c r="Q19837" s="75"/>
      <c r="W19837" s="75"/>
      <c r="AD19837" s="77"/>
    </row>
    <row r="19838" spans="16:30" ht="4.5" customHeight="1" x14ac:dyDescent="0.2">
      <c r="P19838" s="75"/>
      <c r="Q19838" s="75"/>
      <c r="W19838" s="75"/>
      <c r="AD19838" s="77"/>
    </row>
    <row r="19839" spans="16:30" ht="4.5" customHeight="1" x14ac:dyDescent="0.2">
      <c r="P19839" s="75"/>
      <c r="Q19839" s="75"/>
      <c r="W19839" s="75"/>
      <c r="AD19839" s="77"/>
    </row>
    <row r="19840" spans="16:30" ht="4.5" customHeight="1" x14ac:dyDescent="0.2">
      <c r="P19840" s="75"/>
      <c r="Q19840" s="75"/>
      <c r="W19840" s="75"/>
      <c r="AD19840" s="77"/>
    </row>
    <row r="19841" spans="16:30" ht="4.5" customHeight="1" x14ac:dyDescent="0.2">
      <c r="P19841" s="75"/>
      <c r="Q19841" s="75"/>
      <c r="W19841" s="75"/>
      <c r="AD19841" s="77"/>
    </row>
    <row r="19842" spans="16:30" ht="4.5" customHeight="1" x14ac:dyDescent="0.2">
      <c r="P19842" s="75"/>
      <c r="Q19842" s="75"/>
      <c r="W19842" s="75"/>
      <c r="AD19842" s="77"/>
    </row>
    <row r="19843" spans="16:30" ht="4.5" customHeight="1" x14ac:dyDescent="0.2">
      <c r="P19843" s="75"/>
      <c r="Q19843" s="75"/>
      <c r="W19843" s="75"/>
      <c r="AD19843" s="77"/>
    </row>
    <row r="19844" spans="16:30" ht="4.5" customHeight="1" x14ac:dyDescent="0.2">
      <c r="P19844" s="75"/>
      <c r="Q19844" s="75"/>
      <c r="W19844" s="75"/>
      <c r="AD19844" s="77"/>
    </row>
    <row r="19845" spans="16:30" ht="4.5" customHeight="1" x14ac:dyDescent="0.2">
      <c r="P19845" s="75"/>
      <c r="Q19845" s="75"/>
      <c r="W19845" s="75"/>
      <c r="AD19845" s="77"/>
    </row>
    <row r="19846" spans="16:30" ht="4.5" customHeight="1" x14ac:dyDescent="0.2">
      <c r="P19846" s="75"/>
      <c r="Q19846" s="75"/>
      <c r="W19846" s="75"/>
      <c r="AD19846" s="77"/>
    </row>
    <row r="19847" spans="16:30" ht="4.5" customHeight="1" x14ac:dyDescent="0.2">
      <c r="P19847" s="75"/>
      <c r="Q19847" s="75"/>
      <c r="W19847" s="75"/>
      <c r="AD19847" s="77"/>
    </row>
    <row r="19848" spans="16:30" ht="4.5" customHeight="1" x14ac:dyDescent="0.2">
      <c r="P19848" s="75"/>
      <c r="Q19848" s="75"/>
      <c r="W19848" s="75"/>
      <c r="AD19848" s="77"/>
    </row>
    <row r="19849" spans="16:30" ht="4.5" customHeight="1" x14ac:dyDescent="0.2">
      <c r="P19849" s="75"/>
      <c r="Q19849" s="75"/>
      <c r="W19849" s="75"/>
      <c r="AD19849" s="77"/>
    </row>
    <row r="19850" spans="16:30" ht="4.5" customHeight="1" x14ac:dyDescent="0.2">
      <c r="P19850" s="75"/>
      <c r="Q19850" s="75"/>
      <c r="W19850" s="75"/>
      <c r="AD19850" s="77"/>
    </row>
    <row r="19851" spans="16:30" ht="4.5" customHeight="1" x14ac:dyDescent="0.2">
      <c r="P19851" s="75"/>
      <c r="Q19851" s="75"/>
      <c r="W19851" s="75"/>
      <c r="AD19851" s="77"/>
    </row>
    <row r="19852" spans="16:30" ht="4.5" customHeight="1" x14ac:dyDescent="0.2">
      <c r="P19852" s="75"/>
      <c r="Q19852" s="75"/>
      <c r="W19852" s="75"/>
      <c r="AD19852" s="77"/>
    </row>
    <row r="19853" spans="16:30" ht="4.5" customHeight="1" x14ac:dyDescent="0.2">
      <c r="P19853" s="75"/>
      <c r="Q19853" s="75"/>
      <c r="W19853" s="75"/>
      <c r="AD19853" s="77"/>
    </row>
    <row r="19854" spans="16:30" ht="4.5" customHeight="1" x14ac:dyDescent="0.2">
      <c r="P19854" s="75"/>
      <c r="Q19854" s="75"/>
      <c r="W19854" s="75"/>
      <c r="AD19854" s="77"/>
    </row>
    <row r="19855" spans="16:30" ht="4.5" customHeight="1" x14ac:dyDescent="0.2">
      <c r="P19855" s="75"/>
      <c r="Q19855" s="75"/>
      <c r="W19855" s="75"/>
      <c r="AD19855" s="77"/>
    </row>
    <row r="19856" spans="16:30" ht="4.5" customHeight="1" x14ac:dyDescent="0.2">
      <c r="P19856" s="75"/>
      <c r="Q19856" s="75"/>
      <c r="W19856" s="75"/>
      <c r="AD19856" s="77"/>
    </row>
    <row r="19857" spans="16:30" ht="4.5" customHeight="1" x14ac:dyDescent="0.2">
      <c r="P19857" s="75"/>
      <c r="Q19857" s="75"/>
      <c r="W19857" s="75"/>
      <c r="AD19857" s="77"/>
    </row>
    <row r="19858" spans="16:30" ht="4.5" customHeight="1" x14ac:dyDescent="0.2">
      <c r="P19858" s="75"/>
      <c r="Q19858" s="75"/>
      <c r="W19858" s="75"/>
      <c r="AD19858" s="77"/>
    </row>
    <row r="19859" spans="16:30" ht="4.5" customHeight="1" x14ac:dyDescent="0.2">
      <c r="P19859" s="75"/>
      <c r="Q19859" s="75"/>
      <c r="W19859" s="75"/>
      <c r="AD19859" s="77"/>
    </row>
    <row r="19860" spans="16:30" ht="4.5" customHeight="1" x14ac:dyDescent="0.2">
      <c r="P19860" s="75"/>
      <c r="Q19860" s="75"/>
      <c r="W19860" s="75"/>
      <c r="AD19860" s="77"/>
    </row>
    <row r="19861" spans="16:30" ht="4.5" customHeight="1" x14ac:dyDescent="0.2">
      <c r="P19861" s="75"/>
      <c r="Q19861" s="75"/>
      <c r="W19861" s="75"/>
      <c r="AD19861" s="77"/>
    </row>
    <row r="19862" spans="16:30" ht="4.5" customHeight="1" x14ac:dyDescent="0.2">
      <c r="P19862" s="75"/>
      <c r="Q19862" s="75"/>
      <c r="W19862" s="75"/>
      <c r="AD19862" s="77"/>
    </row>
    <row r="19863" spans="16:30" ht="4.5" customHeight="1" x14ac:dyDescent="0.2">
      <c r="P19863" s="75"/>
      <c r="Q19863" s="75"/>
      <c r="W19863" s="75"/>
      <c r="AD19863" s="77"/>
    </row>
    <row r="19864" spans="16:30" ht="4.5" customHeight="1" x14ac:dyDescent="0.2">
      <c r="P19864" s="75"/>
      <c r="Q19864" s="75"/>
      <c r="W19864" s="75"/>
      <c r="AD19864" s="77"/>
    </row>
    <row r="19865" spans="16:30" ht="4.5" customHeight="1" x14ac:dyDescent="0.2">
      <c r="P19865" s="75"/>
      <c r="Q19865" s="75"/>
      <c r="W19865" s="75"/>
      <c r="AD19865" s="77"/>
    </row>
    <row r="19866" spans="16:30" ht="4.5" customHeight="1" x14ac:dyDescent="0.2">
      <c r="P19866" s="75"/>
      <c r="Q19866" s="75"/>
      <c r="W19866" s="75"/>
      <c r="AD19866" s="77"/>
    </row>
    <row r="19867" spans="16:30" ht="4.5" customHeight="1" x14ac:dyDescent="0.2">
      <c r="P19867" s="75"/>
      <c r="Q19867" s="75"/>
      <c r="W19867" s="75"/>
      <c r="AD19867" s="77"/>
    </row>
    <row r="19868" spans="16:30" ht="4.5" customHeight="1" x14ac:dyDescent="0.2">
      <c r="P19868" s="75"/>
      <c r="Q19868" s="75"/>
      <c r="W19868" s="75"/>
      <c r="AD19868" s="77"/>
    </row>
    <row r="19869" spans="16:30" ht="4.5" customHeight="1" x14ac:dyDescent="0.2">
      <c r="P19869" s="75"/>
      <c r="Q19869" s="75"/>
      <c r="W19869" s="75"/>
      <c r="AD19869" s="77"/>
    </row>
    <row r="19870" spans="16:30" ht="4.5" customHeight="1" x14ac:dyDescent="0.2">
      <c r="P19870" s="75"/>
      <c r="Q19870" s="75"/>
      <c r="W19870" s="75"/>
      <c r="AD19870" s="77"/>
    </row>
    <row r="19871" spans="16:30" ht="4.5" customHeight="1" x14ac:dyDescent="0.2">
      <c r="P19871" s="75"/>
      <c r="Q19871" s="75"/>
      <c r="W19871" s="75"/>
      <c r="AD19871" s="77"/>
    </row>
    <row r="19872" spans="16:30" ht="4.5" customHeight="1" x14ac:dyDescent="0.2">
      <c r="P19872" s="75"/>
      <c r="Q19872" s="75"/>
      <c r="W19872" s="75"/>
      <c r="AD19872" s="77"/>
    </row>
    <row r="19873" spans="16:30" ht="4.5" customHeight="1" x14ac:dyDescent="0.2">
      <c r="P19873" s="75"/>
      <c r="Q19873" s="75"/>
      <c r="W19873" s="75"/>
      <c r="AD19873" s="77"/>
    </row>
    <row r="19874" spans="16:30" ht="4.5" customHeight="1" x14ac:dyDescent="0.2">
      <c r="P19874" s="75"/>
      <c r="Q19874" s="75"/>
      <c r="W19874" s="75"/>
      <c r="AD19874" s="77"/>
    </row>
    <row r="19875" spans="16:30" ht="4.5" customHeight="1" x14ac:dyDescent="0.2">
      <c r="P19875" s="75"/>
      <c r="Q19875" s="75"/>
      <c r="W19875" s="75"/>
      <c r="AD19875" s="77"/>
    </row>
    <row r="19876" spans="16:30" ht="4.5" customHeight="1" x14ac:dyDescent="0.2">
      <c r="P19876" s="75"/>
      <c r="Q19876" s="75"/>
      <c r="W19876" s="75"/>
      <c r="AD19876" s="77"/>
    </row>
    <row r="19877" spans="16:30" ht="4.5" customHeight="1" x14ac:dyDescent="0.2">
      <c r="P19877" s="75"/>
      <c r="Q19877" s="75"/>
      <c r="W19877" s="75"/>
      <c r="AD19877" s="77"/>
    </row>
    <row r="19878" spans="16:30" ht="4.5" customHeight="1" x14ac:dyDescent="0.2">
      <c r="P19878" s="75"/>
      <c r="Q19878" s="75"/>
      <c r="W19878" s="75"/>
      <c r="AD19878" s="77"/>
    </row>
    <row r="19879" spans="16:30" ht="4.5" customHeight="1" x14ac:dyDescent="0.2">
      <c r="P19879" s="75"/>
      <c r="Q19879" s="75"/>
      <c r="W19879" s="75"/>
      <c r="AD19879" s="77"/>
    </row>
    <row r="19880" spans="16:30" ht="4.5" customHeight="1" x14ac:dyDescent="0.2">
      <c r="P19880" s="75"/>
      <c r="Q19880" s="75"/>
      <c r="W19880" s="75"/>
      <c r="AD19880" s="77"/>
    </row>
    <row r="19881" spans="16:30" ht="4.5" customHeight="1" x14ac:dyDescent="0.2">
      <c r="P19881" s="75"/>
      <c r="Q19881" s="75"/>
      <c r="W19881" s="75"/>
      <c r="AD19881" s="77"/>
    </row>
    <row r="19882" spans="16:30" ht="4.5" customHeight="1" x14ac:dyDescent="0.2">
      <c r="P19882" s="75"/>
      <c r="Q19882" s="75"/>
      <c r="W19882" s="75"/>
      <c r="AD19882" s="77"/>
    </row>
    <row r="19883" spans="16:30" ht="4.5" customHeight="1" x14ac:dyDescent="0.2">
      <c r="P19883" s="75"/>
      <c r="Q19883" s="75"/>
      <c r="W19883" s="75"/>
      <c r="AD19883" s="77"/>
    </row>
    <row r="19884" spans="16:30" ht="4.5" customHeight="1" x14ac:dyDescent="0.2">
      <c r="P19884" s="75"/>
      <c r="Q19884" s="75"/>
      <c r="W19884" s="75"/>
      <c r="AD19884" s="77"/>
    </row>
    <row r="19885" spans="16:30" ht="4.5" customHeight="1" x14ac:dyDescent="0.2">
      <c r="P19885" s="75"/>
      <c r="Q19885" s="75"/>
      <c r="W19885" s="75"/>
      <c r="AD19885" s="77"/>
    </row>
    <row r="19886" spans="16:30" ht="4.5" customHeight="1" x14ac:dyDescent="0.2">
      <c r="P19886" s="75"/>
      <c r="Q19886" s="75"/>
      <c r="W19886" s="75"/>
      <c r="AD19886" s="77"/>
    </row>
    <row r="19887" spans="16:30" ht="4.5" customHeight="1" x14ac:dyDescent="0.2">
      <c r="P19887" s="75"/>
      <c r="Q19887" s="75"/>
      <c r="W19887" s="75"/>
      <c r="AD19887" s="77"/>
    </row>
    <row r="19888" spans="16:30" ht="4.5" customHeight="1" x14ac:dyDescent="0.2">
      <c r="P19888" s="75"/>
      <c r="Q19888" s="75"/>
      <c r="W19888" s="75"/>
      <c r="AD19888" s="77"/>
    </row>
    <row r="19889" spans="16:30" ht="4.5" customHeight="1" x14ac:dyDescent="0.2">
      <c r="P19889" s="75"/>
      <c r="Q19889" s="75"/>
      <c r="W19889" s="75"/>
      <c r="AD19889" s="77"/>
    </row>
    <row r="19890" spans="16:30" ht="4.5" customHeight="1" x14ac:dyDescent="0.2">
      <c r="P19890" s="75"/>
      <c r="Q19890" s="75"/>
      <c r="W19890" s="75"/>
      <c r="AD19890" s="77"/>
    </row>
    <row r="19891" spans="16:30" ht="4.5" customHeight="1" x14ac:dyDescent="0.2">
      <c r="P19891" s="75"/>
      <c r="Q19891" s="75"/>
      <c r="W19891" s="75"/>
      <c r="AD19891" s="77"/>
    </row>
    <row r="19892" spans="16:30" ht="4.5" customHeight="1" x14ac:dyDescent="0.2">
      <c r="P19892" s="75"/>
      <c r="Q19892" s="75"/>
      <c r="W19892" s="75"/>
      <c r="AD19892" s="77"/>
    </row>
    <row r="19893" spans="16:30" ht="4.5" customHeight="1" x14ac:dyDescent="0.2">
      <c r="P19893" s="75"/>
      <c r="Q19893" s="75"/>
      <c r="W19893" s="75"/>
      <c r="AD19893" s="77"/>
    </row>
    <row r="19894" spans="16:30" ht="4.5" customHeight="1" x14ac:dyDescent="0.2">
      <c r="P19894" s="75"/>
      <c r="Q19894" s="75"/>
      <c r="W19894" s="75"/>
      <c r="AD19894" s="77"/>
    </row>
    <row r="19895" spans="16:30" ht="4.5" customHeight="1" x14ac:dyDescent="0.2">
      <c r="P19895" s="75"/>
      <c r="Q19895" s="75"/>
      <c r="W19895" s="75"/>
      <c r="AD19895" s="77"/>
    </row>
    <row r="19896" spans="16:30" ht="4.5" customHeight="1" x14ac:dyDescent="0.2">
      <c r="P19896" s="75"/>
      <c r="Q19896" s="75"/>
      <c r="W19896" s="75"/>
      <c r="AD19896" s="77"/>
    </row>
    <row r="19897" spans="16:30" ht="4.5" customHeight="1" x14ac:dyDescent="0.2">
      <c r="P19897" s="75"/>
      <c r="Q19897" s="75"/>
      <c r="W19897" s="75"/>
      <c r="AD19897" s="77"/>
    </row>
    <row r="19898" spans="16:30" ht="4.5" customHeight="1" x14ac:dyDescent="0.2">
      <c r="P19898" s="75"/>
      <c r="Q19898" s="75"/>
      <c r="W19898" s="75"/>
      <c r="AD19898" s="77"/>
    </row>
    <row r="19899" spans="16:30" ht="4.5" customHeight="1" x14ac:dyDescent="0.2">
      <c r="P19899" s="75"/>
      <c r="Q19899" s="75"/>
      <c r="W19899" s="75"/>
      <c r="AD19899" s="77"/>
    </row>
    <row r="19900" spans="16:30" ht="4.5" customHeight="1" x14ac:dyDescent="0.2">
      <c r="P19900" s="75"/>
      <c r="Q19900" s="75"/>
      <c r="W19900" s="75"/>
      <c r="AD19900" s="77"/>
    </row>
    <row r="19901" spans="16:30" ht="4.5" customHeight="1" x14ac:dyDescent="0.2">
      <c r="P19901" s="75"/>
      <c r="Q19901" s="75"/>
      <c r="W19901" s="75"/>
      <c r="AD19901" s="77"/>
    </row>
    <row r="19902" spans="16:30" ht="4.5" customHeight="1" x14ac:dyDescent="0.2">
      <c r="P19902" s="75"/>
      <c r="Q19902" s="75"/>
      <c r="W19902" s="75"/>
      <c r="AD19902" s="77"/>
    </row>
    <row r="19903" spans="16:30" ht="4.5" customHeight="1" x14ac:dyDescent="0.2">
      <c r="P19903" s="75"/>
      <c r="Q19903" s="75"/>
      <c r="W19903" s="75"/>
      <c r="AD19903" s="77"/>
    </row>
    <row r="19904" spans="16:30" ht="4.5" customHeight="1" x14ac:dyDescent="0.2">
      <c r="P19904" s="75"/>
      <c r="Q19904" s="75"/>
      <c r="W19904" s="75"/>
      <c r="AD19904" s="77"/>
    </row>
    <row r="19905" spans="16:30" ht="4.5" customHeight="1" x14ac:dyDescent="0.2">
      <c r="P19905" s="75"/>
      <c r="Q19905" s="75"/>
      <c r="W19905" s="75"/>
      <c r="AD19905" s="77"/>
    </row>
    <row r="19906" spans="16:30" ht="4.5" customHeight="1" x14ac:dyDescent="0.2">
      <c r="P19906" s="75"/>
      <c r="Q19906" s="75"/>
      <c r="W19906" s="75"/>
      <c r="AD19906" s="77"/>
    </row>
    <row r="19907" spans="16:30" ht="4.5" customHeight="1" x14ac:dyDescent="0.2">
      <c r="P19907" s="75"/>
      <c r="Q19907" s="75"/>
      <c r="W19907" s="75"/>
      <c r="AD19907" s="77"/>
    </row>
    <row r="19908" spans="16:30" ht="4.5" customHeight="1" x14ac:dyDescent="0.2">
      <c r="P19908" s="75"/>
      <c r="Q19908" s="75"/>
      <c r="W19908" s="75"/>
      <c r="AD19908" s="77"/>
    </row>
    <row r="19909" spans="16:30" ht="4.5" customHeight="1" x14ac:dyDescent="0.2">
      <c r="P19909" s="75"/>
      <c r="Q19909" s="75"/>
      <c r="W19909" s="75"/>
      <c r="AD19909" s="77"/>
    </row>
    <row r="19910" spans="16:30" ht="4.5" customHeight="1" x14ac:dyDescent="0.2">
      <c r="P19910" s="75"/>
      <c r="Q19910" s="75"/>
      <c r="W19910" s="75"/>
      <c r="AD19910" s="77"/>
    </row>
    <row r="19911" spans="16:30" ht="4.5" customHeight="1" x14ac:dyDescent="0.2">
      <c r="P19911" s="75"/>
      <c r="Q19911" s="75"/>
      <c r="W19911" s="75"/>
      <c r="AD19911" s="77"/>
    </row>
    <row r="19912" spans="16:30" ht="4.5" customHeight="1" x14ac:dyDescent="0.2">
      <c r="P19912" s="75"/>
      <c r="Q19912" s="75"/>
      <c r="W19912" s="75"/>
      <c r="AD19912" s="77"/>
    </row>
    <row r="19913" spans="16:30" ht="4.5" customHeight="1" x14ac:dyDescent="0.2">
      <c r="P19913" s="75"/>
      <c r="Q19913" s="75"/>
      <c r="W19913" s="75"/>
      <c r="AD19913" s="77"/>
    </row>
    <row r="19914" spans="16:30" ht="4.5" customHeight="1" x14ac:dyDescent="0.2">
      <c r="P19914" s="75"/>
      <c r="Q19914" s="75"/>
      <c r="W19914" s="75"/>
      <c r="AD19914" s="77"/>
    </row>
    <row r="19915" spans="16:30" ht="4.5" customHeight="1" x14ac:dyDescent="0.2">
      <c r="P19915" s="75"/>
      <c r="Q19915" s="75"/>
      <c r="W19915" s="75"/>
      <c r="AD19915" s="77"/>
    </row>
    <row r="19916" spans="16:30" ht="4.5" customHeight="1" x14ac:dyDescent="0.2">
      <c r="P19916" s="75"/>
      <c r="Q19916" s="75"/>
      <c r="W19916" s="75"/>
      <c r="AD19916" s="77"/>
    </row>
    <row r="19917" spans="16:30" ht="4.5" customHeight="1" x14ac:dyDescent="0.2">
      <c r="P19917" s="75"/>
      <c r="Q19917" s="75"/>
      <c r="W19917" s="75"/>
      <c r="AD19917" s="77"/>
    </row>
    <row r="19918" spans="16:30" ht="4.5" customHeight="1" x14ac:dyDescent="0.2">
      <c r="P19918" s="75"/>
      <c r="Q19918" s="75"/>
      <c r="W19918" s="75"/>
      <c r="AD19918" s="77"/>
    </row>
    <row r="19919" spans="16:30" ht="4.5" customHeight="1" x14ac:dyDescent="0.2">
      <c r="P19919" s="75"/>
      <c r="Q19919" s="75"/>
      <c r="W19919" s="75"/>
      <c r="AD19919" s="77"/>
    </row>
    <row r="19920" spans="16:30" ht="4.5" customHeight="1" x14ac:dyDescent="0.2">
      <c r="P19920" s="75"/>
      <c r="Q19920" s="75"/>
      <c r="W19920" s="75"/>
      <c r="AD19920" s="77"/>
    </row>
    <row r="19921" spans="16:30" ht="4.5" customHeight="1" x14ac:dyDescent="0.2">
      <c r="P19921" s="75"/>
      <c r="Q19921" s="75"/>
      <c r="W19921" s="75"/>
      <c r="AD19921" s="77"/>
    </row>
    <row r="19922" spans="16:30" ht="4.5" customHeight="1" x14ac:dyDescent="0.2">
      <c r="P19922" s="75"/>
      <c r="Q19922" s="75"/>
      <c r="W19922" s="75"/>
      <c r="AD19922" s="77"/>
    </row>
    <row r="19923" spans="16:30" ht="4.5" customHeight="1" x14ac:dyDescent="0.2">
      <c r="P19923" s="75"/>
      <c r="Q19923" s="75"/>
      <c r="W19923" s="75"/>
      <c r="AD19923" s="77"/>
    </row>
    <row r="19924" spans="16:30" ht="4.5" customHeight="1" x14ac:dyDescent="0.2">
      <c r="P19924" s="75"/>
      <c r="Q19924" s="75"/>
      <c r="W19924" s="75"/>
      <c r="AD19924" s="77"/>
    </row>
    <row r="19925" spans="16:30" ht="4.5" customHeight="1" x14ac:dyDescent="0.2">
      <c r="P19925" s="75"/>
      <c r="Q19925" s="75"/>
      <c r="W19925" s="75"/>
      <c r="AD19925" s="77"/>
    </row>
    <row r="19926" spans="16:30" ht="4.5" customHeight="1" x14ac:dyDescent="0.2">
      <c r="P19926" s="75"/>
      <c r="Q19926" s="75"/>
      <c r="W19926" s="75"/>
      <c r="AD19926" s="77"/>
    </row>
    <row r="19927" spans="16:30" ht="4.5" customHeight="1" x14ac:dyDescent="0.2">
      <c r="P19927" s="75"/>
      <c r="Q19927" s="75"/>
      <c r="W19927" s="75"/>
      <c r="AD19927" s="77"/>
    </row>
    <row r="19928" spans="16:30" ht="4.5" customHeight="1" x14ac:dyDescent="0.2">
      <c r="P19928" s="75"/>
      <c r="Q19928" s="75"/>
      <c r="W19928" s="75"/>
      <c r="AD19928" s="77"/>
    </row>
    <row r="19929" spans="16:30" ht="4.5" customHeight="1" x14ac:dyDescent="0.2">
      <c r="P19929" s="75"/>
      <c r="Q19929" s="75"/>
      <c r="W19929" s="75"/>
      <c r="AD19929" s="77"/>
    </row>
    <row r="19930" spans="16:30" ht="4.5" customHeight="1" x14ac:dyDescent="0.2">
      <c r="P19930" s="75"/>
      <c r="Q19930" s="75"/>
      <c r="W19930" s="75"/>
      <c r="AD19930" s="77"/>
    </row>
    <row r="19931" spans="16:30" ht="4.5" customHeight="1" x14ac:dyDescent="0.2">
      <c r="P19931" s="75"/>
      <c r="Q19931" s="75"/>
      <c r="W19931" s="75"/>
      <c r="AD19931" s="77"/>
    </row>
    <row r="19932" spans="16:30" ht="4.5" customHeight="1" x14ac:dyDescent="0.2">
      <c r="P19932" s="75"/>
      <c r="Q19932" s="75"/>
      <c r="W19932" s="75"/>
      <c r="AD19932" s="77"/>
    </row>
    <row r="19933" spans="16:30" ht="4.5" customHeight="1" x14ac:dyDescent="0.2">
      <c r="P19933" s="75"/>
      <c r="Q19933" s="75"/>
      <c r="W19933" s="75"/>
      <c r="AD19933" s="77"/>
    </row>
    <row r="19934" spans="16:30" ht="4.5" customHeight="1" x14ac:dyDescent="0.2">
      <c r="P19934" s="75"/>
      <c r="Q19934" s="75"/>
      <c r="W19934" s="75"/>
      <c r="AD19934" s="77"/>
    </row>
    <row r="19935" spans="16:30" ht="4.5" customHeight="1" x14ac:dyDescent="0.2">
      <c r="P19935" s="75"/>
      <c r="Q19935" s="75"/>
      <c r="W19935" s="75"/>
      <c r="AD19935" s="77"/>
    </row>
    <row r="19936" spans="16:30" ht="4.5" customHeight="1" x14ac:dyDescent="0.2">
      <c r="P19936" s="75"/>
      <c r="Q19936" s="75"/>
      <c r="W19936" s="75"/>
      <c r="AD19936" s="77"/>
    </row>
    <row r="19937" spans="16:30" ht="4.5" customHeight="1" x14ac:dyDescent="0.2">
      <c r="P19937" s="75"/>
      <c r="Q19937" s="75"/>
      <c r="W19937" s="75"/>
      <c r="AD19937" s="77"/>
    </row>
    <row r="19938" spans="16:30" ht="4.5" customHeight="1" x14ac:dyDescent="0.2">
      <c r="P19938" s="75"/>
      <c r="Q19938" s="75"/>
      <c r="W19938" s="75"/>
      <c r="AD19938" s="77"/>
    </row>
    <row r="19939" spans="16:30" ht="4.5" customHeight="1" x14ac:dyDescent="0.2">
      <c r="P19939" s="75"/>
      <c r="Q19939" s="75"/>
      <c r="W19939" s="75"/>
      <c r="AD19939" s="77"/>
    </row>
    <row r="19940" spans="16:30" ht="4.5" customHeight="1" x14ac:dyDescent="0.2">
      <c r="P19940" s="75"/>
      <c r="Q19940" s="75"/>
      <c r="W19940" s="75"/>
      <c r="AD19940" s="77"/>
    </row>
    <row r="19941" spans="16:30" ht="4.5" customHeight="1" x14ac:dyDescent="0.2">
      <c r="P19941" s="75"/>
      <c r="Q19941" s="75"/>
      <c r="W19941" s="75"/>
      <c r="AD19941" s="77"/>
    </row>
    <row r="19942" spans="16:30" ht="4.5" customHeight="1" x14ac:dyDescent="0.2">
      <c r="P19942" s="75"/>
      <c r="Q19942" s="75"/>
      <c r="W19942" s="75"/>
      <c r="AD19942" s="77"/>
    </row>
    <row r="19943" spans="16:30" ht="4.5" customHeight="1" x14ac:dyDescent="0.2">
      <c r="P19943" s="75"/>
      <c r="Q19943" s="75"/>
      <c r="W19943" s="75"/>
      <c r="AD19943" s="77"/>
    </row>
    <row r="19944" spans="16:30" ht="4.5" customHeight="1" x14ac:dyDescent="0.2">
      <c r="P19944" s="75"/>
      <c r="Q19944" s="75"/>
      <c r="W19944" s="75"/>
      <c r="AD19944" s="77"/>
    </row>
    <row r="19945" spans="16:30" ht="4.5" customHeight="1" x14ac:dyDescent="0.2">
      <c r="P19945" s="75"/>
      <c r="Q19945" s="75"/>
      <c r="W19945" s="75"/>
      <c r="AD19945" s="77"/>
    </row>
    <row r="19946" spans="16:30" ht="4.5" customHeight="1" x14ac:dyDescent="0.2">
      <c r="P19946" s="75"/>
      <c r="Q19946" s="75"/>
      <c r="W19946" s="75"/>
      <c r="AD19946" s="77"/>
    </row>
    <row r="19947" spans="16:30" ht="4.5" customHeight="1" x14ac:dyDescent="0.2">
      <c r="P19947" s="75"/>
      <c r="Q19947" s="75"/>
      <c r="W19947" s="75"/>
      <c r="AD19947" s="77"/>
    </row>
    <row r="19948" spans="16:30" ht="4.5" customHeight="1" x14ac:dyDescent="0.2">
      <c r="P19948" s="75"/>
      <c r="Q19948" s="75"/>
      <c r="W19948" s="75"/>
      <c r="AD19948" s="77"/>
    </row>
    <row r="19949" spans="16:30" ht="4.5" customHeight="1" x14ac:dyDescent="0.2">
      <c r="P19949" s="75"/>
      <c r="Q19949" s="75"/>
      <c r="W19949" s="75"/>
      <c r="AD19949" s="77"/>
    </row>
    <row r="19950" spans="16:30" ht="4.5" customHeight="1" x14ac:dyDescent="0.2">
      <c r="P19950" s="75"/>
      <c r="Q19950" s="75"/>
      <c r="W19950" s="75"/>
      <c r="AD19950" s="77"/>
    </row>
    <row r="19951" spans="16:30" ht="4.5" customHeight="1" x14ac:dyDescent="0.2">
      <c r="P19951" s="75"/>
      <c r="Q19951" s="75"/>
      <c r="W19951" s="75"/>
      <c r="AD19951" s="77"/>
    </row>
    <row r="19952" spans="16:30" ht="4.5" customHeight="1" x14ac:dyDescent="0.2">
      <c r="P19952" s="75"/>
      <c r="Q19952" s="75"/>
      <c r="W19952" s="75"/>
      <c r="AD19952" s="77"/>
    </row>
    <row r="19953" spans="16:30" ht="4.5" customHeight="1" x14ac:dyDescent="0.2">
      <c r="P19953" s="75"/>
      <c r="Q19953" s="75"/>
      <c r="W19953" s="75"/>
      <c r="AD19953" s="77"/>
    </row>
    <row r="19954" spans="16:30" ht="4.5" customHeight="1" x14ac:dyDescent="0.2">
      <c r="P19954" s="75"/>
      <c r="Q19954" s="75"/>
      <c r="W19954" s="75"/>
      <c r="AD19954" s="77"/>
    </row>
    <row r="19955" spans="16:30" ht="4.5" customHeight="1" x14ac:dyDescent="0.2">
      <c r="P19955" s="75"/>
      <c r="Q19955" s="75"/>
      <c r="W19955" s="75"/>
      <c r="AD19955" s="77"/>
    </row>
    <row r="19956" spans="16:30" ht="4.5" customHeight="1" x14ac:dyDescent="0.2">
      <c r="P19956" s="75"/>
      <c r="Q19956" s="75"/>
      <c r="W19956" s="75"/>
      <c r="AD19956" s="77"/>
    </row>
    <row r="19957" spans="16:30" ht="4.5" customHeight="1" x14ac:dyDescent="0.2">
      <c r="P19957" s="75"/>
      <c r="Q19957" s="75"/>
      <c r="W19957" s="75"/>
      <c r="AD19957" s="77"/>
    </row>
    <row r="19958" spans="16:30" ht="4.5" customHeight="1" x14ac:dyDescent="0.2">
      <c r="P19958" s="75"/>
      <c r="Q19958" s="75"/>
      <c r="W19958" s="75"/>
      <c r="AD19958" s="77"/>
    </row>
    <row r="19959" spans="16:30" ht="4.5" customHeight="1" x14ac:dyDescent="0.2">
      <c r="P19959" s="75"/>
      <c r="Q19959" s="75"/>
      <c r="W19959" s="75"/>
      <c r="AD19959" s="77"/>
    </row>
    <row r="19960" spans="16:30" ht="4.5" customHeight="1" x14ac:dyDescent="0.2">
      <c r="P19960" s="75"/>
      <c r="Q19960" s="75"/>
      <c r="W19960" s="75"/>
      <c r="AD19960" s="77"/>
    </row>
    <row r="19961" spans="16:30" ht="4.5" customHeight="1" x14ac:dyDescent="0.2">
      <c r="P19961" s="75"/>
      <c r="Q19961" s="75"/>
      <c r="W19961" s="75"/>
      <c r="AD19961" s="77"/>
    </row>
    <row r="19962" spans="16:30" ht="4.5" customHeight="1" x14ac:dyDescent="0.2">
      <c r="P19962" s="75"/>
      <c r="Q19962" s="75"/>
      <c r="W19962" s="75"/>
      <c r="AD19962" s="77"/>
    </row>
    <row r="19963" spans="16:30" ht="4.5" customHeight="1" x14ac:dyDescent="0.2">
      <c r="P19963" s="75"/>
      <c r="Q19963" s="75"/>
      <c r="W19963" s="75"/>
      <c r="AD19963" s="77"/>
    </row>
    <row r="19964" spans="16:30" ht="4.5" customHeight="1" x14ac:dyDescent="0.2">
      <c r="P19964" s="75"/>
      <c r="Q19964" s="75"/>
      <c r="W19964" s="75"/>
      <c r="AD19964" s="77"/>
    </row>
    <row r="19965" spans="16:30" ht="4.5" customHeight="1" x14ac:dyDescent="0.2">
      <c r="P19965" s="75"/>
      <c r="Q19965" s="75"/>
      <c r="W19965" s="75"/>
      <c r="AD19965" s="77"/>
    </row>
    <row r="19966" spans="16:30" ht="4.5" customHeight="1" x14ac:dyDescent="0.2">
      <c r="P19966" s="75"/>
      <c r="Q19966" s="75"/>
      <c r="W19966" s="75"/>
      <c r="AD19966" s="77"/>
    </row>
    <row r="19967" spans="16:30" ht="4.5" customHeight="1" x14ac:dyDescent="0.2">
      <c r="P19967" s="75"/>
      <c r="Q19967" s="75"/>
      <c r="W19967" s="75"/>
      <c r="AD19967" s="77"/>
    </row>
    <row r="19968" spans="16:30" ht="4.5" customHeight="1" x14ac:dyDescent="0.2">
      <c r="P19968" s="75"/>
      <c r="Q19968" s="75"/>
      <c r="W19968" s="75"/>
      <c r="AD19968" s="77"/>
    </row>
    <row r="19969" spans="16:30" ht="4.5" customHeight="1" x14ac:dyDescent="0.2">
      <c r="P19969" s="75"/>
      <c r="Q19969" s="75"/>
      <c r="W19969" s="75"/>
      <c r="AD19969" s="77"/>
    </row>
    <row r="19970" spans="16:30" ht="4.5" customHeight="1" x14ac:dyDescent="0.2">
      <c r="P19970" s="75"/>
      <c r="Q19970" s="75"/>
      <c r="W19970" s="75"/>
      <c r="AD19970" s="77"/>
    </row>
    <row r="19971" spans="16:30" ht="4.5" customHeight="1" x14ac:dyDescent="0.2">
      <c r="P19971" s="75"/>
      <c r="Q19971" s="75"/>
      <c r="W19971" s="75"/>
      <c r="AD19971" s="77"/>
    </row>
    <row r="19972" spans="16:30" ht="4.5" customHeight="1" x14ac:dyDescent="0.2">
      <c r="P19972" s="75"/>
      <c r="Q19972" s="75"/>
      <c r="W19972" s="75"/>
      <c r="AD19972" s="77"/>
    </row>
    <row r="19973" spans="16:30" ht="4.5" customHeight="1" x14ac:dyDescent="0.2">
      <c r="P19973" s="75"/>
      <c r="Q19973" s="75"/>
      <c r="W19973" s="75"/>
      <c r="AD19973" s="77"/>
    </row>
    <row r="19974" spans="16:30" ht="4.5" customHeight="1" x14ac:dyDescent="0.2">
      <c r="P19974" s="75"/>
      <c r="Q19974" s="75"/>
      <c r="W19974" s="75"/>
      <c r="AD19974" s="77"/>
    </row>
    <row r="19975" spans="16:30" ht="4.5" customHeight="1" x14ac:dyDescent="0.2">
      <c r="P19975" s="75"/>
      <c r="Q19975" s="75"/>
      <c r="W19975" s="75"/>
      <c r="AD19975" s="77"/>
    </row>
    <row r="19976" spans="16:30" ht="4.5" customHeight="1" x14ac:dyDescent="0.2">
      <c r="P19976" s="75"/>
      <c r="Q19976" s="75"/>
      <c r="W19976" s="75"/>
      <c r="AD19976" s="77"/>
    </row>
    <row r="19977" spans="16:30" ht="4.5" customHeight="1" x14ac:dyDescent="0.2">
      <c r="P19977" s="75"/>
      <c r="Q19977" s="75"/>
      <c r="W19977" s="75"/>
      <c r="AD19977" s="77"/>
    </row>
    <row r="19978" spans="16:30" ht="4.5" customHeight="1" x14ac:dyDescent="0.2">
      <c r="P19978" s="75"/>
      <c r="Q19978" s="75"/>
      <c r="W19978" s="75"/>
      <c r="AD19978" s="77"/>
    </row>
    <row r="19979" spans="16:30" ht="4.5" customHeight="1" x14ac:dyDescent="0.2">
      <c r="P19979" s="75"/>
      <c r="Q19979" s="75"/>
      <c r="W19979" s="75"/>
      <c r="AD19979" s="77"/>
    </row>
    <row r="19980" spans="16:30" ht="4.5" customHeight="1" x14ac:dyDescent="0.2">
      <c r="P19980" s="75"/>
      <c r="Q19980" s="75"/>
      <c r="W19980" s="75"/>
      <c r="AD19980" s="77"/>
    </row>
    <row r="19981" spans="16:30" ht="4.5" customHeight="1" x14ac:dyDescent="0.2">
      <c r="P19981" s="75"/>
      <c r="Q19981" s="75"/>
      <c r="W19981" s="75"/>
      <c r="AD19981" s="77"/>
    </row>
    <row r="19982" spans="16:30" ht="4.5" customHeight="1" x14ac:dyDescent="0.2">
      <c r="P19982" s="75"/>
      <c r="Q19982" s="75"/>
      <c r="W19982" s="75"/>
      <c r="AD19982" s="77"/>
    </row>
    <row r="19983" spans="16:30" ht="4.5" customHeight="1" x14ac:dyDescent="0.2">
      <c r="P19983" s="75"/>
      <c r="Q19983" s="75"/>
      <c r="W19983" s="75"/>
      <c r="AD19983" s="77"/>
    </row>
    <row r="19984" spans="16:30" ht="4.5" customHeight="1" x14ac:dyDescent="0.2">
      <c r="P19984" s="75"/>
      <c r="Q19984" s="75"/>
      <c r="W19984" s="75"/>
      <c r="AD19984" s="77"/>
    </row>
    <row r="19985" spans="16:30" ht="4.5" customHeight="1" x14ac:dyDescent="0.2">
      <c r="P19985" s="75"/>
      <c r="Q19985" s="75"/>
      <c r="W19985" s="75"/>
      <c r="AD19985" s="77"/>
    </row>
    <row r="19986" spans="16:30" ht="4.5" customHeight="1" x14ac:dyDescent="0.2">
      <c r="P19986" s="75"/>
      <c r="Q19986" s="75"/>
      <c r="W19986" s="75"/>
      <c r="AD19986" s="77"/>
    </row>
    <row r="19987" spans="16:30" ht="4.5" customHeight="1" x14ac:dyDescent="0.2">
      <c r="P19987" s="75"/>
      <c r="Q19987" s="75"/>
      <c r="W19987" s="75"/>
      <c r="AD19987" s="77"/>
    </row>
    <row r="19988" spans="16:30" ht="4.5" customHeight="1" x14ac:dyDescent="0.2">
      <c r="P19988" s="75"/>
      <c r="Q19988" s="75"/>
      <c r="W19988" s="75"/>
      <c r="AD19988" s="77"/>
    </row>
    <row r="19989" spans="16:30" ht="4.5" customHeight="1" x14ac:dyDescent="0.2">
      <c r="P19989" s="75"/>
      <c r="Q19989" s="75"/>
      <c r="W19989" s="75"/>
      <c r="AD19989" s="77"/>
    </row>
    <row r="19990" spans="16:30" ht="4.5" customHeight="1" x14ac:dyDescent="0.2">
      <c r="P19990" s="75"/>
      <c r="Q19990" s="75"/>
      <c r="W19990" s="75"/>
      <c r="AD19990" s="77"/>
    </row>
    <row r="19991" spans="16:30" ht="4.5" customHeight="1" x14ac:dyDescent="0.2">
      <c r="P19991" s="75"/>
      <c r="Q19991" s="75"/>
      <c r="W19991" s="75"/>
      <c r="AD19991" s="77"/>
    </row>
    <row r="19992" spans="16:30" ht="4.5" customHeight="1" x14ac:dyDescent="0.2">
      <c r="P19992" s="75"/>
      <c r="Q19992" s="75"/>
      <c r="W19992" s="75"/>
      <c r="AD19992" s="77"/>
    </row>
    <row r="19993" spans="16:30" ht="4.5" customHeight="1" x14ac:dyDescent="0.2">
      <c r="P19993" s="75"/>
      <c r="Q19993" s="75"/>
      <c r="W19993" s="75"/>
      <c r="AD19993" s="77"/>
    </row>
    <row r="19994" spans="16:30" ht="4.5" customHeight="1" x14ac:dyDescent="0.2">
      <c r="P19994" s="75"/>
      <c r="Q19994" s="75"/>
      <c r="W19994" s="75"/>
      <c r="AD19994" s="77"/>
    </row>
    <row r="19995" spans="16:30" ht="4.5" customHeight="1" x14ac:dyDescent="0.2">
      <c r="P19995" s="75"/>
      <c r="Q19995" s="75"/>
      <c r="W19995" s="75"/>
      <c r="AD19995" s="77"/>
    </row>
    <row r="19996" spans="16:30" ht="4.5" customHeight="1" x14ac:dyDescent="0.2">
      <c r="P19996" s="75"/>
      <c r="Q19996" s="75"/>
      <c r="W19996" s="75"/>
      <c r="AD19996" s="77"/>
    </row>
    <row r="19997" spans="16:30" ht="4.5" customHeight="1" x14ac:dyDescent="0.2">
      <c r="P19997" s="75"/>
      <c r="Q19997" s="75"/>
      <c r="W19997" s="75"/>
      <c r="AD19997" s="77"/>
    </row>
    <row r="19998" spans="16:30" ht="4.5" customHeight="1" x14ac:dyDescent="0.2">
      <c r="P19998" s="75"/>
      <c r="Q19998" s="75"/>
      <c r="W19998" s="75"/>
      <c r="AD19998" s="77"/>
    </row>
    <row r="19999" spans="16:30" ht="4.5" customHeight="1" x14ac:dyDescent="0.2">
      <c r="P19999" s="75"/>
      <c r="Q19999" s="75"/>
      <c r="W19999" s="75"/>
      <c r="AD19999" s="77"/>
    </row>
    <row r="20000" spans="16:30" ht="4.5" customHeight="1" x14ac:dyDescent="0.2">
      <c r="P20000" s="75"/>
      <c r="Q20000" s="75"/>
      <c r="W20000" s="75"/>
      <c r="AD20000" s="77"/>
    </row>
    <row r="20001" spans="16:30" ht="4.5" customHeight="1" x14ac:dyDescent="0.2">
      <c r="P20001" s="75"/>
      <c r="Q20001" s="75"/>
      <c r="W20001" s="75"/>
      <c r="AD20001" s="77"/>
    </row>
    <row r="20002" spans="16:30" ht="4.5" customHeight="1" x14ac:dyDescent="0.2">
      <c r="P20002" s="75"/>
      <c r="Q20002" s="75"/>
      <c r="W20002" s="75"/>
      <c r="AD20002" s="77"/>
    </row>
    <row r="20003" spans="16:30" ht="4.5" customHeight="1" x14ac:dyDescent="0.2">
      <c r="P20003" s="75"/>
      <c r="Q20003" s="75"/>
      <c r="W20003" s="75"/>
      <c r="AD20003" s="77"/>
    </row>
    <row r="20004" spans="16:30" ht="4.5" customHeight="1" x14ac:dyDescent="0.2">
      <c r="P20004" s="75"/>
      <c r="Q20004" s="75"/>
      <c r="W20004" s="75"/>
      <c r="AD20004" s="77"/>
    </row>
    <row r="20005" spans="16:30" ht="4.5" customHeight="1" x14ac:dyDescent="0.2">
      <c r="P20005" s="75"/>
      <c r="Q20005" s="75"/>
      <c r="W20005" s="75"/>
      <c r="AD20005" s="77"/>
    </row>
    <row r="20006" spans="16:30" ht="4.5" customHeight="1" x14ac:dyDescent="0.2">
      <c r="P20006" s="75"/>
      <c r="Q20006" s="75"/>
      <c r="W20006" s="75"/>
      <c r="AD20006" s="77"/>
    </row>
    <row r="20007" spans="16:30" ht="4.5" customHeight="1" x14ac:dyDescent="0.2">
      <c r="P20007" s="75"/>
      <c r="Q20007" s="75"/>
      <c r="W20007" s="75"/>
      <c r="AD20007" s="77"/>
    </row>
    <row r="20008" spans="16:30" ht="4.5" customHeight="1" x14ac:dyDescent="0.2">
      <c r="P20008" s="75"/>
      <c r="Q20008" s="75"/>
      <c r="W20008" s="75"/>
      <c r="AD20008" s="77"/>
    </row>
    <row r="20009" spans="16:30" ht="4.5" customHeight="1" x14ac:dyDescent="0.2">
      <c r="P20009" s="75"/>
      <c r="Q20009" s="75"/>
      <c r="W20009" s="75"/>
      <c r="AD20009" s="77"/>
    </row>
    <row r="20010" spans="16:30" ht="4.5" customHeight="1" x14ac:dyDescent="0.2">
      <c r="P20010" s="75"/>
      <c r="Q20010" s="75"/>
      <c r="W20010" s="75"/>
      <c r="AD20010" s="77"/>
    </row>
    <row r="20011" spans="16:30" ht="4.5" customHeight="1" x14ac:dyDescent="0.2">
      <c r="P20011" s="75"/>
      <c r="Q20011" s="75"/>
      <c r="W20011" s="75"/>
      <c r="AD20011" s="77"/>
    </row>
    <row r="20012" spans="16:30" ht="4.5" customHeight="1" x14ac:dyDescent="0.2">
      <c r="P20012" s="75"/>
      <c r="Q20012" s="75"/>
      <c r="W20012" s="75"/>
      <c r="AD20012" s="77"/>
    </row>
    <row r="20013" spans="16:30" ht="4.5" customHeight="1" x14ac:dyDescent="0.2">
      <c r="P20013" s="75"/>
      <c r="Q20013" s="75"/>
      <c r="W20013" s="75"/>
      <c r="AD20013" s="77"/>
    </row>
    <row r="20014" spans="16:30" ht="4.5" customHeight="1" x14ac:dyDescent="0.2">
      <c r="P20014" s="75"/>
      <c r="Q20014" s="75"/>
      <c r="W20014" s="75"/>
      <c r="AD20014" s="77"/>
    </row>
    <row r="20015" spans="16:30" ht="4.5" customHeight="1" x14ac:dyDescent="0.2">
      <c r="P20015" s="75"/>
      <c r="Q20015" s="75"/>
      <c r="W20015" s="75"/>
      <c r="AD20015" s="77"/>
    </row>
    <row r="20016" spans="16:30" ht="4.5" customHeight="1" x14ac:dyDescent="0.2">
      <c r="P20016" s="75"/>
      <c r="Q20016" s="75"/>
      <c r="W20016" s="75"/>
      <c r="AD20016" s="77"/>
    </row>
    <row r="20017" spans="16:30" ht="4.5" customHeight="1" x14ac:dyDescent="0.2">
      <c r="P20017" s="75"/>
      <c r="Q20017" s="75"/>
      <c r="W20017" s="75"/>
      <c r="AD20017" s="77"/>
    </row>
    <row r="20018" spans="16:30" ht="4.5" customHeight="1" x14ac:dyDescent="0.2">
      <c r="P20018" s="75"/>
      <c r="Q20018" s="75"/>
      <c r="W20018" s="75"/>
      <c r="AD20018" s="77"/>
    </row>
    <row r="20019" spans="16:30" ht="4.5" customHeight="1" x14ac:dyDescent="0.2">
      <c r="P20019" s="75"/>
      <c r="Q20019" s="75"/>
      <c r="W20019" s="75"/>
      <c r="AD20019" s="77"/>
    </row>
    <row r="20020" spans="16:30" ht="4.5" customHeight="1" x14ac:dyDescent="0.2">
      <c r="P20020" s="75"/>
      <c r="Q20020" s="75"/>
      <c r="W20020" s="75"/>
      <c r="AD20020" s="77"/>
    </row>
    <row r="20021" spans="16:30" ht="4.5" customHeight="1" x14ac:dyDescent="0.2">
      <c r="P20021" s="75"/>
      <c r="Q20021" s="75"/>
      <c r="W20021" s="75"/>
      <c r="AD20021" s="77"/>
    </row>
    <row r="20022" spans="16:30" ht="4.5" customHeight="1" x14ac:dyDescent="0.2">
      <c r="P20022" s="75"/>
      <c r="Q20022" s="75"/>
      <c r="W20022" s="75"/>
      <c r="AD20022" s="77"/>
    </row>
    <row r="20023" spans="16:30" ht="4.5" customHeight="1" x14ac:dyDescent="0.2">
      <c r="P20023" s="75"/>
      <c r="Q20023" s="75"/>
      <c r="W20023" s="75"/>
      <c r="AD20023" s="77"/>
    </row>
    <row r="20024" spans="16:30" ht="4.5" customHeight="1" x14ac:dyDescent="0.2">
      <c r="P20024" s="75"/>
      <c r="Q20024" s="75"/>
      <c r="W20024" s="75"/>
      <c r="AD20024" s="77"/>
    </row>
    <row r="20025" spans="16:30" ht="4.5" customHeight="1" x14ac:dyDescent="0.2">
      <c r="P20025" s="75"/>
      <c r="Q20025" s="75"/>
      <c r="W20025" s="75"/>
      <c r="AD20025" s="77"/>
    </row>
    <row r="20026" spans="16:30" ht="4.5" customHeight="1" x14ac:dyDescent="0.2">
      <c r="P20026" s="75"/>
      <c r="Q20026" s="75"/>
      <c r="W20026" s="75"/>
      <c r="AD20026" s="77"/>
    </row>
    <row r="20027" spans="16:30" ht="4.5" customHeight="1" x14ac:dyDescent="0.2">
      <c r="P20027" s="75"/>
      <c r="Q20027" s="75"/>
      <c r="W20027" s="75"/>
      <c r="AD20027" s="77"/>
    </row>
    <row r="20028" spans="16:30" ht="4.5" customHeight="1" x14ac:dyDescent="0.2">
      <c r="P20028" s="75"/>
      <c r="Q20028" s="75"/>
      <c r="W20028" s="75"/>
      <c r="AD20028" s="77"/>
    </row>
    <row r="20029" spans="16:30" ht="4.5" customHeight="1" x14ac:dyDescent="0.2">
      <c r="P20029" s="75"/>
      <c r="Q20029" s="75"/>
      <c r="W20029" s="75"/>
      <c r="AD20029" s="77"/>
    </row>
    <row r="20030" spans="16:30" ht="4.5" customHeight="1" x14ac:dyDescent="0.2">
      <c r="P20030" s="75"/>
      <c r="Q20030" s="75"/>
      <c r="W20030" s="75"/>
      <c r="AD20030" s="77"/>
    </row>
    <row r="20031" spans="16:30" ht="4.5" customHeight="1" x14ac:dyDescent="0.2">
      <c r="P20031" s="75"/>
      <c r="Q20031" s="75"/>
      <c r="W20031" s="75"/>
      <c r="AD20031" s="77"/>
    </row>
    <row r="20032" spans="16:30" ht="4.5" customHeight="1" x14ac:dyDescent="0.2">
      <c r="P20032" s="75"/>
      <c r="Q20032" s="75"/>
      <c r="W20032" s="75"/>
      <c r="AD20032" s="77"/>
    </row>
    <row r="20033" spans="16:30" ht="4.5" customHeight="1" x14ac:dyDescent="0.2">
      <c r="P20033" s="75"/>
      <c r="Q20033" s="75"/>
      <c r="W20033" s="75"/>
      <c r="AD20033" s="77"/>
    </row>
    <row r="20034" spans="16:30" ht="4.5" customHeight="1" x14ac:dyDescent="0.2">
      <c r="P20034" s="75"/>
      <c r="Q20034" s="75"/>
      <c r="W20034" s="75"/>
      <c r="AD20034" s="77"/>
    </row>
    <row r="20035" spans="16:30" ht="4.5" customHeight="1" x14ac:dyDescent="0.2">
      <c r="P20035" s="75"/>
      <c r="Q20035" s="75"/>
      <c r="W20035" s="75"/>
      <c r="AD20035" s="77"/>
    </row>
    <row r="20036" spans="16:30" ht="4.5" customHeight="1" x14ac:dyDescent="0.2">
      <c r="P20036" s="75"/>
      <c r="Q20036" s="75"/>
      <c r="W20036" s="75"/>
      <c r="AD20036" s="77"/>
    </row>
    <row r="20037" spans="16:30" ht="4.5" customHeight="1" x14ac:dyDescent="0.2">
      <c r="P20037" s="75"/>
      <c r="Q20037" s="75"/>
      <c r="W20037" s="75"/>
      <c r="AD20037" s="77"/>
    </row>
    <row r="20038" spans="16:30" ht="4.5" customHeight="1" x14ac:dyDescent="0.2">
      <c r="P20038" s="75"/>
      <c r="Q20038" s="75"/>
      <c r="W20038" s="75"/>
      <c r="AD20038" s="77"/>
    </row>
    <row r="20039" spans="16:30" ht="4.5" customHeight="1" x14ac:dyDescent="0.2">
      <c r="P20039" s="75"/>
      <c r="Q20039" s="75"/>
      <c r="W20039" s="75"/>
      <c r="AD20039" s="77"/>
    </row>
    <row r="20040" spans="16:30" ht="4.5" customHeight="1" x14ac:dyDescent="0.2">
      <c r="P20040" s="75"/>
      <c r="Q20040" s="75"/>
      <c r="W20040" s="75"/>
      <c r="AD20040" s="77"/>
    </row>
    <row r="20041" spans="16:30" ht="4.5" customHeight="1" x14ac:dyDescent="0.2">
      <c r="P20041" s="75"/>
      <c r="Q20041" s="75"/>
      <c r="W20041" s="75"/>
      <c r="AD20041" s="77"/>
    </row>
    <row r="20042" spans="16:30" ht="4.5" customHeight="1" x14ac:dyDescent="0.2">
      <c r="P20042" s="75"/>
      <c r="Q20042" s="75"/>
      <c r="W20042" s="75"/>
      <c r="AD20042" s="77"/>
    </row>
    <row r="20043" spans="16:30" ht="4.5" customHeight="1" x14ac:dyDescent="0.2">
      <c r="P20043" s="75"/>
      <c r="Q20043" s="75"/>
      <c r="W20043" s="75"/>
      <c r="AD20043" s="77"/>
    </row>
    <row r="20044" spans="16:30" ht="4.5" customHeight="1" x14ac:dyDescent="0.2">
      <c r="P20044" s="75"/>
      <c r="Q20044" s="75"/>
      <c r="W20044" s="75"/>
      <c r="AD20044" s="77"/>
    </row>
    <row r="20045" spans="16:30" ht="4.5" customHeight="1" x14ac:dyDescent="0.2">
      <c r="P20045" s="75"/>
      <c r="Q20045" s="75"/>
      <c r="W20045" s="75"/>
      <c r="AD20045" s="77"/>
    </row>
    <row r="20046" spans="16:30" ht="4.5" customHeight="1" x14ac:dyDescent="0.2">
      <c r="P20046" s="75"/>
      <c r="Q20046" s="75"/>
      <c r="W20046" s="75"/>
      <c r="AD20046" s="77"/>
    </row>
    <row r="20047" spans="16:30" ht="4.5" customHeight="1" x14ac:dyDescent="0.2">
      <c r="P20047" s="75"/>
      <c r="Q20047" s="75"/>
      <c r="W20047" s="75"/>
      <c r="AD20047" s="77"/>
    </row>
    <row r="20048" spans="16:30" ht="4.5" customHeight="1" x14ac:dyDescent="0.2">
      <c r="P20048" s="75"/>
      <c r="Q20048" s="75"/>
      <c r="W20048" s="75"/>
      <c r="AD20048" s="77"/>
    </row>
    <row r="20049" spans="16:30" ht="4.5" customHeight="1" x14ac:dyDescent="0.2">
      <c r="P20049" s="75"/>
      <c r="Q20049" s="75"/>
      <c r="W20049" s="75"/>
      <c r="AD20049" s="77"/>
    </row>
    <row r="20050" spans="16:30" ht="4.5" customHeight="1" x14ac:dyDescent="0.2">
      <c r="P20050" s="75"/>
      <c r="Q20050" s="75"/>
      <c r="W20050" s="75"/>
      <c r="AD20050" s="77"/>
    </row>
    <row r="20051" spans="16:30" ht="4.5" customHeight="1" x14ac:dyDescent="0.2">
      <c r="P20051" s="75"/>
      <c r="Q20051" s="75"/>
      <c r="W20051" s="75"/>
      <c r="AD20051" s="77"/>
    </row>
    <row r="20052" spans="16:30" ht="4.5" customHeight="1" x14ac:dyDescent="0.2">
      <c r="P20052" s="75"/>
      <c r="Q20052" s="75"/>
      <c r="W20052" s="75"/>
      <c r="AD20052" s="77"/>
    </row>
    <row r="20053" spans="16:30" ht="4.5" customHeight="1" x14ac:dyDescent="0.2">
      <c r="P20053" s="75"/>
      <c r="Q20053" s="75"/>
      <c r="W20053" s="75"/>
      <c r="AD20053" s="77"/>
    </row>
    <row r="20054" spans="16:30" ht="4.5" customHeight="1" x14ac:dyDescent="0.2">
      <c r="P20054" s="75"/>
      <c r="Q20054" s="75"/>
      <c r="W20054" s="75"/>
      <c r="AD20054" s="77"/>
    </row>
    <row r="20055" spans="16:30" ht="4.5" customHeight="1" x14ac:dyDescent="0.2">
      <c r="P20055" s="75"/>
      <c r="Q20055" s="75"/>
      <c r="W20055" s="75"/>
      <c r="AD20055" s="77"/>
    </row>
    <row r="20056" spans="16:30" ht="4.5" customHeight="1" x14ac:dyDescent="0.2">
      <c r="P20056" s="75"/>
      <c r="Q20056" s="75"/>
      <c r="W20056" s="75"/>
      <c r="AD20056" s="77"/>
    </row>
    <row r="20057" spans="16:30" ht="4.5" customHeight="1" x14ac:dyDescent="0.2">
      <c r="P20057" s="75"/>
      <c r="Q20057" s="75"/>
      <c r="W20057" s="75"/>
      <c r="AD20057" s="77"/>
    </row>
    <row r="20058" spans="16:30" ht="4.5" customHeight="1" x14ac:dyDescent="0.2">
      <c r="P20058" s="75"/>
      <c r="Q20058" s="75"/>
      <c r="W20058" s="75"/>
      <c r="AD20058" s="77"/>
    </row>
    <row r="20059" spans="16:30" ht="4.5" customHeight="1" x14ac:dyDescent="0.2">
      <c r="P20059" s="75"/>
      <c r="Q20059" s="75"/>
      <c r="W20059" s="75"/>
      <c r="AD20059" s="77"/>
    </row>
    <row r="20060" spans="16:30" ht="4.5" customHeight="1" x14ac:dyDescent="0.2">
      <c r="P20060" s="75"/>
      <c r="Q20060" s="75"/>
      <c r="W20060" s="75"/>
      <c r="AD20060" s="77"/>
    </row>
    <row r="20061" spans="16:30" ht="4.5" customHeight="1" x14ac:dyDescent="0.2">
      <c r="P20061" s="75"/>
      <c r="Q20061" s="75"/>
      <c r="W20061" s="75"/>
      <c r="AD20061" s="77"/>
    </row>
    <row r="20062" spans="16:30" ht="4.5" customHeight="1" x14ac:dyDescent="0.2">
      <c r="P20062" s="75"/>
      <c r="Q20062" s="75"/>
      <c r="W20062" s="75"/>
      <c r="AD20062" s="77"/>
    </row>
    <row r="20063" spans="16:30" ht="4.5" customHeight="1" x14ac:dyDescent="0.2">
      <c r="P20063" s="75"/>
      <c r="Q20063" s="75"/>
      <c r="W20063" s="75"/>
      <c r="AD20063" s="77"/>
    </row>
    <row r="20064" spans="16:30" ht="4.5" customHeight="1" x14ac:dyDescent="0.2">
      <c r="P20064" s="75"/>
      <c r="Q20064" s="75"/>
      <c r="W20064" s="75"/>
      <c r="AD20064" s="77"/>
    </row>
    <row r="20065" spans="16:30" ht="4.5" customHeight="1" x14ac:dyDescent="0.2">
      <c r="P20065" s="75"/>
      <c r="Q20065" s="75"/>
      <c r="W20065" s="75"/>
      <c r="AD20065" s="77"/>
    </row>
    <row r="20066" spans="16:30" ht="4.5" customHeight="1" x14ac:dyDescent="0.2">
      <c r="P20066" s="75"/>
      <c r="Q20066" s="75"/>
      <c r="W20066" s="75"/>
      <c r="AD20066" s="77"/>
    </row>
    <row r="20067" spans="16:30" ht="4.5" customHeight="1" x14ac:dyDescent="0.2">
      <c r="P20067" s="75"/>
      <c r="Q20067" s="75"/>
      <c r="W20067" s="75"/>
      <c r="AD20067" s="77"/>
    </row>
    <row r="20068" spans="16:30" ht="4.5" customHeight="1" x14ac:dyDescent="0.2">
      <c r="P20068" s="75"/>
      <c r="Q20068" s="75"/>
      <c r="W20068" s="75"/>
      <c r="AD20068" s="77"/>
    </row>
    <row r="20069" spans="16:30" ht="4.5" customHeight="1" x14ac:dyDescent="0.2">
      <c r="P20069" s="75"/>
      <c r="Q20069" s="75"/>
      <c r="W20069" s="75"/>
      <c r="AD20069" s="77"/>
    </row>
    <row r="20070" spans="16:30" ht="4.5" customHeight="1" x14ac:dyDescent="0.2">
      <c r="P20070" s="75"/>
      <c r="Q20070" s="75"/>
      <c r="W20070" s="75"/>
      <c r="AD20070" s="77"/>
    </row>
    <row r="20071" spans="16:30" ht="4.5" customHeight="1" x14ac:dyDescent="0.2">
      <c r="P20071" s="75"/>
      <c r="Q20071" s="75"/>
      <c r="W20071" s="75"/>
      <c r="AD20071" s="77"/>
    </row>
    <row r="20072" spans="16:30" ht="4.5" customHeight="1" x14ac:dyDescent="0.2">
      <c r="P20072" s="75"/>
      <c r="Q20072" s="75"/>
      <c r="W20072" s="75"/>
      <c r="AD20072" s="77"/>
    </row>
    <row r="20073" spans="16:30" ht="4.5" customHeight="1" x14ac:dyDescent="0.2">
      <c r="P20073" s="75"/>
      <c r="Q20073" s="75"/>
      <c r="W20073" s="75"/>
      <c r="AD20073" s="77"/>
    </row>
    <row r="20074" spans="16:30" ht="4.5" customHeight="1" x14ac:dyDescent="0.2">
      <c r="P20074" s="75"/>
      <c r="Q20074" s="75"/>
      <c r="W20074" s="75"/>
      <c r="AD20074" s="77"/>
    </row>
    <row r="20075" spans="16:30" ht="4.5" customHeight="1" x14ac:dyDescent="0.2">
      <c r="P20075" s="75"/>
      <c r="Q20075" s="75"/>
      <c r="W20075" s="75"/>
      <c r="AD20075" s="77"/>
    </row>
    <row r="20076" spans="16:30" ht="4.5" customHeight="1" x14ac:dyDescent="0.2">
      <c r="P20076" s="75"/>
      <c r="Q20076" s="75"/>
      <c r="W20076" s="75"/>
      <c r="AD20076" s="77"/>
    </row>
    <row r="20077" spans="16:30" ht="4.5" customHeight="1" x14ac:dyDescent="0.2">
      <c r="P20077" s="75"/>
      <c r="Q20077" s="75"/>
      <c r="W20077" s="75"/>
      <c r="AD20077" s="77"/>
    </row>
    <row r="20078" spans="16:30" ht="4.5" customHeight="1" x14ac:dyDescent="0.2">
      <c r="P20078" s="75"/>
      <c r="Q20078" s="75"/>
      <c r="W20078" s="75"/>
      <c r="AD20078" s="77"/>
    </row>
    <row r="20079" spans="16:30" ht="4.5" customHeight="1" x14ac:dyDescent="0.2">
      <c r="P20079" s="75"/>
      <c r="Q20079" s="75"/>
      <c r="W20079" s="75"/>
      <c r="AD20079" s="77"/>
    </row>
    <row r="20080" spans="16:30" ht="4.5" customHeight="1" x14ac:dyDescent="0.2">
      <c r="P20080" s="75"/>
      <c r="Q20080" s="75"/>
      <c r="W20080" s="75"/>
      <c r="AD20080" s="77"/>
    </row>
    <row r="20081" spans="16:30" ht="4.5" customHeight="1" x14ac:dyDescent="0.2">
      <c r="P20081" s="75"/>
      <c r="Q20081" s="75"/>
      <c r="W20081" s="75"/>
      <c r="AD20081" s="77"/>
    </row>
    <row r="20082" spans="16:30" ht="4.5" customHeight="1" x14ac:dyDescent="0.2">
      <c r="P20082" s="75"/>
      <c r="Q20082" s="75"/>
      <c r="W20082" s="75"/>
      <c r="AD20082" s="77"/>
    </row>
    <row r="20083" spans="16:30" ht="4.5" customHeight="1" x14ac:dyDescent="0.2">
      <c r="P20083" s="75"/>
      <c r="Q20083" s="75"/>
      <c r="W20083" s="75"/>
      <c r="AD20083" s="77"/>
    </row>
    <row r="20084" spans="16:30" ht="4.5" customHeight="1" x14ac:dyDescent="0.2">
      <c r="P20084" s="75"/>
      <c r="Q20084" s="75"/>
      <c r="W20084" s="75"/>
      <c r="AD20084" s="77"/>
    </row>
    <row r="20085" spans="16:30" ht="4.5" customHeight="1" x14ac:dyDescent="0.2">
      <c r="P20085" s="75"/>
      <c r="Q20085" s="75"/>
      <c r="W20085" s="75"/>
      <c r="AD20085" s="77"/>
    </row>
    <row r="20086" spans="16:30" ht="4.5" customHeight="1" x14ac:dyDescent="0.2">
      <c r="P20086" s="75"/>
      <c r="Q20086" s="75"/>
      <c r="W20086" s="75"/>
      <c r="AD20086" s="77"/>
    </row>
    <row r="20087" spans="16:30" ht="4.5" customHeight="1" x14ac:dyDescent="0.2">
      <c r="P20087" s="75"/>
      <c r="Q20087" s="75"/>
      <c r="W20087" s="75"/>
      <c r="AD20087" s="77"/>
    </row>
    <row r="20088" spans="16:30" ht="4.5" customHeight="1" x14ac:dyDescent="0.2">
      <c r="P20088" s="75"/>
      <c r="Q20088" s="75"/>
      <c r="W20088" s="75"/>
      <c r="AD20088" s="77"/>
    </row>
    <row r="20089" spans="16:30" ht="4.5" customHeight="1" x14ac:dyDescent="0.2">
      <c r="P20089" s="75"/>
      <c r="Q20089" s="75"/>
      <c r="W20089" s="75"/>
      <c r="AD20089" s="77"/>
    </row>
    <row r="20090" spans="16:30" ht="4.5" customHeight="1" x14ac:dyDescent="0.2">
      <c r="P20090" s="75"/>
      <c r="Q20090" s="75"/>
      <c r="W20090" s="75"/>
      <c r="AD20090" s="77"/>
    </row>
    <row r="20091" spans="16:30" ht="4.5" customHeight="1" x14ac:dyDescent="0.2">
      <c r="P20091" s="75"/>
      <c r="Q20091" s="75"/>
      <c r="W20091" s="75"/>
      <c r="AD20091" s="77"/>
    </row>
    <row r="20092" spans="16:30" ht="4.5" customHeight="1" x14ac:dyDescent="0.2">
      <c r="P20092" s="75"/>
      <c r="Q20092" s="75"/>
      <c r="W20092" s="75"/>
      <c r="AD20092" s="77"/>
    </row>
    <row r="20093" spans="16:30" ht="4.5" customHeight="1" x14ac:dyDescent="0.2">
      <c r="P20093" s="75"/>
      <c r="Q20093" s="75"/>
      <c r="W20093" s="75"/>
      <c r="AD20093" s="77"/>
    </row>
    <row r="20094" spans="16:30" ht="4.5" customHeight="1" x14ac:dyDescent="0.2">
      <c r="P20094" s="75"/>
      <c r="Q20094" s="75"/>
      <c r="W20094" s="75"/>
      <c r="AD20094" s="77"/>
    </row>
    <row r="20095" spans="16:30" ht="4.5" customHeight="1" x14ac:dyDescent="0.2">
      <c r="P20095" s="75"/>
      <c r="Q20095" s="75"/>
      <c r="W20095" s="75"/>
      <c r="AD20095" s="77"/>
    </row>
    <row r="20096" spans="16:30" ht="4.5" customHeight="1" x14ac:dyDescent="0.2">
      <c r="P20096" s="75"/>
      <c r="Q20096" s="75"/>
      <c r="W20096" s="75"/>
      <c r="AD20096" s="77"/>
    </row>
    <row r="20097" spans="16:30" ht="4.5" customHeight="1" x14ac:dyDescent="0.2">
      <c r="P20097" s="75"/>
      <c r="Q20097" s="75"/>
      <c r="W20097" s="75"/>
      <c r="AD20097" s="77"/>
    </row>
    <row r="20098" spans="16:30" ht="4.5" customHeight="1" x14ac:dyDescent="0.2">
      <c r="P20098" s="75"/>
      <c r="Q20098" s="75"/>
      <c r="W20098" s="75"/>
      <c r="AD20098" s="77"/>
    </row>
    <row r="20099" spans="16:30" ht="4.5" customHeight="1" x14ac:dyDescent="0.2">
      <c r="P20099" s="75"/>
      <c r="Q20099" s="75"/>
      <c r="W20099" s="75"/>
      <c r="AD20099" s="77"/>
    </row>
    <row r="20100" spans="16:30" ht="4.5" customHeight="1" x14ac:dyDescent="0.2">
      <c r="P20100" s="75"/>
      <c r="Q20100" s="75"/>
      <c r="W20100" s="75"/>
      <c r="AD20100" s="77"/>
    </row>
    <row r="20101" spans="16:30" ht="4.5" customHeight="1" x14ac:dyDescent="0.2">
      <c r="P20101" s="75"/>
      <c r="Q20101" s="75"/>
      <c r="W20101" s="75"/>
      <c r="AD20101" s="77"/>
    </row>
    <row r="20102" spans="16:30" ht="4.5" customHeight="1" x14ac:dyDescent="0.2">
      <c r="P20102" s="75"/>
      <c r="Q20102" s="75"/>
      <c r="W20102" s="75"/>
      <c r="AD20102" s="77"/>
    </row>
    <row r="20103" spans="16:30" ht="4.5" customHeight="1" x14ac:dyDescent="0.2">
      <c r="P20103" s="75"/>
      <c r="Q20103" s="75"/>
      <c r="W20103" s="75"/>
      <c r="AD20103" s="77"/>
    </row>
    <row r="20104" spans="16:30" ht="4.5" customHeight="1" x14ac:dyDescent="0.2">
      <c r="P20104" s="75"/>
      <c r="Q20104" s="75"/>
      <c r="W20104" s="75"/>
      <c r="AD20104" s="77"/>
    </row>
    <row r="20105" spans="16:30" ht="4.5" customHeight="1" x14ac:dyDescent="0.2">
      <c r="P20105" s="75"/>
      <c r="Q20105" s="75"/>
      <c r="W20105" s="75"/>
      <c r="AD20105" s="77"/>
    </row>
    <row r="20106" spans="16:30" ht="4.5" customHeight="1" x14ac:dyDescent="0.2">
      <c r="P20106" s="75"/>
      <c r="Q20106" s="75"/>
      <c r="W20106" s="75"/>
      <c r="AD20106" s="77"/>
    </row>
    <row r="20107" spans="16:30" ht="4.5" customHeight="1" x14ac:dyDescent="0.2">
      <c r="P20107" s="75"/>
      <c r="Q20107" s="75"/>
      <c r="W20107" s="75"/>
      <c r="AD20107" s="77"/>
    </row>
    <row r="20108" spans="16:30" ht="4.5" customHeight="1" x14ac:dyDescent="0.2">
      <c r="P20108" s="75"/>
      <c r="Q20108" s="75"/>
      <c r="W20108" s="75"/>
      <c r="AD20108" s="77"/>
    </row>
    <row r="20109" spans="16:30" ht="4.5" customHeight="1" x14ac:dyDescent="0.2">
      <c r="P20109" s="75"/>
      <c r="Q20109" s="75"/>
      <c r="W20109" s="75"/>
      <c r="AD20109" s="77"/>
    </row>
    <row r="20110" spans="16:30" ht="4.5" customHeight="1" x14ac:dyDescent="0.2">
      <c r="P20110" s="75"/>
      <c r="Q20110" s="75"/>
      <c r="W20110" s="75"/>
      <c r="AD20110" s="77"/>
    </row>
    <row r="20111" spans="16:30" ht="4.5" customHeight="1" x14ac:dyDescent="0.2">
      <c r="P20111" s="75"/>
      <c r="Q20111" s="75"/>
      <c r="W20111" s="75"/>
      <c r="AD20111" s="77"/>
    </row>
    <row r="20112" spans="16:30" ht="4.5" customHeight="1" x14ac:dyDescent="0.2">
      <c r="P20112" s="75"/>
      <c r="Q20112" s="75"/>
      <c r="W20112" s="75"/>
      <c r="AD20112" s="77"/>
    </row>
    <row r="20113" spans="16:30" ht="4.5" customHeight="1" x14ac:dyDescent="0.2">
      <c r="P20113" s="75"/>
      <c r="Q20113" s="75"/>
      <c r="W20113" s="75"/>
      <c r="AD20113" s="77"/>
    </row>
    <row r="20114" spans="16:30" ht="4.5" customHeight="1" x14ac:dyDescent="0.2">
      <c r="P20114" s="75"/>
      <c r="Q20114" s="75"/>
      <c r="W20114" s="75"/>
      <c r="AD20114" s="77"/>
    </row>
    <row r="20115" spans="16:30" ht="4.5" customHeight="1" x14ac:dyDescent="0.2">
      <c r="P20115" s="75"/>
      <c r="Q20115" s="75"/>
      <c r="W20115" s="75"/>
      <c r="AD20115" s="77"/>
    </row>
    <row r="20116" spans="16:30" ht="4.5" customHeight="1" x14ac:dyDescent="0.2">
      <c r="P20116" s="75"/>
      <c r="Q20116" s="75"/>
      <c r="W20116" s="75"/>
      <c r="AD20116" s="77"/>
    </row>
    <row r="20117" spans="16:30" ht="4.5" customHeight="1" x14ac:dyDescent="0.2">
      <c r="P20117" s="75"/>
      <c r="Q20117" s="75"/>
      <c r="W20117" s="75"/>
      <c r="AD20117" s="77"/>
    </row>
    <row r="20118" spans="16:30" ht="4.5" customHeight="1" x14ac:dyDescent="0.2">
      <c r="P20118" s="75"/>
      <c r="Q20118" s="75"/>
      <c r="W20118" s="75"/>
      <c r="AD20118" s="77"/>
    </row>
    <row r="20119" spans="16:30" ht="4.5" customHeight="1" x14ac:dyDescent="0.2">
      <c r="P20119" s="75"/>
      <c r="Q20119" s="75"/>
      <c r="W20119" s="75"/>
      <c r="AD20119" s="77"/>
    </row>
    <row r="20120" spans="16:30" ht="4.5" customHeight="1" x14ac:dyDescent="0.2">
      <c r="P20120" s="75"/>
      <c r="Q20120" s="75"/>
      <c r="W20120" s="75"/>
      <c r="AD20120" s="77"/>
    </row>
    <row r="20121" spans="16:30" ht="4.5" customHeight="1" x14ac:dyDescent="0.2">
      <c r="P20121" s="75"/>
      <c r="Q20121" s="75"/>
      <c r="W20121" s="75"/>
      <c r="AD20121" s="77"/>
    </row>
    <row r="20122" spans="16:30" ht="4.5" customHeight="1" x14ac:dyDescent="0.2">
      <c r="P20122" s="75"/>
      <c r="Q20122" s="75"/>
      <c r="W20122" s="75"/>
      <c r="AD20122" s="77"/>
    </row>
    <row r="20123" spans="16:30" ht="4.5" customHeight="1" x14ac:dyDescent="0.2">
      <c r="P20123" s="75"/>
      <c r="Q20123" s="75"/>
      <c r="W20123" s="75"/>
      <c r="AD20123" s="77"/>
    </row>
    <row r="20124" spans="16:30" ht="4.5" customHeight="1" x14ac:dyDescent="0.2">
      <c r="P20124" s="75"/>
      <c r="Q20124" s="75"/>
      <c r="W20124" s="75"/>
      <c r="AD20124" s="77"/>
    </row>
    <row r="20125" spans="16:30" ht="4.5" customHeight="1" x14ac:dyDescent="0.2">
      <c r="P20125" s="75"/>
      <c r="Q20125" s="75"/>
      <c r="W20125" s="75"/>
      <c r="AD20125" s="77"/>
    </row>
    <row r="20126" spans="16:30" ht="4.5" customHeight="1" x14ac:dyDescent="0.2">
      <c r="P20126" s="75"/>
      <c r="Q20126" s="75"/>
      <c r="W20126" s="75"/>
      <c r="AD20126" s="77"/>
    </row>
    <row r="20127" spans="16:30" ht="4.5" customHeight="1" x14ac:dyDescent="0.2">
      <c r="P20127" s="75"/>
      <c r="Q20127" s="75"/>
      <c r="W20127" s="75"/>
      <c r="AD20127" s="77"/>
    </row>
    <row r="20128" spans="16:30" ht="4.5" customHeight="1" x14ac:dyDescent="0.2">
      <c r="P20128" s="75"/>
      <c r="Q20128" s="75"/>
      <c r="W20128" s="75"/>
      <c r="AD20128" s="77"/>
    </row>
    <row r="20129" spans="16:30" ht="4.5" customHeight="1" x14ac:dyDescent="0.2">
      <c r="P20129" s="75"/>
      <c r="Q20129" s="75"/>
      <c r="W20129" s="75"/>
      <c r="AD20129" s="77"/>
    </row>
    <row r="20130" spans="16:30" ht="4.5" customHeight="1" x14ac:dyDescent="0.2">
      <c r="P20130" s="75"/>
      <c r="Q20130" s="75"/>
      <c r="W20130" s="75"/>
      <c r="AD20130" s="77"/>
    </row>
    <row r="20131" spans="16:30" ht="4.5" customHeight="1" x14ac:dyDescent="0.2">
      <c r="P20131" s="75"/>
      <c r="Q20131" s="75"/>
      <c r="W20131" s="75"/>
      <c r="AD20131" s="77"/>
    </row>
    <row r="20132" spans="16:30" ht="4.5" customHeight="1" x14ac:dyDescent="0.2">
      <c r="P20132" s="75"/>
      <c r="Q20132" s="75"/>
      <c r="W20132" s="75"/>
      <c r="AD20132" s="77"/>
    </row>
    <row r="20133" spans="16:30" ht="4.5" customHeight="1" x14ac:dyDescent="0.2">
      <c r="P20133" s="75"/>
      <c r="Q20133" s="75"/>
      <c r="W20133" s="75"/>
      <c r="AD20133" s="77"/>
    </row>
    <row r="20134" spans="16:30" ht="4.5" customHeight="1" x14ac:dyDescent="0.2">
      <c r="P20134" s="75"/>
      <c r="Q20134" s="75"/>
      <c r="W20134" s="75"/>
      <c r="AD20134" s="77"/>
    </row>
    <row r="20135" spans="16:30" ht="4.5" customHeight="1" x14ac:dyDescent="0.2">
      <c r="P20135" s="75"/>
      <c r="Q20135" s="75"/>
      <c r="W20135" s="75"/>
      <c r="AD20135" s="77"/>
    </row>
    <row r="20136" spans="16:30" ht="4.5" customHeight="1" x14ac:dyDescent="0.2">
      <c r="P20136" s="75"/>
      <c r="Q20136" s="75"/>
      <c r="W20136" s="75"/>
      <c r="AD20136" s="77"/>
    </row>
    <row r="20137" spans="16:30" ht="4.5" customHeight="1" x14ac:dyDescent="0.2">
      <c r="P20137" s="75"/>
      <c r="Q20137" s="75"/>
      <c r="W20137" s="75"/>
      <c r="AD20137" s="77"/>
    </row>
    <row r="20138" spans="16:30" ht="4.5" customHeight="1" x14ac:dyDescent="0.2">
      <c r="P20138" s="75"/>
      <c r="Q20138" s="75"/>
      <c r="W20138" s="75"/>
      <c r="AD20138" s="77"/>
    </row>
    <row r="20139" spans="16:30" ht="4.5" customHeight="1" x14ac:dyDescent="0.2">
      <c r="P20139" s="75"/>
      <c r="Q20139" s="75"/>
      <c r="W20139" s="75"/>
      <c r="AD20139" s="77"/>
    </row>
    <row r="20140" spans="16:30" ht="4.5" customHeight="1" x14ac:dyDescent="0.2">
      <c r="P20140" s="75"/>
      <c r="Q20140" s="75"/>
      <c r="W20140" s="75"/>
      <c r="AD20140" s="77"/>
    </row>
    <row r="20141" spans="16:30" ht="4.5" customHeight="1" x14ac:dyDescent="0.2">
      <c r="P20141" s="75"/>
      <c r="Q20141" s="75"/>
      <c r="W20141" s="75"/>
      <c r="AD20141" s="77"/>
    </row>
    <row r="20142" spans="16:30" ht="4.5" customHeight="1" x14ac:dyDescent="0.2">
      <c r="P20142" s="75"/>
      <c r="Q20142" s="75"/>
      <c r="W20142" s="75"/>
      <c r="AD20142" s="77"/>
    </row>
    <row r="20143" spans="16:30" ht="4.5" customHeight="1" x14ac:dyDescent="0.2">
      <c r="P20143" s="75"/>
      <c r="Q20143" s="75"/>
      <c r="W20143" s="75"/>
      <c r="AD20143" s="77"/>
    </row>
    <row r="20144" spans="16:30" ht="4.5" customHeight="1" x14ac:dyDescent="0.2">
      <c r="P20144" s="75"/>
      <c r="Q20144" s="75"/>
      <c r="W20144" s="75"/>
      <c r="AD20144" s="77"/>
    </row>
    <row r="20145" spans="16:30" ht="4.5" customHeight="1" x14ac:dyDescent="0.2">
      <c r="P20145" s="75"/>
      <c r="Q20145" s="75"/>
      <c r="W20145" s="75"/>
      <c r="AD20145" s="77"/>
    </row>
    <row r="20146" spans="16:30" ht="4.5" customHeight="1" x14ac:dyDescent="0.2">
      <c r="P20146" s="75"/>
      <c r="Q20146" s="75"/>
      <c r="W20146" s="75"/>
      <c r="AD20146" s="77"/>
    </row>
    <row r="20147" spans="16:30" ht="4.5" customHeight="1" x14ac:dyDescent="0.2">
      <c r="P20147" s="75"/>
      <c r="Q20147" s="75"/>
      <c r="W20147" s="75"/>
      <c r="AD20147" s="77"/>
    </row>
    <row r="20148" spans="16:30" ht="4.5" customHeight="1" x14ac:dyDescent="0.2">
      <c r="P20148" s="75"/>
      <c r="Q20148" s="75"/>
      <c r="W20148" s="75"/>
      <c r="AD20148" s="77"/>
    </row>
    <row r="20149" spans="16:30" ht="4.5" customHeight="1" x14ac:dyDescent="0.2">
      <c r="P20149" s="75"/>
      <c r="Q20149" s="75"/>
      <c r="W20149" s="75"/>
      <c r="AD20149" s="77"/>
    </row>
    <row r="20150" spans="16:30" ht="4.5" customHeight="1" x14ac:dyDescent="0.2">
      <c r="P20150" s="75"/>
      <c r="Q20150" s="75"/>
      <c r="W20150" s="75"/>
      <c r="AD20150" s="77"/>
    </row>
    <row r="20151" spans="16:30" ht="4.5" customHeight="1" x14ac:dyDescent="0.2">
      <c r="P20151" s="75"/>
      <c r="Q20151" s="75"/>
      <c r="W20151" s="75"/>
      <c r="AD20151" s="77"/>
    </row>
    <row r="20152" spans="16:30" ht="4.5" customHeight="1" x14ac:dyDescent="0.2">
      <c r="P20152" s="75"/>
      <c r="Q20152" s="75"/>
      <c r="W20152" s="75"/>
      <c r="AD20152" s="77"/>
    </row>
    <row r="20153" spans="16:30" ht="4.5" customHeight="1" x14ac:dyDescent="0.2">
      <c r="P20153" s="75"/>
      <c r="Q20153" s="75"/>
      <c r="W20153" s="75"/>
      <c r="AD20153" s="77"/>
    </row>
    <row r="20154" spans="16:30" ht="4.5" customHeight="1" x14ac:dyDescent="0.2">
      <c r="P20154" s="75"/>
      <c r="Q20154" s="75"/>
      <c r="W20154" s="75"/>
      <c r="AD20154" s="77"/>
    </row>
    <row r="20155" spans="16:30" ht="4.5" customHeight="1" x14ac:dyDescent="0.2">
      <c r="P20155" s="75"/>
      <c r="Q20155" s="75"/>
      <c r="W20155" s="75"/>
      <c r="AD20155" s="77"/>
    </row>
    <row r="20156" spans="16:30" ht="4.5" customHeight="1" x14ac:dyDescent="0.2">
      <c r="P20156" s="75"/>
      <c r="Q20156" s="75"/>
      <c r="W20156" s="75"/>
      <c r="AD20156" s="77"/>
    </row>
    <row r="20157" spans="16:30" ht="4.5" customHeight="1" x14ac:dyDescent="0.2">
      <c r="P20157" s="75"/>
      <c r="Q20157" s="75"/>
      <c r="W20157" s="75"/>
      <c r="AD20157" s="77"/>
    </row>
    <row r="20158" spans="16:30" ht="4.5" customHeight="1" x14ac:dyDescent="0.2">
      <c r="P20158" s="75"/>
      <c r="Q20158" s="75"/>
      <c r="W20158" s="75"/>
      <c r="AD20158" s="77"/>
    </row>
    <row r="20159" spans="16:30" ht="4.5" customHeight="1" x14ac:dyDescent="0.2">
      <c r="P20159" s="75"/>
      <c r="Q20159" s="75"/>
      <c r="W20159" s="75"/>
      <c r="AD20159" s="77"/>
    </row>
    <row r="20160" spans="16:30" ht="4.5" customHeight="1" x14ac:dyDescent="0.2">
      <c r="P20160" s="75"/>
      <c r="Q20160" s="75"/>
      <c r="W20160" s="75"/>
      <c r="AD20160" s="77"/>
    </row>
    <row r="20161" spans="16:30" ht="4.5" customHeight="1" x14ac:dyDescent="0.2">
      <c r="P20161" s="75"/>
      <c r="Q20161" s="75"/>
      <c r="W20161" s="75"/>
      <c r="AD20161" s="77"/>
    </row>
    <row r="20162" spans="16:30" ht="4.5" customHeight="1" x14ac:dyDescent="0.2">
      <c r="P20162" s="75"/>
      <c r="Q20162" s="75"/>
      <c r="W20162" s="75"/>
      <c r="AD20162" s="77"/>
    </row>
    <row r="20163" spans="16:30" ht="4.5" customHeight="1" x14ac:dyDescent="0.2">
      <c r="P20163" s="75"/>
      <c r="Q20163" s="75"/>
      <c r="W20163" s="75"/>
      <c r="AD20163" s="77"/>
    </row>
    <row r="20164" spans="16:30" ht="4.5" customHeight="1" x14ac:dyDescent="0.2">
      <c r="P20164" s="75"/>
      <c r="Q20164" s="75"/>
      <c r="W20164" s="75"/>
      <c r="AD20164" s="77"/>
    </row>
    <row r="20165" spans="16:30" ht="4.5" customHeight="1" x14ac:dyDescent="0.2">
      <c r="P20165" s="75"/>
      <c r="Q20165" s="75"/>
      <c r="W20165" s="75"/>
      <c r="AD20165" s="77"/>
    </row>
    <row r="20166" spans="16:30" ht="4.5" customHeight="1" x14ac:dyDescent="0.2">
      <c r="P20166" s="75"/>
      <c r="Q20166" s="75"/>
      <c r="W20166" s="75"/>
      <c r="AD20166" s="77"/>
    </row>
    <row r="20167" spans="16:30" ht="4.5" customHeight="1" x14ac:dyDescent="0.2">
      <c r="P20167" s="75"/>
      <c r="Q20167" s="75"/>
      <c r="W20167" s="75"/>
      <c r="AD20167" s="77"/>
    </row>
    <row r="20168" spans="16:30" ht="4.5" customHeight="1" x14ac:dyDescent="0.2">
      <c r="P20168" s="75"/>
      <c r="Q20168" s="75"/>
      <c r="W20168" s="75"/>
      <c r="AD20168" s="77"/>
    </row>
    <row r="20169" spans="16:30" ht="4.5" customHeight="1" x14ac:dyDescent="0.2">
      <c r="P20169" s="75"/>
      <c r="Q20169" s="75"/>
      <c r="W20169" s="75"/>
      <c r="AD20169" s="77"/>
    </row>
    <row r="20170" spans="16:30" ht="4.5" customHeight="1" x14ac:dyDescent="0.2">
      <c r="P20170" s="75"/>
      <c r="Q20170" s="75"/>
      <c r="W20170" s="75"/>
      <c r="AD20170" s="77"/>
    </row>
    <row r="20171" spans="16:30" ht="4.5" customHeight="1" x14ac:dyDescent="0.2">
      <c r="P20171" s="75"/>
      <c r="Q20171" s="75"/>
      <c r="W20171" s="75"/>
      <c r="AD20171" s="77"/>
    </row>
    <row r="20172" spans="16:30" ht="4.5" customHeight="1" x14ac:dyDescent="0.2">
      <c r="P20172" s="75"/>
      <c r="Q20172" s="75"/>
      <c r="W20172" s="75"/>
      <c r="AD20172" s="77"/>
    </row>
    <row r="20173" spans="16:30" ht="4.5" customHeight="1" x14ac:dyDescent="0.2">
      <c r="P20173" s="75"/>
      <c r="Q20173" s="75"/>
      <c r="W20173" s="75"/>
      <c r="AD20173" s="77"/>
    </row>
    <row r="20174" spans="16:30" ht="4.5" customHeight="1" x14ac:dyDescent="0.2">
      <c r="P20174" s="75"/>
      <c r="Q20174" s="75"/>
      <c r="W20174" s="75"/>
      <c r="AD20174" s="77"/>
    </row>
    <row r="20175" spans="16:30" ht="4.5" customHeight="1" x14ac:dyDescent="0.2">
      <c r="P20175" s="75"/>
      <c r="Q20175" s="75"/>
      <c r="W20175" s="75"/>
      <c r="AD20175" s="77"/>
    </row>
    <row r="20176" spans="16:30" ht="4.5" customHeight="1" x14ac:dyDescent="0.2">
      <c r="P20176" s="75"/>
      <c r="Q20176" s="75"/>
      <c r="W20176" s="75"/>
      <c r="AD20176" s="77"/>
    </row>
    <row r="20177" spans="16:30" ht="4.5" customHeight="1" x14ac:dyDescent="0.2">
      <c r="P20177" s="75"/>
      <c r="Q20177" s="75"/>
      <c r="W20177" s="75"/>
      <c r="AD20177" s="77"/>
    </row>
    <row r="20178" spans="16:30" ht="4.5" customHeight="1" x14ac:dyDescent="0.2">
      <c r="P20178" s="75"/>
      <c r="Q20178" s="75"/>
      <c r="W20178" s="75"/>
      <c r="AD20178" s="77"/>
    </row>
    <row r="20179" spans="16:30" ht="4.5" customHeight="1" x14ac:dyDescent="0.2">
      <c r="P20179" s="75"/>
      <c r="Q20179" s="75"/>
      <c r="W20179" s="75"/>
      <c r="AD20179" s="77"/>
    </row>
    <row r="20180" spans="16:30" ht="4.5" customHeight="1" x14ac:dyDescent="0.2">
      <c r="P20180" s="75"/>
      <c r="Q20180" s="75"/>
      <c r="W20180" s="75"/>
      <c r="AD20180" s="77"/>
    </row>
    <row r="20181" spans="16:30" ht="4.5" customHeight="1" x14ac:dyDescent="0.2">
      <c r="P20181" s="75"/>
      <c r="Q20181" s="75"/>
      <c r="W20181" s="75"/>
      <c r="AD20181" s="77"/>
    </row>
    <row r="20182" spans="16:30" ht="4.5" customHeight="1" x14ac:dyDescent="0.2">
      <c r="P20182" s="75"/>
      <c r="Q20182" s="75"/>
      <c r="W20182" s="75"/>
      <c r="AD20182" s="77"/>
    </row>
    <row r="20183" spans="16:30" ht="4.5" customHeight="1" x14ac:dyDescent="0.2">
      <c r="P20183" s="75"/>
      <c r="Q20183" s="75"/>
      <c r="W20183" s="75"/>
      <c r="AD20183" s="77"/>
    </row>
    <row r="20184" spans="16:30" ht="4.5" customHeight="1" x14ac:dyDescent="0.2">
      <c r="P20184" s="75"/>
      <c r="Q20184" s="75"/>
      <c r="W20184" s="75"/>
      <c r="AD20184" s="77"/>
    </row>
    <row r="20185" spans="16:30" ht="4.5" customHeight="1" x14ac:dyDescent="0.2">
      <c r="P20185" s="75"/>
      <c r="Q20185" s="75"/>
      <c r="W20185" s="75"/>
      <c r="AD20185" s="77"/>
    </row>
    <row r="20186" spans="16:30" ht="4.5" customHeight="1" x14ac:dyDescent="0.2">
      <c r="P20186" s="75"/>
      <c r="Q20186" s="75"/>
      <c r="W20186" s="75"/>
      <c r="AD20186" s="77"/>
    </row>
    <row r="20187" spans="16:30" ht="4.5" customHeight="1" x14ac:dyDescent="0.2">
      <c r="P20187" s="75"/>
      <c r="Q20187" s="75"/>
      <c r="W20187" s="75"/>
      <c r="AD20187" s="77"/>
    </row>
    <row r="20188" spans="16:30" ht="4.5" customHeight="1" x14ac:dyDescent="0.2">
      <c r="P20188" s="75"/>
      <c r="Q20188" s="75"/>
      <c r="W20188" s="75"/>
      <c r="AD20188" s="77"/>
    </row>
    <row r="20189" spans="16:30" ht="4.5" customHeight="1" x14ac:dyDescent="0.2">
      <c r="P20189" s="75"/>
      <c r="Q20189" s="75"/>
      <c r="W20189" s="75"/>
      <c r="AD20189" s="77"/>
    </row>
    <row r="20190" spans="16:30" ht="4.5" customHeight="1" x14ac:dyDescent="0.2">
      <c r="P20190" s="75"/>
      <c r="Q20190" s="75"/>
      <c r="W20190" s="75"/>
      <c r="AD20190" s="77"/>
    </row>
    <row r="20191" spans="16:30" ht="4.5" customHeight="1" x14ac:dyDescent="0.2">
      <c r="P20191" s="75"/>
      <c r="Q20191" s="75"/>
      <c r="W20191" s="75"/>
      <c r="AD20191" s="77"/>
    </row>
    <row r="20192" spans="16:30" ht="4.5" customHeight="1" x14ac:dyDescent="0.2">
      <c r="P20192" s="75"/>
      <c r="Q20192" s="75"/>
      <c r="W20192" s="75"/>
      <c r="AD20192" s="77"/>
    </row>
    <row r="20193" spans="16:30" ht="4.5" customHeight="1" x14ac:dyDescent="0.2">
      <c r="P20193" s="75"/>
      <c r="Q20193" s="75"/>
      <c r="W20193" s="75"/>
      <c r="AD20193" s="77"/>
    </row>
    <row r="20194" spans="16:30" ht="4.5" customHeight="1" x14ac:dyDescent="0.2">
      <c r="P20194" s="75"/>
      <c r="Q20194" s="75"/>
      <c r="W20194" s="75"/>
      <c r="AD20194" s="77"/>
    </row>
    <row r="20195" spans="16:30" ht="4.5" customHeight="1" x14ac:dyDescent="0.2">
      <c r="P20195" s="75"/>
      <c r="Q20195" s="75"/>
      <c r="W20195" s="75"/>
      <c r="AD20195" s="77"/>
    </row>
    <row r="20196" spans="16:30" ht="4.5" customHeight="1" x14ac:dyDescent="0.2">
      <c r="P20196" s="75"/>
      <c r="Q20196" s="75"/>
      <c r="W20196" s="75"/>
      <c r="AD20196" s="77"/>
    </row>
    <row r="20197" spans="16:30" ht="4.5" customHeight="1" x14ac:dyDescent="0.2">
      <c r="P20197" s="75"/>
      <c r="Q20197" s="75"/>
      <c r="W20197" s="75"/>
      <c r="AD20197" s="77"/>
    </row>
    <row r="20198" spans="16:30" ht="4.5" customHeight="1" x14ac:dyDescent="0.2">
      <c r="P20198" s="75"/>
      <c r="Q20198" s="75"/>
      <c r="W20198" s="75"/>
      <c r="AD20198" s="77"/>
    </row>
    <row r="20199" spans="16:30" ht="4.5" customHeight="1" x14ac:dyDescent="0.2">
      <c r="P20199" s="75"/>
      <c r="Q20199" s="75"/>
      <c r="W20199" s="75"/>
      <c r="AD20199" s="77"/>
    </row>
    <row r="20200" spans="16:30" ht="4.5" customHeight="1" x14ac:dyDescent="0.2">
      <c r="P20200" s="75"/>
      <c r="Q20200" s="75"/>
      <c r="W20200" s="75"/>
      <c r="AD20200" s="77"/>
    </row>
    <row r="20201" spans="16:30" ht="4.5" customHeight="1" x14ac:dyDescent="0.2">
      <c r="P20201" s="75"/>
      <c r="Q20201" s="75"/>
      <c r="W20201" s="75"/>
      <c r="AD20201" s="77"/>
    </row>
    <row r="20202" spans="16:30" ht="4.5" customHeight="1" x14ac:dyDescent="0.2">
      <c r="P20202" s="75"/>
      <c r="Q20202" s="75"/>
      <c r="W20202" s="75"/>
      <c r="AD20202" s="77"/>
    </row>
    <row r="20203" spans="16:30" ht="4.5" customHeight="1" x14ac:dyDescent="0.2">
      <c r="P20203" s="75"/>
      <c r="Q20203" s="75"/>
      <c r="W20203" s="75"/>
      <c r="AD20203" s="77"/>
    </row>
    <row r="20204" spans="16:30" ht="4.5" customHeight="1" x14ac:dyDescent="0.2">
      <c r="P20204" s="75"/>
      <c r="Q20204" s="75"/>
      <c r="W20204" s="75"/>
      <c r="AD20204" s="77"/>
    </row>
    <row r="20205" spans="16:30" ht="4.5" customHeight="1" x14ac:dyDescent="0.2">
      <c r="P20205" s="75"/>
      <c r="Q20205" s="75"/>
      <c r="W20205" s="75"/>
      <c r="AD20205" s="77"/>
    </row>
    <row r="20206" spans="16:30" ht="4.5" customHeight="1" x14ac:dyDescent="0.2">
      <c r="P20206" s="75"/>
      <c r="Q20206" s="75"/>
      <c r="W20206" s="75"/>
      <c r="AD20206" s="77"/>
    </row>
    <row r="20207" spans="16:30" ht="4.5" customHeight="1" x14ac:dyDescent="0.2">
      <c r="P20207" s="75"/>
      <c r="Q20207" s="75"/>
      <c r="W20207" s="75"/>
      <c r="AD20207" s="77"/>
    </row>
    <row r="20208" spans="16:30" ht="4.5" customHeight="1" x14ac:dyDescent="0.2">
      <c r="P20208" s="75"/>
      <c r="Q20208" s="75"/>
      <c r="W20208" s="75"/>
      <c r="AD20208" s="77"/>
    </row>
    <row r="20209" spans="16:30" ht="4.5" customHeight="1" x14ac:dyDescent="0.2">
      <c r="P20209" s="75"/>
      <c r="Q20209" s="75"/>
      <c r="W20209" s="75"/>
      <c r="AD20209" s="77"/>
    </row>
    <row r="20210" spans="16:30" ht="4.5" customHeight="1" x14ac:dyDescent="0.2">
      <c r="P20210" s="75"/>
      <c r="Q20210" s="75"/>
      <c r="W20210" s="75"/>
      <c r="AD20210" s="77"/>
    </row>
    <row r="20211" spans="16:30" ht="4.5" customHeight="1" x14ac:dyDescent="0.2">
      <c r="P20211" s="75"/>
      <c r="Q20211" s="75"/>
      <c r="W20211" s="75"/>
      <c r="AD20211" s="77"/>
    </row>
    <row r="20212" spans="16:30" ht="4.5" customHeight="1" x14ac:dyDescent="0.2">
      <c r="P20212" s="75"/>
      <c r="Q20212" s="75"/>
      <c r="W20212" s="75"/>
      <c r="AD20212" s="77"/>
    </row>
    <row r="20213" spans="16:30" ht="4.5" customHeight="1" x14ac:dyDescent="0.2">
      <c r="P20213" s="75"/>
      <c r="Q20213" s="75"/>
      <c r="W20213" s="75"/>
      <c r="AD20213" s="77"/>
    </row>
    <row r="20214" spans="16:30" ht="4.5" customHeight="1" x14ac:dyDescent="0.2">
      <c r="P20214" s="75"/>
      <c r="Q20214" s="75"/>
      <c r="W20214" s="75"/>
      <c r="AD20214" s="77"/>
    </row>
    <row r="20215" spans="16:30" ht="4.5" customHeight="1" x14ac:dyDescent="0.2">
      <c r="P20215" s="75"/>
      <c r="Q20215" s="75"/>
      <c r="W20215" s="75"/>
      <c r="AD20215" s="77"/>
    </row>
    <row r="20216" spans="16:30" ht="4.5" customHeight="1" x14ac:dyDescent="0.2">
      <c r="P20216" s="75"/>
      <c r="Q20216" s="75"/>
      <c r="W20216" s="75"/>
      <c r="AD20216" s="77"/>
    </row>
    <row r="20217" spans="16:30" ht="4.5" customHeight="1" x14ac:dyDescent="0.2">
      <c r="P20217" s="75"/>
      <c r="Q20217" s="75"/>
      <c r="W20217" s="75"/>
      <c r="AD20217" s="77"/>
    </row>
    <row r="20218" spans="16:30" ht="4.5" customHeight="1" x14ac:dyDescent="0.2">
      <c r="P20218" s="75"/>
      <c r="Q20218" s="75"/>
      <c r="W20218" s="75"/>
      <c r="AD20218" s="77"/>
    </row>
    <row r="20219" spans="16:30" ht="4.5" customHeight="1" x14ac:dyDescent="0.2">
      <c r="P20219" s="75"/>
      <c r="Q20219" s="75"/>
      <c r="W20219" s="75"/>
      <c r="AD20219" s="77"/>
    </row>
    <row r="20220" spans="16:30" ht="4.5" customHeight="1" x14ac:dyDescent="0.2">
      <c r="P20220" s="75"/>
      <c r="Q20220" s="75"/>
      <c r="W20220" s="75"/>
      <c r="AD20220" s="77"/>
    </row>
    <row r="20221" spans="16:30" ht="4.5" customHeight="1" x14ac:dyDescent="0.2">
      <c r="P20221" s="75"/>
      <c r="Q20221" s="75"/>
      <c r="W20221" s="75"/>
      <c r="AD20221" s="77"/>
    </row>
    <row r="20222" spans="16:30" ht="4.5" customHeight="1" x14ac:dyDescent="0.2">
      <c r="P20222" s="75"/>
      <c r="Q20222" s="75"/>
      <c r="W20222" s="75"/>
      <c r="AD20222" s="77"/>
    </row>
    <row r="20223" spans="16:30" ht="4.5" customHeight="1" x14ac:dyDescent="0.2">
      <c r="P20223" s="75"/>
      <c r="Q20223" s="75"/>
      <c r="W20223" s="75"/>
      <c r="AD20223" s="77"/>
    </row>
    <row r="20224" spans="16:30" ht="4.5" customHeight="1" x14ac:dyDescent="0.2">
      <c r="P20224" s="75"/>
      <c r="Q20224" s="75"/>
      <c r="W20224" s="75"/>
      <c r="AD20224" s="77"/>
    </row>
    <row r="20225" spans="16:30" ht="4.5" customHeight="1" x14ac:dyDescent="0.2">
      <c r="P20225" s="75"/>
      <c r="Q20225" s="75"/>
      <c r="W20225" s="75"/>
      <c r="AD20225" s="77"/>
    </row>
    <row r="20226" spans="16:30" ht="4.5" customHeight="1" x14ac:dyDescent="0.2">
      <c r="P20226" s="75"/>
      <c r="Q20226" s="75"/>
      <c r="W20226" s="75"/>
      <c r="AD20226" s="77"/>
    </row>
    <row r="20227" spans="16:30" ht="4.5" customHeight="1" x14ac:dyDescent="0.2">
      <c r="P20227" s="75"/>
      <c r="Q20227" s="75"/>
      <c r="W20227" s="75"/>
      <c r="AD20227" s="77"/>
    </row>
    <row r="20228" spans="16:30" ht="4.5" customHeight="1" x14ac:dyDescent="0.2">
      <c r="P20228" s="75"/>
      <c r="Q20228" s="75"/>
      <c r="W20228" s="75"/>
      <c r="AD20228" s="77"/>
    </row>
    <row r="20229" spans="16:30" ht="4.5" customHeight="1" x14ac:dyDescent="0.2">
      <c r="P20229" s="75"/>
      <c r="Q20229" s="75"/>
      <c r="W20229" s="75"/>
      <c r="AD20229" s="77"/>
    </row>
    <row r="20230" spans="16:30" ht="4.5" customHeight="1" x14ac:dyDescent="0.2">
      <c r="P20230" s="75"/>
      <c r="Q20230" s="75"/>
      <c r="W20230" s="75"/>
      <c r="AD20230" s="77"/>
    </row>
    <row r="20231" spans="16:30" ht="4.5" customHeight="1" x14ac:dyDescent="0.2">
      <c r="P20231" s="75"/>
      <c r="Q20231" s="75"/>
      <c r="W20231" s="75"/>
      <c r="AD20231" s="77"/>
    </row>
    <row r="20232" spans="16:30" ht="4.5" customHeight="1" x14ac:dyDescent="0.2">
      <c r="P20232" s="75"/>
      <c r="Q20232" s="75"/>
      <c r="W20232" s="75"/>
      <c r="AD20232" s="77"/>
    </row>
    <row r="20233" spans="16:30" ht="4.5" customHeight="1" x14ac:dyDescent="0.2">
      <c r="P20233" s="75"/>
      <c r="Q20233" s="75"/>
      <c r="W20233" s="75"/>
      <c r="AD20233" s="77"/>
    </row>
    <row r="20234" spans="16:30" ht="4.5" customHeight="1" x14ac:dyDescent="0.2">
      <c r="P20234" s="75"/>
      <c r="Q20234" s="75"/>
      <c r="W20234" s="75"/>
      <c r="AD20234" s="77"/>
    </row>
    <row r="20235" spans="16:30" ht="4.5" customHeight="1" x14ac:dyDescent="0.2">
      <c r="P20235" s="75"/>
      <c r="Q20235" s="75"/>
      <c r="W20235" s="75"/>
      <c r="AD20235" s="77"/>
    </row>
    <row r="20236" spans="16:30" ht="4.5" customHeight="1" x14ac:dyDescent="0.2">
      <c r="P20236" s="75"/>
      <c r="Q20236" s="75"/>
      <c r="W20236" s="75"/>
      <c r="AD20236" s="77"/>
    </row>
    <row r="20237" spans="16:30" ht="4.5" customHeight="1" x14ac:dyDescent="0.2">
      <c r="P20237" s="75"/>
      <c r="Q20237" s="75"/>
      <c r="W20237" s="75"/>
      <c r="AD20237" s="77"/>
    </row>
    <row r="20238" spans="16:30" ht="4.5" customHeight="1" x14ac:dyDescent="0.2">
      <c r="P20238" s="75"/>
      <c r="Q20238" s="75"/>
      <c r="W20238" s="75"/>
      <c r="AD20238" s="77"/>
    </row>
    <row r="20239" spans="16:30" ht="4.5" customHeight="1" x14ac:dyDescent="0.2">
      <c r="P20239" s="75"/>
      <c r="Q20239" s="75"/>
      <c r="W20239" s="75"/>
      <c r="AD20239" s="77"/>
    </row>
    <row r="20240" spans="16:30" ht="4.5" customHeight="1" x14ac:dyDescent="0.2">
      <c r="P20240" s="75"/>
      <c r="Q20240" s="75"/>
      <c r="W20240" s="75"/>
      <c r="AD20240" s="77"/>
    </row>
    <row r="20241" spans="16:30" ht="4.5" customHeight="1" x14ac:dyDescent="0.2">
      <c r="P20241" s="75"/>
      <c r="Q20241" s="75"/>
      <c r="W20241" s="75"/>
      <c r="AD20241" s="77"/>
    </row>
    <row r="20242" spans="16:30" ht="4.5" customHeight="1" x14ac:dyDescent="0.2">
      <c r="P20242" s="75"/>
      <c r="Q20242" s="75"/>
      <c r="W20242" s="75"/>
      <c r="AD20242" s="77"/>
    </row>
    <row r="20243" spans="16:30" ht="4.5" customHeight="1" x14ac:dyDescent="0.2">
      <c r="P20243" s="75"/>
      <c r="Q20243" s="75"/>
      <c r="W20243" s="75"/>
      <c r="AD20243" s="77"/>
    </row>
    <row r="20244" spans="16:30" ht="4.5" customHeight="1" x14ac:dyDescent="0.2">
      <c r="P20244" s="75"/>
      <c r="Q20244" s="75"/>
      <c r="W20244" s="75"/>
      <c r="AD20244" s="77"/>
    </row>
    <row r="20245" spans="16:30" ht="4.5" customHeight="1" x14ac:dyDescent="0.2">
      <c r="P20245" s="75"/>
      <c r="Q20245" s="75"/>
      <c r="W20245" s="75"/>
      <c r="AD20245" s="77"/>
    </row>
    <row r="20246" spans="16:30" ht="4.5" customHeight="1" x14ac:dyDescent="0.2">
      <c r="P20246" s="75"/>
      <c r="Q20246" s="75"/>
      <c r="W20246" s="75"/>
      <c r="AD20246" s="77"/>
    </row>
    <row r="20247" spans="16:30" ht="4.5" customHeight="1" x14ac:dyDescent="0.2">
      <c r="P20247" s="75"/>
      <c r="Q20247" s="75"/>
      <c r="W20247" s="75"/>
      <c r="AD20247" s="77"/>
    </row>
    <row r="20248" spans="16:30" ht="4.5" customHeight="1" x14ac:dyDescent="0.2">
      <c r="P20248" s="75"/>
      <c r="Q20248" s="75"/>
      <c r="W20248" s="75"/>
      <c r="AD20248" s="77"/>
    </row>
    <row r="20249" spans="16:30" ht="4.5" customHeight="1" x14ac:dyDescent="0.2">
      <c r="P20249" s="75"/>
      <c r="Q20249" s="75"/>
      <c r="W20249" s="75"/>
      <c r="AD20249" s="77"/>
    </row>
    <row r="20250" spans="16:30" ht="4.5" customHeight="1" x14ac:dyDescent="0.2">
      <c r="P20250" s="75"/>
      <c r="Q20250" s="75"/>
      <c r="W20250" s="75"/>
      <c r="AD20250" s="77"/>
    </row>
    <row r="20251" spans="16:30" ht="4.5" customHeight="1" x14ac:dyDescent="0.2">
      <c r="P20251" s="75"/>
      <c r="Q20251" s="75"/>
      <c r="W20251" s="75"/>
      <c r="AD20251" s="77"/>
    </row>
    <row r="20252" spans="16:30" ht="4.5" customHeight="1" x14ac:dyDescent="0.2">
      <c r="P20252" s="75"/>
      <c r="Q20252" s="75"/>
      <c r="W20252" s="75"/>
      <c r="AD20252" s="77"/>
    </row>
    <row r="20253" spans="16:30" ht="4.5" customHeight="1" x14ac:dyDescent="0.2">
      <c r="P20253" s="75"/>
      <c r="Q20253" s="75"/>
      <c r="W20253" s="75"/>
      <c r="AD20253" s="77"/>
    </row>
    <row r="20254" spans="16:30" ht="4.5" customHeight="1" x14ac:dyDescent="0.2">
      <c r="P20254" s="75"/>
      <c r="Q20254" s="75"/>
      <c r="W20254" s="75"/>
      <c r="AD20254" s="77"/>
    </row>
    <row r="20255" spans="16:30" ht="4.5" customHeight="1" x14ac:dyDescent="0.2">
      <c r="P20255" s="75"/>
      <c r="Q20255" s="75"/>
      <c r="W20255" s="75"/>
      <c r="AD20255" s="77"/>
    </row>
    <row r="20256" spans="16:30" ht="4.5" customHeight="1" x14ac:dyDescent="0.2">
      <c r="P20256" s="75"/>
      <c r="Q20256" s="75"/>
      <c r="W20256" s="75"/>
      <c r="AD20256" s="77"/>
    </row>
    <row r="20257" spans="16:30" ht="4.5" customHeight="1" x14ac:dyDescent="0.2">
      <c r="P20257" s="75"/>
      <c r="Q20257" s="75"/>
      <c r="W20257" s="75"/>
      <c r="AD20257" s="77"/>
    </row>
    <row r="20258" spans="16:30" ht="4.5" customHeight="1" x14ac:dyDescent="0.2">
      <c r="P20258" s="75"/>
      <c r="Q20258" s="75"/>
      <c r="W20258" s="75"/>
      <c r="AD20258" s="77"/>
    </row>
    <row r="20259" spans="16:30" ht="4.5" customHeight="1" x14ac:dyDescent="0.2">
      <c r="P20259" s="75"/>
      <c r="Q20259" s="75"/>
      <c r="W20259" s="75"/>
      <c r="AD20259" s="77"/>
    </row>
    <row r="20260" spans="16:30" ht="4.5" customHeight="1" x14ac:dyDescent="0.2">
      <c r="P20260" s="75"/>
      <c r="Q20260" s="75"/>
      <c r="W20260" s="75"/>
      <c r="AD20260" s="77"/>
    </row>
    <row r="20261" spans="16:30" ht="4.5" customHeight="1" x14ac:dyDescent="0.2">
      <c r="P20261" s="75"/>
      <c r="Q20261" s="75"/>
      <c r="W20261" s="75"/>
      <c r="AD20261" s="77"/>
    </row>
    <row r="20262" spans="16:30" ht="4.5" customHeight="1" x14ac:dyDescent="0.2">
      <c r="P20262" s="75"/>
      <c r="Q20262" s="75"/>
      <c r="W20262" s="75"/>
      <c r="AD20262" s="77"/>
    </row>
    <row r="20263" spans="16:30" ht="4.5" customHeight="1" x14ac:dyDescent="0.2">
      <c r="P20263" s="75"/>
      <c r="Q20263" s="75"/>
      <c r="W20263" s="75"/>
      <c r="AD20263" s="77"/>
    </row>
    <row r="20264" spans="16:30" ht="4.5" customHeight="1" x14ac:dyDescent="0.2">
      <c r="P20264" s="75"/>
      <c r="Q20264" s="75"/>
      <c r="W20264" s="75"/>
      <c r="AD20264" s="77"/>
    </row>
    <row r="20265" spans="16:30" ht="4.5" customHeight="1" x14ac:dyDescent="0.2">
      <c r="P20265" s="75"/>
      <c r="Q20265" s="75"/>
      <c r="W20265" s="75"/>
      <c r="AD20265" s="77"/>
    </row>
    <row r="20266" spans="16:30" ht="4.5" customHeight="1" x14ac:dyDescent="0.2">
      <c r="P20266" s="75"/>
      <c r="Q20266" s="75"/>
      <c r="W20266" s="75"/>
      <c r="AD20266" s="77"/>
    </row>
    <row r="20267" spans="16:30" ht="4.5" customHeight="1" x14ac:dyDescent="0.2">
      <c r="P20267" s="75"/>
      <c r="Q20267" s="75"/>
      <c r="W20267" s="75"/>
      <c r="AD20267" s="77"/>
    </row>
    <row r="20268" spans="16:30" ht="4.5" customHeight="1" x14ac:dyDescent="0.2">
      <c r="P20268" s="75"/>
      <c r="Q20268" s="75"/>
      <c r="W20268" s="75"/>
      <c r="AD20268" s="77"/>
    </row>
    <row r="20269" spans="16:30" ht="4.5" customHeight="1" x14ac:dyDescent="0.2">
      <c r="P20269" s="75"/>
      <c r="Q20269" s="75"/>
      <c r="W20269" s="75"/>
      <c r="AD20269" s="77"/>
    </row>
    <row r="20270" spans="16:30" ht="4.5" customHeight="1" x14ac:dyDescent="0.2">
      <c r="P20270" s="75"/>
      <c r="Q20270" s="75"/>
      <c r="W20270" s="75"/>
      <c r="AD20270" s="77"/>
    </row>
    <row r="20271" spans="16:30" ht="4.5" customHeight="1" x14ac:dyDescent="0.2">
      <c r="P20271" s="75"/>
      <c r="Q20271" s="75"/>
      <c r="W20271" s="75"/>
      <c r="AD20271" s="77"/>
    </row>
    <row r="20272" spans="16:30" ht="4.5" customHeight="1" x14ac:dyDescent="0.2">
      <c r="P20272" s="75"/>
      <c r="Q20272" s="75"/>
      <c r="W20272" s="75"/>
      <c r="AD20272" s="77"/>
    </row>
    <row r="20273" spans="16:30" ht="4.5" customHeight="1" x14ac:dyDescent="0.2">
      <c r="P20273" s="75"/>
      <c r="Q20273" s="75"/>
      <c r="W20273" s="75"/>
      <c r="AD20273" s="77"/>
    </row>
    <row r="20274" spans="16:30" ht="4.5" customHeight="1" x14ac:dyDescent="0.2">
      <c r="P20274" s="75"/>
      <c r="Q20274" s="75"/>
      <c r="W20274" s="75"/>
      <c r="AD20274" s="77"/>
    </row>
    <row r="20275" spans="16:30" ht="4.5" customHeight="1" x14ac:dyDescent="0.2">
      <c r="P20275" s="75"/>
      <c r="Q20275" s="75"/>
      <c r="W20275" s="75"/>
      <c r="AD20275" s="77"/>
    </row>
    <row r="20276" spans="16:30" ht="4.5" customHeight="1" x14ac:dyDescent="0.2">
      <c r="P20276" s="75"/>
      <c r="Q20276" s="75"/>
      <c r="W20276" s="75"/>
      <c r="AD20276" s="77"/>
    </row>
    <row r="20277" spans="16:30" ht="4.5" customHeight="1" x14ac:dyDescent="0.2">
      <c r="P20277" s="75"/>
      <c r="Q20277" s="75"/>
      <c r="W20277" s="75"/>
      <c r="AD20277" s="77"/>
    </row>
    <row r="20278" spans="16:30" ht="4.5" customHeight="1" x14ac:dyDescent="0.2">
      <c r="P20278" s="75"/>
      <c r="Q20278" s="75"/>
      <c r="W20278" s="75"/>
      <c r="AD20278" s="77"/>
    </row>
    <row r="20279" spans="16:30" ht="4.5" customHeight="1" x14ac:dyDescent="0.2">
      <c r="P20279" s="75"/>
      <c r="Q20279" s="75"/>
      <c r="W20279" s="75"/>
      <c r="AD20279" s="77"/>
    </row>
    <row r="20280" spans="16:30" ht="4.5" customHeight="1" x14ac:dyDescent="0.2">
      <c r="P20280" s="75"/>
      <c r="Q20280" s="75"/>
      <c r="W20280" s="75"/>
      <c r="AD20280" s="77"/>
    </row>
    <row r="20281" spans="16:30" ht="4.5" customHeight="1" x14ac:dyDescent="0.2">
      <c r="P20281" s="75"/>
      <c r="Q20281" s="75"/>
      <c r="W20281" s="75"/>
      <c r="AD20281" s="77"/>
    </row>
    <row r="20282" spans="16:30" ht="4.5" customHeight="1" x14ac:dyDescent="0.2">
      <c r="P20282" s="75"/>
      <c r="Q20282" s="75"/>
      <c r="W20282" s="75"/>
      <c r="AD20282" s="77"/>
    </row>
    <row r="20283" spans="16:30" ht="4.5" customHeight="1" x14ac:dyDescent="0.2">
      <c r="P20283" s="75"/>
      <c r="Q20283" s="75"/>
      <c r="W20283" s="75"/>
      <c r="AD20283" s="77"/>
    </row>
    <row r="20284" spans="16:30" ht="4.5" customHeight="1" x14ac:dyDescent="0.2">
      <c r="P20284" s="75"/>
      <c r="Q20284" s="75"/>
      <c r="W20284" s="75"/>
      <c r="AD20284" s="77"/>
    </row>
    <row r="20285" spans="16:30" ht="4.5" customHeight="1" x14ac:dyDescent="0.2">
      <c r="P20285" s="75"/>
      <c r="Q20285" s="75"/>
      <c r="W20285" s="75"/>
      <c r="AD20285" s="77"/>
    </row>
    <row r="20286" spans="16:30" ht="4.5" customHeight="1" x14ac:dyDescent="0.2">
      <c r="P20286" s="75"/>
      <c r="Q20286" s="75"/>
      <c r="W20286" s="75"/>
      <c r="AD20286" s="77"/>
    </row>
    <row r="20287" spans="16:30" ht="4.5" customHeight="1" x14ac:dyDescent="0.2">
      <c r="P20287" s="75"/>
      <c r="Q20287" s="75"/>
      <c r="W20287" s="75"/>
      <c r="AD20287" s="77"/>
    </row>
    <row r="20288" spans="16:30" ht="4.5" customHeight="1" x14ac:dyDescent="0.2">
      <c r="P20288" s="75"/>
      <c r="Q20288" s="75"/>
      <c r="W20288" s="75"/>
      <c r="AD20288" s="77"/>
    </row>
    <row r="20289" spans="16:30" ht="4.5" customHeight="1" x14ac:dyDescent="0.2">
      <c r="P20289" s="75"/>
      <c r="Q20289" s="75"/>
      <c r="W20289" s="75"/>
      <c r="AD20289" s="77"/>
    </row>
    <row r="20290" spans="16:30" ht="4.5" customHeight="1" x14ac:dyDescent="0.2">
      <c r="P20290" s="75"/>
      <c r="Q20290" s="75"/>
      <c r="W20290" s="75"/>
      <c r="AD20290" s="77"/>
    </row>
    <row r="20291" spans="16:30" ht="4.5" customHeight="1" x14ac:dyDescent="0.2">
      <c r="P20291" s="75"/>
      <c r="Q20291" s="75"/>
      <c r="W20291" s="75"/>
      <c r="AD20291" s="77"/>
    </row>
    <row r="20292" spans="16:30" ht="4.5" customHeight="1" x14ac:dyDescent="0.2">
      <c r="P20292" s="75"/>
      <c r="Q20292" s="75"/>
      <c r="W20292" s="75"/>
      <c r="AD20292" s="77"/>
    </row>
    <row r="20293" spans="16:30" ht="4.5" customHeight="1" x14ac:dyDescent="0.2">
      <c r="P20293" s="75"/>
      <c r="Q20293" s="75"/>
      <c r="W20293" s="75"/>
      <c r="AD20293" s="77"/>
    </row>
    <row r="20294" spans="16:30" ht="4.5" customHeight="1" x14ac:dyDescent="0.2">
      <c r="P20294" s="75"/>
      <c r="Q20294" s="75"/>
      <c r="W20294" s="75"/>
      <c r="AD20294" s="77"/>
    </row>
    <row r="20295" spans="16:30" ht="4.5" customHeight="1" x14ac:dyDescent="0.2">
      <c r="P20295" s="75"/>
      <c r="Q20295" s="75"/>
      <c r="W20295" s="75"/>
      <c r="AD20295" s="77"/>
    </row>
    <row r="20296" spans="16:30" ht="4.5" customHeight="1" x14ac:dyDescent="0.2">
      <c r="P20296" s="75"/>
      <c r="Q20296" s="75"/>
      <c r="W20296" s="75"/>
      <c r="AD20296" s="77"/>
    </row>
    <row r="20297" spans="16:30" ht="4.5" customHeight="1" x14ac:dyDescent="0.2">
      <c r="P20297" s="75"/>
      <c r="Q20297" s="75"/>
      <c r="W20297" s="75"/>
      <c r="AD20297" s="77"/>
    </row>
    <row r="20298" spans="16:30" ht="4.5" customHeight="1" x14ac:dyDescent="0.2">
      <c r="P20298" s="75"/>
      <c r="Q20298" s="75"/>
      <c r="W20298" s="75"/>
      <c r="AD20298" s="77"/>
    </row>
    <row r="20299" spans="16:30" ht="4.5" customHeight="1" x14ac:dyDescent="0.2">
      <c r="P20299" s="75"/>
      <c r="Q20299" s="75"/>
      <c r="W20299" s="75"/>
      <c r="AD20299" s="77"/>
    </row>
    <row r="20300" spans="16:30" ht="4.5" customHeight="1" x14ac:dyDescent="0.2">
      <c r="P20300" s="75"/>
      <c r="Q20300" s="75"/>
      <c r="W20300" s="75"/>
      <c r="AD20300" s="77"/>
    </row>
    <row r="20301" spans="16:30" ht="4.5" customHeight="1" x14ac:dyDescent="0.2">
      <c r="P20301" s="75"/>
      <c r="Q20301" s="75"/>
      <c r="W20301" s="75"/>
      <c r="AD20301" s="77"/>
    </row>
    <row r="20302" spans="16:30" ht="4.5" customHeight="1" x14ac:dyDescent="0.2">
      <c r="P20302" s="75"/>
      <c r="Q20302" s="75"/>
      <c r="W20302" s="75"/>
      <c r="AD20302" s="77"/>
    </row>
    <row r="20303" spans="16:30" ht="4.5" customHeight="1" x14ac:dyDescent="0.2">
      <c r="P20303" s="75"/>
      <c r="Q20303" s="75"/>
      <c r="W20303" s="75"/>
      <c r="AD20303" s="77"/>
    </row>
    <row r="20304" spans="16:30" ht="4.5" customHeight="1" x14ac:dyDescent="0.2">
      <c r="P20304" s="75"/>
      <c r="Q20304" s="75"/>
      <c r="W20304" s="75"/>
      <c r="AD20304" s="77"/>
    </row>
    <row r="20305" spans="16:30" ht="4.5" customHeight="1" x14ac:dyDescent="0.2">
      <c r="P20305" s="75"/>
      <c r="Q20305" s="75"/>
      <c r="W20305" s="75"/>
      <c r="AD20305" s="77"/>
    </row>
    <row r="20306" spans="16:30" ht="4.5" customHeight="1" x14ac:dyDescent="0.2">
      <c r="P20306" s="75"/>
      <c r="Q20306" s="75"/>
      <c r="W20306" s="75"/>
      <c r="AD20306" s="77"/>
    </row>
    <row r="20307" spans="16:30" ht="4.5" customHeight="1" x14ac:dyDescent="0.2">
      <c r="P20307" s="75"/>
      <c r="Q20307" s="75"/>
      <c r="W20307" s="75"/>
      <c r="AD20307" s="77"/>
    </row>
    <row r="20308" spans="16:30" ht="4.5" customHeight="1" x14ac:dyDescent="0.2">
      <c r="P20308" s="75"/>
      <c r="Q20308" s="75"/>
      <c r="W20308" s="75"/>
      <c r="AD20308" s="77"/>
    </row>
    <row r="20309" spans="16:30" ht="4.5" customHeight="1" x14ac:dyDescent="0.2">
      <c r="P20309" s="75"/>
      <c r="Q20309" s="75"/>
      <c r="W20309" s="75"/>
      <c r="AD20309" s="77"/>
    </row>
    <row r="20310" spans="16:30" ht="4.5" customHeight="1" x14ac:dyDescent="0.2">
      <c r="P20310" s="75"/>
      <c r="Q20310" s="75"/>
      <c r="W20310" s="75"/>
      <c r="AD20310" s="77"/>
    </row>
    <row r="20311" spans="16:30" ht="4.5" customHeight="1" x14ac:dyDescent="0.2">
      <c r="P20311" s="75"/>
      <c r="Q20311" s="75"/>
      <c r="W20311" s="75"/>
      <c r="AD20311" s="77"/>
    </row>
    <row r="20312" spans="16:30" ht="4.5" customHeight="1" x14ac:dyDescent="0.2">
      <c r="P20312" s="75"/>
      <c r="Q20312" s="75"/>
      <c r="W20312" s="75"/>
      <c r="AD20312" s="77"/>
    </row>
    <row r="20313" spans="16:30" ht="4.5" customHeight="1" x14ac:dyDescent="0.2">
      <c r="P20313" s="75"/>
      <c r="Q20313" s="75"/>
      <c r="W20313" s="75"/>
      <c r="AD20313" s="77"/>
    </row>
    <row r="20314" spans="16:30" ht="4.5" customHeight="1" x14ac:dyDescent="0.2">
      <c r="P20314" s="75"/>
      <c r="Q20314" s="75"/>
      <c r="W20314" s="75"/>
      <c r="AD20314" s="77"/>
    </row>
    <row r="20315" spans="16:30" ht="4.5" customHeight="1" x14ac:dyDescent="0.2">
      <c r="P20315" s="75"/>
      <c r="Q20315" s="75"/>
      <c r="W20315" s="75"/>
      <c r="AD20315" s="77"/>
    </row>
    <row r="20316" spans="16:30" ht="4.5" customHeight="1" x14ac:dyDescent="0.2">
      <c r="P20316" s="75"/>
      <c r="Q20316" s="75"/>
      <c r="W20316" s="75"/>
      <c r="AD20316" s="77"/>
    </row>
    <row r="20317" spans="16:30" ht="4.5" customHeight="1" x14ac:dyDescent="0.2">
      <c r="P20317" s="75"/>
      <c r="Q20317" s="75"/>
      <c r="W20317" s="75"/>
      <c r="AD20317" s="77"/>
    </row>
    <row r="20318" spans="16:30" ht="4.5" customHeight="1" x14ac:dyDescent="0.2">
      <c r="P20318" s="75"/>
      <c r="Q20318" s="75"/>
      <c r="W20318" s="75"/>
      <c r="AD20318" s="77"/>
    </row>
    <row r="20319" spans="16:30" ht="4.5" customHeight="1" x14ac:dyDescent="0.2">
      <c r="P20319" s="75"/>
      <c r="Q20319" s="75"/>
      <c r="W20319" s="75"/>
      <c r="AD20319" s="77"/>
    </row>
    <row r="20320" spans="16:30" ht="4.5" customHeight="1" x14ac:dyDescent="0.2">
      <c r="P20320" s="75"/>
      <c r="Q20320" s="75"/>
      <c r="W20320" s="75"/>
      <c r="AD20320" s="77"/>
    </row>
    <row r="20321" spans="16:30" ht="4.5" customHeight="1" x14ac:dyDescent="0.2">
      <c r="P20321" s="75"/>
      <c r="Q20321" s="75"/>
      <c r="W20321" s="75"/>
      <c r="AD20321" s="77"/>
    </row>
    <row r="20322" spans="16:30" ht="4.5" customHeight="1" x14ac:dyDescent="0.2">
      <c r="P20322" s="75"/>
      <c r="Q20322" s="75"/>
      <c r="W20322" s="75"/>
      <c r="AD20322" s="77"/>
    </row>
    <row r="20323" spans="16:30" ht="4.5" customHeight="1" x14ac:dyDescent="0.2">
      <c r="P20323" s="75"/>
      <c r="Q20323" s="75"/>
      <c r="W20323" s="75"/>
      <c r="AD20323" s="77"/>
    </row>
    <row r="20324" spans="16:30" ht="4.5" customHeight="1" x14ac:dyDescent="0.2">
      <c r="P20324" s="75"/>
      <c r="Q20324" s="75"/>
      <c r="W20324" s="75"/>
      <c r="AD20324" s="77"/>
    </row>
    <row r="20325" spans="16:30" ht="4.5" customHeight="1" x14ac:dyDescent="0.2">
      <c r="P20325" s="75"/>
      <c r="Q20325" s="75"/>
      <c r="W20325" s="75"/>
      <c r="AD20325" s="77"/>
    </row>
    <row r="20326" spans="16:30" ht="4.5" customHeight="1" x14ac:dyDescent="0.2">
      <c r="P20326" s="75"/>
      <c r="Q20326" s="75"/>
      <c r="W20326" s="75"/>
      <c r="AD20326" s="77"/>
    </row>
    <row r="20327" spans="16:30" ht="4.5" customHeight="1" x14ac:dyDescent="0.2">
      <c r="P20327" s="75"/>
      <c r="Q20327" s="75"/>
      <c r="W20327" s="75"/>
      <c r="AD20327" s="77"/>
    </row>
    <row r="20328" spans="16:30" ht="4.5" customHeight="1" x14ac:dyDescent="0.2">
      <c r="P20328" s="75"/>
      <c r="Q20328" s="75"/>
      <c r="W20328" s="75"/>
      <c r="AD20328" s="77"/>
    </row>
    <row r="20329" spans="16:30" ht="4.5" customHeight="1" x14ac:dyDescent="0.2">
      <c r="P20329" s="75"/>
      <c r="Q20329" s="75"/>
      <c r="W20329" s="75"/>
      <c r="AD20329" s="77"/>
    </row>
    <row r="20330" spans="16:30" ht="4.5" customHeight="1" x14ac:dyDescent="0.2">
      <c r="P20330" s="75"/>
      <c r="Q20330" s="75"/>
      <c r="W20330" s="75"/>
      <c r="AD20330" s="77"/>
    </row>
    <row r="20331" spans="16:30" ht="4.5" customHeight="1" x14ac:dyDescent="0.2">
      <c r="P20331" s="75"/>
      <c r="Q20331" s="75"/>
      <c r="W20331" s="75"/>
      <c r="AD20331" s="77"/>
    </row>
    <row r="20332" spans="16:30" ht="4.5" customHeight="1" x14ac:dyDescent="0.2">
      <c r="P20332" s="75"/>
      <c r="Q20332" s="75"/>
      <c r="W20332" s="75"/>
      <c r="AD20332" s="77"/>
    </row>
    <row r="20333" spans="16:30" ht="4.5" customHeight="1" x14ac:dyDescent="0.2">
      <c r="P20333" s="75"/>
      <c r="Q20333" s="75"/>
      <c r="W20333" s="75"/>
      <c r="AD20333" s="77"/>
    </row>
    <row r="20334" spans="16:30" ht="4.5" customHeight="1" x14ac:dyDescent="0.2">
      <c r="P20334" s="75"/>
      <c r="Q20334" s="75"/>
      <c r="W20334" s="75"/>
      <c r="AD20334" s="77"/>
    </row>
    <row r="20335" spans="16:30" ht="4.5" customHeight="1" x14ac:dyDescent="0.2">
      <c r="P20335" s="75"/>
      <c r="Q20335" s="75"/>
      <c r="W20335" s="75"/>
      <c r="AD20335" s="77"/>
    </row>
    <row r="20336" spans="16:30" ht="4.5" customHeight="1" x14ac:dyDescent="0.2">
      <c r="P20336" s="75"/>
      <c r="Q20336" s="75"/>
      <c r="W20336" s="75"/>
      <c r="AD20336" s="77"/>
    </row>
    <row r="20337" spans="16:30" ht="4.5" customHeight="1" x14ac:dyDescent="0.2">
      <c r="P20337" s="75"/>
      <c r="Q20337" s="75"/>
      <c r="W20337" s="75"/>
      <c r="AD20337" s="77"/>
    </row>
    <row r="20338" spans="16:30" ht="4.5" customHeight="1" x14ac:dyDescent="0.2">
      <c r="P20338" s="75"/>
      <c r="Q20338" s="75"/>
      <c r="W20338" s="75"/>
      <c r="AD20338" s="77"/>
    </row>
    <row r="20339" spans="16:30" ht="4.5" customHeight="1" x14ac:dyDescent="0.2">
      <c r="P20339" s="75"/>
      <c r="Q20339" s="75"/>
      <c r="W20339" s="75"/>
      <c r="AD20339" s="77"/>
    </row>
    <row r="20340" spans="16:30" ht="4.5" customHeight="1" x14ac:dyDescent="0.2">
      <c r="P20340" s="75"/>
      <c r="Q20340" s="75"/>
      <c r="W20340" s="75"/>
      <c r="AD20340" s="77"/>
    </row>
    <row r="20341" spans="16:30" ht="4.5" customHeight="1" x14ac:dyDescent="0.2">
      <c r="P20341" s="75"/>
      <c r="Q20341" s="75"/>
      <c r="W20341" s="75"/>
      <c r="AD20341" s="77"/>
    </row>
    <row r="20342" spans="16:30" ht="4.5" customHeight="1" x14ac:dyDescent="0.2">
      <c r="P20342" s="75"/>
      <c r="Q20342" s="75"/>
      <c r="W20342" s="75"/>
      <c r="AD20342" s="77"/>
    </row>
    <row r="20343" spans="16:30" ht="4.5" customHeight="1" x14ac:dyDescent="0.2">
      <c r="P20343" s="75"/>
      <c r="Q20343" s="75"/>
      <c r="W20343" s="75"/>
      <c r="AD20343" s="77"/>
    </row>
    <row r="20344" spans="16:30" ht="4.5" customHeight="1" x14ac:dyDescent="0.2">
      <c r="P20344" s="75"/>
      <c r="Q20344" s="75"/>
      <c r="W20344" s="75"/>
      <c r="AD20344" s="77"/>
    </row>
    <row r="20345" spans="16:30" ht="4.5" customHeight="1" x14ac:dyDescent="0.2">
      <c r="P20345" s="75"/>
      <c r="Q20345" s="75"/>
      <c r="W20345" s="75"/>
      <c r="AD20345" s="77"/>
    </row>
    <row r="20346" spans="16:30" ht="4.5" customHeight="1" x14ac:dyDescent="0.2">
      <c r="P20346" s="75"/>
      <c r="Q20346" s="75"/>
      <c r="W20346" s="75"/>
      <c r="AD20346" s="77"/>
    </row>
    <row r="20347" spans="16:30" ht="4.5" customHeight="1" x14ac:dyDescent="0.2">
      <c r="P20347" s="75"/>
      <c r="Q20347" s="75"/>
      <c r="W20347" s="75"/>
      <c r="AD20347" s="77"/>
    </row>
    <row r="20348" spans="16:30" ht="4.5" customHeight="1" x14ac:dyDescent="0.2">
      <c r="P20348" s="75"/>
      <c r="Q20348" s="75"/>
      <c r="W20348" s="75"/>
      <c r="AD20348" s="77"/>
    </row>
    <row r="20349" spans="16:30" ht="4.5" customHeight="1" x14ac:dyDescent="0.2">
      <c r="P20349" s="75"/>
      <c r="Q20349" s="75"/>
      <c r="W20349" s="75"/>
      <c r="AD20349" s="77"/>
    </row>
    <row r="20350" spans="16:30" ht="4.5" customHeight="1" x14ac:dyDescent="0.2">
      <c r="P20350" s="75"/>
      <c r="Q20350" s="75"/>
      <c r="W20350" s="75"/>
      <c r="AD20350" s="77"/>
    </row>
    <row r="20351" spans="16:30" ht="4.5" customHeight="1" x14ac:dyDescent="0.2">
      <c r="P20351" s="75"/>
      <c r="Q20351" s="75"/>
      <c r="W20351" s="75"/>
      <c r="AD20351" s="77"/>
    </row>
    <row r="20352" spans="16:30" ht="4.5" customHeight="1" x14ac:dyDescent="0.2">
      <c r="P20352" s="75"/>
      <c r="Q20352" s="75"/>
      <c r="W20352" s="75"/>
      <c r="AD20352" s="77"/>
    </row>
    <row r="20353" spans="16:30" ht="4.5" customHeight="1" x14ac:dyDescent="0.2">
      <c r="P20353" s="75"/>
      <c r="Q20353" s="75"/>
      <c r="W20353" s="75"/>
      <c r="AD20353" s="77"/>
    </row>
    <row r="20354" spans="16:30" ht="4.5" customHeight="1" x14ac:dyDescent="0.2">
      <c r="P20354" s="75"/>
      <c r="Q20354" s="75"/>
      <c r="W20354" s="75"/>
      <c r="AD20354" s="77"/>
    </row>
    <row r="20355" spans="16:30" ht="4.5" customHeight="1" x14ac:dyDescent="0.2">
      <c r="P20355" s="75"/>
      <c r="Q20355" s="75"/>
      <c r="W20355" s="75"/>
      <c r="AD20355" s="77"/>
    </row>
    <row r="20356" spans="16:30" ht="4.5" customHeight="1" x14ac:dyDescent="0.2">
      <c r="P20356" s="75"/>
      <c r="Q20356" s="75"/>
      <c r="W20356" s="75"/>
      <c r="AD20356" s="77"/>
    </row>
    <row r="20357" spans="16:30" ht="4.5" customHeight="1" x14ac:dyDescent="0.2">
      <c r="P20357" s="75"/>
      <c r="Q20357" s="75"/>
      <c r="W20357" s="75"/>
      <c r="AD20357" s="77"/>
    </row>
    <row r="20358" spans="16:30" ht="4.5" customHeight="1" x14ac:dyDescent="0.2">
      <c r="P20358" s="75"/>
      <c r="Q20358" s="75"/>
      <c r="W20358" s="75"/>
      <c r="AD20358" s="77"/>
    </row>
    <row r="20359" spans="16:30" ht="4.5" customHeight="1" x14ac:dyDescent="0.2">
      <c r="P20359" s="75"/>
      <c r="Q20359" s="75"/>
      <c r="W20359" s="75"/>
      <c r="AD20359" s="77"/>
    </row>
    <row r="20360" spans="16:30" ht="4.5" customHeight="1" x14ac:dyDescent="0.2">
      <c r="P20360" s="75"/>
      <c r="Q20360" s="75"/>
      <c r="W20360" s="75"/>
      <c r="AD20360" s="77"/>
    </row>
    <row r="20361" spans="16:30" ht="4.5" customHeight="1" x14ac:dyDescent="0.2">
      <c r="P20361" s="75"/>
      <c r="Q20361" s="75"/>
      <c r="W20361" s="75"/>
      <c r="AD20361" s="77"/>
    </row>
    <row r="20362" spans="16:30" ht="4.5" customHeight="1" x14ac:dyDescent="0.2">
      <c r="P20362" s="75"/>
      <c r="Q20362" s="75"/>
      <c r="W20362" s="75"/>
      <c r="AD20362" s="77"/>
    </row>
    <row r="20363" spans="16:30" ht="4.5" customHeight="1" x14ac:dyDescent="0.2">
      <c r="P20363" s="75"/>
      <c r="Q20363" s="75"/>
      <c r="W20363" s="75"/>
      <c r="AD20363" s="77"/>
    </row>
    <row r="20364" spans="16:30" ht="4.5" customHeight="1" x14ac:dyDescent="0.2">
      <c r="P20364" s="75"/>
      <c r="Q20364" s="75"/>
      <c r="W20364" s="75"/>
      <c r="AD20364" s="77"/>
    </row>
    <row r="20365" spans="16:30" ht="4.5" customHeight="1" x14ac:dyDescent="0.2">
      <c r="P20365" s="75"/>
      <c r="Q20365" s="75"/>
      <c r="W20365" s="75"/>
      <c r="AD20365" s="77"/>
    </row>
    <row r="20366" spans="16:30" ht="4.5" customHeight="1" x14ac:dyDescent="0.2">
      <c r="P20366" s="75"/>
      <c r="Q20366" s="75"/>
      <c r="W20366" s="75"/>
      <c r="AD20366" s="77"/>
    </row>
    <row r="20367" spans="16:30" ht="4.5" customHeight="1" x14ac:dyDescent="0.2">
      <c r="P20367" s="75"/>
      <c r="Q20367" s="75"/>
      <c r="W20367" s="75"/>
      <c r="AD20367" s="77"/>
    </row>
    <row r="20368" spans="16:30" ht="4.5" customHeight="1" x14ac:dyDescent="0.2">
      <c r="P20368" s="75"/>
      <c r="Q20368" s="75"/>
      <c r="W20368" s="75"/>
      <c r="AD20368" s="77"/>
    </row>
    <row r="20369" spans="16:30" ht="4.5" customHeight="1" x14ac:dyDescent="0.2">
      <c r="P20369" s="75"/>
      <c r="Q20369" s="75"/>
      <c r="W20369" s="75"/>
      <c r="AD20369" s="77"/>
    </row>
    <row r="20370" spans="16:30" ht="4.5" customHeight="1" x14ac:dyDescent="0.2">
      <c r="P20370" s="75"/>
      <c r="Q20370" s="75"/>
      <c r="W20370" s="75"/>
      <c r="AD20370" s="77"/>
    </row>
    <row r="20371" spans="16:30" ht="4.5" customHeight="1" x14ac:dyDescent="0.2">
      <c r="P20371" s="75"/>
      <c r="Q20371" s="75"/>
      <c r="W20371" s="75"/>
      <c r="AD20371" s="77"/>
    </row>
    <row r="20372" spans="16:30" ht="4.5" customHeight="1" x14ac:dyDescent="0.2">
      <c r="P20372" s="75"/>
      <c r="Q20372" s="75"/>
      <c r="W20372" s="75"/>
      <c r="AD20372" s="77"/>
    </row>
    <row r="20373" spans="16:30" ht="4.5" customHeight="1" x14ac:dyDescent="0.2">
      <c r="P20373" s="75"/>
      <c r="Q20373" s="75"/>
      <c r="W20373" s="75"/>
      <c r="AD20373" s="77"/>
    </row>
    <row r="20374" spans="16:30" ht="4.5" customHeight="1" x14ac:dyDescent="0.2">
      <c r="P20374" s="75"/>
      <c r="Q20374" s="75"/>
      <c r="W20374" s="75"/>
      <c r="AD20374" s="77"/>
    </row>
    <row r="20375" spans="16:30" ht="4.5" customHeight="1" x14ac:dyDescent="0.2">
      <c r="P20375" s="75"/>
      <c r="Q20375" s="75"/>
      <c r="W20375" s="75"/>
      <c r="AD20375" s="77"/>
    </row>
    <row r="20376" spans="16:30" ht="4.5" customHeight="1" x14ac:dyDescent="0.2">
      <c r="P20376" s="75"/>
      <c r="Q20376" s="75"/>
      <c r="W20376" s="75"/>
      <c r="AD20376" s="77"/>
    </row>
    <row r="20377" spans="16:30" ht="4.5" customHeight="1" x14ac:dyDescent="0.2">
      <c r="P20377" s="75"/>
      <c r="Q20377" s="75"/>
      <c r="W20377" s="75"/>
      <c r="AD20377" s="77"/>
    </row>
    <row r="20378" spans="16:30" ht="4.5" customHeight="1" x14ac:dyDescent="0.2">
      <c r="P20378" s="75"/>
      <c r="Q20378" s="75"/>
      <c r="W20378" s="75"/>
      <c r="AD20378" s="77"/>
    </row>
    <row r="20379" spans="16:30" ht="4.5" customHeight="1" x14ac:dyDescent="0.2">
      <c r="P20379" s="75"/>
      <c r="Q20379" s="75"/>
      <c r="W20379" s="75"/>
      <c r="AD20379" s="77"/>
    </row>
    <row r="20380" spans="16:30" ht="4.5" customHeight="1" x14ac:dyDescent="0.2">
      <c r="P20380" s="75"/>
      <c r="Q20380" s="75"/>
      <c r="W20380" s="75"/>
      <c r="AD20380" s="77"/>
    </row>
    <row r="20381" spans="16:30" ht="4.5" customHeight="1" x14ac:dyDescent="0.2">
      <c r="P20381" s="75"/>
      <c r="Q20381" s="75"/>
      <c r="W20381" s="75"/>
      <c r="AD20381" s="77"/>
    </row>
    <row r="20382" spans="16:30" ht="4.5" customHeight="1" x14ac:dyDescent="0.2">
      <c r="P20382" s="75"/>
      <c r="Q20382" s="75"/>
      <c r="W20382" s="75"/>
      <c r="AD20382" s="77"/>
    </row>
    <row r="20383" spans="16:30" ht="4.5" customHeight="1" x14ac:dyDescent="0.2">
      <c r="P20383" s="75"/>
      <c r="Q20383" s="75"/>
      <c r="W20383" s="75"/>
      <c r="AD20383" s="77"/>
    </row>
    <row r="20384" spans="16:30" ht="4.5" customHeight="1" x14ac:dyDescent="0.2">
      <c r="P20384" s="75"/>
      <c r="Q20384" s="75"/>
      <c r="W20384" s="75"/>
      <c r="AD20384" s="77"/>
    </row>
    <row r="20385" spans="16:30" ht="4.5" customHeight="1" x14ac:dyDescent="0.2">
      <c r="P20385" s="75"/>
      <c r="Q20385" s="75"/>
      <c r="W20385" s="75"/>
      <c r="AD20385" s="77"/>
    </row>
    <row r="20386" spans="16:30" ht="4.5" customHeight="1" x14ac:dyDescent="0.2">
      <c r="P20386" s="75"/>
      <c r="Q20386" s="75"/>
      <c r="W20386" s="75"/>
      <c r="AD20386" s="77"/>
    </row>
    <row r="20387" spans="16:30" ht="4.5" customHeight="1" x14ac:dyDescent="0.2">
      <c r="P20387" s="75"/>
      <c r="Q20387" s="75"/>
      <c r="W20387" s="75"/>
      <c r="AD20387" s="77"/>
    </row>
    <row r="20388" spans="16:30" ht="4.5" customHeight="1" x14ac:dyDescent="0.2">
      <c r="P20388" s="75"/>
      <c r="Q20388" s="75"/>
      <c r="W20388" s="75"/>
      <c r="AD20388" s="77"/>
    </row>
    <row r="20389" spans="16:30" ht="4.5" customHeight="1" x14ac:dyDescent="0.2">
      <c r="P20389" s="75"/>
      <c r="Q20389" s="75"/>
      <c r="W20389" s="75"/>
      <c r="AD20389" s="77"/>
    </row>
    <row r="20390" spans="16:30" ht="4.5" customHeight="1" x14ac:dyDescent="0.2">
      <c r="P20390" s="75"/>
      <c r="Q20390" s="75"/>
      <c r="W20390" s="75"/>
      <c r="AD20390" s="77"/>
    </row>
    <row r="20391" spans="16:30" ht="4.5" customHeight="1" x14ac:dyDescent="0.2">
      <c r="P20391" s="75"/>
      <c r="Q20391" s="75"/>
      <c r="W20391" s="75"/>
      <c r="AD20391" s="77"/>
    </row>
    <row r="20392" spans="16:30" ht="4.5" customHeight="1" x14ac:dyDescent="0.2">
      <c r="P20392" s="75"/>
      <c r="Q20392" s="75"/>
      <c r="W20392" s="75"/>
      <c r="AD20392" s="77"/>
    </row>
    <row r="20393" spans="16:30" ht="4.5" customHeight="1" x14ac:dyDescent="0.2">
      <c r="P20393" s="75"/>
      <c r="Q20393" s="75"/>
      <c r="W20393" s="75"/>
      <c r="AD20393" s="77"/>
    </row>
    <row r="20394" spans="16:30" ht="4.5" customHeight="1" x14ac:dyDescent="0.2">
      <c r="P20394" s="75"/>
      <c r="Q20394" s="75"/>
      <c r="W20394" s="75"/>
      <c r="AD20394" s="77"/>
    </row>
    <row r="20395" spans="16:30" ht="4.5" customHeight="1" x14ac:dyDescent="0.2">
      <c r="P20395" s="75"/>
      <c r="Q20395" s="75"/>
      <c r="W20395" s="75"/>
      <c r="AD20395" s="77"/>
    </row>
    <row r="20396" spans="16:30" ht="4.5" customHeight="1" x14ac:dyDescent="0.2">
      <c r="P20396" s="75"/>
      <c r="Q20396" s="75"/>
      <c r="W20396" s="75"/>
      <c r="AD20396" s="77"/>
    </row>
    <row r="20397" spans="16:30" ht="4.5" customHeight="1" x14ac:dyDescent="0.2">
      <c r="P20397" s="75"/>
      <c r="Q20397" s="75"/>
      <c r="W20397" s="75"/>
      <c r="AD20397" s="77"/>
    </row>
    <row r="20398" spans="16:30" ht="4.5" customHeight="1" x14ac:dyDescent="0.2">
      <c r="P20398" s="75"/>
      <c r="Q20398" s="75"/>
      <c r="W20398" s="75"/>
      <c r="AD20398" s="77"/>
    </row>
    <row r="20399" spans="16:30" ht="4.5" customHeight="1" x14ac:dyDescent="0.2">
      <c r="P20399" s="75"/>
      <c r="Q20399" s="75"/>
      <c r="W20399" s="75"/>
      <c r="AD20399" s="77"/>
    </row>
    <row r="20400" spans="16:30" ht="4.5" customHeight="1" x14ac:dyDescent="0.2">
      <c r="P20400" s="75"/>
      <c r="Q20400" s="75"/>
      <c r="W20400" s="75"/>
      <c r="AD20400" s="77"/>
    </row>
    <row r="20401" spans="16:30" ht="4.5" customHeight="1" x14ac:dyDescent="0.2">
      <c r="P20401" s="75"/>
      <c r="Q20401" s="75"/>
      <c r="W20401" s="75"/>
      <c r="AD20401" s="77"/>
    </row>
    <row r="20402" spans="16:30" ht="4.5" customHeight="1" x14ac:dyDescent="0.2">
      <c r="P20402" s="75"/>
      <c r="Q20402" s="75"/>
      <c r="W20402" s="75"/>
      <c r="AD20402" s="77"/>
    </row>
    <row r="20403" spans="16:30" ht="4.5" customHeight="1" x14ac:dyDescent="0.2">
      <c r="P20403" s="75"/>
      <c r="Q20403" s="75"/>
      <c r="W20403" s="75"/>
      <c r="AD20403" s="77"/>
    </row>
    <row r="20404" spans="16:30" ht="4.5" customHeight="1" x14ac:dyDescent="0.2">
      <c r="P20404" s="75"/>
      <c r="Q20404" s="75"/>
      <c r="W20404" s="75"/>
      <c r="AD20404" s="77"/>
    </row>
    <row r="20405" spans="16:30" ht="4.5" customHeight="1" x14ac:dyDescent="0.2">
      <c r="P20405" s="75"/>
      <c r="Q20405" s="75"/>
      <c r="W20405" s="75"/>
      <c r="AD20405" s="77"/>
    </row>
    <row r="20406" spans="16:30" ht="4.5" customHeight="1" x14ac:dyDescent="0.2">
      <c r="P20406" s="75"/>
      <c r="Q20406" s="75"/>
      <c r="W20406" s="75"/>
      <c r="AD20406" s="77"/>
    </row>
    <row r="20407" spans="16:30" ht="4.5" customHeight="1" x14ac:dyDescent="0.2">
      <c r="P20407" s="75"/>
      <c r="Q20407" s="75"/>
      <c r="W20407" s="75"/>
      <c r="AD20407" s="77"/>
    </row>
    <row r="20408" spans="16:30" ht="4.5" customHeight="1" x14ac:dyDescent="0.2">
      <c r="P20408" s="75"/>
      <c r="Q20408" s="75"/>
      <c r="W20408" s="75"/>
      <c r="AD20408" s="77"/>
    </row>
    <row r="20409" spans="16:30" ht="4.5" customHeight="1" x14ac:dyDescent="0.2">
      <c r="P20409" s="75"/>
      <c r="Q20409" s="75"/>
      <c r="W20409" s="75"/>
      <c r="AD20409" s="77"/>
    </row>
    <row r="20410" spans="16:30" ht="4.5" customHeight="1" x14ac:dyDescent="0.2">
      <c r="P20410" s="75"/>
      <c r="Q20410" s="75"/>
      <c r="W20410" s="75"/>
      <c r="AD20410" s="77"/>
    </row>
    <row r="20411" spans="16:30" ht="4.5" customHeight="1" x14ac:dyDescent="0.2">
      <c r="P20411" s="75"/>
      <c r="Q20411" s="75"/>
      <c r="W20411" s="75"/>
      <c r="AD20411" s="77"/>
    </row>
    <row r="20412" spans="16:30" ht="4.5" customHeight="1" x14ac:dyDescent="0.2">
      <c r="P20412" s="75"/>
      <c r="Q20412" s="75"/>
      <c r="W20412" s="75"/>
      <c r="AD20412" s="77"/>
    </row>
    <row r="20413" spans="16:30" ht="4.5" customHeight="1" x14ac:dyDescent="0.2">
      <c r="P20413" s="75"/>
      <c r="Q20413" s="75"/>
      <c r="W20413" s="75"/>
      <c r="AD20413" s="77"/>
    </row>
    <row r="20414" spans="16:30" ht="4.5" customHeight="1" x14ac:dyDescent="0.2">
      <c r="P20414" s="75"/>
      <c r="Q20414" s="75"/>
      <c r="W20414" s="75"/>
      <c r="AD20414" s="77"/>
    </row>
    <row r="20415" spans="16:30" ht="4.5" customHeight="1" x14ac:dyDescent="0.2">
      <c r="P20415" s="75"/>
      <c r="Q20415" s="75"/>
      <c r="W20415" s="75"/>
      <c r="AD20415" s="77"/>
    </row>
    <row r="20416" spans="16:30" ht="4.5" customHeight="1" x14ac:dyDescent="0.2">
      <c r="P20416" s="75"/>
      <c r="Q20416" s="75"/>
      <c r="W20416" s="75"/>
      <c r="AD20416" s="77"/>
    </row>
    <row r="20417" spans="16:30" ht="4.5" customHeight="1" x14ac:dyDescent="0.2">
      <c r="P20417" s="75"/>
      <c r="Q20417" s="75"/>
      <c r="W20417" s="75"/>
      <c r="AD20417" s="77"/>
    </row>
    <row r="20418" spans="16:30" ht="4.5" customHeight="1" x14ac:dyDescent="0.2">
      <c r="P20418" s="75"/>
      <c r="Q20418" s="75"/>
      <c r="W20418" s="75"/>
      <c r="AD20418" s="77"/>
    </row>
    <row r="20419" spans="16:30" ht="4.5" customHeight="1" x14ac:dyDescent="0.2">
      <c r="P20419" s="75"/>
      <c r="Q20419" s="75"/>
      <c r="W20419" s="75"/>
      <c r="AD20419" s="77"/>
    </row>
    <row r="20420" spans="16:30" ht="4.5" customHeight="1" x14ac:dyDescent="0.2">
      <c r="P20420" s="75"/>
      <c r="Q20420" s="75"/>
      <c r="W20420" s="75"/>
      <c r="AD20420" s="77"/>
    </row>
    <row r="20421" spans="16:30" ht="4.5" customHeight="1" x14ac:dyDescent="0.2">
      <c r="P20421" s="75"/>
      <c r="Q20421" s="75"/>
      <c r="W20421" s="75"/>
      <c r="AD20421" s="77"/>
    </row>
    <row r="20422" spans="16:30" ht="4.5" customHeight="1" x14ac:dyDescent="0.2">
      <c r="P20422" s="75"/>
      <c r="Q20422" s="75"/>
      <c r="W20422" s="75"/>
      <c r="AD20422" s="77"/>
    </row>
    <row r="20423" spans="16:30" ht="4.5" customHeight="1" x14ac:dyDescent="0.2">
      <c r="P20423" s="75"/>
      <c r="Q20423" s="75"/>
      <c r="W20423" s="75"/>
      <c r="AD20423" s="77"/>
    </row>
    <row r="20424" spans="16:30" ht="4.5" customHeight="1" x14ac:dyDescent="0.2">
      <c r="P20424" s="75"/>
      <c r="Q20424" s="75"/>
      <c r="W20424" s="75"/>
      <c r="AD20424" s="77"/>
    </row>
    <row r="20425" spans="16:30" ht="4.5" customHeight="1" x14ac:dyDescent="0.2">
      <c r="P20425" s="75"/>
      <c r="Q20425" s="75"/>
      <c r="W20425" s="75"/>
      <c r="AD20425" s="77"/>
    </row>
    <row r="20426" spans="16:30" ht="4.5" customHeight="1" x14ac:dyDescent="0.2">
      <c r="P20426" s="75"/>
      <c r="Q20426" s="75"/>
      <c r="W20426" s="75"/>
      <c r="AD20426" s="77"/>
    </row>
    <row r="20427" spans="16:30" ht="4.5" customHeight="1" x14ac:dyDescent="0.2">
      <c r="P20427" s="75"/>
      <c r="Q20427" s="75"/>
      <c r="W20427" s="75"/>
      <c r="AD20427" s="77"/>
    </row>
    <row r="20428" spans="16:30" ht="4.5" customHeight="1" x14ac:dyDescent="0.2">
      <c r="P20428" s="75"/>
      <c r="Q20428" s="75"/>
      <c r="W20428" s="75"/>
      <c r="AD20428" s="77"/>
    </row>
    <row r="20429" spans="16:30" ht="4.5" customHeight="1" x14ac:dyDescent="0.2">
      <c r="P20429" s="75"/>
      <c r="Q20429" s="75"/>
      <c r="W20429" s="75"/>
      <c r="AD20429" s="77"/>
    </row>
    <row r="20430" spans="16:30" ht="4.5" customHeight="1" x14ac:dyDescent="0.2">
      <c r="P20430" s="75"/>
      <c r="Q20430" s="75"/>
      <c r="W20430" s="75"/>
      <c r="AD20430" s="77"/>
    </row>
    <row r="20431" spans="16:30" ht="4.5" customHeight="1" x14ac:dyDescent="0.2">
      <c r="P20431" s="75"/>
      <c r="Q20431" s="75"/>
      <c r="W20431" s="75"/>
      <c r="AD20431" s="77"/>
    </row>
    <row r="20432" spans="16:30" ht="4.5" customHeight="1" x14ac:dyDescent="0.2">
      <c r="P20432" s="75"/>
      <c r="Q20432" s="75"/>
      <c r="W20432" s="75"/>
      <c r="AD20432" s="77"/>
    </row>
    <row r="20433" spans="16:30" ht="4.5" customHeight="1" x14ac:dyDescent="0.2">
      <c r="P20433" s="75"/>
      <c r="Q20433" s="75"/>
      <c r="W20433" s="75"/>
      <c r="AD20433" s="77"/>
    </row>
    <row r="20434" spans="16:30" ht="4.5" customHeight="1" x14ac:dyDescent="0.2">
      <c r="P20434" s="75"/>
      <c r="Q20434" s="75"/>
      <c r="W20434" s="75"/>
      <c r="AD20434" s="77"/>
    </row>
    <row r="20435" spans="16:30" ht="4.5" customHeight="1" x14ac:dyDescent="0.2">
      <c r="P20435" s="75"/>
      <c r="Q20435" s="75"/>
      <c r="W20435" s="75"/>
      <c r="AD20435" s="77"/>
    </row>
    <row r="20436" spans="16:30" ht="4.5" customHeight="1" x14ac:dyDescent="0.2">
      <c r="P20436" s="75"/>
      <c r="Q20436" s="75"/>
      <c r="W20436" s="75"/>
      <c r="AD20436" s="77"/>
    </row>
    <row r="20437" spans="16:30" ht="4.5" customHeight="1" x14ac:dyDescent="0.2">
      <c r="P20437" s="75"/>
      <c r="Q20437" s="75"/>
      <c r="W20437" s="75"/>
      <c r="AD20437" s="77"/>
    </row>
    <row r="20438" spans="16:30" ht="4.5" customHeight="1" x14ac:dyDescent="0.2">
      <c r="P20438" s="75"/>
      <c r="Q20438" s="75"/>
      <c r="W20438" s="75"/>
      <c r="AD20438" s="77"/>
    </row>
    <row r="20439" spans="16:30" ht="4.5" customHeight="1" x14ac:dyDescent="0.2">
      <c r="P20439" s="75"/>
      <c r="Q20439" s="75"/>
      <c r="W20439" s="75"/>
      <c r="AD20439" s="77"/>
    </row>
    <row r="20440" spans="16:30" ht="4.5" customHeight="1" x14ac:dyDescent="0.2">
      <c r="P20440" s="75"/>
      <c r="Q20440" s="75"/>
      <c r="W20440" s="75"/>
      <c r="AD20440" s="77"/>
    </row>
    <row r="20441" spans="16:30" ht="4.5" customHeight="1" x14ac:dyDescent="0.2">
      <c r="P20441" s="75"/>
      <c r="Q20441" s="75"/>
      <c r="W20441" s="75"/>
      <c r="AD20441" s="77"/>
    </row>
    <row r="20442" spans="16:30" ht="4.5" customHeight="1" x14ac:dyDescent="0.2">
      <c r="P20442" s="75"/>
      <c r="Q20442" s="75"/>
      <c r="W20442" s="75"/>
      <c r="AD20442" s="77"/>
    </row>
    <row r="20443" spans="16:30" ht="4.5" customHeight="1" x14ac:dyDescent="0.2">
      <c r="P20443" s="75"/>
      <c r="Q20443" s="75"/>
      <c r="W20443" s="75"/>
      <c r="AD20443" s="77"/>
    </row>
    <row r="20444" spans="16:30" ht="4.5" customHeight="1" x14ac:dyDescent="0.2">
      <c r="P20444" s="75"/>
      <c r="Q20444" s="75"/>
      <c r="W20444" s="75"/>
      <c r="AD20444" s="77"/>
    </row>
    <row r="20445" spans="16:30" ht="4.5" customHeight="1" x14ac:dyDescent="0.2">
      <c r="P20445" s="75"/>
      <c r="Q20445" s="75"/>
      <c r="W20445" s="75"/>
      <c r="AD20445" s="77"/>
    </row>
    <row r="20446" spans="16:30" ht="4.5" customHeight="1" x14ac:dyDescent="0.2">
      <c r="P20446" s="75"/>
      <c r="Q20446" s="75"/>
      <c r="W20446" s="75"/>
      <c r="AD20446" s="77"/>
    </row>
    <row r="20447" spans="16:30" ht="4.5" customHeight="1" x14ac:dyDescent="0.2">
      <c r="P20447" s="75"/>
      <c r="Q20447" s="75"/>
      <c r="W20447" s="75"/>
      <c r="AD20447" s="77"/>
    </row>
    <row r="20448" spans="16:30" ht="4.5" customHeight="1" x14ac:dyDescent="0.2">
      <c r="P20448" s="75"/>
      <c r="Q20448" s="75"/>
      <c r="W20448" s="75"/>
      <c r="AD20448" s="77"/>
    </row>
    <row r="20449" spans="16:30" ht="4.5" customHeight="1" x14ac:dyDescent="0.2">
      <c r="P20449" s="75"/>
      <c r="Q20449" s="75"/>
      <c r="W20449" s="75"/>
      <c r="AD20449" s="77"/>
    </row>
    <row r="20450" spans="16:30" ht="4.5" customHeight="1" x14ac:dyDescent="0.2">
      <c r="P20450" s="75"/>
      <c r="Q20450" s="75"/>
      <c r="W20450" s="75"/>
      <c r="AD20450" s="77"/>
    </row>
    <row r="20451" spans="16:30" ht="4.5" customHeight="1" x14ac:dyDescent="0.2">
      <c r="P20451" s="75"/>
      <c r="Q20451" s="75"/>
      <c r="W20451" s="75"/>
      <c r="AD20451" s="77"/>
    </row>
    <row r="20452" spans="16:30" ht="4.5" customHeight="1" x14ac:dyDescent="0.2">
      <c r="P20452" s="75"/>
      <c r="Q20452" s="75"/>
      <c r="W20452" s="75"/>
      <c r="AD20452" s="77"/>
    </row>
    <row r="20453" spans="16:30" ht="4.5" customHeight="1" x14ac:dyDescent="0.2">
      <c r="P20453" s="75"/>
      <c r="Q20453" s="75"/>
      <c r="W20453" s="75"/>
      <c r="AD20453" s="77"/>
    </row>
    <row r="20454" spans="16:30" ht="4.5" customHeight="1" x14ac:dyDescent="0.2">
      <c r="P20454" s="75"/>
      <c r="Q20454" s="75"/>
      <c r="W20454" s="75"/>
      <c r="AD20454" s="77"/>
    </row>
    <row r="20455" spans="16:30" ht="4.5" customHeight="1" x14ac:dyDescent="0.2">
      <c r="P20455" s="75"/>
      <c r="Q20455" s="75"/>
      <c r="W20455" s="75"/>
      <c r="AD20455" s="77"/>
    </row>
    <row r="20456" spans="16:30" ht="4.5" customHeight="1" x14ac:dyDescent="0.2">
      <c r="P20456" s="75"/>
      <c r="Q20456" s="75"/>
      <c r="W20456" s="75"/>
      <c r="AD20456" s="77"/>
    </row>
    <row r="20457" spans="16:30" ht="4.5" customHeight="1" x14ac:dyDescent="0.2">
      <c r="P20457" s="75"/>
      <c r="Q20457" s="75"/>
      <c r="W20457" s="75"/>
      <c r="AD20457" s="77"/>
    </row>
    <row r="20458" spans="16:30" ht="4.5" customHeight="1" x14ac:dyDescent="0.2">
      <c r="P20458" s="75"/>
      <c r="Q20458" s="75"/>
      <c r="W20458" s="75"/>
      <c r="AD20458" s="77"/>
    </row>
    <row r="20459" spans="16:30" ht="4.5" customHeight="1" x14ac:dyDescent="0.2">
      <c r="P20459" s="75"/>
      <c r="Q20459" s="75"/>
      <c r="W20459" s="75"/>
      <c r="AD20459" s="77"/>
    </row>
    <row r="20460" spans="16:30" ht="4.5" customHeight="1" x14ac:dyDescent="0.2">
      <c r="P20460" s="75"/>
      <c r="Q20460" s="75"/>
      <c r="W20460" s="75"/>
      <c r="AD20460" s="77"/>
    </row>
    <row r="20461" spans="16:30" ht="4.5" customHeight="1" x14ac:dyDescent="0.2">
      <c r="P20461" s="75"/>
      <c r="Q20461" s="75"/>
      <c r="W20461" s="75"/>
      <c r="AD20461" s="77"/>
    </row>
    <row r="20462" spans="16:30" ht="4.5" customHeight="1" x14ac:dyDescent="0.2">
      <c r="P20462" s="75"/>
      <c r="Q20462" s="75"/>
      <c r="W20462" s="75"/>
      <c r="AD20462" s="77"/>
    </row>
    <row r="20463" spans="16:30" ht="4.5" customHeight="1" x14ac:dyDescent="0.2">
      <c r="P20463" s="75"/>
      <c r="Q20463" s="75"/>
      <c r="W20463" s="75"/>
      <c r="AD20463" s="77"/>
    </row>
    <row r="20464" spans="16:30" ht="4.5" customHeight="1" x14ac:dyDescent="0.2">
      <c r="P20464" s="75"/>
      <c r="Q20464" s="75"/>
      <c r="W20464" s="75"/>
      <c r="AD20464" s="77"/>
    </row>
    <row r="20465" spans="16:30" ht="4.5" customHeight="1" x14ac:dyDescent="0.2">
      <c r="P20465" s="75"/>
      <c r="Q20465" s="75"/>
      <c r="W20465" s="75"/>
      <c r="AD20465" s="77"/>
    </row>
    <row r="20466" spans="16:30" ht="4.5" customHeight="1" x14ac:dyDescent="0.2">
      <c r="P20466" s="75"/>
      <c r="Q20466" s="75"/>
      <c r="W20466" s="75"/>
      <c r="AD20466" s="77"/>
    </row>
    <row r="20467" spans="16:30" ht="4.5" customHeight="1" x14ac:dyDescent="0.2">
      <c r="P20467" s="75"/>
      <c r="Q20467" s="75"/>
      <c r="W20467" s="75"/>
      <c r="AD20467" s="77"/>
    </row>
    <row r="20468" spans="16:30" ht="4.5" customHeight="1" x14ac:dyDescent="0.2">
      <c r="P20468" s="75"/>
      <c r="Q20468" s="75"/>
      <c r="W20468" s="75"/>
      <c r="AD20468" s="77"/>
    </row>
    <row r="20469" spans="16:30" ht="4.5" customHeight="1" x14ac:dyDescent="0.2">
      <c r="P20469" s="75"/>
      <c r="Q20469" s="75"/>
      <c r="W20469" s="75"/>
      <c r="AD20469" s="77"/>
    </row>
    <row r="20470" spans="16:30" ht="4.5" customHeight="1" x14ac:dyDescent="0.2">
      <c r="P20470" s="75"/>
      <c r="Q20470" s="75"/>
      <c r="W20470" s="75"/>
      <c r="AD20470" s="77"/>
    </row>
    <row r="20471" spans="16:30" ht="4.5" customHeight="1" x14ac:dyDescent="0.2">
      <c r="P20471" s="75"/>
      <c r="Q20471" s="75"/>
      <c r="W20471" s="75"/>
      <c r="AD20471" s="77"/>
    </row>
    <row r="20472" spans="16:30" ht="4.5" customHeight="1" x14ac:dyDescent="0.2">
      <c r="P20472" s="75"/>
      <c r="Q20472" s="75"/>
      <c r="W20472" s="75"/>
      <c r="AD20472" s="77"/>
    </row>
    <row r="20473" spans="16:30" ht="4.5" customHeight="1" x14ac:dyDescent="0.2">
      <c r="P20473" s="75"/>
      <c r="Q20473" s="75"/>
      <c r="W20473" s="75"/>
      <c r="AD20473" s="77"/>
    </row>
    <row r="20474" spans="16:30" ht="4.5" customHeight="1" x14ac:dyDescent="0.2">
      <c r="P20474" s="75"/>
      <c r="Q20474" s="75"/>
      <c r="W20474" s="75"/>
      <c r="AD20474" s="77"/>
    </row>
    <row r="20475" spans="16:30" ht="4.5" customHeight="1" x14ac:dyDescent="0.2">
      <c r="P20475" s="75"/>
      <c r="Q20475" s="75"/>
      <c r="W20475" s="75"/>
      <c r="AD20475" s="77"/>
    </row>
    <row r="20476" spans="16:30" ht="4.5" customHeight="1" x14ac:dyDescent="0.2">
      <c r="P20476" s="75"/>
      <c r="Q20476" s="75"/>
      <c r="W20476" s="75"/>
      <c r="AD20476" s="77"/>
    </row>
    <row r="20477" spans="16:30" ht="4.5" customHeight="1" x14ac:dyDescent="0.2">
      <c r="P20477" s="75"/>
      <c r="Q20477" s="75"/>
      <c r="W20477" s="75"/>
      <c r="AD20477" s="77"/>
    </row>
    <row r="20478" spans="16:30" ht="4.5" customHeight="1" x14ac:dyDescent="0.2">
      <c r="P20478" s="75"/>
      <c r="Q20478" s="75"/>
      <c r="W20478" s="75"/>
      <c r="AD20478" s="77"/>
    </row>
    <row r="20479" spans="16:30" ht="4.5" customHeight="1" x14ac:dyDescent="0.2">
      <c r="P20479" s="75"/>
      <c r="Q20479" s="75"/>
      <c r="W20479" s="75"/>
      <c r="AD20479" s="77"/>
    </row>
    <row r="20480" spans="16:30" ht="4.5" customHeight="1" x14ac:dyDescent="0.2">
      <c r="P20480" s="75"/>
      <c r="Q20480" s="75"/>
      <c r="W20480" s="75"/>
      <c r="AD20480" s="77"/>
    </row>
    <row r="20481" spans="16:30" ht="4.5" customHeight="1" x14ac:dyDescent="0.2">
      <c r="P20481" s="75"/>
      <c r="Q20481" s="75"/>
      <c r="W20481" s="75"/>
      <c r="AD20481" s="77"/>
    </row>
    <row r="20482" spans="16:30" ht="4.5" customHeight="1" x14ac:dyDescent="0.2">
      <c r="P20482" s="75"/>
      <c r="Q20482" s="75"/>
      <c r="W20482" s="75"/>
      <c r="AD20482" s="77"/>
    </row>
    <row r="20483" spans="16:30" ht="4.5" customHeight="1" x14ac:dyDescent="0.2">
      <c r="P20483" s="75"/>
      <c r="Q20483" s="75"/>
      <c r="W20483" s="75"/>
      <c r="AD20483" s="77"/>
    </row>
    <row r="20484" spans="16:30" ht="4.5" customHeight="1" x14ac:dyDescent="0.2">
      <c r="P20484" s="75"/>
      <c r="Q20484" s="75"/>
      <c r="W20484" s="75"/>
      <c r="AD20484" s="77"/>
    </row>
    <row r="20485" spans="16:30" ht="4.5" customHeight="1" x14ac:dyDescent="0.2">
      <c r="P20485" s="75"/>
      <c r="Q20485" s="75"/>
      <c r="W20485" s="75"/>
      <c r="AD20485" s="77"/>
    </row>
    <row r="20486" spans="16:30" ht="4.5" customHeight="1" x14ac:dyDescent="0.2">
      <c r="P20486" s="75"/>
      <c r="Q20486" s="75"/>
      <c r="W20486" s="75"/>
      <c r="AD20486" s="77"/>
    </row>
    <row r="20487" spans="16:30" ht="4.5" customHeight="1" x14ac:dyDescent="0.2">
      <c r="P20487" s="75"/>
      <c r="Q20487" s="75"/>
      <c r="W20487" s="75"/>
      <c r="AD20487" s="77"/>
    </row>
    <row r="20488" spans="16:30" ht="4.5" customHeight="1" x14ac:dyDescent="0.2">
      <c r="P20488" s="75"/>
      <c r="Q20488" s="75"/>
      <c r="W20488" s="75"/>
      <c r="AD20488" s="77"/>
    </row>
    <row r="20489" spans="16:30" ht="4.5" customHeight="1" x14ac:dyDescent="0.2">
      <c r="P20489" s="75"/>
      <c r="Q20489" s="75"/>
      <c r="W20489" s="75"/>
      <c r="AD20489" s="77"/>
    </row>
    <row r="20490" spans="16:30" ht="4.5" customHeight="1" x14ac:dyDescent="0.2">
      <c r="P20490" s="75"/>
      <c r="Q20490" s="75"/>
      <c r="W20490" s="75"/>
      <c r="AD20490" s="77"/>
    </row>
    <row r="20491" spans="16:30" ht="4.5" customHeight="1" x14ac:dyDescent="0.2">
      <c r="P20491" s="75"/>
      <c r="Q20491" s="75"/>
      <c r="W20491" s="75"/>
      <c r="AD20491" s="77"/>
    </row>
    <row r="20492" spans="16:30" ht="4.5" customHeight="1" x14ac:dyDescent="0.2">
      <c r="P20492" s="75"/>
      <c r="Q20492" s="75"/>
      <c r="W20492" s="75"/>
      <c r="AD20492" s="77"/>
    </row>
    <row r="20493" spans="16:30" ht="4.5" customHeight="1" x14ac:dyDescent="0.2">
      <c r="P20493" s="75"/>
      <c r="Q20493" s="75"/>
      <c r="W20493" s="75"/>
      <c r="AD20493" s="77"/>
    </row>
    <row r="20494" spans="16:30" ht="4.5" customHeight="1" x14ac:dyDescent="0.2">
      <c r="P20494" s="75"/>
      <c r="Q20494" s="75"/>
      <c r="W20494" s="75"/>
      <c r="AD20494" s="77"/>
    </row>
    <row r="20495" spans="16:30" ht="4.5" customHeight="1" x14ac:dyDescent="0.2">
      <c r="P20495" s="75"/>
      <c r="Q20495" s="75"/>
      <c r="W20495" s="75"/>
      <c r="AD20495" s="77"/>
    </row>
    <row r="20496" spans="16:30" ht="4.5" customHeight="1" x14ac:dyDescent="0.2">
      <c r="P20496" s="75"/>
      <c r="Q20496" s="75"/>
      <c r="W20496" s="75"/>
      <c r="AD20496" s="77"/>
    </row>
    <row r="20497" spans="16:30" ht="4.5" customHeight="1" x14ac:dyDescent="0.2">
      <c r="P20497" s="75"/>
      <c r="Q20497" s="75"/>
      <c r="W20497" s="75"/>
      <c r="AD20497" s="77"/>
    </row>
    <row r="20498" spans="16:30" ht="4.5" customHeight="1" x14ac:dyDescent="0.2">
      <c r="P20498" s="75"/>
      <c r="Q20498" s="75"/>
      <c r="W20498" s="75"/>
      <c r="AD20498" s="77"/>
    </row>
    <row r="20499" spans="16:30" ht="4.5" customHeight="1" x14ac:dyDescent="0.2">
      <c r="P20499" s="75"/>
      <c r="Q20499" s="75"/>
      <c r="W20499" s="75"/>
      <c r="AD20499" s="77"/>
    </row>
    <row r="20500" spans="16:30" ht="4.5" customHeight="1" x14ac:dyDescent="0.2">
      <c r="P20500" s="75"/>
      <c r="Q20500" s="75"/>
      <c r="W20500" s="75"/>
      <c r="AD20500" s="77"/>
    </row>
    <row r="20501" spans="16:30" ht="4.5" customHeight="1" x14ac:dyDescent="0.2">
      <c r="P20501" s="75"/>
      <c r="Q20501" s="75"/>
      <c r="W20501" s="75"/>
      <c r="AD20501" s="77"/>
    </row>
    <row r="20502" spans="16:30" ht="4.5" customHeight="1" x14ac:dyDescent="0.2">
      <c r="P20502" s="75"/>
      <c r="Q20502" s="75"/>
      <c r="W20502" s="75"/>
      <c r="AD20502" s="77"/>
    </row>
    <row r="20503" spans="16:30" ht="4.5" customHeight="1" x14ac:dyDescent="0.2">
      <c r="P20503" s="75"/>
      <c r="Q20503" s="75"/>
      <c r="W20503" s="75"/>
      <c r="AD20503" s="77"/>
    </row>
    <row r="20504" spans="16:30" ht="4.5" customHeight="1" x14ac:dyDescent="0.2">
      <c r="P20504" s="75"/>
      <c r="Q20504" s="75"/>
      <c r="W20504" s="75"/>
      <c r="AD20504" s="77"/>
    </row>
    <row r="20505" spans="16:30" ht="4.5" customHeight="1" x14ac:dyDescent="0.2">
      <c r="P20505" s="75"/>
      <c r="Q20505" s="75"/>
      <c r="W20505" s="75"/>
      <c r="AD20505" s="77"/>
    </row>
    <row r="20506" spans="16:30" ht="4.5" customHeight="1" x14ac:dyDescent="0.2">
      <c r="P20506" s="75"/>
      <c r="Q20506" s="75"/>
      <c r="W20506" s="75"/>
      <c r="AD20506" s="77"/>
    </row>
    <row r="20507" spans="16:30" ht="4.5" customHeight="1" x14ac:dyDescent="0.2">
      <c r="P20507" s="75"/>
      <c r="Q20507" s="75"/>
      <c r="W20507" s="75"/>
      <c r="AD20507" s="77"/>
    </row>
    <row r="20508" spans="16:30" ht="4.5" customHeight="1" x14ac:dyDescent="0.2">
      <c r="P20508" s="75"/>
      <c r="Q20508" s="75"/>
      <c r="W20508" s="75"/>
      <c r="AD20508" s="77"/>
    </row>
    <row r="20509" spans="16:30" ht="4.5" customHeight="1" x14ac:dyDescent="0.2">
      <c r="P20509" s="75"/>
      <c r="Q20509" s="75"/>
      <c r="W20509" s="75"/>
      <c r="AD20509" s="77"/>
    </row>
    <row r="20510" spans="16:30" ht="4.5" customHeight="1" x14ac:dyDescent="0.2">
      <c r="P20510" s="75"/>
      <c r="Q20510" s="75"/>
      <c r="W20510" s="75"/>
      <c r="AD20510" s="77"/>
    </row>
    <row r="20511" spans="16:30" ht="4.5" customHeight="1" x14ac:dyDescent="0.2">
      <c r="P20511" s="75"/>
      <c r="Q20511" s="75"/>
      <c r="W20511" s="75"/>
      <c r="AD20511" s="77"/>
    </row>
    <row r="20512" spans="16:30" ht="4.5" customHeight="1" x14ac:dyDescent="0.2">
      <c r="P20512" s="75"/>
      <c r="Q20512" s="75"/>
      <c r="W20512" s="75"/>
      <c r="AD20512" s="77"/>
    </row>
    <row r="20513" spans="16:30" ht="4.5" customHeight="1" x14ac:dyDescent="0.2">
      <c r="P20513" s="75"/>
      <c r="Q20513" s="75"/>
      <c r="W20513" s="75"/>
      <c r="AD20513" s="77"/>
    </row>
    <row r="20514" spans="16:30" ht="4.5" customHeight="1" x14ac:dyDescent="0.2">
      <c r="P20514" s="75"/>
      <c r="Q20514" s="75"/>
      <c r="W20514" s="75"/>
      <c r="AD20514" s="77"/>
    </row>
    <row r="20515" spans="16:30" ht="4.5" customHeight="1" x14ac:dyDescent="0.2">
      <c r="P20515" s="75"/>
      <c r="Q20515" s="75"/>
      <c r="W20515" s="75"/>
      <c r="AD20515" s="77"/>
    </row>
    <row r="20516" spans="16:30" ht="4.5" customHeight="1" x14ac:dyDescent="0.2">
      <c r="P20516" s="75"/>
      <c r="Q20516" s="75"/>
      <c r="W20516" s="75"/>
      <c r="AD20516" s="77"/>
    </row>
    <row r="20517" spans="16:30" ht="4.5" customHeight="1" x14ac:dyDescent="0.2">
      <c r="P20517" s="75"/>
      <c r="Q20517" s="75"/>
      <c r="W20517" s="75"/>
      <c r="AD20517" s="77"/>
    </row>
    <row r="20518" spans="16:30" ht="4.5" customHeight="1" x14ac:dyDescent="0.2">
      <c r="P20518" s="75"/>
      <c r="Q20518" s="75"/>
      <c r="W20518" s="75"/>
      <c r="AD20518" s="77"/>
    </row>
    <row r="20519" spans="16:30" ht="4.5" customHeight="1" x14ac:dyDescent="0.2">
      <c r="P20519" s="75"/>
      <c r="Q20519" s="75"/>
      <c r="W20519" s="75"/>
      <c r="AD20519" s="77"/>
    </row>
    <row r="20520" spans="16:30" ht="4.5" customHeight="1" x14ac:dyDescent="0.2">
      <c r="P20520" s="75"/>
      <c r="Q20520" s="75"/>
      <c r="W20520" s="75"/>
      <c r="AD20520" s="77"/>
    </row>
    <row r="20521" spans="16:30" ht="4.5" customHeight="1" x14ac:dyDescent="0.2">
      <c r="P20521" s="75"/>
      <c r="Q20521" s="75"/>
      <c r="W20521" s="75"/>
      <c r="AD20521" s="77"/>
    </row>
    <row r="20522" spans="16:30" ht="4.5" customHeight="1" x14ac:dyDescent="0.2">
      <c r="P20522" s="75"/>
      <c r="Q20522" s="75"/>
      <c r="W20522" s="75"/>
      <c r="AD20522" s="77"/>
    </row>
    <row r="20523" spans="16:30" ht="4.5" customHeight="1" x14ac:dyDescent="0.2">
      <c r="P20523" s="75"/>
      <c r="Q20523" s="75"/>
      <c r="W20523" s="75"/>
      <c r="AD20523" s="77"/>
    </row>
    <row r="20524" spans="16:30" ht="4.5" customHeight="1" x14ac:dyDescent="0.2">
      <c r="P20524" s="75"/>
      <c r="Q20524" s="75"/>
      <c r="W20524" s="75"/>
      <c r="AD20524" s="77"/>
    </row>
    <row r="20525" spans="16:30" ht="4.5" customHeight="1" x14ac:dyDescent="0.2">
      <c r="P20525" s="75"/>
      <c r="Q20525" s="75"/>
      <c r="W20525" s="75"/>
      <c r="AD20525" s="77"/>
    </row>
    <row r="20526" spans="16:30" ht="4.5" customHeight="1" x14ac:dyDescent="0.2">
      <c r="P20526" s="75"/>
      <c r="Q20526" s="75"/>
      <c r="W20526" s="75"/>
      <c r="AD20526" s="77"/>
    </row>
    <row r="20527" spans="16:30" ht="4.5" customHeight="1" x14ac:dyDescent="0.2">
      <c r="P20527" s="75"/>
      <c r="Q20527" s="75"/>
      <c r="W20527" s="75"/>
      <c r="AD20527" s="77"/>
    </row>
    <row r="20528" spans="16:30" ht="4.5" customHeight="1" x14ac:dyDescent="0.2">
      <c r="P20528" s="75"/>
      <c r="Q20528" s="75"/>
      <c r="W20528" s="75"/>
      <c r="AD20528" s="77"/>
    </row>
    <row r="20529" spans="16:30" ht="4.5" customHeight="1" x14ac:dyDescent="0.2">
      <c r="P20529" s="75"/>
      <c r="Q20529" s="75"/>
      <c r="W20529" s="75"/>
      <c r="AD20529" s="77"/>
    </row>
    <row r="20530" spans="16:30" ht="4.5" customHeight="1" x14ac:dyDescent="0.2">
      <c r="P20530" s="75"/>
      <c r="Q20530" s="75"/>
      <c r="W20530" s="75"/>
      <c r="AD20530" s="77"/>
    </row>
    <row r="20531" spans="16:30" ht="4.5" customHeight="1" x14ac:dyDescent="0.2">
      <c r="P20531" s="75"/>
      <c r="Q20531" s="75"/>
      <c r="W20531" s="75"/>
      <c r="AD20531" s="77"/>
    </row>
    <row r="20532" spans="16:30" ht="4.5" customHeight="1" x14ac:dyDescent="0.2">
      <c r="P20532" s="75"/>
      <c r="Q20532" s="75"/>
      <c r="W20532" s="75"/>
      <c r="AD20532" s="77"/>
    </row>
    <row r="20533" spans="16:30" ht="4.5" customHeight="1" x14ac:dyDescent="0.2">
      <c r="P20533" s="75"/>
      <c r="Q20533" s="75"/>
      <c r="W20533" s="75"/>
      <c r="AD20533" s="77"/>
    </row>
    <row r="20534" spans="16:30" ht="4.5" customHeight="1" x14ac:dyDescent="0.2">
      <c r="P20534" s="75"/>
      <c r="Q20534" s="75"/>
      <c r="W20534" s="75"/>
      <c r="AD20534" s="77"/>
    </row>
    <row r="20535" spans="16:30" ht="4.5" customHeight="1" x14ac:dyDescent="0.2">
      <c r="P20535" s="75"/>
      <c r="Q20535" s="75"/>
      <c r="W20535" s="75"/>
      <c r="AD20535" s="77"/>
    </row>
    <row r="20536" spans="16:30" ht="4.5" customHeight="1" x14ac:dyDescent="0.2">
      <c r="P20536" s="75"/>
      <c r="Q20536" s="75"/>
      <c r="W20536" s="75"/>
      <c r="AD20536" s="77"/>
    </row>
    <row r="20537" spans="16:30" ht="4.5" customHeight="1" x14ac:dyDescent="0.2">
      <c r="P20537" s="75"/>
      <c r="Q20537" s="75"/>
      <c r="W20537" s="75"/>
      <c r="AD20537" s="77"/>
    </row>
    <row r="20538" spans="16:30" ht="4.5" customHeight="1" x14ac:dyDescent="0.2">
      <c r="P20538" s="75"/>
      <c r="Q20538" s="75"/>
      <c r="W20538" s="75"/>
      <c r="AD20538" s="77"/>
    </row>
    <row r="20539" spans="16:30" ht="4.5" customHeight="1" x14ac:dyDescent="0.2">
      <c r="P20539" s="75"/>
      <c r="Q20539" s="75"/>
      <c r="W20539" s="75"/>
      <c r="AD20539" s="77"/>
    </row>
    <row r="20540" spans="16:30" ht="4.5" customHeight="1" x14ac:dyDescent="0.2">
      <c r="P20540" s="75"/>
      <c r="Q20540" s="75"/>
      <c r="W20540" s="75"/>
      <c r="AD20540" s="77"/>
    </row>
    <row r="20541" spans="16:30" ht="4.5" customHeight="1" x14ac:dyDescent="0.2">
      <c r="P20541" s="75"/>
      <c r="Q20541" s="75"/>
      <c r="W20541" s="75"/>
      <c r="AD20541" s="77"/>
    </row>
    <row r="20542" spans="16:30" ht="4.5" customHeight="1" x14ac:dyDescent="0.2">
      <c r="P20542" s="75"/>
      <c r="Q20542" s="75"/>
      <c r="W20542" s="75"/>
      <c r="AD20542" s="77"/>
    </row>
    <row r="20543" spans="16:30" ht="4.5" customHeight="1" x14ac:dyDescent="0.2">
      <c r="P20543" s="75"/>
      <c r="Q20543" s="75"/>
      <c r="W20543" s="75"/>
      <c r="AD20543" s="77"/>
    </row>
    <row r="20544" spans="16:30" ht="4.5" customHeight="1" x14ac:dyDescent="0.2">
      <c r="P20544" s="75"/>
      <c r="Q20544" s="75"/>
      <c r="W20544" s="75"/>
      <c r="AD20544" s="77"/>
    </row>
    <row r="20545" spans="16:30" ht="4.5" customHeight="1" x14ac:dyDescent="0.2">
      <c r="P20545" s="75"/>
      <c r="Q20545" s="75"/>
      <c r="W20545" s="75"/>
      <c r="AD20545" s="77"/>
    </row>
    <row r="20546" spans="16:30" ht="4.5" customHeight="1" x14ac:dyDescent="0.2">
      <c r="P20546" s="75"/>
      <c r="Q20546" s="75"/>
      <c r="W20546" s="75"/>
      <c r="AD20546" s="77"/>
    </row>
    <row r="20547" spans="16:30" ht="4.5" customHeight="1" x14ac:dyDescent="0.2">
      <c r="P20547" s="75"/>
      <c r="Q20547" s="75"/>
      <c r="W20547" s="75"/>
      <c r="AD20547" s="77"/>
    </row>
    <row r="20548" spans="16:30" ht="4.5" customHeight="1" x14ac:dyDescent="0.2">
      <c r="P20548" s="75"/>
      <c r="Q20548" s="75"/>
      <c r="W20548" s="75"/>
      <c r="AD20548" s="77"/>
    </row>
    <row r="20549" spans="16:30" ht="4.5" customHeight="1" x14ac:dyDescent="0.2">
      <c r="P20549" s="75"/>
      <c r="Q20549" s="75"/>
      <c r="W20549" s="75"/>
      <c r="AD20549" s="77"/>
    </row>
    <row r="20550" spans="16:30" ht="4.5" customHeight="1" x14ac:dyDescent="0.2">
      <c r="P20550" s="75"/>
      <c r="Q20550" s="75"/>
      <c r="W20550" s="75"/>
      <c r="AD20550" s="77"/>
    </row>
    <row r="20551" spans="16:30" ht="4.5" customHeight="1" x14ac:dyDescent="0.2">
      <c r="P20551" s="75"/>
      <c r="Q20551" s="75"/>
      <c r="W20551" s="75"/>
      <c r="AD20551" s="77"/>
    </row>
    <row r="20552" spans="16:30" ht="4.5" customHeight="1" x14ac:dyDescent="0.2">
      <c r="P20552" s="75"/>
      <c r="Q20552" s="75"/>
      <c r="W20552" s="75"/>
      <c r="AD20552" s="77"/>
    </row>
    <row r="20553" spans="16:30" ht="4.5" customHeight="1" x14ac:dyDescent="0.2">
      <c r="P20553" s="75"/>
      <c r="Q20553" s="75"/>
      <c r="W20553" s="75"/>
      <c r="AD20553" s="77"/>
    </row>
    <row r="20554" spans="16:30" ht="4.5" customHeight="1" x14ac:dyDescent="0.2">
      <c r="P20554" s="75"/>
      <c r="Q20554" s="75"/>
      <c r="W20554" s="75"/>
      <c r="AD20554" s="77"/>
    </row>
    <row r="20555" spans="16:30" ht="4.5" customHeight="1" x14ac:dyDescent="0.2">
      <c r="P20555" s="75"/>
      <c r="Q20555" s="75"/>
      <c r="W20555" s="75"/>
      <c r="AD20555" s="77"/>
    </row>
    <row r="20556" spans="16:30" ht="4.5" customHeight="1" x14ac:dyDescent="0.2">
      <c r="P20556" s="75"/>
      <c r="Q20556" s="75"/>
      <c r="W20556" s="75"/>
      <c r="AD20556" s="77"/>
    </row>
    <row r="20557" spans="16:30" ht="4.5" customHeight="1" x14ac:dyDescent="0.2">
      <c r="P20557" s="75"/>
      <c r="Q20557" s="75"/>
      <c r="W20557" s="75"/>
      <c r="AD20557" s="77"/>
    </row>
    <row r="20558" spans="16:30" ht="4.5" customHeight="1" x14ac:dyDescent="0.2">
      <c r="P20558" s="75"/>
      <c r="Q20558" s="75"/>
      <c r="W20558" s="75"/>
      <c r="AD20558" s="77"/>
    </row>
    <row r="20559" spans="16:30" ht="4.5" customHeight="1" x14ac:dyDescent="0.2">
      <c r="P20559" s="75"/>
      <c r="Q20559" s="75"/>
      <c r="W20559" s="75"/>
      <c r="AD20559" s="77"/>
    </row>
    <row r="20560" spans="16:30" ht="4.5" customHeight="1" x14ac:dyDescent="0.2">
      <c r="P20560" s="75"/>
      <c r="Q20560" s="75"/>
      <c r="W20560" s="75"/>
      <c r="AD20560" s="77"/>
    </row>
    <row r="20561" spans="16:30" ht="4.5" customHeight="1" x14ac:dyDescent="0.2">
      <c r="P20561" s="75"/>
      <c r="Q20561" s="75"/>
      <c r="W20561" s="75"/>
      <c r="AD20561" s="77"/>
    </row>
    <row r="20562" spans="16:30" ht="4.5" customHeight="1" x14ac:dyDescent="0.2">
      <c r="P20562" s="75"/>
      <c r="Q20562" s="75"/>
      <c r="W20562" s="75"/>
      <c r="AD20562" s="77"/>
    </row>
    <row r="20563" spans="16:30" ht="4.5" customHeight="1" x14ac:dyDescent="0.2">
      <c r="P20563" s="75"/>
      <c r="Q20563" s="75"/>
      <c r="W20563" s="75"/>
      <c r="AD20563" s="77"/>
    </row>
    <row r="20564" spans="16:30" ht="4.5" customHeight="1" x14ac:dyDescent="0.2">
      <c r="P20564" s="75"/>
      <c r="Q20564" s="75"/>
      <c r="W20564" s="75"/>
      <c r="AD20564" s="77"/>
    </row>
    <row r="20565" spans="16:30" ht="4.5" customHeight="1" x14ac:dyDescent="0.2">
      <c r="P20565" s="75"/>
      <c r="Q20565" s="75"/>
      <c r="W20565" s="75"/>
      <c r="AD20565" s="77"/>
    </row>
    <row r="20566" spans="16:30" ht="4.5" customHeight="1" x14ac:dyDescent="0.2">
      <c r="P20566" s="75"/>
      <c r="Q20566" s="75"/>
      <c r="W20566" s="75"/>
      <c r="AD20566" s="77"/>
    </row>
    <row r="20567" spans="16:30" ht="4.5" customHeight="1" x14ac:dyDescent="0.2">
      <c r="P20567" s="75"/>
      <c r="Q20567" s="75"/>
      <c r="W20567" s="75"/>
      <c r="AD20567" s="77"/>
    </row>
    <row r="20568" spans="16:30" ht="4.5" customHeight="1" x14ac:dyDescent="0.2">
      <c r="P20568" s="75"/>
      <c r="Q20568" s="75"/>
      <c r="W20568" s="75"/>
      <c r="AD20568" s="77"/>
    </row>
    <row r="20569" spans="16:30" ht="4.5" customHeight="1" x14ac:dyDescent="0.2">
      <c r="P20569" s="75"/>
      <c r="Q20569" s="75"/>
      <c r="W20569" s="75"/>
      <c r="AD20569" s="77"/>
    </row>
    <row r="20570" spans="16:30" ht="4.5" customHeight="1" x14ac:dyDescent="0.2">
      <c r="P20570" s="75"/>
      <c r="Q20570" s="75"/>
      <c r="W20570" s="75"/>
      <c r="AD20570" s="77"/>
    </row>
    <row r="20571" spans="16:30" ht="4.5" customHeight="1" x14ac:dyDescent="0.2">
      <c r="P20571" s="75"/>
      <c r="Q20571" s="75"/>
      <c r="W20571" s="75"/>
      <c r="AD20571" s="77"/>
    </row>
    <row r="20572" spans="16:30" ht="4.5" customHeight="1" x14ac:dyDescent="0.2">
      <c r="P20572" s="75"/>
      <c r="Q20572" s="75"/>
      <c r="W20572" s="75"/>
      <c r="AD20572" s="77"/>
    </row>
    <row r="20573" spans="16:30" ht="4.5" customHeight="1" x14ac:dyDescent="0.2">
      <c r="P20573" s="75"/>
      <c r="Q20573" s="75"/>
      <c r="W20573" s="75"/>
      <c r="AD20573" s="77"/>
    </row>
    <row r="20574" spans="16:30" ht="4.5" customHeight="1" x14ac:dyDescent="0.2">
      <c r="P20574" s="75"/>
      <c r="Q20574" s="75"/>
      <c r="W20574" s="75"/>
      <c r="AD20574" s="77"/>
    </row>
    <row r="20575" spans="16:30" ht="4.5" customHeight="1" x14ac:dyDescent="0.2">
      <c r="P20575" s="75"/>
      <c r="Q20575" s="75"/>
      <c r="W20575" s="75"/>
      <c r="AD20575" s="77"/>
    </row>
    <row r="20576" spans="16:30" ht="4.5" customHeight="1" x14ac:dyDescent="0.2">
      <c r="P20576" s="75"/>
      <c r="Q20576" s="75"/>
      <c r="W20576" s="75"/>
      <c r="AD20576" s="77"/>
    </row>
    <row r="20577" spans="16:30" ht="4.5" customHeight="1" x14ac:dyDescent="0.2">
      <c r="P20577" s="75"/>
      <c r="Q20577" s="75"/>
      <c r="W20577" s="75"/>
      <c r="AD20577" s="77"/>
    </row>
    <row r="20578" spans="16:30" ht="4.5" customHeight="1" x14ac:dyDescent="0.2">
      <c r="P20578" s="75"/>
      <c r="Q20578" s="75"/>
      <c r="W20578" s="75"/>
      <c r="AD20578" s="77"/>
    </row>
    <row r="20579" spans="16:30" ht="4.5" customHeight="1" x14ac:dyDescent="0.2">
      <c r="P20579" s="75"/>
      <c r="Q20579" s="75"/>
      <c r="W20579" s="75"/>
      <c r="AD20579" s="77"/>
    </row>
    <row r="20580" spans="16:30" ht="4.5" customHeight="1" x14ac:dyDescent="0.2">
      <c r="P20580" s="75"/>
      <c r="Q20580" s="75"/>
      <c r="W20580" s="75"/>
      <c r="AD20580" s="77"/>
    </row>
    <row r="20581" spans="16:30" ht="4.5" customHeight="1" x14ac:dyDescent="0.2">
      <c r="P20581" s="75"/>
      <c r="Q20581" s="75"/>
      <c r="W20581" s="75"/>
      <c r="AD20581" s="77"/>
    </row>
    <row r="20582" spans="16:30" ht="4.5" customHeight="1" x14ac:dyDescent="0.2">
      <c r="P20582" s="75"/>
      <c r="Q20582" s="75"/>
      <c r="W20582" s="75"/>
      <c r="AD20582" s="77"/>
    </row>
    <row r="20583" spans="16:30" ht="4.5" customHeight="1" x14ac:dyDescent="0.2">
      <c r="P20583" s="75"/>
      <c r="Q20583" s="75"/>
      <c r="W20583" s="75"/>
      <c r="AD20583" s="77"/>
    </row>
    <row r="20584" spans="16:30" ht="4.5" customHeight="1" x14ac:dyDescent="0.2">
      <c r="P20584" s="75"/>
      <c r="Q20584" s="75"/>
      <c r="W20584" s="75"/>
      <c r="AD20584" s="77"/>
    </row>
    <row r="20585" spans="16:30" ht="4.5" customHeight="1" x14ac:dyDescent="0.2">
      <c r="P20585" s="75"/>
      <c r="Q20585" s="75"/>
      <c r="W20585" s="75"/>
      <c r="AD20585" s="77"/>
    </row>
    <row r="20586" spans="16:30" ht="4.5" customHeight="1" x14ac:dyDescent="0.2">
      <c r="P20586" s="75"/>
      <c r="Q20586" s="75"/>
      <c r="W20586" s="75"/>
      <c r="AD20586" s="77"/>
    </row>
    <row r="20587" spans="16:30" ht="4.5" customHeight="1" x14ac:dyDescent="0.2">
      <c r="P20587" s="75"/>
      <c r="Q20587" s="75"/>
      <c r="W20587" s="75"/>
      <c r="AD20587" s="77"/>
    </row>
    <row r="20588" spans="16:30" ht="4.5" customHeight="1" x14ac:dyDescent="0.2">
      <c r="P20588" s="75"/>
      <c r="Q20588" s="75"/>
      <c r="W20588" s="75"/>
      <c r="AD20588" s="77"/>
    </row>
    <row r="20589" spans="16:30" ht="4.5" customHeight="1" x14ac:dyDescent="0.2">
      <c r="P20589" s="75"/>
      <c r="Q20589" s="75"/>
      <c r="W20589" s="75"/>
      <c r="AD20589" s="77"/>
    </row>
    <row r="20590" spans="16:30" ht="4.5" customHeight="1" x14ac:dyDescent="0.2">
      <c r="P20590" s="75"/>
      <c r="Q20590" s="75"/>
      <c r="W20590" s="75"/>
      <c r="AD20590" s="77"/>
    </row>
    <row r="20591" spans="16:30" ht="4.5" customHeight="1" x14ac:dyDescent="0.2">
      <c r="P20591" s="75"/>
      <c r="Q20591" s="75"/>
      <c r="W20591" s="75"/>
      <c r="AD20591" s="77"/>
    </row>
    <row r="20592" spans="16:30" ht="4.5" customHeight="1" x14ac:dyDescent="0.2">
      <c r="P20592" s="75"/>
      <c r="Q20592" s="75"/>
      <c r="W20592" s="75"/>
      <c r="AD20592" s="77"/>
    </row>
    <row r="20593" spans="16:30" ht="4.5" customHeight="1" x14ac:dyDescent="0.2">
      <c r="P20593" s="75"/>
      <c r="Q20593" s="75"/>
      <c r="W20593" s="75"/>
      <c r="AD20593" s="77"/>
    </row>
    <row r="20594" spans="16:30" ht="4.5" customHeight="1" x14ac:dyDescent="0.2">
      <c r="P20594" s="75"/>
      <c r="Q20594" s="75"/>
      <c r="W20594" s="75"/>
      <c r="AD20594" s="77"/>
    </row>
    <row r="20595" spans="16:30" ht="4.5" customHeight="1" x14ac:dyDescent="0.2">
      <c r="P20595" s="75"/>
      <c r="Q20595" s="75"/>
      <c r="W20595" s="75"/>
      <c r="AD20595" s="77"/>
    </row>
    <row r="20596" spans="16:30" ht="4.5" customHeight="1" x14ac:dyDescent="0.2">
      <c r="P20596" s="75"/>
      <c r="Q20596" s="75"/>
      <c r="W20596" s="75"/>
      <c r="AD20596" s="77"/>
    </row>
    <row r="20597" spans="16:30" ht="4.5" customHeight="1" x14ac:dyDescent="0.2">
      <c r="P20597" s="75"/>
      <c r="Q20597" s="75"/>
      <c r="W20597" s="75"/>
      <c r="AD20597" s="77"/>
    </row>
    <row r="20598" spans="16:30" ht="4.5" customHeight="1" x14ac:dyDescent="0.2">
      <c r="P20598" s="75"/>
      <c r="Q20598" s="75"/>
      <c r="W20598" s="75"/>
      <c r="AD20598" s="77"/>
    </row>
    <row r="20599" spans="16:30" ht="4.5" customHeight="1" x14ac:dyDescent="0.2">
      <c r="P20599" s="75"/>
      <c r="Q20599" s="75"/>
      <c r="W20599" s="75"/>
      <c r="AD20599" s="77"/>
    </row>
    <row r="20600" spans="16:30" ht="4.5" customHeight="1" x14ac:dyDescent="0.2">
      <c r="P20600" s="75"/>
      <c r="Q20600" s="75"/>
      <c r="W20600" s="75"/>
      <c r="AD20600" s="77"/>
    </row>
    <row r="20601" spans="16:30" ht="4.5" customHeight="1" x14ac:dyDescent="0.2">
      <c r="P20601" s="75"/>
      <c r="Q20601" s="75"/>
      <c r="W20601" s="75"/>
      <c r="AD20601" s="77"/>
    </row>
    <row r="20602" spans="16:30" ht="4.5" customHeight="1" x14ac:dyDescent="0.2">
      <c r="P20602" s="75"/>
      <c r="Q20602" s="75"/>
      <c r="W20602" s="75"/>
      <c r="AD20602" s="77"/>
    </row>
    <row r="20603" spans="16:30" ht="4.5" customHeight="1" x14ac:dyDescent="0.2">
      <c r="P20603" s="75"/>
      <c r="Q20603" s="75"/>
      <c r="W20603" s="75"/>
      <c r="AD20603" s="77"/>
    </row>
    <row r="20604" spans="16:30" ht="4.5" customHeight="1" x14ac:dyDescent="0.2">
      <c r="P20604" s="75"/>
      <c r="Q20604" s="75"/>
      <c r="W20604" s="75"/>
      <c r="AD20604" s="77"/>
    </row>
    <row r="20605" spans="16:30" ht="4.5" customHeight="1" x14ac:dyDescent="0.2">
      <c r="P20605" s="75"/>
      <c r="Q20605" s="75"/>
      <c r="W20605" s="75"/>
      <c r="AD20605" s="77"/>
    </row>
    <row r="20606" spans="16:30" ht="4.5" customHeight="1" x14ac:dyDescent="0.2">
      <c r="P20606" s="75"/>
      <c r="Q20606" s="75"/>
      <c r="W20606" s="75"/>
      <c r="AD20606" s="77"/>
    </row>
    <row r="20607" spans="16:30" ht="4.5" customHeight="1" x14ac:dyDescent="0.2">
      <c r="P20607" s="75"/>
      <c r="Q20607" s="75"/>
      <c r="W20607" s="75"/>
      <c r="AD20607" s="77"/>
    </row>
    <row r="20608" spans="16:30" ht="4.5" customHeight="1" x14ac:dyDescent="0.2">
      <c r="P20608" s="75"/>
      <c r="Q20608" s="75"/>
      <c r="W20608" s="75"/>
      <c r="AD20608" s="77"/>
    </row>
    <row r="20609" spans="16:30" ht="4.5" customHeight="1" x14ac:dyDescent="0.2">
      <c r="P20609" s="75"/>
      <c r="Q20609" s="75"/>
      <c r="W20609" s="75"/>
      <c r="AD20609" s="77"/>
    </row>
    <row r="20610" spans="16:30" ht="4.5" customHeight="1" x14ac:dyDescent="0.2">
      <c r="P20610" s="75"/>
      <c r="Q20610" s="75"/>
      <c r="W20610" s="75"/>
      <c r="AD20610" s="77"/>
    </row>
    <row r="20611" spans="16:30" ht="4.5" customHeight="1" x14ac:dyDescent="0.2">
      <c r="P20611" s="75"/>
      <c r="Q20611" s="75"/>
      <c r="W20611" s="75"/>
      <c r="AD20611" s="77"/>
    </row>
    <row r="20612" spans="16:30" ht="4.5" customHeight="1" x14ac:dyDescent="0.2">
      <c r="P20612" s="75"/>
      <c r="Q20612" s="75"/>
      <c r="W20612" s="75"/>
      <c r="AD20612" s="77"/>
    </row>
    <row r="20613" spans="16:30" ht="4.5" customHeight="1" x14ac:dyDescent="0.2">
      <c r="P20613" s="75"/>
      <c r="Q20613" s="75"/>
      <c r="W20613" s="75"/>
      <c r="AD20613" s="77"/>
    </row>
    <row r="20614" spans="16:30" ht="4.5" customHeight="1" x14ac:dyDescent="0.2">
      <c r="P20614" s="75"/>
      <c r="Q20614" s="75"/>
      <c r="W20614" s="75"/>
      <c r="AD20614" s="77"/>
    </row>
    <row r="20615" spans="16:30" ht="4.5" customHeight="1" x14ac:dyDescent="0.2">
      <c r="P20615" s="75"/>
      <c r="Q20615" s="75"/>
      <c r="W20615" s="75"/>
      <c r="AD20615" s="77"/>
    </row>
    <row r="20616" spans="16:30" ht="4.5" customHeight="1" x14ac:dyDescent="0.2">
      <c r="P20616" s="75"/>
      <c r="Q20616" s="75"/>
      <c r="W20616" s="75"/>
      <c r="AD20616" s="77"/>
    </row>
    <row r="20617" spans="16:30" ht="4.5" customHeight="1" x14ac:dyDescent="0.2">
      <c r="P20617" s="75"/>
      <c r="Q20617" s="75"/>
      <c r="W20617" s="75"/>
      <c r="AD20617" s="77"/>
    </row>
    <row r="20618" spans="16:30" ht="4.5" customHeight="1" x14ac:dyDescent="0.2">
      <c r="P20618" s="75"/>
      <c r="Q20618" s="75"/>
      <c r="W20618" s="75"/>
      <c r="AD20618" s="77"/>
    </row>
    <row r="20619" spans="16:30" ht="4.5" customHeight="1" x14ac:dyDescent="0.2">
      <c r="P20619" s="75"/>
      <c r="Q20619" s="75"/>
      <c r="W20619" s="75"/>
      <c r="AD20619" s="77"/>
    </row>
    <row r="20620" spans="16:30" ht="4.5" customHeight="1" x14ac:dyDescent="0.2">
      <c r="P20620" s="75"/>
      <c r="Q20620" s="75"/>
      <c r="W20620" s="75"/>
      <c r="AD20620" s="77"/>
    </row>
    <row r="20621" spans="16:30" ht="4.5" customHeight="1" x14ac:dyDescent="0.2">
      <c r="P20621" s="75"/>
      <c r="Q20621" s="75"/>
      <c r="W20621" s="75"/>
      <c r="AD20621" s="77"/>
    </row>
    <row r="20622" spans="16:30" ht="4.5" customHeight="1" x14ac:dyDescent="0.2">
      <c r="P20622" s="75"/>
      <c r="Q20622" s="75"/>
      <c r="W20622" s="75"/>
      <c r="AD20622" s="77"/>
    </row>
    <row r="20623" spans="16:30" ht="4.5" customHeight="1" x14ac:dyDescent="0.2">
      <c r="P20623" s="75"/>
      <c r="Q20623" s="75"/>
      <c r="W20623" s="75"/>
      <c r="AD20623" s="77"/>
    </row>
    <row r="20624" spans="16:30" ht="4.5" customHeight="1" x14ac:dyDescent="0.2">
      <c r="P20624" s="75"/>
      <c r="Q20624" s="75"/>
      <c r="W20624" s="75"/>
      <c r="AD20624" s="77"/>
    </row>
    <row r="20625" spans="16:30" ht="4.5" customHeight="1" x14ac:dyDescent="0.2">
      <c r="P20625" s="75"/>
      <c r="Q20625" s="75"/>
      <c r="W20625" s="75"/>
      <c r="AD20625" s="77"/>
    </row>
    <row r="20626" spans="16:30" ht="4.5" customHeight="1" x14ac:dyDescent="0.2">
      <c r="P20626" s="75"/>
      <c r="Q20626" s="75"/>
      <c r="W20626" s="75"/>
      <c r="AD20626" s="77"/>
    </row>
    <row r="20627" spans="16:30" ht="4.5" customHeight="1" x14ac:dyDescent="0.2">
      <c r="P20627" s="75"/>
      <c r="Q20627" s="75"/>
      <c r="W20627" s="75"/>
      <c r="AD20627" s="77"/>
    </row>
    <row r="20628" spans="16:30" ht="4.5" customHeight="1" x14ac:dyDescent="0.2">
      <c r="P20628" s="75"/>
      <c r="Q20628" s="75"/>
      <c r="W20628" s="75"/>
      <c r="AD20628" s="77"/>
    </row>
    <row r="20629" spans="16:30" ht="4.5" customHeight="1" x14ac:dyDescent="0.2">
      <c r="P20629" s="75"/>
      <c r="Q20629" s="75"/>
      <c r="W20629" s="75"/>
      <c r="AD20629" s="77"/>
    </row>
    <row r="20630" spans="16:30" ht="4.5" customHeight="1" x14ac:dyDescent="0.2">
      <c r="P20630" s="75"/>
      <c r="Q20630" s="75"/>
      <c r="W20630" s="75"/>
      <c r="AD20630" s="77"/>
    </row>
    <row r="20631" spans="16:30" ht="4.5" customHeight="1" x14ac:dyDescent="0.2">
      <c r="P20631" s="75"/>
      <c r="Q20631" s="75"/>
      <c r="W20631" s="75"/>
      <c r="AD20631" s="77"/>
    </row>
    <row r="20632" spans="16:30" ht="4.5" customHeight="1" x14ac:dyDescent="0.2">
      <c r="P20632" s="75"/>
      <c r="Q20632" s="75"/>
      <c r="W20632" s="75"/>
      <c r="AD20632" s="77"/>
    </row>
    <row r="20633" spans="16:30" ht="4.5" customHeight="1" x14ac:dyDescent="0.2">
      <c r="P20633" s="75"/>
      <c r="Q20633" s="75"/>
      <c r="W20633" s="75"/>
      <c r="AD20633" s="77"/>
    </row>
    <row r="20634" spans="16:30" ht="4.5" customHeight="1" x14ac:dyDescent="0.2">
      <c r="P20634" s="75"/>
      <c r="Q20634" s="75"/>
      <c r="W20634" s="75"/>
      <c r="AD20634" s="77"/>
    </row>
    <row r="20635" spans="16:30" ht="4.5" customHeight="1" x14ac:dyDescent="0.2">
      <c r="P20635" s="75"/>
      <c r="Q20635" s="75"/>
      <c r="W20635" s="75"/>
      <c r="AD20635" s="77"/>
    </row>
    <row r="20636" spans="16:30" ht="4.5" customHeight="1" x14ac:dyDescent="0.2">
      <c r="P20636" s="75"/>
      <c r="Q20636" s="75"/>
      <c r="W20636" s="75"/>
      <c r="AD20636" s="77"/>
    </row>
    <row r="20637" spans="16:30" ht="4.5" customHeight="1" x14ac:dyDescent="0.2">
      <c r="P20637" s="75"/>
      <c r="Q20637" s="75"/>
      <c r="W20637" s="75"/>
      <c r="AD20637" s="77"/>
    </row>
    <row r="20638" spans="16:30" ht="4.5" customHeight="1" x14ac:dyDescent="0.2">
      <c r="P20638" s="75"/>
      <c r="Q20638" s="75"/>
      <c r="W20638" s="75"/>
      <c r="AD20638" s="77"/>
    </row>
    <row r="20639" spans="16:30" ht="4.5" customHeight="1" x14ac:dyDescent="0.2">
      <c r="P20639" s="75"/>
      <c r="Q20639" s="75"/>
      <c r="W20639" s="75"/>
      <c r="AD20639" s="77"/>
    </row>
    <row r="20640" spans="16:30" ht="4.5" customHeight="1" x14ac:dyDescent="0.2">
      <c r="P20640" s="75"/>
      <c r="Q20640" s="75"/>
      <c r="W20640" s="75"/>
      <c r="AD20640" s="77"/>
    </row>
    <row r="20641" spans="16:30" ht="4.5" customHeight="1" x14ac:dyDescent="0.2">
      <c r="P20641" s="75"/>
      <c r="Q20641" s="75"/>
      <c r="W20641" s="75"/>
      <c r="AD20641" s="77"/>
    </row>
    <row r="20642" spans="16:30" ht="4.5" customHeight="1" x14ac:dyDescent="0.2">
      <c r="P20642" s="75"/>
      <c r="Q20642" s="75"/>
      <c r="W20642" s="75"/>
      <c r="AD20642" s="77"/>
    </row>
    <row r="20643" spans="16:30" ht="4.5" customHeight="1" x14ac:dyDescent="0.2">
      <c r="P20643" s="75"/>
      <c r="Q20643" s="75"/>
      <c r="W20643" s="75"/>
      <c r="AD20643" s="77"/>
    </row>
    <row r="20644" spans="16:30" ht="4.5" customHeight="1" x14ac:dyDescent="0.2">
      <c r="P20644" s="75"/>
      <c r="Q20644" s="75"/>
      <c r="W20644" s="75"/>
      <c r="AD20644" s="77"/>
    </row>
    <row r="20645" spans="16:30" ht="4.5" customHeight="1" x14ac:dyDescent="0.2">
      <c r="P20645" s="75"/>
      <c r="Q20645" s="75"/>
      <c r="W20645" s="75"/>
      <c r="AD20645" s="77"/>
    </row>
    <row r="20646" spans="16:30" ht="4.5" customHeight="1" x14ac:dyDescent="0.2">
      <c r="P20646" s="75"/>
      <c r="Q20646" s="75"/>
      <c r="W20646" s="75"/>
      <c r="AD20646" s="77"/>
    </row>
    <row r="20647" spans="16:30" ht="4.5" customHeight="1" x14ac:dyDescent="0.2">
      <c r="P20647" s="75"/>
      <c r="Q20647" s="75"/>
      <c r="W20647" s="75"/>
      <c r="AD20647" s="77"/>
    </row>
    <row r="20648" spans="16:30" ht="4.5" customHeight="1" x14ac:dyDescent="0.2">
      <c r="P20648" s="75"/>
      <c r="Q20648" s="75"/>
      <c r="W20648" s="75"/>
      <c r="AD20648" s="77"/>
    </row>
    <row r="20649" spans="16:30" ht="4.5" customHeight="1" x14ac:dyDescent="0.2">
      <c r="P20649" s="75"/>
      <c r="Q20649" s="75"/>
      <c r="W20649" s="75"/>
      <c r="AD20649" s="77"/>
    </row>
    <row r="20650" spans="16:30" ht="4.5" customHeight="1" x14ac:dyDescent="0.2">
      <c r="P20650" s="75"/>
      <c r="Q20650" s="75"/>
      <c r="W20650" s="75"/>
      <c r="AD20650" s="77"/>
    </row>
    <row r="20651" spans="16:30" ht="4.5" customHeight="1" x14ac:dyDescent="0.2">
      <c r="P20651" s="75"/>
      <c r="Q20651" s="75"/>
      <c r="W20651" s="75"/>
      <c r="AD20651" s="77"/>
    </row>
    <row r="20652" spans="16:30" ht="4.5" customHeight="1" x14ac:dyDescent="0.2">
      <c r="P20652" s="75"/>
      <c r="Q20652" s="75"/>
      <c r="W20652" s="75"/>
      <c r="AD20652" s="77"/>
    </row>
    <row r="20653" spans="16:30" ht="4.5" customHeight="1" x14ac:dyDescent="0.2">
      <c r="P20653" s="75"/>
      <c r="Q20653" s="75"/>
      <c r="W20653" s="75"/>
      <c r="AD20653" s="77"/>
    </row>
    <row r="20654" spans="16:30" ht="4.5" customHeight="1" x14ac:dyDescent="0.2">
      <c r="P20654" s="75"/>
      <c r="Q20654" s="75"/>
      <c r="W20654" s="75"/>
      <c r="AD20654" s="77"/>
    </row>
    <row r="20655" spans="16:30" ht="4.5" customHeight="1" x14ac:dyDescent="0.2">
      <c r="P20655" s="75"/>
      <c r="Q20655" s="75"/>
      <c r="W20655" s="75"/>
      <c r="AD20655" s="77"/>
    </row>
    <row r="20656" spans="16:30" ht="4.5" customHeight="1" x14ac:dyDescent="0.2">
      <c r="P20656" s="75"/>
      <c r="Q20656" s="75"/>
      <c r="W20656" s="75"/>
      <c r="AD20656" s="77"/>
    </row>
    <row r="20657" spans="16:30" ht="4.5" customHeight="1" x14ac:dyDescent="0.2">
      <c r="P20657" s="75"/>
      <c r="Q20657" s="75"/>
      <c r="W20657" s="75"/>
      <c r="AD20657" s="77"/>
    </row>
    <row r="20658" spans="16:30" ht="4.5" customHeight="1" x14ac:dyDescent="0.2">
      <c r="P20658" s="75"/>
      <c r="Q20658" s="75"/>
      <c r="W20658" s="75"/>
      <c r="AD20658" s="77"/>
    </row>
    <row r="20659" spans="16:30" ht="4.5" customHeight="1" x14ac:dyDescent="0.2">
      <c r="P20659" s="75"/>
      <c r="Q20659" s="75"/>
      <c r="W20659" s="75"/>
      <c r="AD20659" s="77"/>
    </row>
    <row r="20660" spans="16:30" ht="4.5" customHeight="1" x14ac:dyDescent="0.2">
      <c r="P20660" s="75"/>
      <c r="Q20660" s="75"/>
      <c r="W20660" s="75"/>
      <c r="AD20660" s="77"/>
    </row>
    <row r="20661" spans="16:30" ht="4.5" customHeight="1" x14ac:dyDescent="0.2">
      <c r="P20661" s="75"/>
      <c r="Q20661" s="75"/>
      <c r="W20661" s="75"/>
      <c r="AD20661" s="77"/>
    </row>
    <row r="20662" spans="16:30" ht="4.5" customHeight="1" x14ac:dyDescent="0.2">
      <c r="P20662" s="75"/>
      <c r="Q20662" s="75"/>
      <c r="W20662" s="75"/>
      <c r="AD20662" s="77"/>
    </row>
    <row r="20663" spans="16:30" ht="4.5" customHeight="1" x14ac:dyDescent="0.2">
      <c r="P20663" s="75"/>
      <c r="Q20663" s="75"/>
      <c r="W20663" s="75"/>
      <c r="AD20663" s="77"/>
    </row>
    <row r="20664" spans="16:30" ht="4.5" customHeight="1" x14ac:dyDescent="0.2">
      <c r="P20664" s="75"/>
      <c r="Q20664" s="75"/>
      <c r="W20664" s="75"/>
      <c r="AD20664" s="77"/>
    </row>
    <row r="20665" spans="16:30" ht="4.5" customHeight="1" x14ac:dyDescent="0.2">
      <c r="P20665" s="75"/>
      <c r="Q20665" s="75"/>
      <c r="W20665" s="75"/>
      <c r="AD20665" s="77"/>
    </row>
    <row r="20666" spans="16:30" ht="4.5" customHeight="1" x14ac:dyDescent="0.2">
      <c r="P20666" s="75"/>
      <c r="Q20666" s="75"/>
      <c r="W20666" s="75"/>
      <c r="AD20666" s="77"/>
    </row>
    <row r="20667" spans="16:30" ht="4.5" customHeight="1" x14ac:dyDescent="0.2">
      <c r="P20667" s="75"/>
      <c r="Q20667" s="75"/>
      <c r="W20667" s="75"/>
      <c r="AD20667" s="77"/>
    </row>
    <row r="20668" spans="16:30" ht="4.5" customHeight="1" x14ac:dyDescent="0.2">
      <c r="P20668" s="75"/>
      <c r="Q20668" s="75"/>
      <c r="W20668" s="75"/>
      <c r="AD20668" s="77"/>
    </row>
    <row r="20669" spans="16:30" ht="4.5" customHeight="1" x14ac:dyDescent="0.2">
      <c r="P20669" s="75"/>
      <c r="Q20669" s="75"/>
      <c r="W20669" s="75"/>
      <c r="AD20669" s="77"/>
    </row>
    <row r="20670" spans="16:30" ht="4.5" customHeight="1" x14ac:dyDescent="0.2">
      <c r="P20670" s="75"/>
      <c r="Q20670" s="75"/>
      <c r="W20670" s="75"/>
      <c r="AD20670" s="77"/>
    </row>
    <row r="20671" spans="16:30" ht="4.5" customHeight="1" x14ac:dyDescent="0.2">
      <c r="P20671" s="75"/>
      <c r="Q20671" s="75"/>
      <c r="W20671" s="75"/>
      <c r="AD20671" s="77"/>
    </row>
    <row r="20672" spans="16:30" ht="4.5" customHeight="1" x14ac:dyDescent="0.2">
      <c r="P20672" s="75"/>
      <c r="Q20672" s="75"/>
      <c r="W20672" s="75"/>
      <c r="AD20672" s="77"/>
    </row>
    <row r="20673" spans="16:30" ht="4.5" customHeight="1" x14ac:dyDescent="0.2">
      <c r="P20673" s="75"/>
      <c r="Q20673" s="75"/>
      <c r="W20673" s="75"/>
      <c r="AD20673" s="77"/>
    </row>
    <row r="20674" spans="16:30" ht="4.5" customHeight="1" x14ac:dyDescent="0.2">
      <c r="P20674" s="75"/>
      <c r="Q20674" s="75"/>
      <c r="W20674" s="75"/>
      <c r="AD20674" s="77"/>
    </row>
    <row r="20675" spans="16:30" ht="4.5" customHeight="1" x14ac:dyDescent="0.2">
      <c r="P20675" s="75"/>
      <c r="Q20675" s="75"/>
      <c r="W20675" s="75"/>
      <c r="AD20675" s="77"/>
    </row>
    <row r="20676" spans="16:30" ht="4.5" customHeight="1" x14ac:dyDescent="0.2">
      <c r="P20676" s="75"/>
      <c r="Q20676" s="75"/>
      <c r="W20676" s="75"/>
      <c r="AD20676" s="77"/>
    </row>
    <row r="20677" spans="16:30" ht="4.5" customHeight="1" x14ac:dyDescent="0.2">
      <c r="P20677" s="75"/>
      <c r="Q20677" s="75"/>
      <c r="W20677" s="75"/>
      <c r="AD20677" s="77"/>
    </row>
    <row r="20678" spans="16:30" ht="4.5" customHeight="1" x14ac:dyDescent="0.2">
      <c r="P20678" s="75"/>
      <c r="Q20678" s="75"/>
      <c r="W20678" s="75"/>
      <c r="AD20678" s="77"/>
    </row>
    <row r="20679" spans="16:30" ht="4.5" customHeight="1" x14ac:dyDescent="0.2">
      <c r="P20679" s="75"/>
      <c r="Q20679" s="75"/>
      <c r="W20679" s="75"/>
      <c r="AD20679" s="77"/>
    </row>
    <row r="20680" spans="16:30" ht="4.5" customHeight="1" x14ac:dyDescent="0.2">
      <c r="P20680" s="75"/>
      <c r="Q20680" s="75"/>
      <c r="W20680" s="75"/>
      <c r="AD20680" s="77"/>
    </row>
    <row r="20681" spans="16:30" ht="4.5" customHeight="1" x14ac:dyDescent="0.2">
      <c r="P20681" s="75"/>
      <c r="Q20681" s="75"/>
      <c r="W20681" s="75"/>
      <c r="AD20681" s="77"/>
    </row>
    <row r="20682" spans="16:30" ht="4.5" customHeight="1" x14ac:dyDescent="0.2">
      <c r="P20682" s="75"/>
      <c r="Q20682" s="75"/>
      <c r="W20682" s="75"/>
      <c r="AD20682" s="77"/>
    </row>
    <row r="20683" spans="16:30" ht="4.5" customHeight="1" x14ac:dyDescent="0.2">
      <c r="P20683" s="75"/>
      <c r="Q20683" s="75"/>
      <c r="W20683" s="75"/>
      <c r="AD20683" s="77"/>
    </row>
    <row r="20684" spans="16:30" ht="4.5" customHeight="1" x14ac:dyDescent="0.2">
      <c r="P20684" s="75"/>
      <c r="Q20684" s="75"/>
      <c r="W20684" s="75"/>
      <c r="AD20684" s="77"/>
    </row>
    <row r="20685" spans="16:30" ht="4.5" customHeight="1" x14ac:dyDescent="0.2">
      <c r="P20685" s="75"/>
      <c r="Q20685" s="75"/>
      <c r="W20685" s="75"/>
      <c r="AD20685" s="77"/>
    </row>
    <row r="20686" spans="16:30" ht="4.5" customHeight="1" x14ac:dyDescent="0.2">
      <c r="P20686" s="75"/>
      <c r="Q20686" s="75"/>
      <c r="W20686" s="75"/>
      <c r="AD20686" s="77"/>
    </row>
    <row r="20687" spans="16:30" ht="4.5" customHeight="1" x14ac:dyDescent="0.2">
      <c r="P20687" s="75"/>
      <c r="Q20687" s="75"/>
      <c r="W20687" s="75"/>
      <c r="AD20687" s="77"/>
    </row>
    <row r="20688" spans="16:30" ht="4.5" customHeight="1" x14ac:dyDescent="0.2">
      <c r="P20688" s="75"/>
      <c r="Q20688" s="75"/>
      <c r="W20688" s="75"/>
      <c r="AD20688" s="77"/>
    </row>
    <row r="20689" spans="16:30" ht="4.5" customHeight="1" x14ac:dyDescent="0.2">
      <c r="P20689" s="75"/>
      <c r="Q20689" s="75"/>
      <c r="W20689" s="75"/>
      <c r="AD20689" s="77"/>
    </row>
    <row r="20690" spans="16:30" ht="4.5" customHeight="1" x14ac:dyDescent="0.2">
      <c r="P20690" s="75"/>
      <c r="Q20690" s="75"/>
      <c r="W20690" s="75"/>
      <c r="AD20690" s="77"/>
    </row>
    <row r="20691" spans="16:30" ht="4.5" customHeight="1" x14ac:dyDescent="0.2">
      <c r="P20691" s="75"/>
      <c r="Q20691" s="75"/>
      <c r="W20691" s="75"/>
      <c r="AD20691" s="77"/>
    </row>
    <row r="20692" spans="16:30" ht="4.5" customHeight="1" x14ac:dyDescent="0.2">
      <c r="P20692" s="75"/>
      <c r="Q20692" s="75"/>
      <c r="W20692" s="75"/>
      <c r="AD20692" s="77"/>
    </row>
    <row r="20693" spans="16:30" ht="4.5" customHeight="1" x14ac:dyDescent="0.2">
      <c r="P20693" s="75"/>
      <c r="Q20693" s="75"/>
      <c r="W20693" s="75"/>
      <c r="AD20693" s="77"/>
    </row>
    <row r="20694" spans="16:30" ht="4.5" customHeight="1" x14ac:dyDescent="0.2">
      <c r="P20694" s="75"/>
      <c r="Q20694" s="75"/>
      <c r="W20694" s="75"/>
      <c r="AD20694" s="77"/>
    </row>
    <row r="20695" spans="16:30" ht="4.5" customHeight="1" x14ac:dyDescent="0.2">
      <c r="P20695" s="75"/>
      <c r="Q20695" s="75"/>
      <c r="W20695" s="75"/>
      <c r="AD20695" s="77"/>
    </row>
    <row r="20696" spans="16:30" ht="4.5" customHeight="1" x14ac:dyDescent="0.2">
      <c r="P20696" s="75"/>
      <c r="Q20696" s="75"/>
      <c r="W20696" s="75"/>
      <c r="AD20696" s="77"/>
    </row>
    <row r="20697" spans="16:30" ht="4.5" customHeight="1" x14ac:dyDescent="0.2">
      <c r="P20697" s="75"/>
      <c r="Q20697" s="75"/>
      <c r="W20697" s="75"/>
      <c r="AD20697" s="77"/>
    </row>
    <row r="20698" spans="16:30" ht="4.5" customHeight="1" x14ac:dyDescent="0.2">
      <c r="P20698" s="75"/>
      <c r="Q20698" s="75"/>
      <c r="W20698" s="75"/>
      <c r="AD20698" s="77"/>
    </row>
    <row r="20699" spans="16:30" ht="4.5" customHeight="1" x14ac:dyDescent="0.2">
      <c r="P20699" s="75"/>
      <c r="Q20699" s="75"/>
      <c r="W20699" s="75"/>
      <c r="AD20699" s="77"/>
    </row>
    <row r="20700" spans="16:30" ht="4.5" customHeight="1" x14ac:dyDescent="0.2">
      <c r="P20700" s="75"/>
      <c r="Q20700" s="75"/>
      <c r="W20700" s="75"/>
      <c r="AD20700" s="77"/>
    </row>
    <row r="20701" spans="16:30" ht="4.5" customHeight="1" x14ac:dyDescent="0.2">
      <c r="P20701" s="75"/>
      <c r="Q20701" s="75"/>
      <c r="W20701" s="75"/>
      <c r="AD20701" s="77"/>
    </row>
    <row r="20702" spans="16:30" ht="4.5" customHeight="1" x14ac:dyDescent="0.2">
      <c r="P20702" s="75"/>
      <c r="Q20702" s="75"/>
      <c r="W20702" s="75"/>
      <c r="AD20702" s="77"/>
    </row>
    <row r="20703" spans="16:30" ht="4.5" customHeight="1" x14ac:dyDescent="0.2">
      <c r="P20703" s="75"/>
      <c r="Q20703" s="75"/>
      <c r="W20703" s="75"/>
      <c r="AD20703" s="77"/>
    </row>
    <row r="20704" spans="16:30" ht="4.5" customHeight="1" x14ac:dyDescent="0.2">
      <c r="P20704" s="75"/>
      <c r="Q20704" s="75"/>
      <c r="W20704" s="75"/>
      <c r="AD20704" s="77"/>
    </row>
    <row r="20705" spans="16:30" ht="4.5" customHeight="1" x14ac:dyDescent="0.2">
      <c r="P20705" s="75"/>
      <c r="Q20705" s="75"/>
      <c r="W20705" s="75"/>
      <c r="AD20705" s="77"/>
    </row>
    <row r="20706" spans="16:30" ht="4.5" customHeight="1" x14ac:dyDescent="0.2">
      <c r="P20706" s="75"/>
      <c r="Q20706" s="75"/>
      <c r="W20706" s="75"/>
      <c r="AD20706" s="77"/>
    </row>
    <row r="20707" spans="16:30" ht="4.5" customHeight="1" x14ac:dyDescent="0.2">
      <c r="P20707" s="75"/>
      <c r="Q20707" s="75"/>
      <c r="W20707" s="75"/>
      <c r="AD20707" s="77"/>
    </row>
    <row r="20708" spans="16:30" ht="4.5" customHeight="1" x14ac:dyDescent="0.2">
      <c r="P20708" s="75"/>
      <c r="Q20708" s="75"/>
      <c r="W20708" s="75"/>
      <c r="AD20708" s="77"/>
    </row>
    <row r="20709" spans="16:30" ht="4.5" customHeight="1" x14ac:dyDescent="0.2">
      <c r="P20709" s="75"/>
      <c r="Q20709" s="75"/>
      <c r="W20709" s="75"/>
      <c r="AD20709" s="77"/>
    </row>
    <row r="20710" spans="16:30" ht="4.5" customHeight="1" x14ac:dyDescent="0.2">
      <c r="P20710" s="75"/>
      <c r="Q20710" s="75"/>
      <c r="W20710" s="75"/>
      <c r="AD20710" s="77"/>
    </row>
    <row r="20711" spans="16:30" ht="4.5" customHeight="1" x14ac:dyDescent="0.2">
      <c r="P20711" s="75"/>
      <c r="Q20711" s="75"/>
      <c r="W20711" s="75"/>
      <c r="AD20711" s="77"/>
    </row>
    <row r="20712" spans="16:30" ht="4.5" customHeight="1" x14ac:dyDescent="0.2">
      <c r="P20712" s="75"/>
      <c r="Q20712" s="75"/>
      <c r="W20712" s="75"/>
      <c r="AD20712" s="77"/>
    </row>
    <row r="20713" spans="16:30" ht="4.5" customHeight="1" x14ac:dyDescent="0.2">
      <c r="P20713" s="75"/>
      <c r="Q20713" s="75"/>
      <c r="W20713" s="75"/>
      <c r="AD20713" s="77"/>
    </row>
    <row r="20714" spans="16:30" ht="4.5" customHeight="1" x14ac:dyDescent="0.2">
      <c r="P20714" s="75"/>
      <c r="Q20714" s="75"/>
      <c r="W20714" s="75"/>
      <c r="AD20714" s="77"/>
    </row>
    <row r="20715" spans="16:30" ht="4.5" customHeight="1" x14ac:dyDescent="0.2">
      <c r="P20715" s="75"/>
      <c r="Q20715" s="75"/>
      <c r="W20715" s="75"/>
      <c r="AD20715" s="77"/>
    </row>
    <row r="20716" spans="16:30" ht="4.5" customHeight="1" x14ac:dyDescent="0.2">
      <c r="P20716" s="75"/>
      <c r="Q20716" s="75"/>
      <c r="W20716" s="75"/>
      <c r="AD20716" s="77"/>
    </row>
    <row r="20717" spans="16:30" ht="4.5" customHeight="1" x14ac:dyDescent="0.2">
      <c r="P20717" s="75"/>
      <c r="Q20717" s="75"/>
      <c r="W20717" s="75"/>
      <c r="AD20717" s="77"/>
    </row>
    <row r="20718" spans="16:30" ht="4.5" customHeight="1" x14ac:dyDescent="0.2">
      <c r="P20718" s="75"/>
      <c r="Q20718" s="75"/>
      <c r="W20718" s="75"/>
      <c r="AD20718" s="77"/>
    </row>
    <row r="20719" spans="16:30" ht="4.5" customHeight="1" x14ac:dyDescent="0.2">
      <c r="P20719" s="75"/>
      <c r="Q20719" s="75"/>
      <c r="W20719" s="75"/>
      <c r="AD20719" s="77"/>
    </row>
    <row r="20720" spans="16:30" ht="4.5" customHeight="1" x14ac:dyDescent="0.2">
      <c r="P20720" s="75"/>
      <c r="Q20720" s="75"/>
      <c r="W20720" s="75"/>
      <c r="AD20720" s="77"/>
    </row>
    <row r="20721" spans="16:30" ht="4.5" customHeight="1" x14ac:dyDescent="0.2">
      <c r="P20721" s="75"/>
      <c r="Q20721" s="75"/>
      <c r="W20721" s="75"/>
      <c r="AD20721" s="77"/>
    </row>
    <row r="20722" spans="16:30" ht="4.5" customHeight="1" x14ac:dyDescent="0.2">
      <c r="P20722" s="75"/>
      <c r="Q20722" s="75"/>
      <c r="W20722" s="75"/>
      <c r="AD20722" s="77"/>
    </row>
    <row r="20723" spans="16:30" ht="4.5" customHeight="1" x14ac:dyDescent="0.2">
      <c r="P20723" s="75"/>
      <c r="Q20723" s="75"/>
      <c r="W20723" s="75"/>
      <c r="AD20723" s="77"/>
    </row>
    <row r="20724" spans="16:30" ht="4.5" customHeight="1" x14ac:dyDescent="0.2">
      <c r="P20724" s="75"/>
      <c r="Q20724" s="75"/>
      <c r="W20724" s="75"/>
      <c r="AD20724" s="77"/>
    </row>
    <row r="20725" spans="16:30" ht="4.5" customHeight="1" x14ac:dyDescent="0.2">
      <c r="P20725" s="75"/>
      <c r="Q20725" s="75"/>
      <c r="W20725" s="75"/>
      <c r="AD20725" s="77"/>
    </row>
    <row r="20726" spans="16:30" ht="4.5" customHeight="1" x14ac:dyDescent="0.2">
      <c r="P20726" s="75"/>
      <c r="Q20726" s="75"/>
      <c r="W20726" s="75"/>
      <c r="AD20726" s="77"/>
    </row>
    <row r="20727" spans="16:30" ht="4.5" customHeight="1" x14ac:dyDescent="0.2">
      <c r="P20727" s="75"/>
      <c r="Q20727" s="75"/>
      <c r="W20727" s="75"/>
      <c r="AD20727" s="77"/>
    </row>
    <row r="20728" spans="16:30" ht="4.5" customHeight="1" x14ac:dyDescent="0.2">
      <c r="P20728" s="75"/>
      <c r="Q20728" s="75"/>
      <c r="W20728" s="75"/>
      <c r="AD20728" s="77"/>
    </row>
    <row r="20729" spans="16:30" ht="4.5" customHeight="1" x14ac:dyDescent="0.2">
      <c r="P20729" s="75"/>
      <c r="Q20729" s="75"/>
      <c r="W20729" s="75"/>
      <c r="AD20729" s="77"/>
    </row>
    <row r="20730" spans="16:30" ht="4.5" customHeight="1" x14ac:dyDescent="0.2">
      <c r="P20730" s="75"/>
      <c r="Q20730" s="75"/>
      <c r="W20730" s="75"/>
      <c r="AD20730" s="77"/>
    </row>
    <row r="20731" spans="16:30" ht="4.5" customHeight="1" x14ac:dyDescent="0.2">
      <c r="P20731" s="75"/>
      <c r="Q20731" s="75"/>
      <c r="W20731" s="75"/>
      <c r="AD20731" s="77"/>
    </row>
    <row r="20732" spans="16:30" ht="4.5" customHeight="1" x14ac:dyDescent="0.2">
      <c r="P20732" s="75"/>
      <c r="Q20732" s="75"/>
      <c r="W20732" s="75"/>
      <c r="AD20732" s="77"/>
    </row>
    <row r="20733" spans="16:30" ht="4.5" customHeight="1" x14ac:dyDescent="0.2">
      <c r="P20733" s="75"/>
      <c r="Q20733" s="75"/>
      <c r="W20733" s="75"/>
      <c r="AD20733" s="77"/>
    </row>
    <row r="20734" spans="16:30" ht="4.5" customHeight="1" x14ac:dyDescent="0.2">
      <c r="P20734" s="75"/>
      <c r="Q20734" s="75"/>
      <c r="W20734" s="75"/>
      <c r="AD20734" s="77"/>
    </row>
    <row r="20735" spans="16:30" ht="4.5" customHeight="1" x14ac:dyDescent="0.2">
      <c r="P20735" s="75"/>
      <c r="Q20735" s="75"/>
      <c r="W20735" s="75"/>
      <c r="AD20735" s="77"/>
    </row>
    <row r="20736" spans="16:30" ht="4.5" customHeight="1" x14ac:dyDescent="0.2">
      <c r="P20736" s="75"/>
      <c r="Q20736" s="75"/>
      <c r="W20736" s="75"/>
      <c r="AD20736" s="77"/>
    </row>
    <row r="20737" spans="16:30" ht="4.5" customHeight="1" x14ac:dyDescent="0.2">
      <c r="P20737" s="75"/>
      <c r="Q20737" s="75"/>
      <c r="W20737" s="75"/>
      <c r="AD20737" s="77"/>
    </row>
    <row r="20738" spans="16:30" ht="4.5" customHeight="1" x14ac:dyDescent="0.2">
      <c r="P20738" s="75"/>
      <c r="Q20738" s="75"/>
      <c r="W20738" s="75"/>
      <c r="AD20738" s="77"/>
    </row>
    <row r="20739" spans="16:30" ht="4.5" customHeight="1" x14ac:dyDescent="0.2">
      <c r="P20739" s="75"/>
      <c r="Q20739" s="75"/>
      <c r="W20739" s="75"/>
      <c r="AD20739" s="77"/>
    </row>
    <row r="20740" spans="16:30" ht="4.5" customHeight="1" x14ac:dyDescent="0.2">
      <c r="P20740" s="75"/>
      <c r="Q20740" s="75"/>
      <c r="W20740" s="75"/>
      <c r="AD20740" s="77"/>
    </row>
    <row r="20741" spans="16:30" ht="4.5" customHeight="1" x14ac:dyDescent="0.2">
      <c r="P20741" s="75"/>
      <c r="Q20741" s="75"/>
      <c r="W20741" s="75"/>
      <c r="AD20741" s="77"/>
    </row>
    <row r="20742" spans="16:30" ht="4.5" customHeight="1" x14ac:dyDescent="0.2">
      <c r="P20742" s="75"/>
      <c r="Q20742" s="75"/>
      <c r="W20742" s="75"/>
      <c r="AD20742" s="77"/>
    </row>
    <row r="20743" spans="16:30" ht="4.5" customHeight="1" x14ac:dyDescent="0.2">
      <c r="P20743" s="75"/>
      <c r="Q20743" s="75"/>
      <c r="W20743" s="75"/>
      <c r="AD20743" s="77"/>
    </row>
    <row r="20744" spans="16:30" ht="4.5" customHeight="1" x14ac:dyDescent="0.2">
      <c r="P20744" s="75"/>
      <c r="Q20744" s="75"/>
      <c r="W20744" s="75"/>
      <c r="AD20744" s="77"/>
    </row>
    <row r="20745" spans="16:30" ht="4.5" customHeight="1" x14ac:dyDescent="0.2">
      <c r="P20745" s="75"/>
      <c r="Q20745" s="75"/>
      <c r="W20745" s="75"/>
      <c r="AD20745" s="77"/>
    </row>
    <row r="20746" spans="16:30" ht="4.5" customHeight="1" x14ac:dyDescent="0.2">
      <c r="P20746" s="75"/>
      <c r="Q20746" s="75"/>
      <c r="W20746" s="75"/>
      <c r="AD20746" s="77"/>
    </row>
    <row r="20747" spans="16:30" ht="4.5" customHeight="1" x14ac:dyDescent="0.2">
      <c r="P20747" s="75"/>
      <c r="Q20747" s="75"/>
      <c r="W20747" s="75"/>
      <c r="AD20747" s="77"/>
    </row>
    <row r="20748" spans="16:30" ht="4.5" customHeight="1" x14ac:dyDescent="0.2">
      <c r="P20748" s="75"/>
      <c r="Q20748" s="75"/>
      <c r="W20748" s="75"/>
      <c r="AD20748" s="77"/>
    </row>
    <row r="20749" spans="16:30" ht="4.5" customHeight="1" x14ac:dyDescent="0.2">
      <c r="P20749" s="75"/>
      <c r="Q20749" s="75"/>
      <c r="W20749" s="75"/>
      <c r="AD20749" s="77"/>
    </row>
    <row r="20750" spans="16:30" ht="4.5" customHeight="1" x14ac:dyDescent="0.2">
      <c r="P20750" s="75"/>
      <c r="Q20750" s="75"/>
      <c r="W20750" s="75"/>
      <c r="AD20750" s="77"/>
    </row>
    <row r="20751" spans="16:30" ht="4.5" customHeight="1" x14ac:dyDescent="0.2">
      <c r="P20751" s="75"/>
      <c r="Q20751" s="75"/>
      <c r="W20751" s="75"/>
      <c r="AD20751" s="77"/>
    </row>
    <row r="20752" spans="16:30" ht="4.5" customHeight="1" x14ac:dyDescent="0.2">
      <c r="P20752" s="75"/>
      <c r="Q20752" s="75"/>
      <c r="W20752" s="75"/>
      <c r="AD20752" s="77"/>
    </row>
    <row r="20753" spans="16:30" ht="4.5" customHeight="1" x14ac:dyDescent="0.2">
      <c r="P20753" s="75"/>
      <c r="Q20753" s="75"/>
      <c r="W20753" s="75"/>
      <c r="AD20753" s="77"/>
    </row>
    <row r="20754" spans="16:30" ht="4.5" customHeight="1" x14ac:dyDescent="0.2">
      <c r="P20754" s="75"/>
      <c r="Q20754" s="75"/>
      <c r="W20754" s="75"/>
      <c r="AD20754" s="77"/>
    </row>
    <row r="20755" spans="16:30" ht="4.5" customHeight="1" x14ac:dyDescent="0.2">
      <c r="P20755" s="75"/>
      <c r="Q20755" s="75"/>
      <c r="W20755" s="75"/>
      <c r="AD20755" s="77"/>
    </row>
    <row r="20756" spans="16:30" ht="4.5" customHeight="1" x14ac:dyDescent="0.2">
      <c r="P20756" s="75"/>
      <c r="Q20756" s="75"/>
      <c r="W20756" s="75"/>
      <c r="AD20756" s="77"/>
    </row>
    <row r="20757" spans="16:30" ht="4.5" customHeight="1" x14ac:dyDescent="0.2">
      <c r="P20757" s="75"/>
      <c r="Q20757" s="75"/>
      <c r="W20757" s="75"/>
      <c r="AD20757" s="77"/>
    </row>
    <row r="20758" spans="16:30" ht="4.5" customHeight="1" x14ac:dyDescent="0.2">
      <c r="P20758" s="75"/>
      <c r="Q20758" s="75"/>
      <c r="W20758" s="75"/>
      <c r="AD20758" s="77"/>
    </row>
    <row r="20759" spans="16:30" ht="4.5" customHeight="1" x14ac:dyDescent="0.2">
      <c r="P20759" s="75"/>
      <c r="Q20759" s="75"/>
      <c r="W20759" s="75"/>
      <c r="AD20759" s="77"/>
    </row>
    <row r="20760" spans="16:30" ht="4.5" customHeight="1" x14ac:dyDescent="0.2">
      <c r="P20760" s="75"/>
      <c r="Q20760" s="75"/>
      <c r="W20760" s="75"/>
      <c r="AD20760" s="77"/>
    </row>
    <row r="20761" spans="16:30" ht="4.5" customHeight="1" x14ac:dyDescent="0.2">
      <c r="P20761" s="75"/>
      <c r="Q20761" s="75"/>
      <c r="W20761" s="75"/>
      <c r="AD20761" s="77"/>
    </row>
    <row r="20762" spans="16:30" ht="4.5" customHeight="1" x14ac:dyDescent="0.2">
      <c r="P20762" s="75"/>
      <c r="Q20762" s="75"/>
      <c r="W20762" s="75"/>
      <c r="AD20762" s="77"/>
    </row>
    <row r="20763" spans="16:30" ht="4.5" customHeight="1" x14ac:dyDescent="0.2">
      <c r="P20763" s="75"/>
      <c r="Q20763" s="75"/>
      <c r="W20763" s="75"/>
      <c r="AD20763" s="77"/>
    </row>
    <row r="20764" spans="16:30" ht="4.5" customHeight="1" x14ac:dyDescent="0.2">
      <c r="P20764" s="75"/>
      <c r="Q20764" s="75"/>
      <c r="W20764" s="75"/>
      <c r="AD20764" s="77"/>
    </row>
    <row r="20765" spans="16:30" ht="4.5" customHeight="1" x14ac:dyDescent="0.2">
      <c r="P20765" s="75"/>
      <c r="Q20765" s="75"/>
      <c r="W20765" s="75"/>
      <c r="AD20765" s="77"/>
    </row>
    <row r="20766" spans="16:30" ht="4.5" customHeight="1" x14ac:dyDescent="0.2">
      <c r="P20766" s="75"/>
      <c r="Q20766" s="75"/>
      <c r="W20766" s="75"/>
      <c r="AD20766" s="77"/>
    </row>
    <row r="20767" spans="16:30" ht="4.5" customHeight="1" x14ac:dyDescent="0.2">
      <c r="P20767" s="75"/>
      <c r="Q20767" s="75"/>
      <c r="W20767" s="75"/>
      <c r="AD20767" s="77"/>
    </row>
    <row r="20768" spans="16:30" ht="4.5" customHeight="1" x14ac:dyDescent="0.2">
      <c r="P20768" s="75"/>
      <c r="Q20768" s="75"/>
      <c r="W20768" s="75"/>
      <c r="AD20768" s="77"/>
    </row>
    <row r="20769" spans="16:30" ht="4.5" customHeight="1" x14ac:dyDescent="0.2">
      <c r="P20769" s="75"/>
      <c r="Q20769" s="75"/>
      <c r="W20769" s="75"/>
      <c r="AD20769" s="77"/>
    </row>
    <row r="20770" spans="16:30" ht="4.5" customHeight="1" x14ac:dyDescent="0.2">
      <c r="P20770" s="75"/>
      <c r="Q20770" s="75"/>
      <c r="W20770" s="75"/>
      <c r="AD20770" s="77"/>
    </row>
    <row r="20771" spans="16:30" ht="4.5" customHeight="1" x14ac:dyDescent="0.2">
      <c r="P20771" s="75"/>
      <c r="Q20771" s="75"/>
      <c r="W20771" s="75"/>
      <c r="AD20771" s="77"/>
    </row>
    <row r="20772" spans="16:30" ht="4.5" customHeight="1" x14ac:dyDescent="0.2">
      <c r="P20772" s="75"/>
      <c r="Q20772" s="75"/>
      <c r="W20772" s="75"/>
      <c r="AD20772" s="77"/>
    </row>
    <row r="20773" spans="16:30" ht="4.5" customHeight="1" x14ac:dyDescent="0.2">
      <c r="P20773" s="75"/>
      <c r="Q20773" s="75"/>
      <c r="W20773" s="75"/>
      <c r="AD20773" s="77"/>
    </row>
    <row r="20774" spans="16:30" ht="4.5" customHeight="1" x14ac:dyDescent="0.2">
      <c r="P20774" s="75"/>
      <c r="Q20774" s="75"/>
      <c r="W20774" s="75"/>
      <c r="AD20774" s="77"/>
    </row>
    <row r="20775" spans="16:30" ht="4.5" customHeight="1" x14ac:dyDescent="0.2">
      <c r="P20775" s="75"/>
      <c r="Q20775" s="75"/>
      <c r="W20775" s="75"/>
      <c r="AD20775" s="77"/>
    </row>
    <row r="20776" spans="16:30" ht="4.5" customHeight="1" x14ac:dyDescent="0.2">
      <c r="P20776" s="75"/>
      <c r="Q20776" s="75"/>
      <c r="W20776" s="75"/>
      <c r="AD20776" s="77"/>
    </row>
    <row r="20777" spans="16:30" ht="4.5" customHeight="1" x14ac:dyDescent="0.2">
      <c r="P20777" s="75"/>
      <c r="Q20777" s="75"/>
      <c r="W20777" s="75"/>
      <c r="AD20777" s="77"/>
    </row>
    <row r="20778" spans="16:30" ht="4.5" customHeight="1" x14ac:dyDescent="0.2">
      <c r="P20778" s="75"/>
      <c r="Q20778" s="75"/>
      <c r="W20778" s="75"/>
      <c r="AD20778" s="77"/>
    </row>
    <row r="20779" spans="16:30" ht="4.5" customHeight="1" x14ac:dyDescent="0.2">
      <c r="P20779" s="75"/>
      <c r="Q20779" s="75"/>
      <c r="W20779" s="75"/>
      <c r="AD20779" s="77"/>
    </row>
    <row r="20780" spans="16:30" ht="4.5" customHeight="1" x14ac:dyDescent="0.2">
      <c r="P20780" s="75"/>
      <c r="Q20780" s="75"/>
      <c r="W20780" s="75"/>
      <c r="AD20780" s="77"/>
    </row>
    <row r="20781" spans="16:30" ht="4.5" customHeight="1" x14ac:dyDescent="0.2">
      <c r="P20781" s="75"/>
      <c r="Q20781" s="75"/>
      <c r="W20781" s="75"/>
      <c r="AD20781" s="77"/>
    </row>
    <row r="20782" spans="16:30" ht="4.5" customHeight="1" x14ac:dyDescent="0.2">
      <c r="P20782" s="75"/>
      <c r="Q20782" s="75"/>
      <c r="W20782" s="75"/>
      <c r="AD20782" s="77"/>
    </row>
    <row r="20783" spans="16:30" ht="4.5" customHeight="1" x14ac:dyDescent="0.2">
      <c r="P20783" s="75"/>
      <c r="Q20783" s="75"/>
      <c r="W20783" s="75"/>
      <c r="AD20783" s="77"/>
    </row>
    <row r="20784" spans="16:30" ht="4.5" customHeight="1" x14ac:dyDescent="0.2">
      <c r="P20784" s="75"/>
      <c r="Q20784" s="75"/>
      <c r="W20784" s="75"/>
      <c r="AD20784" s="77"/>
    </row>
    <row r="20785" spans="16:30" ht="4.5" customHeight="1" x14ac:dyDescent="0.2">
      <c r="P20785" s="75"/>
      <c r="Q20785" s="75"/>
      <c r="W20785" s="75"/>
      <c r="AD20785" s="77"/>
    </row>
    <row r="20786" spans="16:30" ht="4.5" customHeight="1" x14ac:dyDescent="0.2">
      <c r="P20786" s="75"/>
      <c r="Q20786" s="75"/>
      <c r="W20786" s="75"/>
      <c r="AD20786" s="77"/>
    </row>
    <row r="20787" spans="16:30" ht="4.5" customHeight="1" x14ac:dyDescent="0.2">
      <c r="P20787" s="75"/>
      <c r="Q20787" s="75"/>
      <c r="W20787" s="75"/>
      <c r="AD20787" s="77"/>
    </row>
    <row r="20788" spans="16:30" ht="4.5" customHeight="1" x14ac:dyDescent="0.2">
      <c r="P20788" s="75"/>
      <c r="Q20788" s="75"/>
      <c r="W20788" s="75"/>
      <c r="AD20788" s="77"/>
    </row>
    <row r="20789" spans="16:30" ht="4.5" customHeight="1" x14ac:dyDescent="0.2">
      <c r="P20789" s="75"/>
      <c r="Q20789" s="75"/>
      <c r="W20789" s="75"/>
      <c r="AD20789" s="77"/>
    </row>
    <row r="20790" spans="16:30" ht="4.5" customHeight="1" x14ac:dyDescent="0.2">
      <c r="P20790" s="75"/>
      <c r="Q20790" s="75"/>
      <c r="W20790" s="75"/>
      <c r="AD20790" s="77"/>
    </row>
    <row r="20791" spans="16:30" ht="4.5" customHeight="1" x14ac:dyDescent="0.2">
      <c r="P20791" s="75"/>
      <c r="Q20791" s="75"/>
      <c r="W20791" s="75"/>
      <c r="AD20791" s="77"/>
    </row>
    <row r="20792" spans="16:30" ht="4.5" customHeight="1" x14ac:dyDescent="0.2">
      <c r="P20792" s="75"/>
      <c r="Q20792" s="75"/>
      <c r="W20792" s="75"/>
      <c r="AD20792" s="77"/>
    </row>
    <row r="20793" spans="16:30" ht="4.5" customHeight="1" x14ac:dyDescent="0.2">
      <c r="P20793" s="75"/>
      <c r="Q20793" s="75"/>
      <c r="W20793" s="75"/>
      <c r="AD20793" s="77"/>
    </row>
    <row r="20794" spans="16:30" ht="4.5" customHeight="1" x14ac:dyDescent="0.2">
      <c r="P20794" s="75"/>
      <c r="Q20794" s="75"/>
      <c r="W20794" s="75"/>
      <c r="AD20794" s="77"/>
    </row>
    <row r="20795" spans="16:30" ht="4.5" customHeight="1" x14ac:dyDescent="0.2">
      <c r="P20795" s="75"/>
      <c r="Q20795" s="75"/>
      <c r="W20795" s="75"/>
      <c r="AD20795" s="77"/>
    </row>
    <row r="20796" spans="16:30" ht="4.5" customHeight="1" x14ac:dyDescent="0.2">
      <c r="P20796" s="75"/>
      <c r="Q20796" s="75"/>
      <c r="W20796" s="75"/>
      <c r="AD20796" s="77"/>
    </row>
    <row r="20797" spans="16:30" ht="4.5" customHeight="1" x14ac:dyDescent="0.2">
      <c r="P20797" s="75"/>
      <c r="Q20797" s="75"/>
      <c r="W20797" s="75"/>
      <c r="AD20797" s="77"/>
    </row>
    <row r="20798" spans="16:30" ht="4.5" customHeight="1" x14ac:dyDescent="0.2">
      <c r="P20798" s="75"/>
      <c r="Q20798" s="75"/>
      <c r="W20798" s="75"/>
      <c r="AD20798" s="77"/>
    </row>
    <row r="20799" spans="16:30" ht="4.5" customHeight="1" x14ac:dyDescent="0.2">
      <c r="P20799" s="75"/>
      <c r="Q20799" s="75"/>
      <c r="W20799" s="75"/>
      <c r="AD20799" s="77"/>
    </row>
    <row r="20800" spans="16:30" ht="4.5" customHeight="1" x14ac:dyDescent="0.2">
      <c r="P20800" s="75"/>
      <c r="Q20800" s="75"/>
      <c r="W20800" s="75"/>
      <c r="AD20800" s="77"/>
    </row>
    <row r="20801" spans="16:30" ht="4.5" customHeight="1" x14ac:dyDescent="0.2">
      <c r="P20801" s="75"/>
      <c r="Q20801" s="75"/>
      <c r="W20801" s="75"/>
      <c r="AD20801" s="77"/>
    </row>
    <row r="20802" spans="16:30" ht="4.5" customHeight="1" x14ac:dyDescent="0.2">
      <c r="P20802" s="75"/>
      <c r="Q20802" s="75"/>
      <c r="W20802" s="75"/>
      <c r="AD20802" s="77"/>
    </row>
    <row r="20803" spans="16:30" ht="4.5" customHeight="1" x14ac:dyDescent="0.2">
      <c r="P20803" s="75"/>
      <c r="Q20803" s="75"/>
      <c r="W20803" s="75"/>
      <c r="AD20803" s="77"/>
    </row>
    <row r="20804" spans="16:30" ht="4.5" customHeight="1" x14ac:dyDescent="0.2">
      <c r="P20804" s="75"/>
      <c r="Q20804" s="75"/>
      <c r="W20804" s="75"/>
      <c r="AD20804" s="77"/>
    </row>
    <row r="20805" spans="16:30" ht="4.5" customHeight="1" x14ac:dyDescent="0.2">
      <c r="P20805" s="75"/>
      <c r="Q20805" s="75"/>
      <c r="W20805" s="75"/>
      <c r="AD20805" s="77"/>
    </row>
    <row r="20806" spans="16:30" ht="4.5" customHeight="1" x14ac:dyDescent="0.2">
      <c r="P20806" s="75"/>
      <c r="Q20806" s="75"/>
      <c r="W20806" s="75"/>
      <c r="AD20806" s="77"/>
    </row>
    <row r="20807" spans="16:30" ht="4.5" customHeight="1" x14ac:dyDescent="0.2">
      <c r="P20807" s="75"/>
      <c r="Q20807" s="75"/>
      <c r="W20807" s="75"/>
      <c r="AD20807" s="77"/>
    </row>
    <row r="20808" spans="16:30" ht="4.5" customHeight="1" x14ac:dyDescent="0.2">
      <c r="P20808" s="75"/>
      <c r="Q20808" s="75"/>
      <c r="W20808" s="75"/>
      <c r="AD20808" s="77"/>
    </row>
    <row r="20809" spans="16:30" ht="4.5" customHeight="1" x14ac:dyDescent="0.2">
      <c r="P20809" s="75"/>
      <c r="Q20809" s="75"/>
      <c r="W20809" s="75"/>
      <c r="AD20809" s="77"/>
    </row>
    <row r="20810" spans="16:30" ht="4.5" customHeight="1" x14ac:dyDescent="0.2">
      <c r="P20810" s="75"/>
      <c r="Q20810" s="75"/>
      <c r="W20810" s="75"/>
      <c r="AD20810" s="77"/>
    </row>
    <row r="20811" spans="16:30" ht="4.5" customHeight="1" x14ac:dyDescent="0.2">
      <c r="P20811" s="75"/>
      <c r="Q20811" s="75"/>
      <c r="W20811" s="75"/>
      <c r="AD20811" s="77"/>
    </row>
    <row r="20812" spans="16:30" ht="4.5" customHeight="1" x14ac:dyDescent="0.2">
      <c r="P20812" s="75"/>
      <c r="Q20812" s="75"/>
      <c r="W20812" s="75"/>
      <c r="AD20812" s="77"/>
    </row>
    <row r="20813" spans="16:30" ht="4.5" customHeight="1" x14ac:dyDescent="0.2">
      <c r="P20813" s="75"/>
      <c r="Q20813" s="75"/>
      <c r="W20813" s="75"/>
      <c r="AD20813" s="77"/>
    </row>
    <row r="20814" spans="16:30" ht="4.5" customHeight="1" x14ac:dyDescent="0.2">
      <c r="P20814" s="75"/>
      <c r="Q20814" s="75"/>
      <c r="W20814" s="75"/>
      <c r="AD20814" s="77"/>
    </row>
    <row r="20815" spans="16:30" ht="4.5" customHeight="1" x14ac:dyDescent="0.2">
      <c r="P20815" s="75"/>
      <c r="Q20815" s="75"/>
      <c r="W20815" s="75"/>
      <c r="AD20815" s="77"/>
    </row>
    <row r="20816" spans="16:30" ht="4.5" customHeight="1" x14ac:dyDescent="0.2">
      <c r="P20816" s="75"/>
      <c r="Q20816" s="75"/>
      <c r="W20816" s="75"/>
      <c r="AD20816" s="77"/>
    </row>
    <row r="20817" spans="16:30" ht="4.5" customHeight="1" x14ac:dyDescent="0.2">
      <c r="P20817" s="75"/>
      <c r="Q20817" s="75"/>
      <c r="W20817" s="75"/>
      <c r="AD20817" s="77"/>
    </row>
    <row r="20818" spans="16:30" ht="4.5" customHeight="1" x14ac:dyDescent="0.2">
      <c r="P20818" s="75"/>
      <c r="Q20818" s="75"/>
      <c r="W20818" s="75"/>
      <c r="AD20818" s="77"/>
    </row>
    <row r="20819" spans="16:30" ht="4.5" customHeight="1" x14ac:dyDescent="0.2">
      <c r="P20819" s="75"/>
      <c r="Q20819" s="75"/>
      <c r="W20819" s="75"/>
      <c r="AD20819" s="77"/>
    </row>
    <row r="20820" spans="16:30" ht="4.5" customHeight="1" x14ac:dyDescent="0.2">
      <c r="P20820" s="75"/>
      <c r="Q20820" s="75"/>
      <c r="W20820" s="75"/>
      <c r="AD20820" s="77"/>
    </row>
    <row r="20821" spans="16:30" ht="4.5" customHeight="1" x14ac:dyDescent="0.2">
      <c r="P20821" s="75"/>
      <c r="Q20821" s="75"/>
      <c r="W20821" s="75"/>
      <c r="AD20821" s="77"/>
    </row>
    <row r="20822" spans="16:30" ht="4.5" customHeight="1" x14ac:dyDescent="0.2">
      <c r="P20822" s="75"/>
      <c r="Q20822" s="75"/>
      <c r="W20822" s="75"/>
      <c r="AD20822" s="77"/>
    </row>
    <row r="20823" spans="16:30" ht="4.5" customHeight="1" x14ac:dyDescent="0.2">
      <c r="P20823" s="75"/>
      <c r="Q20823" s="75"/>
      <c r="W20823" s="75"/>
      <c r="AD20823" s="77"/>
    </row>
    <row r="20824" spans="16:30" ht="4.5" customHeight="1" x14ac:dyDescent="0.2">
      <c r="P20824" s="75"/>
      <c r="Q20824" s="75"/>
      <c r="W20824" s="75"/>
      <c r="AD20824" s="77"/>
    </row>
    <row r="20825" spans="16:30" ht="4.5" customHeight="1" x14ac:dyDescent="0.2">
      <c r="P20825" s="75"/>
      <c r="Q20825" s="75"/>
      <c r="W20825" s="75"/>
      <c r="AD20825" s="77"/>
    </row>
    <row r="20826" spans="16:30" ht="4.5" customHeight="1" x14ac:dyDescent="0.2">
      <c r="P20826" s="75"/>
      <c r="Q20826" s="75"/>
      <c r="W20826" s="75"/>
      <c r="AD20826" s="77"/>
    </row>
    <row r="20827" spans="16:30" ht="4.5" customHeight="1" x14ac:dyDescent="0.2">
      <c r="P20827" s="75"/>
      <c r="Q20827" s="75"/>
      <c r="W20827" s="75"/>
      <c r="AD20827" s="77"/>
    </row>
    <row r="20828" spans="16:30" ht="4.5" customHeight="1" x14ac:dyDescent="0.2">
      <c r="P20828" s="75"/>
      <c r="Q20828" s="75"/>
      <c r="W20828" s="75"/>
      <c r="AD20828" s="77"/>
    </row>
    <row r="20829" spans="16:30" ht="4.5" customHeight="1" x14ac:dyDescent="0.2">
      <c r="P20829" s="75"/>
      <c r="Q20829" s="75"/>
      <c r="W20829" s="75"/>
      <c r="AD20829" s="77"/>
    </row>
    <row r="20830" spans="16:30" ht="4.5" customHeight="1" x14ac:dyDescent="0.2">
      <c r="P20830" s="75"/>
      <c r="Q20830" s="75"/>
      <c r="W20830" s="75"/>
      <c r="AD20830" s="77"/>
    </row>
    <row r="20831" spans="16:30" ht="4.5" customHeight="1" x14ac:dyDescent="0.2">
      <c r="P20831" s="75"/>
      <c r="Q20831" s="75"/>
      <c r="W20831" s="75"/>
      <c r="AD20831" s="77"/>
    </row>
    <row r="20832" spans="16:30" ht="4.5" customHeight="1" x14ac:dyDescent="0.2">
      <c r="P20832" s="75"/>
      <c r="Q20832" s="75"/>
      <c r="W20832" s="75"/>
      <c r="AD20832" s="77"/>
    </row>
    <row r="20833" spans="16:30" ht="4.5" customHeight="1" x14ac:dyDescent="0.2">
      <c r="P20833" s="75"/>
      <c r="Q20833" s="75"/>
      <c r="W20833" s="75"/>
      <c r="AD20833" s="77"/>
    </row>
    <row r="20834" spans="16:30" ht="4.5" customHeight="1" x14ac:dyDescent="0.2">
      <c r="P20834" s="75"/>
      <c r="Q20834" s="75"/>
      <c r="W20834" s="75"/>
      <c r="AD20834" s="77"/>
    </row>
    <row r="20835" spans="16:30" ht="4.5" customHeight="1" x14ac:dyDescent="0.2">
      <c r="P20835" s="75"/>
      <c r="Q20835" s="75"/>
      <c r="W20835" s="75"/>
      <c r="AD20835" s="77"/>
    </row>
    <row r="20836" spans="16:30" ht="4.5" customHeight="1" x14ac:dyDescent="0.2">
      <c r="P20836" s="75"/>
      <c r="Q20836" s="75"/>
      <c r="W20836" s="75"/>
      <c r="AD20836" s="77"/>
    </row>
    <row r="20837" spans="16:30" ht="4.5" customHeight="1" x14ac:dyDescent="0.2">
      <c r="P20837" s="75"/>
      <c r="Q20837" s="75"/>
      <c r="W20837" s="75"/>
      <c r="AD20837" s="77"/>
    </row>
    <row r="20838" spans="16:30" ht="4.5" customHeight="1" x14ac:dyDescent="0.2">
      <c r="P20838" s="75"/>
      <c r="Q20838" s="75"/>
      <c r="W20838" s="75"/>
      <c r="AD20838" s="77"/>
    </row>
    <row r="20839" spans="16:30" ht="4.5" customHeight="1" x14ac:dyDescent="0.2">
      <c r="P20839" s="75"/>
      <c r="Q20839" s="75"/>
      <c r="W20839" s="75"/>
      <c r="AD20839" s="77"/>
    </row>
    <row r="20840" spans="16:30" ht="4.5" customHeight="1" x14ac:dyDescent="0.2">
      <c r="P20840" s="75"/>
      <c r="Q20840" s="75"/>
      <c r="W20840" s="75"/>
      <c r="AD20840" s="77"/>
    </row>
    <row r="20841" spans="16:30" ht="4.5" customHeight="1" x14ac:dyDescent="0.2">
      <c r="P20841" s="75"/>
      <c r="Q20841" s="75"/>
      <c r="W20841" s="75"/>
      <c r="AD20841" s="77"/>
    </row>
    <row r="20842" spans="16:30" ht="4.5" customHeight="1" x14ac:dyDescent="0.2">
      <c r="P20842" s="75"/>
      <c r="Q20842" s="75"/>
      <c r="W20842" s="75"/>
      <c r="AD20842" s="77"/>
    </row>
    <row r="20843" spans="16:30" ht="4.5" customHeight="1" x14ac:dyDescent="0.2">
      <c r="P20843" s="75"/>
      <c r="Q20843" s="75"/>
      <c r="W20843" s="75"/>
      <c r="AD20843" s="77"/>
    </row>
    <row r="20844" spans="16:30" ht="4.5" customHeight="1" x14ac:dyDescent="0.2">
      <c r="P20844" s="75"/>
      <c r="Q20844" s="75"/>
      <c r="W20844" s="75"/>
      <c r="AD20844" s="77"/>
    </row>
    <row r="20845" spans="16:30" ht="4.5" customHeight="1" x14ac:dyDescent="0.2">
      <c r="P20845" s="75"/>
      <c r="Q20845" s="75"/>
      <c r="W20845" s="75"/>
      <c r="AD20845" s="77"/>
    </row>
    <row r="20846" spans="16:30" ht="4.5" customHeight="1" x14ac:dyDescent="0.2">
      <c r="P20846" s="75"/>
      <c r="Q20846" s="75"/>
      <c r="W20846" s="75"/>
      <c r="AD20846" s="77"/>
    </row>
    <row r="20847" spans="16:30" ht="4.5" customHeight="1" x14ac:dyDescent="0.2">
      <c r="P20847" s="75"/>
      <c r="Q20847" s="75"/>
      <c r="W20847" s="75"/>
      <c r="AD20847" s="77"/>
    </row>
    <row r="20848" spans="16:30" ht="4.5" customHeight="1" x14ac:dyDescent="0.2">
      <c r="P20848" s="75"/>
      <c r="Q20848" s="75"/>
      <c r="W20848" s="75"/>
      <c r="AD20848" s="77"/>
    </row>
    <row r="20849" spans="16:30" ht="4.5" customHeight="1" x14ac:dyDescent="0.2">
      <c r="P20849" s="75"/>
      <c r="Q20849" s="75"/>
      <c r="W20849" s="75"/>
      <c r="AD20849" s="77"/>
    </row>
    <row r="20850" spans="16:30" ht="4.5" customHeight="1" x14ac:dyDescent="0.2">
      <c r="P20850" s="75"/>
      <c r="Q20850" s="75"/>
      <c r="W20850" s="75"/>
      <c r="AD20850" s="77"/>
    </row>
    <row r="20851" spans="16:30" ht="4.5" customHeight="1" x14ac:dyDescent="0.2">
      <c r="P20851" s="75"/>
      <c r="Q20851" s="75"/>
      <c r="W20851" s="75"/>
      <c r="AD20851" s="77"/>
    </row>
    <row r="20852" spans="16:30" ht="4.5" customHeight="1" x14ac:dyDescent="0.2">
      <c r="P20852" s="75"/>
      <c r="Q20852" s="75"/>
      <c r="W20852" s="75"/>
      <c r="AD20852" s="77"/>
    </row>
    <row r="20853" spans="16:30" ht="4.5" customHeight="1" x14ac:dyDescent="0.2">
      <c r="P20853" s="75"/>
      <c r="Q20853" s="75"/>
      <c r="W20853" s="75"/>
      <c r="AD20853" s="77"/>
    </row>
    <row r="20854" spans="16:30" ht="4.5" customHeight="1" x14ac:dyDescent="0.2">
      <c r="P20854" s="75"/>
      <c r="Q20854" s="75"/>
      <c r="W20854" s="75"/>
      <c r="AD20854" s="77"/>
    </row>
    <row r="20855" spans="16:30" ht="4.5" customHeight="1" x14ac:dyDescent="0.2">
      <c r="P20855" s="75"/>
      <c r="Q20855" s="75"/>
      <c r="W20855" s="75"/>
      <c r="AD20855" s="77"/>
    </row>
    <row r="20856" spans="16:30" ht="4.5" customHeight="1" x14ac:dyDescent="0.2">
      <c r="P20856" s="75"/>
      <c r="Q20856" s="75"/>
      <c r="W20856" s="75"/>
      <c r="AD20856" s="77"/>
    </row>
    <row r="20857" spans="16:30" ht="4.5" customHeight="1" x14ac:dyDescent="0.2">
      <c r="P20857" s="75"/>
      <c r="Q20857" s="75"/>
      <c r="W20857" s="75"/>
      <c r="AD20857" s="77"/>
    </row>
    <row r="20858" spans="16:30" ht="4.5" customHeight="1" x14ac:dyDescent="0.2">
      <c r="P20858" s="75"/>
      <c r="Q20858" s="75"/>
      <c r="W20858" s="75"/>
      <c r="AD20858" s="77"/>
    </row>
    <row r="20859" spans="16:30" ht="4.5" customHeight="1" x14ac:dyDescent="0.2">
      <c r="P20859" s="75"/>
      <c r="Q20859" s="75"/>
      <c r="W20859" s="75"/>
      <c r="AD20859" s="77"/>
    </row>
    <row r="20860" spans="16:30" ht="4.5" customHeight="1" x14ac:dyDescent="0.2">
      <c r="P20860" s="75"/>
      <c r="Q20860" s="75"/>
      <c r="W20860" s="75"/>
      <c r="AD20860" s="77"/>
    </row>
    <row r="20861" spans="16:30" ht="4.5" customHeight="1" x14ac:dyDescent="0.2">
      <c r="P20861" s="75"/>
      <c r="Q20861" s="75"/>
      <c r="W20861" s="75"/>
      <c r="AD20861" s="77"/>
    </row>
    <row r="20862" spans="16:30" ht="4.5" customHeight="1" x14ac:dyDescent="0.2">
      <c r="P20862" s="75"/>
      <c r="Q20862" s="75"/>
      <c r="W20862" s="75"/>
      <c r="AD20862" s="77"/>
    </row>
    <row r="20863" spans="16:30" ht="4.5" customHeight="1" x14ac:dyDescent="0.2">
      <c r="P20863" s="75"/>
      <c r="Q20863" s="75"/>
      <c r="W20863" s="75"/>
      <c r="AD20863" s="77"/>
    </row>
    <row r="20864" spans="16:30" ht="4.5" customHeight="1" x14ac:dyDescent="0.2">
      <c r="P20864" s="75"/>
      <c r="Q20864" s="75"/>
      <c r="W20864" s="75"/>
      <c r="AD20864" s="77"/>
    </row>
    <row r="20865" spans="16:30" ht="4.5" customHeight="1" x14ac:dyDescent="0.2">
      <c r="P20865" s="75"/>
      <c r="Q20865" s="75"/>
      <c r="W20865" s="75"/>
      <c r="AD20865" s="77"/>
    </row>
    <row r="20866" spans="16:30" ht="4.5" customHeight="1" x14ac:dyDescent="0.2">
      <c r="P20866" s="75"/>
      <c r="Q20866" s="75"/>
      <c r="W20866" s="75"/>
      <c r="AD20866" s="77"/>
    </row>
    <row r="20867" spans="16:30" ht="4.5" customHeight="1" x14ac:dyDescent="0.2">
      <c r="P20867" s="75"/>
      <c r="Q20867" s="75"/>
      <c r="W20867" s="75"/>
      <c r="AD20867" s="77"/>
    </row>
    <row r="20868" spans="16:30" ht="4.5" customHeight="1" x14ac:dyDescent="0.2">
      <c r="P20868" s="75"/>
      <c r="Q20868" s="75"/>
      <c r="W20868" s="75"/>
      <c r="AD20868" s="77"/>
    </row>
    <row r="20869" spans="16:30" ht="4.5" customHeight="1" x14ac:dyDescent="0.2">
      <c r="P20869" s="75"/>
      <c r="Q20869" s="75"/>
      <c r="W20869" s="75"/>
      <c r="AD20869" s="77"/>
    </row>
    <row r="20870" spans="16:30" ht="4.5" customHeight="1" x14ac:dyDescent="0.2">
      <c r="P20870" s="75"/>
      <c r="Q20870" s="75"/>
      <c r="W20870" s="75"/>
      <c r="AD20870" s="77"/>
    </row>
    <row r="20871" spans="16:30" ht="4.5" customHeight="1" x14ac:dyDescent="0.2">
      <c r="P20871" s="75"/>
      <c r="Q20871" s="75"/>
      <c r="W20871" s="75"/>
      <c r="AD20871" s="77"/>
    </row>
    <row r="20872" spans="16:30" ht="4.5" customHeight="1" x14ac:dyDescent="0.2">
      <c r="P20872" s="75"/>
      <c r="Q20872" s="75"/>
      <c r="W20872" s="75"/>
      <c r="AD20872" s="77"/>
    </row>
    <row r="20873" spans="16:30" ht="4.5" customHeight="1" x14ac:dyDescent="0.2">
      <c r="P20873" s="75"/>
      <c r="Q20873" s="75"/>
      <c r="W20873" s="75"/>
      <c r="AD20873" s="77"/>
    </row>
    <row r="20874" spans="16:30" ht="4.5" customHeight="1" x14ac:dyDescent="0.2">
      <c r="P20874" s="75"/>
      <c r="Q20874" s="75"/>
      <c r="W20874" s="75"/>
      <c r="AD20874" s="77"/>
    </row>
    <row r="20875" spans="16:30" ht="4.5" customHeight="1" x14ac:dyDescent="0.2">
      <c r="P20875" s="75"/>
      <c r="Q20875" s="75"/>
      <c r="W20875" s="75"/>
      <c r="AD20875" s="77"/>
    </row>
    <row r="20876" spans="16:30" ht="4.5" customHeight="1" x14ac:dyDescent="0.2">
      <c r="P20876" s="75"/>
      <c r="Q20876" s="75"/>
      <c r="W20876" s="75"/>
      <c r="AD20876" s="77"/>
    </row>
    <row r="20877" spans="16:30" ht="4.5" customHeight="1" x14ac:dyDescent="0.2">
      <c r="P20877" s="75"/>
      <c r="Q20877" s="75"/>
      <c r="W20877" s="75"/>
      <c r="AD20877" s="77"/>
    </row>
    <row r="20878" spans="16:30" ht="4.5" customHeight="1" x14ac:dyDescent="0.2">
      <c r="P20878" s="75"/>
      <c r="Q20878" s="75"/>
      <c r="W20878" s="75"/>
      <c r="AD20878" s="77"/>
    </row>
    <row r="20879" spans="16:30" ht="4.5" customHeight="1" x14ac:dyDescent="0.2">
      <c r="P20879" s="75"/>
      <c r="Q20879" s="75"/>
      <c r="W20879" s="75"/>
      <c r="AD20879" s="77"/>
    </row>
    <row r="20880" spans="16:30" ht="4.5" customHeight="1" x14ac:dyDescent="0.2">
      <c r="P20880" s="75"/>
      <c r="Q20880" s="75"/>
      <c r="W20880" s="75"/>
      <c r="AD20880" s="77"/>
    </row>
    <row r="20881" spans="16:30" ht="4.5" customHeight="1" x14ac:dyDescent="0.2">
      <c r="P20881" s="75"/>
      <c r="Q20881" s="75"/>
      <c r="W20881" s="75"/>
      <c r="AD20881" s="77"/>
    </row>
    <row r="20882" spans="16:30" ht="4.5" customHeight="1" x14ac:dyDescent="0.2">
      <c r="P20882" s="75"/>
      <c r="Q20882" s="75"/>
      <c r="W20882" s="75"/>
      <c r="AD20882" s="77"/>
    </row>
    <row r="20883" spans="16:30" ht="4.5" customHeight="1" x14ac:dyDescent="0.2">
      <c r="P20883" s="75"/>
      <c r="Q20883" s="75"/>
      <c r="W20883" s="75"/>
      <c r="AD20883" s="77"/>
    </row>
    <row r="20884" spans="16:30" ht="4.5" customHeight="1" x14ac:dyDescent="0.2">
      <c r="P20884" s="75"/>
      <c r="Q20884" s="75"/>
      <c r="W20884" s="75"/>
      <c r="AD20884" s="77"/>
    </row>
    <row r="20885" spans="16:30" ht="4.5" customHeight="1" x14ac:dyDescent="0.2">
      <c r="P20885" s="75"/>
      <c r="Q20885" s="75"/>
      <c r="W20885" s="75"/>
      <c r="AD20885" s="77"/>
    </row>
    <row r="20886" spans="16:30" ht="4.5" customHeight="1" x14ac:dyDescent="0.2">
      <c r="P20886" s="75"/>
      <c r="Q20886" s="75"/>
      <c r="W20886" s="75"/>
      <c r="AD20886" s="77"/>
    </row>
    <row r="20887" spans="16:30" ht="4.5" customHeight="1" x14ac:dyDescent="0.2">
      <c r="P20887" s="75"/>
      <c r="Q20887" s="75"/>
      <c r="W20887" s="75"/>
      <c r="AD20887" s="77"/>
    </row>
    <row r="20888" spans="16:30" ht="4.5" customHeight="1" x14ac:dyDescent="0.2">
      <c r="P20888" s="75"/>
      <c r="Q20888" s="75"/>
      <c r="W20888" s="75"/>
      <c r="AD20888" s="77"/>
    </row>
    <row r="20889" spans="16:30" ht="4.5" customHeight="1" x14ac:dyDescent="0.2">
      <c r="P20889" s="75"/>
      <c r="Q20889" s="75"/>
      <c r="W20889" s="75"/>
      <c r="AD20889" s="77"/>
    </row>
    <row r="20890" spans="16:30" ht="4.5" customHeight="1" x14ac:dyDescent="0.2">
      <c r="P20890" s="75"/>
      <c r="Q20890" s="75"/>
      <c r="W20890" s="75"/>
      <c r="AD20890" s="77"/>
    </row>
    <row r="20891" spans="16:30" ht="4.5" customHeight="1" x14ac:dyDescent="0.2">
      <c r="P20891" s="75"/>
      <c r="Q20891" s="75"/>
      <c r="W20891" s="75"/>
      <c r="AD20891" s="77"/>
    </row>
    <row r="20892" spans="16:30" ht="4.5" customHeight="1" x14ac:dyDescent="0.2">
      <c r="P20892" s="75"/>
      <c r="Q20892" s="75"/>
      <c r="W20892" s="75"/>
      <c r="AD20892" s="77"/>
    </row>
    <row r="20893" spans="16:30" ht="4.5" customHeight="1" x14ac:dyDescent="0.2">
      <c r="P20893" s="75"/>
      <c r="Q20893" s="75"/>
      <c r="W20893" s="75"/>
      <c r="AD20893" s="77"/>
    </row>
    <row r="20894" spans="16:30" ht="4.5" customHeight="1" x14ac:dyDescent="0.2">
      <c r="P20894" s="75"/>
      <c r="Q20894" s="75"/>
      <c r="W20894" s="75"/>
      <c r="AD20894" s="77"/>
    </row>
    <row r="20895" spans="16:30" ht="4.5" customHeight="1" x14ac:dyDescent="0.2">
      <c r="P20895" s="75"/>
      <c r="Q20895" s="75"/>
      <c r="W20895" s="75"/>
      <c r="AD20895" s="77"/>
    </row>
    <row r="20896" spans="16:30" ht="4.5" customHeight="1" x14ac:dyDescent="0.2">
      <c r="P20896" s="75"/>
      <c r="Q20896" s="75"/>
      <c r="W20896" s="75"/>
      <c r="AD20896" s="77"/>
    </row>
    <row r="20897" spans="16:30" ht="4.5" customHeight="1" x14ac:dyDescent="0.2">
      <c r="P20897" s="75"/>
      <c r="Q20897" s="75"/>
      <c r="W20897" s="75"/>
      <c r="AD20897" s="77"/>
    </row>
    <row r="20898" spans="16:30" ht="4.5" customHeight="1" x14ac:dyDescent="0.2">
      <c r="P20898" s="75"/>
      <c r="Q20898" s="75"/>
      <c r="W20898" s="75"/>
      <c r="AD20898" s="77"/>
    </row>
    <row r="20899" spans="16:30" ht="4.5" customHeight="1" x14ac:dyDescent="0.2">
      <c r="P20899" s="75"/>
      <c r="Q20899" s="75"/>
      <c r="W20899" s="75"/>
      <c r="AD20899" s="77"/>
    </row>
    <row r="20900" spans="16:30" ht="4.5" customHeight="1" x14ac:dyDescent="0.2">
      <c r="P20900" s="75"/>
      <c r="Q20900" s="75"/>
      <c r="W20900" s="75"/>
      <c r="AD20900" s="77"/>
    </row>
    <row r="20901" spans="16:30" ht="4.5" customHeight="1" x14ac:dyDescent="0.2">
      <c r="P20901" s="75"/>
      <c r="Q20901" s="75"/>
      <c r="W20901" s="75"/>
      <c r="AD20901" s="77"/>
    </row>
    <row r="20902" spans="16:30" ht="4.5" customHeight="1" x14ac:dyDescent="0.2">
      <c r="P20902" s="75"/>
      <c r="Q20902" s="75"/>
      <c r="W20902" s="75"/>
      <c r="AD20902" s="77"/>
    </row>
    <row r="20903" spans="16:30" ht="4.5" customHeight="1" x14ac:dyDescent="0.2">
      <c r="P20903" s="75"/>
      <c r="Q20903" s="75"/>
      <c r="W20903" s="75"/>
      <c r="AD20903" s="77"/>
    </row>
    <row r="20904" spans="16:30" ht="4.5" customHeight="1" x14ac:dyDescent="0.2">
      <c r="P20904" s="75"/>
      <c r="Q20904" s="75"/>
      <c r="W20904" s="75"/>
      <c r="AD20904" s="77"/>
    </row>
    <row r="20905" spans="16:30" ht="4.5" customHeight="1" x14ac:dyDescent="0.2">
      <c r="P20905" s="75"/>
      <c r="Q20905" s="75"/>
      <c r="W20905" s="75"/>
      <c r="AD20905" s="77"/>
    </row>
    <row r="20906" spans="16:30" ht="4.5" customHeight="1" x14ac:dyDescent="0.2">
      <c r="P20906" s="75"/>
      <c r="Q20906" s="75"/>
      <c r="W20906" s="75"/>
      <c r="AD20906" s="77"/>
    </row>
    <row r="20907" spans="16:30" ht="4.5" customHeight="1" x14ac:dyDescent="0.2">
      <c r="P20907" s="75"/>
      <c r="Q20907" s="75"/>
      <c r="W20907" s="75"/>
      <c r="AD20907" s="77"/>
    </row>
    <row r="20908" spans="16:30" ht="4.5" customHeight="1" x14ac:dyDescent="0.2">
      <c r="P20908" s="75"/>
      <c r="Q20908" s="75"/>
      <c r="W20908" s="75"/>
      <c r="AD20908" s="77"/>
    </row>
    <row r="20909" spans="16:30" ht="4.5" customHeight="1" x14ac:dyDescent="0.2">
      <c r="P20909" s="75"/>
      <c r="Q20909" s="75"/>
      <c r="W20909" s="75"/>
      <c r="AD20909" s="77"/>
    </row>
    <row r="20910" spans="16:30" ht="4.5" customHeight="1" x14ac:dyDescent="0.2">
      <c r="P20910" s="75"/>
      <c r="Q20910" s="75"/>
      <c r="W20910" s="75"/>
      <c r="AD20910" s="77"/>
    </row>
    <row r="20911" spans="16:30" ht="4.5" customHeight="1" x14ac:dyDescent="0.2">
      <c r="P20911" s="75"/>
      <c r="Q20911" s="75"/>
      <c r="W20911" s="75"/>
      <c r="AD20911" s="77"/>
    </row>
    <row r="20912" spans="16:30" ht="4.5" customHeight="1" x14ac:dyDescent="0.2">
      <c r="P20912" s="75"/>
      <c r="Q20912" s="75"/>
      <c r="W20912" s="75"/>
      <c r="AD20912" s="77"/>
    </row>
    <row r="20913" spans="16:30" ht="4.5" customHeight="1" x14ac:dyDescent="0.2">
      <c r="P20913" s="75"/>
      <c r="Q20913" s="75"/>
      <c r="W20913" s="75"/>
      <c r="AD20913" s="77"/>
    </row>
    <row r="20914" spans="16:30" ht="4.5" customHeight="1" x14ac:dyDescent="0.2">
      <c r="P20914" s="75"/>
      <c r="Q20914" s="75"/>
      <c r="W20914" s="75"/>
      <c r="AD20914" s="77"/>
    </row>
    <row r="20915" spans="16:30" ht="4.5" customHeight="1" x14ac:dyDescent="0.2">
      <c r="P20915" s="75"/>
      <c r="Q20915" s="75"/>
      <c r="W20915" s="75"/>
      <c r="AD20915" s="77"/>
    </row>
    <row r="20916" spans="16:30" ht="4.5" customHeight="1" x14ac:dyDescent="0.2">
      <c r="P20916" s="75"/>
      <c r="Q20916" s="75"/>
      <c r="W20916" s="75"/>
      <c r="AD20916" s="77"/>
    </row>
    <row r="20917" spans="16:30" ht="4.5" customHeight="1" x14ac:dyDescent="0.2">
      <c r="P20917" s="75"/>
      <c r="Q20917" s="75"/>
      <c r="W20917" s="75"/>
      <c r="AD20917" s="77"/>
    </row>
    <row r="20918" spans="16:30" ht="4.5" customHeight="1" x14ac:dyDescent="0.2">
      <c r="P20918" s="75"/>
      <c r="Q20918" s="75"/>
      <c r="W20918" s="75"/>
      <c r="AD20918" s="77"/>
    </row>
    <row r="20919" spans="16:30" ht="4.5" customHeight="1" x14ac:dyDescent="0.2">
      <c r="P20919" s="75"/>
      <c r="Q20919" s="75"/>
      <c r="W20919" s="75"/>
      <c r="AD20919" s="77"/>
    </row>
    <row r="20920" spans="16:30" ht="4.5" customHeight="1" x14ac:dyDescent="0.2">
      <c r="P20920" s="75"/>
      <c r="Q20920" s="75"/>
      <c r="W20920" s="75"/>
      <c r="AD20920" s="77"/>
    </row>
    <row r="20921" spans="16:30" ht="4.5" customHeight="1" x14ac:dyDescent="0.2">
      <c r="P20921" s="75"/>
      <c r="Q20921" s="75"/>
      <c r="W20921" s="75"/>
      <c r="AD20921" s="77"/>
    </row>
    <row r="20922" spans="16:30" ht="4.5" customHeight="1" x14ac:dyDescent="0.2">
      <c r="P20922" s="75"/>
      <c r="Q20922" s="75"/>
      <c r="W20922" s="75"/>
      <c r="AD20922" s="77"/>
    </row>
    <row r="20923" spans="16:30" ht="4.5" customHeight="1" x14ac:dyDescent="0.2">
      <c r="P20923" s="75"/>
      <c r="Q20923" s="75"/>
      <c r="W20923" s="75"/>
      <c r="AD20923" s="77"/>
    </row>
    <row r="20924" spans="16:30" ht="4.5" customHeight="1" x14ac:dyDescent="0.2">
      <c r="P20924" s="75"/>
      <c r="Q20924" s="75"/>
      <c r="W20924" s="75"/>
      <c r="AD20924" s="77"/>
    </row>
    <row r="20925" spans="16:30" ht="4.5" customHeight="1" x14ac:dyDescent="0.2">
      <c r="P20925" s="75"/>
      <c r="Q20925" s="75"/>
      <c r="W20925" s="75"/>
      <c r="AD20925" s="77"/>
    </row>
    <row r="20926" spans="16:30" ht="4.5" customHeight="1" x14ac:dyDescent="0.2">
      <c r="P20926" s="75"/>
      <c r="Q20926" s="75"/>
      <c r="W20926" s="75"/>
      <c r="AD20926" s="77"/>
    </row>
    <row r="20927" spans="16:30" ht="4.5" customHeight="1" x14ac:dyDescent="0.2">
      <c r="P20927" s="75"/>
      <c r="Q20927" s="75"/>
      <c r="W20927" s="75"/>
      <c r="AD20927" s="77"/>
    </row>
    <row r="20928" spans="16:30" ht="4.5" customHeight="1" x14ac:dyDescent="0.2">
      <c r="P20928" s="75"/>
      <c r="Q20928" s="75"/>
      <c r="W20928" s="75"/>
      <c r="AD20928" s="77"/>
    </row>
    <row r="20929" spans="16:30" ht="4.5" customHeight="1" x14ac:dyDescent="0.2">
      <c r="P20929" s="75"/>
      <c r="Q20929" s="75"/>
      <c r="W20929" s="75"/>
      <c r="AD20929" s="77"/>
    </row>
    <row r="20930" spans="16:30" ht="4.5" customHeight="1" x14ac:dyDescent="0.2">
      <c r="P20930" s="75"/>
      <c r="Q20930" s="75"/>
      <c r="W20930" s="75"/>
      <c r="AD20930" s="77"/>
    </row>
    <row r="20931" spans="16:30" ht="4.5" customHeight="1" x14ac:dyDescent="0.2">
      <c r="P20931" s="75"/>
      <c r="Q20931" s="75"/>
      <c r="W20931" s="75"/>
      <c r="AD20931" s="77"/>
    </row>
    <row r="20932" spans="16:30" ht="4.5" customHeight="1" x14ac:dyDescent="0.2">
      <c r="P20932" s="75"/>
      <c r="Q20932" s="75"/>
      <c r="W20932" s="75"/>
      <c r="AD20932" s="77"/>
    </row>
    <row r="20933" spans="16:30" ht="4.5" customHeight="1" x14ac:dyDescent="0.2">
      <c r="P20933" s="75"/>
      <c r="Q20933" s="75"/>
      <c r="W20933" s="75"/>
      <c r="AD20933" s="77"/>
    </row>
    <row r="20934" spans="16:30" ht="4.5" customHeight="1" x14ac:dyDescent="0.2">
      <c r="P20934" s="75"/>
      <c r="Q20934" s="75"/>
      <c r="W20934" s="75"/>
      <c r="AD20934" s="77"/>
    </row>
    <row r="20935" spans="16:30" ht="4.5" customHeight="1" x14ac:dyDescent="0.2">
      <c r="P20935" s="75"/>
      <c r="Q20935" s="75"/>
      <c r="W20935" s="75"/>
      <c r="AD20935" s="77"/>
    </row>
    <row r="20936" spans="16:30" ht="4.5" customHeight="1" x14ac:dyDescent="0.2">
      <c r="P20936" s="75"/>
      <c r="Q20936" s="75"/>
      <c r="W20936" s="75"/>
      <c r="AD20936" s="77"/>
    </row>
    <row r="20937" spans="16:30" ht="4.5" customHeight="1" x14ac:dyDescent="0.2">
      <c r="P20937" s="75"/>
      <c r="Q20937" s="75"/>
      <c r="W20937" s="75"/>
      <c r="AD20937" s="77"/>
    </row>
    <row r="20938" spans="16:30" ht="4.5" customHeight="1" x14ac:dyDescent="0.2">
      <c r="P20938" s="75"/>
      <c r="Q20938" s="75"/>
      <c r="W20938" s="75"/>
      <c r="AD20938" s="77"/>
    </row>
    <row r="20939" spans="16:30" ht="4.5" customHeight="1" x14ac:dyDescent="0.2">
      <c r="P20939" s="75"/>
      <c r="Q20939" s="75"/>
      <c r="W20939" s="75"/>
      <c r="AD20939" s="77"/>
    </row>
    <row r="20940" spans="16:30" ht="4.5" customHeight="1" x14ac:dyDescent="0.2">
      <c r="P20940" s="75"/>
      <c r="Q20940" s="75"/>
      <c r="W20940" s="75"/>
      <c r="AD20940" s="77"/>
    </row>
    <row r="20941" spans="16:30" ht="4.5" customHeight="1" x14ac:dyDescent="0.2">
      <c r="P20941" s="75"/>
      <c r="Q20941" s="75"/>
      <c r="W20941" s="75"/>
      <c r="AD20941" s="77"/>
    </row>
    <row r="20942" spans="16:30" ht="4.5" customHeight="1" x14ac:dyDescent="0.2">
      <c r="P20942" s="75"/>
      <c r="Q20942" s="75"/>
      <c r="W20942" s="75"/>
      <c r="AD20942" s="77"/>
    </row>
    <row r="20943" spans="16:30" ht="4.5" customHeight="1" x14ac:dyDescent="0.2">
      <c r="P20943" s="75"/>
      <c r="Q20943" s="75"/>
      <c r="W20943" s="75"/>
      <c r="AD20943" s="77"/>
    </row>
    <row r="20944" spans="16:30" ht="4.5" customHeight="1" x14ac:dyDescent="0.2">
      <c r="P20944" s="75"/>
      <c r="Q20944" s="75"/>
      <c r="W20944" s="75"/>
      <c r="AD20944" s="77"/>
    </row>
    <row r="20945" spans="16:30" ht="4.5" customHeight="1" x14ac:dyDescent="0.2">
      <c r="P20945" s="75"/>
      <c r="Q20945" s="75"/>
      <c r="W20945" s="75"/>
      <c r="AD20945" s="77"/>
    </row>
    <row r="20946" spans="16:30" ht="4.5" customHeight="1" x14ac:dyDescent="0.2">
      <c r="P20946" s="75"/>
      <c r="Q20946" s="75"/>
      <c r="W20946" s="75"/>
      <c r="AD20946" s="77"/>
    </row>
    <row r="20947" spans="16:30" ht="4.5" customHeight="1" x14ac:dyDescent="0.2">
      <c r="P20947" s="75"/>
      <c r="Q20947" s="75"/>
      <c r="W20947" s="75"/>
      <c r="AD20947" s="77"/>
    </row>
    <row r="20948" spans="16:30" ht="4.5" customHeight="1" x14ac:dyDescent="0.2">
      <c r="P20948" s="75"/>
      <c r="Q20948" s="75"/>
      <c r="W20948" s="75"/>
      <c r="AD20948" s="77"/>
    </row>
    <row r="20949" spans="16:30" ht="4.5" customHeight="1" x14ac:dyDescent="0.2">
      <c r="P20949" s="75"/>
      <c r="Q20949" s="75"/>
      <c r="W20949" s="75"/>
      <c r="AD20949" s="77"/>
    </row>
    <row r="20950" spans="16:30" ht="4.5" customHeight="1" x14ac:dyDescent="0.2">
      <c r="P20950" s="75"/>
      <c r="Q20950" s="75"/>
      <c r="W20950" s="75"/>
      <c r="AD20950" s="77"/>
    </row>
    <row r="20951" spans="16:30" ht="4.5" customHeight="1" x14ac:dyDescent="0.2">
      <c r="P20951" s="75"/>
      <c r="Q20951" s="75"/>
      <c r="W20951" s="75"/>
      <c r="AD20951" s="77"/>
    </row>
    <row r="20952" spans="16:30" ht="4.5" customHeight="1" x14ac:dyDescent="0.2">
      <c r="P20952" s="75"/>
      <c r="Q20952" s="75"/>
      <c r="W20952" s="75"/>
      <c r="AD20952" s="77"/>
    </row>
    <row r="20953" spans="16:30" ht="4.5" customHeight="1" x14ac:dyDescent="0.2">
      <c r="P20953" s="75"/>
      <c r="Q20953" s="75"/>
      <c r="W20953" s="75"/>
      <c r="AD20953" s="77"/>
    </row>
    <row r="20954" spans="16:30" ht="4.5" customHeight="1" x14ac:dyDescent="0.2">
      <c r="P20954" s="75"/>
      <c r="Q20954" s="75"/>
      <c r="W20954" s="75"/>
      <c r="AD20954" s="77"/>
    </row>
    <row r="20955" spans="16:30" ht="4.5" customHeight="1" x14ac:dyDescent="0.2">
      <c r="P20955" s="75"/>
      <c r="Q20955" s="75"/>
      <c r="W20955" s="75"/>
      <c r="AD20955" s="77"/>
    </row>
    <row r="20956" spans="16:30" ht="4.5" customHeight="1" x14ac:dyDescent="0.2">
      <c r="P20956" s="75"/>
      <c r="Q20956" s="75"/>
      <c r="W20956" s="75"/>
      <c r="AD20956" s="77"/>
    </row>
    <row r="20957" spans="16:30" ht="4.5" customHeight="1" x14ac:dyDescent="0.2">
      <c r="P20957" s="75"/>
      <c r="Q20957" s="75"/>
      <c r="W20957" s="75"/>
      <c r="AD20957" s="77"/>
    </row>
    <row r="20958" spans="16:30" ht="4.5" customHeight="1" x14ac:dyDescent="0.2">
      <c r="P20958" s="75"/>
      <c r="Q20958" s="75"/>
      <c r="W20958" s="75"/>
      <c r="AD20958" s="77"/>
    </row>
    <row r="20959" spans="16:30" ht="4.5" customHeight="1" x14ac:dyDescent="0.2">
      <c r="P20959" s="75"/>
      <c r="Q20959" s="75"/>
      <c r="W20959" s="75"/>
      <c r="AD20959" s="77"/>
    </row>
    <row r="20960" spans="16:30" ht="4.5" customHeight="1" x14ac:dyDescent="0.2">
      <c r="P20960" s="75"/>
      <c r="Q20960" s="75"/>
      <c r="W20960" s="75"/>
      <c r="AD20960" s="77"/>
    </row>
    <row r="20961" spans="16:30" ht="4.5" customHeight="1" x14ac:dyDescent="0.2">
      <c r="P20961" s="75"/>
      <c r="Q20961" s="75"/>
      <c r="W20961" s="75"/>
      <c r="AD20961" s="77"/>
    </row>
    <row r="20962" spans="16:30" ht="4.5" customHeight="1" x14ac:dyDescent="0.2">
      <c r="P20962" s="75"/>
      <c r="Q20962" s="75"/>
      <c r="W20962" s="75"/>
      <c r="AD20962" s="77"/>
    </row>
    <row r="20963" spans="16:30" ht="4.5" customHeight="1" x14ac:dyDescent="0.2">
      <c r="P20963" s="75"/>
      <c r="Q20963" s="75"/>
      <c r="W20963" s="75"/>
      <c r="AD20963" s="77"/>
    </row>
    <row r="20964" spans="16:30" ht="4.5" customHeight="1" x14ac:dyDescent="0.2">
      <c r="P20964" s="75"/>
      <c r="Q20964" s="75"/>
      <c r="W20964" s="75"/>
      <c r="AD20964" s="77"/>
    </row>
    <row r="20965" spans="16:30" ht="4.5" customHeight="1" x14ac:dyDescent="0.2">
      <c r="P20965" s="75"/>
      <c r="Q20965" s="75"/>
      <c r="W20965" s="75"/>
      <c r="AD20965" s="77"/>
    </row>
    <row r="20966" spans="16:30" ht="4.5" customHeight="1" x14ac:dyDescent="0.2">
      <c r="P20966" s="75"/>
      <c r="Q20966" s="75"/>
      <c r="W20966" s="75"/>
      <c r="AD20966" s="77"/>
    </row>
    <row r="20967" spans="16:30" ht="4.5" customHeight="1" x14ac:dyDescent="0.2">
      <c r="P20967" s="75"/>
      <c r="Q20967" s="75"/>
      <c r="W20967" s="75"/>
      <c r="AD20967" s="77"/>
    </row>
    <row r="20968" spans="16:30" ht="4.5" customHeight="1" x14ac:dyDescent="0.2">
      <c r="P20968" s="75"/>
      <c r="Q20968" s="75"/>
      <c r="W20968" s="75"/>
      <c r="AD20968" s="77"/>
    </row>
    <row r="20969" spans="16:30" ht="4.5" customHeight="1" x14ac:dyDescent="0.2">
      <c r="P20969" s="75"/>
      <c r="Q20969" s="75"/>
      <c r="W20969" s="75"/>
      <c r="AD20969" s="77"/>
    </row>
    <row r="20970" spans="16:30" ht="4.5" customHeight="1" x14ac:dyDescent="0.2">
      <c r="P20970" s="75"/>
      <c r="Q20970" s="75"/>
      <c r="W20970" s="75"/>
      <c r="AD20970" s="77"/>
    </row>
    <row r="20971" spans="16:30" ht="4.5" customHeight="1" x14ac:dyDescent="0.2">
      <c r="P20971" s="75"/>
      <c r="Q20971" s="75"/>
      <c r="W20971" s="75"/>
      <c r="AD20971" s="77"/>
    </row>
    <row r="20972" spans="16:30" ht="4.5" customHeight="1" x14ac:dyDescent="0.2">
      <c r="P20972" s="75"/>
      <c r="Q20972" s="75"/>
      <c r="W20972" s="75"/>
      <c r="AD20972" s="77"/>
    </row>
    <row r="20973" spans="16:30" ht="4.5" customHeight="1" x14ac:dyDescent="0.2">
      <c r="P20973" s="75"/>
      <c r="Q20973" s="75"/>
      <c r="W20973" s="75"/>
      <c r="AD20973" s="77"/>
    </row>
    <row r="20974" spans="16:30" ht="4.5" customHeight="1" x14ac:dyDescent="0.2">
      <c r="P20974" s="75"/>
      <c r="Q20974" s="75"/>
      <c r="W20974" s="75"/>
      <c r="AD20974" s="77"/>
    </row>
    <row r="20975" spans="16:30" ht="4.5" customHeight="1" x14ac:dyDescent="0.2">
      <c r="P20975" s="75"/>
      <c r="Q20975" s="75"/>
      <c r="W20975" s="75"/>
      <c r="AD20975" s="77"/>
    </row>
    <row r="20976" spans="16:30" ht="4.5" customHeight="1" x14ac:dyDescent="0.2">
      <c r="P20976" s="75"/>
      <c r="Q20976" s="75"/>
      <c r="W20976" s="75"/>
      <c r="AD20976" s="77"/>
    </row>
    <row r="20977" spans="16:30" ht="4.5" customHeight="1" x14ac:dyDescent="0.2">
      <c r="P20977" s="75"/>
      <c r="Q20977" s="75"/>
      <c r="W20977" s="75"/>
      <c r="AD20977" s="77"/>
    </row>
    <row r="20978" spans="16:30" ht="4.5" customHeight="1" x14ac:dyDescent="0.2">
      <c r="P20978" s="75"/>
      <c r="Q20978" s="75"/>
      <c r="W20978" s="75"/>
      <c r="AD20978" s="77"/>
    </row>
    <row r="20979" spans="16:30" ht="4.5" customHeight="1" x14ac:dyDescent="0.2">
      <c r="P20979" s="75"/>
      <c r="Q20979" s="75"/>
      <c r="W20979" s="75"/>
      <c r="AD20979" s="77"/>
    </row>
    <row r="20980" spans="16:30" ht="4.5" customHeight="1" x14ac:dyDescent="0.2">
      <c r="P20980" s="75"/>
      <c r="Q20980" s="75"/>
      <c r="W20980" s="75"/>
      <c r="AD20980" s="77"/>
    </row>
    <row r="20981" spans="16:30" ht="4.5" customHeight="1" x14ac:dyDescent="0.2">
      <c r="P20981" s="75"/>
      <c r="Q20981" s="75"/>
      <c r="W20981" s="75"/>
      <c r="AD20981" s="77"/>
    </row>
    <row r="20982" spans="16:30" ht="4.5" customHeight="1" x14ac:dyDescent="0.2">
      <c r="P20982" s="75"/>
      <c r="Q20982" s="75"/>
      <c r="W20982" s="75"/>
      <c r="AD20982" s="77"/>
    </row>
    <row r="20983" spans="16:30" ht="4.5" customHeight="1" x14ac:dyDescent="0.2">
      <c r="P20983" s="75"/>
      <c r="Q20983" s="75"/>
      <c r="W20983" s="75"/>
      <c r="AD20983" s="77"/>
    </row>
    <row r="20984" spans="16:30" ht="4.5" customHeight="1" x14ac:dyDescent="0.2">
      <c r="P20984" s="75"/>
      <c r="Q20984" s="75"/>
      <c r="W20984" s="75"/>
      <c r="AD20984" s="77"/>
    </row>
    <row r="20985" spans="16:30" ht="4.5" customHeight="1" x14ac:dyDescent="0.2">
      <c r="P20985" s="75"/>
      <c r="Q20985" s="75"/>
      <c r="W20985" s="75"/>
      <c r="AD20985" s="77"/>
    </row>
    <row r="20986" spans="16:30" ht="4.5" customHeight="1" x14ac:dyDescent="0.2">
      <c r="P20986" s="75"/>
      <c r="Q20986" s="75"/>
      <c r="W20986" s="75"/>
      <c r="AD20986" s="77"/>
    </row>
    <row r="20987" spans="16:30" ht="4.5" customHeight="1" x14ac:dyDescent="0.2">
      <c r="P20987" s="75"/>
      <c r="Q20987" s="75"/>
      <c r="W20987" s="75"/>
      <c r="AD20987" s="77"/>
    </row>
    <row r="20988" spans="16:30" ht="4.5" customHeight="1" x14ac:dyDescent="0.2">
      <c r="P20988" s="75"/>
      <c r="Q20988" s="75"/>
      <c r="W20988" s="75"/>
      <c r="AD20988" s="77"/>
    </row>
    <row r="20989" spans="16:30" ht="4.5" customHeight="1" x14ac:dyDescent="0.2">
      <c r="P20989" s="75"/>
      <c r="Q20989" s="75"/>
      <c r="W20989" s="75"/>
      <c r="AD20989" s="77"/>
    </row>
    <row r="20990" spans="16:30" ht="4.5" customHeight="1" x14ac:dyDescent="0.2">
      <c r="P20990" s="75"/>
      <c r="Q20990" s="75"/>
      <c r="W20990" s="75"/>
      <c r="AD20990" s="77"/>
    </row>
    <row r="20991" spans="16:30" ht="4.5" customHeight="1" x14ac:dyDescent="0.2">
      <c r="P20991" s="75"/>
      <c r="Q20991" s="75"/>
      <c r="W20991" s="75"/>
      <c r="AD20991" s="77"/>
    </row>
    <row r="20992" spans="16:30" ht="4.5" customHeight="1" x14ac:dyDescent="0.2">
      <c r="P20992" s="75"/>
      <c r="Q20992" s="75"/>
      <c r="W20992" s="75"/>
      <c r="AD20992" s="77"/>
    </row>
    <row r="20993" spans="16:30" ht="4.5" customHeight="1" x14ac:dyDescent="0.2">
      <c r="P20993" s="75"/>
      <c r="Q20993" s="75"/>
      <c r="W20993" s="75"/>
      <c r="AD20993" s="77"/>
    </row>
    <row r="20994" spans="16:30" ht="4.5" customHeight="1" x14ac:dyDescent="0.2">
      <c r="P20994" s="75"/>
      <c r="Q20994" s="75"/>
      <c r="W20994" s="75"/>
      <c r="AD20994" s="77"/>
    </row>
    <row r="20995" spans="16:30" ht="4.5" customHeight="1" x14ac:dyDescent="0.2">
      <c r="P20995" s="75"/>
      <c r="Q20995" s="75"/>
      <c r="W20995" s="75"/>
      <c r="AD20995" s="77"/>
    </row>
    <row r="20996" spans="16:30" ht="4.5" customHeight="1" x14ac:dyDescent="0.2">
      <c r="P20996" s="75"/>
      <c r="Q20996" s="75"/>
      <c r="W20996" s="75"/>
      <c r="AD20996" s="77"/>
    </row>
    <row r="20997" spans="16:30" ht="4.5" customHeight="1" x14ac:dyDescent="0.2">
      <c r="P20997" s="75"/>
      <c r="Q20997" s="75"/>
      <c r="W20997" s="75"/>
      <c r="AD20997" s="77"/>
    </row>
    <row r="20998" spans="16:30" ht="4.5" customHeight="1" x14ac:dyDescent="0.2">
      <c r="P20998" s="75"/>
      <c r="Q20998" s="75"/>
      <c r="W20998" s="75"/>
      <c r="AD20998" s="77"/>
    </row>
    <row r="20999" spans="16:30" ht="4.5" customHeight="1" x14ac:dyDescent="0.2">
      <c r="P20999" s="75"/>
      <c r="Q20999" s="75"/>
      <c r="W20999" s="75"/>
      <c r="AD20999" s="77"/>
    </row>
    <row r="21000" spans="16:30" ht="4.5" customHeight="1" x14ac:dyDescent="0.2">
      <c r="P21000" s="75"/>
      <c r="Q21000" s="75"/>
      <c r="W21000" s="75"/>
      <c r="AD21000" s="77"/>
    </row>
    <row r="21001" spans="16:30" ht="4.5" customHeight="1" x14ac:dyDescent="0.2">
      <c r="P21001" s="75"/>
      <c r="Q21001" s="75"/>
      <c r="W21001" s="75"/>
      <c r="AD21001" s="77"/>
    </row>
    <row r="21002" spans="16:30" ht="4.5" customHeight="1" x14ac:dyDescent="0.2">
      <c r="P21002" s="75"/>
      <c r="Q21002" s="75"/>
      <c r="W21002" s="75"/>
      <c r="AD21002" s="77"/>
    </row>
    <row r="21003" spans="16:30" ht="4.5" customHeight="1" x14ac:dyDescent="0.2">
      <c r="P21003" s="75"/>
      <c r="Q21003" s="75"/>
      <c r="W21003" s="75"/>
      <c r="AD21003" s="77"/>
    </row>
    <row r="21004" spans="16:30" ht="4.5" customHeight="1" x14ac:dyDescent="0.2">
      <c r="P21004" s="75"/>
      <c r="Q21004" s="75"/>
      <c r="W21004" s="75"/>
      <c r="AD21004" s="77"/>
    </row>
    <row r="21005" spans="16:30" ht="4.5" customHeight="1" x14ac:dyDescent="0.2">
      <c r="P21005" s="75"/>
      <c r="Q21005" s="75"/>
      <c r="W21005" s="75"/>
      <c r="AD21005" s="77"/>
    </row>
    <row r="21006" spans="16:30" ht="4.5" customHeight="1" x14ac:dyDescent="0.2">
      <c r="P21006" s="75"/>
      <c r="Q21006" s="75"/>
      <c r="W21006" s="75"/>
      <c r="AD21006" s="77"/>
    </row>
    <row r="21007" spans="16:30" ht="4.5" customHeight="1" x14ac:dyDescent="0.2">
      <c r="P21007" s="75"/>
      <c r="Q21007" s="75"/>
      <c r="W21007" s="75"/>
      <c r="AD21007" s="77"/>
    </row>
    <row r="21008" spans="16:30" ht="4.5" customHeight="1" x14ac:dyDescent="0.2">
      <c r="P21008" s="75"/>
      <c r="Q21008" s="75"/>
      <c r="W21008" s="75"/>
      <c r="AD21008" s="77"/>
    </row>
    <row r="21009" spans="16:30" ht="4.5" customHeight="1" x14ac:dyDescent="0.2">
      <c r="P21009" s="75"/>
      <c r="Q21009" s="75"/>
      <c r="W21009" s="75"/>
      <c r="AD21009" s="77"/>
    </row>
    <row r="21010" spans="16:30" ht="4.5" customHeight="1" x14ac:dyDescent="0.2">
      <c r="P21010" s="75"/>
      <c r="Q21010" s="75"/>
      <c r="W21010" s="75"/>
      <c r="AD21010" s="77"/>
    </row>
    <row r="21011" spans="16:30" ht="4.5" customHeight="1" x14ac:dyDescent="0.2">
      <c r="P21011" s="75"/>
      <c r="Q21011" s="75"/>
      <c r="W21011" s="75"/>
      <c r="AD21011" s="77"/>
    </row>
    <row r="21012" spans="16:30" ht="4.5" customHeight="1" x14ac:dyDescent="0.2">
      <c r="P21012" s="75"/>
      <c r="Q21012" s="75"/>
      <c r="W21012" s="75"/>
      <c r="AD21012" s="77"/>
    </row>
    <row r="21013" spans="16:30" ht="4.5" customHeight="1" x14ac:dyDescent="0.2">
      <c r="P21013" s="75"/>
      <c r="Q21013" s="75"/>
      <c r="W21013" s="75"/>
      <c r="AD21013" s="77"/>
    </row>
    <row r="21014" spans="16:30" ht="4.5" customHeight="1" x14ac:dyDescent="0.2">
      <c r="P21014" s="75"/>
      <c r="Q21014" s="75"/>
      <c r="W21014" s="75"/>
      <c r="AD21014" s="77"/>
    </row>
    <row r="21015" spans="16:30" ht="4.5" customHeight="1" x14ac:dyDescent="0.2">
      <c r="P21015" s="75"/>
      <c r="Q21015" s="75"/>
      <c r="W21015" s="75"/>
      <c r="AD21015" s="77"/>
    </row>
    <row r="21016" spans="16:30" ht="4.5" customHeight="1" x14ac:dyDescent="0.2">
      <c r="P21016" s="75"/>
      <c r="Q21016" s="75"/>
      <c r="W21016" s="75"/>
      <c r="AD21016" s="77"/>
    </row>
    <row r="21017" spans="16:30" ht="4.5" customHeight="1" x14ac:dyDescent="0.2">
      <c r="P21017" s="75"/>
      <c r="Q21017" s="75"/>
      <c r="W21017" s="75"/>
      <c r="AD21017" s="77"/>
    </row>
    <row r="21018" spans="16:30" ht="4.5" customHeight="1" x14ac:dyDescent="0.2">
      <c r="P21018" s="75"/>
      <c r="Q21018" s="75"/>
      <c r="W21018" s="75"/>
      <c r="AD21018" s="77"/>
    </row>
    <row r="21019" spans="16:30" ht="4.5" customHeight="1" x14ac:dyDescent="0.2">
      <c r="P21019" s="75"/>
      <c r="Q21019" s="75"/>
      <c r="W21019" s="75"/>
      <c r="AD21019" s="77"/>
    </row>
    <row r="21020" spans="16:30" ht="4.5" customHeight="1" x14ac:dyDescent="0.2">
      <c r="P21020" s="75"/>
      <c r="Q21020" s="75"/>
      <c r="W21020" s="75"/>
      <c r="AD21020" s="77"/>
    </row>
    <row r="21021" spans="16:30" ht="4.5" customHeight="1" x14ac:dyDescent="0.2">
      <c r="P21021" s="75"/>
      <c r="Q21021" s="75"/>
      <c r="W21021" s="75"/>
      <c r="AD21021" s="77"/>
    </row>
    <row r="21022" spans="16:30" ht="4.5" customHeight="1" x14ac:dyDescent="0.2">
      <c r="P21022" s="75"/>
      <c r="Q21022" s="75"/>
      <c r="W21022" s="75"/>
      <c r="AD21022" s="77"/>
    </row>
    <row r="21023" spans="16:30" ht="4.5" customHeight="1" x14ac:dyDescent="0.2">
      <c r="P21023" s="75"/>
      <c r="Q21023" s="75"/>
      <c r="W21023" s="75"/>
      <c r="AD21023" s="77"/>
    </row>
    <row r="21024" spans="16:30" ht="4.5" customHeight="1" x14ac:dyDescent="0.2">
      <c r="P21024" s="75"/>
      <c r="Q21024" s="75"/>
      <c r="W21024" s="75"/>
      <c r="AD21024" s="77"/>
    </row>
    <row r="21025" spans="16:30" ht="4.5" customHeight="1" x14ac:dyDescent="0.2">
      <c r="P21025" s="75"/>
      <c r="Q21025" s="75"/>
      <c r="W21025" s="75"/>
      <c r="AD21025" s="77"/>
    </row>
    <row r="21026" spans="16:30" ht="4.5" customHeight="1" x14ac:dyDescent="0.2">
      <c r="P21026" s="75"/>
      <c r="Q21026" s="75"/>
      <c r="W21026" s="75"/>
      <c r="AD21026" s="77"/>
    </row>
    <row r="21027" spans="16:30" ht="4.5" customHeight="1" x14ac:dyDescent="0.2">
      <c r="P21027" s="75"/>
      <c r="Q21027" s="75"/>
      <c r="W21027" s="75"/>
      <c r="AD21027" s="77"/>
    </row>
    <row r="21028" spans="16:30" ht="4.5" customHeight="1" x14ac:dyDescent="0.2">
      <c r="P21028" s="75"/>
      <c r="Q21028" s="75"/>
      <c r="W21028" s="75"/>
      <c r="AD21028" s="77"/>
    </row>
    <row r="21029" spans="16:30" ht="4.5" customHeight="1" x14ac:dyDescent="0.2">
      <c r="P21029" s="75"/>
      <c r="Q21029" s="75"/>
      <c r="W21029" s="75"/>
      <c r="AD21029" s="77"/>
    </row>
    <row r="21030" spans="16:30" ht="4.5" customHeight="1" x14ac:dyDescent="0.2">
      <c r="P21030" s="75"/>
      <c r="Q21030" s="75"/>
      <c r="W21030" s="75"/>
      <c r="AD21030" s="77"/>
    </row>
    <row r="21031" spans="16:30" ht="4.5" customHeight="1" x14ac:dyDescent="0.2">
      <c r="P21031" s="75"/>
      <c r="Q21031" s="75"/>
      <c r="W21031" s="75"/>
      <c r="AD21031" s="77"/>
    </row>
    <row r="21032" spans="16:30" ht="4.5" customHeight="1" x14ac:dyDescent="0.2">
      <c r="P21032" s="75"/>
      <c r="Q21032" s="75"/>
      <c r="W21032" s="75"/>
      <c r="AD21032" s="77"/>
    </row>
    <row r="21033" spans="16:30" ht="4.5" customHeight="1" x14ac:dyDescent="0.2">
      <c r="P21033" s="75"/>
      <c r="Q21033" s="75"/>
      <c r="W21033" s="75"/>
      <c r="AD21033" s="77"/>
    </row>
    <row r="21034" spans="16:30" ht="4.5" customHeight="1" x14ac:dyDescent="0.2">
      <c r="P21034" s="75"/>
      <c r="Q21034" s="75"/>
      <c r="W21034" s="75"/>
      <c r="AD21034" s="77"/>
    </row>
    <row r="21035" spans="16:30" ht="4.5" customHeight="1" x14ac:dyDescent="0.2">
      <c r="P21035" s="75"/>
      <c r="Q21035" s="75"/>
      <c r="W21035" s="75"/>
      <c r="AD21035" s="77"/>
    </row>
    <row r="21036" spans="16:30" ht="4.5" customHeight="1" x14ac:dyDescent="0.2">
      <c r="P21036" s="75"/>
      <c r="Q21036" s="75"/>
      <c r="W21036" s="75"/>
      <c r="AD21036" s="77"/>
    </row>
    <row r="21037" spans="16:30" ht="4.5" customHeight="1" x14ac:dyDescent="0.2">
      <c r="P21037" s="75"/>
      <c r="Q21037" s="75"/>
      <c r="W21037" s="75"/>
      <c r="AD21037" s="77"/>
    </row>
    <row r="21038" spans="16:30" ht="4.5" customHeight="1" x14ac:dyDescent="0.2">
      <c r="P21038" s="75"/>
      <c r="Q21038" s="75"/>
      <c r="W21038" s="75"/>
      <c r="AD21038" s="77"/>
    </row>
    <row r="21039" spans="16:30" ht="4.5" customHeight="1" x14ac:dyDescent="0.2">
      <c r="P21039" s="75"/>
      <c r="Q21039" s="75"/>
      <c r="W21039" s="75"/>
      <c r="AD21039" s="77"/>
    </row>
    <row r="21040" spans="16:30" ht="4.5" customHeight="1" x14ac:dyDescent="0.2">
      <c r="P21040" s="75"/>
      <c r="Q21040" s="75"/>
      <c r="W21040" s="75"/>
      <c r="AD21040" s="77"/>
    </row>
    <row r="21041" spans="16:30" ht="4.5" customHeight="1" x14ac:dyDescent="0.2">
      <c r="P21041" s="75"/>
      <c r="Q21041" s="75"/>
      <c r="W21041" s="75"/>
      <c r="AD21041" s="77"/>
    </row>
    <row r="21042" spans="16:30" ht="4.5" customHeight="1" x14ac:dyDescent="0.2">
      <c r="P21042" s="75"/>
      <c r="Q21042" s="75"/>
      <c r="W21042" s="75"/>
      <c r="AD21042" s="77"/>
    </row>
    <row r="21043" spans="16:30" ht="4.5" customHeight="1" x14ac:dyDescent="0.2">
      <c r="P21043" s="75"/>
      <c r="Q21043" s="75"/>
      <c r="W21043" s="75"/>
      <c r="AD21043" s="77"/>
    </row>
    <row r="21044" spans="16:30" ht="4.5" customHeight="1" x14ac:dyDescent="0.2">
      <c r="P21044" s="75"/>
      <c r="Q21044" s="75"/>
      <c r="W21044" s="75"/>
      <c r="AD21044" s="77"/>
    </row>
    <row r="21045" spans="16:30" ht="4.5" customHeight="1" x14ac:dyDescent="0.2">
      <c r="P21045" s="75"/>
      <c r="Q21045" s="75"/>
      <c r="W21045" s="75"/>
      <c r="AD21045" s="77"/>
    </row>
    <row r="21046" spans="16:30" ht="4.5" customHeight="1" x14ac:dyDescent="0.2">
      <c r="P21046" s="75"/>
      <c r="Q21046" s="75"/>
      <c r="W21046" s="75"/>
      <c r="AD21046" s="77"/>
    </row>
    <row r="21047" spans="16:30" ht="4.5" customHeight="1" x14ac:dyDescent="0.2">
      <c r="P21047" s="75"/>
      <c r="Q21047" s="75"/>
      <c r="W21047" s="75"/>
      <c r="AD21047" s="77"/>
    </row>
    <row r="21048" spans="16:30" ht="4.5" customHeight="1" x14ac:dyDescent="0.2">
      <c r="P21048" s="75"/>
      <c r="Q21048" s="75"/>
      <c r="W21048" s="75"/>
      <c r="AD21048" s="77"/>
    </row>
    <row r="21049" spans="16:30" ht="4.5" customHeight="1" x14ac:dyDescent="0.2">
      <c r="P21049" s="75"/>
      <c r="Q21049" s="75"/>
      <c r="W21049" s="75"/>
      <c r="AD21049" s="77"/>
    </row>
    <row r="21050" spans="16:30" ht="4.5" customHeight="1" x14ac:dyDescent="0.2">
      <c r="P21050" s="75"/>
      <c r="Q21050" s="75"/>
      <c r="W21050" s="75"/>
      <c r="AD21050" s="77"/>
    </row>
    <row r="21051" spans="16:30" ht="4.5" customHeight="1" x14ac:dyDescent="0.2">
      <c r="P21051" s="75"/>
      <c r="Q21051" s="75"/>
      <c r="W21051" s="75"/>
      <c r="AD21051" s="77"/>
    </row>
    <row r="21052" spans="16:30" ht="4.5" customHeight="1" x14ac:dyDescent="0.2">
      <c r="P21052" s="75"/>
      <c r="Q21052" s="75"/>
      <c r="W21052" s="75"/>
      <c r="AD21052" s="77"/>
    </row>
    <row r="21053" spans="16:30" ht="4.5" customHeight="1" x14ac:dyDescent="0.2">
      <c r="P21053" s="75"/>
      <c r="Q21053" s="75"/>
      <c r="W21053" s="75"/>
      <c r="AD21053" s="77"/>
    </row>
    <row r="21054" spans="16:30" ht="4.5" customHeight="1" x14ac:dyDescent="0.2">
      <c r="P21054" s="75"/>
      <c r="Q21054" s="75"/>
      <c r="W21054" s="75"/>
      <c r="AD21054" s="77"/>
    </row>
    <row r="21055" spans="16:30" ht="4.5" customHeight="1" x14ac:dyDescent="0.2">
      <c r="P21055" s="75"/>
      <c r="Q21055" s="75"/>
      <c r="W21055" s="75"/>
      <c r="AD21055" s="77"/>
    </row>
    <row r="21056" spans="16:30" ht="4.5" customHeight="1" x14ac:dyDescent="0.2">
      <c r="P21056" s="75"/>
      <c r="Q21056" s="75"/>
      <c r="W21056" s="75"/>
      <c r="AD21056" s="77"/>
    </row>
    <row r="21057" spans="16:30" ht="4.5" customHeight="1" x14ac:dyDescent="0.2">
      <c r="P21057" s="75"/>
      <c r="Q21057" s="75"/>
      <c r="W21057" s="75"/>
      <c r="AD21057" s="77"/>
    </row>
    <row r="21058" spans="16:30" ht="4.5" customHeight="1" x14ac:dyDescent="0.2">
      <c r="P21058" s="75"/>
      <c r="Q21058" s="75"/>
      <c r="W21058" s="75"/>
      <c r="AD21058" s="77"/>
    </row>
    <row r="21059" spans="16:30" ht="4.5" customHeight="1" x14ac:dyDescent="0.2">
      <c r="P21059" s="75"/>
      <c r="Q21059" s="75"/>
      <c r="W21059" s="75"/>
      <c r="AD21059" s="77"/>
    </row>
    <row r="21060" spans="16:30" ht="4.5" customHeight="1" x14ac:dyDescent="0.2">
      <c r="P21060" s="75"/>
      <c r="Q21060" s="75"/>
      <c r="W21060" s="75"/>
      <c r="AD21060" s="77"/>
    </row>
    <row r="21061" spans="16:30" ht="4.5" customHeight="1" x14ac:dyDescent="0.2">
      <c r="P21061" s="75"/>
      <c r="Q21061" s="75"/>
      <c r="W21061" s="75"/>
      <c r="AD21061" s="77"/>
    </row>
    <row r="21062" spans="16:30" ht="4.5" customHeight="1" x14ac:dyDescent="0.2">
      <c r="P21062" s="75"/>
      <c r="Q21062" s="75"/>
      <c r="W21062" s="75"/>
      <c r="AD21062" s="77"/>
    </row>
    <row r="21063" spans="16:30" ht="4.5" customHeight="1" x14ac:dyDescent="0.2">
      <c r="P21063" s="75"/>
      <c r="Q21063" s="75"/>
      <c r="W21063" s="75"/>
      <c r="AD21063" s="77"/>
    </row>
    <row r="21064" spans="16:30" ht="4.5" customHeight="1" x14ac:dyDescent="0.2">
      <c r="P21064" s="75"/>
      <c r="Q21064" s="75"/>
      <c r="W21064" s="75"/>
      <c r="AD21064" s="77"/>
    </row>
    <row r="21065" spans="16:30" ht="4.5" customHeight="1" x14ac:dyDescent="0.2">
      <c r="P21065" s="75"/>
      <c r="Q21065" s="75"/>
      <c r="W21065" s="75"/>
      <c r="AD21065" s="77"/>
    </row>
    <row r="21066" spans="16:30" ht="4.5" customHeight="1" x14ac:dyDescent="0.2">
      <c r="P21066" s="75"/>
      <c r="Q21066" s="75"/>
      <c r="W21066" s="75"/>
      <c r="AD21066" s="77"/>
    </row>
    <row r="21067" spans="16:30" ht="4.5" customHeight="1" x14ac:dyDescent="0.2">
      <c r="P21067" s="75"/>
      <c r="Q21067" s="75"/>
      <c r="W21067" s="75"/>
      <c r="AD21067" s="77"/>
    </row>
    <row r="21068" spans="16:30" ht="4.5" customHeight="1" x14ac:dyDescent="0.2">
      <c r="P21068" s="75"/>
      <c r="Q21068" s="75"/>
      <c r="W21068" s="75"/>
      <c r="AD21068" s="77"/>
    </row>
    <row r="21069" spans="16:30" ht="4.5" customHeight="1" x14ac:dyDescent="0.2">
      <c r="P21069" s="75"/>
      <c r="Q21069" s="75"/>
      <c r="W21069" s="75"/>
      <c r="AD21069" s="77"/>
    </row>
    <row r="21070" spans="16:30" ht="4.5" customHeight="1" x14ac:dyDescent="0.2">
      <c r="P21070" s="75"/>
      <c r="Q21070" s="75"/>
      <c r="W21070" s="75"/>
      <c r="AD21070" s="77"/>
    </row>
    <row r="21071" spans="16:30" ht="4.5" customHeight="1" x14ac:dyDescent="0.2">
      <c r="P21071" s="75"/>
      <c r="Q21071" s="75"/>
      <c r="W21071" s="75"/>
      <c r="AD21071" s="77"/>
    </row>
    <row r="21072" spans="16:30" ht="4.5" customHeight="1" x14ac:dyDescent="0.2">
      <c r="P21072" s="75"/>
      <c r="Q21072" s="75"/>
      <c r="W21072" s="75"/>
      <c r="AD21072" s="77"/>
    </row>
    <row r="21073" spans="16:30" ht="4.5" customHeight="1" x14ac:dyDescent="0.2">
      <c r="P21073" s="75"/>
      <c r="Q21073" s="75"/>
      <c r="W21073" s="75"/>
      <c r="AD21073" s="77"/>
    </row>
    <row r="21074" spans="16:30" ht="4.5" customHeight="1" x14ac:dyDescent="0.2">
      <c r="P21074" s="75"/>
      <c r="Q21074" s="75"/>
      <c r="W21074" s="75"/>
      <c r="AD21074" s="77"/>
    </row>
    <row r="21075" spans="16:30" ht="4.5" customHeight="1" x14ac:dyDescent="0.2">
      <c r="P21075" s="75"/>
      <c r="Q21075" s="75"/>
      <c r="W21075" s="75"/>
      <c r="AD21075" s="77"/>
    </row>
    <row r="21076" spans="16:30" ht="4.5" customHeight="1" x14ac:dyDescent="0.2">
      <c r="P21076" s="75"/>
      <c r="Q21076" s="75"/>
      <c r="W21076" s="75"/>
      <c r="AD21076" s="77"/>
    </row>
    <row r="21077" spans="16:30" ht="4.5" customHeight="1" x14ac:dyDescent="0.2">
      <c r="P21077" s="75"/>
      <c r="Q21077" s="75"/>
      <c r="W21077" s="75"/>
      <c r="AD21077" s="77"/>
    </row>
    <row r="21078" spans="16:30" ht="4.5" customHeight="1" x14ac:dyDescent="0.2">
      <c r="P21078" s="75"/>
      <c r="Q21078" s="75"/>
      <c r="W21078" s="75"/>
      <c r="AD21078" s="77"/>
    </row>
    <row r="21079" spans="16:30" ht="4.5" customHeight="1" x14ac:dyDescent="0.2">
      <c r="P21079" s="75"/>
      <c r="Q21079" s="75"/>
      <c r="W21079" s="75"/>
      <c r="AD21079" s="77"/>
    </row>
    <row r="21080" spans="16:30" ht="4.5" customHeight="1" x14ac:dyDescent="0.2">
      <c r="P21080" s="75"/>
      <c r="Q21080" s="75"/>
      <c r="W21080" s="75"/>
      <c r="AD21080" s="77"/>
    </row>
    <row r="21081" spans="16:30" ht="4.5" customHeight="1" x14ac:dyDescent="0.2">
      <c r="P21081" s="75"/>
      <c r="Q21081" s="75"/>
      <c r="W21081" s="75"/>
      <c r="AD21081" s="77"/>
    </row>
    <row r="21082" spans="16:30" ht="4.5" customHeight="1" x14ac:dyDescent="0.2">
      <c r="P21082" s="75"/>
      <c r="Q21082" s="75"/>
      <c r="W21082" s="75"/>
      <c r="AD21082" s="77"/>
    </row>
    <row r="21083" spans="16:30" ht="4.5" customHeight="1" x14ac:dyDescent="0.2">
      <c r="P21083" s="75"/>
      <c r="Q21083" s="75"/>
      <c r="W21083" s="75"/>
      <c r="AD21083" s="77"/>
    </row>
    <row r="21084" spans="16:30" ht="4.5" customHeight="1" x14ac:dyDescent="0.2">
      <c r="P21084" s="75"/>
      <c r="Q21084" s="75"/>
      <c r="W21084" s="75"/>
      <c r="AD21084" s="77"/>
    </row>
    <row r="21085" spans="16:30" ht="4.5" customHeight="1" x14ac:dyDescent="0.2">
      <c r="P21085" s="75"/>
      <c r="Q21085" s="75"/>
      <c r="W21085" s="75"/>
      <c r="AD21085" s="77"/>
    </row>
    <row r="21086" spans="16:30" ht="4.5" customHeight="1" x14ac:dyDescent="0.2">
      <c r="P21086" s="75"/>
      <c r="Q21086" s="75"/>
      <c r="W21086" s="75"/>
      <c r="AD21086" s="77"/>
    </row>
    <row r="21087" spans="16:30" ht="4.5" customHeight="1" x14ac:dyDescent="0.2">
      <c r="P21087" s="75"/>
      <c r="Q21087" s="75"/>
      <c r="W21087" s="75"/>
      <c r="AD21087" s="77"/>
    </row>
    <row r="21088" spans="16:30" ht="4.5" customHeight="1" x14ac:dyDescent="0.2">
      <c r="P21088" s="75"/>
      <c r="Q21088" s="75"/>
      <c r="W21088" s="75"/>
      <c r="AD21088" s="77"/>
    </row>
    <row r="21089" spans="16:30" ht="4.5" customHeight="1" x14ac:dyDescent="0.2">
      <c r="P21089" s="75"/>
      <c r="Q21089" s="75"/>
      <c r="W21089" s="75"/>
      <c r="AD21089" s="77"/>
    </row>
    <row r="21090" spans="16:30" ht="4.5" customHeight="1" x14ac:dyDescent="0.2">
      <c r="P21090" s="75"/>
      <c r="Q21090" s="75"/>
      <c r="W21090" s="75"/>
      <c r="AD21090" s="77"/>
    </row>
    <row r="21091" spans="16:30" ht="4.5" customHeight="1" x14ac:dyDescent="0.2">
      <c r="P21091" s="75"/>
      <c r="Q21091" s="75"/>
      <c r="W21091" s="75"/>
      <c r="AD21091" s="77"/>
    </row>
    <row r="21092" spans="16:30" ht="4.5" customHeight="1" x14ac:dyDescent="0.2">
      <c r="P21092" s="75"/>
      <c r="Q21092" s="75"/>
      <c r="W21092" s="75"/>
      <c r="AD21092" s="77"/>
    </row>
    <row r="21093" spans="16:30" ht="4.5" customHeight="1" x14ac:dyDescent="0.2">
      <c r="P21093" s="75"/>
      <c r="Q21093" s="75"/>
      <c r="W21093" s="75"/>
      <c r="AD21093" s="77"/>
    </row>
    <row r="21094" spans="16:30" ht="4.5" customHeight="1" x14ac:dyDescent="0.2">
      <c r="P21094" s="75"/>
      <c r="Q21094" s="75"/>
      <c r="W21094" s="75"/>
      <c r="AD21094" s="77"/>
    </row>
    <row r="21095" spans="16:30" ht="4.5" customHeight="1" x14ac:dyDescent="0.2">
      <c r="P21095" s="75"/>
      <c r="Q21095" s="75"/>
      <c r="W21095" s="75"/>
      <c r="AD21095" s="77"/>
    </row>
    <row r="21096" spans="16:30" ht="4.5" customHeight="1" x14ac:dyDescent="0.2">
      <c r="P21096" s="75"/>
      <c r="Q21096" s="75"/>
      <c r="W21096" s="75"/>
      <c r="AD21096" s="77"/>
    </row>
    <row r="21097" spans="16:30" ht="4.5" customHeight="1" x14ac:dyDescent="0.2">
      <c r="P21097" s="75"/>
      <c r="Q21097" s="75"/>
      <c r="W21097" s="75"/>
      <c r="AD21097" s="77"/>
    </row>
    <row r="21098" spans="16:30" ht="4.5" customHeight="1" x14ac:dyDescent="0.2">
      <c r="P21098" s="75"/>
      <c r="Q21098" s="75"/>
      <c r="W21098" s="75"/>
      <c r="AD21098" s="77"/>
    </row>
    <row r="21099" spans="16:30" ht="4.5" customHeight="1" x14ac:dyDescent="0.2">
      <c r="P21099" s="75"/>
      <c r="Q21099" s="75"/>
      <c r="W21099" s="75"/>
      <c r="AD21099" s="77"/>
    </row>
    <row r="21100" spans="16:30" ht="4.5" customHeight="1" x14ac:dyDescent="0.2">
      <c r="P21100" s="75"/>
      <c r="Q21100" s="75"/>
      <c r="W21100" s="75"/>
      <c r="AD21100" s="77"/>
    </row>
    <row r="21101" spans="16:30" ht="4.5" customHeight="1" x14ac:dyDescent="0.2">
      <c r="P21101" s="75"/>
      <c r="Q21101" s="75"/>
      <c r="W21101" s="75"/>
      <c r="AD21101" s="77"/>
    </row>
    <row r="21102" spans="16:30" ht="4.5" customHeight="1" x14ac:dyDescent="0.2">
      <c r="P21102" s="75"/>
      <c r="Q21102" s="75"/>
      <c r="W21102" s="75"/>
      <c r="AD21102" s="77"/>
    </row>
    <row r="21103" spans="16:30" ht="4.5" customHeight="1" x14ac:dyDescent="0.2">
      <c r="P21103" s="75"/>
      <c r="Q21103" s="75"/>
      <c r="W21103" s="75"/>
      <c r="AD21103" s="77"/>
    </row>
    <row r="21104" spans="16:30" ht="4.5" customHeight="1" x14ac:dyDescent="0.2">
      <c r="P21104" s="75"/>
      <c r="Q21104" s="75"/>
      <c r="W21104" s="75"/>
      <c r="AD21104" s="77"/>
    </row>
    <row r="21105" spans="16:30" ht="4.5" customHeight="1" x14ac:dyDescent="0.2">
      <c r="P21105" s="75"/>
      <c r="Q21105" s="75"/>
      <c r="W21105" s="75"/>
      <c r="AD21105" s="77"/>
    </row>
    <row r="21106" spans="16:30" ht="4.5" customHeight="1" x14ac:dyDescent="0.2">
      <c r="P21106" s="75"/>
      <c r="Q21106" s="75"/>
      <c r="W21106" s="75"/>
      <c r="AD21106" s="77"/>
    </row>
    <row r="21107" spans="16:30" ht="4.5" customHeight="1" x14ac:dyDescent="0.2">
      <c r="P21107" s="75"/>
      <c r="Q21107" s="75"/>
      <c r="W21107" s="75"/>
      <c r="AD21107" s="77"/>
    </row>
    <row r="21108" spans="16:30" ht="4.5" customHeight="1" x14ac:dyDescent="0.2">
      <c r="P21108" s="75"/>
      <c r="Q21108" s="75"/>
      <c r="W21108" s="75"/>
      <c r="AD21108" s="77"/>
    </row>
    <row r="21109" spans="16:30" ht="4.5" customHeight="1" x14ac:dyDescent="0.2">
      <c r="P21109" s="75"/>
      <c r="Q21109" s="75"/>
      <c r="W21109" s="75"/>
      <c r="AD21109" s="77"/>
    </row>
    <row r="21110" spans="16:30" ht="4.5" customHeight="1" x14ac:dyDescent="0.2">
      <c r="P21110" s="75"/>
      <c r="Q21110" s="75"/>
      <c r="W21110" s="75"/>
      <c r="AD21110" s="77"/>
    </row>
    <row r="21111" spans="16:30" ht="4.5" customHeight="1" x14ac:dyDescent="0.2">
      <c r="P21111" s="75"/>
      <c r="Q21111" s="75"/>
      <c r="W21111" s="75"/>
      <c r="AD21111" s="77"/>
    </row>
    <row r="21112" spans="16:30" ht="4.5" customHeight="1" x14ac:dyDescent="0.2">
      <c r="P21112" s="75"/>
      <c r="Q21112" s="75"/>
      <c r="W21112" s="75"/>
      <c r="AD21112" s="77"/>
    </row>
    <row r="21113" spans="16:30" ht="4.5" customHeight="1" x14ac:dyDescent="0.2">
      <c r="P21113" s="75"/>
      <c r="Q21113" s="75"/>
      <c r="W21113" s="75"/>
      <c r="AD21113" s="77"/>
    </row>
    <row r="21114" spans="16:30" ht="4.5" customHeight="1" x14ac:dyDescent="0.2">
      <c r="P21114" s="75"/>
      <c r="Q21114" s="75"/>
      <c r="W21114" s="75"/>
      <c r="AD21114" s="77"/>
    </row>
    <row r="21115" spans="16:30" ht="4.5" customHeight="1" x14ac:dyDescent="0.2">
      <c r="P21115" s="75"/>
      <c r="Q21115" s="75"/>
      <c r="W21115" s="75"/>
      <c r="AD21115" s="77"/>
    </row>
    <row r="21116" spans="16:30" ht="4.5" customHeight="1" x14ac:dyDescent="0.2">
      <c r="P21116" s="75"/>
      <c r="Q21116" s="75"/>
      <c r="W21116" s="75"/>
      <c r="AD21116" s="77"/>
    </row>
    <row r="21117" spans="16:30" ht="4.5" customHeight="1" x14ac:dyDescent="0.2">
      <c r="P21117" s="75"/>
      <c r="Q21117" s="75"/>
      <c r="W21117" s="75"/>
      <c r="AD21117" s="77"/>
    </row>
    <row r="21118" spans="16:30" ht="4.5" customHeight="1" x14ac:dyDescent="0.2">
      <c r="P21118" s="75"/>
      <c r="Q21118" s="75"/>
      <c r="W21118" s="75"/>
      <c r="AD21118" s="77"/>
    </row>
    <row r="21119" spans="16:30" ht="4.5" customHeight="1" x14ac:dyDescent="0.2">
      <c r="P21119" s="75"/>
      <c r="Q21119" s="75"/>
      <c r="W21119" s="75"/>
      <c r="AD21119" s="77"/>
    </row>
    <row r="21120" spans="16:30" ht="4.5" customHeight="1" x14ac:dyDescent="0.2">
      <c r="P21120" s="75"/>
      <c r="Q21120" s="75"/>
      <c r="W21120" s="75"/>
      <c r="AD21120" s="77"/>
    </row>
    <row r="21121" spans="16:30" ht="4.5" customHeight="1" x14ac:dyDescent="0.2">
      <c r="P21121" s="75"/>
      <c r="Q21121" s="75"/>
      <c r="W21121" s="75"/>
      <c r="AD21121" s="77"/>
    </row>
    <row r="21122" spans="16:30" ht="4.5" customHeight="1" x14ac:dyDescent="0.2">
      <c r="P21122" s="75"/>
      <c r="Q21122" s="75"/>
      <c r="W21122" s="75"/>
      <c r="AD21122" s="77"/>
    </row>
    <row r="21123" spans="16:30" ht="4.5" customHeight="1" x14ac:dyDescent="0.2">
      <c r="P21123" s="75"/>
      <c r="Q21123" s="75"/>
      <c r="W21123" s="75"/>
      <c r="AD21123" s="77"/>
    </row>
    <row r="21124" spans="16:30" ht="4.5" customHeight="1" x14ac:dyDescent="0.2">
      <c r="P21124" s="75"/>
      <c r="Q21124" s="75"/>
      <c r="W21124" s="75"/>
      <c r="AD21124" s="77"/>
    </row>
    <row r="21125" spans="16:30" ht="4.5" customHeight="1" x14ac:dyDescent="0.2">
      <c r="P21125" s="75"/>
      <c r="Q21125" s="75"/>
      <c r="W21125" s="75"/>
      <c r="AD21125" s="77"/>
    </row>
    <row r="21126" spans="16:30" ht="4.5" customHeight="1" x14ac:dyDescent="0.2">
      <c r="P21126" s="75"/>
      <c r="Q21126" s="75"/>
      <c r="W21126" s="75"/>
      <c r="AD21126" s="77"/>
    </row>
    <row r="21127" spans="16:30" ht="4.5" customHeight="1" x14ac:dyDescent="0.2">
      <c r="P21127" s="75"/>
      <c r="Q21127" s="75"/>
      <c r="W21127" s="75"/>
      <c r="AD21127" s="77"/>
    </row>
    <row r="21128" spans="16:30" ht="4.5" customHeight="1" x14ac:dyDescent="0.2">
      <c r="P21128" s="75"/>
      <c r="Q21128" s="75"/>
      <c r="W21128" s="75"/>
      <c r="AD21128" s="77"/>
    </row>
    <row r="21129" spans="16:30" ht="4.5" customHeight="1" x14ac:dyDescent="0.2">
      <c r="P21129" s="75"/>
      <c r="Q21129" s="75"/>
      <c r="W21129" s="75"/>
      <c r="AD21129" s="77"/>
    </row>
    <row r="21130" spans="16:30" ht="4.5" customHeight="1" x14ac:dyDescent="0.2">
      <c r="P21130" s="75"/>
      <c r="Q21130" s="75"/>
      <c r="W21130" s="75"/>
      <c r="AD21130" s="77"/>
    </row>
    <row r="21131" spans="16:30" ht="4.5" customHeight="1" x14ac:dyDescent="0.2">
      <c r="P21131" s="75"/>
      <c r="Q21131" s="75"/>
      <c r="W21131" s="75"/>
      <c r="AD21131" s="77"/>
    </row>
    <row r="21132" spans="16:30" ht="4.5" customHeight="1" x14ac:dyDescent="0.2">
      <c r="P21132" s="75"/>
      <c r="Q21132" s="75"/>
      <c r="W21132" s="75"/>
      <c r="AD21132" s="77"/>
    </row>
    <row r="21133" spans="16:30" ht="4.5" customHeight="1" x14ac:dyDescent="0.2">
      <c r="P21133" s="75"/>
      <c r="Q21133" s="75"/>
      <c r="W21133" s="75"/>
      <c r="AD21133" s="77"/>
    </row>
    <row r="21134" spans="16:30" ht="4.5" customHeight="1" x14ac:dyDescent="0.2">
      <c r="P21134" s="75"/>
      <c r="Q21134" s="75"/>
      <c r="W21134" s="75"/>
      <c r="AD21134" s="77"/>
    </row>
    <row r="21135" spans="16:30" ht="4.5" customHeight="1" x14ac:dyDescent="0.2">
      <c r="P21135" s="75"/>
      <c r="Q21135" s="75"/>
      <c r="W21135" s="75"/>
      <c r="AD21135" s="77"/>
    </row>
    <row r="21136" spans="16:30" ht="4.5" customHeight="1" x14ac:dyDescent="0.2">
      <c r="P21136" s="75"/>
      <c r="Q21136" s="75"/>
      <c r="W21136" s="75"/>
      <c r="AD21136" s="77"/>
    </row>
    <row r="21137" spans="16:30" ht="4.5" customHeight="1" x14ac:dyDescent="0.2">
      <c r="P21137" s="75"/>
      <c r="Q21137" s="75"/>
      <c r="W21137" s="75"/>
      <c r="AD21137" s="77"/>
    </row>
    <row r="21138" spans="16:30" ht="4.5" customHeight="1" x14ac:dyDescent="0.2">
      <c r="P21138" s="75"/>
      <c r="Q21138" s="75"/>
      <c r="W21138" s="75"/>
      <c r="AD21138" s="77"/>
    </row>
    <row r="21139" spans="16:30" ht="4.5" customHeight="1" x14ac:dyDescent="0.2">
      <c r="P21139" s="75"/>
      <c r="Q21139" s="75"/>
      <c r="W21139" s="75"/>
      <c r="AD21139" s="77"/>
    </row>
    <row r="21140" spans="16:30" ht="4.5" customHeight="1" x14ac:dyDescent="0.2">
      <c r="P21140" s="75"/>
      <c r="Q21140" s="75"/>
      <c r="W21140" s="75"/>
      <c r="AD21140" s="77"/>
    </row>
    <row r="21141" spans="16:30" ht="4.5" customHeight="1" x14ac:dyDescent="0.2">
      <c r="P21141" s="75"/>
      <c r="Q21141" s="75"/>
      <c r="W21141" s="75"/>
      <c r="AD21141" s="77"/>
    </row>
    <row r="21142" spans="16:30" ht="4.5" customHeight="1" x14ac:dyDescent="0.2">
      <c r="P21142" s="75"/>
      <c r="Q21142" s="75"/>
      <c r="W21142" s="75"/>
      <c r="AD21142" s="77"/>
    </row>
    <row r="21143" spans="16:30" ht="4.5" customHeight="1" x14ac:dyDescent="0.2">
      <c r="P21143" s="75"/>
      <c r="Q21143" s="75"/>
      <c r="W21143" s="75"/>
      <c r="AD21143" s="77"/>
    </row>
    <row r="21144" spans="16:30" ht="4.5" customHeight="1" x14ac:dyDescent="0.2">
      <c r="P21144" s="75"/>
      <c r="Q21144" s="75"/>
      <c r="W21144" s="75"/>
      <c r="AD21144" s="77"/>
    </row>
    <row r="21145" spans="16:30" ht="4.5" customHeight="1" x14ac:dyDescent="0.2">
      <c r="P21145" s="75"/>
      <c r="Q21145" s="75"/>
      <c r="W21145" s="75"/>
      <c r="AD21145" s="77"/>
    </row>
    <row r="21146" spans="16:30" ht="4.5" customHeight="1" x14ac:dyDescent="0.2">
      <c r="P21146" s="75"/>
      <c r="Q21146" s="75"/>
      <c r="W21146" s="75"/>
      <c r="AD21146" s="77"/>
    </row>
    <row r="21147" spans="16:30" ht="4.5" customHeight="1" x14ac:dyDescent="0.2">
      <c r="P21147" s="75"/>
      <c r="Q21147" s="75"/>
      <c r="W21147" s="75"/>
      <c r="AD21147" s="77"/>
    </row>
    <row r="21148" spans="16:30" ht="4.5" customHeight="1" x14ac:dyDescent="0.2">
      <c r="P21148" s="75"/>
      <c r="Q21148" s="75"/>
      <c r="W21148" s="75"/>
      <c r="AD21148" s="77"/>
    </row>
    <row r="21149" spans="16:30" ht="4.5" customHeight="1" x14ac:dyDescent="0.2">
      <c r="P21149" s="75"/>
      <c r="Q21149" s="75"/>
      <c r="W21149" s="75"/>
      <c r="AD21149" s="77"/>
    </row>
    <row r="21150" spans="16:30" ht="4.5" customHeight="1" x14ac:dyDescent="0.2">
      <c r="P21150" s="75"/>
      <c r="Q21150" s="75"/>
      <c r="W21150" s="75"/>
      <c r="AD21150" s="77"/>
    </row>
    <row r="21151" spans="16:30" ht="4.5" customHeight="1" x14ac:dyDescent="0.2">
      <c r="P21151" s="75"/>
      <c r="Q21151" s="75"/>
      <c r="W21151" s="75"/>
      <c r="AD21151" s="77"/>
    </row>
    <row r="21152" spans="16:30" ht="4.5" customHeight="1" x14ac:dyDescent="0.2">
      <c r="P21152" s="75"/>
      <c r="Q21152" s="75"/>
      <c r="W21152" s="75"/>
      <c r="AD21152" s="77"/>
    </row>
    <row r="21153" spans="16:30" ht="4.5" customHeight="1" x14ac:dyDescent="0.2">
      <c r="P21153" s="75"/>
      <c r="Q21153" s="75"/>
      <c r="W21153" s="75"/>
      <c r="AD21153" s="77"/>
    </row>
    <row r="21154" spans="16:30" ht="4.5" customHeight="1" x14ac:dyDescent="0.2">
      <c r="P21154" s="75"/>
      <c r="Q21154" s="75"/>
      <c r="W21154" s="75"/>
      <c r="AD21154" s="77"/>
    </row>
    <row r="21155" spans="16:30" ht="4.5" customHeight="1" x14ac:dyDescent="0.2">
      <c r="P21155" s="75"/>
      <c r="Q21155" s="75"/>
      <c r="W21155" s="75"/>
      <c r="AD21155" s="77"/>
    </row>
    <row r="21156" spans="16:30" ht="4.5" customHeight="1" x14ac:dyDescent="0.2">
      <c r="P21156" s="75"/>
      <c r="Q21156" s="75"/>
      <c r="W21156" s="75"/>
      <c r="AD21156" s="77"/>
    </row>
    <row r="21157" spans="16:30" ht="4.5" customHeight="1" x14ac:dyDescent="0.2">
      <c r="P21157" s="75"/>
      <c r="Q21157" s="75"/>
      <c r="W21157" s="75"/>
      <c r="AD21157" s="77"/>
    </row>
    <row r="21158" spans="16:30" ht="4.5" customHeight="1" x14ac:dyDescent="0.2">
      <c r="P21158" s="75"/>
      <c r="Q21158" s="75"/>
      <c r="W21158" s="75"/>
      <c r="AD21158" s="77"/>
    </row>
    <row r="21159" spans="16:30" ht="4.5" customHeight="1" x14ac:dyDescent="0.2">
      <c r="P21159" s="75"/>
      <c r="Q21159" s="75"/>
      <c r="W21159" s="75"/>
      <c r="AD21159" s="77"/>
    </row>
    <row r="21160" spans="16:30" ht="4.5" customHeight="1" x14ac:dyDescent="0.2">
      <c r="P21160" s="75"/>
      <c r="Q21160" s="75"/>
      <c r="W21160" s="75"/>
      <c r="AD21160" s="77"/>
    </row>
    <row r="21161" spans="16:30" ht="4.5" customHeight="1" x14ac:dyDescent="0.2">
      <c r="P21161" s="75"/>
      <c r="Q21161" s="75"/>
      <c r="W21161" s="75"/>
      <c r="AD21161" s="77"/>
    </row>
    <row r="21162" spans="16:30" ht="4.5" customHeight="1" x14ac:dyDescent="0.2">
      <c r="P21162" s="75"/>
      <c r="Q21162" s="75"/>
      <c r="W21162" s="75"/>
      <c r="AD21162" s="77"/>
    </row>
    <row r="21163" spans="16:30" ht="4.5" customHeight="1" x14ac:dyDescent="0.2">
      <c r="P21163" s="75"/>
      <c r="Q21163" s="75"/>
      <c r="W21163" s="75"/>
      <c r="AD21163" s="77"/>
    </row>
    <row r="21164" spans="16:30" ht="4.5" customHeight="1" x14ac:dyDescent="0.2">
      <c r="P21164" s="75"/>
      <c r="Q21164" s="75"/>
      <c r="W21164" s="75"/>
      <c r="AD21164" s="77"/>
    </row>
    <row r="21165" spans="16:30" ht="4.5" customHeight="1" x14ac:dyDescent="0.2">
      <c r="P21165" s="75"/>
      <c r="Q21165" s="75"/>
      <c r="W21165" s="75"/>
      <c r="AD21165" s="77"/>
    </row>
    <row r="21166" spans="16:30" ht="4.5" customHeight="1" x14ac:dyDescent="0.2">
      <c r="P21166" s="75"/>
      <c r="Q21166" s="75"/>
      <c r="W21166" s="75"/>
      <c r="AD21166" s="77"/>
    </row>
    <row r="21167" spans="16:30" ht="4.5" customHeight="1" x14ac:dyDescent="0.2">
      <c r="P21167" s="75"/>
      <c r="Q21167" s="75"/>
      <c r="W21167" s="75"/>
      <c r="AD21167" s="77"/>
    </row>
    <row r="21168" spans="16:30" ht="4.5" customHeight="1" x14ac:dyDescent="0.2">
      <c r="P21168" s="75"/>
      <c r="Q21168" s="75"/>
      <c r="W21168" s="75"/>
      <c r="AD21168" s="77"/>
    </row>
    <row r="21169" spans="16:30" ht="4.5" customHeight="1" x14ac:dyDescent="0.2">
      <c r="P21169" s="75"/>
      <c r="Q21169" s="75"/>
      <c r="W21169" s="75"/>
      <c r="AD21169" s="77"/>
    </row>
    <row r="21170" spans="16:30" ht="4.5" customHeight="1" x14ac:dyDescent="0.2">
      <c r="P21170" s="75"/>
      <c r="Q21170" s="75"/>
      <c r="W21170" s="75"/>
      <c r="AD21170" s="77"/>
    </row>
    <row r="21171" spans="16:30" ht="4.5" customHeight="1" x14ac:dyDescent="0.2">
      <c r="P21171" s="75"/>
      <c r="Q21171" s="75"/>
      <c r="W21171" s="75"/>
      <c r="AD21171" s="77"/>
    </row>
    <row r="21172" spans="16:30" ht="4.5" customHeight="1" x14ac:dyDescent="0.2">
      <c r="P21172" s="75"/>
      <c r="Q21172" s="75"/>
      <c r="W21172" s="75"/>
      <c r="AD21172" s="77"/>
    </row>
    <row r="21173" spans="16:30" ht="4.5" customHeight="1" x14ac:dyDescent="0.2">
      <c r="P21173" s="75"/>
      <c r="Q21173" s="75"/>
      <c r="W21173" s="75"/>
      <c r="AD21173" s="77"/>
    </row>
    <row r="21174" spans="16:30" ht="4.5" customHeight="1" x14ac:dyDescent="0.2">
      <c r="P21174" s="75"/>
      <c r="Q21174" s="75"/>
      <c r="W21174" s="75"/>
      <c r="AD21174" s="77"/>
    </row>
    <row r="21175" spans="16:30" ht="4.5" customHeight="1" x14ac:dyDescent="0.2">
      <c r="P21175" s="75"/>
      <c r="Q21175" s="75"/>
      <c r="W21175" s="75"/>
      <c r="AD21175" s="77"/>
    </row>
    <row r="21176" spans="16:30" ht="4.5" customHeight="1" x14ac:dyDescent="0.2">
      <c r="P21176" s="75"/>
      <c r="Q21176" s="75"/>
      <c r="W21176" s="75"/>
      <c r="AD21176" s="77"/>
    </row>
    <row r="21177" spans="16:30" ht="4.5" customHeight="1" x14ac:dyDescent="0.2">
      <c r="P21177" s="75"/>
      <c r="Q21177" s="75"/>
      <c r="W21177" s="75"/>
      <c r="AD21177" s="77"/>
    </row>
    <row r="21178" spans="16:30" ht="4.5" customHeight="1" x14ac:dyDescent="0.2">
      <c r="P21178" s="75"/>
      <c r="Q21178" s="75"/>
      <c r="W21178" s="75"/>
      <c r="AD21178" s="77"/>
    </row>
    <row r="21179" spans="16:30" ht="4.5" customHeight="1" x14ac:dyDescent="0.2">
      <c r="P21179" s="75"/>
      <c r="Q21179" s="75"/>
      <c r="W21179" s="75"/>
      <c r="AD21179" s="77"/>
    </row>
    <row r="21180" spans="16:30" ht="4.5" customHeight="1" x14ac:dyDescent="0.2">
      <c r="P21180" s="75"/>
      <c r="Q21180" s="75"/>
      <c r="W21180" s="75"/>
      <c r="AD21180" s="77"/>
    </row>
    <row r="21181" spans="16:30" ht="4.5" customHeight="1" x14ac:dyDescent="0.2">
      <c r="P21181" s="75"/>
      <c r="Q21181" s="75"/>
      <c r="W21181" s="75"/>
      <c r="AD21181" s="77"/>
    </row>
    <row r="21182" spans="16:30" ht="4.5" customHeight="1" x14ac:dyDescent="0.2">
      <c r="P21182" s="75"/>
      <c r="Q21182" s="75"/>
      <c r="W21182" s="75"/>
      <c r="AD21182" s="77"/>
    </row>
    <row r="21183" spans="16:30" ht="4.5" customHeight="1" x14ac:dyDescent="0.2">
      <c r="P21183" s="75"/>
      <c r="Q21183" s="75"/>
      <c r="W21183" s="75"/>
      <c r="AD21183" s="77"/>
    </row>
    <row r="21184" spans="16:30" ht="4.5" customHeight="1" x14ac:dyDescent="0.2">
      <c r="P21184" s="75"/>
      <c r="Q21184" s="75"/>
      <c r="W21184" s="75"/>
      <c r="AD21184" s="77"/>
    </row>
    <row r="21185" spans="16:30" ht="4.5" customHeight="1" x14ac:dyDescent="0.2">
      <c r="P21185" s="75"/>
      <c r="Q21185" s="75"/>
      <c r="W21185" s="75"/>
      <c r="AD21185" s="77"/>
    </row>
    <row r="21186" spans="16:30" ht="4.5" customHeight="1" x14ac:dyDescent="0.2">
      <c r="P21186" s="75"/>
      <c r="Q21186" s="75"/>
      <c r="W21186" s="75"/>
      <c r="AD21186" s="77"/>
    </row>
    <row r="21187" spans="16:30" ht="4.5" customHeight="1" x14ac:dyDescent="0.2">
      <c r="P21187" s="75"/>
      <c r="Q21187" s="75"/>
      <c r="W21187" s="75"/>
      <c r="AD21187" s="77"/>
    </row>
    <row r="21188" spans="16:30" ht="4.5" customHeight="1" x14ac:dyDescent="0.2">
      <c r="P21188" s="75"/>
      <c r="Q21188" s="75"/>
      <c r="W21188" s="75"/>
      <c r="AD21188" s="77"/>
    </row>
    <row r="21189" spans="16:30" ht="4.5" customHeight="1" x14ac:dyDescent="0.2">
      <c r="P21189" s="75"/>
      <c r="Q21189" s="75"/>
      <c r="W21189" s="75"/>
      <c r="AD21189" s="77"/>
    </row>
    <row r="21190" spans="16:30" ht="4.5" customHeight="1" x14ac:dyDescent="0.2">
      <c r="P21190" s="75"/>
      <c r="Q21190" s="75"/>
      <c r="W21190" s="75"/>
      <c r="AD21190" s="77"/>
    </row>
    <row r="21191" spans="16:30" ht="4.5" customHeight="1" x14ac:dyDescent="0.2">
      <c r="P21191" s="75"/>
      <c r="Q21191" s="75"/>
      <c r="W21191" s="75"/>
      <c r="AD21191" s="77"/>
    </row>
    <row r="21192" spans="16:30" ht="4.5" customHeight="1" x14ac:dyDescent="0.2">
      <c r="P21192" s="75"/>
      <c r="Q21192" s="75"/>
      <c r="W21192" s="75"/>
      <c r="AD21192" s="77"/>
    </row>
    <row r="21193" spans="16:30" ht="4.5" customHeight="1" x14ac:dyDescent="0.2">
      <c r="P21193" s="75"/>
      <c r="Q21193" s="75"/>
      <c r="W21193" s="75"/>
      <c r="AD21193" s="77"/>
    </row>
    <row r="21194" spans="16:30" ht="4.5" customHeight="1" x14ac:dyDescent="0.2">
      <c r="P21194" s="75"/>
      <c r="Q21194" s="75"/>
      <c r="W21194" s="75"/>
      <c r="AD21194" s="77"/>
    </row>
    <row r="21195" spans="16:30" ht="4.5" customHeight="1" x14ac:dyDescent="0.2">
      <c r="P21195" s="75"/>
      <c r="Q21195" s="75"/>
      <c r="W21195" s="75"/>
      <c r="AD21195" s="77"/>
    </row>
    <row r="21196" spans="16:30" ht="4.5" customHeight="1" x14ac:dyDescent="0.2">
      <c r="P21196" s="75"/>
      <c r="Q21196" s="75"/>
      <c r="W21196" s="75"/>
      <c r="AD21196" s="77"/>
    </row>
    <row r="21197" spans="16:30" ht="4.5" customHeight="1" x14ac:dyDescent="0.2">
      <c r="P21197" s="75"/>
      <c r="Q21197" s="75"/>
      <c r="W21197" s="75"/>
      <c r="AD21197" s="77"/>
    </row>
    <row r="21198" spans="16:30" ht="4.5" customHeight="1" x14ac:dyDescent="0.2">
      <c r="P21198" s="75"/>
      <c r="Q21198" s="75"/>
      <c r="W21198" s="75"/>
      <c r="AD21198" s="77"/>
    </row>
    <row r="21199" spans="16:30" ht="4.5" customHeight="1" x14ac:dyDescent="0.2">
      <c r="P21199" s="75"/>
      <c r="Q21199" s="75"/>
      <c r="W21199" s="75"/>
      <c r="AD21199" s="77"/>
    </row>
    <row r="21200" spans="16:30" ht="4.5" customHeight="1" x14ac:dyDescent="0.2">
      <c r="P21200" s="75"/>
      <c r="Q21200" s="75"/>
      <c r="W21200" s="75"/>
      <c r="AD21200" s="77"/>
    </row>
    <row r="21201" spans="16:30" ht="4.5" customHeight="1" x14ac:dyDescent="0.2">
      <c r="P21201" s="75"/>
      <c r="Q21201" s="75"/>
      <c r="W21201" s="75"/>
      <c r="AD21201" s="77"/>
    </row>
    <row r="21202" spans="16:30" ht="4.5" customHeight="1" x14ac:dyDescent="0.2">
      <c r="P21202" s="75"/>
      <c r="Q21202" s="75"/>
      <c r="W21202" s="75"/>
      <c r="AD21202" s="77"/>
    </row>
    <row r="21203" spans="16:30" ht="4.5" customHeight="1" x14ac:dyDescent="0.2">
      <c r="P21203" s="75"/>
      <c r="Q21203" s="75"/>
      <c r="W21203" s="75"/>
      <c r="AD21203" s="77"/>
    </row>
    <row r="21204" spans="16:30" ht="4.5" customHeight="1" x14ac:dyDescent="0.2">
      <c r="P21204" s="75"/>
      <c r="Q21204" s="75"/>
      <c r="W21204" s="75"/>
      <c r="AD21204" s="77"/>
    </row>
    <row r="21205" spans="16:30" ht="4.5" customHeight="1" x14ac:dyDescent="0.2">
      <c r="P21205" s="75"/>
      <c r="Q21205" s="75"/>
      <c r="W21205" s="75"/>
      <c r="AD21205" s="77"/>
    </row>
    <row r="21206" spans="16:30" ht="4.5" customHeight="1" x14ac:dyDescent="0.2">
      <c r="P21206" s="75"/>
      <c r="Q21206" s="75"/>
      <c r="W21206" s="75"/>
      <c r="AD21206" s="77"/>
    </row>
    <row r="21207" spans="16:30" ht="4.5" customHeight="1" x14ac:dyDescent="0.2">
      <c r="P21207" s="75"/>
      <c r="Q21207" s="75"/>
      <c r="W21207" s="75"/>
      <c r="AD21207" s="77"/>
    </row>
    <row r="21208" spans="16:30" ht="4.5" customHeight="1" x14ac:dyDescent="0.2">
      <c r="P21208" s="75"/>
      <c r="Q21208" s="75"/>
      <c r="W21208" s="75"/>
      <c r="AD21208" s="77"/>
    </row>
    <row r="21209" spans="16:30" ht="4.5" customHeight="1" x14ac:dyDescent="0.2">
      <c r="P21209" s="75"/>
      <c r="Q21209" s="75"/>
      <c r="W21209" s="75"/>
      <c r="AD21209" s="77"/>
    </row>
    <row r="21210" spans="16:30" ht="4.5" customHeight="1" x14ac:dyDescent="0.2">
      <c r="P21210" s="75"/>
      <c r="Q21210" s="75"/>
      <c r="W21210" s="75"/>
      <c r="AD21210" s="77"/>
    </row>
    <row r="21211" spans="16:30" ht="4.5" customHeight="1" x14ac:dyDescent="0.2">
      <c r="P21211" s="75"/>
      <c r="Q21211" s="75"/>
      <c r="W21211" s="75"/>
      <c r="AD21211" s="77"/>
    </row>
    <row r="21212" spans="16:30" ht="4.5" customHeight="1" x14ac:dyDescent="0.2">
      <c r="P21212" s="75"/>
      <c r="Q21212" s="75"/>
      <c r="W21212" s="75"/>
      <c r="AD21212" s="77"/>
    </row>
    <row r="21213" spans="16:30" ht="4.5" customHeight="1" x14ac:dyDescent="0.2">
      <c r="P21213" s="75"/>
      <c r="Q21213" s="75"/>
      <c r="W21213" s="75"/>
      <c r="AD21213" s="77"/>
    </row>
    <row r="21214" spans="16:30" ht="4.5" customHeight="1" x14ac:dyDescent="0.2">
      <c r="P21214" s="75"/>
      <c r="Q21214" s="75"/>
      <c r="W21214" s="75"/>
      <c r="AD21214" s="77"/>
    </row>
    <row r="21215" spans="16:30" ht="4.5" customHeight="1" x14ac:dyDescent="0.2">
      <c r="P21215" s="75"/>
      <c r="Q21215" s="75"/>
      <c r="W21215" s="75"/>
      <c r="AD21215" s="77"/>
    </row>
    <row r="21216" spans="16:30" ht="4.5" customHeight="1" x14ac:dyDescent="0.2">
      <c r="P21216" s="75"/>
      <c r="Q21216" s="75"/>
      <c r="W21216" s="75"/>
      <c r="AD21216" s="77"/>
    </row>
    <row r="21217" spans="16:30" ht="4.5" customHeight="1" x14ac:dyDescent="0.2">
      <c r="P21217" s="75"/>
      <c r="Q21217" s="75"/>
      <c r="W21217" s="75"/>
      <c r="AD21217" s="77"/>
    </row>
    <row r="21218" spans="16:30" ht="4.5" customHeight="1" x14ac:dyDescent="0.2">
      <c r="P21218" s="75"/>
      <c r="Q21218" s="75"/>
      <c r="W21218" s="75"/>
      <c r="AD21218" s="77"/>
    </row>
    <row r="21219" spans="16:30" ht="4.5" customHeight="1" x14ac:dyDescent="0.2">
      <c r="P21219" s="75"/>
      <c r="Q21219" s="75"/>
      <c r="W21219" s="75"/>
      <c r="AD21219" s="77"/>
    </row>
    <row r="21220" spans="16:30" ht="4.5" customHeight="1" x14ac:dyDescent="0.2">
      <c r="P21220" s="75"/>
      <c r="Q21220" s="75"/>
      <c r="W21220" s="75"/>
      <c r="AD21220" s="77"/>
    </row>
    <row r="21221" spans="16:30" ht="4.5" customHeight="1" x14ac:dyDescent="0.2">
      <c r="P21221" s="75"/>
      <c r="Q21221" s="75"/>
      <c r="W21221" s="75"/>
      <c r="AD21221" s="77"/>
    </row>
    <row r="21222" spans="16:30" ht="4.5" customHeight="1" x14ac:dyDescent="0.2">
      <c r="P21222" s="75"/>
      <c r="Q21222" s="75"/>
      <c r="W21222" s="75"/>
      <c r="AD21222" s="77"/>
    </row>
    <row r="21223" spans="16:30" ht="4.5" customHeight="1" x14ac:dyDescent="0.2">
      <c r="P21223" s="75"/>
      <c r="Q21223" s="75"/>
      <c r="W21223" s="75"/>
      <c r="AD21223" s="77"/>
    </row>
    <row r="21224" spans="16:30" ht="4.5" customHeight="1" x14ac:dyDescent="0.2">
      <c r="P21224" s="75"/>
      <c r="Q21224" s="75"/>
      <c r="W21224" s="75"/>
      <c r="AD21224" s="77"/>
    </row>
    <row r="21225" spans="16:30" ht="4.5" customHeight="1" x14ac:dyDescent="0.2">
      <c r="P21225" s="75"/>
      <c r="Q21225" s="75"/>
      <c r="W21225" s="75"/>
      <c r="AD21225" s="77"/>
    </row>
    <row r="21226" spans="16:30" ht="4.5" customHeight="1" x14ac:dyDescent="0.2">
      <c r="P21226" s="75"/>
      <c r="Q21226" s="75"/>
      <c r="W21226" s="75"/>
      <c r="AD21226" s="77"/>
    </row>
    <row r="21227" spans="16:30" ht="4.5" customHeight="1" x14ac:dyDescent="0.2">
      <c r="P21227" s="75"/>
      <c r="Q21227" s="75"/>
      <c r="W21227" s="75"/>
      <c r="AD21227" s="77"/>
    </row>
    <row r="21228" spans="16:30" ht="4.5" customHeight="1" x14ac:dyDescent="0.2">
      <c r="P21228" s="75"/>
      <c r="Q21228" s="75"/>
      <c r="W21228" s="75"/>
      <c r="AD21228" s="77"/>
    </row>
    <row r="21229" spans="16:30" ht="4.5" customHeight="1" x14ac:dyDescent="0.2">
      <c r="P21229" s="75"/>
      <c r="Q21229" s="75"/>
      <c r="W21229" s="75"/>
      <c r="AD21229" s="77"/>
    </row>
    <row r="21230" spans="16:30" ht="4.5" customHeight="1" x14ac:dyDescent="0.2">
      <c r="P21230" s="75"/>
      <c r="Q21230" s="75"/>
      <c r="W21230" s="75"/>
      <c r="AD21230" s="77"/>
    </row>
    <row r="21231" spans="16:30" ht="4.5" customHeight="1" x14ac:dyDescent="0.2">
      <c r="P21231" s="75"/>
      <c r="Q21231" s="75"/>
      <c r="W21231" s="75"/>
      <c r="AD21231" s="77"/>
    </row>
    <row r="21232" spans="16:30" ht="4.5" customHeight="1" x14ac:dyDescent="0.2">
      <c r="P21232" s="75"/>
      <c r="Q21232" s="75"/>
      <c r="W21232" s="75"/>
      <c r="AD21232" s="77"/>
    </row>
    <row r="21233" spans="16:30" ht="4.5" customHeight="1" x14ac:dyDescent="0.2">
      <c r="P21233" s="75"/>
      <c r="Q21233" s="75"/>
      <c r="W21233" s="75"/>
      <c r="AD21233" s="77"/>
    </row>
    <row r="21234" spans="16:30" ht="4.5" customHeight="1" x14ac:dyDescent="0.2">
      <c r="P21234" s="75"/>
      <c r="Q21234" s="75"/>
      <c r="W21234" s="75"/>
      <c r="AD21234" s="77"/>
    </row>
    <row r="21235" spans="16:30" ht="4.5" customHeight="1" x14ac:dyDescent="0.2">
      <c r="P21235" s="75"/>
      <c r="Q21235" s="75"/>
      <c r="W21235" s="75"/>
      <c r="AD21235" s="77"/>
    </row>
    <row r="21236" spans="16:30" ht="4.5" customHeight="1" x14ac:dyDescent="0.2">
      <c r="P21236" s="75"/>
      <c r="Q21236" s="75"/>
      <c r="W21236" s="75"/>
      <c r="AD21236" s="77"/>
    </row>
    <row r="21237" spans="16:30" ht="4.5" customHeight="1" x14ac:dyDescent="0.2">
      <c r="P21237" s="75"/>
      <c r="Q21237" s="75"/>
      <c r="W21237" s="75"/>
      <c r="AD21237" s="77"/>
    </row>
    <row r="21238" spans="16:30" ht="4.5" customHeight="1" x14ac:dyDescent="0.2">
      <c r="P21238" s="75"/>
      <c r="Q21238" s="75"/>
      <c r="W21238" s="75"/>
      <c r="AD21238" s="77"/>
    </row>
    <row r="21239" spans="16:30" ht="4.5" customHeight="1" x14ac:dyDescent="0.2">
      <c r="P21239" s="75"/>
      <c r="Q21239" s="75"/>
      <c r="W21239" s="75"/>
      <c r="AD21239" s="77"/>
    </row>
    <row r="21240" spans="16:30" ht="4.5" customHeight="1" x14ac:dyDescent="0.2">
      <c r="P21240" s="75"/>
      <c r="Q21240" s="75"/>
      <c r="W21240" s="75"/>
      <c r="AD21240" s="77"/>
    </row>
    <row r="21241" spans="16:30" ht="4.5" customHeight="1" x14ac:dyDescent="0.2">
      <c r="P21241" s="75"/>
      <c r="Q21241" s="75"/>
      <c r="W21241" s="75"/>
      <c r="AD21241" s="77"/>
    </row>
    <row r="21242" spans="16:30" ht="4.5" customHeight="1" x14ac:dyDescent="0.2">
      <c r="P21242" s="75"/>
      <c r="Q21242" s="75"/>
      <c r="W21242" s="75"/>
      <c r="AD21242" s="77"/>
    </row>
    <row r="21243" spans="16:30" ht="4.5" customHeight="1" x14ac:dyDescent="0.2">
      <c r="P21243" s="75"/>
      <c r="Q21243" s="75"/>
      <c r="W21243" s="75"/>
      <c r="AD21243" s="77"/>
    </row>
    <row r="21244" spans="16:30" ht="4.5" customHeight="1" x14ac:dyDescent="0.2">
      <c r="P21244" s="75"/>
      <c r="Q21244" s="75"/>
      <c r="W21244" s="75"/>
      <c r="AD21244" s="77"/>
    </row>
    <row r="21245" spans="16:30" ht="4.5" customHeight="1" x14ac:dyDescent="0.2">
      <c r="P21245" s="75"/>
      <c r="Q21245" s="75"/>
      <c r="W21245" s="75"/>
      <c r="AD21245" s="77"/>
    </row>
    <row r="21246" spans="16:30" ht="4.5" customHeight="1" x14ac:dyDescent="0.2">
      <c r="P21246" s="75"/>
      <c r="Q21246" s="75"/>
      <c r="W21246" s="75"/>
      <c r="AD21246" s="77"/>
    </row>
    <row r="21247" spans="16:30" ht="4.5" customHeight="1" x14ac:dyDescent="0.2">
      <c r="P21247" s="75"/>
      <c r="Q21247" s="75"/>
      <c r="W21247" s="75"/>
      <c r="AD21247" s="77"/>
    </row>
    <row r="21248" spans="16:30" ht="4.5" customHeight="1" x14ac:dyDescent="0.2">
      <c r="P21248" s="75"/>
      <c r="Q21248" s="75"/>
      <c r="W21248" s="75"/>
      <c r="AD21248" s="77"/>
    </row>
    <row r="21249" spans="16:30" ht="4.5" customHeight="1" x14ac:dyDescent="0.2">
      <c r="P21249" s="75"/>
      <c r="Q21249" s="75"/>
      <c r="W21249" s="75"/>
      <c r="AD21249" s="77"/>
    </row>
    <row r="21250" spans="16:30" ht="4.5" customHeight="1" x14ac:dyDescent="0.2">
      <c r="P21250" s="75"/>
      <c r="Q21250" s="75"/>
      <c r="W21250" s="75"/>
      <c r="AD21250" s="77"/>
    </row>
    <row r="21251" spans="16:30" ht="4.5" customHeight="1" x14ac:dyDescent="0.2">
      <c r="P21251" s="75"/>
      <c r="Q21251" s="75"/>
      <c r="W21251" s="75"/>
      <c r="AD21251" s="77"/>
    </row>
    <row r="21252" spans="16:30" ht="4.5" customHeight="1" x14ac:dyDescent="0.2">
      <c r="P21252" s="75"/>
      <c r="Q21252" s="75"/>
      <c r="W21252" s="75"/>
      <c r="AD21252" s="77"/>
    </row>
    <row r="21253" spans="16:30" ht="4.5" customHeight="1" x14ac:dyDescent="0.2">
      <c r="P21253" s="75"/>
      <c r="Q21253" s="75"/>
      <c r="W21253" s="75"/>
      <c r="AD21253" s="77"/>
    </row>
    <row r="21254" spans="16:30" ht="4.5" customHeight="1" x14ac:dyDescent="0.2">
      <c r="P21254" s="75"/>
      <c r="Q21254" s="75"/>
      <c r="W21254" s="75"/>
      <c r="AD21254" s="77"/>
    </row>
    <row r="21255" spans="16:30" ht="4.5" customHeight="1" x14ac:dyDescent="0.2">
      <c r="P21255" s="75"/>
      <c r="Q21255" s="75"/>
      <c r="W21255" s="75"/>
      <c r="AD21255" s="77"/>
    </row>
    <row r="21256" spans="16:30" ht="4.5" customHeight="1" x14ac:dyDescent="0.2">
      <c r="P21256" s="75"/>
      <c r="Q21256" s="75"/>
      <c r="W21256" s="75"/>
      <c r="AD21256" s="77"/>
    </row>
    <row r="21257" spans="16:30" ht="4.5" customHeight="1" x14ac:dyDescent="0.2">
      <c r="P21257" s="75"/>
      <c r="Q21257" s="75"/>
      <c r="W21257" s="75"/>
      <c r="AD21257" s="77"/>
    </row>
    <row r="21258" spans="16:30" ht="4.5" customHeight="1" x14ac:dyDescent="0.2">
      <c r="P21258" s="75"/>
      <c r="Q21258" s="75"/>
      <c r="W21258" s="75"/>
      <c r="AD21258" s="77"/>
    </row>
    <row r="21259" spans="16:30" ht="4.5" customHeight="1" x14ac:dyDescent="0.2">
      <c r="P21259" s="75"/>
      <c r="Q21259" s="75"/>
      <c r="W21259" s="75"/>
      <c r="AD21259" s="77"/>
    </row>
    <row r="21260" spans="16:30" ht="4.5" customHeight="1" x14ac:dyDescent="0.2">
      <c r="P21260" s="75"/>
      <c r="Q21260" s="75"/>
      <c r="W21260" s="75"/>
      <c r="AD21260" s="77"/>
    </row>
    <row r="21261" spans="16:30" ht="4.5" customHeight="1" x14ac:dyDescent="0.2">
      <c r="P21261" s="75"/>
      <c r="Q21261" s="75"/>
      <c r="W21261" s="75"/>
      <c r="AD21261" s="77"/>
    </row>
    <row r="21262" spans="16:30" ht="4.5" customHeight="1" x14ac:dyDescent="0.2">
      <c r="P21262" s="75"/>
      <c r="Q21262" s="75"/>
      <c r="W21262" s="75"/>
      <c r="AD21262" s="77"/>
    </row>
    <row r="21263" spans="16:30" ht="4.5" customHeight="1" x14ac:dyDescent="0.2">
      <c r="P21263" s="75"/>
      <c r="Q21263" s="75"/>
      <c r="W21263" s="75"/>
      <c r="AD21263" s="77"/>
    </row>
    <row r="21264" spans="16:30" ht="4.5" customHeight="1" x14ac:dyDescent="0.2">
      <c r="P21264" s="75"/>
      <c r="Q21264" s="75"/>
      <c r="W21264" s="75"/>
      <c r="AD21264" s="77"/>
    </row>
    <row r="21265" spans="16:30" ht="4.5" customHeight="1" x14ac:dyDescent="0.2">
      <c r="P21265" s="75"/>
      <c r="Q21265" s="75"/>
      <c r="W21265" s="75"/>
      <c r="AD21265" s="77"/>
    </row>
    <row r="21266" spans="16:30" ht="4.5" customHeight="1" x14ac:dyDescent="0.2">
      <c r="P21266" s="75"/>
      <c r="Q21266" s="75"/>
      <c r="W21266" s="75"/>
      <c r="AD21266" s="77"/>
    </row>
    <row r="21267" spans="16:30" ht="4.5" customHeight="1" x14ac:dyDescent="0.2">
      <c r="P21267" s="75"/>
      <c r="Q21267" s="75"/>
      <c r="W21267" s="75"/>
      <c r="AD21267" s="77"/>
    </row>
    <row r="21268" spans="16:30" ht="4.5" customHeight="1" x14ac:dyDescent="0.2">
      <c r="P21268" s="75"/>
      <c r="Q21268" s="75"/>
      <c r="W21268" s="75"/>
      <c r="AD21268" s="77"/>
    </row>
    <row r="21269" spans="16:30" ht="4.5" customHeight="1" x14ac:dyDescent="0.2">
      <c r="P21269" s="75"/>
      <c r="Q21269" s="75"/>
      <c r="W21269" s="75"/>
      <c r="AD21269" s="77"/>
    </row>
    <row r="21270" spans="16:30" ht="4.5" customHeight="1" x14ac:dyDescent="0.2">
      <c r="P21270" s="75"/>
      <c r="Q21270" s="75"/>
      <c r="W21270" s="75"/>
      <c r="AD21270" s="77"/>
    </row>
    <row r="21271" spans="16:30" ht="4.5" customHeight="1" x14ac:dyDescent="0.2">
      <c r="P21271" s="75"/>
      <c r="Q21271" s="75"/>
      <c r="W21271" s="75"/>
      <c r="AD21271" s="77"/>
    </row>
    <row r="21272" spans="16:30" ht="4.5" customHeight="1" x14ac:dyDescent="0.2">
      <c r="P21272" s="75"/>
      <c r="Q21272" s="75"/>
      <c r="W21272" s="75"/>
      <c r="AD21272" s="77"/>
    </row>
    <row r="21273" spans="16:30" ht="4.5" customHeight="1" x14ac:dyDescent="0.2">
      <c r="P21273" s="75"/>
      <c r="Q21273" s="75"/>
      <c r="W21273" s="75"/>
      <c r="AD21273" s="77"/>
    </row>
    <row r="21274" spans="16:30" ht="4.5" customHeight="1" x14ac:dyDescent="0.2">
      <c r="P21274" s="75"/>
      <c r="Q21274" s="75"/>
      <c r="W21274" s="75"/>
      <c r="AD21274" s="77"/>
    </row>
    <row r="21275" spans="16:30" ht="4.5" customHeight="1" x14ac:dyDescent="0.2">
      <c r="P21275" s="75"/>
      <c r="Q21275" s="75"/>
      <c r="W21275" s="75"/>
      <c r="AD21275" s="77"/>
    </row>
    <row r="21276" spans="16:30" ht="4.5" customHeight="1" x14ac:dyDescent="0.2">
      <c r="P21276" s="75"/>
      <c r="Q21276" s="75"/>
      <c r="W21276" s="75"/>
      <c r="AD21276" s="77"/>
    </row>
    <row r="21277" spans="16:30" ht="4.5" customHeight="1" x14ac:dyDescent="0.2">
      <c r="P21277" s="75"/>
      <c r="Q21277" s="75"/>
      <c r="W21277" s="75"/>
      <c r="AD21277" s="77"/>
    </row>
    <row r="21278" spans="16:30" ht="4.5" customHeight="1" x14ac:dyDescent="0.2">
      <c r="P21278" s="75"/>
      <c r="Q21278" s="75"/>
      <c r="W21278" s="75"/>
      <c r="AD21278" s="77"/>
    </row>
    <row r="21279" spans="16:30" ht="4.5" customHeight="1" x14ac:dyDescent="0.2">
      <c r="P21279" s="75"/>
      <c r="Q21279" s="75"/>
      <c r="W21279" s="75"/>
      <c r="AD21279" s="77"/>
    </row>
    <row r="21280" spans="16:30" ht="4.5" customHeight="1" x14ac:dyDescent="0.2">
      <c r="P21280" s="75"/>
      <c r="Q21280" s="75"/>
      <c r="W21280" s="75"/>
      <c r="AD21280" s="77"/>
    </row>
    <row r="21281" spans="16:30" ht="4.5" customHeight="1" x14ac:dyDescent="0.2">
      <c r="P21281" s="75"/>
      <c r="Q21281" s="75"/>
      <c r="W21281" s="75"/>
      <c r="AD21281" s="77"/>
    </row>
    <row r="21282" spans="16:30" ht="4.5" customHeight="1" x14ac:dyDescent="0.2">
      <c r="P21282" s="75"/>
      <c r="Q21282" s="75"/>
      <c r="W21282" s="75"/>
      <c r="AD21282" s="77"/>
    </row>
    <row r="21283" spans="16:30" ht="4.5" customHeight="1" x14ac:dyDescent="0.2">
      <c r="P21283" s="75"/>
      <c r="Q21283" s="75"/>
      <c r="W21283" s="75"/>
      <c r="AD21283" s="77"/>
    </row>
    <row r="21284" spans="16:30" ht="4.5" customHeight="1" x14ac:dyDescent="0.2">
      <c r="P21284" s="75"/>
      <c r="Q21284" s="75"/>
      <c r="W21284" s="75"/>
      <c r="AD21284" s="77"/>
    </row>
    <row r="21285" spans="16:30" ht="4.5" customHeight="1" x14ac:dyDescent="0.2">
      <c r="P21285" s="75"/>
      <c r="Q21285" s="75"/>
      <c r="W21285" s="75"/>
      <c r="AD21285" s="77"/>
    </row>
    <row r="21286" spans="16:30" ht="4.5" customHeight="1" x14ac:dyDescent="0.2">
      <c r="P21286" s="75"/>
      <c r="Q21286" s="75"/>
      <c r="W21286" s="75"/>
      <c r="AD21286" s="77"/>
    </row>
    <row r="21287" spans="16:30" ht="4.5" customHeight="1" x14ac:dyDescent="0.2">
      <c r="P21287" s="75"/>
      <c r="Q21287" s="75"/>
      <c r="W21287" s="75"/>
      <c r="AD21287" s="77"/>
    </row>
    <row r="21288" spans="16:30" ht="4.5" customHeight="1" x14ac:dyDescent="0.2">
      <c r="P21288" s="75"/>
      <c r="Q21288" s="75"/>
      <c r="W21288" s="75"/>
      <c r="AD21288" s="77"/>
    </row>
    <row r="21289" spans="16:30" ht="4.5" customHeight="1" x14ac:dyDescent="0.2">
      <c r="P21289" s="75"/>
      <c r="Q21289" s="75"/>
      <c r="W21289" s="75"/>
      <c r="AD21289" s="77"/>
    </row>
    <row r="21290" spans="16:30" ht="4.5" customHeight="1" x14ac:dyDescent="0.2">
      <c r="P21290" s="75"/>
      <c r="Q21290" s="75"/>
      <c r="W21290" s="75"/>
      <c r="AD21290" s="77"/>
    </row>
    <row r="21291" spans="16:30" ht="4.5" customHeight="1" x14ac:dyDescent="0.2">
      <c r="P21291" s="75"/>
      <c r="Q21291" s="75"/>
      <c r="W21291" s="75"/>
      <c r="AD21291" s="77"/>
    </row>
    <row r="21292" spans="16:30" ht="4.5" customHeight="1" x14ac:dyDescent="0.2">
      <c r="P21292" s="75"/>
      <c r="Q21292" s="75"/>
      <c r="W21292" s="75"/>
      <c r="AD21292" s="77"/>
    </row>
    <row r="21293" spans="16:30" ht="4.5" customHeight="1" x14ac:dyDescent="0.2">
      <c r="P21293" s="75"/>
      <c r="Q21293" s="75"/>
      <c r="W21293" s="75"/>
      <c r="AD21293" s="77"/>
    </row>
    <row r="21294" spans="16:30" ht="4.5" customHeight="1" x14ac:dyDescent="0.2">
      <c r="P21294" s="75"/>
      <c r="Q21294" s="75"/>
      <c r="W21294" s="75"/>
      <c r="AD21294" s="77"/>
    </row>
    <row r="21295" spans="16:30" ht="4.5" customHeight="1" x14ac:dyDescent="0.2">
      <c r="P21295" s="75"/>
      <c r="Q21295" s="75"/>
      <c r="W21295" s="75"/>
      <c r="AD21295" s="77"/>
    </row>
    <row r="21296" spans="16:30" ht="4.5" customHeight="1" x14ac:dyDescent="0.2">
      <c r="P21296" s="75"/>
      <c r="Q21296" s="75"/>
      <c r="W21296" s="75"/>
      <c r="AD21296" s="77"/>
    </row>
    <row r="21297" spans="16:30" ht="4.5" customHeight="1" x14ac:dyDescent="0.2">
      <c r="P21297" s="75"/>
      <c r="Q21297" s="75"/>
      <c r="W21297" s="75"/>
      <c r="AD21297" s="77"/>
    </row>
    <row r="21298" spans="16:30" ht="4.5" customHeight="1" x14ac:dyDescent="0.2">
      <c r="P21298" s="75"/>
      <c r="Q21298" s="75"/>
      <c r="W21298" s="75"/>
      <c r="AD21298" s="77"/>
    </row>
    <row r="21299" spans="16:30" ht="4.5" customHeight="1" x14ac:dyDescent="0.2">
      <c r="P21299" s="75"/>
      <c r="Q21299" s="75"/>
      <c r="W21299" s="75"/>
      <c r="AD21299" s="77"/>
    </row>
    <row r="21300" spans="16:30" ht="4.5" customHeight="1" x14ac:dyDescent="0.2">
      <c r="P21300" s="75"/>
      <c r="Q21300" s="75"/>
      <c r="W21300" s="75"/>
      <c r="AD21300" s="77"/>
    </row>
    <row r="21301" spans="16:30" ht="4.5" customHeight="1" x14ac:dyDescent="0.2">
      <c r="P21301" s="75"/>
      <c r="Q21301" s="75"/>
      <c r="W21301" s="75"/>
      <c r="AD21301" s="77"/>
    </row>
    <row r="21302" spans="16:30" ht="4.5" customHeight="1" x14ac:dyDescent="0.2">
      <c r="P21302" s="75"/>
      <c r="Q21302" s="75"/>
      <c r="W21302" s="75"/>
      <c r="AD21302" s="77"/>
    </row>
    <row r="21303" spans="16:30" ht="4.5" customHeight="1" x14ac:dyDescent="0.2">
      <c r="P21303" s="75"/>
      <c r="Q21303" s="75"/>
      <c r="W21303" s="75"/>
      <c r="AD21303" s="77"/>
    </row>
    <row r="21304" spans="16:30" ht="4.5" customHeight="1" x14ac:dyDescent="0.2">
      <c r="P21304" s="75"/>
      <c r="Q21304" s="75"/>
      <c r="W21304" s="75"/>
      <c r="AD21304" s="77"/>
    </row>
    <row r="21305" spans="16:30" ht="4.5" customHeight="1" x14ac:dyDescent="0.2">
      <c r="P21305" s="75"/>
      <c r="Q21305" s="75"/>
      <c r="W21305" s="75"/>
      <c r="AD21305" s="77"/>
    </row>
    <row r="21306" spans="16:30" ht="4.5" customHeight="1" x14ac:dyDescent="0.2">
      <c r="P21306" s="75"/>
      <c r="Q21306" s="75"/>
      <c r="W21306" s="75"/>
      <c r="AD21306" s="77"/>
    </row>
    <row r="21307" spans="16:30" ht="4.5" customHeight="1" x14ac:dyDescent="0.2">
      <c r="P21307" s="75"/>
      <c r="Q21307" s="75"/>
      <c r="W21307" s="75"/>
      <c r="AD21307" s="77"/>
    </row>
    <row r="21308" spans="16:30" ht="4.5" customHeight="1" x14ac:dyDescent="0.2">
      <c r="P21308" s="75"/>
      <c r="Q21308" s="75"/>
      <c r="W21308" s="75"/>
      <c r="AD21308" s="77"/>
    </row>
    <row r="21309" spans="16:30" ht="4.5" customHeight="1" x14ac:dyDescent="0.2">
      <c r="P21309" s="75"/>
      <c r="Q21309" s="75"/>
      <c r="W21309" s="75"/>
      <c r="AD21309" s="77"/>
    </row>
    <row r="21310" spans="16:30" ht="4.5" customHeight="1" x14ac:dyDescent="0.2">
      <c r="P21310" s="75"/>
      <c r="Q21310" s="75"/>
      <c r="W21310" s="75"/>
      <c r="AD21310" s="77"/>
    </row>
    <row r="21311" spans="16:30" ht="4.5" customHeight="1" x14ac:dyDescent="0.2">
      <c r="P21311" s="75"/>
      <c r="Q21311" s="75"/>
      <c r="W21311" s="75"/>
      <c r="AD21311" s="77"/>
    </row>
    <row r="21312" spans="16:30" ht="4.5" customHeight="1" x14ac:dyDescent="0.2">
      <c r="P21312" s="75"/>
      <c r="Q21312" s="75"/>
      <c r="W21312" s="75"/>
      <c r="AD21312" s="77"/>
    </row>
    <row r="21313" spans="16:30" ht="4.5" customHeight="1" x14ac:dyDescent="0.2">
      <c r="P21313" s="75"/>
      <c r="Q21313" s="75"/>
      <c r="W21313" s="75"/>
      <c r="AD21313" s="77"/>
    </row>
    <row r="21314" spans="16:30" ht="4.5" customHeight="1" x14ac:dyDescent="0.2">
      <c r="P21314" s="75"/>
      <c r="Q21314" s="75"/>
      <c r="W21314" s="75"/>
      <c r="AD21314" s="77"/>
    </row>
    <row r="21315" spans="16:30" ht="4.5" customHeight="1" x14ac:dyDescent="0.2">
      <c r="P21315" s="75"/>
      <c r="Q21315" s="75"/>
      <c r="W21315" s="75"/>
      <c r="AD21315" s="77"/>
    </row>
    <row r="21316" spans="16:30" ht="4.5" customHeight="1" x14ac:dyDescent="0.2">
      <c r="P21316" s="75"/>
      <c r="Q21316" s="75"/>
      <c r="W21316" s="75"/>
      <c r="AD21316" s="77"/>
    </row>
    <row r="21317" spans="16:30" ht="4.5" customHeight="1" x14ac:dyDescent="0.2">
      <c r="P21317" s="75"/>
      <c r="Q21317" s="75"/>
      <c r="W21317" s="75"/>
      <c r="AD21317" s="77"/>
    </row>
    <row r="21318" spans="16:30" ht="4.5" customHeight="1" x14ac:dyDescent="0.2">
      <c r="P21318" s="75"/>
      <c r="Q21318" s="75"/>
      <c r="W21318" s="75"/>
      <c r="AD21318" s="77"/>
    </row>
    <row r="21319" spans="16:30" ht="4.5" customHeight="1" x14ac:dyDescent="0.2">
      <c r="P21319" s="75"/>
      <c r="Q21319" s="75"/>
      <c r="W21319" s="75"/>
      <c r="AD21319" s="77"/>
    </row>
    <row r="21320" spans="16:30" ht="4.5" customHeight="1" x14ac:dyDescent="0.2">
      <c r="P21320" s="75"/>
      <c r="Q21320" s="75"/>
      <c r="W21320" s="75"/>
      <c r="AD21320" s="77"/>
    </row>
    <row r="21321" spans="16:30" ht="4.5" customHeight="1" x14ac:dyDescent="0.2">
      <c r="P21321" s="75"/>
      <c r="Q21321" s="75"/>
      <c r="W21321" s="75"/>
      <c r="AD21321" s="77"/>
    </row>
    <row r="21322" spans="16:30" ht="4.5" customHeight="1" x14ac:dyDescent="0.2">
      <c r="P21322" s="75"/>
      <c r="Q21322" s="75"/>
      <c r="W21322" s="75"/>
      <c r="AD21322" s="77"/>
    </row>
    <row r="21323" spans="16:30" ht="4.5" customHeight="1" x14ac:dyDescent="0.2">
      <c r="P21323" s="75"/>
      <c r="Q21323" s="75"/>
      <c r="W21323" s="75"/>
      <c r="AD21323" s="77"/>
    </row>
    <row r="21324" spans="16:30" ht="4.5" customHeight="1" x14ac:dyDescent="0.2">
      <c r="P21324" s="75"/>
      <c r="Q21324" s="75"/>
      <c r="W21324" s="75"/>
      <c r="AD21324" s="77"/>
    </row>
    <row r="21325" spans="16:30" ht="4.5" customHeight="1" x14ac:dyDescent="0.2">
      <c r="P21325" s="75"/>
      <c r="Q21325" s="75"/>
      <c r="W21325" s="75"/>
      <c r="AD21325" s="77"/>
    </row>
    <row r="21326" spans="16:30" ht="4.5" customHeight="1" x14ac:dyDescent="0.2">
      <c r="P21326" s="75"/>
      <c r="Q21326" s="75"/>
      <c r="W21326" s="75"/>
      <c r="AD21326" s="77"/>
    </row>
    <row r="21327" spans="16:30" ht="4.5" customHeight="1" x14ac:dyDescent="0.2">
      <c r="P21327" s="75"/>
      <c r="Q21327" s="75"/>
      <c r="W21327" s="75"/>
      <c r="AD21327" s="77"/>
    </row>
    <row r="21328" spans="16:30" ht="4.5" customHeight="1" x14ac:dyDescent="0.2">
      <c r="P21328" s="75"/>
      <c r="Q21328" s="75"/>
      <c r="W21328" s="75"/>
      <c r="AD21328" s="77"/>
    </row>
    <row r="21329" spans="16:30" ht="4.5" customHeight="1" x14ac:dyDescent="0.2">
      <c r="P21329" s="75"/>
      <c r="Q21329" s="75"/>
      <c r="W21329" s="75"/>
      <c r="AD21329" s="77"/>
    </row>
    <row r="21330" spans="16:30" ht="4.5" customHeight="1" x14ac:dyDescent="0.2">
      <c r="P21330" s="75"/>
      <c r="Q21330" s="75"/>
      <c r="W21330" s="75"/>
      <c r="AD21330" s="77"/>
    </row>
    <row r="21331" spans="16:30" ht="4.5" customHeight="1" x14ac:dyDescent="0.2">
      <c r="P21331" s="75"/>
      <c r="Q21331" s="75"/>
      <c r="W21331" s="75"/>
      <c r="AD21331" s="77"/>
    </row>
    <row r="21332" spans="16:30" ht="4.5" customHeight="1" x14ac:dyDescent="0.2">
      <c r="P21332" s="75"/>
      <c r="Q21332" s="75"/>
      <c r="W21332" s="75"/>
      <c r="AD21332" s="77"/>
    </row>
    <row r="21333" spans="16:30" ht="4.5" customHeight="1" x14ac:dyDescent="0.2">
      <c r="P21333" s="75"/>
      <c r="Q21333" s="75"/>
      <c r="W21333" s="75"/>
      <c r="AD21333" s="77"/>
    </row>
    <row r="21334" spans="16:30" ht="4.5" customHeight="1" x14ac:dyDescent="0.2">
      <c r="P21334" s="75"/>
      <c r="Q21334" s="75"/>
      <c r="W21334" s="75"/>
      <c r="AD21334" s="77"/>
    </row>
    <row r="21335" spans="16:30" ht="4.5" customHeight="1" x14ac:dyDescent="0.2">
      <c r="P21335" s="75"/>
      <c r="Q21335" s="75"/>
      <c r="W21335" s="75"/>
      <c r="AD21335" s="77"/>
    </row>
    <row r="21336" spans="16:30" ht="4.5" customHeight="1" x14ac:dyDescent="0.2">
      <c r="P21336" s="75"/>
      <c r="Q21336" s="75"/>
      <c r="W21336" s="75"/>
      <c r="AD21336" s="77"/>
    </row>
    <row r="21337" spans="16:30" ht="4.5" customHeight="1" x14ac:dyDescent="0.2">
      <c r="P21337" s="75"/>
      <c r="Q21337" s="75"/>
      <c r="W21337" s="75"/>
      <c r="AD21337" s="77"/>
    </row>
    <row r="21338" spans="16:30" ht="4.5" customHeight="1" x14ac:dyDescent="0.2">
      <c r="P21338" s="75"/>
      <c r="Q21338" s="75"/>
      <c r="W21338" s="75"/>
      <c r="AD21338" s="77"/>
    </row>
    <row r="21339" spans="16:30" ht="4.5" customHeight="1" x14ac:dyDescent="0.2">
      <c r="P21339" s="75"/>
      <c r="Q21339" s="75"/>
      <c r="W21339" s="75"/>
      <c r="AD21339" s="77"/>
    </row>
    <row r="21340" spans="16:30" ht="4.5" customHeight="1" x14ac:dyDescent="0.2">
      <c r="P21340" s="75"/>
      <c r="Q21340" s="75"/>
      <c r="W21340" s="75"/>
      <c r="AD21340" s="77"/>
    </row>
    <row r="21341" spans="16:30" ht="4.5" customHeight="1" x14ac:dyDescent="0.2">
      <c r="P21341" s="75"/>
      <c r="Q21341" s="75"/>
      <c r="W21341" s="75"/>
      <c r="AD21341" s="77"/>
    </row>
    <row r="21342" spans="16:30" ht="4.5" customHeight="1" x14ac:dyDescent="0.2">
      <c r="P21342" s="75"/>
      <c r="Q21342" s="75"/>
      <c r="W21342" s="75"/>
      <c r="AD21342" s="77"/>
    </row>
    <row r="21343" spans="16:30" ht="4.5" customHeight="1" x14ac:dyDescent="0.2">
      <c r="P21343" s="75"/>
      <c r="Q21343" s="75"/>
      <c r="W21343" s="75"/>
      <c r="AD21343" s="77"/>
    </row>
    <row r="21344" spans="16:30" ht="4.5" customHeight="1" x14ac:dyDescent="0.2">
      <c r="P21344" s="75"/>
      <c r="Q21344" s="75"/>
      <c r="W21344" s="75"/>
      <c r="AD21344" s="77"/>
    </row>
    <row r="21345" spans="16:30" ht="4.5" customHeight="1" x14ac:dyDescent="0.2">
      <c r="P21345" s="75"/>
      <c r="Q21345" s="75"/>
      <c r="W21345" s="75"/>
      <c r="AD21345" s="77"/>
    </row>
    <row r="21346" spans="16:30" ht="4.5" customHeight="1" x14ac:dyDescent="0.2">
      <c r="P21346" s="75"/>
      <c r="Q21346" s="75"/>
      <c r="W21346" s="75"/>
      <c r="AD21346" s="77"/>
    </row>
    <row r="21347" spans="16:30" ht="4.5" customHeight="1" x14ac:dyDescent="0.2">
      <c r="P21347" s="75"/>
      <c r="Q21347" s="75"/>
      <c r="W21347" s="75"/>
      <c r="AD21347" s="77"/>
    </row>
    <row r="21348" spans="16:30" ht="4.5" customHeight="1" x14ac:dyDescent="0.2">
      <c r="P21348" s="75"/>
      <c r="Q21348" s="75"/>
      <c r="W21348" s="75"/>
      <c r="AD21348" s="77"/>
    </row>
    <row r="21349" spans="16:30" ht="4.5" customHeight="1" x14ac:dyDescent="0.2">
      <c r="P21349" s="75"/>
      <c r="Q21349" s="75"/>
      <c r="W21349" s="75"/>
      <c r="AD21349" s="77"/>
    </row>
    <row r="21350" spans="16:30" ht="4.5" customHeight="1" x14ac:dyDescent="0.2">
      <c r="P21350" s="75"/>
      <c r="Q21350" s="75"/>
      <c r="W21350" s="75"/>
      <c r="AD21350" s="77"/>
    </row>
    <row r="21351" spans="16:30" ht="4.5" customHeight="1" x14ac:dyDescent="0.2">
      <c r="P21351" s="75"/>
      <c r="Q21351" s="75"/>
      <c r="W21351" s="75"/>
      <c r="AD21351" s="77"/>
    </row>
    <row r="21352" spans="16:30" ht="4.5" customHeight="1" x14ac:dyDescent="0.2">
      <c r="P21352" s="75"/>
      <c r="Q21352" s="75"/>
      <c r="W21352" s="75"/>
      <c r="AD21352" s="77"/>
    </row>
    <row r="21353" spans="16:30" ht="4.5" customHeight="1" x14ac:dyDescent="0.2">
      <c r="P21353" s="75"/>
      <c r="Q21353" s="75"/>
      <c r="W21353" s="75"/>
      <c r="AD21353" s="77"/>
    </row>
    <row r="21354" spans="16:30" ht="4.5" customHeight="1" x14ac:dyDescent="0.2">
      <c r="P21354" s="75"/>
      <c r="Q21354" s="75"/>
      <c r="W21354" s="75"/>
      <c r="AD21354" s="77"/>
    </row>
    <row r="21355" spans="16:30" ht="4.5" customHeight="1" x14ac:dyDescent="0.2">
      <c r="P21355" s="75"/>
      <c r="Q21355" s="75"/>
      <c r="W21355" s="75"/>
      <c r="AD21355" s="77"/>
    </row>
    <row r="21356" spans="16:30" ht="4.5" customHeight="1" x14ac:dyDescent="0.2">
      <c r="P21356" s="75"/>
      <c r="Q21356" s="75"/>
      <c r="W21356" s="75"/>
      <c r="AD21356" s="77"/>
    </row>
    <row r="21357" spans="16:30" ht="4.5" customHeight="1" x14ac:dyDescent="0.2">
      <c r="P21357" s="75"/>
      <c r="Q21357" s="75"/>
      <c r="W21357" s="75"/>
      <c r="AD21357" s="77"/>
    </row>
    <row r="21358" spans="16:30" ht="4.5" customHeight="1" x14ac:dyDescent="0.2">
      <c r="P21358" s="75"/>
      <c r="Q21358" s="75"/>
      <c r="W21358" s="75"/>
      <c r="AD21358" s="77"/>
    </row>
    <row r="21359" spans="16:30" ht="4.5" customHeight="1" x14ac:dyDescent="0.2">
      <c r="P21359" s="75"/>
      <c r="Q21359" s="75"/>
      <c r="W21359" s="75"/>
      <c r="AD21359" s="77"/>
    </row>
    <row r="21360" spans="16:30" ht="4.5" customHeight="1" x14ac:dyDescent="0.2">
      <c r="P21360" s="75"/>
      <c r="Q21360" s="75"/>
      <c r="W21360" s="75"/>
      <c r="AD21360" s="77"/>
    </row>
    <row r="21361" spans="16:30" ht="4.5" customHeight="1" x14ac:dyDescent="0.2">
      <c r="P21361" s="75"/>
      <c r="Q21361" s="75"/>
      <c r="W21361" s="75"/>
      <c r="AD21361" s="77"/>
    </row>
    <row r="21362" spans="16:30" ht="4.5" customHeight="1" x14ac:dyDescent="0.2">
      <c r="P21362" s="75"/>
      <c r="Q21362" s="75"/>
      <c r="W21362" s="75"/>
      <c r="AD21362" s="77"/>
    </row>
    <row r="21363" spans="16:30" ht="4.5" customHeight="1" x14ac:dyDescent="0.2">
      <c r="P21363" s="75"/>
      <c r="Q21363" s="75"/>
      <c r="W21363" s="75"/>
      <c r="AD21363" s="77"/>
    </row>
    <row r="21364" spans="16:30" ht="4.5" customHeight="1" x14ac:dyDescent="0.2">
      <c r="P21364" s="75"/>
      <c r="Q21364" s="75"/>
      <c r="W21364" s="75"/>
      <c r="AD21364" s="77"/>
    </row>
    <row r="21365" spans="16:30" ht="4.5" customHeight="1" x14ac:dyDescent="0.2">
      <c r="P21365" s="75"/>
      <c r="Q21365" s="75"/>
      <c r="W21365" s="75"/>
      <c r="AD21365" s="77"/>
    </row>
    <row r="21366" spans="16:30" ht="4.5" customHeight="1" x14ac:dyDescent="0.2">
      <c r="P21366" s="75"/>
      <c r="Q21366" s="75"/>
      <c r="W21366" s="75"/>
      <c r="AD21366" s="77"/>
    </row>
    <row r="21367" spans="16:30" ht="4.5" customHeight="1" x14ac:dyDescent="0.2">
      <c r="P21367" s="75"/>
      <c r="Q21367" s="75"/>
      <c r="W21367" s="75"/>
      <c r="AD21367" s="77"/>
    </row>
    <row r="21368" spans="16:30" ht="4.5" customHeight="1" x14ac:dyDescent="0.2">
      <c r="P21368" s="75"/>
      <c r="Q21368" s="75"/>
      <c r="W21368" s="75"/>
      <c r="AD21368" s="77"/>
    </row>
    <row r="21369" spans="16:30" ht="4.5" customHeight="1" x14ac:dyDescent="0.2">
      <c r="P21369" s="75"/>
      <c r="Q21369" s="75"/>
      <c r="W21369" s="75"/>
      <c r="AD21369" s="77"/>
    </row>
    <row r="21370" spans="16:30" ht="4.5" customHeight="1" x14ac:dyDescent="0.2">
      <c r="P21370" s="75"/>
      <c r="Q21370" s="75"/>
      <c r="W21370" s="75"/>
      <c r="AD21370" s="77"/>
    </row>
    <row r="21371" spans="16:30" ht="4.5" customHeight="1" x14ac:dyDescent="0.2">
      <c r="P21371" s="75"/>
      <c r="Q21371" s="75"/>
      <c r="W21371" s="75"/>
      <c r="AD21371" s="77"/>
    </row>
    <row r="21372" spans="16:30" ht="4.5" customHeight="1" x14ac:dyDescent="0.2">
      <c r="P21372" s="75"/>
      <c r="Q21372" s="75"/>
      <c r="W21372" s="75"/>
      <c r="AD21372" s="77"/>
    </row>
    <row r="21373" spans="16:30" ht="4.5" customHeight="1" x14ac:dyDescent="0.2">
      <c r="P21373" s="75"/>
      <c r="Q21373" s="75"/>
      <c r="W21373" s="75"/>
      <c r="AD21373" s="77"/>
    </row>
    <row r="21374" spans="16:30" ht="4.5" customHeight="1" x14ac:dyDescent="0.2">
      <c r="P21374" s="75"/>
      <c r="Q21374" s="75"/>
      <c r="W21374" s="75"/>
      <c r="AD21374" s="77"/>
    </row>
    <row r="21375" spans="16:30" ht="4.5" customHeight="1" x14ac:dyDescent="0.2">
      <c r="P21375" s="75"/>
      <c r="Q21375" s="75"/>
      <c r="W21375" s="75"/>
      <c r="AD21375" s="77"/>
    </row>
    <row r="21376" spans="16:30" ht="4.5" customHeight="1" x14ac:dyDescent="0.2">
      <c r="P21376" s="75"/>
      <c r="Q21376" s="75"/>
      <c r="W21376" s="75"/>
      <c r="AD21376" s="77"/>
    </row>
    <row r="21377" spans="16:30" ht="4.5" customHeight="1" x14ac:dyDescent="0.2">
      <c r="P21377" s="75"/>
      <c r="Q21377" s="75"/>
      <c r="W21377" s="75"/>
      <c r="AD21377" s="77"/>
    </row>
    <row r="21378" spans="16:30" ht="4.5" customHeight="1" x14ac:dyDescent="0.2">
      <c r="P21378" s="75"/>
      <c r="Q21378" s="75"/>
      <c r="W21378" s="75"/>
      <c r="AD21378" s="77"/>
    </row>
    <row r="21379" spans="16:30" ht="4.5" customHeight="1" x14ac:dyDescent="0.2">
      <c r="P21379" s="75"/>
      <c r="Q21379" s="75"/>
      <c r="W21379" s="75"/>
      <c r="AD21379" s="77"/>
    </row>
    <row r="21380" spans="16:30" ht="4.5" customHeight="1" x14ac:dyDescent="0.2">
      <c r="P21380" s="75"/>
      <c r="Q21380" s="75"/>
      <c r="W21380" s="75"/>
      <c r="AD21380" s="77"/>
    </row>
    <row r="21381" spans="16:30" ht="4.5" customHeight="1" x14ac:dyDescent="0.2">
      <c r="P21381" s="75"/>
      <c r="Q21381" s="75"/>
      <c r="W21381" s="75"/>
      <c r="AD21381" s="77"/>
    </row>
    <row r="21382" spans="16:30" ht="4.5" customHeight="1" x14ac:dyDescent="0.2">
      <c r="P21382" s="75"/>
      <c r="Q21382" s="75"/>
      <c r="W21382" s="75"/>
      <c r="AD21382" s="77"/>
    </row>
    <row r="21383" spans="16:30" ht="4.5" customHeight="1" x14ac:dyDescent="0.2">
      <c r="P21383" s="75"/>
      <c r="Q21383" s="75"/>
      <c r="W21383" s="75"/>
      <c r="AD21383" s="77"/>
    </row>
    <row r="21384" spans="16:30" ht="4.5" customHeight="1" x14ac:dyDescent="0.2">
      <c r="P21384" s="75"/>
      <c r="Q21384" s="75"/>
      <c r="W21384" s="75"/>
      <c r="AD21384" s="77"/>
    </row>
    <row r="21385" spans="16:30" ht="4.5" customHeight="1" x14ac:dyDescent="0.2">
      <c r="P21385" s="75"/>
      <c r="Q21385" s="75"/>
      <c r="W21385" s="75"/>
      <c r="AD21385" s="77"/>
    </row>
    <row r="21386" spans="16:30" ht="4.5" customHeight="1" x14ac:dyDescent="0.2">
      <c r="P21386" s="75"/>
      <c r="Q21386" s="75"/>
      <c r="W21386" s="75"/>
      <c r="AD21386" s="77"/>
    </row>
    <row r="21387" spans="16:30" ht="4.5" customHeight="1" x14ac:dyDescent="0.2">
      <c r="P21387" s="75"/>
      <c r="Q21387" s="75"/>
      <c r="W21387" s="75"/>
      <c r="AD21387" s="77"/>
    </row>
    <row r="21388" spans="16:30" ht="4.5" customHeight="1" x14ac:dyDescent="0.2">
      <c r="P21388" s="75"/>
      <c r="Q21388" s="75"/>
      <c r="W21388" s="75"/>
      <c r="AD21388" s="77"/>
    </row>
    <row r="21389" spans="16:30" ht="4.5" customHeight="1" x14ac:dyDescent="0.2">
      <c r="P21389" s="75"/>
      <c r="Q21389" s="75"/>
      <c r="W21389" s="75"/>
      <c r="AD21389" s="77"/>
    </row>
    <row r="21390" spans="16:30" ht="4.5" customHeight="1" x14ac:dyDescent="0.2">
      <c r="P21390" s="75"/>
      <c r="Q21390" s="75"/>
      <c r="W21390" s="75"/>
      <c r="AD21390" s="77"/>
    </row>
    <row r="21391" spans="16:30" ht="4.5" customHeight="1" x14ac:dyDescent="0.2">
      <c r="P21391" s="75"/>
      <c r="Q21391" s="75"/>
      <c r="W21391" s="75"/>
      <c r="AD21391" s="77"/>
    </row>
    <row r="21392" spans="16:30" ht="4.5" customHeight="1" x14ac:dyDescent="0.2">
      <c r="P21392" s="75"/>
      <c r="Q21392" s="75"/>
      <c r="W21392" s="75"/>
      <c r="AD21392" s="77"/>
    </row>
    <row r="21393" spans="16:30" ht="4.5" customHeight="1" x14ac:dyDescent="0.2">
      <c r="P21393" s="75"/>
      <c r="Q21393" s="75"/>
      <c r="W21393" s="75"/>
      <c r="AD21393" s="77"/>
    </row>
    <row r="21394" spans="16:30" ht="4.5" customHeight="1" x14ac:dyDescent="0.2">
      <c r="P21394" s="75"/>
      <c r="Q21394" s="75"/>
      <c r="W21394" s="75"/>
      <c r="AD21394" s="77"/>
    </row>
    <row r="21395" spans="16:30" ht="4.5" customHeight="1" x14ac:dyDescent="0.2">
      <c r="P21395" s="75"/>
      <c r="Q21395" s="75"/>
      <c r="W21395" s="75"/>
      <c r="AD21395" s="77"/>
    </row>
    <row r="21396" spans="16:30" ht="4.5" customHeight="1" x14ac:dyDescent="0.2">
      <c r="P21396" s="75"/>
      <c r="Q21396" s="75"/>
      <c r="W21396" s="75"/>
      <c r="AD21396" s="77"/>
    </row>
    <row r="21397" spans="16:30" ht="4.5" customHeight="1" x14ac:dyDescent="0.2">
      <c r="P21397" s="75"/>
      <c r="Q21397" s="75"/>
      <c r="W21397" s="75"/>
      <c r="AD21397" s="77"/>
    </row>
    <row r="21398" spans="16:30" ht="4.5" customHeight="1" x14ac:dyDescent="0.2">
      <c r="P21398" s="75"/>
      <c r="Q21398" s="75"/>
      <c r="W21398" s="75"/>
      <c r="AD21398" s="77"/>
    </row>
    <row r="21399" spans="16:30" ht="4.5" customHeight="1" x14ac:dyDescent="0.2">
      <c r="P21399" s="75"/>
      <c r="Q21399" s="75"/>
      <c r="W21399" s="75"/>
      <c r="AD21399" s="77"/>
    </row>
    <row r="21400" spans="16:30" ht="4.5" customHeight="1" x14ac:dyDescent="0.2">
      <c r="P21400" s="75"/>
      <c r="Q21400" s="75"/>
      <c r="W21400" s="75"/>
      <c r="AD21400" s="77"/>
    </row>
    <row r="21401" spans="16:30" ht="4.5" customHeight="1" x14ac:dyDescent="0.2">
      <c r="P21401" s="75"/>
      <c r="Q21401" s="75"/>
      <c r="W21401" s="75"/>
      <c r="AD21401" s="77"/>
    </row>
    <row r="21402" spans="16:30" ht="4.5" customHeight="1" x14ac:dyDescent="0.2">
      <c r="P21402" s="75"/>
      <c r="Q21402" s="75"/>
      <c r="W21402" s="75"/>
      <c r="AD21402" s="77"/>
    </row>
    <row r="21403" spans="16:30" ht="4.5" customHeight="1" x14ac:dyDescent="0.2">
      <c r="P21403" s="75"/>
      <c r="Q21403" s="75"/>
      <c r="W21403" s="75"/>
      <c r="AD21403" s="77"/>
    </row>
    <row r="21404" spans="16:30" ht="4.5" customHeight="1" x14ac:dyDescent="0.2">
      <c r="P21404" s="75"/>
      <c r="Q21404" s="75"/>
      <c r="W21404" s="75"/>
      <c r="AD21404" s="77"/>
    </row>
    <row r="21405" spans="16:30" ht="4.5" customHeight="1" x14ac:dyDescent="0.2">
      <c r="P21405" s="75"/>
      <c r="Q21405" s="75"/>
      <c r="W21405" s="75"/>
      <c r="AD21405" s="77"/>
    </row>
    <row r="21406" spans="16:30" ht="4.5" customHeight="1" x14ac:dyDescent="0.2">
      <c r="P21406" s="75"/>
      <c r="Q21406" s="75"/>
      <c r="W21406" s="75"/>
      <c r="AD21406" s="77"/>
    </row>
    <row r="21407" spans="16:30" ht="4.5" customHeight="1" x14ac:dyDescent="0.2">
      <c r="P21407" s="75"/>
      <c r="Q21407" s="75"/>
      <c r="W21407" s="75"/>
      <c r="AD21407" s="77"/>
    </row>
    <row r="21408" spans="16:30" ht="4.5" customHeight="1" x14ac:dyDescent="0.2">
      <c r="P21408" s="75"/>
      <c r="Q21408" s="75"/>
      <c r="W21408" s="75"/>
      <c r="AD21408" s="77"/>
    </row>
    <row r="21409" spans="16:30" ht="4.5" customHeight="1" x14ac:dyDescent="0.2">
      <c r="P21409" s="75"/>
      <c r="Q21409" s="75"/>
      <c r="W21409" s="75"/>
      <c r="AD21409" s="77"/>
    </row>
    <row r="21410" spans="16:30" ht="4.5" customHeight="1" x14ac:dyDescent="0.2">
      <c r="P21410" s="75"/>
      <c r="Q21410" s="75"/>
      <c r="W21410" s="75"/>
      <c r="AD21410" s="77"/>
    </row>
    <row r="21411" spans="16:30" ht="4.5" customHeight="1" x14ac:dyDescent="0.2">
      <c r="P21411" s="75"/>
      <c r="Q21411" s="75"/>
      <c r="W21411" s="75"/>
      <c r="AD21411" s="77"/>
    </row>
    <row r="21412" spans="16:30" ht="4.5" customHeight="1" x14ac:dyDescent="0.2">
      <c r="P21412" s="75"/>
      <c r="Q21412" s="75"/>
      <c r="W21412" s="75"/>
      <c r="AD21412" s="77"/>
    </row>
    <row r="21413" spans="16:30" ht="4.5" customHeight="1" x14ac:dyDescent="0.2">
      <c r="P21413" s="75"/>
      <c r="Q21413" s="75"/>
      <c r="W21413" s="75"/>
      <c r="AD21413" s="77"/>
    </row>
    <row r="21414" spans="16:30" ht="4.5" customHeight="1" x14ac:dyDescent="0.2">
      <c r="P21414" s="75"/>
      <c r="Q21414" s="75"/>
      <c r="W21414" s="75"/>
      <c r="AD21414" s="77"/>
    </row>
    <row r="21415" spans="16:30" ht="4.5" customHeight="1" x14ac:dyDescent="0.2">
      <c r="P21415" s="75"/>
      <c r="Q21415" s="75"/>
      <c r="W21415" s="75"/>
      <c r="AD21415" s="77"/>
    </row>
    <row r="21416" spans="16:30" ht="4.5" customHeight="1" x14ac:dyDescent="0.2">
      <c r="P21416" s="75"/>
      <c r="Q21416" s="75"/>
      <c r="W21416" s="75"/>
      <c r="AD21416" s="77"/>
    </row>
    <row r="21417" spans="16:30" ht="4.5" customHeight="1" x14ac:dyDescent="0.2">
      <c r="P21417" s="75"/>
      <c r="Q21417" s="75"/>
      <c r="W21417" s="75"/>
      <c r="AD21417" s="77"/>
    </row>
    <row r="21418" spans="16:30" ht="4.5" customHeight="1" x14ac:dyDescent="0.2">
      <c r="P21418" s="75"/>
      <c r="Q21418" s="75"/>
      <c r="W21418" s="75"/>
      <c r="AD21418" s="77"/>
    </row>
    <row r="21419" spans="16:30" ht="4.5" customHeight="1" x14ac:dyDescent="0.2">
      <c r="P21419" s="75"/>
      <c r="Q21419" s="75"/>
      <c r="W21419" s="75"/>
      <c r="AD21419" s="77"/>
    </row>
    <row r="21420" spans="16:30" ht="4.5" customHeight="1" x14ac:dyDescent="0.2">
      <c r="P21420" s="75"/>
      <c r="Q21420" s="75"/>
      <c r="W21420" s="75"/>
      <c r="AD21420" s="77"/>
    </row>
    <row r="21421" spans="16:30" ht="4.5" customHeight="1" x14ac:dyDescent="0.2">
      <c r="P21421" s="75"/>
      <c r="Q21421" s="75"/>
      <c r="W21421" s="75"/>
      <c r="AD21421" s="77"/>
    </row>
    <row r="21422" spans="16:30" ht="4.5" customHeight="1" x14ac:dyDescent="0.2">
      <c r="P21422" s="75"/>
      <c r="Q21422" s="75"/>
      <c r="W21422" s="75"/>
      <c r="AD21422" s="77"/>
    </row>
    <row r="21423" spans="16:30" ht="4.5" customHeight="1" x14ac:dyDescent="0.2">
      <c r="P21423" s="75"/>
      <c r="Q21423" s="75"/>
      <c r="W21423" s="75"/>
      <c r="AD21423" s="77"/>
    </row>
    <row r="21424" spans="16:30" ht="4.5" customHeight="1" x14ac:dyDescent="0.2">
      <c r="P21424" s="75"/>
      <c r="Q21424" s="75"/>
      <c r="W21424" s="75"/>
      <c r="AD21424" s="77"/>
    </row>
    <row r="21425" spans="16:30" ht="4.5" customHeight="1" x14ac:dyDescent="0.2">
      <c r="P21425" s="75"/>
      <c r="Q21425" s="75"/>
      <c r="W21425" s="75"/>
      <c r="AD21425" s="77"/>
    </row>
    <row r="21426" spans="16:30" ht="4.5" customHeight="1" x14ac:dyDescent="0.2">
      <c r="P21426" s="75"/>
      <c r="Q21426" s="75"/>
      <c r="W21426" s="75"/>
      <c r="AD21426" s="77"/>
    </row>
    <row r="21427" spans="16:30" ht="4.5" customHeight="1" x14ac:dyDescent="0.2">
      <c r="P21427" s="75"/>
      <c r="Q21427" s="75"/>
      <c r="W21427" s="75"/>
      <c r="AD21427" s="77"/>
    </row>
    <row r="21428" spans="16:30" ht="4.5" customHeight="1" x14ac:dyDescent="0.2">
      <c r="P21428" s="75"/>
      <c r="Q21428" s="75"/>
      <c r="W21428" s="75"/>
      <c r="AD21428" s="77"/>
    </row>
    <row r="21429" spans="16:30" ht="4.5" customHeight="1" x14ac:dyDescent="0.2">
      <c r="P21429" s="75"/>
      <c r="Q21429" s="75"/>
      <c r="W21429" s="75"/>
      <c r="AD21429" s="77"/>
    </row>
    <row r="21430" spans="16:30" ht="4.5" customHeight="1" x14ac:dyDescent="0.2">
      <c r="P21430" s="75"/>
      <c r="Q21430" s="75"/>
      <c r="W21430" s="75"/>
      <c r="AD21430" s="77"/>
    </row>
    <row r="21431" spans="16:30" ht="4.5" customHeight="1" x14ac:dyDescent="0.2">
      <c r="P21431" s="75"/>
      <c r="Q21431" s="75"/>
      <c r="W21431" s="75"/>
      <c r="AD21431" s="77"/>
    </row>
    <row r="21432" spans="16:30" ht="4.5" customHeight="1" x14ac:dyDescent="0.2">
      <c r="P21432" s="75"/>
      <c r="Q21432" s="75"/>
      <c r="W21432" s="75"/>
      <c r="AD21432" s="77"/>
    </row>
    <row r="21433" spans="16:30" ht="4.5" customHeight="1" x14ac:dyDescent="0.2">
      <c r="P21433" s="75"/>
      <c r="Q21433" s="75"/>
      <c r="W21433" s="75"/>
      <c r="AD21433" s="77"/>
    </row>
    <row r="21434" spans="16:30" ht="4.5" customHeight="1" x14ac:dyDescent="0.2">
      <c r="P21434" s="75"/>
      <c r="Q21434" s="75"/>
      <c r="W21434" s="75"/>
      <c r="AD21434" s="77"/>
    </row>
    <row r="21435" spans="16:30" ht="4.5" customHeight="1" x14ac:dyDescent="0.2">
      <c r="P21435" s="75"/>
      <c r="Q21435" s="75"/>
      <c r="W21435" s="75"/>
      <c r="AD21435" s="77"/>
    </row>
    <row r="21436" spans="16:30" ht="4.5" customHeight="1" x14ac:dyDescent="0.2">
      <c r="P21436" s="75"/>
      <c r="Q21436" s="75"/>
      <c r="W21436" s="75"/>
      <c r="AD21436" s="77"/>
    </row>
    <row r="21437" spans="16:30" ht="4.5" customHeight="1" x14ac:dyDescent="0.2">
      <c r="P21437" s="75"/>
      <c r="Q21437" s="75"/>
      <c r="W21437" s="75"/>
      <c r="AD21437" s="77"/>
    </row>
    <row r="21438" spans="16:30" ht="4.5" customHeight="1" x14ac:dyDescent="0.2">
      <c r="P21438" s="75"/>
      <c r="Q21438" s="75"/>
      <c r="W21438" s="75"/>
      <c r="AD21438" s="77"/>
    </row>
    <row r="21439" spans="16:30" ht="4.5" customHeight="1" x14ac:dyDescent="0.2">
      <c r="P21439" s="75"/>
      <c r="Q21439" s="75"/>
      <c r="W21439" s="75"/>
      <c r="AD21439" s="77"/>
    </row>
    <row r="21440" spans="16:30" ht="4.5" customHeight="1" x14ac:dyDescent="0.2">
      <c r="P21440" s="75"/>
      <c r="Q21440" s="75"/>
      <c r="W21440" s="75"/>
      <c r="AD21440" s="77"/>
    </row>
    <row r="21441" spans="16:30" ht="4.5" customHeight="1" x14ac:dyDescent="0.2">
      <c r="P21441" s="75"/>
      <c r="Q21441" s="75"/>
      <c r="W21441" s="75"/>
      <c r="AD21441" s="77"/>
    </row>
    <row r="21442" spans="16:30" ht="4.5" customHeight="1" x14ac:dyDescent="0.2">
      <c r="P21442" s="75"/>
      <c r="Q21442" s="75"/>
      <c r="W21442" s="75"/>
      <c r="AD21442" s="77"/>
    </row>
    <row r="21443" spans="16:30" ht="4.5" customHeight="1" x14ac:dyDescent="0.2">
      <c r="P21443" s="75"/>
      <c r="Q21443" s="75"/>
      <c r="W21443" s="75"/>
      <c r="AD21443" s="77"/>
    </row>
    <row r="21444" spans="16:30" ht="4.5" customHeight="1" x14ac:dyDescent="0.2">
      <c r="P21444" s="75"/>
      <c r="Q21444" s="75"/>
      <c r="W21444" s="75"/>
      <c r="AD21444" s="77"/>
    </row>
    <row r="21445" spans="16:30" ht="4.5" customHeight="1" x14ac:dyDescent="0.2">
      <c r="P21445" s="75"/>
      <c r="Q21445" s="75"/>
      <c r="W21445" s="75"/>
      <c r="AD21445" s="77"/>
    </row>
    <row r="21446" spans="16:30" ht="4.5" customHeight="1" x14ac:dyDescent="0.2">
      <c r="P21446" s="75"/>
      <c r="Q21446" s="75"/>
      <c r="W21446" s="75"/>
      <c r="AD21446" s="77"/>
    </row>
    <row r="21447" spans="16:30" ht="4.5" customHeight="1" x14ac:dyDescent="0.2">
      <c r="P21447" s="75"/>
      <c r="Q21447" s="75"/>
      <c r="W21447" s="75"/>
      <c r="AD21447" s="77"/>
    </row>
    <row r="21448" spans="16:30" ht="4.5" customHeight="1" x14ac:dyDescent="0.2">
      <c r="P21448" s="75"/>
      <c r="Q21448" s="75"/>
      <c r="W21448" s="75"/>
      <c r="AD21448" s="77"/>
    </row>
    <row r="21449" spans="16:30" ht="4.5" customHeight="1" x14ac:dyDescent="0.2">
      <c r="P21449" s="75"/>
      <c r="Q21449" s="75"/>
      <c r="W21449" s="75"/>
      <c r="AD21449" s="77"/>
    </row>
    <row r="21450" spans="16:30" ht="4.5" customHeight="1" x14ac:dyDescent="0.2">
      <c r="P21450" s="75"/>
      <c r="Q21450" s="75"/>
      <c r="W21450" s="75"/>
      <c r="AD21450" s="77"/>
    </row>
    <row r="21451" spans="16:30" ht="4.5" customHeight="1" x14ac:dyDescent="0.2">
      <c r="P21451" s="75"/>
      <c r="Q21451" s="75"/>
      <c r="W21451" s="75"/>
      <c r="AD21451" s="77"/>
    </row>
    <row r="21452" spans="16:30" ht="4.5" customHeight="1" x14ac:dyDescent="0.2">
      <c r="P21452" s="75"/>
      <c r="Q21452" s="75"/>
      <c r="W21452" s="75"/>
      <c r="AD21452" s="77"/>
    </row>
    <row r="21453" spans="16:30" ht="4.5" customHeight="1" x14ac:dyDescent="0.2">
      <c r="P21453" s="75"/>
      <c r="Q21453" s="75"/>
      <c r="W21453" s="75"/>
      <c r="AD21453" s="77"/>
    </row>
    <row r="21454" spans="16:30" ht="4.5" customHeight="1" x14ac:dyDescent="0.2">
      <c r="P21454" s="75"/>
      <c r="Q21454" s="75"/>
      <c r="W21454" s="75"/>
      <c r="AD21454" s="77"/>
    </row>
    <row r="21455" spans="16:30" ht="4.5" customHeight="1" x14ac:dyDescent="0.2">
      <c r="P21455" s="75"/>
      <c r="Q21455" s="75"/>
      <c r="W21455" s="75"/>
      <c r="AD21455" s="77"/>
    </row>
    <row r="21456" spans="16:30" ht="4.5" customHeight="1" x14ac:dyDescent="0.2">
      <c r="P21456" s="75"/>
      <c r="Q21456" s="75"/>
      <c r="W21456" s="75"/>
      <c r="AD21456" s="77"/>
    </row>
    <row r="21457" spans="16:30" ht="4.5" customHeight="1" x14ac:dyDescent="0.2">
      <c r="P21457" s="75"/>
      <c r="Q21457" s="75"/>
      <c r="W21457" s="75"/>
      <c r="AD21457" s="77"/>
    </row>
    <row r="21458" spans="16:30" ht="4.5" customHeight="1" x14ac:dyDescent="0.2">
      <c r="P21458" s="75"/>
      <c r="Q21458" s="75"/>
      <c r="W21458" s="75"/>
      <c r="AD21458" s="77"/>
    </row>
    <row r="21459" spans="16:30" ht="4.5" customHeight="1" x14ac:dyDescent="0.2">
      <c r="P21459" s="75"/>
      <c r="Q21459" s="75"/>
      <c r="W21459" s="75"/>
      <c r="AD21459" s="77"/>
    </row>
    <row r="21460" spans="16:30" ht="4.5" customHeight="1" x14ac:dyDescent="0.2">
      <c r="P21460" s="75"/>
      <c r="Q21460" s="75"/>
      <c r="W21460" s="75"/>
      <c r="AD21460" s="77"/>
    </row>
    <row r="21461" spans="16:30" ht="4.5" customHeight="1" x14ac:dyDescent="0.2">
      <c r="P21461" s="75"/>
      <c r="Q21461" s="75"/>
      <c r="W21461" s="75"/>
      <c r="AD21461" s="77"/>
    </row>
    <row r="21462" spans="16:30" ht="4.5" customHeight="1" x14ac:dyDescent="0.2">
      <c r="P21462" s="75"/>
      <c r="Q21462" s="75"/>
      <c r="W21462" s="75"/>
      <c r="AD21462" s="77"/>
    </row>
    <row r="21463" spans="16:30" ht="4.5" customHeight="1" x14ac:dyDescent="0.2">
      <c r="P21463" s="75"/>
      <c r="Q21463" s="75"/>
      <c r="W21463" s="75"/>
      <c r="AD21463" s="77"/>
    </row>
    <row r="21464" spans="16:30" ht="4.5" customHeight="1" x14ac:dyDescent="0.2">
      <c r="P21464" s="75"/>
      <c r="Q21464" s="75"/>
      <c r="W21464" s="75"/>
      <c r="AD21464" s="77"/>
    </row>
    <row r="21465" spans="16:30" ht="4.5" customHeight="1" x14ac:dyDescent="0.2">
      <c r="P21465" s="75"/>
      <c r="Q21465" s="75"/>
      <c r="W21465" s="75"/>
      <c r="AD21465" s="77"/>
    </row>
    <row r="21466" spans="16:30" ht="4.5" customHeight="1" x14ac:dyDescent="0.2">
      <c r="P21466" s="75"/>
      <c r="Q21466" s="75"/>
      <c r="W21466" s="75"/>
      <c r="AD21466" s="77"/>
    </row>
    <row r="21467" spans="16:30" ht="4.5" customHeight="1" x14ac:dyDescent="0.2">
      <c r="P21467" s="75"/>
      <c r="Q21467" s="75"/>
      <c r="W21467" s="75"/>
      <c r="AD21467" s="77"/>
    </row>
    <row r="21468" spans="16:30" ht="4.5" customHeight="1" x14ac:dyDescent="0.2">
      <c r="P21468" s="75"/>
      <c r="Q21468" s="75"/>
      <c r="W21468" s="75"/>
      <c r="AD21468" s="77"/>
    </row>
    <row r="21469" spans="16:30" ht="4.5" customHeight="1" x14ac:dyDescent="0.2">
      <c r="P21469" s="75"/>
      <c r="Q21469" s="75"/>
      <c r="W21469" s="75"/>
      <c r="AD21469" s="77"/>
    </row>
    <row r="21470" spans="16:30" ht="4.5" customHeight="1" x14ac:dyDescent="0.2">
      <c r="P21470" s="75"/>
      <c r="Q21470" s="75"/>
      <c r="W21470" s="75"/>
      <c r="AD21470" s="77"/>
    </row>
    <row r="21471" spans="16:30" ht="4.5" customHeight="1" x14ac:dyDescent="0.2">
      <c r="P21471" s="75"/>
      <c r="Q21471" s="75"/>
      <c r="W21471" s="75"/>
      <c r="AD21471" s="77"/>
    </row>
    <row r="21472" spans="16:30" ht="4.5" customHeight="1" x14ac:dyDescent="0.2">
      <c r="P21472" s="75"/>
      <c r="Q21472" s="75"/>
      <c r="W21472" s="75"/>
      <c r="AD21472" s="77"/>
    </row>
    <row r="21473" spans="16:30" ht="4.5" customHeight="1" x14ac:dyDescent="0.2">
      <c r="P21473" s="75"/>
      <c r="Q21473" s="75"/>
      <c r="W21473" s="75"/>
      <c r="AD21473" s="77"/>
    </row>
    <row r="21474" spans="16:30" ht="4.5" customHeight="1" x14ac:dyDescent="0.2">
      <c r="P21474" s="75"/>
      <c r="Q21474" s="75"/>
      <c r="W21474" s="75"/>
      <c r="AD21474" s="77"/>
    </row>
    <row r="21475" spans="16:30" ht="4.5" customHeight="1" x14ac:dyDescent="0.2">
      <c r="P21475" s="75"/>
      <c r="Q21475" s="75"/>
      <c r="W21475" s="75"/>
      <c r="AD21475" s="77"/>
    </row>
    <row r="21476" spans="16:30" ht="4.5" customHeight="1" x14ac:dyDescent="0.2">
      <c r="P21476" s="75"/>
      <c r="Q21476" s="75"/>
      <c r="W21476" s="75"/>
      <c r="AD21476" s="77"/>
    </row>
    <row r="21477" spans="16:30" ht="4.5" customHeight="1" x14ac:dyDescent="0.2">
      <c r="P21477" s="75"/>
      <c r="Q21477" s="75"/>
      <c r="W21477" s="75"/>
      <c r="AD21477" s="77"/>
    </row>
    <row r="21478" spans="16:30" ht="4.5" customHeight="1" x14ac:dyDescent="0.2">
      <c r="P21478" s="75"/>
      <c r="Q21478" s="75"/>
      <c r="W21478" s="75"/>
      <c r="AD21478" s="77"/>
    </row>
    <row r="21479" spans="16:30" ht="4.5" customHeight="1" x14ac:dyDescent="0.2">
      <c r="P21479" s="75"/>
      <c r="Q21479" s="75"/>
      <c r="W21479" s="75"/>
      <c r="AD21479" s="77"/>
    </row>
    <row r="21480" spans="16:30" ht="4.5" customHeight="1" x14ac:dyDescent="0.2">
      <c r="P21480" s="75"/>
      <c r="Q21480" s="75"/>
      <c r="W21480" s="75"/>
      <c r="AD21480" s="77"/>
    </row>
    <row r="21481" spans="16:30" ht="4.5" customHeight="1" x14ac:dyDescent="0.2">
      <c r="P21481" s="75"/>
      <c r="Q21481" s="75"/>
      <c r="W21481" s="75"/>
      <c r="AD21481" s="77"/>
    </row>
    <row r="21482" spans="16:30" ht="4.5" customHeight="1" x14ac:dyDescent="0.2">
      <c r="P21482" s="75"/>
      <c r="Q21482" s="75"/>
      <c r="W21482" s="75"/>
      <c r="AD21482" s="77"/>
    </row>
    <row r="21483" spans="16:30" ht="4.5" customHeight="1" x14ac:dyDescent="0.2">
      <c r="P21483" s="75"/>
      <c r="Q21483" s="75"/>
      <c r="W21483" s="75"/>
      <c r="AD21483" s="77"/>
    </row>
    <row r="21484" spans="16:30" ht="4.5" customHeight="1" x14ac:dyDescent="0.2">
      <c r="P21484" s="75"/>
      <c r="Q21484" s="75"/>
      <c r="W21484" s="75"/>
      <c r="AD21484" s="77"/>
    </row>
    <row r="21485" spans="16:30" ht="4.5" customHeight="1" x14ac:dyDescent="0.2">
      <c r="P21485" s="75"/>
      <c r="Q21485" s="75"/>
      <c r="W21485" s="75"/>
      <c r="AD21485" s="77"/>
    </row>
    <row r="21486" spans="16:30" ht="4.5" customHeight="1" x14ac:dyDescent="0.2">
      <c r="P21486" s="75"/>
      <c r="Q21486" s="75"/>
      <c r="W21486" s="75"/>
      <c r="AD21486" s="77"/>
    </row>
    <row r="21487" spans="16:30" ht="4.5" customHeight="1" x14ac:dyDescent="0.2">
      <c r="P21487" s="75"/>
      <c r="Q21487" s="75"/>
      <c r="W21487" s="75"/>
      <c r="AD21487" s="77"/>
    </row>
    <row r="21488" spans="16:30" ht="4.5" customHeight="1" x14ac:dyDescent="0.2">
      <c r="P21488" s="75"/>
      <c r="Q21488" s="75"/>
      <c r="W21488" s="75"/>
      <c r="AD21488" s="77"/>
    </row>
    <row r="21489" spans="16:30" ht="4.5" customHeight="1" x14ac:dyDescent="0.2">
      <c r="P21489" s="75"/>
      <c r="Q21489" s="75"/>
      <c r="W21489" s="75"/>
      <c r="AD21489" s="77"/>
    </row>
    <row r="21490" spans="16:30" ht="4.5" customHeight="1" x14ac:dyDescent="0.2">
      <c r="P21490" s="75"/>
      <c r="Q21490" s="75"/>
      <c r="W21490" s="75"/>
      <c r="AD21490" s="77"/>
    </row>
    <row r="21491" spans="16:30" ht="4.5" customHeight="1" x14ac:dyDescent="0.2">
      <c r="P21491" s="75"/>
      <c r="Q21491" s="75"/>
      <c r="W21491" s="75"/>
      <c r="AD21491" s="77"/>
    </row>
    <row r="21492" spans="16:30" ht="4.5" customHeight="1" x14ac:dyDescent="0.2">
      <c r="P21492" s="75"/>
      <c r="Q21492" s="75"/>
      <c r="W21492" s="75"/>
      <c r="AD21492" s="77"/>
    </row>
    <row r="21493" spans="16:30" ht="4.5" customHeight="1" x14ac:dyDescent="0.2">
      <c r="P21493" s="75"/>
      <c r="Q21493" s="75"/>
      <c r="W21493" s="75"/>
      <c r="AD21493" s="77"/>
    </row>
    <row r="21494" spans="16:30" ht="4.5" customHeight="1" x14ac:dyDescent="0.2">
      <c r="P21494" s="75"/>
      <c r="Q21494" s="75"/>
      <c r="W21494" s="75"/>
      <c r="AD21494" s="77"/>
    </row>
    <row r="21495" spans="16:30" ht="4.5" customHeight="1" x14ac:dyDescent="0.2">
      <c r="P21495" s="75"/>
      <c r="Q21495" s="75"/>
      <c r="W21495" s="75"/>
      <c r="AD21495" s="77"/>
    </row>
    <row r="21496" spans="16:30" ht="4.5" customHeight="1" x14ac:dyDescent="0.2">
      <c r="P21496" s="75"/>
      <c r="Q21496" s="75"/>
      <c r="W21496" s="75"/>
      <c r="AD21496" s="77"/>
    </row>
    <row r="21497" spans="16:30" ht="4.5" customHeight="1" x14ac:dyDescent="0.2">
      <c r="P21497" s="75"/>
      <c r="Q21497" s="75"/>
      <c r="W21497" s="75"/>
      <c r="AD21497" s="77"/>
    </row>
    <row r="21498" spans="16:30" ht="4.5" customHeight="1" x14ac:dyDescent="0.2">
      <c r="P21498" s="75"/>
      <c r="Q21498" s="75"/>
      <c r="W21498" s="75"/>
      <c r="AD21498" s="77"/>
    </row>
    <row r="21499" spans="16:30" ht="4.5" customHeight="1" x14ac:dyDescent="0.2">
      <c r="P21499" s="75"/>
      <c r="Q21499" s="75"/>
      <c r="W21499" s="75"/>
      <c r="AD21499" s="77"/>
    </row>
    <row r="21500" spans="16:30" ht="4.5" customHeight="1" x14ac:dyDescent="0.2">
      <c r="P21500" s="75"/>
      <c r="Q21500" s="75"/>
      <c r="W21500" s="75"/>
      <c r="AD21500" s="77"/>
    </row>
    <row r="21501" spans="16:30" ht="4.5" customHeight="1" x14ac:dyDescent="0.2">
      <c r="P21501" s="75"/>
      <c r="Q21501" s="75"/>
      <c r="W21501" s="75"/>
      <c r="AD21501" s="77"/>
    </row>
    <row r="21502" spans="16:30" ht="4.5" customHeight="1" x14ac:dyDescent="0.2">
      <c r="P21502" s="75"/>
      <c r="Q21502" s="75"/>
      <c r="W21502" s="75"/>
      <c r="AD21502" s="77"/>
    </row>
    <row r="21503" spans="16:30" ht="4.5" customHeight="1" x14ac:dyDescent="0.2">
      <c r="P21503" s="75"/>
      <c r="Q21503" s="75"/>
      <c r="W21503" s="75"/>
      <c r="AD21503" s="77"/>
    </row>
    <row r="21504" spans="16:30" ht="4.5" customHeight="1" x14ac:dyDescent="0.2">
      <c r="P21504" s="75"/>
      <c r="Q21504" s="75"/>
      <c r="W21504" s="75"/>
      <c r="AD21504" s="77"/>
    </row>
    <row r="21505" spans="16:30" ht="4.5" customHeight="1" x14ac:dyDescent="0.2">
      <c r="P21505" s="75"/>
      <c r="Q21505" s="75"/>
      <c r="W21505" s="75"/>
      <c r="AD21505" s="77"/>
    </row>
    <row r="21506" spans="16:30" ht="4.5" customHeight="1" x14ac:dyDescent="0.2">
      <c r="P21506" s="75"/>
      <c r="Q21506" s="75"/>
      <c r="W21506" s="75"/>
      <c r="AD21506" s="77"/>
    </row>
    <row r="21507" spans="16:30" ht="4.5" customHeight="1" x14ac:dyDescent="0.2">
      <c r="P21507" s="75"/>
      <c r="Q21507" s="75"/>
      <c r="W21507" s="75"/>
      <c r="AD21507" s="77"/>
    </row>
    <row r="21508" spans="16:30" ht="4.5" customHeight="1" x14ac:dyDescent="0.2">
      <c r="P21508" s="75"/>
      <c r="Q21508" s="75"/>
      <c r="W21508" s="75"/>
      <c r="AD21508" s="77"/>
    </row>
    <row r="21509" spans="16:30" ht="4.5" customHeight="1" x14ac:dyDescent="0.2">
      <c r="P21509" s="75"/>
      <c r="Q21509" s="75"/>
      <c r="W21509" s="75"/>
      <c r="AD21509" s="77"/>
    </row>
    <row r="21510" spans="16:30" ht="4.5" customHeight="1" x14ac:dyDescent="0.2">
      <c r="P21510" s="75"/>
      <c r="Q21510" s="75"/>
      <c r="W21510" s="75"/>
      <c r="AD21510" s="77"/>
    </row>
    <row r="21511" spans="16:30" ht="4.5" customHeight="1" x14ac:dyDescent="0.2">
      <c r="P21511" s="75"/>
      <c r="Q21511" s="75"/>
      <c r="W21511" s="75"/>
      <c r="AD21511" s="77"/>
    </row>
    <row r="21512" spans="16:30" ht="4.5" customHeight="1" x14ac:dyDescent="0.2">
      <c r="P21512" s="75"/>
      <c r="Q21512" s="75"/>
      <c r="W21512" s="75"/>
      <c r="AD21512" s="77"/>
    </row>
    <row r="21513" spans="16:30" ht="4.5" customHeight="1" x14ac:dyDescent="0.2">
      <c r="P21513" s="75"/>
      <c r="Q21513" s="75"/>
      <c r="W21513" s="75"/>
      <c r="AD21513" s="77"/>
    </row>
    <row r="21514" spans="16:30" ht="4.5" customHeight="1" x14ac:dyDescent="0.2">
      <c r="P21514" s="75"/>
      <c r="Q21514" s="75"/>
      <c r="W21514" s="75"/>
      <c r="AD21514" s="77"/>
    </row>
    <row r="21515" spans="16:30" ht="4.5" customHeight="1" x14ac:dyDescent="0.2">
      <c r="P21515" s="75"/>
      <c r="Q21515" s="75"/>
      <c r="W21515" s="75"/>
      <c r="AD21515" s="77"/>
    </row>
    <row r="21516" spans="16:30" ht="4.5" customHeight="1" x14ac:dyDescent="0.2">
      <c r="P21516" s="75"/>
      <c r="Q21516" s="75"/>
      <c r="W21516" s="75"/>
      <c r="AD21516" s="77"/>
    </row>
    <row r="21517" spans="16:30" ht="4.5" customHeight="1" x14ac:dyDescent="0.2">
      <c r="P21517" s="75"/>
      <c r="Q21517" s="75"/>
      <c r="W21517" s="75"/>
      <c r="AD21517" s="77"/>
    </row>
    <row r="21518" spans="16:30" ht="4.5" customHeight="1" x14ac:dyDescent="0.2">
      <c r="P21518" s="75"/>
      <c r="Q21518" s="75"/>
      <c r="W21518" s="75"/>
      <c r="AD21518" s="77"/>
    </row>
    <row r="21519" spans="16:30" ht="4.5" customHeight="1" x14ac:dyDescent="0.2">
      <c r="P21519" s="75"/>
      <c r="Q21519" s="75"/>
      <c r="W21519" s="75"/>
      <c r="AD21519" s="77"/>
    </row>
    <row r="21520" spans="16:30" ht="4.5" customHeight="1" x14ac:dyDescent="0.2">
      <c r="P21520" s="75"/>
      <c r="Q21520" s="75"/>
      <c r="W21520" s="75"/>
      <c r="AD21520" s="77"/>
    </row>
    <row r="21521" spans="16:30" ht="4.5" customHeight="1" x14ac:dyDescent="0.2">
      <c r="P21521" s="75"/>
      <c r="Q21521" s="75"/>
      <c r="W21521" s="75"/>
      <c r="AD21521" s="77"/>
    </row>
    <row r="21522" spans="16:30" ht="4.5" customHeight="1" x14ac:dyDescent="0.2">
      <c r="P21522" s="75"/>
      <c r="Q21522" s="75"/>
      <c r="W21522" s="75"/>
      <c r="AD21522" s="77"/>
    </row>
    <row r="21523" spans="16:30" ht="4.5" customHeight="1" x14ac:dyDescent="0.2">
      <c r="P21523" s="75"/>
      <c r="Q21523" s="75"/>
      <c r="W21523" s="75"/>
      <c r="AD21523" s="77"/>
    </row>
    <row r="21524" spans="16:30" ht="4.5" customHeight="1" x14ac:dyDescent="0.2">
      <c r="P21524" s="75"/>
      <c r="Q21524" s="75"/>
      <c r="W21524" s="75"/>
      <c r="AD21524" s="77"/>
    </row>
    <row r="21525" spans="16:30" ht="4.5" customHeight="1" x14ac:dyDescent="0.2">
      <c r="P21525" s="75"/>
      <c r="Q21525" s="75"/>
      <c r="W21525" s="75"/>
      <c r="AD21525" s="77"/>
    </row>
    <row r="21526" spans="16:30" ht="4.5" customHeight="1" x14ac:dyDescent="0.2">
      <c r="P21526" s="75"/>
      <c r="Q21526" s="75"/>
      <c r="W21526" s="75"/>
      <c r="AD21526" s="77"/>
    </row>
    <row r="21527" spans="16:30" ht="4.5" customHeight="1" x14ac:dyDescent="0.2">
      <c r="P21527" s="75"/>
      <c r="Q21527" s="75"/>
      <c r="W21527" s="75"/>
      <c r="AD21527" s="77"/>
    </row>
    <row r="21528" spans="16:30" ht="4.5" customHeight="1" x14ac:dyDescent="0.2">
      <c r="P21528" s="75"/>
      <c r="Q21528" s="75"/>
      <c r="W21528" s="75"/>
      <c r="AD21528" s="77"/>
    </row>
    <row r="21529" spans="16:30" ht="4.5" customHeight="1" x14ac:dyDescent="0.2">
      <c r="P21529" s="75"/>
      <c r="Q21529" s="75"/>
      <c r="W21529" s="75"/>
      <c r="AD21529" s="77"/>
    </row>
    <row r="21530" spans="16:30" ht="4.5" customHeight="1" x14ac:dyDescent="0.2">
      <c r="P21530" s="75"/>
      <c r="Q21530" s="75"/>
      <c r="W21530" s="75"/>
      <c r="AD21530" s="77"/>
    </row>
    <row r="21531" spans="16:30" ht="4.5" customHeight="1" x14ac:dyDescent="0.2">
      <c r="P21531" s="75"/>
      <c r="Q21531" s="75"/>
      <c r="W21531" s="75"/>
      <c r="AD21531" s="77"/>
    </row>
    <row r="21532" spans="16:30" ht="4.5" customHeight="1" x14ac:dyDescent="0.2">
      <c r="P21532" s="75"/>
      <c r="Q21532" s="75"/>
      <c r="W21532" s="75"/>
      <c r="AD21532" s="77"/>
    </row>
    <row r="21533" spans="16:30" ht="4.5" customHeight="1" x14ac:dyDescent="0.2">
      <c r="P21533" s="75"/>
      <c r="Q21533" s="75"/>
      <c r="W21533" s="75"/>
      <c r="AD21533" s="77"/>
    </row>
    <row r="21534" spans="16:30" ht="4.5" customHeight="1" x14ac:dyDescent="0.2">
      <c r="P21534" s="75"/>
      <c r="Q21534" s="75"/>
      <c r="W21534" s="75"/>
      <c r="AD21534" s="77"/>
    </row>
    <row r="21535" spans="16:30" ht="4.5" customHeight="1" x14ac:dyDescent="0.2">
      <c r="P21535" s="75"/>
      <c r="Q21535" s="75"/>
      <c r="W21535" s="75"/>
      <c r="AD21535" s="77"/>
    </row>
    <row r="21536" spans="16:30" ht="4.5" customHeight="1" x14ac:dyDescent="0.2">
      <c r="P21536" s="75"/>
      <c r="Q21536" s="75"/>
      <c r="W21536" s="75"/>
      <c r="AD21536" s="77"/>
    </row>
    <row r="21537" spans="16:30" ht="4.5" customHeight="1" x14ac:dyDescent="0.2">
      <c r="P21537" s="75"/>
      <c r="Q21537" s="75"/>
      <c r="W21537" s="75"/>
      <c r="AD21537" s="77"/>
    </row>
    <row r="21538" spans="16:30" ht="4.5" customHeight="1" x14ac:dyDescent="0.2">
      <c r="P21538" s="75"/>
      <c r="Q21538" s="75"/>
      <c r="W21538" s="75"/>
      <c r="AD21538" s="77"/>
    </row>
    <row r="21539" spans="16:30" ht="4.5" customHeight="1" x14ac:dyDescent="0.2">
      <c r="P21539" s="75"/>
      <c r="Q21539" s="75"/>
      <c r="W21539" s="75"/>
      <c r="AD21539" s="77"/>
    </row>
    <row r="21540" spans="16:30" ht="4.5" customHeight="1" x14ac:dyDescent="0.2">
      <c r="P21540" s="75"/>
      <c r="Q21540" s="75"/>
      <c r="W21540" s="75"/>
      <c r="AD21540" s="77"/>
    </row>
    <row r="21541" spans="16:30" ht="4.5" customHeight="1" x14ac:dyDescent="0.2">
      <c r="P21541" s="75"/>
      <c r="Q21541" s="75"/>
      <c r="W21541" s="75"/>
      <c r="AD21541" s="77"/>
    </row>
    <row r="21542" spans="16:30" ht="4.5" customHeight="1" x14ac:dyDescent="0.2">
      <c r="P21542" s="75"/>
      <c r="Q21542" s="75"/>
      <c r="W21542" s="75"/>
      <c r="AD21542" s="77"/>
    </row>
    <row r="21543" spans="16:30" ht="4.5" customHeight="1" x14ac:dyDescent="0.2">
      <c r="P21543" s="75"/>
      <c r="Q21543" s="75"/>
      <c r="W21543" s="75"/>
      <c r="AD21543" s="77"/>
    </row>
    <row r="21544" spans="16:30" ht="4.5" customHeight="1" x14ac:dyDescent="0.2">
      <c r="P21544" s="75"/>
      <c r="Q21544" s="75"/>
      <c r="W21544" s="75"/>
      <c r="AD21544" s="77"/>
    </row>
    <row r="21545" spans="16:30" ht="4.5" customHeight="1" x14ac:dyDescent="0.2">
      <c r="P21545" s="75"/>
      <c r="Q21545" s="75"/>
      <c r="W21545" s="75"/>
      <c r="AD21545" s="77"/>
    </row>
    <row r="21546" spans="16:30" ht="4.5" customHeight="1" x14ac:dyDescent="0.2">
      <c r="P21546" s="75"/>
      <c r="Q21546" s="75"/>
      <c r="W21546" s="75"/>
      <c r="AD21546" s="77"/>
    </row>
    <row r="21547" spans="16:30" ht="4.5" customHeight="1" x14ac:dyDescent="0.2">
      <c r="P21547" s="75"/>
      <c r="Q21547" s="75"/>
      <c r="W21547" s="75"/>
      <c r="AD21547" s="77"/>
    </row>
    <row r="21548" spans="16:30" ht="4.5" customHeight="1" x14ac:dyDescent="0.2">
      <c r="P21548" s="75"/>
      <c r="Q21548" s="75"/>
      <c r="W21548" s="75"/>
      <c r="AD21548" s="77"/>
    </row>
    <row r="21549" spans="16:30" ht="4.5" customHeight="1" x14ac:dyDescent="0.2">
      <c r="P21549" s="75"/>
      <c r="Q21549" s="75"/>
      <c r="W21549" s="75"/>
      <c r="AD21549" s="77"/>
    </row>
    <row r="21550" spans="16:30" ht="4.5" customHeight="1" x14ac:dyDescent="0.2">
      <c r="P21550" s="75"/>
      <c r="Q21550" s="75"/>
      <c r="W21550" s="75"/>
      <c r="AD21550" s="77"/>
    </row>
    <row r="21551" spans="16:30" ht="4.5" customHeight="1" x14ac:dyDescent="0.2">
      <c r="P21551" s="75"/>
      <c r="Q21551" s="75"/>
      <c r="W21551" s="75"/>
      <c r="AD21551" s="77"/>
    </row>
    <row r="21552" spans="16:30" ht="4.5" customHeight="1" x14ac:dyDescent="0.2">
      <c r="P21552" s="75"/>
      <c r="Q21552" s="75"/>
      <c r="W21552" s="75"/>
      <c r="AD21552" s="77"/>
    </row>
    <row r="21553" spans="16:30" ht="4.5" customHeight="1" x14ac:dyDescent="0.2">
      <c r="P21553" s="75"/>
      <c r="Q21553" s="75"/>
      <c r="W21553" s="75"/>
      <c r="AD21553" s="77"/>
    </row>
    <row r="21554" spans="16:30" ht="4.5" customHeight="1" x14ac:dyDescent="0.2">
      <c r="P21554" s="75"/>
      <c r="Q21554" s="75"/>
      <c r="W21554" s="75"/>
      <c r="AD21554" s="77"/>
    </row>
    <row r="21555" spans="16:30" ht="4.5" customHeight="1" x14ac:dyDescent="0.2">
      <c r="P21555" s="75"/>
      <c r="Q21555" s="75"/>
      <c r="W21555" s="75"/>
      <c r="AD21555" s="77"/>
    </row>
    <row r="21556" spans="16:30" ht="4.5" customHeight="1" x14ac:dyDescent="0.2">
      <c r="P21556" s="75"/>
      <c r="Q21556" s="75"/>
      <c r="W21556" s="75"/>
      <c r="AD21556" s="77"/>
    </row>
    <row r="21557" spans="16:30" ht="4.5" customHeight="1" x14ac:dyDescent="0.2">
      <c r="P21557" s="75"/>
      <c r="Q21557" s="75"/>
      <c r="W21557" s="75"/>
      <c r="AD21557" s="77"/>
    </row>
    <row r="21558" spans="16:30" ht="4.5" customHeight="1" x14ac:dyDescent="0.2">
      <c r="P21558" s="75"/>
      <c r="Q21558" s="75"/>
      <c r="W21558" s="75"/>
      <c r="AD21558" s="77"/>
    </row>
    <row r="21559" spans="16:30" ht="4.5" customHeight="1" x14ac:dyDescent="0.2">
      <c r="P21559" s="75"/>
      <c r="Q21559" s="75"/>
      <c r="W21559" s="75"/>
      <c r="AD21559" s="77"/>
    </row>
    <row r="21560" spans="16:30" ht="4.5" customHeight="1" x14ac:dyDescent="0.2">
      <c r="P21560" s="75"/>
      <c r="Q21560" s="75"/>
      <c r="W21560" s="75"/>
      <c r="AD21560" s="77"/>
    </row>
    <row r="21561" spans="16:30" ht="4.5" customHeight="1" x14ac:dyDescent="0.2">
      <c r="P21561" s="75"/>
      <c r="Q21561" s="75"/>
      <c r="W21561" s="75"/>
      <c r="AD21561" s="77"/>
    </row>
    <row r="21562" spans="16:30" ht="4.5" customHeight="1" x14ac:dyDescent="0.2">
      <c r="P21562" s="75"/>
      <c r="Q21562" s="75"/>
      <c r="W21562" s="75"/>
      <c r="AD21562" s="77"/>
    </row>
    <row r="21563" spans="16:30" ht="4.5" customHeight="1" x14ac:dyDescent="0.2">
      <c r="P21563" s="75"/>
      <c r="Q21563" s="75"/>
      <c r="W21563" s="75"/>
      <c r="AD21563" s="77"/>
    </row>
    <row r="21564" spans="16:30" ht="4.5" customHeight="1" x14ac:dyDescent="0.2">
      <c r="P21564" s="75"/>
      <c r="Q21564" s="75"/>
      <c r="W21564" s="75"/>
      <c r="AD21564" s="77"/>
    </row>
    <row r="21565" spans="16:30" ht="4.5" customHeight="1" x14ac:dyDescent="0.2">
      <c r="P21565" s="75"/>
      <c r="Q21565" s="75"/>
      <c r="W21565" s="75"/>
      <c r="AD21565" s="77"/>
    </row>
    <row r="21566" spans="16:30" ht="4.5" customHeight="1" x14ac:dyDescent="0.2">
      <c r="P21566" s="75"/>
      <c r="Q21566" s="75"/>
      <c r="W21566" s="75"/>
      <c r="AD21566" s="77"/>
    </row>
    <row r="21567" spans="16:30" ht="4.5" customHeight="1" x14ac:dyDescent="0.2">
      <c r="P21567" s="75"/>
      <c r="Q21567" s="75"/>
      <c r="W21567" s="75"/>
      <c r="AD21567" s="77"/>
    </row>
    <row r="21568" spans="16:30" ht="4.5" customHeight="1" x14ac:dyDescent="0.2">
      <c r="P21568" s="75"/>
      <c r="Q21568" s="75"/>
      <c r="W21568" s="75"/>
      <c r="AD21568" s="77"/>
    </row>
    <row r="21569" spans="16:30" ht="4.5" customHeight="1" x14ac:dyDescent="0.2">
      <c r="P21569" s="75"/>
      <c r="Q21569" s="75"/>
      <c r="W21569" s="75"/>
      <c r="AD21569" s="77"/>
    </row>
    <row r="21570" spans="16:30" ht="4.5" customHeight="1" x14ac:dyDescent="0.2">
      <c r="P21570" s="75"/>
      <c r="Q21570" s="75"/>
      <c r="W21570" s="75"/>
      <c r="AD21570" s="77"/>
    </row>
    <row r="21571" spans="16:30" ht="4.5" customHeight="1" x14ac:dyDescent="0.2">
      <c r="P21571" s="75"/>
      <c r="Q21571" s="75"/>
      <c r="W21571" s="75"/>
      <c r="AD21571" s="77"/>
    </row>
    <row r="21572" spans="16:30" ht="4.5" customHeight="1" x14ac:dyDescent="0.2">
      <c r="P21572" s="75"/>
      <c r="Q21572" s="75"/>
      <c r="W21572" s="75"/>
      <c r="AD21572" s="77"/>
    </row>
    <row r="21573" spans="16:30" ht="4.5" customHeight="1" x14ac:dyDescent="0.2">
      <c r="P21573" s="75"/>
      <c r="Q21573" s="75"/>
      <c r="W21573" s="75"/>
      <c r="AD21573" s="77"/>
    </row>
    <row r="21574" spans="16:30" ht="4.5" customHeight="1" x14ac:dyDescent="0.2">
      <c r="P21574" s="75"/>
      <c r="Q21574" s="75"/>
      <c r="W21574" s="75"/>
      <c r="AD21574" s="77"/>
    </row>
    <row r="21575" spans="16:30" ht="4.5" customHeight="1" x14ac:dyDescent="0.2">
      <c r="P21575" s="75"/>
      <c r="Q21575" s="75"/>
      <c r="W21575" s="75"/>
      <c r="AD21575" s="77"/>
    </row>
    <row r="21576" spans="16:30" ht="4.5" customHeight="1" x14ac:dyDescent="0.2">
      <c r="P21576" s="75"/>
      <c r="Q21576" s="75"/>
      <c r="W21576" s="75"/>
      <c r="AD21576" s="77"/>
    </row>
    <row r="21577" spans="16:30" ht="4.5" customHeight="1" x14ac:dyDescent="0.2">
      <c r="P21577" s="75"/>
      <c r="Q21577" s="75"/>
      <c r="W21577" s="75"/>
      <c r="AD21577" s="77"/>
    </row>
    <row r="21578" spans="16:30" ht="4.5" customHeight="1" x14ac:dyDescent="0.2">
      <c r="P21578" s="75"/>
      <c r="Q21578" s="75"/>
      <c r="W21578" s="75"/>
      <c r="AD21578" s="77"/>
    </row>
    <row r="21579" spans="16:30" ht="4.5" customHeight="1" x14ac:dyDescent="0.2">
      <c r="P21579" s="75"/>
      <c r="Q21579" s="75"/>
      <c r="W21579" s="75"/>
      <c r="AD21579" s="77"/>
    </row>
    <row r="21580" spans="16:30" ht="4.5" customHeight="1" x14ac:dyDescent="0.2">
      <c r="P21580" s="75"/>
      <c r="Q21580" s="75"/>
      <c r="W21580" s="75"/>
      <c r="AD21580" s="77"/>
    </row>
    <row r="21581" spans="16:30" ht="4.5" customHeight="1" x14ac:dyDescent="0.2">
      <c r="P21581" s="75"/>
      <c r="Q21581" s="75"/>
      <c r="W21581" s="75"/>
      <c r="AD21581" s="77"/>
    </row>
    <row r="21582" spans="16:30" ht="4.5" customHeight="1" x14ac:dyDescent="0.2">
      <c r="P21582" s="75"/>
      <c r="Q21582" s="75"/>
      <c r="W21582" s="75"/>
      <c r="AD21582" s="77"/>
    </row>
    <row r="21583" spans="16:30" ht="4.5" customHeight="1" x14ac:dyDescent="0.2">
      <c r="P21583" s="75"/>
      <c r="Q21583" s="75"/>
      <c r="W21583" s="75"/>
      <c r="AD21583" s="77"/>
    </row>
    <row r="21584" spans="16:30" ht="4.5" customHeight="1" x14ac:dyDescent="0.2">
      <c r="P21584" s="75"/>
      <c r="Q21584" s="75"/>
      <c r="W21584" s="75"/>
      <c r="AD21584" s="77"/>
    </row>
    <row r="21585" spans="16:30" ht="4.5" customHeight="1" x14ac:dyDescent="0.2">
      <c r="P21585" s="75"/>
      <c r="Q21585" s="75"/>
      <c r="W21585" s="75"/>
      <c r="AD21585" s="77"/>
    </row>
    <row r="21586" spans="16:30" ht="4.5" customHeight="1" x14ac:dyDescent="0.2">
      <c r="P21586" s="75"/>
      <c r="Q21586" s="75"/>
      <c r="W21586" s="75"/>
      <c r="AD21586" s="77"/>
    </row>
    <row r="21587" spans="16:30" ht="4.5" customHeight="1" x14ac:dyDescent="0.2">
      <c r="P21587" s="75"/>
      <c r="Q21587" s="75"/>
      <c r="W21587" s="75"/>
      <c r="AD21587" s="77"/>
    </row>
    <row r="21588" spans="16:30" ht="4.5" customHeight="1" x14ac:dyDescent="0.2">
      <c r="P21588" s="75"/>
      <c r="Q21588" s="75"/>
      <c r="W21588" s="75"/>
      <c r="AD21588" s="77"/>
    </row>
    <row r="21589" spans="16:30" ht="4.5" customHeight="1" x14ac:dyDescent="0.2">
      <c r="P21589" s="75"/>
      <c r="Q21589" s="75"/>
      <c r="W21589" s="75"/>
      <c r="AD21589" s="77"/>
    </row>
    <row r="21590" spans="16:30" ht="4.5" customHeight="1" x14ac:dyDescent="0.2">
      <c r="P21590" s="75"/>
      <c r="Q21590" s="75"/>
      <c r="W21590" s="75"/>
      <c r="AD21590" s="77"/>
    </row>
    <row r="21591" spans="16:30" ht="4.5" customHeight="1" x14ac:dyDescent="0.2">
      <c r="P21591" s="75"/>
      <c r="Q21591" s="75"/>
      <c r="W21591" s="75"/>
      <c r="AD21591" s="77"/>
    </row>
    <row r="21592" spans="16:30" ht="4.5" customHeight="1" x14ac:dyDescent="0.2">
      <c r="P21592" s="75"/>
      <c r="Q21592" s="75"/>
      <c r="W21592" s="75"/>
      <c r="AD21592" s="77"/>
    </row>
    <row r="21593" spans="16:30" ht="4.5" customHeight="1" x14ac:dyDescent="0.2">
      <c r="P21593" s="75"/>
      <c r="Q21593" s="75"/>
      <c r="W21593" s="75"/>
      <c r="AD21593" s="77"/>
    </row>
    <row r="21594" spans="16:30" ht="4.5" customHeight="1" x14ac:dyDescent="0.2">
      <c r="P21594" s="75"/>
      <c r="Q21594" s="75"/>
      <c r="W21594" s="75"/>
      <c r="AD21594" s="77"/>
    </row>
    <row r="21595" spans="16:30" ht="4.5" customHeight="1" x14ac:dyDescent="0.2">
      <c r="P21595" s="75"/>
      <c r="Q21595" s="75"/>
      <c r="W21595" s="75"/>
      <c r="AD21595" s="77"/>
    </row>
    <row r="21596" spans="16:30" ht="4.5" customHeight="1" x14ac:dyDescent="0.2">
      <c r="P21596" s="75"/>
      <c r="Q21596" s="75"/>
      <c r="W21596" s="75"/>
      <c r="AD21596" s="77"/>
    </row>
    <row r="21597" spans="16:30" ht="4.5" customHeight="1" x14ac:dyDescent="0.2">
      <c r="P21597" s="75"/>
      <c r="Q21597" s="75"/>
      <c r="W21597" s="75"/>
      <c r="AD21597" s="77"/>
    </row>
    <row r="21598" spans="16:30" ht="4.5" customHeight="1" x14ac:dyDescent="0.2">
      <c r="P21598" s="75"/>
      <c r="Q21598" s="75"/>
      <c r="W21598" s="75"/>
      <c r="AD21598" s="77"/>
    </row>
    <row r="21599" spans="16:30" ht="4.5" customHeight="1" x14ac:dyDescent="0.2">
      <c r="P21599" s="75"/>
      <c r="Q21599" s="75"/>
      <c r="W21599" s="75"/>
      <c r="AD21599" s="77"/>
    </row>
    <row r="21600" spans="16:30" ht="4.5" customHeight="1" x14ac:dyDescent="0.2">
      <c r="P21600" s="75"/>
      <c r="Q21600" s="75"/>
      <c r="W21600" s="75"/>
      <c r="AD21600" s="77"/>
    </row>
    <row r="21601" spans="16:30" ht="4.5" customHeight="1" x14ac:dyDescent="0.2">
      <c r="P21601" s="75"/>
      <c r="Q21601" s="75"/>
      <c r="W21601" s="75"/>
      <c r="AD21601" s="77"/>
    </row>
    <row r="21602" spans="16:30" ht="4.5" customHeight="1" x14ac:dyDescent="0.2">
      <c r="P21602" s="75"/>
      <c r="Q21602" s="75"/>
      <c r="W21602" s="75"/>
      <c r="AD21602" s="77"/>
    </row>
    <row r="21603" spans="16:30" ht="4.5" customHeight="1" x14ac:dyDescent="0.2">
      <c r="P21603" s="75"/>
      <c r="Q21603" s="75"/>
      <c r="W21603" s="75"/>
      <c r="AD21603" s="77"/>
    </row>
    <row r="21604" spans="16:30" ht="4.5" customHeight="1" x14ac:dyDescent="0.2">
      <c r="P21604" s="75"/>
      <c r="Q21604" s="75"/>
      <c r="W21604" s="75"/>
      <c r="AD21604" s="77"/>
    </row>
    <row r="21605" spans="16:30" ht="4.5" customHeight="1" x14ac:dyDescent="0.2">
      <c r="P21605" s="75"/>
      <c r="Q21605" s="75"/>
      <c r="W21605" s="75"/>
      <c r="AD21605" s="77"/>
    </row>
    <row r="21606" spans="16:30" ht="4.5" customHeight="1" x14ac:dyDescent="0.2">
      <c r="P21606" s="75"/>
      <c r="Q21606" s="75"/>
      <c r="W21606" s="75"/>
      <c r="AD21606" s="77"/>
    </row>
    <row r="21607" spans="16:30" ht="4.5" customHeight="1" x14ac:dyDescent="0.2">
      <c r="P21607" s="75"/>
      <c r="Q21607" s="75"/>
      <c r="W21607" s="75"/>
      <c r="AD21607" s="77"/>
    </row>
    <row r="21608" spans="16:30" ht="4.5" customHeight="1" x14ac:dyDescent="0.2">
      <c r="P21608" s="75"/>
      <c r="Q21608" s="75"/>
      <c r="W21608" s="75"/>
      <c r="AD21608" s="77"/>
    </row>
    <row r="21609" spans="16:30" ht="4.5" customHeight="1" x14ac:dyDescent="0.2">
      <c r="P21609" s="75"/>
      <c r="Q21609" s="75"/>
      <c r="W21609" s="75"/>
      <c r="AD21609" s="77"/>
    </row>
    <row r="21610" spans="16:30" ht="4.5" customHeight="1" x14ac:dyDescent="0.2">
      <c r="P21610" s="75"/>
      <c r="Q21610" s="75"/>
      <c r="W21610" s="75"/>
      <c r="AD21610" s="77"/>
    </row>
    <row r="21611" spans="16:30" ht="4.5" customHeight="1" x14ac:dyDescent="0.2">
      <c r="P21611" s="75"/>
      <c r="Q21611" s="75"/>
      <c r="W21611" s="75"/>
      <c r="AD21611" s="77"/>
    </row>
    <row r="21612" spans="16:30" ht="4.5" customHeight="1" x14ac:dyDescent="0.2">
      <c r="P21612" s="75"/>
      <c r="Q21612" s="75"/>
      <c r="W21612" s="75"/>
      <c r="AD21612" s="77"/>
    </row>
    <row r="21613" spans="16:30" ht="4.5" customHeight="1" x14ac:dyDescent="0.2">
      <c r="P21613" s="75"/>
      <c r="Q21613" s="75"/>
      <c r="W21613" s="75"/>
      <c r="AD21613" s="77"/>
    </row>
    <row r="21614" spans="16:30" ht="4.5" customHeight="1" x14ac:dyDescent="0.2">
      <c r="P21614" s="75"/>
      <c r="Q21614" s="75"/>
      <c r="W21614" s="75"/>
      <c r="AD21614" s="77"/>
    </row>
    <row r="21615" spans="16:30" ht="4.5" customHeight="1" x14ac:dyDescent="0.2">
      <c r="P21615" s="75"/>
      <c r="Q21615" s="75"/>
      <c r="W21615" s="75"/>
      <c r="AD21615" s="77"/>
    </row>
    <row r="21616" spans="16:30" ht="4.5" customHeight="1" x14ac:dyDescent="0.2">
      <c r="P21616" s="75"/>
      <c r="Q21616" s="75"/>
      <c r="W21616" s="75"/>
      <c r="AD21616" s="77"/>
    </row>
    <row r="21617" spans="16:30" ht="4.5" customHeight="1" x14ac:dyDescent="0.2">
      <c r="P21617" s="75"/>
      <c r="Q21617" s="75"/>
      <c r="W21617" s="75"/>
      <c r="AD21617" s="77"/>
    </row>
    <row r="21618" spans="16:30" ht="4.5" customHeight="1" x14ac:dyDescent="0.2">
      <c r="P21618" s="75"/>
      <c r="Q21618" s="75"/>
      <c r="W21618" s="75"/>
      <c r="AD21618" s="77"/>
    </row>
    <row r="21619" spans="16:30" ht="4.5" customHeight="1" x14ac:dyDescent="0.2">
      <c r="P21619" s="75"/>
      <c r="Q21619" s="75"/>
      <c r="W21619" s="75"/>
      <c r="AD21619" s="77"/>
    </row>
    <row r="21620" spans="16:30" ht="4.5" customHeight="1" x14ac:dyDescent="0.2">
      <c r="P21620" s="75"/>
      <c r="Q21620" s="75"/>
      <c r="W21620" s="75"/>
      <c r="AD21620" s="77"/>
    </row>
    <row r="21621" spans="16:30" ht="4.5" customHeight="1" x14ac:dyDescent="0.2">
      <c r="P21621" s="75"/>
      <c r="Q21621" s="75"/>
      <c r="W21621" s="75"/>
      <c r="AD21621" s="77"/>
    </row>
    <row r="21622" spans="16:30" ht="4.5" customHeight="1" x14ac:dyDescent="0.2">
      <c r="P21622" s="75"/>
      <c r="Q21622" s="75"/>
      <c r="W21622" s="75"/>
      <c r="AD21622" s="77"/>
    </row>
    <row r="21623" spans="16:30" ht="4.5" customHeight="1" x14ac:dyDescent="0.2">
      <c r="P21623" s="75"/>
      <c r="Q21623" s="75"/>
      <c r="W21623" s="75"/>
      <c r="AD21623" s="77"/>
    </row>
    <row r="21624" spans="16:30" ht="4.5" customHeight="1" x14ac:dyDescent="0.2">
      <c r="P21624" s="75"/>
      <c r="Q21624" s="75"/>
      <c r="W21624" s="75"/>
      <c r="AD21624" s="77"/>
    </row>
    <row r="21625" spans="16:30" ht="4.5" customHeight="1" x14ac:dyDescent="0.2">
      <c r="P21625" s="75"/>
      <c r="Q21625" s="75"/>
      <c r="W21625" s="75"/>
      <c r="AD21625" s="77"/>
    </row>
    <row r="21626" spans="16:30" ht="4.5" customHeight="1" x14ac:dyDescent="0.2">
      <c r="P21626" s="75"/>
      <c r="Q21626" s="75"/>
      <c r="W21626" s="75"/>
      <c r="AD21626" s="77"/>
    </row>
    <row r="21627" spans="16:30" ht="4.5" customHeight="1" x14ac:dyDescent="0.2">
      <c r="P21627" s="75"/>
      <c r="Q21627" s="75"/>
      <c r="W21627" s="75"/>
      <c r="AD21627" s="77"/>
    </row>
    <row r="21628" spans="16:30" ht="4.5" customHeight="1" x14ac:dyDescent="0.2">
      <c r="P21628" s="75"/>
      <c r="Q21628" s="75"/>
      <c r="W21628" s="75"/>
      <c r="AD21628" s="77"/>
    </row>
    <row r="21629" spans="16:30" ht="4.5" customHeight="1" x14ac:dyDescent="0.2">
      <c r="P21629" s="75"/>
      <c r="Q21629" s="75"/>
      <c r="W21629" s="75"/>
      <c r="AD21629" s="77"/>
    </row>
    <row r="21630" spans="16:30" ht="4.5" customHeight="1" x14ac:dyDescent="0.2">
      <c r="P21630" s="75"/>
      <c r="Q21630" s="75"/>
      <c r="W21630" s="75"/>
      <c r="AD21630" s="77"/>
    </row>
    <row r="21631" spans="16:30" ht="4.5" customHeight="1" x14ac:dyDescent="0.2">
      <c r="P21631" s="75"/>
      <c r="Q21631" s="75"/>
      <c r="W21631" s="75"/>
      <c r="AD21631" s="77"/>
    </row>
    <row r="21632" spans="16:30" ht="4.5" customHeight="1" x14ac:dyDescent="0.2">
      <c r="P21632" s="75"/>
      <c r="Q21632" s="75"/>
      <c r="W21632" s="75"/>
      <c r="AD21632" s="77"/>
    </row>
    <row r="21633" spans="16:30" ht="4.5" customHeight="1" x14ac:dyDescent="0.2">
      <c r="P21633" s="75"/>
      <c r="Q21633" s="75"/>
      <c r="W21633" s="75"/>
      <c r="AD21633" s="77"/>
    </row>
    <row r="21634" spans="16:30" ht="4.5" customHeight="1" x14ac:dyDescent="0.2">
      <c r="P21634" s="75"/>
      <c r="Q21634" s="75"/>
      <c r="W21634" s="75"/>
      <c r="AD21634" s="77"/>
    </row>
    <row r="21635" spans="16:30" ht="4.5" customHeight="1" x14ac:dyDescent="0.2">
      <c r="P21635" s="75"/>
      <c r="Q21635" s="75"/>
      <c r="W21635" s="75"/>
      <c r="AD21635" s="77"/>
    </row>
    <row r="21636" spans="16:30" ht="4.5" customHeight="1" x14ac:dyDescent="0.2">
      <c r="P21636" s="75"/>
      <c r="Q21636" s="75"/>
      <c r="W21636" s="75"/>
      <c r="AD21636" s="77"/>
    </row>
    <row r="21637" spans="16:30" ht="4.5" customHeight="1" x14ac:dyDescent="0.2">
      <c r="P21637" s="75"/>
      <c r="Q21637" s="75"/>
      <c r="W21637" s="75"/>
      <c r="AD21637" s="77"/>
    </row>
    <row r="21638" spans="16:30" ht="4.5" customHeight="1" x14ac:dyDescent="0.2">
      <c r="P21638" s="75"/>
      <c r="Q21638" s="75"/>
      <c r="W21638" s="75"/>
      <c r="AD21638" s="77"/>
    </row>
    <row r="21639" spans="16:30" ht="4.5" customHeight="1" x14ac:dyDescent="0.2">
      <c r="P21639" s="75"/>
      <c r="Q21639" s="75"/>
      <c r="W21639" s="75"/>
      <c r="AD21639" s="77"/>
    </row>
    <row r="21640" spans="16:30" ht="4.5" customHeight="1" x14ac:dyDescent="0.2">
      <c r="P21640" s="75"/>
      <c r="Q21640" s="75"/>
      <c r="W21640" s="75"/>
      <c r="AD21640" s="77"/>
    </row>
    <row r="21641" spans="16:30" ht="4.5" customHeight="1" x14ac:dyDescent="0.2">
      <c r="P21641" s="75"/>
      <c r="Q21641" s="75"/>
      <c r="W21641" s="75"/>
      <c r="AD21641" s="77"/>
    </row>
    <row r="21642" spans="16:30" ht="4.5" customHeight="1" x14ac:dyDescent="0.2">
      <c r="P21642" s="75"/>
      <c r="Q21642" s="75"/>
      <c r="W21642" s="75"/>
      <c r="AD21642" s="77"/>
    </row>
    <row r="21643" spans="16:30" ht="4.5" customHeight="1" x14ac:dyDescent="0.2">
      <c r="P21643" s="75"/>
      <c r="Q21643" s="75"/>
      <c r="W21643" s="75"/>
      <c r="AD21643" s="77"/>
    </row>
    <row r="21644" spans="16:30" ht="4.5" customHeight="1" x14ac:dyDescent="0.2">
      <c r="P21644" s="75"/>
      <c r="Q21644" s="75"/>
      <c r="W21644" s="75"/>
      <c r="AD21644" s="77"/>
    </row>
    <row r="21645" spans="16:30" ht="4.5" customHeight="1" x14ac:dyDescent="0.2">
      <c r="P21645" s="75"/>
      <c r="Q21645" s="75"/>
      <c r="W21645" s="75"/>
      <c r="AD21645" s="77"/>
    </row>
    <row r="21646" spans="16:30" ht="4.5" customHeight="1" x14ac:dyDescent="0.2">
      <c r="P21646" s="75"/>
      <c r="Q21646" s="75"/>
      <c r="W21646" s="75"/>
      <c r="AD21646" s="77"/>
    </row>
    <row r="21647" spans="16:30" ht="4.5" customHeight="1" x14ac:dyDescent="0.2">
      <c r="P21647" s="75"/>
      <c r="Q21647" s="75"/>
      <c r="W21647" s="75"/>
      <c r="AD21647" s="77"/>
    </row>
    <row r="21648" spans="16:30" ht="4.5" customHeight="1" x14ac:dyDescent="0.2">
      <c r="P21648" s="75"/>
      <c r="Q21648" s="75"/>
      <c r="W21648" s="75"/>
      <c r="AD21648" s="77"/>
    </row>
    <row r="21649" spans="16:30" ht="4.5" customHeight="1" x14ac:dyDescent="0.2">
      <c r="P21649" s="75"/>
      <c r="Q21649" s="75"/>
      <c r="W21649" s="75"/>
      <c r="AD21649" s="77"/>
    </row>
    <row r="21650" spans="16:30" ht="4.5" customHeight="1" x14ac:dyDescent="0.2">
      <c r="P21650" s="75"/>
      <c r="Q21650" s="75"/>
      <c r="W21650" s="75"/>
      <c r="AD21650" s="77"/>
    </row>
    <row r="21651" spans="16:30" ht="4.5" customHeight="1" x14ac:dyDescent="0.2">
      <c r="P21651" s="75"/>
      <c r="Q21651" s="75"/>
      <c r="W21651" s="75"/>
      <c r="AD21651" s="77"/>
    </row>
    <row r="21652" spans="16:30" ht="4.5" customHeight="1" x14ac:dyDescent="0.2">
      <c r="P21652" s="75"/>
      <c r="Q21652" s="75"/>
      <c r="W21652" s="75"/>
      <c r="AD21652" s="77"/>
    </row>
    <row r="21653" spans="16:30" ht="4.5" customHeight="1" x14ac:dyDescent="0.2">
      <c r="P21653" s="75"/>
      <c r="Q21653" s="75"/>
      <c r="W21653" s="75"/>
      <c r="AD21653" s="77"/>
    </row>
    <row r="21654" spans="16:30" ht="4.5" customHeight="1" x14ac:dyDescent="0.2">
      <c r="P21654" s="75"/>
      <c r="Q21654" s="75"/>
      <c r="W21654" s="75"/>
      <c r="AD21654" s="77"/>
    </row>
    <row r="21655" spans="16:30" ht="4.5" customHeight="1" x14ac:dyDescent="0.2">
      <c r="P21655" s="75"/>
      <c r="Q21655" s="75"/>
      <c r="W21655" s="75"/>
      <c r="AD21655" s="77"/>
    </row>
    <row r="21656" spans="16:30" ht="4.5" customHeight="1" x14ac:dyDescent="0.2">
      <c r="P21656" s="75"/>
      <c r="Q21656" s="75"/>
      <c r="W21656" s="75"/>
      <c r="AD21656" s="77"/>
    </row>
    <row r="21657" spans="16:30" ht="4.5" customHeight="1" x14ac:dyDescent="0.2">
      <c r="P21657" s="75"/>
      <c r="Q21657" s="75"/>
      <c r="W21657" s="75"/>
      <c r="AD21657" s="77"/>
    </row>
    <row r="21658" spans="16:30" ht="4.5" customHeight="1" x14ac:dyDescent="0.2">
      <c r="P21658" s="75"/>
      <c r="Q21658" s="75"/>
      <c r="W21658" s="75"/>
      <c r="AD21658" s="77"/>
    </row>
    <row r="21659" spans="16:30" ht="4.5" customHeight="1" x14ac:dyDescent="0.2">
      <c r="P21659" s="75"/>
      <c r="Q21659" s="75"/>
      <c r="W21659" s="75"/>
      <c r="AD21659" s="77"/>
    </row>
    <row r="21660" spans="16:30" ht="4.5" customHeight="1" x14ac:dyDescent="0.2">
      <c r="P21660" s="75"/>
      <c r="Q21660" s="75"/>
      <c r="W21660" s="75"/>
      <c r="AD21660" s="77"/>
    </row>
    <row r="21661" spans="16:30" ht="4.5" customHeight="1" x14ac:dyDescent="0.2">
      <c r="P21661" s="75"/>
      <c r="Q21661" s="75"/>
      <c r="W21661" s="75"/>
      <c r="AD21661" s="77"/>
    </row>
    <row r="21662" spans="16:30" ht="4.5" customHeight="1" x14ac:dyDescent="0.2">
      <c r="P21662" s="75"/>
      <c r="Q21662" s="75"/>
      <c r="W21662" s="75"/>
      <c r="AD21662" s="77"/>
    </row>
    <row r="21663" spans="16:30" ht="4.5" customHeight="1" x14ac:dyDescent="0.2">
      <c r="P21663" s="75"/>
      <c r="Q21663" s="75"/>
      <c r="W21663" s="75"/>
      <c r="AD21663" s="77"/>
    </row>
    <row r="21664" spans="16:30" ht="4.5" customHeight="1" x14ac:dyDescent="0.2">
      <c r="P21664" s="75"/>
      <c r="Q21664" s="75"/>
      <c r="W21664" s="75"/>
      <c r="AD21664" s="77"/>
    </row>
    <row r="21665" spans="16:30" ht="4.5" customHeight="1" x14ac:dyDescent="0.2">
      <c r="P21665" s="75"/>
      <c r="Q21665" s="75"/>
      <c r="W21665" s="75"/>
      <c r="AD21665" s="77"/>
    </row>
    <row r="21666" spans="16:30" ht="4.5" customHeight="1" x14ac:dyDescent="0.2">
      <c r="P21666" s="75"/>
      <c r="Q21666" s="75"/>
      <c r="W21666" s="75"/>
      <c r="AD21666" s="77"/>
    </row>
    <row r="21667" spans="16:30" ht="4.5" customHeight="1" x14ac:dyDescent="0.2">
      <c r="P21667" s="75"/>
      <c r="Q21667" s="75"/>
      <c r="W21667" s="75"/>
      <c r="AD21667" s="77"/>
    </row>
    <row r="21668" spans="16:30" ht="4.5" customHeight="1" x14ac:dyDescent="0.2">
      <c r="P21668" s="75"/>
      <c r="Q21668" s="75"/>
      <c r="W21668" s="75"/>
      <c r="AD21668" s="77"/>
    </row>
    <row r="21669" spans="16:30" ht="4.5" customHeight="1" x14ac:dyDescent="0.2">
      <c r="P21669" s="75"/>
      <c r="Q21669" s="75"/>
      <c r="W21669" s="75"/>
      <c r="AD21669" s="77"/>
    </row>
    <row r="21670" spans="16:30" ht="4.5" customHeight="1" x14ac:dyDescent="0.2">
      <c r="P21670" s="75"/>
      <c r="Q21670" s="75"/>
      <c r="W21670" s="75"/>
      <c r="AD21670" s="77"/>
    </row>
    <row r="21671" spans="16:30" ht="4.5" customHeight="1" x14ac:dyDescent="0.2">
      <c r="P21671" s="75"/>
      <c r="Q21671" s="75"/>
      <c r="W21671" s="75"/>
      <c r="AD21671" s="77"/>
    </row>
    <row r="21672" spans="16:30" ht="4.5" customHeight="1" x14ac:dyDescent="0.2">
      <c r="P21672" s="75"/>
      <c r="Q21672" s="75"/>
      <c r="W21672" s="75"/>
      <c r="AD21672" s="77"/>
    </row>
    <row r="21673" spans="16:30" ht="4.5" customHeight="1" x14ac:dyDescent="0.2">
      <c r="P21673" s="75"/>
      <c r="Q21673" s="75"/>
      <c r="W21673" s="75"/>
      <c r="AD21673" s="77"/>
    </row>
    <row r="21674" spans="16:30" ht="4.5" customHeight="1" x14ac:dyDescent="0.2">
      <c r="P21674" s="75"/>
      <c r="Q21674" s="75"/>
      <c r="W21674" s="75"/>
      <c r="AD21674" s="77"/>
    </row>
    <row r="21675" spans="16:30" ht="4.5" customHeight="1" x14ac:dyDescent="0.2">
      <c r="P21675" s="75"/>
      <c r="Q21675" s="75"/>
      <c r="W21675" s="75"/>
      <c r="AD21675" s="77"/>
    </row>
    <row r="21676" spans="16:30" ht="4.5" customHeight="1" x14ac:dyDescent="0.2">
      <c r="P21676" s="75"/>
      <c r="Q21676" s="75"/>
      <c r="W21676" s="75"/>
      <c r="AD21676" s="77"/>
    </row>
    <row r="21677" spans="16:30" ht="4.5" customHeight="1" x14ac:dyDescent="0.2">
      <c r="P21677" s="75"/>
      <c r="Q21677" s="75"/>
      <c r="W21677" s="75"/>
      <c r="AD21677" s="77"/>
    </row>
    <row r="21678" spans="16:30" ht="4.5" customHeight="1" x14ac:dyDescent="0.2">
      <c r="P21678" s="75"/>
      <c r="Q21678" s="75"/>
      <c r="W21678" s="75"/>
      <c r="AD21678" s="77"/>
    </row>
    <row r="21679" spans="16:30" ht="4.5" customHeight="1" x14ac:dyDescent="0.2">
      <c r="P21679" s="75"/>
      <c r="Q21679" s="75"/>
      <c r="W21679" s="75"/>
      <c r="AD21679" s="77"/>
    </row>
    <row r="21680" spans="16:30" ht="4.5" customHeight="1" x14ac:dyDescent="0.2">
      <c r="P21680" s="75"/>
      <c r="Q21680" s="75"/>
      <c r="W21680" s="75"/>
      <c r="AD21680" s="77"/>
    </row>
    <row r="21681" spans="16:30" ht="4.5" customHeight="1" x14ac:dyDescent="0.2">
      <c r="P21681" s="75"/>
      <c r="Q21681" s="75"/>
      <c r="W21681" s="75"/>
      <c r="AD21681" s="77"/>
    </row>
    <row r="21682" spans="16:30" ht="4.5" customHeight="1" x14ac:dyDescent="0.2">
      <c r="P21682" s="75"/>
      <c r="Q21682" s="75"/>
      <c r="W21682" s="75"/>
      <c r="AD21682" s="77"/>
    </row>
    <row r="21683" spans="16:30" ht="4.5" customHeight="1" x14ac:dyDescent="0.2">
      <c r="P21683" s="75"/>
      <c r="Q21683" s="75"/>
      <c r="W21683" s="75"/>
      <c r="AD21683" s="77"/>
    </row>
    <row r="21684" spans="16:30" ht="4.5" customHeight="1" x14ac:dyDescent="0.2">
      <c r="P21684" s="75"/>
      <c r="Q21684" s="75"/>
      <c r="W21684" s="75"/>
      <c r="AD21684" s="77"/>
    </row>
    <row r="21685" spans="16:30" ht="4.5" customHeight="1" x14ac:dyDescent="0.2">
      <c r="P21685" s="75"/>
      <c r="Q21685" s="75"/>
      <c r="W21685" s="75"/>
      <c r="AD21685" s="77"/>
    </row>
    <row r="21686" spans="16:30" ht="4.5" customHeight="1" x14ac:dyDescent="0.2">
      <c r="P21686" s="75"/>
      <c r="Q21686" s="75"/>
      <c r="W21686" s="75"/>
      <c r="AD21686" s="77"/>
    </row>
    <row r="21687" spans="16:30" ht="4.5" customHeight="1" x14ac:dyDescent="0.2">
      <c r="P21687" s="75"/>
      <c r="Q21687" s="75"/>
      <c r="W21687" s="75"/>
      <c r="AD21687" s="77"/>
    </row>
    <row r="21688" spans="16:30" ht="4.5" customHeight="1" x14ac:dyDescent="0.2">
      <c r="P21688" s="75"/>
      <c r="Q21688" s="75"/>
      <c r="W21688" s="75"/>
      <c r="AD21688" s="77"/>
    </row>
    <row r="21689" spans="16:30" ht="4.5" customHeight="1" x14ac:dyDescent="0.2">
      <c r="P21689" s="75"/>
      <c r="Q21689" s="75"/>
      <c r="W21689" s="75"/>
      <c r="AD21689" s="77"/>
    </row>
    <row r="21690" spans="16:30" ht="4.5" customHeight="1" x14ac:dyDescent="0.2">
      <c r="P21690" s="75"/>
      <c r="Q21690" s="75"/>
      <c r="W21690" s="75"/>
      <c r="AD21690" s="77"/>
    </row>
    <row r="21691" spans="16:30" ht="4.5" customHeight="1" x14ac:dyDescent="0.2">
      <c r="P21691" s="75"/>
      <c r="Q21691" s="75"/>
      <c r="W21691" s="75"/>
      <c r="AD21691" s="77"/>
    </row>
    <row r="21692" spans="16:30" ht="4.5" customHeight="1" x14ac:dyDescent="0.2">
      <c r="P21692" s="75"/>
      <c r="Q21692" s="75"/>
      <c r="W21692" s="75"/>
      <c r="AD21692" s="77"/>
    </row>
    <row r="21693" spans="16:30" ht="4.5" customHeight="1" x14ac:dyDescent="0.2">
      <c r="P21693" s="75"/>
      <c r="Q21693" s="75"/>
      <c r="W21693" s="75"/>
      <c r="AD21693" s="77"/>
    </row>
    <row r="21694" spans="16:30" ht="4.5" customHeight="1" x14ac:dyDescent="0.2">
      <c r="P21694" s="75"/>
      <c r="Q21694" s="75"/>
      <c r="W21694" s="75"/>
      <c r="AD21694" s="77"/>
    </row>
    <row r="21695" spans="16:30" ht="4.5" customHeight="1" x14ac:dyDescent="0.2">
      <c r="P21695" s="75"/>
      <c r="Q21695" s="75"/>
      <c r="W21695" s="75"/>
      <c r="AD21695" s="77"/>
    </row>
    <row r="21696" spans="16:30" ht="4.5" customHeight="1" x14ac:dyDescent="0.2">
      <c r="P21696" s="75"/>
      <c r="Q21696" s="75"/>
      <c r="W21696" s="75"/>
      <c r="AD21696" s="77"/>
    </row>
    <row r="21697" spans="16:30" ht="4.5" customHeight="1" x14ac:dyDescent="0.2">
      <c r="P21697" s="75"/>
      <c r="Q21697" s="75"/>
      <c r="W21697" s="75"/>
      <c r="AD21697" s="77"/>
    </row>
    <row r="21698" spans="16:30" ht="4.5" customHeight="1" x14ac:dyDescent="0.2">
      <c r="P21698" s="75"/>
      <c r="Q21698" s="75"/>
      <c r="W21698" s="75"/>
      <c r="AD21698" s="77"/>
    </row>
    <row r="21699" spans="16:30" ht="4.5" customHeight="1" x14ac:dyDescent="0.2">
      <c r="P21699" s="75"/>
      <c r="Q21699" s="75"/>
      <c r="W21699" s="75"/>
      <c r="AD21699" s="77"/>
    </row>
    <row r="21700" spans="16:30" ht="4.5" customHeight="1" x14ac:dyDescent="0.2">
      <c r="P21700" s="75"/>
      <c r="Q21700" s="75"/>
      <c r="W21700" s="75"/>
      <c r="AD21700" s="77"/>
    </row>
    <row r="21701" spans="16:30" ht="4.5" customHeight="1" x14ac:dyDescent="0.2">
      <c r="P21701" s="75"/>
      <c r="Q21701" s="75"/>
      <c r="W21701" s="75"/>
      <c r="AD21701" s="77"/>
    </row>
    <row r="21702" spans="16:30" ht="4.5" customHeight="1" x14ac:dyDescent="0.2">
      <c r="P21702" s="75"/>
      <c r="Q21702" s="75"/>
      <c r="W21702" s="75"/>
      <c r="AD21702" s="77"/>
    </row>
    <row r="21703" spans="16:30" ht="4.5" customHeight="1" x14ac:dyDescent="0.2">
      <c r="P21703" s="75"/>
      <c r="Q21703" s="75"/>
      <c r="W21703" s="75"/>
      <c r="AD21703" s="77"/>
    </row>
    <row r="21704" spans="16:30" ht="4.5" customHeight="1" x14ac:dyDescent="0.2">
      <c r="P21704" s="75"/>
      <c r="Q21704" s="75"/>
      <c r="W21704" s="75"/>
      <c r="AD21704" s="77"/>
    </row>
    <row r="21705" spans="16:30" ht="4.5" customHeight="1" x14ac:dyDescent="0.2">
      <c r="P21705" s="75"/>
      <c r="Q21705" s="75"/>
      <c r="W21705" s="75"/>
      <c r="AD21705" s="77"/>
    </row>
    <row r="21706" spans="16:30" ht="4.5" customHeight="1" x14ac:dyDescent="0.2">
      <c r="P21706" s="75"/>
      <c r="Q21706" s="75"/>
      <c r="W21706" s="75"/>
      <c r="AD21706" s="77"/>
    </row>
    <row r="21707" spans="16:30" ht="4.5" customHeight="1" x14ac:dyDescent="0.2">
      <c r="P21707" s="75"/>
      <c r="Q21707" s="75"/>
      <c r="W21707" s="75"/>
      <c r="AD21707" s="77"/>
    </row>
    <row r="21708" spans="16:30" ht="4.5" customHeight="1" x14ac:dyDescent="0.2">
      <c r="P21708" s="75"/>
      <c r="Q21708" s="75"/>
      <c r="W21708" s="75"/>
      <c r="AD21708" s="77"/>
    </row>
    <row r="21709" spans="16:30" ht="4.5" customHeight="1" x14ac:dyDescent="0.2">
      <c r="P21709" s="75"/>
      <c r="Q21709" s="75"/>
      <c r="W21709" s="75"/>
      <c r="AD21709" s="77"/>
    </row>
    <row r="21710" spans="16:30" ht="4.5" customHeight="1" x14ac:dyDescent="0.2">
      <c r="P21710" s="75"/>
      <c r="Q21710" s="75"/>
      <c r="W21710" s="75"/>
      <c r="AD21710" s="77"/>
    </row>
    <row r="21711" spans="16:30" ht="4.5" customHeight="1" x14ac:dyDescent="0.2">
      <c r="P21711" s="75"/>
      <c r="Q21711" s="75"/>
      <c r="W21711" s="75"/>
      <c r="AD21711" s="77"/>
    </row>
    <row r="21712" spans="16:30" ht="4.5" customHeight="1" x14ac:dyDescent="0.2">
      <c r="P21712" s="75"/>
      <c r="Q21712" s="75"/>
      <c r="W21712" s="75"/>
      <c r="AD21712" s="77"/>
    </row>
    <row r="21713" spans="16:30" ht="4.5" customHeight="1" x14ac:dyDescent="0.2">
      <c r="P21713" s="75"/>
      <c r="Q21713" s="75"/>
      <c r="W21713" s="75"/>
      <c r="AD21713" s="77"/>
    </row>
    <row r="21714" spans="16:30" ht="4.5" customHeight="1" x14ac:dyDescent="0.2">
      <c r="P21714" s="75"/>
      <c r="Q21714" s="75"/>
      <c r="W21714" s="75"/>
      <c r="AD21714" s="77"/>
    </row>
    <row r="21715" spans="16:30" ht="4.5" customHeight="1" x14ac:dyDescent="0.2">
      <c r="P21715" s="75"/>
      <c r="Q21715" s="75"/>
      <c r="W21715" s="75"/>
      <c r="AD21715" s="77"/>
    </row>
    <row r="21716" spans="16:30" ht="4.5" customHeight="1" x14ac:dyDescent="0.2">
      <c r="P21716" s="75"/>
      <c r="Q21716" s="75"/>
      <c r="W21716" s="75"/>
      <c r="AD21716" s="77"/>
    </row>
    <row r="21717" spans="16:30" ht="4.5" customHeight="1" x14ac:dyDescent="0.2">
      <c r="P21717" s="75"/>
      <c r="Q21717" s="75"/>
      <c r="W21717" s="75"/>
      <c r="AD21717" s="77"/>
    </row>
    <row r="21718" spans="16:30" ht="4.5" customHeight="1" x14ac:dyDescent="0.2">
      <c r="P21718" s="75"/>
      <c r="Q21718" s="75"/>
      <c r="W21718" s="75"/>
      <c r="AD21718" s="77"/>
    </row>
    <row r="21719" spans="16:30" ht="4.5" customHeight="1" x14ac:dyDescent="0.2">
      <c r="P21719" s="75"/>
      <c r="Q21719" s="75"/>
      <c r="W21719" s="75"/>
      <c r="AD21719" s="77"/>
    </row>
    <row r="21720" spans="16:30" ht="4.5" customHeight="1" x14ac:dyDescent="0.2">
      <c r="P21720" s="75"/>
      <c r="Q21720" s="75"/>
      <c r="W21720" s="75"/>
      <c r="AD21720" s="77"/>
    </row>
    <row r="21721" spans="16:30" ht="4.5" customHeight="1" x14ac:dyDescent="0.2">
      <c r="P21721" s="75"/>
      <c r="Q21721" s="75"/>
      <c r="W21721" s="75"/>
      <c r="AD21721" s="77"/>
    </row>
    <row r="21722" spans="16:30" ht="4.5" customHeight="1" x14ac:dyDescent="0.2">
      <c r="P21722" s="75"/>
      <c r="Q21722" s="75"/>
      <c r="W21722" s="75"/>
      <c r="AD21722" s="77"/>
    </row>
    <row r="21723" spans="16:30" ht="4.5" customHeight="1" x14ac:dyDescent="0.2">
      <c r="P21723" s="75"/>
      <c r="Q21723" s="75"/>
      <c r="W21723" s="75"/>
      <c r="AD21723" s="77"/>
    </row>
    <row r="21724" spans="16:30" ht="4.5" customHeight="1" x14ac:dyDescent="0.2">
      <c r="P21724" s="75"/>
      <c r="Q21724" s="75"/>
      <c r="W21724" s="75"/>
      <c r="AD21724" s="77"/>
    </row>
    <row r="21725" spans="16:30" ht="4.5" customHeight="1" x14ac:dyDescent="0.2">
      <c r="P21725" s="75"/>
      <c r="Q21725" s="75"/>
      <c r="W21725" s="75"/>
      <c r="AD21725" s="77"/>
    </row>
    <row r="21726" spans="16:30" ht="4.5" customHeight="1" x14ac:dyDescent="0.2">
      <c r="P21726" s="75"/>
      <c r="Q21726" s="75"/>
      <c r="W21726" s="75"/>
      <c r="AD21726" s="77"/>
    </row>
    <row r="21727" spans="16:30" ht="4.5" customHeight="1" x14ac:dyDescent="0.2">
      <c r="P21727" s="75"/>
      <c r="Q21727" s="75"/>
      <c r="W21727" s="75"/>
      <c r="AD21727" s="77"/>
    </row>
    <row r="21728" spans="16:30" ht="4.5" customHeight="1" x14ac:dyDescent="0.2">
      <c r="P21728" s="75"/>
      <c r="Q21728" s="75"/>
      <c r="W21728" s="75"/>
      <c r="AD21728" s="77"/>
    </row>
    <row r="21729" spans="16:30" ht="4.5" customHeight="1" x14ac:dyDescent="0.2">
      <c r="P21729" s="75"/>
      <c r="Q21729" s="75"/>
      <c r="W21729" s="75"/>
      <c r="AD21729" s="77"/>
    </row>
    <row r="21730" spans="16:30" ht="4.5" customHeight="1" x14ac:dyDescent="0.2">
      <c r="P21730" s="75"/>
      <c r="Q21730" s="75"/>
      <c r="W21730" s="75"/>
      <c r="AD21730" s="77"/>
    </row>
    <row r="21731" spans="16:30" ht="4.5" customHeight="1" x14ac:dyDescent="0.2">
      <c r="P21731" s="75"/>
      <c r="Q21731" s="75"/>
      <c r="W21731" s="75"/>
      <c r="AD21731" s="77"/>
    </row>
    <row r="21732" spans="16:30" ht="4.5" customHeight="1" x14ac:dyDescent="0.2">
      <c r="P21732" s="75"/>
      <c r="Q21732" s="75"/>
      <c r="W21732" s="75"/>
      <c r="AD21732" s="77"/>
    </row>
    <row r="21733" spans="16:30" ht="4.5" customHeight="1" x14ac:dyDescent="0.2">
      <c r="P21733" s="75"/>
      <c r="Q21733" s="75"/>
      <c r="W21733" s="75"/>
      <c r="AD21733" s="77"/>
    </row>
    <row r="21734" spans="16:30" ht="4.5" customHeight="1" x14ac:dyDescent="0.2">
      <c r="P21734" s="75"/>
      <c r="Q21734" s="75"/>
      <c r="W21734" s="75"/>
      <c r="AD21734" s="77"/>
    </row>
    <row r="21735" spans="16:30" ht="4.5" customHeight="1" x14ac:dyDescent="0.2">
      <c r="P21735" s="75"/>
      <c r="Q21735" s="75"/>
      <c r="W21735" s="75"/>
      <c r="AD21735" s="77"/>
    </row>
    <row r="21736" spans="16:30" ht="4.5" customHeight="1" x14ac:dyDescent="0.2">
      <c r="P21736" s="75"/>
      <c r="Q21736" s="75"/>
      <c r="W21736" s="75"/>
      <c r="AD21736" s="77"/>
    </row>
    <row r="21737" spans="16:30" ht="4.5" customHeight="1" x14ac:dyDescent="0.2">
      <c r="P21737" s="75"/>
      <c r="Q21737" s="75"/>
      <c r="W21737" s="75"/>
      <c r="AD21737" s="77"/>
    </row>
    <row r="21738" spans="16:30" ht="4.5" customHeight="1" x14ac:dyDescent="0.2">
      <c r="P21738" s="75"/>
      <c r="Q21738" s="75"/>
      <c r="W21738" s="75"/>
      <c r="AD21738" s="77"/>
    </row>
    <row r="21739" spans="16:30" ht="4.5" customHeight="1" x14ac:dyDescent="0.2">
      <c r="P21739" s="75"/>
      <c r="Q21739" s="75"/>
      <c r="W21739" s="75"/>
      <c r="AD21739" s="77"/>
    </row>
    <row r="21740" spans="16:30" ht="4.5" customHeight="1" x14ac:dyDescent="0.2">
      <c r="P21740" s="75"/>
      <c r="Q21740" s="75"/>
      <c r="W21740" s="75"/>
      <c r="AD21740" s="77"/>
    </row>
    <row r="21741" spans="16:30" ht="4.5" customHeight="1" x14ac:dyDescent="0.2">
      <c r="P21741" s="75"/>
      <c r="Q21741" s="75"/>
      <c r="W21741" s="75"/>
      <c r="AD21741" s="77"/>
    </row>
    <row r="21742" spans="16:30" ht="4.5" customHeight="1" x14ac:dyDescent="0.2">
      <c r="P21742" s="75"/>
      <c r="Q21742" s="75"/>
      <c r="W21742" s="75"/>
      <c r="AD21742" s="77"/>
    </row>
    <row r="21743" spans="16:30" ht="4.5" customHeight="1" x14ac:dyDescent="0.2">
      <c r="P21743" s="75"/>
      <c r="Q21743" s="75"/>
      <c r="W21743" s="75"/>
      <c r="AD21743" s="77"/>
    </row>
    <row r="21744" spans="16:30" ht="4.5" customHeight="1" x14ac:dyDescent="0.2">
      <c r="P21744" s="75"/>
      <c r="Q21744" s="75"/>
      <c r="W21744" s="75"/>
      <c r="AD21744" s="77"/>
    </row>
    <row r="21745" spans="16:30" ht="4.5" customHeight="1" x14ac:dyDescent="0.2">
      <c r="P21745" s="75"/>
      <c r="Q21745" s="75"/>
      <c r="W21745" s="75"/>
      <c r="AD21745" s="77"/>
    </row>
    <row r="21746" spans="16:30" ht="4.5" customHeight="1" x14ac:dyDescent="0.2">
      <c r="P21746" s="75"/>
      <c r="Q21746" s="75"/>
      <c r="W21746" s="75"/>
      <c r="AD21746" s="77"/>
    </row>
    <row r="21747" spans="16:30" ht="4.5" customHeight="1" x14ac:dyDescent="0.2">
      <c r="P21747" s="75"/>
      <c r="Q21747" s="75"/>
      <c r="W21747" s="75"/>
      <c r="AD21747" s="77"/>
    </row>
    <row r="21748" spans="16:30" ht="4.5" customHeight="1" x14ac:dyDescent="0.2">
      <c r="P21748" s="75"/>
      <c r="Q21748" s="75"/>
      <c r="W21748" s="75"/>
      <c r="AD21748" s="77"/>
    </row>
    <row r="21749" spans="16:30" ht="4.5" customHeight="1" x14ac:dyDescent="0.2">
      <c r="P21749" s="75"/>
      <c r="Q21749" s="75"/>
      <c r="W21749" s="75"/>
      <c r="AD21749" s="77"/>
    </row>
    <row r="21750" spans="16:30" ht="4.5" customHeight="1" x14ac:dyDescent="0.2">
      <c r="P21750" s="75"/>
      <c r="Q21750" s="75"/>
      <c r="W21750" s="75"/>
      <c r="AD21750" s="77"/>
    </row>
    <row r="21751" spans="16:30" ht="4.5" customHeight="1" x14ac:dyDescent="0.2">
      <c r="P21751" s="75"/>
      <c r="Q21751" s="75"/>
      <c r="W21751" s="75"/>
      <c r="AD21751" s="77"/>
    </row>
    <row r="21752" spans="16:30" ht="4.5" customHeight="1" x14ac:dyDescent="0.2">
      <c r="P21752" s="75"/>
      <c r="Q21752" s="75"/>
      <c r="W21752" s="75"/>
      <c r="AD21752" s="77"/>
    </row>
    <row r="21753" spans="16:30" ht="4.5" customHeight="1" x14ac:dyDescent="0.2">
      <c r="P21753" s="75"/>
      <c r="Q21753" s="75"/>
      <c r="W21753" s="75"/>
      <c r="AD21753" s="77"/>
    </row>
    <row r="21754" spans="16:30" ht="4.5" customHeight="1" x14ac:dyDescent="0.2">
      <c r="P21754" s="75"/>
      <c r="Q21754" s="75"/>
      <c r="W21754" s="75"/>
      <c r="AD21754" s="77"/>
    </row>
    <row r="21755" spans="16:30" ht="4.5" customHeight="1" x14ac:dyDescent="0.2">
      <c r="P21755" s="75"/>
      <c r="Q21755" s="75"/>
      <c r="W21755" s="75"/>
      <c r="AD21755" s="77"/>
    </row>
    <row r="21756" spans="16:30" ht="4.5" customHeight="1" x14ac:dyDescent="0.2">
      <c r="P21756" s="75"/>
      <c r="Q21756" s="75"/>
      <c r="W21756" s="75"/>
      <c r="AD21756" s="77"/>
    </row>
    <row r="21757" spans="16:30" ht="4.5" customHeight="1" x14ac:dyDescent="0.2">
      <c r="P21757" s="75"/>
      <c r="Q21757" s="75"/>
      <c r="W21757" s="75"/>
      <c r="AD21757" s="77"/>
    </row>
    <row r="21758" spans="16:30" ht="4.5" customHeight="1" x14ac:dyDescent="0.2">
      <c r="P21758" s="75"/>
      <c r="Q21758" s="75"/>
      <c r="W21758" s="75"/>
      <c r="AD21758" s="77"/>
    </row>
    <row r="21759" spans="16:30" ht="4.5" customHeight="1" x14ac:dyDescent="0.2">
      <c r="P21759" s="75"/>
      <c r="Q21759" s="75"/>
      <c r="W21759" s="75"/>
      <c r="AD21759" s="77"/>
    </row>
    <row r="21760" spans="16:30" ht="4.5" customHeight="1" x14ac:dyDescent="0.2">
      <c r="P21760" s="75"/>
      <c r="Q21760" s="75"/>
      <c r="W21760" s="75"/>
      <c r="AD21760" s="77"/>
    </row>
    <row r="21761" spans="16:30" ht="4.5" customHeight="1" x14ac:dyDescent="0.2">
      <c r="P21761" s="75"/>
      <c r="Q21761" s="75"/>
      <c r="W21761" s="75"/>
      <c r="AD21761" s="77"/>
    </row>
    <row r="21762" spans="16:30" ht="4.5" customHeight="1" x14ac:dyDescent="0.2">
      <c r="P21762" s="75"/>
      <c r="Q21762" s="75"/>
      <c r="W21762" s="75"/>
      <c r="AD21762" s="77"/>
    </row>
    <row r="21763" spans="16:30" ht="4.5" customHeight="1" x14ac:dyDescent="0.2">
      <c r="P21763" s="75"/>
      <c r="Q21763" s="75"/>
      <c r="W21763" s="75"/>
      <c r="AD21763" s="77"/>
    </row>
    <row r="21764" spans="16:30" ht="4.5" customHeight="1" x14ac:dyDescent="0.2">
      <c r="P21764" s="75"/>
      <c r="Q21764" s="75"/>
      <c r="W21764" s="75"/>
      <c r="AD21764" s="77"/>
    </row>
    <row r="21765" spans="16:30" ht="4.5" customHeight="1" x14ac:dyDescent="0.2">
      <c r="P21765" s="75"/>
      <c r="Q21765" s="75"/>
      <c r="W21765" s="75"/>
      <c r="AD21765" s="77"/>
    </row>
    <row r="21766" spans="16:30" ht="4.5" customHeight="1" x14ac:dyDescent="0.2">
      <c r="P21766" s="75"/>
      <c r="Q21766" s="75"/>
      <c r="W21766" s="75"/>
      <c r="AD21766" s="77"/>
    </row>
    <row r="21767" spans="16:30" ht="4.5" customHeight="1" x14ac:dyDescent="0.2">
      <c r="P21767" s="75"/>
      <c r="Q21767" s="75"/>
      <c r="W21767" s="75"/>
      <c r="AD21767" s="77"/>
    </row>
    <row r="21768" spans="16:30" ht="4.5" customHeight="1" x14ac:dyDescent="0.2">
      <c r="P21768" s="75"/>
      <c r="Q21768" s="75"/>
      <c r="W21768" s="75"/>
      <c r="AD21768" s="77"/>
    </row>
    <row r="21769" spans="16:30" ht="4.5" customHeight="1" x14ac:dyDescent="0.2">
      <c r="P21769" s="75"/>
      <c r="Q21769" s="75"/>
      <c r="W21769" s="75"/>
      <c r="AD21769" s="77"/>
    </row>
    <row r="21770" spans="16:30" ht="4.5" customHeight="1" x14ac:dyDescent="0.2">
      <c r="P21770" s="75"/>
      <c r="Q21770" s="75"/>
      <c r="W21770" s="75"/>
      <c r="AD21770" s="77"/>
    </row>
    <row r="21771" spans="16:30" ht="4.5" customHeight="1" x14ac:dyDescent="0.2">
      <c r="P21771" s="75"/>
      <c r="Q21771" s="75"/>
      <c r="W21771" s="75"/>
      <c r="AD21771" s="77"/>
    </row>
    <row r="21772" spans="16:30" ht="4.5" customHeight="1" x14ac:dyDescent="0.2">
      <c r="P21772" s="75"/>
      <c r="Q21772" s="75"/>
      <c r="W21772" s="75"/>
      <c r="AD21772" s="77"/>
    </row>
    <row r="21773" spans="16:30" ht="4.5" customHeight="1" x14ac:dyDescent="0.2">
      <c r="P21773" s="75"/>
      <c r="Q21773" s="75"/>
      <c r="W21773" s="75"/>
      <c r="AD21773" s="77"/>
    </row>
    <row r="21774" spans="16:30" ht="4.5" customHeight="1" x14ac:dyDescent="0.2">
      <c r="P21774" s="75"/>
      <c r="Q21774" s="75"/>
      <c r="W21774" s="75"/>
      <c r="AD21774" s="77"/>
    </row>
    <row r="21775" spans="16:30" ht="4.5" customHeight="1" x14ac:dyDescent="0.2">
      <c r="P21775" s="75"/>
      <c r="Q21775" s="75"/>
      <c r="W21775" s="75"/>
      <c r="AD21775" s="77"/>
    </row>
    <row r="21776" spans="16:30" ht="4.5" customHeight="1" x14ac:dyDescent="0.2">
      <c r="P21776" s="75"/>
      <c r="Q21776" s="75"/>
      <c r="W21776" s="75"/>
      <c r="AD21776" s="77"/>
    </row>
    <row r="21777" spans="16:30" ht="4.5" customHeight="1" x14ac:dyDescent="0.2">
      <c r="P21777" s="75"/>
      <c r="Q21777" s="75"/>
      <c r="W21777" s="75"/>
      <c r="AD21777" s="77"/>
    </row>
    <row r="21778" spans="16:30" ht="4.5" customHeight="1" x14ac:dyDescent="0.2">
      <c r="P21778" s="75"/>
      <c r="Q21778" s="75"/>
      <c r="W21778" s="75"/>
      <c r="AD21778" s="77"/>
    </row>
    <row r="21779" spans="16:30" ht="4.5" customHeight="1" x14ac:dyDescent="0.2">
      <c r="P21779" s="75"/>
      <c r="Q21779" s="75"/>
      <c r="W21779" s="75"/>
      <c r="AD21779" s="77"/>
    </row>
    <row r="21780" spans="16:30" ht="4.5" customHeight="1" x14ac:dyDescent="0.2">
      <c r="P21780" s="75"/>
      <c r="Q21780" s="75"/>
      <c r="W21780" s="75"/>
      <c r="AD21780" s="77"/>
    </row>
    <row r="21781" spans="16:30" ht="4.5" customHeight="1" x14ac:dyDescent="0.2">
      <c r="P21781" s="75"/>
      <c r="Q21781" s="75"/>
      <c r="W21781" s="75"/>
      <c r="AD21781" s="77"/>
    </row>
    <row r="21782" spans="16:30" ht="4.5" customHeight="1" x14ac:dyDescent="0.2">
      <c r="P21782" s="75"/>
      <c r="Q21782" s="75"/>
      <c r="W21782" s="75"/>
      <c r="AD21782" s="77"/>
    </row>
    <row r="21783" spans="16:30" ht="4.5" customHeight="1" x14ac:dyDescent="0.2">
      <c r="P21783" s="75"/>
      <c r="Q21783" s="75"/>
      <c r="W21783" s="75"/>
      <c r="AD21783" s="77"/>
    </row>
    <row r="21784" spans="16:30" ht="4.5" customHeight="1" x14ac:dyDescent="0.2">
      <c r="P21784" s="75"/>
      <c r="Q21784" s="75"/>
      <c r="W21784" s="75"/>
      <c r="AD21784" s="77"/>
    </row>
    <row r="21785" spans="16:30" ht="4.5" customHeight="1" x14ac:dyDescent="0.2">
      <c r="P21785" s="75"/>
      <c r="Q21785" s="75"/>
      <c r="W21785" s="75"/>
      <c r="AD21785" s="77"/>
    </row>
    <row r="21786" spans="16:30" ht="4.5" customHeight="1" x14ac:dyDescent="0.2">
      <c r="P21786" s="75"/>
      <c r="Q21786" s="75"/>
      <c r="W21786" s="75"/>
      <c r="AD21786" s="77"/>
    </row>
    <row r="21787" spans="16:30" ht="4.5" customHeight="1" x14ac:dyDescent="0.2">
      <c r="P21787" s="75"/>
      <c r="Q21787" s="75"/>
      <c r="W21787" s="75"/>
      <c r="AD21787" s="77"/>
    </row>
    <row r="21788" spans="16:30" ht="4.5" customHeight="1" x14ac:dyDescent="0.2">
      <c r="P21788" s="75"/>
      <c r="Q21788" s="75"/>
      <c r="W21788" s="75"/>
      <c r="AD21788" s="77"/>
    </row>
    <row r="21789" spans="16:30" ht="4.5" customHeight="1" x14ac:dyDescent="0.2">
      <c r="P21789" s="75"/>
      <c r="Q21789" s="75"/>
      <c r="W21789" s="75"/>
      <c r="AD21789" s="77"/>
    </row>
    <row r="21790" spans="16:30" ht="4.5" customHeight="1" x14ac:dyDescent="0.2">
      <c r="P21790" s="75"/>
      <c r="Q21790" s="75"/>
      <c r="W21790" s="75"/>
      <c r="AD21790" s="77"/>
    </row>
    <row r="21791" spans="16:30" ht="4.5" customHeight="1" x14ac:dyDescent="0.2">
      <c r="P21791" s="75"/>
      <c r="Q21791" s="75"/>
      <c r="W21791" s="75"/>
      <c r="AD21791" s="77"/>
    </row>
    <row r="21792" spans="16:30" ht="4.5" customHeight="1" x14ac:dyDescent="0.2">
      <c r="P21792" s="75"/>
      <c r="Q21792" s="75"/>
      <c r="W21792" s="75"/>
      <c r="AD21792" s="77"/>
    </row>
    <row r="21793" spans="16:30" ht="4.5" customHeight="1" x14ac:dyDescent="0.2">
      <c r="P21793" s="75"/>
      <c r="Q21793" s="75"/>
      <c r="W21793" s="75"/>
      <c r="AD21793" s="77"/>
    </row>
    <row r="21794" spans="16:30" ht="4.5" customHeight="1" x14ac:dyDescent="0.2">
      <c r="P21794" s="75"/>
      <c r="Q21794" s="75"/>
      <c r="W21794" s="75"/>
      <c r="AD21794" s="77"/>
    </row>
    <row r="21795" spans="16:30" ht="4.5" customHeight="1" x14ac:dyDescent="0.2">
      <c r="P21795" s="75"/>
      <c r="Q21795" s="75"/>
      <c r="W21795" s="75"/>
      <c r="AD21795" s="77"/>
    </row>
    <row r="21796" spans="16:30" ht="4.5" customHeight="1" x14ac:dyDescent="0.2">
      <c r="P21796" s="75"/>
      <c r="Q21796" s="75"/>
      <c r="W21796" s="75"/>
      <c r="AD21796" s="77"/>
    </row>
    <row r="21797" spans="16:30" ht="4.5" customHeight="1" x14ac:dyDescent="0.2">
      <c r="P21797" s="75"/>
      <c r="Q21797" s="75"/>
      <c r="W21797" s="75"/>
      <c r="AD21797" s="77"/>
    </row>
    <row r="21798" spans="16:30" ht="4.5" customHeight="1" x14ac:dyDescent="0.2">
      <c r="P21798" s="75"/>
      <c r="Q21798" s="75"/>
      <c r="W21798" s="75"/>
      <c r="AD21798" s="77"/>
    </row>
    <row r="21799" spans="16:30" ht="4.5" customHeight="1" x14ac:dyDescent="0.2">
      <c r="P21799" s="75"/>
      <c r="Q21799" s="75"/>
      <c r="W21799" s="75"/>
      <c r="AD21799" s="77"/>
    </row>
    <row r="21800" spans="16:30" ht="4.5" customHeight="1" x14ac:dyDescent="0.2">
      <c r="P21800" s="75"/>
      <c r="Q21800" s="75"/>
      <c r="W21800" s="75"/>
      <c r="AD21800" s="77"/>
    </row>
    <row r="21801" spans="16:30" ht="4.5" customHeight="1" x14ac:dyDescent="0.2">
      <c r="P21801" s="75"/>
      <c r="Q21801" s="75"/>
      <c r="W21801" s="75"/>
      <c r="AD21801" s="77"/>
    </row>
    <row r="21802" spans="16:30" ht="4.5" customHeight="1" x14ac:dyDescent="0.2">
      <c r="P21802" s="75"/>
      <c r="Q21802" s="75"/>
      <c r="W21802" s="75"/>
      <c r="AD21802" s="77"/>
    </row>
    <row r="21803" spans="16:30" ht="4.5" customHeight="1" x14ac:dyDescent="0.2">
      <c r="P21803" s="75"/>
      <c r="Q21803" s="75"/>
      <c r="W21803" s="75"/>
      <c r="AD21803" s="77"/>
    </row>
    <row r="21804" spans="16:30" ht="4.5" customHeight="1" x14ac:dyDescent="0.2">
      <c r="P21804" s="75"/>
      <c r="Q21804" s="75"/>
      <c r="W21804" s="75"/>
      <c r="AD21804" s="77"/>
    </row>
    <row r="21805" spans="16:30" ht="4.5" customHeight="1" x14ac:dyDescent="0.2">
      <c r="P21805" s="75"/>
      <c r="Q21805" s="75"/>
      <c r="W21805" s="75"/>
      <c r="AD21805" s="77"/>
    </row>
    <row r="21806" spans="16:30" ht="4.5" customHeight="1" x14ac:dyDescent="0.2">
      <c r="P21806" s="75"/>
      <c r="Q21806" s="75"/>
      <c r="W21806" s="75"/>
      <c r="AD21806" s="77"/>
    </row>
    <row r="21807" spans="16:30" ht="4.5" customHeight="1" x14ac:dyDescent="0.2">
      <c r="P21807" s="75"/>
      <c r="Q21807" s="75"/>
      <c r="W21807" s="75"/>
      <c r="AD21807" s="77"/>
    </row>
    <row r="21808" spans="16:30" ht="4.5" customHeight="1" x14ac:dyDescent="0.2">
      <c r="P21808" s="75"/>
      <c r="Q21808" s="75"/>
      <c r="W21808" s="75"/>
      <c r="AD21808" s="77"/>
    </row>
    <row r="21809" spans="16:30" ht="4.5" customHeight="1" x14ac:dyDescent="0.2">
      <c r="P21809" s="75"/>
      <c r="Q21809" s="75"/>
      <c r="W21809" s="75"/>
      <c r="AD21809" s="77"/>
    </row>
    <row r="21810" spans="16:30" ht="4.5" customHeight="1" x14ac:dyDescent="0.2">
      <c r="P21810" s="75"/>
      <c r="Q21810" s="75"/>
      <c r="W21810" s="75"/>
      <c r="AD21810" s="77"/>
    </row>
    <row r="21811" spans="16:30" ht="4.5" customHeight="1" x14ac:dyDescent="0.2">
      <c r="P21811" s="75"/>
      <c r="Q21811" s="75"/>
      <c r="W21811" s="75"/>
      <c r="AD21811" s="77"/>
    </row>
    <row r="21812" spans="16:30" ht="4.5" customHeight="1" x14ac:dyDescent="0.2">
      <c r="P21812" s="75"/>
      <c r="Q21812" s="75"/>
      <c r="W21812" s="75"/>
      <c r="AD21812" s="77"/>
    </row>
    <row r="21813" spans="16:30" ht="4.5" customHeight="1" x14ac:dyDescent="0.2">
      <c r="P21813" s="75"/>
      <c r="Q21813" s="75"/>
      <c r="W21813" s="75"/>
      <c r="AD21813" s="77"/>
    </row>
    <row r="21814" spans="16:30" ht="4.5" customHeight="1" x14ac:dyDescent="0.2">
      <c r="P21814" s="75"/>
      <c r="Q21814" s="75"/>
      <c r="W21814" s="75"/>
      <c r="AD21814" s="77"/>
    </row>
    <row r="21815" spans="16:30" ht="4.5" customHeight="1" x14ac:dyDescent="0.2">
      <c r="P21815" s="75"/>
      <c r="Q21815" s="75"/>
      <c r="W21815" s="75"/>
      <c r="AD21815" s="77"/>
    </row>
    <row r="21816" spans="16:30" ht="4.5" customHeight="1" x14ac:dyDescent="0.2">
      <c r="P21816" s="75"/>
      <c r="Q21816" s="75"/>
      <c r="W21816" s="75"/>
      <c r="AD21816" s="77"/>
    </row>
    <row r="21817" spans="16:30" ht="4.5" customHeight="1" x14ac:dyDescent="0.2">
      <c r="P21817" s="75"/>
      <c r="Q21817" s="75"/>
      <c r="W21817" s="75"/>
      <c r="AD21817" s="77"/>
    </row>
    <row r="21818" spans="16:30" ht="4.5" customHeight="1" x14ac:dyDescent="0.2">
      <c r="P21818" s="75"/>
      <c r="Q21818" s="75"/>
      <c r="W21818" s="75"/>
      <c r="AD21818" s="77"/>
    </row>
    <row r="21819" spans="16:30" ht="4.5" customHeight="1" x14ac:dyDescent="0.2">
      <c r="P21819" s="75"/>
      <c r="Q21819" s="75"/>
      <c r="W21819" s="75"/>
      <c r="AD21819" s="77"/>
    </row>
    <row r="21820" spans="16:30" ht="4.5" customHeight="1" x14ac:dyDescent="0.2">
      <c r="P21820" s="75"/>
      <c r="Q21820" s="75"/>
      <c r="W21820" s="75"/>
      <c r="AD21820" s="77"/>
    </row>
    <row r="21821" spans="16:30" ht="4.5" customHeight="1" x14ac:dyDescent="0.2">
      <c r="P21821" s="75"/>
      <c r="Q21821" s="75"/>
      <c r="W21821" s="75"/>
      <c r="AD21821" s="77"/>
    </row>
    <row r="21822" spans="16:30" ht="4.5" customHeight="1" x14ac:dyDescent="0.2">
      <c r="P21822" s="75"/>
      <c r="Q21822" s="75"/>
      <c r="W21822" s="75"/>
      <c r="AD21822" s="77"/>
    </row>
    <row r="21823" spans="16:30" ht="4.5" customHeight="1" x14ac:dyDescent="0.2">
      <c r="P21823" s="75"/>
      <c r="Q21823" s="75"/>
      <c r="W21823" s="75"/>
      <c r="AD21823" s="77"/>
    </row>
    <row r="21824" spans="16:30" ht="4.5" customHeight="1" x14ac:dyDescent="0.2">
      <c r="P21824" s="75"/>
      <c r="Q21824" s="75"/>
      <c r="W21824" s="75"/>
      <c r="AD21824" s="77"/>
    </row>
    <row r="21825" spans="16:30" ht="4.5" customHeight="1" x14ac:dyDescent="0.2">
      <c r="P21825" s="75"/>
      <c r="Q21825" s="75"/>
      <c r="W21825" s="75"/>
      <c r="AD21825" s="77"/>
    </row>
    <row r="21826" spans="16:30" ht="4.5" customHeight="1" x14ac:dyDescent="0.2">
      <c r="P21826" s="75"/>
      <c r="Q21826" s="75"/>
      <c r="W21826" s="75"/>
      <c r="AD21826" s="77"/>
    </row>
    <row r="21827" spans="16:30" ht="4.5" customHeight="1" x14ac:dyDescent="0.2">
      <c r="P21827" s="75"/>
      <c r="Q21827" s="75"/>
      <c r="W21827" s="75"/>
      <c r="AD21827" s="77"/>
    </row>
    <row r="21828" spans="16:30" ht="4.5" customHeight="1" x14ac:dyDescent="0.2">
      <c r="P21828" s="75"/>
      <c r="Q21828" s="75"/>
      <c r="W21828" s="75"/>
      <c r="AD21828" s="77"/>
    </row>
    <row r="21829" spans="16:30" ht="4.5" customHeight="1" x14ac:dyDescent="0.2">
      <c r="P21829" s="75"/>
      <c r="Q21829" s="75"/>
      <c r="W21829" s="75"/>
      <c r="AD21829" s="77"/>
    </row>
    <row r="21830" spans="16:30" ht="4.5" customHeight="1" x14ac:dyDescent="0.2">
      <c r="P21830" s="75"/>
      <c r="Q21830" s="75"/>
      <c r="W21830" s="75"/>
      <c r="AD21830" s="77"/>
    </row>
    <row r="21831" spans="16:30" ht="4.5" customHeight="1" x14ac:dyDescent="0.2">
      <c r="P21831" s="75"/>
      <c r="Q21831" s="75"/>
      <c r="W21831" s="75"/>
      <c r="AD21831" s="77"/>
    </row>
    <row r="21832" spans="16:30" ht="4.5" customHeight="1" x14ac:dyDescent="0.2">
      <c r="P21832" s="75"/>
      <c r="Q21832" s="75"/>
      <c r="W21832" s="75"/>
      <c r="AD21832" s="77"/>
    </row>
    <row r="21833" spans="16:30" ht="4.5" customHeight="1" x14ac:dyDescent="0.2">
      <c r="P21833" s="75"/>
      <c r="Q21833" s="75"/>
      <c r="W21833" s="75"/>
      <c r="AD21833" s="77"/>
    </row>
    <row r="21834" spans="16:30" ht="4.5" customHeight="1" x14ac:dyDescent="0.2">
      <c r="P21834" s="75"/>
      <c r="Q21834" s="75"/>
      <c r="W21834" s="75"/>
      <c r="AD21834" s="77"/>
    </row>
    <row r="21835" spans="16:30" ht="4.5" customHeight="1" x14ac:dyDescent="0.2">
      <c r="P21835" s="75"/>
      <c r="Q21835" s="75"/>
      <c r="W21835" s="75"/>
      <c r="AD21835" s="77"/>
    </row>
    <row r="21836" spans="16:30" ht="4.5" customHeight="1" x14ac:dyDescent="0.2">
      <c r="P21836" s="75"/>
      <c r="Q21836" s="75"/>
      <c r="W21836" s="75"/>
      <c r="AD21836" s="77"/>
    </row>
    <row r="21837" spans="16:30" ht="4.5" customHeight="1" x14ac:dyDescent="0.2">
      <c r="P21837" s="75"/>
      <c r="Q21837" s="75"/>
      <c r="W21837" s="75"/>
      <c r="AD21837" s="77"/>
    </row>
    <row r="21838" spans="16:30" ht="4.5" customHeight="1" x14ac:dyDescent="0.2">
      <c r="P21838" s="75"/>
      <c r="Q21838" s="75"/>
      <c r="W21838" s="75"/>
      <c r="AD21838" s="77"/>
    </row>
    <row r="21839" spans="16:30" ht="4.5" customHeight="1" x14ac:dyDescent="0.2">
      <c r="P21839" s="75"/>
      <c r="Q21839" s="75"/>
      <c r="W21839" s="75"/>
      <c r="AD21839" s="77"/>
    </row>
    <row r="21840" spans="16:30" ht="4.5" customHeight="1" x14ac:dyDescent="0.2">
      <c r="P21840" s="75"/>
      <c r="Q21840" s="75"/>
      <c r="W21840" s="75"/>
      <c r="AD21840" s="77"/>
    </row>
    <row r="21841" spans="16:30" ht="4.5" customHeight="1" x14ac:dyDescent="0.2">
      <c r="P21841" s="75"/>
      <c r="Q21841" s="75"/>
      <c r="W21841" s="75"/>
      <c r="AD21841" s="77"/>
    </row>
    <row r="21842" spans="16:30" ht="4.5" customHeight="1" x14ac:dyDescent="0.2">
      <c r="P21842" s="75"/>
      <c r="Q21842" s="75"/>
      <c r="W21842" s="75"/>
      <c r="AD21842" s="77"/>
    </row>
    <row r="21843" spans="16:30" ht="4.5" customHeight="1" x14ac:dyDescent="0.2">
      <c r="P21843" s="75"/>
      <c r="Q21843" s="75"/>
      <c r="W21843" s="75"/>
      <c r="AD21843" s="77"/>
    </row>
    <row r="21844" spans="16:30" ht="4.5" customHeight="1" x14ac:dyDescent="0.2">
      <c r="P21844" s="75"/>
      <c r="Q21844" s="75"/>
      <c r="W21844" s="75"/>
      <c r="AD21844" s="77"/>
    </row>
    <row r="21845" spans="16:30" ht="4.5" customHeight="1" x14ac:dyDescent="0.2">
      <c r="P21845" s="75"/>
      <c r="Q21845" s="75"/>
      <c r="W21845" s="75"/>
      <c r="AD21845" s="77"/>
    </row>
    <row r="21846" spans="16:30" ht="4.5" customHeight="1" x14ac:dyDescent="0.2">
      <c r="P21846" s="75"/>
      <c r="Q21846" s="75"/>
      <c r="W21846" s="75"/>
      <c r="AD21846" s="77"/>
    </row>
    <row r="21847" spans="16:30" ht="4.5" customHeight="1" x14ac:dyDescent="0.2">
      <c r="P21847" s="75"/>
      <c r="Q21847" s="75"/>
      <c r="W21847" s="75"/>
      <c r="AD21847" s="77"/>
    </row>
    <row r="21848" spans="16:30" ht="4.5" customHeight="1" x14ac:dyDescent="0.2">
      <c r="P21848" s="75"/>
      <c r="Q21848" s="75"/>
      <c r="W21848" s="75"/>
      <c r="AD21848" s="77"/>
    </row>
    <row r="21849" spans="16:30" ht="4.5" customHeight="1" x14ac:dyDescent="0.2">
      <c r="P21849" s="75"/>
      <c r="Q21849" s="75"/>
      <c r="W21849" s="75"/>
      <c r="AD21849" s="77"/>
    </row>
    <row r="21850" spans="16:30" ht="4.5" customHeight="1" x14ac:dyDescent="0.2">
      <c r="P21850" s="75"/>
      <c r="Q21850" s="75"/>
      <c r="W21850" s="75"/>
      <c r="AD21850" s="77"/>
    </row>
    <row r="21851" spans="16:30" ht="4.5" customHeight="1" x14ac:dyDescent="0.2">
      <c r="P21851" s="75"/>
      <c r="Q21851" s="75"/>
      <c r="W21851" s="75"/>
      <c r="AD21851" s="77"/>
    </row>
    <row r="21852" spans="16:30" ht="4.5" customHeight="1" x14ac:dyDescent="0.2">
      <c r="P21852" s="75"/>
      <c r="Q21852" s="75"/>
      <c r="W21852" s="75"/>
      <c r="AD21852" s="77"/>
    </row>
    <row r="21853" spans="16:30" ht="4.5" customHeight="1" x14ac:dyDescent="0.2">
      <c r="P21853" s="75"/>
      <c r="Q21853" s="75"/>
      <c r="W21853" s="75"/>
      <c r="AD21853" s="77"/>
    </row>
    <row r="21854" spans="16:30" ht="4.5" customHeight="1" x14ac:dyDescent="0.2">
      <c r="P21854" s="75"/>
      <c r="Q21854" s="75"/>
      <c r="W21854" s="75"/>
      <c r="AD21854" s="77"/>
    </row>
    <row r="21855" spans="16:30" ht="4.5" customHeight="1" x14ac:dyDescent="0.2">
      <c r="P21855" s="75"/>
      <c r="Q21855" s="75"/>
      <c r="W21855" s="75"/>
      <c r="AD21855" s="77"/>
    </row>
    <row r="21856" spans="16:30" ht="4.5" customHeight="1" x14ac:dyDescent="0.2">
      <c r="P21856" s="75"/>
      <c r="Q21856" s="75"/>
      <c r="W21856" s="75"/>
      <c r="AD21856" s="77"/>
    </row>
    <row r="21857" spans="16:30" ht="4.5" customHeight="1" x14ac:dyDescent="0.2">
      <c r="P21857" s="75"/>
      <c r="Q21857" s="75"/>
      <c r="W21857" s="75"/>
      <c r="AD21857" s="77"/>
    </row>
    <row r="21858" spans="16:30" ht="4.5" customHeight="1" x14ac:dyDescent="0.2">
      <c r="P21858" s="75"/>
      <c r="Q21858" s="75"/>
      <c r="W21858" s="75"/>
      <c r="AD21858" s="77"/>
    </row>
    <row r="21859" spans="16:30" ht="4.5" customHeight="1" x14ac:dyDescent="0.2">
      <c r="P21859" s="75"/>
      <c r="Q21859" s="75"/>
      <c r="W21859" s="75"/>
      <c r="AD21859" s="77"/>
    </row>
    <row r="21860" spans="16:30" ht="4.5" customHeight="1" x14ac:dyDescent="0.2">
      <c r="P21860" s="75"/>
      <c r="Q21860" s="75"/>
      <c r="W21860" s="75"/>
      <c r="AD21860" s="77"/>
    </row>
    <row r="21861" spans="16:30" ht="4.5" customHeight="1" x14ac:dyDescent="0.2">
      <c r="P21861" s="75"/>
      <c r="Q21861" s="75"/>
      <c r="W21861" s="75"/>
      <c r="AD21861" s="77"/>
    </row>
    <row r="21862" spans="16:30" ht="4.5" customHeight="1" x14ac:dyDescent="0.2">
      <c r="P21862" s="75"/>
      <c r="Q21862" s="75"/>
      <c r="W21862" s="75"/>
      <c r="AD21862" s="77"/>
    </row>
    <row r="21863" spans="16:30" ht="4.5" customHeight="1" x14ac:dyDescent="0.2">
      <c r="P21863" s="75"/>
      <c r="Q21863" s="75"/>
      <c r="W21863" s="75"/>
      <c r="AD21863" s="77"/>
    </row>
    <row r="21864" spans="16:30" ht="4.5" customHeight="1" x14ac:dyDescent="0.2">
      <c r="P21864" s="75"/>
      <c r="Q21864" s="75"/>
      <c r="W21864" s="75"/>
      <c r="AD21864" s="77"/>
    </row>
    <row r="21865" spans="16:30" ht="4.5" customHeight="1" x14ac:dyDescent="0.2">
      <c r="P21865" s="75"/>
      <c r="Q21865" s="75"/>
      <c r="W21865" s="75"/>
      <c r="AD21865" s="77"/>
    </row>
    <row r="21866" spans="16:30" ht="4.5" customHeight="1" x14ac:dyDescent="0.2">
      <c r="P21866" s="75"/>
      <c r="Q21866" s="75"/>
      <c r="W21866" s="75"/>
      <c r="AD21866" s="77"/>
    </row>
    <row r="21867" spans="16:30" ht="4.5" customHeight="1" x14ac:dyDescent="0.2">
      <c r="P21867" s="75"/>
      <c r="Q21867" s="75"/>
      <c r="W21867" s="75"/>
      <c r="AD21867" s="77"/>
    </row>
    <row r="21868" spans="16:30" ht="4.5" customHeight="1" x14ac:dyDescent="0.2">
      <c r="P21868" s="75"/>
      <c r="Q21868" s="75"/>
      <c r="W21868" s="75"/>
      <c r="AD21868" s="77"/>
    </row>
    <row r="21869" spans="16:30" ht="4.5" customHeight="1" x14ac:dyDescent="0.2">
      <c r="P21869" s="75"/>
      <c r="Q21869" s="75"/>
      <c r="W21869" s="75"/>
      <c r="AD21869" s="77"/>
    </row>
    <row r="21870" spans="16:30" ht="4.5" customHeight="1" x14ac:dyDescent="0.2">
      <c r="P21870" s="75"/>
      <c r="Q21870" s="75"/>
      <c r="W21870" s="75"/>
      <c r="AD21870" s="77"/>
    </row>
    <row r="21871" spans="16:30" ht="4.5" customHeight="1" x14ac:dyDescent="0.2">
      <c r="P21871" s="75"/>
      <c r="Q21871" s="75"/>
      <c r="W21871" s="75"/>
      <c r="AD21871" s="77"/>
    </row>
    <row r="21872" spans="16:30" ht="4.5" customHeight="1" x14ac:dyDescent="0.2">
      <c r="P21872" s="75"/>
      <c r="Q21872" s="75"/>
      <c r="W21872" s="75"/>
      <c r="AD21872" s="77"/>
    </row>
    <row r="21873" spans="16:30" ht="4.5" customHeight="1" x14ac:dyDescent="0.2">
      <c r="P21873" s="75"/>
      <c r="Q21873" s="75"/>
      <c r="W21873" s="75"/>
      <c r="AD21873" s="77"/>
    </row>
    <row r="21874" spans="16:30" ht="4.5" customHeight="1" x14ac:dyDescent="0.2">
      <c r="P21874" s="75"/>
      <c r="Q21874" s="75"/>
      <c r="W21874" s="75"/>
      <c r="AD21874" s="77"/>
    </row>
    <row r="21875" spans="16:30" ht="4.5" customHeight="1" x14ac:dyDescent="0.2">
      <c r="P21875" s="75"/>
      <c r="Q21875" s="75"/>
      <c r="W21875" s="75"/>
      <c r="AD21875" s="77"/>
    </row>
    <row r="21876" spans="16:30" ht="4.5" customHeight="1" x14ac:dyDescent="0.2">
      <c r="P21876" s="75"/>
      <c r="Q21876" s="75"/>
      <c r="W21876" s="75"/>
      <c r="AD21876" s="77"/>
    </row>
    <row r="21877" spans="16:30" ht="4.5" customHeight="1" x14ac:dyDescent="0.2">
      <c r="P21877" s="75"/>
      <c r="Q21877" s="75"/>
      <c r="W21877" s="75"/>
      <c r="AD21877" s="77"/>
    </row>
    <row r="21878" spans="16:30" ht="4.5" customHeight="1" x14ac:dyDescent="0.2">
      <c r="P21878" s="75"/>
      <c r="Q21878" s="75"/>
      <c r="W21878" s="75"/>
      <c r="AD21878" s="77"/>
    </row>
    <row r="21879" spans="16:30" ht="4.5" customHeight="1" x14ac:dyDescent="0.2">
      <c r="P21879" s="75"/>
      <c r="Q21879" s="75"/>
      <c r="W21879" s="75"/>
      <c r="AD21879" s="77"/>
    </row>
    <row r="21880" spans="16:30" ht="4.5" customHeight="1" x14ac:dyDescent="0.2">
      <c r="P21880" s="75"/>
      <c r="Q21880" s="75"/>
      <c r="W21880" s="75"/>
      <c r="AD21880" s="77"/>
    </row>
    <row r="21881" spans="16:30" ht="4.5" customHeight="1" x14ac:dyDescent="0.2">
      <c r="P21881" s="75"/>
      <c r="Q21881" s="75"/>
      <c r="W21881" s="75"/>
      <c r="AD21881" s="77"/>
    </row>
    <row r="21882" spans="16:30" ht="4.5" customHeight="1" x14ac:dyDescent="0.2">
      <c r="P21882" s="75"/>
      <c r="Q21882" s="75"/>
      <c r="W21882" s="75"/>
      <c r="AD21882" s="77"/>
    </row>
    <row r="21883" spans="16:30" ht="4.5" customHeight="1" x14ac:dyDescent="0.2">
      <c r="P21883" s="75"/>
      <c r="Q21883" s="75"/>
      <c r="W21883" s="75"/>
      <c r="AD21883" s="77"/>
    </row>
    <row r="21884" spans="16:30" ht="4.5" customHeight="1" x14ac:dyDescent="0.2">
      <c r="P21884" s="75"/>
      <c r="Q21884" s="75"/>
      <c r="W21884" s="75"/>
      <c r="AD21884" s="77"/>
    </row>
    <row r="21885" spans="16:30" ht="4.5" customHeight="1" x14ac:dyDescent="0.2">
      <c r="P21885" s="75"/>
      <c r="Q21885" s="75"/>
      <c r="W21885" s="75"/>
      <c r="AD21885" s="77"/>
    </row>
    <row r="21886" spans="16:30" ht="4.5" customHeight="1" x14ac:dyDescent="0.2">
      <c r="P21886" s="75"/>
      <c r="Q21886" s="75"/>
      <c r="W21886" s="75"/>
      <c r="AD21886" s="77"/>
    </row>
    <row r="21887" spans="16:30" ht="4.5" customHeight="1" x14ac:dyDescent="0.2">
      <c r="P21887" s="75"/>
      <c r="Q21887" s="75"/>
      <c r="W21887" s="75"/>
      <c r="AD21887" s="77"/>
    </row>
    <row r="21888" spans="16:30" ht="4.5" customHeight="1" x14ac:dyDescent="0.2">
      <c r="P21888" s="75"/>
      <c r="Q21888" s="75"/>
      <c r="W21888" s="75"/>
      <c r="AD21888" s="77"/>
    </row>
    <row r="21889" spans="16:30" ht="4.5" customHeight="1" x14ac:dyDescent="0.2">
      <c r="P21889" s="75"/>
      <c r="Q21889" s="75"/>
      <c r="W21889" s="75"/>
      <c r="AD21889" s="77"/>
    </row>
    <row r="21890" spans="16:30" ht="4.5" customHeight="1" x14ac:dyDescent="0.2">
      <c r="P21890" s="75"/>
      <c r="Q21890" s="75"/>
      <c r="W21890" s="75"/>
      <c r="AD21890" s="77"/>
    </row>
    <row r="21891" spans="16:30" ht="4.5" customHeight="1" x14ac:dyDescent="0.2">
      <c r="P21891" s="75"/>
      <c r="Q21891" s="75"/>
      <c r="W21891" s="75"/>
      <c r="AD21891" s="77"/>
    </row>
    <row r="21892" spans="16:30" ht="4.5" customHeight="1" x14ac:dyDescent="0.2">
      <c r="P21892" s="75"/>
      <c r="Q21892" s="75"/>
      <c r="W21892" s="75"/>
      <c r="AD21892" s="77"/>
    </row>
    <row r="21893" spans="16:30" ht="4.5" customHeight="1" x14ac:dyDescent="0.2">
      <c r="P21893" s="75"/>
      <c r="Q21893" s="75"/>
      <c r="W21893" s="75"/>
      <c r="AD21893" s="77"/>
    </row>
    <row r="21894" spans="16:30" ht="4.5" customHeight="1" x14ac:dyDescent="0.2">
      <c r="P21894" s="75"/>
      <c r="Q21894" s="75"/>
      <c r="W21894" s="75"/>
      <c r="AD21894" s="77"/>
    </row>
    <row r="21895" spans="16:30" ht="4.5" customHeight="1" x14ac:dyDescent="0.2">
      <c r="P21895" s="75"/>
      <c r="Q21895" s="75"/>
      <c r="W21895" s="75"/>
      <c r="AD21895" s="77"/>
    </row>
    <row r="21896" spans="16:30" ht="4.5" customHeight="1" x14ac:dyDescent="0.2">
      <c r="P21896" s="75"/>
      <c r="Q21896" s="75"/>
      <c r="W21896" s="75"/>
      <c r="AD21896" s="77"/>
    </row>
    <row r="21897" spans="16:30" ht="4.5" customHeight="1" x14ac:dyDescent="0.2">
      <c r="P21897" s="75"/>
      <c r="Q21897" s="75"/>
      <c r="W21897" s="75"/>
      <c r="AD21897" s="77"/>
    </row>
    <row r="21898" spans="16:30" ht="4.5" customHeight="1" x14ac:dyDescent="0.2">
      <c r="P21898" s="75"/>
      <c r="Q21898" s="75"/>
      <c r="W21898" s="75"/>
      <c r="AD21898" s="77"/>
    </row>
    <row r="21899" spans="16:30" ht="4.5" customHeight="1" x14ac:dyDescent="0.2">
      <c r="P21899" s="75"/>
      <c r="Q21899" s="75"/>
      <c r="W21899" s="75"/>
      <c r="AD21899" s="77"/>
    </row>
    <row r="21900" spans="16:30" ht="4.5" customHeight="1" x14ac:dyDescent="0.2">
      <c r="P21900" s="75"/>
      <c r="Q21900" s="75"/>
      <c r="W21900" s="75"/>
      <c r="AD21900" s="77"/>
    </row>
    <row r="21901" spans="16:30" ht="4.5" customHeight="1" x14ac:dyDescent="0.2">
      <c r="P21901" s="75"/>
      <c r="Q21901" s="75"/>
      <c r="W21901" s="75"/>
      <c r="AD21901" s="77"/>
    </row>
    <row r="21902" spans="16:30" ht="4.5" customHeight="1" x14ac:dyDescent="0.2">
      <c r="P21902" s="75"/>
      <c r="Q21902" s="75"/>
      <c r="W21902" s="75"/>
      <c r="AD21902" s="77"/>
    </row>
    <row r="21903" spans="16:30" ht="4.5" customHeight="1" x14ac:dyDescent="0.2">
      <c r="P21903" s="75"/>
      <c r="Q21903" s="75"/>
      <c r="W21903" s="75"/>
      <c r="AD21903" s="77"/>
    </row>
    <row r="21904" spans="16:30" ht="4.5" customHeight="1" x14ac:dyDescent="0.2">
      <c r="P21904" s="75"/>
      <c r="Q21904" s="75"/>
      <c r="W21904" s="75"/>
      <c r="AD21904" s="77"/>
    </row>
    <row r="21905" spans="16:30" ht="4.5" customHeight="1" x14ac:dyDescent="0.2">
      <c r="P21905" s="75"/>
      <c r="Q21905" s="75"/>
      <c r="W21905" s="75"/>
      <c r="AD21905" s="77"/>
    </row>
    <row r="21906" spans="16:30" ht="4.5" customHeight="1" x14ac:dyDescent="0.2">
      <c r="P21906" s="75"/>
      <c r="Q21906" s="75"/>
      <c r="W21906" s="75"/>
      <c r="AD21906" s="77"/>
    </row>
    <row r="21907" spans="16:30" ht="4.5" customHeight="1" x14ac:dyDescent="0.2">
      <c r="P21907" s="75"/>
      <c r="Q21907" s="75"/>
      <c r="W21907" s="75"/>
      <c r="AD21907" s="77"/>
    </row>
    <row r="21908" spans="16:30" ht="4.5" customHeight="1" x14ac:dyDescent="0.2">
      <c r="P21908" s="75"/>
      <c r="Q21908" s="75"/>
      <c r="W21908" s="75"/>
      <c r="AD21908" s="77"/>
    </row>
    <row r="21909" spans="16:30" ht="4.5" customHeight="1" x14ac:dyDescent="0.2">
      <c r="P21909" s="75"/>
      <c r="Q21909" s="75"/>
      <c r="W21909" s="75"/>
      <c r="AD21909" s="77"/>
    </row>
    <row r="21910" spans="16:30" ht="4.5" customHeight="1" x14ac:dyDescent="0.2">
      <c r="P21910" s="75"/>
      <c r="Q21910" s="75"/>
      <c r="W21910" s="75"/>
      <c r="AD21910" s="77"/>
    </row>
    <row r="21911" spans="16:30" ht="4.5" customHeight="1" x14ac:dyDescent="0.2">
      <c r="P21911" s="75"/>
      <c r="Q21911" s="75"/>
      <c r="W21911" s="75"/>
      <c r="AD21911" s="77"/>
    </row>
    <row r="21912" spans="16:30" ht="4.5" customHeight="1" x14ac:dyDescent="0.2">
      <c r="P21912" s="75"/>
      <c r="Q21912" s="75"/>
      <c r="W21912" s="75"/>
      <c r="AD21912" s="77"/>
    </row>
    <row r="21913" spans="16:30" ht="4.5" customHeight="1" x14ac:dyDescent="0.2">
      <c r="P21913" s="75"/>
      <c r="Q21913" s="75"/>
      <c r="W21913" s="75"/>
      <c r="AD21913" s="77"/>
    </row>
    <row r="21914" spans="16:30" ht="4.5" customHeight="1" x14ac:dyDescent="0.2">
      <c r="P21914" s="75"/>
      <c r="Q21914" s="75"/>
      <c r="W21914" s="75"/>
      <c r="AD21914" s="77"/>
    </row>
    <row r="21915" spans="16:30" ht="4.5" customHeight="1" x14ac:dyDescent="0.2">
      <c r="P21915" s="75"/>
      <c r="Q21915" s="75"/>
      <c r="W21915" s="75"/>
      <c r="AD21915" s="77"/>
    </row>
    <row r="21916" spans="16:30" ht="4.5" customHeight="1" x14ac:dyDescent="0.2">
      <c r="P21916" s="75"/>
      <c r="Q21916" s="75"/>
      <c r="W21916" s="75"/>
      <c r="AD21916" s="77"/>
    </row>
    <row r="21917" spans="16:30" ht="4.5" customHeight="1" x14ac:dyDescent="0.2">
      <c r="P21917" s="75"/>
      <c r="Q21917" s="75"/>
      <c r="W21917" s="75"/>
      <c r="AD21917" s="77"/>
    </row>
    <row r="21918" spans="16:30" ht="4.5" customHeight="1" x14ac:dyDescent="0.2">
      <c r="P21918" s="75"/>
      <c r="Q21918" s="75"/>
      <c r="W21918" s="75"/>
      <c r="AD21918" s="77"/>
    </row>
    <row r="21919" spans="16:30" ht="4.5" customHeight="1" x14ac:dyDescent="0.2">
      <c r="P21919" s="75"/>
      <c r="Q21919" s="75"/>
      <c r="W21919" s="75"/>
      <c r="AD21919" s="77"/>
    </row>
    <row r="21920" spans="16:30" ht="4.5" customHeight="1" x14ac:dyDescent="0.2">
      <c r="P21920" s="75"/>
      <c r="Q21920" s="75"/>
      <c r="W21920" s="75"/>
      <c r="AD21920" s="77"/>
    </row>
    <row r="21921" spans="16:30" ht="4.5" customHeight="1" x14ac:dyDescent="0.2">
      <c r="P21921" s="75"/>
      <c r="Q21921" s="75"/>
      <c r="W21921" s="75"/>
      <c r="AD21921" s="77"/>
    </row>
    <row r="21922" spans="16:30" ht="4.5" customHeight="1" x14ac:dyDescent="0.2">
      <c r="P21922" s="75"/>
      <c r="Q21922" s="75"/>
      <c r="W21922" s="75"/>
      <c r="AD21922" s="77"/>
    </row>
    <row r="21923" spans="16:30" ht="4.5" customHeight="1" x14ac:dyDescent="0.2">
      <c r="P21923" s="75"/>
      <c r="Q21923" s="75"/>
      <c r="W21923" s="75"/>
      <c r="AD21923" s="77"/>
    </row>
    <row r="21924" spans="16:30" ht="4.5" customHeight="1" x14ac:dyDescent="0.2">
      <c r="P21924" s="75"/>
      <c r="Q21924" s="75"/>
      <c r="W21924" s="75"/>
      <c r="AD21924" s="77"/>
    </row>
    <row r="21925" spans="16:30" ht="4.5" customHeight="1" x14ac:dyDescent="0.2">
      <c r="P21925" s="75"/>
      <c r="Q21925" s="75"/>
      <c r="W21925" s="75"/>
      <c r="AD21925" s="77"/>
    </row>
    <row r="21926" spans="16:30" ht="4.5" customHeight="1" x14ac:dyDescent="0.2">
      <c r="P21926" s="75"/>
      <c r="Q21926" s="75"/>
      <c r="W21926" s="75"/>
      <c r="AD21926" s="77"/>
    </row>
    <row r="21927" spans="16:30" ht="4.5" customHeight="1" x14ac:dyDescent="0.2">
      <c r="P21927" s="75"/>
      <c r="Q21927" s="75"/>
      <c r="W21927" s="75"/>
      <c r="AD21927" s="77"/>
    </row>
    <row r="21928" spans="16:30" ht="4.5" customHeight="1" x14ac:dyDescent="0.2">
      <c r="P21928" s="75"/>
      <c r="Q21928" s="75"/>
      <c r="W21928" s="75"/>
      <c r="AD21928" s="77"/>
    </row>
    <row r="21929" spans="16:30" ht="4.5" customHeight="1" x14ac:dyDescent="0.2">
      <c r="P21929" s="75"/>
      <c r="Q21929" s="75"/>
      <c r="W21929" s="75"/>
      <c r="AD21929" s="77"/>
    </row>
    <row r="21930" spans="16:30" ht="4.5" customHeight="1" x14ac:dyDescent="0.2">
      <c r="P21930" s="75"/>
      <c r="Q21930" s="75"/>
      <c r="W21930" s="75"/>
      <c r="AD21930" s="77"/>
    </row>
    <row r="21931" spans="16:30" ht="4.5" customHeight="1" x14ac:dyDescent="0.2">
      <c r="P21931" s="75"/>
      <c r="Q21931" s="75"/>
      <c r="W21931" s="75"/>
      <c r="AD21931" s="77"/>
    </row>
    <row r="21932" spans="16:30" ht="4.5" customHeight="1" x14ac:dyDescent="0.2">
      <c r="P21932" s="75"/>
      <c r="Q21932" s="75"/>
      <c r="W21932" s="75"/>
      <c r="AD21932" s="77"/>
    </row>
    <row r="21933" spans="16:30" ht="4.5" customHeight="1" x14ac:dyDescent="0.2">
      <c r="P21933" s="75"/>
      <c r="Q21933" s="75"/>
      <c r="W21933" s="75"/>
      <c r="AD21933" s="77"/>
    </row>
    <row r="21934" spans="16:30" ht="4.5" customHeight="1" x14ac:dyDescent="0.2">
      <c r="P21934" s="75"/>
      <c r="Q21934" s="75"/>
      <c r="W21934" s="75"/>
      <c r="AD21934" s="77"/>
    </row>
    <row r="21935" spans="16:30" ht="4.5" customHeight="1" x14ac:dyDescent="0.2">
      <c r="P21935" s="75"/>
      <c r="Q21935" s="75"/>
      <c r="W21935" s="75"/>
      <c r="AD21935" s="77"/>
    </row>
    <row r="21936" spans="16:30" ht="4.5" customHeight="1" x14ac:dyDescent="0.2">
      <c r="P21936" s="75"/>
      <c r="Q21936" s="75"/>
      <c r="W21936" s="75"/>
      <c r="AD21936" s="77"/>
    </row>
    <row r="21937" spans="16:30" ht="4.5" customHeight="1" x14ac:dyDescent="0.2">
      <c r="P21937" s="75"/>
      <c r="Q21937" s="75"/>
      <c r="W21937" s="75"/>
      <c r="AD21937" s="77"/>
    </row>
    <row r="21938" spans="16:30" ht="4.5" customHeight="1" x14ac:dyDescent="0.2">
      <c r="P21938" s="75"/>
      <c r="Q21938" s="75"/>
      <c r="W21938" s="75"/>
      <c r="AD21938" s="77"/>
    </row>
    <row r="21939" spans="16:30" ht="4.5" customHeight="1" x14ac:dyDescent="0.2">
      <c r="P21939" s="75"/>
      <c r="Q21939" s="75"/>
      <c r="W21939" s="75"/>
      <c r="AD21939" s="77"/>
    </row>
    <row r="21940" spans="16:30" ht="4.5" customHeight="1" x14ac:dyDescent="0.2">
      <c r="P21940" s="75"/>
      <c r="Q21940" s="75"/>
      <c r="W21940" s="75"/>
      <c r="AD21940" s="77"/>
    </row>
    <row r="21941" spans="16:30" ht="4.5" customHeight="1" x14ac:dyDescent="0.2">
      <c r="P21941" s="75"/>
      <c r="Q21941" s="75"/>
      <c r="W21941" s="75"/>
      <c r="AD21941" s="77"/>
    </row>
    <row r="21942" spans="16:30" ht="4.5" customHeight="1" x14ac:dyDescent="0.2">
      <c r="P21942" s="75"/>
      <c r="Q21942" s="75"/>
      <c r="W21942" s="75"/>
      <c r="AD21942" s="77"/>
    </row>
    <row r="21943" spans="16:30" ht="4.5" customHeight="1" x14ac:dyDescent="0.2">
      <c r="P21943" s="75"/>
      <c r="Q21943" s="75"/>
      <c r="W21943" s="75"/>
      <c r="AD21943" s="77"/>
    </row>
    <row r="21944" spans="16:30" ht="4.5" customHeight="1" x14ac:dyDescent="0.2">
      <c r="P21944" s="75"/>
      <c r="Q21944" s="75"/>
      <c r="W21944" s="75"/>
      <c r="AD21944" s="77"/>
    </row>
    <row r="21945" spans="16:30" ht="4.5" customHeight="1" x14ac:dyDescent="0.2">
      <c r="P21945" s="75"/>
      <c r="Q21945" s="75"/>
      <c r="W21945" s="75"/>
      <c r="AD21945" s="77"/>
    </row>
    <row r="21946" spans="16:30" ht="4.5" customHeight="1" x14ac:dyDescent="0.2">
      <c r="P21946" s="75"/>
      <c r="Q21946" s="75"/>
      <c r="W21946" s="75"/>
      <c r="AD21946" s="77"/>
    </row>
    <row r="21947" spans="16:30" ht="4.5" customHeight="1" x14ac:dyDescent="0.2">
      <c r="P21947" s="75"/>
      <c r="Q21947" s="75"/>
      <c r="W21947" s="75"/>
      <c r="AD21947" s="77"/>
    </row>
    <row r="21948" spans="16:30" ht="4.5" customHeight="1" x14ac:dyDescent="0.2">
      <c r="P21948" s="75"/>
      <c r="Q21948" s="75"/>
      <c r="W21948" s="75"/>
      <c r="AD21948" s="77"/>
    </row>
    <row r="21949" spans="16:30" ht="4.5" customHeight="1" x14ac:dyDescent="0.2">
      <c r="P21949" s="75"/>
      <c r="Q21949" s="75"/>
      <c r="W21949" s="75"/>
      <c r="AD21949" s="77"/>
    </row>
    <row r="21950" spans="16:30" ht="4.5" customHeight="1" x14ac:dyDescent="0.2">
      <c r="P21950" s="75"/>
      <c r="Q21950" s="75"/>
      <c r="W21950" s="75"/>
      <c r="AD21950" s="77"/>
    </row>
    <row r="21951" spans="16:30" ht="4.5" customHeight="1" x14ac:dyDescent="0.2">
      <c r="P21951" s="75"/>
      <c r="Q21951" s="75"/>
      <c r="W21951" s="75"/>
      <c r="AD21951" s="77"/>
    </row>
    <row r="21952" spans="16:30" ht="4.5" customHeight="1" x14ac:dyDescent="0.2">
      <c r="P21952" s="75"/>
      <c r="Q21952" s="75"/>
      <c r="W21952" s="75"/>
      <c r="AD21952" s="77"/>
    </row>
    <row r="21953" spans="16:30" ht="4.5" customHeight="1" x14ac:dyDescent="0.2">
      <c r="P21953" s="75"/>
      <c r="Q21953" s="75"/>
      <c r="W21953" s="75"/>
      <c r="AD21953" s="77"/>
    </row>
    <row r="21954" spans="16:30" ht="4.5" customHeight="1" x14ac:dyDescent="0.2">
      <c r="P21954" s="75"/>
      <c r="Q21954" s="75"/>
      <c r="W21954" s="75"/>
      <c r="AD21954" s="77"/>
    </row>
    <row r="21955" spans="16:30" ht="4.5" customHeight="1" x14ac:dyDescent="0.2">
      <c r="P21955" s="75"/>
      <c r="Q21955" s="75"/>
      <c r="W21955" s="75"/>
      <c r="AD21955" s="77"/>
    </row>
    <row r="21956" spans="16:30" ht="4.5" customHeight="1" x14ac:dyDescent="0.2">
      <c r="P21956" s="75"/>
      <c r="Q21956" s="75"/>
      <c r="W21956" s="75"/>
      <c r="AD21956" s="77"/>
    </row>
    <row r="21957" spans="16:30" ht="4.5" customHeight="1" x14ac:dyDescent="0.2">
      <c r="P21957" s="75"/>
      <c r="Q21957" s="75"/>
      <c r="W21957" s="75"/>
      <c r="AD21957" s="77"/>
    </row>
    <row r="21958" spans="16:30" ht="4.5" customHeight="1" x14ac:dyDescent="0.2">
      <c r="P21958" s="75"/>
      <c r="Q21958" s="75"/>
      <c r="W21958" s="75"/>
      <c r="AD21958" s="77"/>
    </row>
    <row r="21959" spans="16:30" ht="4.5" customHeight="1" x14ac:dyDescent="0.2">
      <c r="P21959" s="75"/>
      <c r="Q21959" s="75"/>
      <c r="W21959" s="75"/>
      <c r="AD21959" s="77"/>
    </row>
    <row r="21960" spans="16:30" ht="4.5" customHeight="1" x14ac:dyDescent="0.2">
      <c r="P21960" s="75"/>
      <c r="Q21960" s="75"/>
      <c r="W21960" s="75"/>
      <c r="AD21960" s="77"/>
    </row>
    <row r="21961" spans="16:30" ht="4.5" customHeight="1" x14ac:dyDescent="0.2">
      <c r="P21961" s="75"/>
      <c r="Q21961" s="75"/>
      <c r="W21961" s="75"/>
      <c r="AD21961" s="77"/>
    </row>
    <row r="21962" spans="16:30" ht="4.5" customHeight="1" x14ac:dyDescent="0.2">
      <c r="P21962" s="75"/>
      <c r="Q21962" s="75"/>
      <c r="W21962" s="75"/>
      <c r="AD21962" s="77"/>
    </row>
    <row r="21963" spans="16:30" ht="4.5" customHeight="1" x14ac:dyDescent="0.2">
      <c r="P21963" s="75"/>
      <c r="Q21963" s="75"/>
      <c r="W21963" s="75"/>
      <c r="AD21963" s="77"/>
    </row>
    <row r="21964" spans="16:30" ht="4.5" customHeight="1" x14ac:dyDescent="0.2">
      <c r="P21964" s="75"/>
      <c r="Q21964" s="75"/>
      <c r="W21964" s="75"/>
      <c r="AD21964" s="77"/>
    </row>
    <row r="21965" spans="16:30" ht="4.5" customHeight="1" x14ac:dyDescent="0.2">
      <c r="P21965" s="75"/>
      <c r="Q21965" s="75"/>
      <c r="W21965" s="75"/>
      <c r="AD21965" s="77"/>
    </row>
    <row r="21966" spans="16:30" ht="4.5" customHeight="1" x14ac:dyDescent="0.2">
      <c r="P21966" s="75"/>
      <c r="Q21966" s="75"/>
      <c r="W21966" s="75"/>
      <c r="AD21966" s="77"/>
    </row>
    <row r="21967" spans="16:30" ht="4.5" customHeight="1" x14ac:dyDescent="0.2">
      <c r="P21967" s="75"/>
      <c r="Q21967" s="75"/>
      <c r="W21967" s="75"/>
      <c r="AD21967" s="77"/>
    </row>
    <row r="21968" spans="16:30" ht="4.5" customHeight="1" x14ac:dyDescent="0.2">
      <c r="P21968" s="75"/>
      <c r="Q21968" s="75"/>
      <c r="W21968" s="75"/>
      <c r="AD21968" s="77"/>
    </row>
    <row r="21969" spans="16:30" ht="4.5" customHeight="1" x14ac:dyDescent="0.2">
      <c r="P21969" s="75"/>
      <c r="Q21969" s="75"/>
      <c r="W21969" s="75"/>
      <c r="AD21969" s="77"/>
    </row>
    <row r="21970" spans="16:30" ht="4.5" customHeight="1" x14ac:dyDescent="0.2">
      <c r="P21970" s="75"/>
      <c r="Q21970" s="75"/>
      <c r="W21970" s="75"/>
      <c r="AD21970" s="77"/>
    </row>
    <row r="21971" spans="16:30" ht="4.5" customHeight="1" x14ac:dyDescent="0.2">
      <c r="P21971" s="75"/>
      <c r="Q21971" s="75"/>
      <c r="W21971" s="75"/>
      <c r="AD21971" s="77"/>
    </row>
    <row r="21972" spans="16:30" ht="4.5" customHeight="1" x14ac:dyDescent="0.2">
      <c r="P21972" s="75"/>
      <c r="Q21972" s="75"/>
      <c r="W21972" s="75"/>
      <c r="AD21972" s="77"/>
    </row>
    <row r="21973" spans="16:30" ht="4.5" customHeight="1" x14ac:dyDescent="0.2">
      <c r="P21973" s="75"/>
      <c r="Q21973" s="75"/>
      <c r="W21973" s="75"/>
      <c r="AD21973" s="77"/>
    </row>
    <row r="21974" spans="16:30" ht="4.5" customHeight="1" x14ac:dyDescent="0.2">
      <c r="P21974" s="75"/>
      <c r="Q21974" s="75"/>
      <c r="W21974" s="75"/>
      <c r="AD21974" s="77"/>
    </row>
    <row r="21975" spans="16:30" ht="4.5" customHeight="1" x14ac:dyDescent="0.2">
      <c r="P21975" s="75"/>
      <c r="Q21975" s="75"/>
      <c r="W21975" s="75"/>
      <c r="AD21975" s="77"/>
    </row>
    <row r="21976" spans="16:30" ht="4.5" customHeight="1" x14ac:dyDescent="0.2">
      <c r="P21976" s="75"/>
      <c r="Q21976" s="75"/>
      <c r="W21976" s="75"/>
      <c r="AD21976" s="77"/>
    </row>
    <row r="21977" spans="16:30" ht="4.5" customHeight="1" x14ac:dyDescent="0.2">
      <c r="P21977" s="75"/>
      <c r="Q21977" s="75"/>
      <c r="W21977" s="75"/>
      <c r="AD21977" s="77"/>
    </row>
    <row r="21978" spans="16:30" ht="4.5" customHeight="1" x14ac:dyDescent="0.2">
      <c r="P21978" s="75"/>
      <c r="Q21978" s="75"/>
      <c r="W21978" s="75"/>
      <c r="AD21978" s="77"/>
    </row>
    <row r="21979" spans="16:30" ht="4.5" customHeight="1" x14ac:dyDescent="0.2">
      <c r="P21979" s="75"/>
      <c r="Q21979" s="75"/>
      <c r="W21979" s="75"/>
      <c r="AD21979" s="77"/>
    </row>
    <row r="21980" spans="16:30" ht="4.5" customHeight="1" x14ac:dyDescent="0.2">
      <c r="P21980" s="75"/>
      <c r="Q21980" s="75"/>
      <c r="W21980" s="75"/>
      <c r="AD21980" s="77"/>
    </row>
    <row r="21981" spans="16:30" ht="4.5" customHeight="1" x14ac:dyDescent="0.2">
      <c r="P21981" s="75"/>
      <c r="Q21981" s="75"/>
      <c r="W21981" s="75"/>
      <c r="AD21981" s="77"/>
    </row>
    <row r="21982" spans="16:30" ht="4.5" customHeight="1" x14ac:dyDescent="0.2">
      <c r="P21982" s="75"/>
      <c r="Q21982" s="75"/>
      <c r="W21982" s="75"/>
      <c r="AD21982" s="77"/>
    </row>
    <row r="21983" spans="16:30" ht="4.5" customHeight="1" x14ac:dyDescent="0.2">
      <c r="P21983" s="75"/>
      <c r="Q21983" s="75"/>
      <c r="W21983" s="75"/>
      <c r="AD21983" s="77"/>
    </row>
    <row r="21984" spans="16:30" ht="4.5" customHeight="1" x14ac:dyDescent="0.2">
      <c r="P21984" s="75"/>
      <c r="Q21984" s="75"/>
      <c r="W21984" s="75"/>
      <c r="AD21984" s="77"/>
    </row>
    <row r="21985" spans="16:30" ht="4.5" customHeight="1" x14ac:dyDescent="0.2">
      <c r="P21985" s="75"/>
      <c r="Q21985" s="75"/>
      <c r="W21985" s="75"/>
      <c r="AD21985" s="77"/>
    </row>
    <row r="21986" spans="16:30" ht="4.5" customHeight="1" x14ac:dyDescent="0.2">
      <c r="P21986" s="75"/>
      <c r="Q21986" s="75"/>
      <c r="W21986" s="75"/>
      <c r="AD21986" s="77"/>
    </row>
    <row r="21987" spans="16:30" ht="4.5" customHeight="1" x14ac:dyDescent="0.2">
      <c r="P21987" s="75"/>
      <c r="Q21987" s="75"/>
      <c r="W21987" s="75"/>
      <c r="AD21987" s="77"/>
    </row>
    <row r="21988" spans="16:30" ht="4.5" customHeight="1" x14ac:dyDescent="0.2">
      <c r="P21988" s="75"/>
      <c r="Q21988" s="75"/>
      <c r="W21988" s="75"/>
      <c r="AD21988" s="77"/>
    </row>
    <row r="21989" spans="16:30" ht="4.5" customHeight="1" x14ac:dyDescent="0.2">
      <c r="P21989" s="75"/>
      <c r="Q21989" s="75"/>
      <c r="W21989" s="75"/>
      <c r="AD21989" s="77"/>
    </row>
    <row r="21990" spans="16:30" ht="4.5" customHeight="1" x14ac:dyDescent="0.2">
      <c r="P21990" s="75"/>
      <c r="Q21990" s="75"/>
      <c r="W21990" s="75"/>
      <c r="AD21990" s="77"/>
    </row>
    <row r="21991" spans="16:30" ht="4.5" customHeight="1" x14ac:dyDescent="0.2">
      <c r="P21991" s="75"/>
      <c r="Q21991" s="75"/>
      <c r="W21991" s="75"/>
      <c r="AD21991" s="77"/>
    </row>
    <row r="21992" spans="16:30" ht="4.5" customHeight="1" x14ac:dyDescent="0.2">
      <c r="P21992" s="75"/>
      <c r="Q21992" s="75"/>
      <c r="W21992" s="75"/>
      <c r="AD21992" s="77"/>
    </row>
    <row r="21993" spans="16:30" ht="4.5" customHeight="1" x14ac:dyDescent="0.2">
      <c r="P21993" s="75"/>
      <c r="Q21993" s="75"/>
      <c r="W21993" s="75"/>
      <c r="AD21993" s="77"/>
    </row>
    <row r="21994" spans="16:30" ht="4.5" customHeight="1" x14ac:dyDescent="0.2">
      <c r="P21994" s="75"/>
      <c r="Q21994" s="75"/>
      <c r="W21994" s="75"/>
      <c r="AD21994" s="77"/>
    </row>
    <row r="21995" spans="16:30" ht="4.5" customHeight="1" x14ac:dyDescent="0.2">
      <c r="P21995" s="75"/>
      <c r="Q21995" s="75"/>
      <c r="W21995" s="75"/>
      <c r="AD21995" s="77"/>
    </row>
    <row r="21996" spans="16:30" ht="4.5" customHeight="1" x14ac:dyDescent="0.2">
      <c r="P21996" s="75"/>
      <c r="Q21996" s="75"/>
      <c r="W21996" s="75"/>
      <c r="AD21996" s="77"/>
    </row>
    <row r="21997" spans="16:30" ht="4.5" customHeight="1" x14ac:dyDescent="0.2">
      <c r="P21997" s="75"/>
      <c r="Q21997" s="75"/>
      <c r="W21997" s="75"/>
      <c r="AD21997" s="77"/>
    </row>
    <row r="21998" spans="16:30" ht="4.5" customHeight="1" x14ac:dyDescent="0.2">
      <c r="P21998" s="75"/>
      <c r="Q21998" s="75"/>
      <c r="W21998" s="75"/>
      <c r="AD21998" s="77"/>
    </row>
    <row r="21999" spans="16:30" ht="4.5" customHeight="1" x14ac:dyDescent="0.2">
      <c r="P21999" s="75"/>
      <c r="Q21999" s="75"/>
      <c r="W21999" s="75"/>
      <c r="AD21999" s="77"/>
    </row>
    <row r="22000" spans="16:30" ht="4.5" customHeight="1" x14ac:dyDescent="0.2">
      <c r="P22000" s="75"/>
      <c r="Q22000" s="75"/>
      <c r="W22000" s="75"/>
      <c r="AD22000" s="77"/>
    </row>
    <row r="22001" spans="16:30" ht="4.5" customHeight="1" x14ac:dyDescent="0.2">
      <c r="P22001" s="75"/>
      <c r="Q22001" s="75"/>
      <c r="W22001" s="75"/>
      <c r="AD22001" s="77"/>
    </row>
    <row r="22002" spans="16:30" ht="4.5" customHeight="1" x14ac:dyDescent="0.2">
      <c r="P22002" s="75"/>
      <c r="Q22002" s="75"/>
      <c r="W22002" s="75"/>
      <c r="AD22002" s="77"/>
    </row>
    <row r="22003" spans="16:30" ht="4.5" customHeight="1" x14ac:dyDescent="0.2">
      <c r="P22003" s="75"/>
      <c r="Q22003" s="75"/>
      <c r="W22003" s="75"/>
      <c r="AD22003" s="77"/>
    </row>
    <row r="22004" spans="16:30" ht="4.5" customHeight="1" x14ac:dyDescent="0.2">
      <c r="P22004" s="75"/>
      <c r="Q22004" s="75"/>
      <c r="W22004" s="75"/>
      <c r="AD22004" s="77"/>
    </row>
    <row r="22005" spans="16:30" ht="4.5" customHeight="1" x14ac:dyDescent="0.2">
      <c r="P22005" s="75"/>
      <c r="Q22005" s="75"/>
      <c r="W22005" s="75"/>
      <c r="AD22005" s="77"/>
    </row>
    <row r="22006" spans="16:30" ht="4.5" customHeight="1" x14ac:dyDescent="0.2">
      <c r="P22006" s="75"/>
      <c r="Q22006" s="75"/>
      <c r="W22006" s="75"/>
      <c r="AD22006" s="77"/>
    </row>
    <row r="22007" spans="16:30" ht="4.5" customHeight="1" x14ac:dyDescent="0.2">
      <c r="P22007" s="75"/>
      <c r="Q22007" s="75"/>
      <c r="W22007" s="75"/>
      <c r="AD22007" s="77"/>
    </row>
    <row r="22008" spans="16:30" ht="4.5" customHeight="1" x14ac:dyDescent="0.2">
      <c r="P22008" s="75"/>
      <c r="Q22008" s="75"/>
      <c r="W22008" s="75"/>
      <c r="AD22008" s="77"/>
    </row>
    <row r="22009" spans="16:30" ht="4.5" customHeight="1" x14ac:dyDescent="0.2">
      <c r="P22009" s="75"/>
      <c r="Q22009" s="75"/>
      <c r="W22009" s="75"/>
      <c r="AD22009" s="77"/>
    </row>
    <row r="22010" spans="16:30" ht="4.5" customHeight="1" x14ac:dyDescent="0.2">
      <c r="P22010" s="75"/>
      <c r="Q22010" s="75"/>
      <c r="W22010" s="75"/>
      <c r="AD22010" s="77"/>
    </row>
    <row r="22011" spans="16:30" ht="4.5" customHeight="1" x14ac:dyDescent="0.2">
      <c r="P22011" s="75"/>
      <c r="Q22011" s="75"/>
      <c r="W22011" s="75"/>
      <c r="AD22011" s="77"/>
    </row>
    <row r="22012" spans="16:30" ht="4.5" customHeight="1" x14ac:dyDescent="0.2">
      <c r="P22012" s="75"/>
      <c r="Q22012" s="75"/>
      <c r="W22012" s="75"/>
      <c r="AD22012" s="77"/>
    </row>
    <row r="22013" spans="16:30" ht="4.5" customHeight="1" x14ac:dyDescent="0.2">
      <c r="P22013" s="75"/>
      <c r="Q22013" s="75"/>
      <c r="W22013" s="75"/>
      <c r="AD22013" s="77"/>
    </row>
    <row r="22014" spans="16:30" ht="4.5" customHeight="1" x14ac:dyDescent="0.2">
      <c r="P22014" s="75"/>
      <c r="Q22014" s="75"/>
      <c r="W22014" s="75"/>
      <c r="AD22014" s="77"/>
    </row>
    <row r="22015" spans="16:30" ht="4.5" customHeight="1" x14ac:dyDescent="0.2">
      <c r="P22015" s="75"/>
      <c r="Q22015" s="75"/>
      <c r="W22015" s="75"/>
      <c r="AD22015" s="77"/>
    </row>
    <row r="22016" spans="16:30" ht="4.5" customHeight="1" x14ac:dyDescent="0.2">
      <c r="P22016" s="75"/>
      <c r="Q22016" s="75"/>
      <c r="W22016" s="75"/>
      <c r="AD22016" s="77"/>
    </row>
    <row r="22017" spans="16:30" ht="4.5" customHeight="1" x14ac:dyDescent="0.2">
      <c r="P22017" s="75"/>
      <c r="Q22017" s="75"/>
      <c r="W22017" s="75"/>
      <c r="AD22017" s="77"/>
    </row>
    <row r="22018" spans="16:30" ht="4.5" customHeight="1" x14ac:dyDescent="0.2">
      <c r="P22018" s="75"/>
      <c r="Q22018" s="75"/>
      <c r="W22018" s="75"/>
      <c r="AD22018" s="77"/>
    </row>
    <row r="22019" spans="16:30" ht="4.5" customHeight="1" x14ac:dyDescent="0.2">
      <c r="P22019" s="75"/>
      <c r="Q22019" s="75"/>
      <c r="W22019" s="75"/>
      <c r="AD22019" s="77"/>
    </row>
    <row r="22020" spans="16:30" ht="4.5" customHeight="1" x14ac:dyDescent="0.2">
      <c r="P22020" s="75"/>
      <c r="Q22020" s="75"/>
      <c r="W22020" s="75"/>
      <c r="AD22020" s="77"/>
    </row>
    <row r="22021" spans="16:30" ht="4.5" customHeight="1" x14ac:dyDescent="0.2">
      <c r="P22021" s="75"/>
      <c r="Q22021" s="75"/>
      <c r="W22021" s="75"/>
      <c r="AD22021" s="77"/>
    </row>
    <row r="22022" spans="16:30" ht="4.5" customHeight="1" x14ac:dyDescent="0.2">
      <c r="P22022" s="75"/>
      <c r="Q22022" s="75"/>
      <c r="W22022" s="75"/>
      <c r="AD22022" s="77"/>
    </row>
    <row r="22023" spans="16:30" ht="4.5" customHeight="1" x14ac:dyDescent="0.2">
      <c r="P22023" s="75"/>
      <c r="Q22023" s="75"/>
      <c r="W22023" s="75"/>
      <c r="AD22023" s="77"/>
    </row>
    <row r="22024" spans="16:30" ht="4.5" customHeight="1" x14ac:dyDescent="0.2">
      <c r="P22024" s="75"/>
      <c r="Q22024" s="75"/>
      <c r="W22024" s="75"/>
      <c r="AD22024" s="77"/>
    </row>
    <row r="22025" spans="16:30" ht="4.5" customHeight="1" x14ac:dyDescent="0.2">
      <c r="P22025" s="75"/>
      <c r="Q22025" s="75"/>
      <c r="W22025" s="75"/>
      <c r="AD22025" s="77"/>
    </row>
    <row r="22026" spans="16:30" ht="4.5" customHeight="1" x14ac:dyDescent="0.2">
      <c r="P22026" s="75"/>
      <c r="Q22026" s="75"/>
      <c r="W22026" s="75"/>
      <c r="AD22026" s="77"/>
    </row>
    <row r="22027" spans="16:30" ht="4.5" customHeight="1" x14ac:dyDescent="0.2">
      <c r="P22027" s="75"/>
      <c r="Q22027" s="75"/>
      <c r="W22027" s="75"/>
      <c r="AD22027" s="77"/>
    </row>
    <row r="22028" spans="16:30" ht="4.5" customHeight="1" x14ac:dyDescent="0.2">
      <c r="P22028" s="75"/>
      <c r="Q22028" s="75"/>
      <c r="W22028" s="75"/>
      <c r="AD22028" s="77"/>
    </row>
    <row r="22029" spans="16:30" ht="4.5" customHeight="1" x14ac:dyDescent="0.2">
      <c r="P22029" s="75"/>
      <c r="Q22029" s="75"/>
      <c r="W22029" s="75"/>
      <c r="AD22029" s="77"/>
    </row>
    <row r="22030" spans="16:30" ht="4.5" customHeight="1" x14ac:dyDescent="0.2">
      <c r="P22030" s="75"/>
      <c r="Q22030" s="75"/>
      <c r="W22030" s="75"/>
      <c r="AD22030" s="77"/>
    </row>
    <row r="22031" spans="16:30" ht="4.5" customHeight="1" x14ac:dyDescent="0.2">
      <c r="P22031" s="75"/>
      <c r="Q22031" s="75"/>
      <c r="W22031" s="75"/>
      <c r="AD22031" s="77"/>
    </row>
    <row r="22032" spans="16:30" ht="4.5" customHeight="1" x14ac:dyDescent="0.2">
      <c r="P22032" s="75"/>
      <c r="Q22032" s="75"/>
      <c r="W22032" s="75"/>
      <c r="AD22032" s="77"/>
    </row>
    <row r="22033" spans="16:30" ht="4.5" customHeight="1" x14ac:dyDescent="0.2">
      <c r="P22033" s="75"/>
      <c r="Q22033" s="75"/>
      <c r="W22033" s="75"/>
      <c r="AD22033" s="77"/>
    </row>
    <row r="22034" spans="16:30" ht="4.5" customHeight="1" x14ac:dyDescent="0.2">
      <c r="P22034" s="75"/>
      <c r="Q22034" s="75"/>
      <c r="W22034" s="75"/>
      <c r="AD22034" s="77"/>
    </row>
    <row r="22035" spans="16:30" ht="4.5" customHeight="1" x14ac:dyDescent="0.2">
      <c r="P22035" s="75"/>
      <c r="Q22035" s="75"/>
      <c r="W22035" s="75"/>
      <c r="AD22035" s="77"/>
    </row>
    <row r="22036" spans="16:30" ht="4.5" customHeight="1" x14ac:dyDescent="0.2">
      <c r="P22036" s="75"/>
      <c r="Q22036" s="75"/>
      <c r="W22036" s="75"/>
      <c r="AD22036" s="77"/>
    </row>
    <row r="22037" spans="16:30" ht="4.5" customHeight="1" x14ac:dyDescent="0.2">
      <c r="P22037" s="75"/>
      <c r="Q22037" s="75"/>
      <c r="W22037" s="75"/>
      <c r="AD22037" s="77"/>
    </row>
    <row r="22038" spans="16:30" ht="4.5" customHeight="1" x14ac:dyDescent="0.2">
      <c r="P22038" s="75"/>
      <c r="Q22038" s="75"/>
      <c r="W22038" s="75"/>
      <c r="AD22038" s="77"/>
    </row>
    <row r="22039" spans="16:30" ht="4.5" customHeight="1" x14ac:dyDescent="0.2">
      <c r="P22039" s="75"/>
      <c r="Q22039" s="75"/>
      <c r="W22039" s="75"/>
      <c r="AD22039" s="77"/>
    </row>
    <row r="22040" spans="16:30" ht="4.5" customHeight="1" x14ac:dyDescent="0.2">
      <c r="P22040" s="75"/>
      <c r="Q22040" s="75"/>
      <c r="W22040" s="75"/>
      <c r="AD22040" s="77"/>
    </row>
    <row r="22041" spans="16:30" ht="4.5" customHeight="1" x14ac:dyDescent="0.2">
      <c r="P22041" s="75"/>
      <c r="Q22041" s="75"/>
      <c r="W22041" s="75"/>
      <c r="AD22041" s="77"/>
    </row>
    <row r="22042" spans="16:30" ht="4.5" customHeight="1" x14ac:dyDescent="0.2">
      <c r="P22042" s="75"/>
      <c r="Q22042" s="75"/>
      <c r="W22042" s="75"/>
      <c r="AD22042" s="77"/>
    </row>
    <row r="22043" spans="16:30" ht="4.5" customHeight="1" x14ac:dyDescent="0.2">
      <c r="P22043" s="75"/>
      <c r="Q22043" s="75"/>
      <c r="W22043" s="75"/>
      <c r="AD22043" s="77"/>
    </row>
    <row r="22044" spans="16:30" ht="4.5" customHeight="1" x14ac:dyDescent="0.2">
      <c r="P22044" s="75"/>
      <c r="Q22044" s="75"/>
      <c r="W22044" s="75"/>
      <c r="AD22044" s="77"/>
    </row>
    <row r="22045" spans="16:30" ht="4.5" customHeight="1" x14ac:dyDescent="0.2">
      <c r="P22045" s="75"/>
      <c r="Q22045" s="75"/>
      <c r="W22045" s="75"/>
      <c r="AD22045" s="77"/>
    </row>
    <row r="22046" spans="16:30" ht="4.5" customHeight="1" x14ac:dyDescent="0.2">
      <c r="P22046" s="75"/>
      <c r="Q22046" s="75"/>
      <c r="W22046" s="75"/>
      <c r="AD22046" s="77"/>
    </row>
    <row r="22047" spans="16:30" ht="4.5" customHeight="1" x14ac:dyDescent="0.2">
      <c r="P22047" s="75"/>
      <c r="Q22047" s="75"/>
      <c r="W22047" s="75"/>
      <c r="AD22047" s="77"/>
    </row>
    <row r="22048" spans="16:30" ht="4.5" customHeight="1" x14ac:dyDescent="0.2">
      <c r="P22048" s="75"/>
      <c r="Q22048" s="75"/>
      <c r="W22048" s="75"/>
      <c r="AD22048" s="77"/>
    </row>
    <row r="22049" spans="16:30" ht="4.5" customHeight="1" x14ac:dyDescent="0.2">
      <c r="P22049" s="75"/>
      <c r="Q22049" s="75"/>
      <c r="W22049" s="75"/>
      <c r="AD22049" s="77"/>
    </row>
    <row r="22050" spans="16:30" ht="4.5" customHeight="1" x14ac:dyDescent="0.2">
      <c r="P22050" s="75"/>
      <c r="Q22050" s="75"/>
      <c r="W22050" s="75"/>
      <c r="AD22050" s="77"/>
    </row>
    <row r="22051" spans="16:30" ht="4.5" customHeight="1" x14ac:dyDescent="0.2">
      <c r="P22051" s="75"/>
      <c r="Q22051" s="75"/>
      <c r="W22051" s="75"/>
      <c r="AD22051" s="77"/>
    </row>
    <row r="22052" spans="16:30" ht="4.5" customHeight="1" x14ac:dyDescent="0.2">
      <c r="P22052" s="75"/>
      <c r="Q22052" s="75"/>
      <c r="W22052" s="75"/>
      <c r="AD22052" s="77"/>
    </row>
    <row r="22053" spans="16:30" ht="4.5" customHeight="1" x14ac:dyDescent="0.2">
      <c r="P22053" s="75"/>
      <c r="Q22053" s="75"/>
      <c r="W22053" s="75"/>
      <c r="AD22053" s="77"/>
    </row>
    <row r="22054" spans="16:30" ht="4.5" customHeight="1" x14ac:dyDescent="0.2">
      <c r="P22054" s="75"/>
      <c r="Q22054" s="75"/>
      <c r="W22054" s="75"/>
      <c r="AD22054" s="77"/>
    </row>
    <row r="22055" spans="16:30" ht="4.5" customHeight="1" x14ac:dyDescent="0.2">
      <c r="P22055" s="75"/>
      <c r="Q22055" s="75"/>
      <c r="W22055" s="75"/>
      <c r="AD22055" s="77"/>
    </row>
    <row r="22056" spans="16:30" ht="4.5" customHeight="1" x14ac:dyDescent="0.2">
      <c r="P22056" s="75"/>
      <c r="Q22056" s="75"/>
      <c r="W22056" s="75"/>
      <c r="AD22056" s="77"/>
    </row>
    <row r="22057" spans="16:30" ht="4.5" customHeight="1" x14ac:dyDescent="0.2">
      <c r="P22057" s="75"/>
      <c r="Q22057" s="75"/>
      <c r="W22057" s="75"/>
      <c r="AD22057" s="77"/>
    </row>
    <row r="22058" spans="16:30" ht="4.5" customHeight="1" x14ac:dyDescent="0.2">
      <c r="P22058" s="75"/>
      <c r="Q22058" s="75"/>
      <c r="W22058" s="75"/>
      <c r="AD22058" s="77"/>
    </row>
    <row r="22059" spans="16:30" ht="4.5" customHeight="1" x14ac:dyDescent="0.2">
      <c r="P22059" s="75"/>
      <c r="Q22059" s="75"/>
      <c r="W22059" s="75"/>
      <c r="AD22059" s="77"/>
    </row>
    <row r="22060" spans="16:30" ht="4.5" customHeight="1" x14ac:dyDescent="0.2">
      <c r="P22060" s="75"/>
      <c r="Q22060" s="75"/>
      <c r="W22060" s="75"/>
      <c r="AD22060" s="77"/>
    </row>
    <row r="22061" spans="16:30" ht="4.5" customHeight="1" x14ac:dyDescent="0.2">
      <c r="P22061" s="75"/>
      <c r="Q22061" s="75"/>
      <c r="W22061" s="75"/>
      <c r="AD22061" s="77"/>
    </row>
    <row r="22062" spans="16:30" ht="4.5" customHeight="1" x14ac:dyDescent="0.2">
      <c r="P22062" s="75"/>
      <c r="Q22062" s="75"/>
      <c r="W22062" s="75"/>
      <c r="AD22062" s="77"/>
    </row>
    <row r="22063" spans="16:30" ht="4.5" customHeight="1" x14ac:dyDescent="0.2">
      <c r="P22063" s="75"/>
      <c r="Q22063" s="75"/>
      <c r="W22063" s="75"/>
      <c r="AD22063" s="77"/>
    </row>
    <row r="22064" spans="16:30" ht="4.5" customHeight="1" x14ac:dyDescent="0.2">
      <c r="P22064" s="75"/>
      <c r="Q22064" s="75"/>
      <c r="W22064" s="75"/>
      <c r="AD22064" s="77"/>
    </row>
    <row r="22065" spans="16:30" ht="4.5" customHeight="1" x14ac:dyDescent="0.2">
      <c r="P22065" s="75"/>
      <c r="Q22065" s="75"/>
      <c r="W22065" s="75"/>
      <c r="AD22065" s="77"/>
    </row>
    <row r="22066" spans="16:30" ht="4.5" customHeight="1" x14ac:dyDescent="0.2">
      <c r="P22066" s="75"/>
      <c r="Q22066" s="75"/>
      <c r="W22066" s="75"/>
      <c r="AD22066" s="77"/>
    </row>
    <row r="22067" spans="16:30" ht="4.5" customHeight="1" x14ac:dyDescent="0.2">
      <c r="P22067" s="75"/>
      <c r="Q22067" s="75"/>
      <c r="W22067" s="75"/>
      <c r="AD22067" s="77"/>
    </row>
    <row r="22068" spans="16:30" ht="4.5" customHeight="1" x14ac:dyDescent="0.2">
      <c r="P22068" s="75"/>
      <c r="Q22068" s="75"/>
      <c r="W22068" s="75"/>
      <c r="AD22068" s="77"/>
    </row>
    <row r="22069" spans="16:30" ht="4.5" customHeight="1" x14ac:dyDescent="0.2">
      <c r="P22069" s="75"/>
      <c r="Q22069" s="75"/>
      <c r="W22069" s="75"/>
      <c r="AD22069" s="77"/>
    </row>
    <row r="22070" spans="16:30" ht="4.5" customHeight="1" x14ac:dyDescent="0.2">
      <c r="P22070" s="75"/>
      <c r="Q22070" s="75"/>
      <c r="W22070" s="75"/>
      <c r="AD22070" s="77"/>
    </row>
    <row r="22071" spans="16:30" ht="4.5" customHeight="1" x14ac:dyDescent="0.2">
      <c r="P22071" s="75"/>
      <c r="Q22071" s="75"/>
      <c r="W22071" s="75"/>
      <c r="AD22071" s="77"/>
    </row>
    <row r="22072" spans="16:30" ht="4.5" customHeight="1" x14ac:dyDescent="0.2">
      <c r="P22072" s="75"/>
      <c r="Q22072" s="75"/>
      <c r="W22072" s="75"/>
      <c r="AD22072" s="77"/>
    </row>
    <row r="22073" spans="16:30" ht="4.5" customHeight="1" x14ac:dyDescent="0.2">
      <c r="P22073" s="75"/>
      <c r="Q22073" s="75"/>
      <c r="W22073" s="75"/>
      <c r="AD22073" s="77"/>
    </row>
    <row r="22074" spans="16:30" ht="4.5" customHeight="1" x14ac:dyDescent="0.2">
      <c r="P22074" s="75"/>
      <c r="Q22074" s="75"/>
      <c r="W22074" s="75"/>
      <c r="AD22074" s="77"/>
    </row>
    <row r="22075" spans="16:30" ht="4.5" customHeight="1" x14ac:dyDescent="0.2">
      <c r="P22075" s="75"/>
      <c r="Q22075" s="75"/>
      <c r="W22075" s="75"/>
      <c r="AD22075" s="77"/>
    </row>
    <row r="22076" spans="16:30" ht="4.5" customHeight="1" x14ac:dyDescent="0.2">
      <c r="P22076" s="75"/>
      <c r="Q22076" s="75"/>
      <c r="W22076" s="75"/>
      <c r="AD22076" s="77"/>
    </row>
    <row r="22077" spans="16:30" ht="4.5" customHeight="1" x14ac:dyDescent="0.2">
      <c r="P22077" s="75"/>
      <c r="Q22077" s="75"/>
      <c r="W22077" s="75"/>
      <c r="AD22077" s="77"/>
    </row>
    <row r="22078" spans="16:30" ht="4.5" customHeight="1" x14ac:dyDescent="0.2">
      <c r="P22078" s="75"/>
      <c r="Q22078" s="75"/>
      <c r="W22078" s="75"/>
      <c r="AD22078" s="77"/>
    </row>
    <row r="22079" spans="16:30" ht="4.5" customHeight="1" x14ac:dyDescent="0.2">
      <c r="P22079" s="75"/>
      <c r="Q22079" s="75"/>
      <c r="W22079" s="75"/>
      <c r="AD22079" s="77"/>
    </row>
    <row r="22080" spans="16:30" ht="4.5" customHeight="1" x14ac:dyDescent="0.2">
      <c r="P22080" s="75"/>
      <c r="Q22080" s="75"/>
      <c r="W22080" s="75"/>
      <c r="AD22080" s="77"/>
    </row>
    <row r="22081" spans="16:30" ht="4.5" customHeight="1" x14ac:dyDescent="0.2">
      <c r="P22081" s="75"/>
      <c r="Q22081" s="75"/>
      <c r="W22081" s="75"/>
      <c r="AD22081" s="77"/>
    </row>
    <row r="22082" spans="16:30" ht="4.5" customHeight="1" x14ac:dyDescent="0.2">
      <c r="P22082" s="75"/>
      <c r="Q22082" s="75"/>
      <c r="W22082" s="75"/>
      <c r="AD22082" s="77"/>
    </row>
    <row r="22083" spans="16:30" ht="4.5" customHeight="1" x14ac:dyDescent="0.2">
      <c r="P22083" s="75"/>
      <c r="Q22083" s="75"/>
      <c r="W22083" s="75"/>
      <c r="AD22083" s="77"/>
    </row>
    <row r="22084" spans="16:30" ht="4.5" customHeight="1" x14ac:dyDescent="0.2">
      <c r="P22084" s="75"/>
      <c r="Q22084" s="75"/>
      <c r="W22084" s="75"/>
      <c r="AD22084" s="77"/>
    </row>
    <row r="22085" spans="16:30" ht="4.5" customHeight="1" x14ac:dyDescent="0.2">
      <c r="P22085" s="75"/>
      <c r="Q22085" s="75"/>
      <c r="W22085" s="75"/>
      <c r="AD22085" s="77"/>
    </row>
    <row r="22086" spans="16:30" ht="4.5" customHeight="1" x14ac:dyDescent="0.2">
      <c r="P22086" s="75"/>
      <c r="Q22086" s="75"/>
      <c r="W22086" s="75"/>
      <c r="AD22086" s="77"/>
    </row>
    <row r="22087" spans="16:30" ht="4.5" customHeight="1" x14ac:dyDescent="0.2">
      <c r="P22087" s="75"/>
      <c r="Q22087" s="75"/>
      <c r="W22087" s="75"/>
      <c r="AD22087" s="77"/>
    </row>
    <row r="22088" spans="16:30" ht="4.5" customHeight="1" x14ac:dyDescent="0.2">
      <c r="P22088" s="75"/>
      <c r="Q22088" s="75"/>
      <c r="W22088" s="75"/>
      <c r="AD22088" s="77"/>
    </row>
    <row r="22089" spans="16:30" ht="4.5" customHeight="1" x14ac:dyDescent="0.2">
      <c r="P22089" s="75"/>
      <c r="Q22089" s="75"/>
      <c r="W22089" s="75"/>
      <c r="AD22089" s="77"/>
    </row>
    <row r="22090" spans="16:30" ht="4.5" customHeight="1" x14ac:dyDescent="0.2">
      <c r="P22090" s="75"/>
      <c r="Q22090" s="75"/>
      <c r="W22090" s="75"/>
      <c r="AD22090" s="77"/>
    </row>
    <row r="22091" spans="16:30" ht="4.5" customHeight="1" x14ac:dyDescent="0.2">
      <c r="P22091" s="75"/>
      <c r="Q22091" s="75"/>
      <c r="W22091" s="75"/>
      <c r="AD22091" s="77"/>
    </row>
    <row r="22092" spans="16:30" ht="4.5" customHeight="1" x14ac:dyDescent="0.2">
      <c r="P22092" s="75"/>
      <c r="Q22092" s="75"/>
      <c r="W22092" s="75"/>
      <c r="AD22092" s="77"/>
    </row>
    <row r="22093" spans="16:30" ht="4.5" customHeight="1" x14ac:dyDescent="0.2">
      <c r="P22093" s="75"/>
      <c r="Q22093" s="75"/>
      <c r="W22093" s="75"/>
      <c r="AD22093" s="77"/>
    </row>
    <row r="22094" spans="16:30" ht="4.5" customHeight="1" x14ac:dyDescent="0.2">
      <c r="P22094" s="75"/>
      <c r="Q22094" s="75"/>
      <c r="W22094" s="75"/>
      <c r="AD22094" s="77"/>
    </row>
    <row r="22095" spans="16:30" ht="4.5" customHeight="1" x14ac:dyDescent="0.2">
      <c r="P22095" s="75"/>
      <c r="Q22095" s="75"/>
      <c r="W22095" s="75"/>
      <c r="AD22095" s="77"/>
    </row>
    <row r="22096" spans="16:30" ht="4.5" customHeight="1" x14ac:dyDescent="0.2">
      <c r="P22096" s="75"/>
      <c r="Q22096" s="75"/>
      <c r="W22096" s="75"/>
      <c r="AD22096" s="77"/>
    </row>
    <row r="22097" spans="16:30" ht="4.5" customHeight="1" x14ac:dyDescent="0.2">
      <c r="P22097" s="75"/>
      <c r="Q22097" s="75"/>
      <c r="W22097" s="75"/>
      <c r="AD22097" s="77"/>
    </row>
    <row r="22098" spans="16:30" ht="4.5" customHeight="1" x14ac:dyDescent="0.2">
      <c r="P22098" s="75"/>
      <c r="Q22098" s="75"/>
      <c r="W22098" s="75"/>
      <c r="AD22098" s="77"/>
    </row>
    <row r="22099" spans="16:30" ht="4.5" customHeight="1" x14ac:dyDescent="0.2">
      <c r="P22099" s="75"/>
      <c r="Q22099" s="75"/>
      <c r="W22099" s="75"/>
      <c r="AD22099" s="77"/>
    </row>
    <row r="22100" spans="16:30" ht="4.5" customHeight="1" x14ac:dyDescent="0.2">
      <c r="P22100" s="75"/>
      <c r="Q22100" s="75"/>
      <c r="W22100" s="75"/>
      <c r="AD22100" s="77"/>
    </row>
    <row r="22101" spans="16:30" ht="4.5" customHeight="1" x14ac:dyDescent="0.2">
      <c r="P22101" s="75"/>
      <c r="Q22101" s="75"/>
      <c r="W22101" s="75"/>
      <c r="AD22101" s="77"/>
    </row>
    <row r="22102" spans="16:30" ht="4.5" customHeight="1" x14ac:dyDescent="0.2">
      <c r="P22102" s="75"/>
      <c r="Q22102" s="75"/>
      <c r="W22102" s="75"/>
      <c r="AD22102" s="77"/>
    </row>
    <row r="22103" spans="16:30" ht="4.5" customHeight="1" x14ac:dyDescent="0.2">
      <c r="P22103" s="75"/>
      <c r="Q22103" s="75"/>
      <c r="W22103" s="75"/>
      <c r="AD22103" s="77"/>
    </row>
    <row r="22104" spans="16:30" ht="4.5" customHeight="1" x14ac:dyDescent="0.2">
      <c r="P22104" s="75"/>
      <c r="Q22104" s="75"/>
      <c r="W22104" s="75"/>
      <c r="AD22104" s="77"/>
    </row>
    <row r="22105" spans="16:30" ht="4.5" customHeight="1" x14ac:dyDescent="0.2">
      <c r="P22105" s="75"/>
      <c r="Q22105" s="75"/>
      <c r="W22105" s="75"/>
      <c r="AD22105" s="77"/>
    </row>
    <row r="22106" spans="16:30" ht="4.5" customHeight="1" x14ac:dyDescent="0.2">
      <c r="P22106" s="75"/>
      <c r="Q22106" s="75"/>
      <c r="W22106" s="75"/>
      <c r="AD22106" s="77"/>
    </row>
    <row r="22107" spans="16:30" ht="4.5" customHeight="1" x14ac:dyDescent="0.2">
      <c r="P22107" s="75"/>
      <c r="Q22107" s="75"/>
      <c r="W22107" s="75"/>
      <c r="AD22107" s="77"/>
    </row>
    <row r="22108" spans="16:30" ht="4.5" customHeight="1" x14ac:dyDescent="0.2">
      <c r="P22108" s="75"/>
      <c r="Q22108" s="75"/>
      <c r="W22108" s="75"/>
      <c r="AD22108" s="77"/>
    </row>
    <row r="22109" spans="16:30" ht="4.5" customHeight="1" x14ac:dyDescent="0.2">
      <c r="P22109" s="75"/>
      <c r="Q22109" s="75"/>
      <c r="W22109" s="75"/>
      <c r="AD22109" s="77"/>
    </row>
    <row r="22110" spans="16:30" ht="4.5" customHeight="1" x14ac:dyDescent="0.2">
      <c r="P22110" s="75"/>
      <c r="Q22110" s="75"/>
      <c r="W22110" s="75"/>
      <c r="AD22110" s="77"/>
    </row>
    <row r="22111" spans="16:30" ht="4.5" customHeight="1" x14ac:dyDescent="0.2">
      <c r="P22111" s="75"/>
      <c r="Q22111" s="75"/>
      <c r="W22111" s="75"/>
      <c r="AD22111" s="77"/>
    </row>
    <row r="22112" spans="16:30" ht="4.5" customHeight="1" x14ac:dyDescent="0.2">
      <c r="P22112" s="75"/>
      <c r="Q22112" s="75"/>
      <c r="W22112" s="75"/>
      <c r="AD22112" s="77"/>
    </row>
    <row r="22113" spans="16:30" ht="4.5" customHeight="1" x14ac:dyDescent="0.2">
      <c r="P22113" s="75"/>
      <c r="Q22113" s="75"/>
      <c r="W22113" s="75"/>
      <c r="AD22113" s="77"/>
    </row>
    <row r="22114" spans="16:30" ht="4.5" customHeight="1" x14ac:dyDescent="0.2">
      <c r="P22114" s="75"/>
      <c r="Q22114" s="75"/>
      <c r="W22114" s="75"/>
      <c r="AD22114" s="77"/>
    </row>
    <row r="22115" spans="16:30" ht="4.5" customHeight="1" x14ac:dyDescent="0.2">
      <c r="P22115" s="75"/>
      <c r="Q22115" s="75"/>
      <c r="W22115" s="75"/>
      <c r="AD22115" s="77"/>
    </row>
    <row r="22116" spans="16:30" ht="4.5" customHeight="1" x14ac:dyDescent="0.2">
      <c r="P22116" s="75"/>
      <c r="Q22116" s="75"/>
      <c r="W22116" s="75"/>
      <c r="AD22116" s="77"/>
    </row>
    <row r="22117" spans="16:30" ht="4.5" customHeight="1" x14ac:dyDescent="0.2">
      <c r="P22117" s="75"/>
      <c r="Q22117" s="75"/>
      <c r="W22117" s="75"/>
      <c r="AD22117" s="77"/>
    </row>
    <row r="22118" spans="16:30" ht="4.5" customHeight="1" x14ac:dyDescent="0.2">
      <c r="P22118" s="75"/>
      <c r="Q22118" s="75"/>
      <c r="W22118" s="75"/>
      <c r="AD22118" s="77"/>
    </row>
    <row r="22119" spans="16:30" ht="4.5" customHeight="1" x14ac:dyDescent="0.2">
      <c r="P22119" s="75"/>
      <c r="Q22119" s="75"/>
      <c r="W22119" s="75"/>
      <c r="AD22119" s="77"/>
    </row>
    <row r="22120" spans="16:30" ht="4.5" customHeight="1" x14ac:dyDescent="0.2">
      <c r="P22120" s="75"/>
      <c r="Q22120" s="75"/>
      <c r="W22120" s="75"/>
      <c r="AD22120" s="77"/>
    </row>
    <row r="22121" spans="16:30" ht="4.5" customHeight="1" x14ac:dyDescent="0.2">
      <c r="P22121" s="75"/>
      <c r="Q22121" s="75"/>
      <c r="W22121" s="75"/>
      <c r="AD22121" s="77"/>
    </row>
    <row r="22122" spans="16:30" ht="4.5" customHeight="1" x14ac:dyDescent="0.2">
      <c r="P22122" s="75"/>
      <c r="Q22122" s="75"/>
      <c r="W22122" s="75"/>
      <c r="AD22122" s="77"/>
    </row>
    <row r="22123" spans="16:30" ht="4.5" customHeight="1" x14ac:dyDescent="0.2">
      <c r="P22123" s="75"/>
      <c r="Q22123" s="75"/>
      <c r="W22123" s="75"/>
      <c r="AD22123" s="77"/>
    </row>
    <row r="22124" spans="16:30" ht="4.5" customHeight="1" x14ac:dyDescent="0.2">
      <c r="P22124" s="75"/>
      <c r="Q22124" s="75"/>
      <c r="W22124" s="75"/>
      <c r="AD22124" s="77"/>
    </row>
    <row r="22125" spans="16:30" ht="4.5" customHeight="1" x14ac:dyDescent="0.2">
      <c r="P22125" s="75"/>
      <c r="Q22125" s="75"/>
      <c r="W22125" s="75"/>
      <c r="AD22125" s="77"/>
    </row>
    <row r="22126" spans="16:30" ht="4.5" customHeight="1" x14ac:dyDescent="0.2">
      <c r="P22126" s="75"/>
      <c r="Q22126" s="75"/>
      <c r="W22126" s="75"/>
      <c r="AD22126" s="77"/>
    </row>
    <row r="22127" spans="16:30" ht="4.5" customHeight="1" x14ac:dyDescent="0.2">
      <c r="P22127" s="75"/>
      <c r="Q22127" s="75"/>
      <c r="W22127" s="75"/>
      <c r="AD22127" s="77"/>
    </row>
    <row r="22128" spans="16:30" ht="4.5" customHeight="1" x14ac:dyDescent="0.2">
      <c r="P22128" s="75"/>
      <c r="Q22128" s="75"/>
      <c r="W22128" s="75"/>
      <c r="AD22128" s="77"/>
    </row>
    <row r="22129" spans="16:30" ht="4.5" customHeight="1" x14ac:dyDescent="0.2">
      <c r="P22129" s="75"/>
      <c r="Q22129" s="75"/>
      <c r="W22129" s="75"/>
      <c r="AD22129" s="77"/>
    </row>
    <row r="22130" spans="16:30" ht="4.5" customHeight="1" x14ac:dyDescent="0.2">
      <c r="P22130" s="75"/>
      <c r="Q22130" s="75"/>
      <c r="W22130" s="75"/>
      <c r="AD22130" s="77"/>
    </row>
    <row r="22131" spans="16:30" ht="4.5" customHeight="1" x14ac:dyDescent="0.2">
      <c r="P22131" s="75"/>
      <c r="Q22131" s="75"/>
      <c r="W22131" s="75"/>
      <c r="AD22131" s="77"/>
    </row>
    <row r="22132" spans="16:30" ht="4.5" customHeight="1" x14ac:dyDescent="0.2">
      <c r="P22132" s="75"/>
      <c r="Q22132" s="75"/>
      <c r="W22132" s="75"/>
      <c r="AD22132" s="77"/>
    </row>
    <row r="22133" spans="16:30" ht="4.5" customHeight="1" x14ac:dyDescent="0.2">
      <c r="P22133" s="75"/>
      <c r="Q22133" s="75"/>
      <c r="W22133" s="75"/>
      <c r="AD22133" s="77"/>
    </row>
    <row r="22134" spans="16:30" ht="4.5" customHeight="1" x14ac:dyDescent="0.2">
      <c r="P22134" s="75"/>
      <c r="Q22134" s="75"/>
      <c r="W22134" s="75"/>
      <c r="AD22134" s="77"/>
    </row>
    <row r="22135" spans="16:30" ht="4.5" customHeight="1" x14ac:dyDescent="0.2">
      <c r="P22135" s="75"/>
      <c r="Q22135" s="75"/>
      <c r="W22135" s="75"/>
      <c r="AD22135" s="77"/>
    </row>
    <row r="22136" spans="16:30" ht="4.5" customHeight="1" x14ac:dyDescent="0.2">
      <c r="P22136" s="75"/>
      <c r="Q22136" s="75"/>
      <c r="W22136" s="75"/>
      <c r="AD22136" s="77"/>
    </row>
    <row r="22137" spans="16:30" ht="4.5" customHeight="1" x14ac:dyDescent="0.2">
      <c r="P22137" s="75"/>
      <c r="Q22137" s="75"/>
      <c r="W22137" s="75"/>
      <c r="AD22137" s="77"/>
    </row>
    <row r="22138" spans="16:30" ht="4.5" customHeight="1" x14ac:dyDescent="0.2">
      <c r="P22138" s="75"/>
      <c r="Q22138" s="75"/>
      <c r="W22138" s="75"/>
      <c r="AD22138" s="77"/>
    </row>
    <row r="22139" spans="16:30" ht="4.5" customHeight="1" x14ac:dyDescent="0.2">
      <c r="P22139" s="75"/>
      <c r="Q22139" s="75"/>
      <c r="W22139" s="75"/>
      <c r="AD22139" s="77"/>
    </row>
    <row r="22140" spans="16:30" ht="4.5" customHeight="1" x14ac:dyDescent="0.2">
      <c r="P22140" s="75"/>
      <c r="Q22140" s="75"/>
      <c r="W22140" s="75"/>
      <c r="AD22140" s="77"/>
    </row>
    <row r="22141" spans="16:30" ht="4.5" customHeight="1" x14ac:dyDescent="0.2">
      <c r="P22141" s="75"/>
      <c r="Q22141" s="75"/>
      <c r="W22141" s="75"/>
      <c r="AD22141" s="77"/>
    </row>
    <row r="22142" spans="16:30" ht="4.5" customHeight="1" x14ac:dyDescent="0.2">
      <c r="P22142" s="75"/>
      <c r="Q22142" s="75"/>
      <c r="W22142" s="75"/>
      <c r="AD22142" s="77"/>
    </row>
    <row r="22143" spans="16:30" ht="4.5" customHeight="1" x14ac:dyDescent="0.2">
      <c r="P22143" s="75"/>
      <c r="Q22143" s="75"/>
      <c r="W22143" s="75"/>
      <c r="AD22143" s="77"/>
    </row>
    <row r="22144" spans="16:30" ht="4.5" customHeight="1" x14ac:dyDescent="0.2">
      <c r="P22144" s="75"/>
      <c r="Q22144" s="75"/>
      <c r="W22144" s="75"/>
      <c r="AD22144" s="77"/>
    </row>
    <row r="22145" spans="16:30" ht="4.5" customHeight="1" x14ac:dyDescent="0.2">
      <c r="P22145" s="75"/>
      <c r="Q22145" s="75"/>
      <c r="W22145" s="75"/>
      <c r="AD22145" s="77"/>
    </row>
    <row r="22146" spans="16:30" ht="4.5" customHeight="1" x14ac:dyDescent="0.2">
      <c r="P22146" s="75"/>
      <c r="Q22146" s="75"/>
      <c r="W22146" s="75"/>
      <c r="AD22146" s="77"/>
    </row>
    <row r="22147" spans="16:30" ht="4.5" customHeight="1" x14ac:dyDescent="0.2">
      <c r="P22147" s="75"/>
      <c r="Q22147" s="75"/>
      <c r="W22147" s="75"/>
      <c r="AD22147" s="77"/>
    </row>
    <row r="22148" spans="16:30" ht="4.5" customHeight="1" x14ac:dyDescent="0.2">
      <c r="P22148" s="75"/>
      <c r="Q22148" s="75"/>
      <c r="W22148" s="75"/>
      <c r="AD22148" s="77"/>
    </row>
    <row r="22149" spans="16:30" ht="4.5" customHeight="1" x14ac:dyDescent="0.2">
      <c r="P22149" s="75"/>
      <c r="Q22149" s="75"/>
      <c r="W22149" s="75"/>
      <c r="AD22149" s="77"/>
    </row>
    <row r="22150" spans="16:30" ht="4.5" customHeight="1" x14ac:dyDescent="0.2">
      <c r="P22150" s="75"/>
      <c r="Q22150" s="75"/>
      <c r="W22150" s="75"/>
      <c r="AD22150" s="77"/>
    </row>
    <row r="22151" spans="16:30" ht="4.5" customHeight="1" x14ac:dyDescent="0.2">
      <c r="P22151" s="75"/>
      <c r="Q22151" s="75"/>
      <c r="W22151" s="75"/>
      <c r="AD22151" s="77"/>
    </row>
    <row r="22152" spans="16:30" ht="4.5" customHeight="1" x14ac:dyDescent="0.2">
      <c r="P22152" s="75"/>
      <c r="Q22152" s="75"/>
      <c r="W22152" s="75"/>
      <c r="AD22152" s="77"/>
    </row>
    <row r="22153" spans="16:30" ht="4.5" customHeight="1" x14ac:dyDescent="0.2">
      <c r="P22153" s="75"/>
      <c r="Q22153" s="75"/>
      <c r="W22153" s="75"/>
      <c r="AD22153" s="77"/>
    </row>
    <row r="22154" spans="16:30" ht="4.5" customHeight="1" x14ac:dyDescent="0.2">
      <c r="P22154" s="75"/>
      <c r="Q22154" s="75"/>
      <c r="W22154" s="75"/>
      <c r="AD22154" s="77"/>
    </row>
    <row r="22155" spans="16:30" ht="4.5" customHeight="1" x14ac:dyDescent="0.2">
      <c r="P22155" s="75"/>
      <c r="Q22155" s="75"/>
      <c r="W22155" s="75"/>
      <c r="AD22155" s="77"/>
    </row>
    <row r="22156" spans="16:30" ht="4.5" customHeight="1" x14ac:dyDescent="0.2">
      <c r="P22156" s="75"/>
      <c r="Q22156" s="75"/>
      <c r="W22156" s="75"/>
      <c r="AD22156" s="77"/>
    </row>
    <row r="22157" spans="16:30" ht="4.5" customHeight="1" x14ac:dyDescent="0.2">
      <c r="P22157" s="75"/>
      <c r="Q22157" s="75"/>
      <c r="W22157" s="75"/>
      <c r="AD22157" s="77"/>
    </row>
    <row r="22158" spans="16:30" ht="4.5" customHeight="1" x14ac:dyDescent="0.2">
      <c r="P22158" s="75"/>
      <c r="Q22158" s="75"/>
      <c r="W22158" s="75"/>
      <c r="AD22158" s="77"/>
    </row>
    <row r="22159" spans="16:30" ht="4.5" customHeight="1" x14ac:dyDescent="0.2">
      <c r="P22159" s="75"/>
      <c r="Q22159" s="75"/>
      <c r="W22159" s="75"/>
      <c r="AD22159" s="77"/>
    </row>
    <row r="22160" spans="16:30" ht="4.5" customHeight="1" x14ac:dyDescent="0.2">
      <c r="P22160" s="75"/>
      <c r="Q22160" s="75"/>
      <c r="W22160" s="75"/>
      <c r="AD22160" s="77"/>
    </row>
    <row r="22161" spans="16:30" ht="4.5" customHeight="1" x14ac:dyDescent="0.2">
      <c r="P22161" s="75"/>
      <c r="Q22161" s="75"/>
      <c r="W22161" s="75"/>
      <c r="AD22161" s="77"/>
    </row>
    <row r="22162" spans="16:30" ht="4.5" customHeight="1" x14ac:dyDescent="0.2">
      <c r="P22162" s="75"/>
      <c r="Q22162" s="75"/>
      <c r="W22162" s="75"/>
      <c r="AD22162" s="77"/>
    </row>
    <row r="22163" spans="16:30" ht="4.5" customHeight="1" x14ac:dyDescent="0.2">
      <c r="P22163" s="75"/>
      <c r="Q22163" s="75"/>
      <c r="W22163" s="75"/>
      <c r="AD22163" s="77"/>
    </row>
    <row r="22164" spans="16:30" ht="4.5" customHeight="1" x14ac:dyDescent="0.2">
      <c r="P22164" s="75"/>
      <c r="Q22164" s="75"/>
      <c r="W22164" s="75"/>
      <c r="AD22164" s="77"/>
    </row>
    <row r="22165" spans="16:30" ht="4.5" customHeight="1" x14ac:dyDescent="0.2">
      <c r="P22165" s="75"/>
      <c r="Q22165" s="75"/>
      <c r="W22165" s="75"/>
      <c r="AD22165" s="77"/>
    </row>
    <row r="22166" spans="16:30" ht="4.5" customHeight="1" x14ac:dyDescent="0.2">
      <c r="P22166" s="75"/>
      <c r="Q22166" s="75"/>
      <c r="W22166" s="75"/>
      <c r="AD22166" s="77"/>
    </row>
    <row r="22167" spans="16:30" ht="4.5" customHeight="1" x14ac:dyDescent="0.2">
      <c r="P22167" s="75"/>
      <c r="Q22167" s="75"/>
      <c r="W22167" s="75"/>
      <c r="AD22167" s="77"/>
    </row>
    <row r="22168" spans="16:30" ht="4.5" customHeight="1" x14ac:dyDescent="0.2">
      <c r="P22168" s="75"/>
      <c r="Q22168" s="75"/>
      <c r="W22168" s="75"/>
      <c r="AD22168" s="77"/>
    </row>
    <row r="22169" spans="16:30" ht="4.5" customHeight="1" x14ac:dyDescent="0.2">
      <c r="P22169" s="75"/>
      <c r="Q22169" s="75"/>
      <c r="W22169" s="75"/>
      <c r="AD22169" s="77"/>
    </row>
    <row r="22170" spans="16:30" ht="4.5" customHeight="1" x14ac:dyDescent="0.2">
      <c r="P22170" s="75"/>
      <c r="Q22170" s="75"/>
      <c r="W22170" s="75"/>
      <c r="AD22170" s="77"/>
    </row>
    <row r="22171" spans="16:30" ht="4.5" customHeight="1" x14ac:dyDescent="0.2">
      <c r="P22171" s="75"/>
      <c r="Q22171" s="75"/>
      <c r="W22171" s="75"/>
      <c r="AD22171" s="77"/>
    </row>
    <row r="22172" spans="16:30" ht="4.5" customHeight="1" x14ac:dyDescent="0.2">
      <c r="P22172" s="75"/>
      <c r="Q22172" s="75"/>
      <c r="W22172" s="75"/>
      <c r="AD22172" s="77"/>
    </row>
    <row r="22173" spans="16:30" ht="4.5" customHeight="1" x14ac:dyDescent="0.2">
      <c r="P22173" s="75"/>
      <c r="Q22173" s="75"/>
      <c r="W22173" s="75"/>
      <c r="AD22173" s="77"/>
    </row>
    <row r="22174" spans="16:30" ht="4.5" customHeight="1" x14ac:dyDescent="0.2">
      <c r="P22174" s="75"/>
      <c r="Q22174" s="75"/>
      <c r="W22174" s="75"/>
      <c r="AD22174" s="77"/>
    </row>
    <row r="22175" spans="16:30" ht="4.5" customHeight="1" x14ac:dyDescent="0.2">
      <c r="P22175" s="75"/>
      <c r="Q22175" s="75"/>
      <c r="W22175" s="75"/>
      <c r="AD22175" s="77"/>
    </row>
    <row r="22176" spans="16:30" ht="4.5" customHeight="1" x14ac:dyDescent="0.2">
      <c r="P22176" s="75"/>
      <c r="Q22176" s="75"/>
      <c r="W22176" s="75"/>
      <c r="AD22176" s="77"/>
    </row>
    <row r="22177" spans="16:30" ht="4.5" customHeight="1" x14ac:dyDescent="0.2">
      <c r="P22177" s="75"/>
      <c r="Q22177" s="75"/>
      <c r="W22177" s="75"/>
      <c r="AD22177" s="77"/>
    </row>
    <row r="22178" spans="16:30" ht="4.5" customHeight="1" x14ac:dyDescent="0.2">
      <c r="P22178" s="75"/>
      <c r="Q22178" s="75"/>
      <c r="W22178" s="75"/>
      <c r="AD22178" s="77"/>
    </row>
    <row r="22179" spans="16:30" ht="4.5" customHeight="1" x14ac:dyDescent="0.2">
      <c r="P22179" s="75"/>
      <c r="Q22179" s="75"/>
      <c r="W22179" s="75"/>
      <c r="AD22179" s="77"/>
    </row>
    <row r="22180" spans="16:30" ht="4.5" customHeight="1" x14ac:dyDescent="0.2">
      <c r="P22180" s="75"/>
      <c r="Q22180" s="75"/>
      <c r="W22180" s="75"/>
      <c r="AD22180" s="77"/>
    </row>
    <row r="22181" spans="16:30" ht="4.5" customHeight="1" x14ac:dyDescent="0.2">
      <c r="P22181" s="75"/>
      <c r="Q22181" s="75"/>
      <c r="W22181" s="75"/>
      <c r="AD22181" s="77"/>
    </row>
    <row r="22182" spans="16:30" ht="4.5" customHeight="1" x14ac:dyDescent="0.2">
      <c r="P22182" s="75"/>
      <c r="Q22182" s="75"/>
      <c r="W22182" s="75"/>
      <c r="AD22182" s="77"/>
    </row>
    <row r="22183" spans="16:30" ht="4.5" customHeight="1" x14ac:dyDescent="0.2">
      <c r="P22183" s="75"/>
      <c r="Q22183" s="75"/>
      <c r="W22183" s="75"/>
      <c r="AD22183" s="77"/>
    </row>
    <row r="22184" spans="16:30" ht="4.5" customHeight="1" x14ac:dyDescent="0.2">
      <c r="P22184" s="75"/>
      <c r="Q22184" s="75"/>
      <c r="W22184" s="75"/>
      <c r="AD22184" s="77"/>
    </row>
    <row r="22185" spans="16:30" ht="4.5" customHeight="1" x14ac:dyDescent="0.2">
      <c r="P22185" s="75"/>
      <c r="Q22185" s="75"/>
      <c r="W22185" s="75"/>
      <c r="AD22185" s="77"/>
    </row>
    <row r="22186" spans="16:30" ht="4.5" customHeight="1" x14ac:dyDescent="0.2">
      <c r="P22186" s="75"/>
      <c r="Q22186" s="75"/>
      <c r="W22186" s="75"/>
      <c r="AD22186" s="77"/>
    </row>
    <row r="22187" spans="16:30" ht="4.5" customHeight="1" x14ac:dyDescent="0.2">
      <c r="P22187" s="75"/>
      <c r="Q22187" s="75"/>
      <c r="W22187" s="75"/>
      <c r="AD22187" s="77"/>
    </row>
    <row r="22188" spans="16:30" ht="4.5" customHeight="1" x14ac:dyDescent="0.2">
      <c r="P22188" s="75"/>
      <c r="Q22188" s="75"/>
      <c r="W22188" s="75"/>
      <c r="AD22188" s="77"/>
    </row>
    <row r="22189" spans="16:30" ht="4.5" customHeight="1" x14ac:dyDescent="0.2">
      <c r="P22189" s="75"/>
      <c r="Q22189" s="75"/>
      <c r="W22189" s="75"/>
      <c r="AD22189" s="77"/>
    </row>
    <row r="22190" spans="16:30" ht="4.5" customHeight="1" x14ac:dyDescent="0.2">
      <c r="P22190" s="75"/>
      <c r="Q22190" s="75"/>
      <c r="W22190" s="75"/>
      <c r="AD22190" s="77"/>
    </row>
    <row r="22191" spans="16:30" ht="4.5" customHeight="1" x14ac:dyDescent="0.2">
      <c r="P22191" s="75"/>
      <c r="Q22191" s="75"/>
      <c r="W22191" s="75"/>
      <c r="AD22191" s="77"/>
    </row>
    <row r="22192" spans="16:30" ht="4.5" customHeight="1" x14ac:dyDescent="0.2">
      <c r="P22192" s="75"/>
      <c r="Q22192" s="75"/>
      <c r="W22192" s="75"/>
      <c r="AD22192" s="77"/>
    </row>
    <row r="22193" spans="16:30" ht="4.5" customHeight="1" x14ac:dyDescent="0.2">
      <c r="P22193" s="75"/>
      <c r="Q22193" s="75"/>
      <c r="W22193" s="75"/>
      <c r="AD22193" s="77"/>
    </row>
    <row r="22194" spans="16:30" ht="4.5" customHeight="1" x14ac:dyDescent="0.2">
      <c r="P22194" s="75"/>
      <c r="Q22194" s="75"/>
      <c r="W22194" s="75"/>
      <c r="AD22194" s="77"/>
    </row>
    <row r="22195" spans="16:30" ht="4.5" customHeight="1" x14ac:dyDescent="0.2">
      <c r="P22195" s="75"/>
      <c r="Q22195" s="75"/>
      <c r="W22195" s="75"/>
      <c r="AD22195" s="77"/>
    </row>
    <row r="22196" spans="16:30" ht="4.5" customHeight="1" x14ac:dyDescent="0.2">
      <c r="P22196" s="75"/>
      <c r="Q22196" s="75"/>
      <c r="W22196" s="75"/>
      <c r="AD22196" s="77"/>
    </row>
    <row r="22197" spans="16:30" ht="4.5" customHeight="1" x14ac:dyDescent="0.2">
      <c r="P22197" s="75"/>
      <c r="Q22197" s="75"/>
      <c r="W22197" s="75"/>
      <c r="AD22197" s="77"/>
    </row>
    <row r="22198" spans="16:30" ht="4.5" customHeight="1" x14ac:dyDescent="0.2">
      <c r="P22198" s="75"/>
      <c r="Q22198" s="75"/>
      <c r="W22198" s="75"/>
      <c r="AD22198" s="77"/>
    </row>
    <row r="22199" spans="16:30" ht="4.5" customHeight="1" x14ac:dyDescent="0.2">
      <c r="P22199" s="75"/>
      <c r="Q22199" s="75"/>
      <c r="W22199" s="75"/>
      <c r="AD22199" s="77"/>
    </row>
    <row r="22200" spans="16:30" ht="4.5" customHeight="1" x14ac:dyDescent="0.2">
      <c r="P22200" s="75"/>
      <c r="Q22200" s="75"/>
      <c r="W22200" s="75"/>
      <c r="AD22200" s="77"/>
    </row>
    <row r="22201" spans="16:30" ht="4.5" customHeight="1" x14ac:dyDescent="0.2">
      <c r="P22201" s="75"/>
      <c r="Q22201" s="75"/>
      <c r="W22201" s="75"/>
      <c r="AD22201" s="77"/>
    </row>
    <row r="22202" spans="16:30" ht="4.5" customHeight="1" x14ac:dyDescent="0.2">
      <c r="P22202" s="75"/>
      <c r="Q22202" s="75"/>
      <c r="W22202" s="75"/>
      <c r="AD22202" s="77"/>
    </row>
    <row r="22203" spans="16:30" ht="4.5" customHeight="1" x14ac:dyDescent="0.2">
      <c r="P22203" s="75"/>
      <c r="Q22203" s="75"/>
      <c r="W22203" s="75"/>
      <c r="AD22203" s="77"/>
    </row>
    <row r="22204" spans="16:30" ht="4.5" customHeight="1" x14ac:dyDescent="0.2">
      <c r="P22204" s="75"/>
      <c r="Q22204" s="75"/>
      <c r="W22204" s="75"/>
      <c r="AD22204" s="77"/>
    </row>
    <row r="22205" spans="16:30" ht="4.5" customHeight="1" x14ac:dyDescent="0.2">
      <c r="P22205" s="75"/>
      <c r="Q22205" s="75"/>
      <c r="W22205" s="75"/>
      <c r="AD22205" s="77"/>
    </row>
    <row r="22206" spans="16:30" ht="4.5" customHeight="1" x14ac:dyDescent="0.2">
      <c r="P22206" s="75"/>
      <c r="Q22206" s="75"/>
      <c r="W22206" s="75"/>
      <c r="AD22206" s="77"/>
    </row>
    <row r="22207" spans="16:30" ht="4.5" customHeight="1" x14ac:dyDescent="0.2">
      <c r="P22207" s="75"/>
      <c r="Q22207" s="75"/>
      <c r="W22207" s="75"/>
      <c r="AD22207" s="77"/>
    </row>
    <row r="22208" spans="16:30" ht="4.5" customHeight="1" x14ac:dyDescent="0.2">
      <c r="P22208" s="75"/>
      <c r="Q22208" s="75"/>
      <c r="W22208" s="75"/>
      <c r="AD22208" s="77"/>
    </row>
    <row r="22209" spans="16:30" ht="4.5" customHeight="1" x14ac:dyDescent="0.2">
      <c r="P22209" s="75"/>
      <c r="Q22209" s="75"/>
      <c r="W22209" s="75"/>
      <c r="AD22209" s="77"/>
    </row>
    <row r="22210" spans="16:30" ht="4.5" customHeight="1" x14ac:dyDescent="0.2">
      <c r="P22210" s="75"/>
      <c r="Q22210" s="75"/>
      <c r="W22210" s="75"/>
      <c r="AD22210" s="77"/>
    </row>
    <row r="22211" spans="16:30" ht="4.5" customHeight="1" x14ac:dyDescent="0.2">
      <c r="P22211" s="75"/>
      <c r="Q22211" s="75"/>
      <c r="W22211" s="75"/>
      <c r="AD22211" s="77"/>
    </row>
    <row r="22212" spans="16:30" ht="4.5" customHeight="1" x14ac:dyDescent="0.2">
      <c r="P22212" s="75"/>
      <c r="Q22212" s="75"/>
      <c r="W22212" s="75"/>
      <c r="AD22212" s="77"/>
    </row>
    <row r="22213" spans="16:30" ht="4.5" customHeight="1" x14ac:dyDescent="0.2">
      <c r="P22213" s="75"/>
      <c r="Q22213" s="75"/>
      <c r="W22213" s="75"/>
      <c r="AD22213" s="77"/>
    </row>
    <row r="22214" spans="16:30" ht="4.5" customHeight="1" x14ac:dyDescent="0.2">
      <c r="P22214" s="75"/>
      <c r="Q22214" s="75"/>
      <c r="W22214" s="75"/>
      <c r="AD22214" s="77"/>
    </row>
    <row r="22215" spans="16:30" ht="4.5" customHeight="1" x14ac:dyDescent="0.2">
      <c r="P22215" s="75"/>
      <c r="Q22215" s="75"/>
      <c r="W22215" s="75"/>
      <c r="AD22215" s="77"/>
    </row>
    <row r="22216" spans="16:30" ht="4.5" customHeight="1" x14ac:dyDescent="0.2">
      <c r="P22216" s="75"/>
      <c r="Q22216" s="75"/>
      <c r="W22216" s="75"/>
      <c r="AD22216" s="77"/>
    </row>
    <row r="22217" spans="16:30" ht="4.5" customHeight="1" x14ac:dyDescent="0.2">
      <c r="P22217" s="75"/>
      <c r="Q22217" s="75"/>
      <c r="W22217" s="75"/>
      <c r="AD22217" s="77"/>
    </row>
    <row r="22218" spans="16:30" ht="4.5" customHeight="1" x14ac:dyDescent="0.2">
      <c r="P22218" s="75"/>
      <c r="Q22218" s="75"/>
      <c r="W22218" s="75"/>
      <c r="AD22218" s="77"/>
    </row>
    <row r="22219" spans="16:30" ht="4.5" customHeight="1" x14ac:dyDescent="0.2">
      <c r="P22219" s="75"/>
      <c r="Q22219" s="75"/>
      <c r="W22219" s="75"/>
      <c r="AD22219" s="77"/>
    </row>
    <row r="22220" spans="16:30" ht="4.5" customHeight="1" x14ac:dyDescent="0.2">
      <c r="P22220" s="75"/>
      <c r="Q22220" s="75"/>
      <c r="W22220" s="75"/>
      <c r="AD22220" s="77"/>
    </row>
    <row r="22221" spans="16:30" ht="4.5" customHeight="1" x14ac:dyDescent="0.2">
      <c r="P22221" s="75"/>
      <c r="Q22221" s="75"/>
      <c r="W22221" s="75"/>
      <c r="AD22221" s="77"/>
    </row>
    <row r="22222" spans="16:30" ht="4.5" customHeight="1" x14ac:dyDescent="0.2">
      <c r="P22222" s="75"/>
      <c r="Q22222" s="75"/>
      <c r="W22222" s="75"/>
      <c r="AD22222" s="77"/>
    </row>
    <row r="22223" spans="16:30" ht="4.5" customHeight="1" x14ac:dyDescent="0.2">
      <c r="P22223" s="75"/>
      <c r="Q22223" s="75"/>
      <c r="W22223" s="75"/>
      <c r="AD22223" s="77"/>
    </row>
    <row r="22224" spans="16:30" ht="4.5" customHeight="1" x14ac:dyDescent="0.2">
      <c r="P22224" s="75"/>
      <c r="Q22224" s="75"/>
      <c r="W22224" s="75"/>
      <c r="AD22224" s="77"/>
    </row>
    <row r="22225" spans="16:30" ht="4.5" customHeight="1" x14ac:dyDescent="0.2">
      <c r="P22225" s="75"/>
      <c r="Q22225" s="75"/>
      <c r="W22225" s="75"/>
      <c r="AD22225" s="77"/>
    </row>
    <row r="22226" spans="16:30" ht="4.5" customHeight="1" x14ac:dyDescent="0.2">
      <c r="P22226" s="75"/>
      <c r="Q22226" s="75"/>
      <c r="W22226" s="75"/>
      <c r="AD22226" s="77"/>
    </row>
    <row r="22227" spans="16:30" ht="4.5" customHeight="1" x14ac:dyDescent="0.2">
      <c r="P22227" s="75"/>
      <c r="Q22227" s="75"/>
      <c r="W22227" s="75"/>
      <c r="AD22227" s="77"/>
    </row>
    <row r="22228" spans="16:30" ht="4.5" customHeight="1" x14ac:dyDescent="0.2">
      <c r="P22228" s="75"/>
      <c r="Q22228" s="75"/>
      <c r="W22228" s="75"/>
      <c r="AD22228" s="77"/>
    </row>
    <row r="22229" spans="16:30" ht="4.5" customHeight="1" x14ac:dyDescent="0.2">
      <c r="P22229" s="75"/>
      <c r="Q22229" s="75"/>
      <c r="W22229" s="75"/>
      <c r="AD22229" s="77"/>
    </row>
    <row r="22230" spans="16:30" ht="4.5" customHeight="1" x14ac:dyDescent="0.2">
      <c r="P22230" s="75"/>
      <c r="Q22230" s="75"/>
      <c r="W22230" s="75"/>
      <c r="AD22230" s="77"/>
    </row>
    <row r="22231" spans="16:30" ht="4.5" customHeight="1" x14ac:dyDescent="0.2">
      <c r="P22231" s="75"/>
      <c r="Q22231" s="75"/>
      <c r="W22231" s="75"/>
      <c r="AD22231" s="77"/>
    </row>
    <row r="22232" spans="16:30" ht="4.5" customHeight="1" x14ac:dyDescent="0.2">
      <c r="P22232" s="75"/>
      <c r="Q22232" s="75"/>
      <c r="W22232" s="75"/>
      <c r="AD22232" s="77"/>
    </row>
    <row r="22233" spans="16:30" ht="4.5" customHeight="1" x14ac:dyDescent="0.2">
      <c r="P22233" s="75"/>
      <c r="Q22233" s="75"/>
      <c r="W22233" s="75"/>
      <c r="AD22233" s="77"/>
    </row>
    <row r="22234" spans="16:30" ht="4.5" customHeight="1" x14ac:dyDescent="0.2">
      <c r="P22234" s="75"/>
      <c r="Q22234" s="75"/>
      <c r="W22234" s="75"/>
      <c r="AD22234" s="77"/>
    </row>
    <row r="22235" spans="16:30" ht="4.5" customHeight="1" x14ac:dyDescent="0.2">
      <c r="P22235" s="75"/>
      <c r="Q22235" s="75"/>
      <c r="W22235" s="75"/>
      <c r="AD22235" s="77"/>
    </row>
    <row r="22236" spans="16:30" ht="4.5" customHeight="1" x14ac:dyDescent="0.2">
      <c r="P22236" s="75"/>
      <c r="Q22236" s="75"/>
      <c r="W22236" s="75"/>
      <c r="AD22236" s="77"/>
    </row>
    <row r="22237" spans="16:30" ht="4.5" customHeight="1" x14ac:dyDescent="0.2">
      <c r="P22237" s="75"/>
      <c r="Q22237" s="75"/>
      <c r="W22237" s="75"/>
      <c r="AD22237" s="77"/>
    </row>
    <row r="22238" spans="16:30" ht="4.5" customHeight="1" x14ac:dyDescent="0.2">
      <c r="P22238" s="75"/>
      <c r="Q22238" s="75"/>
      <c r="W22238" s="75"/>
      <c r="AD22238" s="77"/>
    </row>
    <row r="22239" spans="16:30" ht="4.5" customHeight="1" x14ac:dyDescent="0.2">
      <c r="P22239" s="75"/>
      <c r="Q22239" s="75"/>
      <c r="W22239" s="75"/>
      <c r="AD22239" s="77"/>
    </row>
    <row r="22240" spans="16:30" ht="4.5" customHeight="1" x14ac:dyDescent="0.2">
      <c r="P22240" s="75"/>
      <c r="Q22240" s="75"/>
      <c r="W22240" s="75"/>
      <c r="AD22240" s="77"/>
    </row>
    <row r="22241" spans="16:30" ht="4.5" customHeight="1" x14ac:dyDescent="0.2">
      <c r="P22241" s="75"/>
      <c r="Q22241" s="75"/>
      <c r="W22241" s="75"/>
      <c r="AD22241" s="77"/>
    </row>
    <row r="22242" spans="16:30" ht="4.5" customHeight="1" x14ac:dyDescent="0.2">
      <c r="P22242" s="75"/>
      <c r="Q22242" s="75"/>
      <c r="W22242" s="75"/>
      <c r="AD22242" s="77"/>
    </row>
    <row r="22243" spans="16:30" ht="4.5" customHeight="1" x14ac:dyDescent="0.2">
      <c r="P22243" s="75"/>
      <c r="Q22243" s="75"/>
      <c r="W22243" s="75"/>
      <c r="AD22243" s="77"/>
    </row>
    <row r="22244" spans="16:30" ht="4.5" customHeight="1" x14ac:dyDescent="0.2">
      <c r="P22244" s="75"/>
      <c r="Q22244" s="75"/>
      <c r="W22244" s="75"/>
      <c r="AD22244" s="77"/>
    </row>
    <row r="22245" spans="16:30" ht="4.5" customHeight="1" x14ac:dyDescent="0.2">
      <c r="P22245" s="75"/>
      <c r="Q22245" s="75"/>
      <c r="W22245" s="75"/>
      <c r="AD22245" s="77"/>
    </row>
    <row r="22246" spans="16:30" ht="4.5" customHeight="1" x14ac:dyDescent="0.2">
      <c r="P22246" s="75"/>
      <c r="Q22246" s="75"/>
      <c r="W22246" s="75"/>
      <c r="AD22246" s="77"/>
    </row>
    <row r="22247" spans="16:30" ht="4.5" customHeight="1" x14ac:dyDescent="0.2">
      <c r="P22247" s="75"/>
      <c r="Q22247" s="75"/>
      <c r="W22247" s="75"/>
      <c r="AD22247" s="77"/>
    </row>
    <row r="22248" spans="16:30" ht="4.5" customHeight="1" x14ac:dyDescent="0.2">
      <c r="P22248" s="75"/>
      <c r="Q22248" s="75"/>
      <c r="W22248" s="75"/>
      <c r="AD22248" s="77"/>
    </row>
    <row r="22249" spans="16:30" ht="4.5" customHeight="1" x14ac:dyDescent="0.2">
      <c r="P22249" s="75"/>
      <c r="Q22249" s="75"/>
      <c r="W22249" s="75"/>
      <c r="AD22249" s="77"/>
    </row>
    <row r="22250" spans="16:30" ht="4.5" customHeight="1" x14ac:dyDescent="0.2">
      <c r="P22250" s="75"/>
      <c r="Q22250" s="75"/>
      <c r="W22250" s="75"/>
      <c r="AD22250" s="77"/>
    </row>
    <row r="22251" spans="16:30" ht="4.5" customHeight="1" x14ac:dyDescent="0.2">
      <c r="P22251" s="75"/>
      <c r="Q22251" s="75"/>
      <c r="W22251" s="75"/>
      <c r="AD22251" s="77"/>
    </row>
    <row r="22252" spans="16:30" ht="4.5" customHeight="1" x14ac:dyDescent="0.2">
      <c r="P22252" s="75"/>
      <c r="Q22252" s="75"/>
      <c r="W22252" s="75"/>
      <c r="AD22252" s="77"/>
    </row>
    <row r="22253" spans="16:30" ht="4.5" customHeight="1" x14ac:dyDescent="0.2">
      <c r="P22253" s="75"/>
      <c r="Q22253" s="75"/>
      <c r="W22253" s="75"/>
      <c r="AD22253" s="77"/>
    </row>
    <row r="22254" spans="16:30" ht="4.5" customHeight="1" x14ac:dyDescent="0.2">
      <c r="P22254" s="75"/>
      <c r="Q22254" s="75"/>
      <c r="W22254" s="75"/>
      <c r="AD22254" s="77"/>
    </row>
    <row r="22255" spans="16:30" ht="4.5" customHeight="1" x14ac:dyDescent="0.2">
      <c r="P22255" s="75"/>
      <c r="Q22255" s="75"/>
      <c r="W22255" s="75"/>
      <c r="AD22255" s="77"/>
    </row>
    <row r="22256" spans="16:30" ht="4.5" customHeight="1" x14ac:dyDescent="0.2">
      <c r="P22256" s="75"/>
      <c r="Q22256" s="75"/>
      <c r="W22256" s="75"/>
      <c r="AD22256" s="77"/>
    </row>
    <row r="22257" spans="16:30" ht="4.5" customHeight="1" x14ac:dyDescent="0.2">
      <c r="P22257" s="75"/>
      <c r="Q22257" s="75"/>
      <c r="W22257" s="75"/>
      <c r="AD22257" s="77"/>
    </row>
    <row r="22258" spans="16:30" ht="4.5" customHeight="1" x14ac:dyDescent="0.2">
      <c r="P22258" s="75"/>
      <c r="Q22258" s="75"/>
      <c r="W22258" s="75"/>
      <c r="AD22258" s="77"/>
    </row>
    <row r="22259" spans="16:30" ht="4.5" customHeight="1" x14ac:dyDescent="0.2">
      <c r="P22259" s="75"/>
      <c r="Q22259" s="75"/>
      <c r="W22259" s="75"/>
      <c r="AD22259" s="77"/>
    </row>
    <row r="22260" spans="16:30" ht="4.5" customHeight="1" x14ac:dyDescent="0.2">
      <c r="P22260" s="75"/>
      <c r="Q22260" s="75"/>
      <c r="W22260" s="75"/>
      <c r="AD22260" s="77"/>
    </row>
    <row r="22261" spans="16:30" ht="4.5" customHeight="1" x14ac:dyDescent="0.2">
      <c r="P22261" s="75"/>
      <c r="Q22261" s="75"/>
      <c r="W22261" s="75"/>
      <c r="AD22261" s="77"/>
    </row>
    <row r="22262" spans="16:30" ht="4.5" customHeight="1" x14ac:dyDescent="0.2">
      <c r="P22262" s="75"/>
      <c r="Q22262" s="75"/>
      <c r="W22262" s="75"/>
      <c r="AD22262" s="77"/>
    </row>
    <row r="22263" spans="16:30" ht="4.5" customHeight="1" x14ac:dyDescent="0.2">
      <c r="P22263" s="75"/>
      <c r="Q22263" s="75"/>
      <c r="W22263" s="75"/>
      <c r="AD22263" s="77"/>
    </row>
    <row r="22264" spans="16:30" ht="4.5" customHeight="1" x14ac:dyDescent="0.2">
      <c r="P22264" s="75"/>
      <c r="Q22264" s="75"/>
      <c r="W22264" s="75"/>
      <c r="AD22264" s="77"/>
    </row>
    <row r="22265" spans="16:30" ht="4.5" customHeight="1" x14ac:dyDescent="0.2">
      <c r="P22265" s="75"/>
      <c r="Q22265" s="75"/>
      <c r="W22265" s="75"/>
      <c r="AD22265" s="77"/>
    </row>
    <row r="22266" spans="16:30" ht="4.5" customHeight="1" x14ac:dyDescent="0.2">
      <c r="P22266" s="75"/>
      <c r="Q22266" s="75"/>
      <c r="W22266" s="75"/>
      <c r="AD22266" s="77"/>
    </row>
    <row r="22267" spans="16:30" ht="4.5" customHeight="1" x14ac:dyDescent="0.2">
      <c r="P22267" s="75"/>
      <c r="Q22267" s="75"/>
      <c r="W22267" s="75"/>
      <c r="AD22267" s="77"/>
    </row>
    <row r="22268" spans="16:30" ht="4.5" customHeight="1" x14ac:dyDescent="0.2">
      <c r="P22268" s="75"/>
      <c r="Q22268" s="75"/>
      <c r="W22268" s="75"/>
      <c r="AD22268" s="77"/>
    </row>
    <row r="22269" spans="16:30" ht="4.5" customHeight="1" x14ac:dyDescent="0.2">
      <c r="P22269" s="75"/>
      <c r="Q22269" s="75"/>
      <c r="W22269" s="75"/>
      <c r="AD22269" s="77"/>
    </row>
    <row r="22270" spans="16:30" ht="4.5" customHeight="1" x14ac:dyDescent="0.2">
      <c r="P22270" s="75"/>
      <c r="Q22270" s="75"/>
      <c r="W22270" s="75"/>
      <c r="AD22270" s="77"/>
    </row>
    <row r="22271" spans="16:30" ht="4.5" customHeight="1" x14ac:dyDescent="0.2">
      <c r="P22271" s="75"/>
      <c r="Q22271" s="75"/>
      <c r="W22271" s="75"/>
      <c r="AD22271" s="77"/>
    </row>
    <row r="22272" spans="16:30" ht="4.5" customHeight="1" x14ac:dyDescent="0.2">
      <c r="P22272" s="75"/>
      <c r="Q22272" s="75"/>
      <c r="W22272" s="75"/>
      <c r="AD22272" s="77"/>
    </row>
    <row r="22273" spans="16:30" ht="4.5" customHeight="1" x14ac:dyDescent="0.2">
      <c r="P22273" s="75"/>
      <c r="Q22273" s="75"/>
      <c r="W22273" s="75"/>
      <c r="AD22273" s="77"/>
    </row>
    <row r="22274" spans="16:30" ht="4.5" customHeight="1" x14ac:dyDescent="0.2">
      <c r="P22274" s="75"/>
      <c r="Q22274" s="75"/>
      <c r="W22274" s="75"/>
      <c r="AD22274" s="77"/>
    </row>
    <row r="22275" spans="16:30" ht="4.5" customHeight="1" x14ac:dyDescent="0.2">
      <c r="P22275" s="75"/>
      <c r="Q22275" s="75"/>
      <c r="W22275" s="75"/>
      <c r="AD22275" s="77"/>
    </row>
    <row r="22276" spans="16:30" ht="4.5" customHeight="1" x14ac:dyDescent="0.2">
      <c r="P22276" s="75"/>
      <c r="Q22276" s="75"/>
      <c r="W22276" s="75"/>
      <c r="AD22276" s="77"/>
    </row>
    <row r="22277" spans="16:30" ht="4.5" customHeight="1" x14ac:dyDescent="0.2">
      <c r="P22277" s="75"/>
      <c r="Q22277" s="75"/>
      <c r="W22277" s="75"/>
      <c r="AD22277" s="77"/>
    </row>
    <row r="22278" spans="16:30" ht="4.5" customHeight="1" x14ac:dyDescent="0.2">
      <c r="P22278" s="75"/>
      <c r="Q22278" s="75"/>
      <c r="W22278" s="75"/>
      <c r="AD22278" s="77"/>
    </row>
    <row r="22279" spans="16:30" ht="4.5" customHeight="1" x14ac:dyDescent="0.2">
      <c r="P22279" s="75"/>
      <c r="Q22279" s="75"/>
      <c r="W22279" s="75"/>
      <c r="AD22279" s="77"/>
    </row>
    <row r="22280" spans="16:30" ht="4.5" customHeight="1" x14ac:dyDescent="0.2">
      <c r="P22280" s="75"/>
      <c r="Q22280" s="75"/>
      <c r="W22280" s="75"/>
      <c r="AD22280" s="77"/>
    </row>
    <row r="22281" spans="16:30" ht="4.5" customHeight="1" x14ac:dyDescent="0.2">
      <c r="P22281" s="75"/>
      <c r="Q22281" s="75"/>
      <c r="W22281" s="75"/>
      <c r="AD22281" s="77"/>
    </row>
    <row r="22282" spans="16:30" ht="4.5" customHeight="1" x14ac:dyDescent="0.2">
      <c r="P22282" s="75"/>
      <c r="Q22282" s="75"/>
      <c r="W22282" s="75"/>
      <c r="AD22282" s="77"/>
    </row>
    <row r="22283" spans="16:30" ht="4.5" customHeight="1" x14ac:dyDescent="0.2">
      <c r="P22283" s="75"/>
      <c r="Q22283" s="75"/>
      <c r="W22283" s="75"/>
      <c r="AD22283" s="77"/>
    </row>
    <row r="22284" spans="16:30" ht="4.5" customHeight="1" x14ac:dyDescent="0.2">
      <c r="P22284" s="75"/>
      <c r="Q22284" s="75"/>
      <c r="W22284" s="75"/>
      <c r="AD22284" s="77"/>
    </row>
    <row r="22285" spans="16:30" ht="4.5" customHeight="1" x14ac:dyDescent="0.2">
      <c r="P22285" s="75"/>
      <c r="Q22285" s="75"/>
      <c r="W22285" s="75"/>
      <c r="AD22285" s="77"/>
    </row>
    <row r="22286" spans="16:30" ht="4.5" customHeight="1" x14ac:dyDescent="0.2">
      <c r="P22286" s="75"/>
      <c r="Q22286" s="75"/>
      <c r="W22286" s="75"/>
      <c r="AD22286" s="77"/>
    </row>
    <row r="22287" spans="16:30" ht="4.5" customHeight="1" x14ac:dyDescent="0.2">
      <c r="P22287" s="75"/>
      <c r="Q22287" s="75"/>
      <c r="W22287" s="75"/>
      <c r="AD22287" s="77"/>
    </row>
    <row r="22288" spans="16:30" ht="4.5" customHeight="1" x14ac:dyDescent="0.2">
      <c r="P22288" s="75"/>
      <c r="Q22288" s="75"/>
      <c r="W22288" s="75"/>
      <c r="AD22288" s="77"/>
    </row>
    <row r="22289" spans="16:30" ht="4.5" customHeight="1" x14ac:dyDescent="0.2">
      <c r="P22289" s="75"/>
      <c r="Q22289" s="75"/>
      <c r="W22289" s="75"/>
      <c r="AD22289" s="77"/>
    </row>
    <row r="22290" spans="16:30" ht="4.5" customHeight="1" x14ac:dyDescent="0.2">
      <c r="P22290" s="75"/>
      <c r="Q22290" s="75"/>
      <c r="W22290" s="75"/>
      <c r="AD22290" s="77"/>
    </row>
    <row r="22291" spans="16:30" ht="4.5" customHeight="1" x14ac:dyDescent="0.2">
      <c r="P22291" s="75"/>
      <c r="Q22291" s="75"/>
      <c r="W22291" s="75"/>
      <c r="AD22291" s="77"/>
    </row>
    <row r="22292" spans="16:30" ht="4.5" customHeight="1" x14ac:dyDescent="0.2">
      <c r="P22292" s="75"/>
      <c r="Q22292" s="75"/>
      <c r="W22292" s="75"/>
      <c r="AD22292" s="77"/>
    </row>
    <row r="22293" spans="16:30" ht="4.5" customHeight="1" x14ac:dyDescent="0.2">
      <c r="P22293" s="75"/>
      <c r="Q22293" s="75"/>
      <c r="W22293" s="75"/>
      <c r="AD22293" s="77"/>
    </row>
    <row r="22294" spans="16:30" ht="4.5" customHeight="1" x14ac:dyDescent="0.2">
      <c r="P22294" s="75"/>
      <c r="Q22294" s="75"/>
      <c r="W22294" s="75"/>
      <c r="AD22294" s="77"/>
    </row>
    <row r="22295" spans="16:30" ht="4.5" customHeight="1" x14ac:dyDescent="0.2">
      <c r="P22295" s="75"/>
      <c r="Q22295" s="75"/>
      <c r="W22295" s="75"/>
      <c r="AD22295" s="77"/>
    </row>
    <row r="22296" spans="16:30" ht="4.5" customHeight="1" x14ac:dyDescent="0.2">
      <c r="P22296" s="75"/>
      <c r="Q22296" s="75"/>
      <c r="W22296" s="75"/>
      <c r="AD22296" s="77"/>
    </row>
    <row r="22297" spans="16:30" ht="4.5" customHeight="1" x14ac:dyDescent="0.2">
      <c r="P22297" s="75"/>
      <c r="Q22297" s="75"/>
      <c r="W22297" s="75"/>
      <c r="AD22297" s="77"/>
    </row>
    <row r="22298" spans="16:30" ht="4.5" customHeight="1" x14ac:dyDescent="0.2">
      <c r="P22298" s="75"/>
      <c r="Q22298" s="75"/>
      <c r="W22298" s="75"/>
      <c r="AD22298" s="77"/>
    </row>
    <row r="22299" spans="16:30" ht="4.5" customHeight="1" x14ac:dyDescent="0.2">
      <c r="P22299" s="75"/>
      <c r="Q22299" s="75"/>
      <c r="W22299" s="75"/>
      <c r="AD22299" s="77"/>
    </row>
    <row r="22300" spans="16:30" ht="4.5" customHeight="1" x14ac:dyDescent="0.2">
      <c r="P22300" s="75"/>
      <c r="Q22300" s="75"/>
      <c r="W22300" s="75"/>
      <c r="AD22300" s="77"/>
    </row>
    <row r="22301" spans="16:30" ht="4.5" customHeight="1" x14ac:dyDescent="0.2">
      <c r="P22301" s="75"/>
      <c r="Q22301" s="75"/>
      <c r="W22301" s="75"/>
      <c r="AD22301" s="77"/>
    </row>
    <row r="22302" spans="16:30" ht="4.5" customHeight="1" x14ac:dyDescent="0.2">
      <c r="P22302" s="75"/>
      <c r="Q22302" s="75"/>
      <c r="W22302" s="75"/>
      <c r="AD22302" s="77"/>
    </row>
    <row r="22303" spans="16:30" ht="4.5" customHeight="1" x14ac:dyDescent="0.2">
      <c r="P22303" s="75"/>
      <c r="Q22303" s="75"/>
      <c r="W22303" s="75"/>
      <c r="AD22303" s="77"/>
    </row>
    <row r="22304" spans="16:30" ht="4.5" customHeight="1" x14ac:dyDescent="0.2">
      <c r="P22304" s="75"/>
      <c r="Q22304" s="75"/>
      <c r="W22304" s="75"/>
      <c r="AD22304" s="77"/>
    </row>
    <row r="22305" spans="16:30" ht="4.5" customHeight="1" x14ac:dyDescent="0.2">
      <c r="P22305" s="75"/>
      <c r="Q22305" s="75"/>
      <c r="W22305" s="75"/>
      <c r="AD22305" s="77"/>
    </row>
    <row r="22306" spans="16:30" ht="4.5" customHeight="1" x14ac:dyDescent="0.2">
      <c r="P22306" s="75"/>
      <c r="Q22306" s="75"/>
      <c r="W22306" s="75"/>
      <c r="AD22306" s="77"/>
    </row>
    <row r="22307" spans="16:30" ht="4.5" customHeight="1" x14ac:dyDescent="0.2">
      <c r="P22307" s="75"/>
      <c r="Q22307" s="75"/>
      <c r="W22307" s="75"/>
      <c r="AD22307" s="77"/>
    </row>
    <row r="22308" spans="16:30" ht="4.5" customHeight="1" x14ac:dyDescent="0.2">
      <c r="P22308" s="75"/>
      <c r="Q22308" s="75"/>
      <c r="W22308" s="75"/>
      <c r="AD22308" s="77"/>
    </row>
    <row r="22309" spans="16:30" ht="4.5" customHeight="1" x14ac:dyDescent="0.2">
      <c r="P22309" s="75"/>
      <c r="Q22309" s="75"/>
      <c r="W22309" s="75"/>
      <c r="AD22309" s="77"/>
    </row>
    <row r="22310" spans="16:30" ht="4.5" customHeight="1" x14ac:dyDescent="0.2">
      <c r="P22310" s="75"/>
      <c r="Q22310" s="75"/>
      <c r="W22310" s="75"/>
      <c r="AD22310" s="77"/>
    </row>
    <row r="22311" spans="16:30" ht="4.5" customHeight="1" x14ac:dyDescent="0.2">
      <c r="P22311" s="75"/>
      <c r="Q22311" s="75"/>
      <c r="W22311" s="75"/>
      <c r="AD22311" s="77"/>
    </row>
    <row r="22312" spans="16:30" ht="4.5" customHeight="1" x14ac:dyDescent="0.2">
      <c r="P22312" s="75"/>
      <c r="Q22312" s="75"/>
      <c r="W22312" s="75"/>
      <c r="AD22312" s="77"/>
    </row>
    <row r="22313" spans="16:30" ht="4.5" customHeight="1" x14ac:dyDescent="0.2">
      <c r="P22313" s="75"/>
      <c r="Q22313" s="75"/>
      <c r="W22313" s="75"/>
      <c r="AD22313" s="77"/>
    </row>
    <row r="22314" spans="16:30" ht="4.5" customHeight="1" x14ac:dyDescent="0.2">
      <c r="P22314" s="75"/>
      <c r="Q22314" s="75"/>
      <c r="W22314" s="75"/>
      <c r="AD22314" s="77"/>
    </row>
    <row r="22315" spans="16:30" ht="4.5" customHeight="1" x14ac:dyDescent="0.2">
      <c r="P22315" s="75"/>
      <c r="Q22315" s="75"/>
      <c r="W22315" s="75"/>
      <c r="AD22315" s="77"/>
    </row>
    <row r="22316" spans="16:30" ht="4.5" customHeight="1" x14ac:dyDescent="0.2">
      <c r="P22316" s="75"/>
      <c r="Q22316" s="75"/>
      <c r="W22316" s="75"/>
      <c r="AD22316" s="77"/>
    </row>
    <row r="22317" spans="16:30" ht="4.5" customHeight="1" x14ac:dyDescent="0.2">
      <c r="P22317" s="75"/>
      <c r="Q22317" s="75"/>
      <c r="W22317" s="75"/>
      <c r="AD22317" s="77"/>
    </row>
    <row r="22318" spans="16:30" ht="4.5" customHeight="1" x14ac:dyDescent="0.2">
      <c r="P22318" s="75"/>
      <c r="Q22318" s="75"/>
      <c r="W22318" s="75"/>
      <c r="AD22318" s="77"/>
    </row>
    <row r="22319" spans="16:30" ht="4.5" customHeight="1" x14ac:dyDescent="0.2">
      <c r="P22319" s="75"/>
      <c r="Q22319" s="75"/>
      <c r="W22319" s="75"/>
      <c r="AD22319" s="77"/>
    </row>
    <row r="22320" spans="16:30" ht="4.5" customHeight="1" x14ac:dyDescent="0.2">
      <c r="P22320" s="75"/>
      <c r="Q22320" s="75"/>
      <c r="W22320" s="75"/>
      <c r="AD22320" s="77"/>
    </row>
    <row r="22321" spans="16:30" ht="4.5" customHeight="1" x14ac:dyDescent="0.2">
      <c r="P22321" s="75"/>
      <c r="Q22321" s="75"/>
      <c r="W22321" s="75"/>
      <c r="AD22321" s="77"/>
    </row>
    <row r="22322" spans="16:30" ht="4.5" customHeight="1" x14ac:dyDescent="0.2">
      <c r="P22322" s="75"/>
      <c r="Q22322" s="75"/>
      <c r="W22322" s="75"/>
      <c r="AD22322" s="77"/>
    </row>
    <row r="22323" spans="16:30" ht="4.5" customHeight="1" x14ac:dyDescent="0.2">
      <c r="P22323" s="75"/>
      <c r="Q22323" s="75"/>
      <c r="W22323" s="75"/>
      <c r="AD22323" s="77"/>
    </row>
    <row r="22324" spans="16:30" ht="4.5" customHeight="1" x14ac:dyDescent="0.2">
      <c r="P22324" s="75"/>
      <c r="Q22324" s="75"/>
      <c r="W22324" s="75"/>
      <c r="AD22324" s="77"/>
    </row>
    <row r="22325" spans="16:30" ht="4.5" customHeight="1" x14ac:dyDescent="0.2">
      <c r="P22325" s="75"/>
      <c r="Q22325" s="75"/>
      <c r="W22325" s="75"/>
      <c r="AD22325" s="77"/>
    </row>
    <row r="22326" spans="16:30" ht="4.5" customHeight="1" x14ac:dyDescent="0.2">
      <c r="P22326" s="75"/>
      <c r="Q22326" s="75"/>
      <c r="W22326" s="75"/>
      <c r="AD22326" s="77"/>
    </row>
    <row r="22327" spans="16:30" ht="4.5" customHeight="1" x14ac:dyDescent="0.2">
      <c r="P22327" s="75"/>
      <c r="Q22327" s="75"/>
      <c r="W22327" s="75"/>
      <c r="AD22327" s="77"/>
    </row>
    <row r="22328" spans="16:30" ht="4.5" customHeight="1" x14ac:dyDescent="0.2">
      <c r="P22328" s="75"/>
      <c r="Q22328" s="75"/>
      <c r="W22328" s="75"/>
      <c r="AD22328" s="77"/>
    </row>
    <row r="22329" spans="16:30" ht="4.5" customHeight="1" x14ac:dyDescent="0.2">
      <c r="P22329" s="75"/>
      <c r="Q22329" s="75"/>
      <c r="W22329" s="75"/>
      <c r="AD22329" s="77"/>
    </row>
    <row r="22330" spans="16:30" ht="4.5" customHeight="1" x14ac:dyDescent="0.2">
      <c r="P22330" s="75"/>
      <c r="Q22330" s="75"/>
      <c r="W22330" s="75"/>
      <c r="AD22330" s="77"/>
    </row>
    <row r="22331" spans="16:30" ht="4.5" customHeight="1" x14ac:dyDescent="0.2">
      <c r="P22331" s="75"/>
      <c r="Q22331" s="75"/>
      <c r="W22331" s="75"/>
      <c r="AD22331" s="77"/>
    </row>
    <row r="22332" spans="16:30" ht="4.5" customHeight="1" x14ac:dyDescent="0.2">
      <c r="P22332" s="75"/>
      <c r="Q22332" s="75"/>
      <c r="W22332" s="75"/>
      <c r="AD22332" s="77"/>
    </row>
    <row r="22333" spans="16:30" ht="4.5" customHeight="1" x14ac:dyDescent="0.2">
      <c r="P22333" s="75"/>
      <c r="Q22333" s="75"/>
      <c r="W22333" s="75"/>
      <c r="AD22333" s="77"/>
    </row>
    <row r="22334" spans="16:30" ht="4.5" customHeight="1" x14ac:dyDescent="0.2">
      <c r="P22334" s="75"/>
      <c r="Q22334" s="75"/>
      <c r="W22334" s="75"/>
      <c r="AD22334" s="77"/>
    </row>
    <row r="22335" spans="16:30" ht="4.5" customHeight="1" x14ac:dyDescent="0.2">
      <c r="P22335" s="75"/>
      <c r="Q22335" s="75"/>
      <c r="W22335" s="75"/>
      <c r="AD22335" s="77"/>
    </row>
    <row r="22336" spans="16:30" ht="4.5" customHeight="1" x14ac:dyDescent="0.2">
      <c r="P22336" s="75"/>
      <c r="Q22336" s="75"/>
      <c r="W22336" s="75"/>
      <c r="AD22336" s="77"/>
    </row>
    <row r="22337" spans="16:30" ht="4.5" customHeight="1" x14ac:dyDescent="0.2">
      <c r="P22337" s="75"/>
      <c r="Q22337" s="75"/>
      <c r="W22337" s="75"/>
      <c r="AD22337" s="77"/>
    </row>
    <row r="22338" spans="16:30" ht="4.5" customHeight="1" x14ac:dyDescent="0.2">
      <c r="P22338" s="75"/>
      <c r="Q22338" s="75"/>
      <c r="W22338" s="75"/>
      <c r="AD22338" s="77"/>
    </row>
    <row r="22339" spans="16:30" ht="4.5" customHeight="1" x14ac:dyDescent="0.2">
      <c r="P22339" s="75"/>
      <c r="Q22339" s="75"/>
      <c r="W22339" s="75"/>
      <c r="AD22339" s="77"/>
    </row>
    <row r="22340" spans="16:30" ht="4.5" customHeight="1" x14ac:dyDescent="0.2">
      <c r="P22340" s="75"/>
      <c r="Q22340" s="75"/>
      <c r="W22340" s="75"/>
      <c r="AD22340" s="77"/>
    </row>
    <row r="22341" spans="16:30" ht="4.5" customHeight="1" x14ac:dyDescent="0.2">
      <c r="P22341" s="75"/>
      <c r="Q22341" s="75"/>
      <c r="W22341" s="75"/>
      <c r="AD22341" s="77"/>
    </row>
    <row r="22342" spans="16:30" ht="4.5" customHeight="1" x14ac:dyDescent="0.2">
      <c r="P22342" s="75"/>
      <c r="Q22342" s="75"/>
      <c r="W22342" s="75"/>
      <c r="AD22342" s="77"/>
    </row>
    <row r="22343" spans="16:30" ht="4.5" customHeight="1" x14ac:dyDescent="0.2">
      <c r="P22343" s="75"/>
      <c r="Q22343" s="75"/>
      <c r="W22343" s="75"/>
      <c r="AD22343" s="77"/>
    </row>
    <row r="22344" spans="16:30" ht="4.5" customHeight="1" x14ac:dyDescent="0.2">
      <c r="P22344" s="75"/>
      <c r="Q22344" s="75"/>
      <c r="W22344" s="75"/>
      <c r="AD22344" s="77"/>
    </row>
    <row r="22345" spans="16:30" ht="4.5" customHeight="1" x14ac:dyDescent="0.2">
      <c r="P22345" s="75"/>
      <c r="Q22345" s="75"/>
      <c r="W22345" s="75"/>
      <c r="AD22345" s="77"/>
    </row>
    <row r="22346" spans="16:30" ht="4.5" customHeight="1" x14ac:dyDescent="0.2">
      <c r="P22346" s="75"/>
      <c r="Q22346" s="75"/>
      <c r="W22346" s="75"/>
      <c r="AD22346" s="77"/>
    </row>
    <row r="22347" spans="16:30" ht="4.5" customHeight="1" x14ac:dyDescent="0.2">
      <c r="P22347" s="75"/>
      <c r="Q22347" s="75"/>
      <c r="W22347" s="75"/>
      <c r="AD22347" s="77"/>
    </row>
    <row r="22348" spans="16:30" ht="4.5" customHeight="1" x14ac:dyDescent="0.2">
      <c r="P22348" s="75"/>
      <c r="Q22348" s="75"/>
      <c r="W22348" s="75"/>
      <c r="AD22348" s="77"/>
    </row>
    <row r="22349" spans="16:30" ht="4.5" customHeight="1" x14ac:dyDescent="0.2">
      <c r="P22349" s="75"/>
      <c r="Q22349" s="75"/>
      <c r="W22349" s="75"/>
      <c r="AD22349" s="77"/>
    </row>
    <row r="22350" spans="16:30" ht="4.5" customHeight="1" x14ac:dyDescent="0.2">
      <c r="P22350" s="75"/>
      <c r="Q22350" s="75"/>
      <c r="W22350" s="75"/>
      <c r="AD22350" s="77"/>
    </row>
    <row r="22351" spans="16:30" ht="4.5" customHeight="1" x14ac:dyDescent="0.2">
      <c r="P22351" s="75"/>
      <c r="Q22351" s="75"/>
      <c r="W22351" s="75"/>
      <c r="AD22351" s="77"/>
    </row>
    <row r="22352" spans="16:30" ht="4.5" customHeight="1" x14ac:dyDescent="0.2">
      <c r="P22352" s="75"/>
      <c r="Q22352" s="75"/>
      <c r="W22352" s="75"/>
      <c r="AD22352" s="77"/>
    </row>
    <row r="22353" spans="16:30" ht="4.5" customHeight="1" x14ac:dyDescent="0.2">
      <c r="P22353" s="75"/>
      <c r="Q22353" s="75"/>
      <c r="W22353" s="75"/>
      <c r="AD22353" s="77"/>
    </row>
    <row r="22354" spans="16:30" ht="4.5" customHeight="1" x14ac:dyDescent="0.2">
      <c r="P22354" s="75"/>
      <c r="Q22354" s="75"/>
      <c r="W22354" s="75"/>
      <c r="AD22354" s="77"/>
    </row>
    <row r="22355" spans="16:30" ht="4.5" customHeight="1" x14ac:dyDescent="0.2">
      <c r="P22355" s="75"/>
      <c r="Q22355" s="75"/>
      <c r="W22355" s="75"/>
      <c r="AD22355" s="77"/>
    </row>
    <row r="22356" spans="16:30" ht="4.5" customHeight="1" x14ac:dyDescent="0.2">
      <c r="P22356" s="75"/>
      <c r="Q22356" s="75"/>
      <c r="W22356" s="75"/>
      <c r="AD22356" s="77"/>
    </row>
    <row r="22357" spans="16:30" ht="4.5" customHeight="1" x14ac:dyDescent="0.2">
      <c r="P22357" s="75"/>
      <c r="Q22357" s="75"/>
      <c r="W22357" s="75"/>
      <c r="AD22357" s="77"/>
    </row>
    <row r="22358" spans="16:30" ht="4.5" customHeight="1" x14ac:dyDescent="0.2">
      <c r="P22358" s="75"/>
      <c r="Q22358" s="75"/>
      <c r="W22358" s="75"/>
      <c r="AD22358" s="77"/>
    </row>
    <row r="22359" spans="16:30" ht="4.5" customHeight="1" x14ac:dyDescent="0.2">
      <c r="P22359" s="75"/>
      <c r="Q22359" s="75"/>
      <c r="W22359" s="75"/>
      <c r="AD22359" s="77"/>
    </row>
    <row r="22360" spans="16:30" ht="4.5" customHeight="1" x14ac:dyDescent="0.2">
      <c r="P22360" s="75"/>
      <c r="Q22360" s="75"/>
      <c r="W22360" s="75"/>
      <c r="AD22360" s="77"/>
    </row>
    <row r="22361" spans="16:30" ht="4.5" customHeight="1" x14ac:dyDescent="0.2">
      <c r="P22361" s="75"/>
      <c r="Q22361" s="75"/>
      <c r="W22361" s="75"/>
      <c r="AD22361" s="77"/>
    </row>
    <row r="22362" spans="16:30" ht="4.5" customHeight="1" x14ac:dyDescent="0.2">
      <c r="P22362" s="75"/>
      <c r="Q22362" s="75"/>
      <c r="W22362" s="75"/>
      <c r="AD22362" s="77"/>
    </row>
    <row r="22363" spans="16:30" ht="4.5" customHeight="1" x14ac:dyDescent="0.2">
      <c r="P22363" s="75"/>
      <c r="Q22363" s="75"/>
      <c r="W22363" s="75"/>
      <c r="AD22363" s="77"/>
    </row>
    <row r="22364" spans="16:30" ht="4.5" customHeight="1" x14ac:dyDescent="0.2">
      <c r="P22364" s="75"/>
      <c r="Q22364" s="75"/>
      <c r="W22364" s="75"/>
      <c r="AD22364" s="77"/>
    </row>
    <row r="22365" spans="16:30" ht="4.5" customHeight="1" x14ac:dyDescent="0.2">
      <c r="P22365" s="75"/>
      <c r="Q22365" s="75"/>
      <c r="W22365" s="75"/>
      <c r="AD22365" s="77"/>
    </row>
    <row r="22366" spans="16:30" ht="4.5" customHeight="1" x14ac:dyDescent="0.2">
      <c r="P22366" s="75"/>
      <c r="Q22366" s="75"/>
      <c r="W22366" s="75"/>
      <c r="AD22366" s="77"/>
    </row>
    <row r="22367" spans="16:30" ht="4.5" customHeight="1" x14ac:dyDescent="0.2">
      <c r="P22367" s="75"/>
      <c r="Q22367" s="75"/>
      <c r="W22367" s="75"/>
      <c r="AD22367" s="77"/>
    </row>
    <row r="22368" spans="16:30" ht="4.5" customHeight="1" x14ac:dyDescent="0.2">
      <c r="P22368" s="75"/>
      <c r="Q22368" s="75"/>
      <c r="W22368" s="75"/>
      <c r="AD22368" s="77"/>
    </row>
    <row r="22369" spans="16:30" ht="4.5" customHeight="1" x14ac:dyDescent="0.2">
      <c r="P22369" s="75"/>
      <c r="Q22369" s="75"/>
      <c r="W22369" s="75"/>
      <c r="AD22369" s="77"/>
    </row>
    <row r="22370" spans="16:30" ht="4.5" customHeight="1" x14ac:dyDescent="0.2">
      <c r="P22370" s="75"/>
      <c r="Q22370" s="75"/>
      <c r="W22370" s="75"/>
      <c r="AD22370" s="77"/>
    </row>
    <row r="22371" spans="16:30" ht="4.5" customHeight="1" x14ac:dyDescent="0.2">
      <c r="P22371" s="75"/>
      <c r="Q22371" s="75"/>
      <c r="W22371" s="75"/>
      <c r="AD22371" s="77"/>
    </row>
    <row r="22372" spans="16:30" ht="4.5" customHeight="1" x14ac:dyDescent="0.2">
      <c r="P22372" s="75"/>
      <c r="Q22372" s="75"/>
      <c r="W22372" s="75"/>
      <c r="AD22372" s="77"/>
    </row>
    <row r="22373" spans="16:30" ht="4.5" customHeight="1" x14ac:dyDescent="0.2">
      <c r="P22373" s="75"/>
      <c r="Q22373" s="75"/>
      <c r="W22373" s="75"/>
      <c r="AD22373" s="77"/>
    </row>
    <row r="22374" spans="16:30" ht="4.5" customHeight="1" x14ac:dyDescent="0.2">
      <c r="P22374" s="75"/>
      <c r="Q22374" s="75"/>
      <c r="W22374" s="75"/>
      <c r="AD22374" s="77"/>
    </row>
    <row r="22375" spans="16:30" ht="4.5" customHeight="1" x14ac:dyDescent="0.2">
      <c r="P22375" s="75"/>
      <c r="Q22375" s="75"/>
      <c r="W22375" s="75"/>
      <c r="AD22375" s="77"/>
    </row>
    <row r="22376" spans="16:30" ht="4.5" customHeight="1" x14ac:dyDescent="0.2">
      <c r="P22376" s="75"/>
      <c r="Q22376" s="75"/>
      <c r="W22376" s="75"/>
      <c r="AD22376" s="77"/>
    </row>
    <row r="22377" spans="16:30" ht="4.5" customHeight="1" x14ac:dyDescent="0.2">
      <c r="P22377" s="75"/>
      <c r="Q22377" s="75"/>
      <c r="W22377" s="75"/>
      <c r="AD22377" s="77"/>
    </row>
    <row r="22378" spans="16:30" ht="4.5" customHeight="1" x14ac:dyDescent="0.2">
      <c r="P22378" s="75"/>
      <c r="Q22378" s="75"/>
      <c r="W22378" s="75"/>
      <c r="AD22378" s="77"/>
    </row>
    <row r="22379" spans="16:30" ht="4.5" customHeight="1" x14ac:dyDescent="0.2">
      <c r="P22379" s="75"/>
      <c r="Q22379" s="75"/>
      <c r="W22379" s="75"/>
      <c r="AD22379" s="77"/>
    </row>
    <row r="22380" spans="16:30" ht="4.5" customHeight="1" x14ac:dyDescent="0.2">
      <c r="P22380" s="75"/>
      <c r="Q22380" s="75"/>
      <c r="W22380" s="75"/>
      <c r="AD22380" s="77"/>
    </row>
    <row r="22381" spans="16:30" ht="4.5" customHeight="1" x14ac:dyDescent="0.2">
      <c r="P22381" s="75"/>
      <c r="Q22381" s="75"/>
      <c r="W22381" s="75"/>
      <c r="AD22381" s="77"/>
    </row>
    <row r="22382" spans="16:30" ht="4.5" customHeight="1" x14ac:dyDescent="0.2">
      <c r="P22382" s="75"/>
      <c r="Q22382" s="75"/>
      <c r="W22382" s="75"/>
      <c r="AD22382" s="77"/>
    </row>
    <row r="22383" spans="16:30" ht="4.5" customHeight="1" x14ac:dyDescent="0.2">
      <c r="P22383" s="75"/>
      <c r="Q22383" s="75"/>
      <c r="W22383" s="75"/>
      <c r="AD22383" s="77"/>
    </row>
    <row r="22384" spans="16:30" ht="4.5" customHeight="1" x14ac:dyDescent="0.2">
      <c r="P22384" s="75"/>
      <c r="Q22384" s="75"/>
      <c r="W22384" s="75"/>
      <c r="AD22384" s="77"/>
    </row>
    <row r="22385" spans="16:30" ht="4.5" customHeight="1" x14ac:dyDescent="0.2">
      <c r="P22385" s="75"/>
      <c r="Q22385" s="75"/>
      <c r="W22385" s="75"/>
      <c r="AD22385" s="77"/>
    </row>
    <row r="22386" spans="16:30" ht="4.5" customHeight="1" x14ac:dyDescent="0.2">
      <c r="P22386" s="75"/>
      <c r="Q22386" s="75"/>
      <c r="W22386" s="75"/>
      <c r="AD22386" s="77"/>
    </row>
    <row r="22387" spans="16:30" ht="4.5" customHeight="1" x14ac:dyDescent="0.2">
      <c r="P22387" s="75"/>
      <c r="Q22387" s="75"/>
      <c r="W22387" s="75"/>
      <c r="AD22387" s="77"/>
    </row>
    <row r="22388" spans="16:30" ht="4.5" customHeight="1" x14ac:dyDescent="0.2">
      <c r="P22388" s="75"/>
      <c r="Q22388" s="75"/>
      <c r="W22388" s="75"/>
      <c r="AD22388" s="77"/>
    </row>
    <row r="22389" spans="16:30" ht="4.5" customHeight="1" x14ac:dyDescent="0.2">
      <c r="P22389" s="75"/>
      <c r="Q22389" s="75"/>
      <c r="W22389" s="75"/>
      <c r="AD22389" s="77"/>
    </row>
    <row r="22390" spans="16:30" ht="4.5" customHeight="1" x14ac:dyDescent="0.2">
      <c r="P22390" s="75"/>
      <c r="Q22390" s="75"/>
      <c r="W22390" s="75"/>
      <c r="AD22390" s="77"/>
    </row>
    <row r="22391" spans="16:30" ht="4.5" customHeight="1" x14ac:dyDescent="0.2">
      <c r="P22391" s="75"/>
      <c r="Q22391" s="75"/>
      <c r="W22391" s="75"/>
      <c r="AD22391" s="77"/>
    </row>
    <row r="22392" spans="16:30" ht="4.5" customHeight="1" x14ac:dyDescent="0.2">
      <c r="P22392" s="75"/>
      <c r="Q22392" s="75"/>
      <c r="W22392" s="75"/>
      <c r="AD22392" s="77"/>
    </row>
    <row r="22393" spans="16:30" ht="4.5" customHeight="1" x14ac:dyDescent="0.2">
      <c r="P22393" s="75"/>
      <c r="Q22393" s="75"/>
      <c r="W22393" s="75"/>
      <c r="AD22393" s="77"/>
    </row>
    <row r="22394" spans="16:30" ht="4.5" customHeight="1" x14ac:dyDescent="0.2">
      <c r="P22394" s="75"/>
      <c r="Q22394" s="75"/>
      <c r="W22394" s="75"/>
      <c r="AD22394" s="77"/>
    </row>
    <row r="22395" spans="16:30" ht="4.5" customHeight="1" x14ac:dyDescent="0.2">
      <c r="P22395" s="75"/>
      <c r="Q22395" s="75"/>
      <c r="W22395" s="75"/>
      <c r="AD22395" s="77"/>
    </row>
    <row r="22396" spans="16:30" ht="4.5" customHeight="1" x14ac:dyDescent="0.2">
      <c r="P22396" s="75"/>
      <c r="Q22396" s="75"/>
      <c r="W22396" s="75"/>
      <c r="AD22396" s="77"/>
    </row>
    <row r="22397" spans="16:30" ht="4.5" customHeight="1" x14ac:dyDescent="0.2">
      <c r="P22397" s="75"/>
      <c r="Q22397" s="75"/>
      <c r="W22397" s="75"/>
      <c r="AD22397" s="77"/>
    </row>
    <row r="22398" spans="16:30" ht="4.5" customHeight="1" x14ac:dyDescent="0.2">
      <c r="P22398" s="75"/>
      <c r="Q22398" s="75"/>
      <c r="W22398" s="75"/>
      <c r="AD22398" s="77"/>
    </row>
    <row r="22399" spans="16:30" ht="4.5" customHeight="1" x14ac:dyDescent="0.2">
      <c r="P22399" s="75"/>
      <c r="Q22399" s="75"/>
      <c r="W22399" s="75"/>
      <c r="AD22399" s="77"/>
    </row>
    <row r="22400" spans="16:30" ht="4.5" customHeight="1" x14ac:dyDescent="0.2">
      <c r="P22400" s="75"/>
      <c r="Q22400" s="75"/>
      <c r="W22400" s="75"/>
      <c r="AD22400" s="77"/>
    </row>
    <row r="22401" spans="16:30" ht="4.5" customHeight="1" x14ac:dyDescent="0.2">
      <c r="P22401" s="75"/>
      <c r="Q22401" s="75"/>
      <c r="W22401" s="75"/>
      <c r="AD22401" s="77"/>
    </row>
    <row r="22402" spans="16:30" ht="4.5" customHeight="1" x14ac:dyDescent="0.2">
      <c r="P22402" s="75"/>
      <c r="Q22402" s="75"/>
      <c r="W22402" s="75"/>
      <c r="AD22402" s="77"/>
    </row>
    <row r="22403" spans="16:30" ht="4.5" customHeight="1" x14ac:dyDescent="0.2">
      <c r="P22403" s="75"/>
      <c r="Q22403" s="75"/>
      <c r="W22403" s="75"/>
      <c r="AD22403" s="77"/>
    </row>
    <row r="22404" spans="16:30" ht="4.5" customHeight="1" x14ac:dyDescent="0.2">
      <c r="P22404" s="75"/>
      <c r="Q22404" s="75"/>
      <c r="W22404" s="75"/>
      <c r="AD22404" s="77"/>
    </row>
    <row r="22405" spans="16:30" ht="4.5" customHeight="1" x14ac:dyDescent="0.2">
      <c r="P22405" s="75"/>
      <c r="Q22405" s="75"/>
      <c r="W22405" s="75"/>
      <c r="AD22405" s="77"/>
    </row>
    <row r="22406" spans="16:30" ht="4.5" customHeight="1" x14ac:dyDescent="0.2">
      <c r="P22406" s="75"/>
      <c r="Q22406" s="75"/>
      <c r="W22406" s="75"/>
      <c r="AD22406" s="77"/>
    </row>
    <row r="22407" spans="16:30" ht="4.5" customHeight="1" x14ac:dyDescent="0.2">
      <c r="P22407" s="75"/>
      <c r="Q22407" s="75"/>
      <c r="W22407" s="75"/>
      <c r="AD22407" s="77"/>
    </row>
    <row r="22408" spans="16:30" ht="4.5" customHeight="1" x14ac:dyDescent="0.2">
      <c r="P22408" s="75"/>
      <c r="Q22408" s="75"/>
      <c r="W22408" s="75"/>
      <c r="AD22408" s="77"/>
    </row>
    <row r="22409" spans="16:30" ht="4.5" customHeight="1" x14ac:dyDescent="0.2">
      <c r="P22409" s="75"/>
      <c r="Q22409" s="75"/>
      <c r="W22409" s="75"/>
      <c r="AD22409" s="77"/>
    </row>
    <row r="22410" spans="16:30" ht="4.5" customHeight="1" x14ac:dyDescent="0.2">
      <c r="P22410" s="75"/>
      <c r="Q22410" s="75"/>
      <c r="W22410" s="75"/>
      <c r="AD22410" s="77"/>
    </row>
    <row r="22411" spans="16:30" ht="4.5" customHeight="1" x14ac:dyDescent="0.2">
      <c r="P22411" s="75"/>
      <c r="Q22411" s="75"/>
      <c r="W22411" s="75"/>
      <c r="AD22411" s="77"/>
    </row>
    <row r="22412" spans="16:30" ht="4.5" customHeight="1" x14ac:dyDescent="0.2">
      <c r="P22412" s="75"/>
      <c r="Q22412" s="75"/>
      <c r="W22412" s="75"/>
      <c r="AD22412" s="77"/>
    </row>
    <row r="22413" spans="16:30" ht="4.5" customHeight="1" x14ac:dyDescent="0.2">
      <c r="P22413" s="75"/>
      <c r="Q22413" s="75"/>
      <c r="W22413" s="75"/>
      <c r="AD22413" s="77"/>
    </row>
    <row r="22414" spans="16:30" ht="4.5" customHeight="1" x14ac:dyDescent="0.2">
      <c r="P22414" s="75"/>
      <c r="Q22414" s="75"/>
      <c r="W22414" s="75"/>
      <c r="AD22414" s="77"/>
    </row>
    <row r="22415" spans="16:30" ht="4.5" customHeight="1" x14ac:dyDescent="0.2">
      <c r="P22415" s="75"/>
      <c r="Q22415" s="75"/>
      <c r="W22415" s="75"/>
      <c r="AD22415" s="77"/>
    </row>
    <row r="22416" spans="16:30" ht="4.5" customHeight="1" x14ac:dyDescent="0.2">
      <c r="P22416" s="75"/>
      <c r="Q22416" s="75"/>
      <c r="W22416" s="75"/>
      <c r="AD22416" s="77"/>
    </row>
    <row r="22417" spans="16:30" ht="4.5" customHeight="1" x14ac:dyDescent="0.2">
      <c r="P22417" s="75"/>
      <c r="Q22417" s="75"/>
      <c r="W22417" s="75"/>
      <c r="AD22417" s="77"/>
    </row>
    <row r="22418" spans="16:30" ht="4.5" customHeight="1" x14ac:dyDescent="0.2">
      <c r="P22418" s="75"/>
      <c r="Q22418" s="75"/>
      <c r="W22418" s="75"/>
      <c r="AD22418" s="77"/>
    </row>
    <row r="22419" spans="16:30" ht="4.5" customHeight="1" x14ac:dyDescent="0.2">
      <c r="P22419" s="75"/>
      <c r="Q22419" s="75"/>
      <c r="W22419" s="75"/>
      <c r="AD22419" s="77"/>
    </row>
    <row r="22420" spans="16:30" ht="4.5" customHeight="1" x14ac:dyDescent="0.2">
      <c r="P22420" s="75"/>
      <c r="Q22420" s="75"/>
      <c r="W22420" s="75"/>
      <c r="AD22420" s="77"/>
    </row>
    <row r="22421" spans="16:30" ht="4.5" customHeight="1" x14ac:dyDescent="0.2">
      <c r="P22421" s="75"/>
      <c r="Q22421" s="75"/>
      <c r="W22421" s="75"/>
      <c r="AD22421" s="77"/>
    </row>
    <row r="22422" spans="16:30" ht="4.5" customHeight="1" x14ac:dyDescent="0.2">
      <c r="P22422" s="75"/>
      <c r="Q22422" s="75"/>
      <c r="W22422" s="75"/>
      <c r="AD22422" s="77"/>
    </row>
    <row r="22423" spans="16:30" ht="4.5" customHeight="1" x14ac:dyDescent="0.2">
      <c r="P22423" s="75"/>
      <c r="Q22423" s="75"/>
      <c r="W22423" s="75"/>
      <c r="AD22423" s="77"/>
    </row>
    <row r="22424" spans="16:30" ht="4.5" customHeight="1" x14ac:dyDescent="0.2">
      <c r="P22424" s="75"/>
      <c r="Q22424" s="75"/>
      <c r="W22424" s="75"/>
      <c r="AD22424" s="77"/>
    </row>
    <row r="22425" spans="16:30" ht="4.5" customHeight="1" x14ac:dyDescent="0.2">
      <c r="P22425" s="75"/>
      <c r="Q22425" s="75"/>
      <c r="W22425" s="75"/>
      <c r="AD22425" s="77"/>
    </row>
    <row r="22426" spans="16:30" ht="4.5" customHeight="1" x14ac:dyDescent="0.2">
      <c r="P22426" s="75"/>
      <c r="Q22426" s="75"/>
      <c r="W22426" s="75"/>
      <c r="AD22426" s="77"/>
    </row>
    <row r="22427" spans="16:30" ht="4.5" customHeight="1" x14ac:dyDescent="0.2">
      <c r="P22427" s="75"/>
      <c r="Q22427" s="75"/>
      <c r="W22427" s="75"/>
      <c r="AD22427" s="77"/>
    </row>
    <row r="22428" spans="16:30" ht="4.5" customHeight="1" x14ac:dyDescent="0.2">
      <c r="P22428" s="75"/>
      <c r="Q22428" s="75"/>
      <c r="W22428" s="75"/>
      <c r="AD22428" s="77"/>
    </row>
    <row r="22429" spans="16:30" ht="4.5" customHeight="1" x14ac:dyDescent="0.2">
      <c r="P22429" s="75"/>
      <c r="Q22429" s="75"/>
      <c r="W22429" s="75"/>
      <c r="AD22429" s="77"/>
    </row>
    <row r="22430" spans="16:30" ht="4.5" customHeight="1" x14ac:dyDescent="0.2">
      <c r="P22430" s="75"/>
      <c r="Q22430" s="75"/>
      <c r="W22430" s="75"/>
      <c r="AD22430" s="77"/>
    </row>
    <row r="22431" spans="16:30" ht="4.5" customHeight="1" x14ac:dyDescent="0.2">
      <c r="P22431" s="75"/>
      <c r="Q22431" s="75"/>
      <c r="W22431" s="75"/>
      <c r="AD22431" s="77"/>
    </row>
    <row r="22432" spans="16:30" ht="4.5" customHeight="1" x14ac:dyDescent="0.2">
      <c r="P22432" s="75"/>
      <c r="Q22432" s="75"/>
      <c r="W22432" s="75"/>
      <c r="AD22432" s="77"/>
    </row>
    <row r="22433" spans="16:30" ht="4.5" customHeight="1" x14ac:dyDescent="0.2">
      <c r="P22433" s="75"/>
      <c r="Q22433" s="75"/>
      <c r="W22433" s="75"/>
      <c r="AD22433" s="77"/>
    </row>
    <row r="22434" spans="16:30" ht="4.5" customHeight="1" x14ac:dyDescent="0.2">
      <c r="P22434" s="75"/>
      <c r="Q22434" s="75"/>
      <c r="W22434" s="75"/>
      <c r="AD22434" s="77"/>
    </row>
    <row r="22435" spans="16:30" ht="4.5" customHeight="1" x14ac:dyDescent="0.2">
      <c r="P22435" s="75"/>
      <c r="Q22435" s="75"/>
      <c r="W22435" s="75"/>
      <c r="AD22435" s="77"/>
    </row>
    <row r="22436" spans="16:30" ht="4.5" customHeight="1" x14ac:dyDescent="0.2">
      <c r="P22436" s="75"/>
      <c r="Q22436" s="75"/>
      <c r="W22436" s="75"/>
      <c r="AD22436" s="77"/>
    </row>
    <row r="22437" spans="16:30" ht="4.5" customHeight="1" x14ac:dyDescent="0.2">
      <c r="P22437" s="75"/>
      <c r="Q22437" s="75"/>
      <c r="W22437" s="75"/>
      <c r="AD22437" s="77"/>
    </row>
    <row r="22438" spans="16:30" ht="4.5" customHeight="1" x14ac:dyDescent="0.2">
      <c r="P22438" s="75"/>
      <c r="Q22438" s="75"/>
      <c r="W22438" s="75"/>
      <c r="AD22438" s="77"/>
    </row>
    <row r="22439" spans="16:30" ht="4.5" customHeight="1" x14ac:dyDescent="0.2">
      <c r="P22439" s="75"/>
      <c r="Q22439" s="75"/>
      <c r="W22439" s="75"/>
      <c r="AD22439" s="77"/>
    </row>
    <row r="22440" spans="16:30" ht="4.5" customHeight="1" x14ac:dyDescent="0.2">
      <c r="P22440" s="75"/>
      <c r="Q22440" s="75"/>
      <c r="W22440" s="75"/>
      <c r="AD22440" s="77"/>
    </row>
    <row r="22441" spans="16:30" ht="4.5" customHeight="1" x14ac:dyDescent="0.2">
      <c r="P22441" s="75"/>
      <c r="Q22441" s="75"/>
      <c r="W22441" s="75"/>
      <c r="AD22441" s="77"/>
    </row>
    <row r="22442" spans="16:30" ht="4.5" customHeight="1" x14ac:dyDescent="0.2">
      <c r="P22442" s="75"/>
      <c r="Q22442" s="75"/>
      <c r="W22442" s="75"/>
      <c r="AD22442" s="77"/>
    </row>
    <row r="22443" spans="16:30" ht="4.5" customHeight="1" x14ac:dyDescent="0.2">
      <c r="P22443" s="75"/>
      <c r="Q22443" s="75"/>
      <c r="W22443" s="75"/>
      <c r="AD22443" s="77"/>
    </row>
    <row r="22444" spans="16:30" ht="4.5" customHeight="1" x14ac:dyDescent="0.2">
      <c r="P22444" s="75"/>
      <c r="Q22444" s="75"/>
      <c r="W22444" s="75"/>
      <c r="AD22444" s="77"/>
    </row>
    <row r="22445" spans="16:30" ht="4.5" customHeight="1" x14ac:dyDescent="0.2">
      <c r="P22445" s="75"/>
      <c r="Q22445" s="75"/>
      <c r="W22445" s="75"/>
      <c r="AD22445" s="77"/>
    </row>
    <row r="22446" spans="16:30" ht="4.5" customHeight="1" x14ac:dyDescent="0.2">
      <c r="P22446" s="75"/>
      <c r="Q22446" s="75"/>
      <c r="W22446" s="75"/>
      <c r="AD22446" s="77"/>
    </row>
    <row r="22447" spans="16:30" ht="4.5" customHeight="1" x14ac:dyDescent="0.2">
      <c r="P22447" s="75"/>
      <c r="Q22447" s="75"/>
      <c r="W22447" s="75"/>
      <c r="AD22447" s="77"/>
    </row>
    <row r="22448" spans="16:30" ht="4.5" customHeight="1" x14ac:dyDescent="0.2">
      <c r="P22448" s="75"/>
      <c r="Q22448" s="75"/>
      <c r="W22448" s="75"/>
      <c r="AD22448" s="77"/>
    </row>
    <row r="22449" spans="16:30" ht="4.5" customHeight="1" x14ac:dyDescent="0.2">
      <c r="P22449" s="75"/>
      <c r="Q22449" s="75"/>
      <c r="W22449" s="75"/>
      <c r="AD22449" s="77"/>
    </row>
    <row r="22450" spans="16:30" ht="4.5" customHeight="1" x14ac:dyDescent="0.2">
      <c r="P22450" s="75"/>
      <c r="Q22450" s="75"/>
      <c r="W22450" s="75"/>
      <c r="AD22450" s="77"/>
    </row>
    <row r="22451" spans="16:30" ht="4.5" customHeight="1" x14ac:dyDescent="0.2">
      <c r="P22451" s="75"/>
      <c r="Q22451" s="75"/>
      <c r="W22451" s="75"/>
      <c r="AD22451" s="77"/>
    </row>
    <row r="22452" spans="16:30" ht="4.5" customHeight="1" x14ac:dyDescent="0.2">
      <c r="P22452" s="75"/>
      <c r="Q22452" s="75"/>
      <c r="W22452" s="75"/>
      <c r="AD22452" s="77"/>
    </row>
    <row r="22453" spans="16:30" ht="4.5" customHeight="1" x14ac:dyDescent="0.2">
      <c r="P22453" s="75"/>
      <c r="Q22453" s="75"/>
      <c r="W22453" s="75"/>
      <c r="AD22453" s="77"/>
    </row>
    <row r="22454" spans="16:30" ht="4.5" customHeight="1" x14ac:dyDescent="0.2">
      <c r="P22454" s="75"/>
      <c r="Q22454" s="75"/>
      <c r="W22454" s="75"/>
      <c r="AD22454" s="77"/>
    </row>
    <row r="22455" spans="16:30" ht="4.5" customHeight="1" x14ac:dyDescent="0.2">
      <c r="P22455" s="75"/>
      <c r="Q22455" s="75"/>
      <c r="W22455" s="75"/>
      <c r="AD22455" s="77"/>
    </row>
    <row r="22456" spans="16:30" ht="4.5" customHeight="1" x14ac:dyDescent="0.2">
      <c r="P22456" s="75"/>
      <c r="Q22456" s="75"/>
      <c r="W22456" s="75"/>
      <c r="AD22456" s="77"/>
    </row>
    <row r="22457" spans="16:30" ht="4.5" customHeight="1" x14ac:dyDescent="0.2">
      <c r="P22457" s="75"/>
      <c r="Q22457" s="75"/>
      <c r="W22457" s="75"/>
      <c r="AD22457" s="77"/>
    </row>
    <row r="22458" spans="16:30" ht="4.5" customHeight="1" x14ac:dyDescent="0.2">
      <c r="P22458" s="75"/>
      <c r="Q22458" s="75"/>
      <c r="W22458" s="75"/>
      <c r="AD22458" s="77"/>
    </row>
    <row r="22459" spans="16:30" ht="4.5" customHeight="1" x14ac:dyDescent="0.2">
      <c r="P22459" s="75"/>
      <c r="Q22459" s="75"/>
      <c r="W22459" s="75"/>
      <c r="AD22459" s="77"/>
    </row>
    <row r="22460" spans="16:30" ht="4.5" customHeight="1" x14ac:dyDescent="0.2">
      <c r="P22460" s="75"/>
      <c r="Q22460" s="75"/>
      <c r="W22460" s="75"/>
      <c r="AD22460" s="77"/>
    </row>
    <row r="22461" spans="16:30" ht="4.5" customHeight="1" x14ac:dyDescent="0.2">
      <c r="P22461" s="75"/>
      <c r="Q22461" s="75"/>
      <c r="W22461" s="75"/>
      <c r="AD22461" s="77"/>
    </row>
    <row r="22462" spans="16:30" ht="4.5" customHeight="1" x14ac:dyDescent="0.2">
      <c r="P22462" s="75"/>
      <c r="Q22462" s="75"/>
      <c r="W22462" s="75"/>
      <c r="AD22462" s="77"/>
    </row>
    <row r="22463" spans="16:30" ht="4.5" customHeight="1" x14ac:dyDescent="0.2">
      <c r="P22463" s="75"/>
      <c r="Q22463" s="75"/>
      <c r="W22463" s="75"/>
      <c r="AD22463" s="77"/>
    </row>
    <row r="22464" spans="16:30" ht="4.5" customHeight="1" x14ac:dyDescent="0.2">
      <c r="P22464" s="75"/>
      <c r="Q22464" s="75"/>
      <c r="W22464" s="75"/>
      <c r="AD22464" s="77"/>
    </row>
    <row r="22465" spans="16:30" ht="4.5" customHeight="1" x14ac:dyDescent="0.2">
      <c r="P22465" s="75"/>
      <c r="Q22465" s="75"/>
      <c r="W22465" s="75"/>
      <c r="AD22465" s="77"/>
    </row>
    <row r="22466" spans="16:30" ht="4.5" customHeight="1" x14ac:dyDescent="0.2">
      <c r="P22466" s="75"/>
      <c r="Q22466" s="75"/>
      <c r="W22466" s="75"/>
      <c r="AD22466" s="77"/>
    </row>
    <row r="22467" spans="16:30" ht="4.5" customHeight="1" x14ac:dyDescent="0.2">
      <c r="P22467" s="75"/>
      <c r="Q22467" s="75"/>
      <c r="W22467" s="75"/>
      <c r="AD22467" s="77"/>
    </row>
    <row r="22468" spans="16:30" ht="4.5" customHeight="1" x14ac:dyDescent="0.2">
      <c r="P22468" s="75"/>
      <c r="Q22468" s="75"/>
      <c r="W22468" s="75"/>
      <c r="AD22468" s="77"/>
    </row>
    <row r="22469" spans="16:30" ht="4.5" customHeight="1" x14ac:dyDescent="0.2">
      <c r="P22469" s="75"/>
      <c r="Q22469" s="75"/>
      <c r="W22469" s="75"/>
      <c r="AD22469" s="77"/>
    </row>
    <row r="22470" spans="16:30" ht="4.5" customHeight="1" x14ac:dyDescent="0.2">
      <c r="P22470" s="75"/>
      <c r="Q22470" s="75"/>
      <c r="W22470" s="75"/>
      <c r="AD22470" s="77"/>
    </row>
    <row r="22471" spans="16:30" ht="4.5" customHeight="1" x14ac:dyDescent="0.2">
      <c r="P22471" s="75"/>
      <c r="Q22471" s="75"/>
      <c r="W22471" s="75"/>
      <c r="AD22471" s="77"/>
    </row>
    <row r="22472" spans="16:30" ht="4.5" customHeight="1" x14ac:dyDescent="0.2">
      <c r="P22472" s="75"/>
      <c r="Q22472" s="75"/>
      <c r="W22472" s="75"/>
      <c r="AD22472" s="77"/>
    </row>
    <row r="22473" spans="16:30" ht="4.5" customHeight="1" x14ac:dyDescent="0.2">
      <c r="P22473" s="75"/>
      <c r="Q22473" s="75"/>
      <c r="W22473" s="75"/>
      <c r="AD22473" s="77"/>
    </row>
    <row r="22474" spans="16:30" ht="4.5" customHeight="1" x14ac:dyDescent="0.2">
      <c r="P22474" s="75"/>
      <c r="Q22474" s="75"/>
      <c r="W22474" s="75"/>
      <c r="AD22474" s="77"/>
    </row>
    <row r="22475" spans="16:30" ht="4.5" customHeight="1" x14ac:dyDescent="0.2">
      <c r="P22475" s="75"/>
      <c r="Q22475" s="75"/>
      <c r="W22475" s="75"/>
      <c r="AD22475" s="77"/>
    </row>
    <row r="22476" spans="16:30" ht="4.5" customHeight="1" x14ac:dyDescent="0.2">
      <c r="P22476" s="75"/>
      <c r="Q22476" s="75"/>
      <c r="W22476" s="75"/>
      <c r="AD22476" s="77"/>
    </row>
    <row r="22477" spans="16:30" ht="4.5" customHeight="1" x14ac:dyDescent="0.2">
      <c r="P22477" s="75"/>
      <c r="Q22477" s="75"/>
      <c r="W22477" s="75"/>
      <c r="AD22477" s="77"/>
    </row>
    <row r="22478" spans="16:30" ht="4.5" customHeight="1" x14ac:dyDescent="0.2">
      <c r="P22478" s="75"/>
      <c r="Q22478" s="75"/>
      <c r="W22478" s="75"/>
      <c r="AD22478" s="77"/>
    </row>
    <row r="22479" spans="16:30" ht="4.5" customHeight="1" x14ac:dyDescent="0.2">
      <c r="P22479" s="75"/>
      <c r="Q22479" s="75"/>
      <c r="W22479" s="75"/>
      <c r="AD22479" s="77"/>
    </row>
    <row r="22480" spans="16:30" ht="4.5" customHeight="1" x14ac:dyDescent="0.2">
      <c r="P22480" s="75"/>
      <c r="Q22480" s="75"/>
      <c r="W22480" s="75"/>
      <c r="AD22480" s="77"/>
    </row>
    <row r="22481" spans="16:30" ht="4.5" customHeight="1" x14ac:dyDescent="0.2">
      <c r="P22481" s="75"/>
      <c r="Q22481" s="75"/>
      <c r="W22481" s="75"/>
      <c r="AD22481" s="77"/>
    </row>
    <row r="22482" spans="16:30" ht="4.5" customHeight="1" x14ac:dyDescent="0.2">
      <c r="P22482" s="75"/>
      <c r="Q22482" s="75"/>
      <c r="W22482" s="75"/>
      <c r="AD22482" s="77"/>
    </row>
    <row r="22483" spans="16:30" ht="4.5" customHeight="1" x14ac:dyDescent="0.2">
      <c r="P22483" s="75"/>
      <c r="Q22483" s="75"/>
      <c r="W22483" s="75"/>
      <c r="AD22483" s="77"/>
    </row>
    <row r="22484" spans="16:30" ht="4.5" customHeight="1" x14ac:dyDescent="0.2">
      <c r="P22484" s="75"/>
      <c r="Q22484" s="75"/>
      <c r="W22484" s="75"/>
      <c r="AD22484" s="77"/>
    </row>
    <row r="22485" spans="16:30" ht="4.5" customHeight="1" x14ac:dyDescent="0.2">
      <c r="P22485" s="75"/>
      <c r="Q22485" s="75"/>
      <c r="W22485" s="75"/>
      <c r="AD22485" s="77"/>
    </row>
    <row r="22486" spans="16:30" ht="4.5" customHeight="1" x14ac:dyDescent="0.2">
      <c r="P22486" s="75"/>
      <c r="Q22486" s="75"/>
      <c r="W22486" s="75"/>
      <c r="AD22486" s="77"/>
    </row>
    <row r="22487" spans="16:30" ht="4.5" customHeight="1" x14ac:dyDescent="0.2">
      <c r="P22487" s="75"/>
      <c r="Q22487" s="75"/>
      <c r="W22487" s="75"/>
      <c r="AD22487" s="77"/>
    </row>
    <row r="22488" spans="16:30" ht="4.5" customHeight="1" x14ac:dyDescent="0.2">
      <c r="P22488" s="75"/>
      <c r="Q22488" s="75"/>
      <c r="W22488" s="75"/>
      <c r="AD22488" s="77"/>
    </row>
    <row r="22489" spans="16:30" ht="4.5" customHeight="1" x14ac:dyDescent="0.2">
      <c r="P22489" s="75"/>
      <c r="Q22489" s="75"/>
      <c r="W22489" s="75"/>
      <c r="AD22489" s="77"/>
    </row>
    <row r="22490" spans="16:30" ht="4.5" customHeight="1" x14ac:dyDescent="0.2">
      <c r="P22490" s="75"/>
      <c r="Q22490" s="75"/>
      <c r="W22490" s="75"/>
      <c r="AD22490" s="77"/>
    </row>
    <row r="22491" spans="16:30" ht="4.5" customHeight="1" x14ac:dyDescent="0.2">
      <c r="P22491" s="75"/>
      <c r="Q22491" s="75"/>
      <c r="W22491" s="75"/>
      <c r="AD22491" s="77"/>
    </row>
    <row r="22492" spans="16:30" ht="4.5" customHeight="1" x14ac:dyDescent="0.2">
      <c r="P22492" s="75"/>
      <c r="Q22492" s="75"/>
      <c r="W22492" s="75"/>
      <c r="AD22492" s="77"/>
    </row>
    <row r="22493" spans="16:30" ht="4.5" customHeight="1" x14ac:dyDescent="0.2">
      <c r="P22493" s="75"/>
      <c r="Q22493" s="75"/>
      <c r="W22493" s="75"/>
      <c r="AD22493" s="77"/>
    </row>
    <row r="22494" spans="16:30" ht="4.5" customHeight="1" x14ac:dyDescent="0.2">
      <c r="P22494" s="75"/>
      <c r="Q22494" s="75"/>
      <c r="W22494" s="75"/>
      <c r="AD22494" s="77"/>
    </row>
    <row r="22495" spans="16:30" ht="4.5" customHeight="1" x14ac:dyDescent="0.2">
      <c r="P22495" s="75"/>
      <c r="Q22495" s="75"/>
      <c r="W22495" s="75"/>
      <c r="AD22495" s="77"/>
    </row>
    <row r="22496" spans="16:30" ht="4.5" customHeight="1" x14ac:dyDescent="0.2">
      <c r="P22496" s="75"/>
      <c r="Q22496" s="75"/>
      <c r="W22496" s="75"/>
      <c r="AD22496" s="77"/>
    </row>
    <row r="22497" spans="16:30" ht="4.5" customHeight="1" x14ac:dyDescent="0.2">
      <c r="P22497" s="75"/>
      <c r="Q22497" s="75"/>
      <c r="W22497" s="75"/>
      <c r="AD22497" s="77"/>
    </row>
    <row r="22498" spans="16:30" ht="4.5" customHeight="1" x14ac:dyDescent="0.2">
      <c r="P22498" s="75"/>
      <c r="Q22498" s="75"/>
      <c r="W22498" s="75"/>
      <c r="AD22498" s="77"/>
    </row>
    <row r="22499" spans="16:30" ht="4.5" customHeight="1" x14ac:dyDescent="0.2">
      <c r="P22499" s="75"/>
      <c r="Q22499" s="75"/>
      <c r="W22499" s="75"/>
      <c r="AD22499" s="77"/>
    </row>
    <row r="22500" spans="16:30" ht="4.5" customHeight="1" x14ac:dyDescent="0.2">
      <c r="P22500" s="75"/>
      <c r="Q22500" s="75"/>
      <c r="W22500" s="75"/>
      <c r="AD22500" s="77"/>
    </row>
    <row r="22501" spans="16:30" ht="4.5" customHeight="1" x14ac:dyDescent="0.2">
      <c r="P22501" s="75"/>
      <c r="Q22501" s="75"/>
      <c r="W22501" s="75"/>
      <c r="AD22501" s="77"/>
    </row>
    <row r="22502" spans="16:30" ht="4.5" customHeight="1" x14ac:dyDescent="0.2">
      <c r="P22502" s="75"/>
      <c r="Q22502" s="75"/>
      <c r="W22502" s="75"/>
      <c r="AD22502" s="77"/>
    </row>
    <row r="22503" spans="16:30" ht="4.5" customHeight="1" x14ac:dyDescent="0.2">
      <c r="P22503" s="75"/>
      <c r="Q22503" s="75"/>
      <c r="W22503" s="75"/>
      <c r="AD22503" s="77"/>
    </row>
    <row r="22504" spans="16:30" ht="4.5" customHeight="1" x14ac:dyDescent="0.2">
      <c r="P22504" s="75"/>
      <c r="Q22504" s="75"/>
      <c r="W22504" s="75"/>
      <c r="AD22504" s="77"/>
    </row>
    <row r="22505" spans="16:30" ht="4.5" customHeight="1" x14ac:dyDescent="0.2">
      <c r="P22505" s="75"/>
      <c r="Q22505" s="75"/>
      <c r="W22505" s="75"/>
      <c r="AD22505" s="77"/>
    </row>
    <row r="22506" spans="16:30" ht="4.5" customHeight="1" x14ac:dyDescent="0.2">
      <c r="P22506" s="75"/>
      <c r="Q22506" s="75"/>
      <c r="W22506" s="75"/>
      <c r="AD22506" s="77"/>
    </row>
    <row r="22507" spans="16:30" ht="4.5" customHeight="1" x14ac:dyDescent="0.2">
      <c r="P22507" s="75"/>
      <c r="Q22507" s="75"/>
      <c r="W22507" s="75"/>
      <c r="AD22507" s="77"/>
    </row>
    <row r="22508" spans="16:30" ht="4.5" customHeight="1" x14ac:dyDescent="0.2">
      <c r="P22508" s="75"/>
      <c r="Q22508" s="75"/>
      <c r="W22508" s="75"/>
      <c r="AD22508" s="77"/>
    </row>
    <row r="22509" spans="16:30" ht="4.5" customHeight="1" x14ac:dyDescent="0.2">
      <c r="P22509" s="75"/>
      <c r="Q22509" s="75"/>
      <c r="W22509" s="75"/>
      <c r="AD22509" s="77"/>
    </row>
    <row r="22510" spans="16:30" ht="4.5" customHeight="1" x14ac:dyDescent="0.2">
      <c r="P22510" s="75"/>
      <c r="Q22510" s="75"/>
      <c r="W22510" s="75"/>
      <c r="AD22510" s="77"/>
    </row>
    <row r="22511" spans="16:30" ht="4.5" customHeight="1" x14ac:dyDescent="0.2">
      <c r="P22511" s="75"/>
      <c r="Q22511" s="75"/>
      <c r="W22511" s="75"/>
      <c r="AD22511" s="77"/>
    </row>
    <row r="22512" spans="16:30" ht="4.5" customHeight="1" x14ac:dyDescent="0.2">
      <c r="P22512" s="75"/>
      <c r="Q22512" s="75"/>
      <c r="W22512" s="75"/>
      <c r="AD22512" s="77"/>
    </row>
    <row r="22513" spans="16:30" ht="4.5" customHeight="1" x14ac:dyDescent="0.2">
      <c r="P22513" s="75"/>
      <c r="Q22513" s="75"/>
      <c r="W22513" s="75"/>
      <c r="AD22513" s="77"/>
    </row>
    <row r="22514" spans="16:30" ht="4.5" customHeight="1" x14ac:dyDescent="0.2">
      <c r="P22514" s="75"/>
      <c r="Q22514" s="75"/>
      <c r="W22514" s="75"/>
      <c r="AD22514" s="77"/>
    </row>
    <row r="22515" spans="16:30" ht="4.5" customHeight="1" x14ac:dyDescent="0.2">
      <c r="P22515" s="75"/>
      <c r="Q22515" s="75"/>
      <c r="W22515" s="75"/>
      <c r="AD22515" s="77"/>
    </row>
    <row r="22516" spans="16:30" ht="4.5" customHeight="1" x14ac:dyDescent="0.2">
      <c r="P22516" s="75"/>
      <c r="Q22516" s="75"/>
      <c r="W22516" s="75"/>
      <c r="AD22516" s="77"/>
    </row>
    <row r="22517" spans="16:30" ht="4.5" customHeight="1" x14ac:dyDescent="0.2">
      <c r="P22517" s="75"/>
      <c r="Q22517" s="75"/>
      <c r="W22517" s="75"/>
      <c r="AD22517" s="77"/>
    </row>
    <row r="22518" spans="16:30" ht="4.5" customHeight="1" x14ac:dyDescent="0.2">
      <c r="P22518" s="75"/>
      <c r="Q22518" s="75"/>
      <c r="W22518" s="75"/>
      <c r="AD22518" s="77"/>
    </row>
    <row r="22519" spans="16:30" ht="4.5" customHeight="1" x14ac:dyDescent="0.2">
      <c r="P22519" s="75"/>
      <c r="Q22519" s="75"/>
      <c r="W22519" s="75"/>
      <c r="AD22519" s="77"/>
    </row>
    <row r="22520" spans="16:30" ht="4.5" customHeight="1" x14ac:dyDescent="0.2">
      <c r="P22520" s="75"/>
      <c r="Q22520" s="75"/>
      <c r="W22520" s="75"/>
      <c r="AD22520" s="77"/>
    </row>
    <row r="22521" spans="16:30" ht="4.5" customHeight="1" x14ac:dyDescent="0.2">
      <c r="P22521" s="75"/>
      <c r="Q22521" s="75"/>
      <c r="W22521" s="75"/>
      <c r="AD22521" s="77"/>
    </row>
    <row r="22522" spans="16:30" ht="4.5" customHeight="1" x14ac:dyDescent="0.2">
      <c r="P22522" s="75"/>
      <c r="Q22522" s="75"/>
      <c r="W22522" s="75"/>
      <c r="AD22522" s="77"/>
    </row>
    <row r="22523" spans="16:30" ht="4.5" customHeight="1" x14ac:dyDescent="0.2">
      <c r="P22523" s="75"/>
      <c r="Q22523" s="75"/>
      <c r="W22523" s="75"/>
      <c r="AD22523" s="77"/>
    </row>
    <row r="22524" spans="16:30" ht="4.5" customHeight="1" x14ac:dyDescent="0.2">
      <c r="P22524" s="75"/>
      <c r="Q22524" s="75"/>
      <c r="W22524" s="75"/>
      <c r="AD22524" s="77"/>
    </row>
    <row r="22525" spans="16:30" ht="4.5" customHeight="1" x14ac:dyDescent="0.2">
      <c r="P22525" s="75"/>
      <c r="Q22525" s="75"/>
      <c r="W22525" s="75"/>
      <c r="AD22525" s="77"/>
    </row>
    <row r="22526" spans="16:30" ht="4.5" customHeight="1" x14ac:dyDescent="0.2">
      <c r="P22526" s="75"/>
      <c r="Q22526" s="75"/>
      <c r="W22526" s="75"/>
      <c r="AD22526" s="77"/>
    </row>
    <row r="22527" spans="16:30" ht="4.5" customHeight="1" x14ac:dyDescent="0.2">
      <c r="P22527" s="75"/>
      <c r="Q22527" s="75"/>
      <c r="W22527" s="75"/>
      <c r="AD22527" s="77"/>
    </row>
    <row r="22528" spans="16:30" ht="4.5" customHeight="1" x14ac:dyDescent="0.2">
      <c r="P22528" s="75"/>
      <c r="Q22528" s="75"/>
      <c r="W22528" s="75"/>
      <c r="AD22528" s="77"/>
    </row>
    <row r="22529" spans="16:30" ht="4.5" customHeight="1" x14ac:dyDescent="0.2">
      <c r="P22529" s="75"/>
      <c r="Q22529" s="75"/>
      <c r="W22529" s="75"/>
      <c r="AD22529" s="77"/>
    </row>
    <row r="22530" spans="16:30" ht="4.5" customHeight="1" x14ac:dyDescent="0.2">
      <c r="P22530" s="75"/>
      <c r="Q22530" s="75"/>
      <c r="W22530" s="75"/>
      <c r="AD22530" s="77"/>
    </row>
    <row r="22531" spans="16:30" ht="4.5" customHeight="1" x14ac:dyDescent="0.2">
      <c r="P22531" s="75"/>
      <c r="Q22531" s="75"/>
      <c r="W22531" s="75"/>
      <c r="AD22531" s="77"/>
    </row>
    <row r="22532" spans="16:30" ht="4.5" customHeight="1" x14ac:dyDescent="0.2">
      <c r="P22532" s="75"/>
      <c r="Q22532" s="75"/>
      <c r="W22532" s="75"/>
      <c r="AD22532" s="77"/>
    </row>
    <row r="22533" spans="16:30" ht="4.5" customHeight="1" x14ac:dyDescent="0.2">
      <c r="P22533" s="75"/>
      <c r="Q22533" s="75"/>
      <c r="W22533" s="75"/>
      <c r="AD22533" s="77"/>
    </row>
    <row r="22534" spans="16:30" ht="4.5" customHeight="1" x14ac:dyDescent="0.2">
      <c r="P22534" s="75"/>
      <c r="Q22534" s="75"/>
      <c r="W22534" s="75"/>
      <c r="AD22534" s="77"/>
    </row>
    <row r="22535" spans="16:30" ht="4.5" customHeight="1" x14ac:dyDescent="0.2">
      <c r="P22535" s="75"/>
      <c r="Q22535" s="75"/>
      <c r="W22535" s="75"/>
      <c r="AD22535" s="77"/>
    </row>
    <row r="22536" spans="16:30" ht="4.5" customHeight="1" x14ac:dyDescent="0.2">
      <c r="P22536" s="75"/>
      <c r="Q22536" s="75"/>
      <c r="W22536" s="75"/>
      <c r="AD22536" s="77"/>
    </row>
    <row r="22537" spans="16:30" ht="4.5" customHeight="1" x14ac:dyDescent="0.2">
      <c r="P22537" s="75"/>
      <c r="Q22537" s="75"/>
      <c r="W22537" s="75"/>
      <c r="AD22537" s="77"/>
    </row>
    <row r="22538" spans="16:30" ht="4.5" customHeight="1" x14ac:dyDescent="0.2">
      <c r="P22538" s="75"/>
      <c r="Q22538" s="75"/>
      <c r="W22538" s="75"/>
      <c r="AD22538" s="77"/>
    </row>
    <row r="22539" spans="16:30" ht="4.5" customHeight="1" x14ac:dyDescent="0.2">
      <c r="P22539" s="75"/>
      <c r="Q22539" s="75"/>
      <c r="W22539" s="75"/>
      <c r="AD22539" s="77"/>
    </row>
    <row r="22540" spans="16:30" ht="4.5" customHeight="1" x14ac:dyDescent="0.2">
      <c r="P22540" s="75"/>
      <c r="Q22540" s="75"/>
      <c r="W22540" s="75"/>
      <c r="AD22540" s="77"/>
    </row>
    <row r="22541" spans="16:30" ht="4.5" customHeight="1" x14ac:dyDescent="0.2">
      <c r="P22541" s="75"/>
      <c r="Q22541" s="75"/>
      <c r="W22541" s="75"/>
      <c r="AD22541" s="77"/>
    </row>
    <row r="22542" spans="16:30" ht="4.5" customHeight="1" x14ac:dyDescent="0.2">
      <c r="P22542" s="75"/>
      <c r="Q22542" s="75"/>
      <c r="W22542" s="75"/>
      <c r="AD22542" s="77"/>
    </row>
    <row r="22543" spans="16:30" ht="4.5" customHeight="1" x14ac:dyDescent="0.2">
      <c r="P22543" s="75"/>
      <c r="Q22543" s="75"/>
      <c r="W22543" s="75"/>
      <c r="AD22543" s="77"/>
    </row>
    <row r="22544" spans="16:30" ht="4.5" customHeight="1" x14ac:dyDescent="0.2">
      <c r="P22544" s="75"/>
      <c r="Q22544" s="75"/>
      <c r="W22544" s="75"/>
      <c r="AD22544" s="77"/>
    </row>
    <row r="22545" spans="16:30" ht="4.5" customHeight="1" x14ac:dyDescent="0.2">
      <c r="P22545" s="75"/>
      <c r="Q22545" s="75"/>
      <c r="W22545" s="75"/>
      <c r="AD22545" s="77"/>
    </row>
    <row r="22546" spans="16:30" ht="4.5" customHeight="1" x14ac:dyDescent="0.2">
      <c r="P22546" s="75"/>
      <c r="Q22546" s="75"/>
      <c r="W22546" s="75"/>
      <c r="AD22546" s="77"/>
    </row>
    <row r="22547" spans="16:30" ht="4.5" customHeight="1" x14ac:dyDescent="0.2">
      <c r="P22547" s="75"/>
      <c r="Q22547" s="75"/>
      <c r="W22547" s="75"/>
      <c r="AD22547" s="77"/>
    </row>
    <row r="22548" spans="16:30" ht="4.5" customHeight="1" x14ac:dyDescent="0.2">
      <c r="P22548" s="75"/>
      <c r="Q22548" s="75"/>
      <c r="W22548" s="75"/>
      <c r="AD22548" s="77"/>
    </row>
    <row r="22549" spans="16:30" ht="4.5" customHeight="1" x14ac:dyDescent="0.2">
      <c r="P22549" s="75"/>
      <c r="Q22549" s="75"/>
      <c r="W22549" s="75"/>
      <c r="AD22549" s="77"/>
    </row>
    <row r="22550" spans="16:30" ht="4.5" customHeight="1" x14ac:dyDescent="0.2">
      <c r="P22550" s="75"/>
      <c r="Q22550" s="75"/>
      <c r="W22550" s="75"/>
      <c r="AD22550" s="77"/>
    </row>
    <row r="22551" spans="16:30" ht="4.5" customHeight="1" x14ac:dyDescent="0.2">
      <c r="P22551" s="75"/>
      <c r="Q22551" s="75"/>
      <c r="W22551" s="75"/>
      <c r="AD22551" s="77"/>
    </row>
    <row r="22552" spans="16:30" ht="4.5" customHeight="1" x14ac:dyDescent="0.2">
      <c r="P22552" s="75"/>
      <c r="Q22552" s="75"/>
      <c r="W22552" s="75"/>
      <c r="AD22552" s="77"/>
    </row>
    <row r="22553" spans="16:30" ht="4.5" customHeight="1" x14ac:dyDescent="0.2">
      <c r="P22553" s="75"/>
      <c r="Q22553" s="75"/>
      <c r="W22553" s="75"/>
      <c r="AD22553" s="77"/>
    </row>
    <row r="22554" spans="16:30" ht="4.5" customHeight="1" x14ac:dyDescent="0.2">
      <c r="P22554" s="75"/>
      <c r="Q22554" s="75"/>
      <c r="W22554" s="75"/>
      <c r="AD22554" s="77"/>
    </row>
    <row r="22555" spans="16:30" ht="4.5" customHeight="1" x14ac:dyDescent="0.2">
      <c r="P22555" s="75"/>
      <c r="Q22555" s="75"/>
      <c r="W22555" s="75"/>
      <c r="AD22555" s="77"/>
    </row>
    <row r="22556" spans="16:30" ht="4.5" customHeight="1" x14ac:dyDescent="0.2">
      <c r="P22556" s="75"/>
      <c r="Q22556" s="75"/>
      <c r="W22556" s="75"/>
      <c r="AD22556" s="77"/>
    </row>
    <row r="22557" spans="16:30" ht="4.5" customHeight="1" x14ac:dyDescent="0.2">
      <c r="P22557" s="75"/>
      <c r="Q22557" s="75"/>
      <c r="W22557" s="75"/>
      <c r="AD22557" s="77"/>
    </row>
    <row r="22558" spans="16:30" ht="4.5" customHeight="1" x14ac:dyDescent="0.2">
      <c r="P22558" s="75"/>
      <c r="Q22558" s="75"/>
      <c r="W22558" s="75"/>
      <c r="AD22558" s="77"/>
    </row>
    <row r="22559" spans="16:30" ht="4.5" customHeight="1" x14ac:dyDescent="0.2">
      <c r="P22559" s="75"/>
      <c r="Q22559" s="75"/>
      <c r="W22559" s="75"/>
      <c r="AD22559" s="77"/>
    </row>
    <row r="22560" spans="16:30" ht="4.5" customHeight="1" x14ac:dyDescent="0.2">
      <c r="P22560" s="75"/>
      <c r="Q22560" s="75"/>
      <c r="W22560" s="75"/>
      <c r="AD22560" s="77"/>
    </row>
    <row r="22561" spans="16:30" ht="4.5" customHeight="1" x14ac:dyDescent="0.2">
      <c r="P22561" s="75"/>
      <c r="Q22561" s="75"/>
      <c r="W22561" s="75"/>
      <c r="AD22561" s="77"/>
    </row>
    <row r="22562" spans="16:30" ht="4.5" customHeight="1" x14ac:dyDescent="0.2">
      <c r="P22562" s="75"/>
      <c r="Q22562" s="75"/>
      <c r="W22562" s="75"/>
      <c r="AD22562" s="77"/>
    </row>
    <row r="22563" spans="16:30" ht="4.5" customHeight="1" x14ac:dyDescent="0.2">
      <c r="P22563" s="75"/>
      <c r="Q22563" s="75"/>
      <c r="W22563" s="75"/>
      <c r="AD22563" s="77"/>
    </row>
    <row r="22564" spans="16:30" ht="4.5" customHeight="1" x14ac:dyDescent="0.2">
      <c r="P22564" s="75"/>
      <c r="Q22564" s="75"/>
      <c r="W22564" s="75"/>
      <c r="AD22564" s="77"/>
    </row>
    <row r="22565" spans="16:30" ht="4.5" customHeight="1" x14ac:dyDescent="0.2">
      <c r="P22565" s="75"/>
      <c r="Q22565" s="75"/>
      <c r="W22565" s="75"/>
      <c r="AD22565" s="77"/>
    </row>
    <row r="22566" spans="16:30" ht="4.5" customHeight="1" x14ac:dyDescent="0.2">
      <c r="P22566" s="75"/>
      <c r="Q22566" s="75"/>
      <c r="W22566" s="75"/>
      <c r="AD22566" s="77"/>
    </row>
    <row r="22567" spans="16:30" ht="4.5" customHeight="1" x14ac:dyDescent="0.2">
      <c r="P22567" s="75"/>
      <c r="Q22567" s="75"/>
      <c r="W22567" s="75"/>
      <c r="AD22567" s="77"/>
    </row>
    <row r="22568" spans="16:30" ht="4.5" customHeight="1" x14ac:dyDescent="0.2">
      <c r="P22568" s="75"/>
      <c r="Q22568" s="75"/>
      <c r="W22568" s="75"/>
      <c r="AD22568" s="77"/>
    </row>
    <row r="22569" spans="16:30" ht="4.5" customHeight="1" x14ac:dyDescent="0.2">
      <c r="P22569" s="75"/>
      <c r="Q22569" s="75"/>
      <c r="W22569" s="75"/>
      <c r="AD22569" s="77"/>
    </row>
    <row r="22570" spans="16:30" ht="4.5" customHeight="1" x14ac:dyDescent="0.2">
      <c r="P22570" s="75"/>
      <c r="Q22570" s="75"/>
      <c r="W22570" s="75"/>
      <c r="AD22570" s="77"/>
    </row>
    <row r="22571" spans="16:30" ht="4.5" customHeight="1" x14ac:dyDescent="0.2">
      <c r="P22571" s="75"/>
      <c r="Q22571" s="75"/>
      <c r="W22571" s="75"/>
      <c r="AD22571" s="77"/>
    </row>
    <row r="22572" spans="16:30" ht="4.5" customHeight="1" x14ac:dyDescent="0.2">
      <c r="P22572" s="75"/>
      <c r="Q22572" s="75"/>
      <c r="W22572" s="75"/>
      <c r="AD22572" s="77"/>
    </row>
    <row r="22573" spans="16:30" ht="4.5" customHeight="1" x14ac:dyDescent="0.2">
      <c r="P22573" s="75"/>
      <c r="Q22573" s="75"/>
      <c r="W22573" s="75"/>
      <c r="AD22573" s="77"/>
    </row>
    <row r="22574" spans="16:30" ht="4.5" customHeight="1" x14ac:dyDescent="0.2">
      <c r="P22574" s="75"/>
      <c r="Q22574" s="75"/>
      <c r="W22574" s="75"/>
      <c r="AD22574" s="77"/>
    </row>
    <row r="22575" spans="16:30" ht="4.5" customHeight="1" x14ac:dyDescent="0.2">
      <c r="P22575" s="75"/>
      <c r="Q22575" s="75"/>
      <c r="W22575" s="75"/>
      <c r="AD22575" s="77"/>
    </row>
    <row r="22576" spans="16:30" ht="4.5" customHeight="1" x14ac:dyDescent="0.2">
      <c r="P22576" s="75"/>
      <c r="Q22576" s="75"/>
      <c r="W22576" s="75"/>
      <c r="AD22576" s="77"/>
    </row>
    <row r="22577" spans="16:30" ht="4.5" customHeight="1" x14ac:dyDescent="0.2">
      <c r="P22577" s="75"/>
      <c r="Q22577" s="75"/>
      <c r="W22577" s="75"/>
      <c r="AD22577" s="77"/>
    </row>
    <row r="22578" spans="16:30" ht="4.5" customHeight="1" x14ac:dyDescent="0.2">
      <c r="P22578" s="75"/>
      <c r="Q22578" s="75"/>
      <c r="W22578" s="75"/>
      <c r="AD22578" s="77"/>
    </row>
    <row r="22579" spans="16:30" ht="4.5" customHeight="1" x14ac:dyDescent="0.2">
      <c r="P22579" s="75"/>
      <c r="Q22579" s="75"/>
      <c r="W22579" s="75"/>
      <c r="AD22579" s="77"/>
    </row>
    <row r="22580" spans="16:30" ht="4.5" customHeight="1" x14ac:dyDescent="0.2">
      <c r="P22580" s="75"/>
      <c r="Q22580" s="75"/>
      <c r="W22580" s="75"/>
      <c r="AD22580" s="77"/>
    </row>
    <row r="22581" spans="16:30" ht="4.5" customHeight="1" x14ac:dyDescent="0.2">
      <c r="P22581" s="75"/>
      <c r="Q22581" s="75"/>
      <c r="W22581" s="75"/>
      <c r="AD22581" s="77"/>
    </row>
    <row r="22582" spans="16:30" ht="4.5" customHeight="1" x14ac:dyDescent="0.2">
      <c r="P22582" s="75"/>
      <c r="Q22582" s="75"/>
      <c r="W22582" s="75"/>
      <c r="AD22582" s="77"/>
    </row>
    <row r="22583" spans="16:30" ht="4.5" customHeight="1" x14ac:dyDescent="0.2">
      <c r="P22583" s="75"/>
      <c r="Q22583" s="75"/>
      <c r="W22583" s="75"/>
      <c r="AD22583" s="77"/>
    </row>
    <row r="22584" spans="16:30" ht="4.5" customHeight="1" x14ac:dyDescent="0.2">
      <c r="P22584" s="75"/>
      <c r="Q22584" s="75"/>
      <c r="W22584" s="75"/>
      <c r="AD22584" s="77"/>
    </row>
    <row r="22585" spans="16:30" ht="4.5" customHeight="1" x14ac:dyDescent="0.2">
      <c r="P22585" s="75"/>
      <c r="Q22585" s="75"/>
      <c r="W22585" s="75"/>
      <c r="AD22585" s="77"/>
    </row>
    <row r="22586" spans="16:30" ht="4.5" customHeight="1" x14ac:dyDescent="0.2">
      <c r="P22586" s="75"/>
      <c r="Q22586" s="75"/>
      <c r="W22586" s="75"/>
      <c r="AD22586" s="77"/>
    </row>
    <row r="22587" spans="16:30" ht="4.5" customHeight="1" x14ac:dyDescent="0.2">
      <c r="P22587" s="75"/>
      <c r="Q22587" s="75"/>
      <c r="W22587" s="75"/>
      <c r="AD22587" s="77"/>
    </row>
    <row r="22588" spans="16:30" ht="4.5" customHeight="1" x14ac:dyDescent="0.2">
      <c r="P22588" s="75"/>
      <c r="Q22588" s="75"/>
      <c r="W22588" s="75"/>
      <c r="AD22588" s="77"/>
    </row>
    <row r="22589" spans="16:30" ht="4.5" customHeight="1" x14ac:dyDescent="0.2">
      <c r="P22589" s="75"/>
      <c r="Q22589" s="75"/>
      <c r="W22589" s="75"/>
      <c r="AD22589" s="77"/>
    </row>
    <row r="22590" spans="16:30" ht="4.5" customHeight="1" x14ac:dyDescent="0.2">
      <c r="P22590" s="75"/>
      <c r="Q22590" s="75"/>
      <c r="W22590" s="75"/>
      <c r="AD22590" s="77"/>
    </row>
    <row r="22591" spans="16:30" ht="4.5" customHeight="1" x14ac:dyDescent="0.2">
      <c r="P22591" s="75"/>
      <c r="Q22591" s="75"/>
      <c r="W22591" s="75"/>
      <c r="AD22591" s="77"/>
    </row>
    <row r="22592" spans="16:30" ht="4.5" customHeight="1" x14ac:dyDescent="0.2">
      <c r="P22592" s="75"/>
      <c r="Q22592" s="75"/>
      <c r="W22592" s="75"/>
      <c r="AD22592" s="77"/>
    </row>
    <row r="22593" spans="16:30" ht="4.5" customHeight="1" x14ac:dyDescent="0.2">
      <c r="P22593" s="75"/>
      <c r="Q22593" s="75"/>
      <c r="W22593" s="75"/>
      <c r="AD22593" s="77"/>
    </row>
    <row r="22594" spans="16:30" ht="4.5" customHeight="1" x14ac:dyDescent="0.2">
      <c r="P22594" s="75"/>
      <c r="Q22594" s="75"/>
      <c r="W22594" s="75"/>
      <c r="AD22594" s="77"/>
    </row>
    <row r="22595" spans="16:30" ht="4.5" customHeight="1" x14ac:dyDescent="0.2">
      <c r="P22595" s="75"/>
      <c r="Q22595" s="75"/>
      <c r="W22595" s="75"/>
      <c r="AD22595" s="77"/>
    </row>
    <row r="22596" spans="16:30" ht="4.5" customHeight="1" x14ac:dyDescent="0.2">
      <c r="P22596" s="75"/>
      <c r="Q22596" s="75"/>
      <c r="W22596" s="75"/>
      <c r="AD22596" s="77"/>
    </row>
    <row r="22597" spans="16:30" ht="4.5" customHeight="1" x14ac:dyDescent="0.2">
      <c r="P22597" s="75"/>
      <c r="Q22597" s="75"/>
      <c r="W22597" s="75"/>
      <c r="AD22597" s="77"/>
    </row>
    <row r="22598" spans="16:30" ht="4.5" customHeight="1" x14ac:dyDescent="0.2">
      <c r="P22598" s="75"/>
      <c r="Q22598" s="75"/>
      <c r="W22598" s="75"/>
      <c r="AD22598" s="77"/>
    </row>
    <row r="22599" spans="16:30" ht="4.5" customHeight="1" x14ac:dyDescent="0.2">
      <c r="P22599" s="75"/>
      <c r="Q22599" s="75"/>
      <c r="W22599" s="75"/>
      <c r="AD22599" s="77"/>
    </row>
    <row r="22600" spans="16:30" ht="4.5" customHeight="1" x14ac:dyDescent="0.2">
      <c r="P22600" s="75"/>
      <c r="Q22600" s="75"/>
      <c r="W22600" s="75"/>
      <c r="AD22600" s="77"/>
    </row>
    <row r="22601" spans="16:30" ht="4.5" customHeight="1" x14ac:dyDescent="0.2">
      <c r="P22601" s="75"/>
      <c r="Q22601" s="75"/>
      <c r="W22601" s="75"/>
      <c r="AD22601" s="77"/>
    </row>
    <row r="22602" spans="16:30" ht="4.5" customHeight="1" x14ac:dyDescent="0.2">
      <c r="P22602" s="75"/>
      <c r="Q22602" s="75"/>
      <c r="W22602" s="75"/>
      <c r="AD22602" s="77"/>
    </row>
    <row r="22603" spans="16:30" ht="4.5" customHeight="1" x14ac:dyDescent="0.2">
      <c r="P22603" s="75"/>
      <c r="Q22603" s="75"/>
      <c r="W22603" s="75"/>
      <c r="AD22603" s="77"/>
    </row>
    <row r="22604" spans="16:30" ht="4.5" customHeight="1" x14ac:dyDescent="0.2">
      <c r="P22604" s="75"/>
      <c r="Q22604" s="75"/>
      <c r="W22604" s="75"/>
      <c r="AD22604" s="77"/>
    </row>
    <row r="22605" spans="16:30" ht="4.5" customHeight="1" x14ac:dyDescent="0.2">
      <c r="P22605" s="75"/>
      <c r="Q22605" s="75"/>
      <c r="W22605" s="75"/>
      <c r="AD22605" s="77"/>
    </row>
    <row r="22606" spans="16:30" ht="4.5" customHeight="1" x14ac:dyDescent="0.2">
      <c r="P22606" s="75"/>
      <c r="Q22606" s="75"/>
      <c r="W22606" s="75"/>
      <c r="AD22606" s="77"/>
    </row>
    <row r="22607" spans="16:30" ht="4.5" customHeight="1" x14ac:dyDescent="0.2">
      <c r="P22607" s="75"/>
      <c r="Q22607" s="75"/>
      <c r="W22607" s="75"/>
      <c r="AD22607" s="77"/>
    </row>
    <row r="22608" spans="16:30" ht="4.5" customHeight="1" x14ac:dyDescent="0.2">
      <c r="P22608" s="75"/>
      <c r="Q22608" s="75"/>
      <c r="W22608" s="75"/>
      <c r="AD22608" s="77"/>
    </row>
    <row r="22609" spans="16:30" ht="4.5" customHeight="1" x14ac:dyDescent="0.2">
      <c r="P22609" s="75"/>
      <c r="Q22609" s="75"/>
      <c r="W22609" s="75"/>
      <c r="AD22609" s="77"/>
    </row>
    <row r="22610" spans="16:30" ht="4.5" customHeight="1" x14ac:dyDescent="0.2">
      <c r="P22610" s="75"/>
      <c r="Q22610" s="75"/>
      <c r="W22610" s="75"/>
      <c r="AD22610" s="77"/>
    </row>
    <row r="22611" spans="16:30" ht="4.5" customHeight="1" x14ac:dyDescent="0.2">
      <c r="P22611" s="75"/>
      <c r="Q22611" s="75"/>
      <c r="W22611" s="75"/>
      <c r="AD22611" s="77"/>
    </row>
    <row r="22612" spans="16:30" ht="4.5" customHeight="1" x14ac:dyDescent="0.2">
      <c r="P22612" s="75"/>
      <c r="Q22612" s="75"/>
      <c r="W22612" s="75"/>
      <c r="AD22612" s="77"/>
    </row>
    <row r="22613" spans="16:30" ht="4.5" customHeight="1" x14ac:dyDescent="0.2">
      <c r="P22613" s="75"/>
      <c r="Q22613" s="75"/>
      <c r="W22613" s="75"/>
      <c r="AD22613" s="77"/>
    </row>
    <row r="22614" spans="16:30" ht="4.5" customHeight="1" x14ac:dyDescent="0.2">
      <c r="P22614" s="75"/>
      <c r="Q22614" s="75"/>
      <c r="W22614" s="75"/>
      <c r="AD22614" s="77"/>
    </row>
    <row r="22615" spans="16:30" ht="4.5" customHeight="1" x14ac:dyDescent="0.2">
      <c r="P22615" s="75"/>
      <c r="Q22615" s="75"/>
      <c r="W22615" s="75"/>
      <c r="AD22615" s="77"/>
    </row>
    <row r="22616" spans="16:30" ht="4.5" customHeight="1" x14ac:dyDescent="0.2">
      <c r="P22616" s="75"/>
      <c r="Q22616" s="75"/>
      <c r="W22616" s="75"/>
      <c r="AD22616" s="77"/>
    </row>
    <row r="22617" spans="16:30" ht="4.5" customHeight="1" x14ac:dyDescent="0.2">
      <c r="P22617" s="75"/>
      <c r="Q22617" s="75"/>
      <c r="W22617" s="75"/>
      <c r="AD22617" s="77"/>
    </row>
    <row r="22618" spans="16:30" ht="4.5" customHeight="1" x14ac:dyDescent="0.2">
      <c r="P22618" s="75"/>
      <c r="Q22618" s="75"/>
      <c r="W22618" s="75"/>
      <c r="AD22618" s="77"/>
    </row>
    <row r="22619" spans="16:30" ht="4.5" customHeight="1" x14ac:dyDescent="0.2">
      <c r="P22619" s="75"/>
      <c r="Q22619" s="75"/>
      <c r="W22619" s="75"/>
      <c r="AD22619" s="77"/>
    </row>
    <row r="22620" spans="16:30" ht="4.5" customHeight="1" x14ac:dyDescent="0.2">
      <c r="P22620" s="75"/>
      <c r="Q22620" s="75"/>
      <c r="W22620" s="75"/>
      <c r="AD22620" s="77"/>
    </row>
    <row r="22621" spans="16:30" ht="4.5" customHeight="1" x14ac:dyDescent="0.2">
      <c r="P22621" s="75"/>
      <c r="Q22621" s="75"/>
      <c r="W22621" s="75"/>
      <c r="AD22621" s="77"/>
    </row>
    <row r="22622" spans="16:30" ht="4.5" customHeight="1" x14ac:dyDescent="0.2">
      <c r="P22622" s="75"/>
      <c r="Q22622" s="75"/>
      <c r="W22622" s="75"/>
      <c r="AD22622" s="77"/>
    </row>
    <row r="22623" spans="16:30" ht="4.5" customHeight="1" x14ac:dyDescent="0.2">
      <c r="P22623" s="75"/>
      <c r="Q22623" s="75"/>
      <c r="W22623" s="75"/>
      <c r="AD22623" s="77"/>
    </row>
    <row r="22624" spans="16:30" ht="4.5" customHeight="1" x14ac:dyDescent="0.2">
      <c r="P22624" s="75"/>
      <c r="Q22624" s="75"/>
      <c r="W22624" s="75"/>
      <c r="AD22624" s="77"/>
    </row>
    <row r="22625" spans="16:30" ht="4.5" customHeight="1" x14ac:dyDescent="0.2">
      <c r="P22625" s="75"/>
      <c r="Q22625" s="75"/>
      <c r="W22625" s="75"/>
      <c r="AD22625" s="77"/>
    </row>
    <row r="22626" spans="16:30" ht="4.5" customHeight="1" x14ac:dyDescent="0.2">
      <c r="P22626" s="75"/>
      <c r="Q22626" s="75"/>
      <c r="W22626" s="75"/>
      <c r="AD22626" s="77"/>
    </row>
    <row r="22627" spans="16:30" ht="4.5" customHeight="1" x14ac:dyDescent="0.2">
      <c r="P22627" s="75"/>
      <c r="Q22627" s="75"/>
      <c r="W22627" s="75"/>
      <c r="AD22627" s="77"/>
    </row>
    <row r="22628" spans="16:30" ht="4.5" customHeight="1" x14ac:dyDescent="0.2">
      <c r="P22628" s="75"/>
      <c r="Q22628" s="75"/>
      <c r="W22628" s="75"/>
      <c r="AD22628" s="77"/>
    </row>
    <row r="22629" spans="16:30" ht="4.5" customHeight="1" x14ac:dyDescent="0.2">
      <c r="P22629" s="75"/>
      <c r="Q22629" s="75"/>
      <c r="W22629" s="75"/>
      <c r="AD22629" s="77"/>
    </row>
    <row r="22630" spans="16:30" ht="4.5" customHeight="1" x14ac:dyDescent="0.2">
      <c r="P22630" s="75"/>
      <c r="Q22630" s="75"/>
      <c r="W22630" s="75"/>
      <c r="AD22630" s="77"/>
    </row>
    <row r="22631" spans="16:30" ht="4.5" customHeight="1" x14ac:dyDescent="0.2">
      <c r="P22631" s="75"/>
      <c r="Q22631" s="75"/>
      <c r="W22631" s="75"/>
      <c r="AD22631" s="77"/>
    </row>
    <row r="22632" spans="16:30" ht="4.5" customHeight="1" x14ac:dyDescent="0.2">
      <c r="P22632" s="75"/>
      <c r="Q22632" s="75"/>
      <c r="W22632" s="75"/>
      <c r="AD22632" s="77"/>
    </row>
    <row r="22633" spans="16:30" ht="4.5" customHeight="1" x14ac:dyDescent="0.2">
      <c r="P22633" s="75"/>
      <c r="Q22633" s="75"/>
      <c r="W22633" s="75"/>
      <c r="AD22633" s="77"/>
    </row>
    <row r="22634" spans="16:30" ht="4.5" customHeight="1" x14ac:dyDescent="0.2">
      <c r="P22634" s="75"/>
      <c r="Q22634" s="75"/>
      <c r="W22634" s="75"/>
      <c r="AD22634" s="77"/>
    </row>
    <row r="22635" spans="16:30" ht="4.5" customHeight="1" x14ac:dyDescent="0.2">
      <c r="P22635" s="75"/>
      <c r="Q22635" s="75"/>
      <c r="W22635" s="75"/>
      <c r="AD22635" s="77"/>
    </row>
    <row r="22636" spans="16:30" ht="4.5" customHeight="1" x14ac:dyDescent="0.2">
      <c r="P22636" s="75"/>
      <c r="Q22636" s="75"/>
      <c r="W22636" s="75"/>
      <c r="AD22636" s="77"/>
    </row>
    <row r="22637" spans="16:30" ht="4.5" customHeight="1" x14ac:dyDescent="0.2">
      <c r="P22637" s="75"/>
      <c r="Q22637" s="75"/>
      <c r="W22637" s="75"/>
      <c r="AD22637" s="77"/>
    </row>
    <row r="22638" spans="16:30" ht="4.5" customHeight="1" x14ac:dyDescent="0.2">
      <c r="P22638" s="75"/>
      <c r="Q22638" s="75"/>
      <c r="W22638" s="75"/>
      <c r="AD22638" s="77"/>
    </row>
    <row r="22639" spans="16:30" ht="4.5" customHeight="1" x14ac:dyDescent="0.2">
      <c r="P22639" s="75"/>
      <c r="Q22639" s="75"/>
      <c r="W22639" s="75"/>
      <c r="AD22639" s="77"/>
    </row>
    <row r="22640" spans="16:30" ht="4.5" customHeight="1" x14ac:dyDescent="0.2">
      <c r="P22640" s="75"/>
      <c r="Q22640" s="75"/>
      <c r="W22640" s="75"/>
      <c r="AD22640" s="77"/>
    </row>
    <row r="22641" spans="16:30" ht="4.5" customHeight="1" x14ac:dyDescent="0.2">
      <c r="P22641" s="75"/>
      <c r="Q22641" s="75"/>
      <c r="W22641" s="75"/>
      <c r="AD22641" s="77"/>
    </row>
    <row r="22642" spans="16:30" ht="4.5" customHeight="1" x14ac:dyDescent="0.2">
      <c r="P22642" s="75"/>
      <c r="Q22642" s="75"/>
      <c r="W22642" s="75"/>
      <c r="AD22642" s="77"/>
    </row>
    <row r="22643" spans="16:30" ht="4.5" customHeight="1" x14ac:dyDescent="0.2">
      <c r="P22643" s="75"/>
      <c r="Q22643" s="75"/>
      <c r="W22643" s="75"/>
      <c r="AD22643" s="77"/>
    </row>
    <row r="22644" spans="16:30" ht="4.5" customHeight="1" x14ac:dyDescent="0.2">
      <c r="P22644" s="75"/>
      <c r="Q22644" s="75"/>
      <c r="W22644" s="75"/>
      <c r="AD22644" s="77"/>
    </row>
    <row r="22645" spans="16:30" ht="4.5" customHeight="1" x14ac:dyDescent="0.2">
      <c r="P22645" s="75"/>
      <c r="Q22645" s="75"/>
      <c r="W22645" s="75"/>
      <c r="AD22645" s="77"/>
    </row>
    <row r="22646" spans="16:30" ht="4.5" customHeight="1" x14ac:dyDescent="0.2">
      <c r="P22646" s="75"/>
      <c r="Q22646" s="75"/>
      <c r="W22646" s="75"/>
      <c r="AD22646" s="77"/>
    </row>
    <row r="22647" spans="16:30" ht="4.5" customHeight="1" x14ac:dyDescent="0.2">
      <c r="P22647" s="75"/>
      <c r="Q22647" s="75"/>
      <c r="W22647" s="75"/>
      <c r="AD22647" s="77"/>
    </row>
    <row r="22648" spans="16:30" ht="4.5" customHeight="1" x14ac:dyDescent="0.2">
      <c r="P22648" s="75"/>
      <c r="Q22648" s="75"/>
      <c r="W22648" s="75"/>
      <c r="AD22648" s="77"/>
    </row>
    <row r="22649" spans="16:30" ht="4.5" customHeight="1" x14ac:dyDescent="0.2">
      <c r="P22649" s="75"/>
      <c r="Q22649" s="75"/>
      <c r="W22649" s="75"/>
      <c r="AD22649" s="77"/>
    </row>
    <row r="22650" spans="16:30" ht="4.5" customHeight="1" x14ac:dyDescent="0.2">
      <c r="P22650" s="75"/>
      <c r="Q22650" s="75"/>
      <c r="W22650" s="75"/>
      <c r="AD22650" s="77"/>
    </row>
    <row r="22651" spans="16:30" ht="4.5" customHeight="1" x14ac:dyDescent="0.2">
      <c r="P22651" s="75"/>
      <c r="Q22651" s="75"/>
      <c r="W22651" s="75"/>
      <c r="AD22651" s="77"/>
    </row>
    <row r="22652" spans="16:30" ht="4.5" customHeight="1" x14ac:dyDescent="0.2">
      <c r="P22652" s="75"/>
      <c r="Q22652" s="75"/>
      <c r="W22652" s="75"/>
      <c r="AD22652" s="77"/>
    </row>
    <row r="22653" spans="16:30" ht="4.5" customHeight="1" x14ac:dyDescent="0.2">
      <c r="P22653" s="75"/>
      <c r="Q22653" s="75"/>
      <c r="W22653" s="75"/>
      <c r="AD22653" s="77"/>
    </row>
    <row r="22654" spans="16:30" ht="4.5" customHeight="1" x14ac:dyDescent="0.2">
      <c r="P22654" s="75"/>
      <c r="Q22654" s="75"/>
      <c r="W22654" s="75"/>
      <c r="AD22654" s="77"/>
    </row>
    <row r="22655" spans="16:30" ht="4.5" customHeight="1" x14ac:dyDescent="0.2">
      <c r="P22655" s="75"/>
      <c r="Q22655" s="75"/>
      <c r="W22655" s="75"/>
      <c r="AD22655" s="77"/>
    </row>
    <row r="22656" spans="16:30" ht="4.5" customHeight="1" x14ac:dyDescent="0.2">
      <c r="P22656" s="75"/>
      <c r="Q22656" s="75"/>
      <c r="W22656" s="75"/>
      <c r="AD22656" s="77"/>
    </row>
    <row r="22657" spans="16:30" ht="4.5" customHeight="1" x14ac:dyDescent="0.2">
      <c r="P22657" s="75"/>
      <c r="Q22657" s="75"/>
      <c r="W22657" s="75"/>
      <c r="AD22657" s="77"/>
    </row>
    <row r="22658" spans="16:30" ht="4.5" customHeight="1" x14ac:dyDescent="0.2">
      <c r="P22658" s="75"/>
      <c r="Q22658" s="75"/>
      <c r="W22658" s="75"/>
      <c r="AD22658" s="77"/>
    </row>
    <row r="22659" spans="16:30" ht="4.5" customHeight="1" x14ac:dyDescent="0.2">
      <c r="P22659" s="75"/>
      <c r="Q22659" s="75"/>
      <c r="W22659" s="75"/>
      <c r="AD22659" s="77"/>
    </row>
    <row r="22660" spans="16:30" ht="4.5" customHeight="1" x14ac:dyDescent="0.2">
      <c r="P22660" s="75"/>
      <c r="Q22660" s="75"/>
      <c r="W22660" s="75"/>
      <c r="AD22660" s="77"/>
    </row>
    <row r="22661" spans="16:30" ht="4.5" customHeight="1" x14ac:dyDescent="0.2">
      <c r="P22661" s="75"/>
      <c r="Q22661" s="75"/>
      <c r="W22661" s="75"/>
      <c r="AD22661" s="77"/>
    </row>
    <row r="22662" spans="16:30" ht="4.5" customHeight="1" x14ac:dyDescent="0.2">
      <c r="P22662" s="75"/>
      <c r="Q22662" s="75"/>
      <c r="W22662" s="75"/>
      <c r="AD22662" s="77"/>
    </row>
    <row r="22663" spans="16:30" ht="4.5" customHeight="1" x14ac:dyDescent="0.2">
      <c r="P22663" s="75"/>
      <c r="Q22663" s="75"/>
      <c r="W22663" s="75"/>
      <c r="AD22663" s="77"/>
    </row>
    <row r="22664" spans="16:30" ht="4.5" customHeight="1" x14ac:dyDescent="0.2">
      <c r="P22664" s="75"/>
      <c r="Q22664" s="75"/>
      <c r="W22664" s="75"/>
      <c r="AD22664" s="77"/>
    </row>
    <row r="22665" spans="16:30" ht="4.5" customHeight="1" x14ac:dyDescent="0.2">
      <c r="P22665" s="75"/>
      <c r="Q22665" s="75"/>
      <c r="W22665" s="75"/>
      <c r="AD22665" s="77"/>
    </row>
    <row r="22666" spans="16:30" ht="4.5" customHeight="1" x14ac:dyDescent="0.2">
      <c r="P22666" s="75"/>
      <c r="Q22666" s="75"/>
      <c r="W22666" s="75"/>
      <c r="AD22666" s="77"/>
    </row>
    <row r="22667" spans="16:30" ht="4.5" customHeight="1" x14ac:dyDescent="0.2">
      <c r="P22667" s="75"/>
      <c r="Q22667" s="75"/>
      <c r="W22667" s="75"/>
      <c r="AD22667" s="77"/>
    </row>
    <row r="22668" spans="16:30" ht="4.5" customHeight="1" x14ac:dyDescent="0.2">
      <c r="P22668" s="75"/>
      <c r="Q22668" s="75"/>
      <c r="W22668" s="75"/>
      <c r="AD22668" s="77"/>
    </row>
    <row r="22669" spans="16:30" ht="4.5" customHeight="1" x14ac:dyDescent="0.2">
      <c r="P22669" s="75"/>
      <c r="Q22669" s="75"/>
      <c r="W22669" s="75"/>
      <c r="AD22669" s="77"/>
    </row>
    <row r="22670" spans="16:30" ht="4.5" customHeight="1" x14ac:dyDescent="0.2">
      <c r="P22670" s="75"/>
      <c r="Q22670" s="75"/>
      <c r="W22670" s="75"/>
      <c r="AD22670" s="77"/>
    </row>
    <row r="22671" spans="16:30" ht="4.5" customHeight="1" x14ac:dyDescent="0.2">
      <c r="P22671" s="75"/>
      <c r="Q22671" s="75"/>
      <c r="W22671" s="75"/>
      <c r="AD22671" s="77"/>
    </row>
    <row r="22672" spans="16:30" ht="4.5" customHeight="1" x14ac:dyDescent="0.2">
      <c r="P22672" s="75"/>
      <c r="Q22672" s="75"/>
      <c r="W22672" s="75"/>
      <c r="AD22672" s="77"/>
    </row>
    <row r="22673" spans="16:30" ht="4.5" customHeight="1" x14ac:dyDescent="0.2">
      <c r="P22673" s="75"/>
      <c r="Q22673" s="75"/>
      <c r="W22673" s="75"/>
      <c r="AD22673" s="77"/>
    </row>
    <row r="22674" spans="16:30" ht="4.5" customHeight="1" x14ac:dyDescent="0.2">
      <c r="P22674" s="75"/>
      <c r="Q22674" s="75"/>
      <c r="W22674" s="75"/>
      <c r="AD22674" s="77"/>
    </row>
    <row r="22675" spans="16:30" ht="4.5" customHeight="1" x14ac:dyDescent="0.2">
      <c r="P22675" s="75"/>
      <c r="Q22675" s="75"/>
      <c r="W22675" s="75"/>
      <c r="AD22675" s="77"/>
    </row>
    <row r="22676" spans="16:30" ht="4.5" customHeight="1" x14ac:dyDescent="0.2">
      <c r="P22676" s="75"/>
      <c r="Q22676" s="75"/>
      <c r="W22676" s="75"/>
      <c r="AD22676" s="77"/>
    </row>
    <row r="22677" spans="16:30" ht="4.5" customHeight="1" x14ac:dyDescent="0.2">
      <c r="P22677" s="75"/>
      <c r="Q22677" s="75"/>
      <c r="W22677" s="75"/>
      <c r="AD22677" s="77"/>
    </row>
    <row r="22678" spans="16:30" ht="4.5" customHeight="1" x14ac:dyDescent="0.2">
      <c r="P22678" s="75"/>
      <c r="Q22678" s="75"/>
      <c r="W22678" s="75"/>
      <c r="AD22678" s="77"/>
    </row>
    <row r="22679" spans="16:30" ht="4.5" customHeight="1" x14ac:dyDescent="0.2">
      <c r="P22679" s="75"/>
      <c r="Q22679" s="75"/>
      <c r="W22679" s="75"/>
      <c r="AD22679" s="77"/>
    </row>
    <row r="22680" spans="16:30" ht="4.5" customHeight="1" x14ac:dyDescent="0.2">
      <c r="P22680" s="75"/>
      <c r="Q22680" s="75"/>
      <c r="W22680" s="75"/>
      <c r="AD22680" s="77"/>
    </row>
    <row r="22681" spans="16:30" ht="4.5" customHeight="1" x14ac:dyDescent="0.2">
      <c r="P22681" s="75"/>
      <c r="Q22681" s="75"/>
      <c r="W22681" s="75"/>
      <c r="AD22681" s="77"/>
    </row>
    <row r="22682" spans="16:30" ht="4.5" customHeight="1" x14ac:dyDescent="0.2">
      <c r="P22682" s="75"/>
      <c r="Q22682" s="75"/>
      <c r="W22682" s="75"/>
      <c r="AD22682" s="77"/>
    </row>
    <row r="22683" spans="16:30" ht="4.5" customHeight="1" x14ac:dyDescent="0.2">
      <c r="P22683" s="75"/>
      <c r="Q22683" s="75"/>
      <c r="W22683" s="75"/>
      <c r="AD22683" s="77"/>
    </row>
    <row r="22684" spans="16:30" ht="4.5" customHeight="1" x14ac:dyDescent="0.2">
      <c r="P22684" s="75"/>
      <c r="Q22684" s="75"/>
      <c r="W22684" s="75"/>
      <c r="AD22684" s="77"/>
    </row>
    <row r="22685" spans="16:30" ht="4.5" customHeight="1" x14ac:dyDescent="0.2">
      <c r="P22685" s="75"/>
      <c r="Q22685" s="75"/>
      <c r="W22685" s="75"/>
      <c r="AD22685" s="77"/>
    </row>
    <row r="22686" spans="16:30" ht="4.5" customHeight="1" x14ac:dyDescent="0.2">
      <c r="P22686" s="75"/>
      <c r="Q22686" s="75"/>
      <c r="W22686" s="75"/>
      <c r="AD22686" s="77"/>
    </row>
    <row r="22687" spans="16:30" ht="4.5" customHeight="1" x14ac:dyDescent="0.2">
      <c r="P22687" s="75"/>
      <c r="Q22687" s="75"/>
      <c r="W22687" s="75"/>
      <c r="AD22687" s="77"/>
    </row>
    <row r="22688" spans="16:30" ht="4.5" customHeight="1" x14ac:dyDescent="0.2">
      <c r="P22688" s="75"/>
      <c r="Q22688" s="75"/>
      <c r="W22688" s="75"/>
      <c r="AD22688" s="77"/>
    </row>
    <row r="22689" spans="16:30" ht="4.5" customHeight="1" x14ac:dyDescent="0.2">
      <c r="P22689" s="75"/>
      <c r="Q22689" s="75"/>
      <c r="W22689" s="75"/>
      <c r="AD22689" s="77"/>
    </row>
    <row r="22690" spans="16:30" ht="4.5" customHeight="1" x14ac:dyDescent="0.2">
      <c r="P22690" s="75"/>
      <c r="Q22690" s="75"/>
      <c r="W22690" s="75"/>
      <c r="AD22690" s="77"/>
    </row>
    <row r="22691" spans="16:30" ht="4.5" customHeight="1" x14ac:dyDescent="0.2">
      <c r="P22691" s="75"/>
      <c r="Q22691" s="75"/>
      <c r="W22691" s="75"/>
      <c r="AD22691" s="77"/>
    </row>
    <row r="22692" spans="16:30" ht="4.5" customHeight="1" x14ac:dyDescent="0.2">
      <c r="P22692" s="75"/>
      <c r="Q22692" s="75"/>
      <c r="W22692" s="75"/>
      <c r="AD22692" s="77"/>
    </row>
    <row r="22693" spans="16:30" ht="4.5" customHeight="1" x14ac:dyDescent="0.2">
      <c r="P22693" s="75"/>
      <c r="Q22693" s="75"/>
      <c r="W22693" s="75"/>
      <c r="AD22693" s="77"/>
    </row>
    <row r="22694" spans="16:30" ht="4.5" customHeight="1" x14ac:dyDescent="0.2">
      <c r="P22694" s="75"/>
      <c r="Q22694" s="75"/>
      <c r="W22694" s="75"/>
      <c r="AD22694" s="77"/>
    </row>
    <row r="22695" spans="16:30" ht="4.5" customHeight="1" x14ac:dyDescent="0.2">
      <c r="P22695" s="75"/>
      <c r="Q22695" s="75"/>
      <c r="W22695" s="75"/>
      <c r="AD22695" s="77"/>
    </row>
    <row r="22696" spans="16:30" ht="4.5" customHeight="1" x14ac:dyDescent="0.2">
      <c r="P22696" s="75"/>
      <c r="Q22696" s="75"/>
      <c r="W22696" s="75"/>
      <c r="AD22696" s="77"/>
    </row>
    <row r="22697" spans="16:30" ht="4.5" customHeight="1" x14ac:dyDescent="0.2">
      <c r="P22697" s="75"/>
      <c r="Q22697" s="75"/>
      <c r="W22697" s="75"/>
      <c r="AD22697" s="77"/>
    </row>
    <row r="22698" spans="16:30" ht="4.5" customHeight="1" x14ac:dyDescent="0.2">
      <c r="P22698" s="75"/>
      <c r="Q22698" s="75"/>
      <c r="W22698" s="75"/>
      <c r="AD22698" s="77"/>
    </row>
    <row r="22699" spans="16:30" ht="4.5" customHeight="1" x14ac:dyDescent="0.2">
      <c r="P22699" s="75"/>
      <c r="Q22699" s="75"/>
      <c r="W22699" s="75"/>
      <c r="AD22699" s="77"/>
    </row>
    <row r="22700" spans="16:30" ht="4.5" customHeight="1" x14ac:dyDescent="0.2">
      <c r="P22700" s="75"/>
      <c r="Q22700" s="75"/>
      <c r="W22700" s="75"/>
      <c r="AD22700" s="77"/>
    </row>
    <row r="22701" spans="16:30" ht="4.5" customHeight="1" x14ac:dyDescent="0.2">
      <c r="P22701" s="75"/>
      <c r="Q22701" s="75"/>
      <c r="W22701" s="75"/>
      <c r="AD22701" s="77"/>
    </row>
    <row r="22702" spans="16:30" ht="4.5" customHeight="1" x14ac:dyDescent="0.2">
      <c r="P22702" s="75"/>
      <c r="Q22702" s="75"/>
      <c r="W22702" s="75"/>
      <c r="AD22702" s="77"/>
    </row>
    <row r="22703" spans="16:30" ht="4.5" customHeight="1" x14ac:dyDescent="0.2">
      <c r="P22703" s="75"/>
      <c r="Q22703" s="75"/>
      <c r="W22703" s="75"/>
      <c r="AD22703" s="77"/>
    </row>
    <row r="22704" spans="16:30" ht="4.5" customHeight="1" x14ac:dyDescent="0.2">
      <c r="P22704" s="75"/>
      <c r="Q22704" s="75"/>
      <c r="W22704" s="75"/>
      <c r="AD22704" s="77"/>
    </row>
    <row r="22705" spans="16:30" ht="4.5" customHeight="1" x14ac:dyDescent="0.2">
      <c r="P22705" s="75"/>
      <c r="Q22705" s="75"/>
      <c r="W22705" s="75"/>
      <c r="AD22705" s="77"/>
    </row>
    <row r="22706" spans="16:30" ht="4.5" customHeight="1" x14ac:dyDescent="0.2">
      <c r="P22706" s="75"/>
      <c r="Q22706" s="75"/>
      <c r="W22706" s="75"/>
      <c r="AD22706" s="77"/>
    </row>
    <row r="22707" spans="16:30" ht="4.5" customHeight="1" x14ac:dyDescent="0.2">
      <c r="P22707" s="75"/>
      <c r="Q22707" s="75"/>
      <c r="W22707" s="75"/>
      <c r="AD22707" s="77"/>
    </row>
    <row r="22708" spans="16:30" ht="4.5" customHeight="1" x14ac:dyDescent="0.2">
      <c r="P22708" s="75"/>
      <c r="Q22708" s="75"/>
      <c r="W22708" s="75"/>
      <c r="AD22708" s="77"/>
    </row>
    <row r="22709" spans="16:30" ht="4.5" customHeight="1" x14ac:dyDescent="0.2">
      <c r="P22709" s="75"/>
      <c r="Q22709" s="75"/>
      <c r="W22709" s="75"/>
      <c r="AD22709" s="77"/>
    </row>
    <row r="22710" spans="16:30" ht="4.5" customHeight="1" x14ac:dyDescent="0.2">
      <c r="P22710" s="75"/>
      <c r="Q22710" s="75"/>
      <c r="W22710" s="75"/>
      <c r="AD22710" s="77"/>
    </row>
    <row r="22711" spans="16:30" ht="4.5" customHeight="1" x14ac:dyDescent="0.2">
      <c r="P22711" s="75"/>
      <c r="Q22711" s="75"/>
      <c r="W22711" s="75"/>
      <c r="AD22711" s="77"/>
    </row>
    <row r="22712" spans="16:30" ht="4.5" customHeight="1" x14ac:dyDescent="0.2">
      <c r="P22712" s="75"/>
      <c r="Q22712" s="75"/>
      <c r="W22712" s="75"/>
      <c r="AD22712" s="77"/>
    </row>
    <row r="22713" spans="16:30" ht="4.5" customHeight="1" x14ac:dyDescent="0.2">
      <c r="P22713" s="75"/>
      <c r="Q22713" s="75"/>
      <c r="W22713" s="75"/>
      <c r="AD22713" s="77"/>
    </row>
    <row r="22714" spans="16:30" ht="4.5" customHeight="1" x14ac:dyDescent="0.2">
      <c r="P22714" s="75"/>
      <c r="Q22714" s="75"/>
      <c r="W22714" s="75"/>
      <c r="AD22714" s="77"/>
    </row>
    <row r="22715" spans="16:30" ht="4.5" customHeight="1" x14ac:dyDescent="0.2">
      <c r="P22715" s="75"/>
      <c r="Q22715" s="75"/>
      <c r="W22715" s="75"/>
      <c r="AD22715" s="77"/>
    </row>
    <row r="22716" spans="16:30" ht="4.5" customHeight="1" x14ac:dyDescent="0.2">
      <c r="P22716" s="75"/>
      <c r="Q22716" s="75"/>
      <c r="W22716" s="75"/>
      <c r="AD22716" s="77"/>
    </row>
    <row r="22717" spans="16:30" ht="4.5" customHeight="1" x14ac:dyDescent="0.2">
      <c r="P22717" s="75"/>
      <c r="Q22717" s="75"/>
      <c r="W22717" s="75"/>
      <c r="AD22717" s="77"/>
    </row>
    <row r="22718" spans="16:30" ht="4.5" customHeight="1" x14ac:dyDescent="0.2">
      <c r="P22718" s="75"/>
      <c r="Q22718" s="75"/>
      <c r="W22718" s="75"/>
      <c r="AD22718" s="77"/>
    </row>
    <row r="22719" spans="16:30" ht="4.5" customHeight="1" x14ac:dyDescent="0.2">
      <c r="P22719" s="75"/>
      <c r="Q22719" s="75"/>
      <c r="W22719" s="75"/>
      <c r="AD22719" s="77"/>
    </row>
    <row r="22720" spans="16:30" ht="4.5" customHeight="1" x14ac:dyDescent="0.2">
      <c r="P22720" s="75"/>
      <c r="Q22720" s="75"/>
      <c r="W22720" s="75"/>
      <c r="AD22720" s="77"/>
    </row>
    <row r="22721" spans="16:30" ht="4.5" customHeight="1" x14ac:dyDescent="0.2">
      <c r="P22721" s="75"/>
      <c r="Q22721" s="75"/>
      <c r="W22721" s="75"/>
      <c r="AD22721" s="77"/>
    </row>
    <row r="22722" spans="16:30" ht="4.5" customHeight="1" x14ac:dyDescent="0.2">
      <c r="P22722" s="75"/>
      <c r="Q22722" s="75"/>
      <c r="W22722" s="75"/>
      <c r="AD22722" s="77"/>
    </row>
    <row r="22723" spans="16:30" ht="4.5" customHeight="1" x14ac:dyDescent="0.2">
      <c r="P22723" s="75"/>
      <c r="Q22723" s="75"/>
      <c r="W22723" s="75"/>
      <c r="AD22723" s="77"/>
    </row>
    <row r="22724" spans="16:30" ht="4.5" customHeight="1" x14ac:dyDescent="0.2">
      <c r="P22724" s="75"/>
      <c r="Q22724" s="75"/>
      <c r="W22724" s="75"/>
      <c r="AD22724" s="77"/>
    </row>
    <row r="22725" spans="16:30" ht="4.5" customHeight="1" x14ac:dyDescent="0.2">
      <c r="P22725" s="75"/>
      <c r="Q22725" s="75"/>
      <c r="W22725" s="75"/>
      <c r="AD22725" s="77"/>
    </row>
    <row r="22726" spans="16:30" ht="4.5" customHeight="1" x14ac:dyDescent="0.2">
      <c r="P22726" s="75"/>
      <c r="Q22726" s="75"/>
      <c r="W22726" s="75"/>
      <c r="AD22726" s="77"/>
    </row>
    <row r="22727" spans="16:30" ht="4.5" customHeight="1" x14ac:dyDescent="0.2">
      <c r="P22727" s="75"/>
      <c r="Q22727" s="75"/>
      <c r="W22727" s="75"/>
      <c r="AD22727" s="77"/>
    </row>
    <row r="22728" spans="16:30" ht="4.5" customHeight="1" x14ac:dyDescent="0.2">
      <c r="P22728" s="75"/>
      <c r="Q22728" s="75"/>
      <c r="W22728" s="75"/>
      <c r="AD22728" s="77"/>
    </row>
    <row r="22729" spans="16:30" ht="4.5" customHeight="1" x14ac:dyDescent="0.2">
      <c r="P22729" s="75"/>
      <c r="Q22729" s="75"/>
      <c r="W22729" s="75"/>
      <c r="AD22729" s="77"/>
    </row>
    <row r="22730" spans="16:30" ht="4.5" customHeight="1" x14ac:dyDescent="0.2">
      <c r="P22730" s="75"/>
      <c r="Q22730" s="75"/>
      <c r="W22730" s="75"/>
      <c r="AD22730" s="77"/>
    </row>
    <row r="22731" spans="16:30" ht="4.5" customHeight="1" x14ac:dyDescent="0.2">
      <c r="P22731" s="75"/>
      <c r="Q22731" s="75"/>
      <c r="W22731" s="75"/>
      <c r="AD22731" s="77"/>
    </row>
    <row r="22732" spans="16:30" ht="4.5" customHeight="1" x14ac:dyDescent="0.2">
      <c r="P22732" s="75"/>
      <c r="Q22732" s="75"/>
      <c r="W22732" s="75"/>
      <c r="AD22732" s="77"/>
    </row>
    <row r="22733" spans="16:30" ht="4.5" customHeight="1" x14ac:dyDescent="0.2">
      <c r="P22733" s="75"/>
      <c r="Q22733" s="75"/>
      <c r="W22733" s="75"/>
      <c r="AD22733" s="77"/>
    </row>
    <row r="22734" spans="16:30" ht="4.5" customHeight="1" x14ac:dyDescent="0.2">
      <c r="P22734" s="75"/>
      <c r="Q22734" s="75"/>
      <c r="W22734" s="75"/>
      <c r="AD22734" s="77"/>
    </row>
    <row r="22735" spans="16:30" ht="4.5" customHeight="1" x14ac:dyDescent="0.2">
      <c r="P22735" s="75"/>
      <c r="Q22735" s="75"/>
      <c r="W22735" s="75"/>
      <c r="AD22735" s="77"/>
    </row>
    <row r="22736" spans="16:30" ht="4.5" customHeight="1" x14ac:dyDescent="0.2">
      <c r="P22736" s="75"/>
      <c r="Q22736" s="75"/>
      <c r="W22736" s="75"/>
      <c r="AD22736" s="77"/>
    </row>
    <row r="22737" spans="16:30" ht="4.5" customHeight="1" x14ac:dyDescent="0.2">
      <c r="P22737" s="75"/>
      <c r="Q22737" s="75"/>
      <c r="W22737" s="75"/>
      <c r="AD22737" s="77"/>
    </row>
    <row r="22738" spans="16:30" ht="4.5" customHeight="1" x14ac:dyDescent="0.2">
      <c r="P22738" s="75"/>
      <c r="Q22738" s="75"/>
      <c r="W22738" s="75"/>
      <c r="AD22738" s="77"/>
    </row>
    <row r="22739" spans="16:30" ht="4.5" customHeight="1" x14ac:dyDescent="0.2">
      <c r="P22739" s="75"/>
      <c r="Q22739" s="75"/>
      <c r="W22739" s="75"/>
      <c r="AD22739" s="77"/>
    </row>
    <row r="22740" spans="16:30" ht="4.5" customHeight="1" x14ac:dyDescent="0.2">
      <c r="P22740" s="75"/>
      <c r="Q22740" s="75"/>
      <c r="W22740" s="75"/>
      <c r="AD22740" s="77"/>
    </row>
    <row r="22741" spans="16:30" ht="4.5" customHeight="1" x14ac:dyDescent="0.2">
      <c r="P22741" s="75"/>
      <c r="Q22741" s="75"/>
      <c r="W22741" s="75"/>
      <c r="AD22741" s="77"/>
    </row>
    <row r="22742" spans="16:30" ht="4.5" customHeight="1" x14ac:dyDescent="0.2">
      <c r="P22742" s="75"/>
      <c r="Q22742" s="75"/>
      <c r="W22742" s="75"/>
      <c r="AD22742" s="77"/>
    </row>
    <row r="22743" spans="16:30" ht="4.5" customHeight="1" x14ac:dyDescent="0.2">
      <c r="P22743" s="75"/>
      <c r="Q22743" s="75"/>
      <c r="W22743" s="75"/>
      <c r="AD22743" s="77"/>
    </row>
    <row r="22744" spans="16:30" ht="4.5" customHeight="1" x14ac:dyDescent="0.2">
      <c r="P22744" s="75"/>
      <c r="Q22744" s="75"/>
      <c r="W22744" s="75"/>
      <c r="AD22744" s="77"/>
    </row>
    <row r="22745" spans="16:30" ht="4.5" customHeight="1" x14ac:dyDescent="0.2">
      <c r="P22745" s="75"/>
      <c r="Q22745" s="75"/>
      <c r="W22745" s="75"/>
      <c r="AD22745" s="77"/>
    </row>
    <row r="22746" spans="16:30" ht="4.5" customHeight="1" x14ac:dyDescent="0.2">
      <c r="P22746" s="75"/>
      <c r="Q22746" s="75"/>
      <c r="W22746" s="75"/>
      <c r="AD22746" s="77"/>
    </row>
    <row r="22747" spans="16:30" ht="4.5" customHeight="1" x14ac:dyDescent="0.2">
      <c r="P22747" s="75"/>
      <c r="Q22747" s="75"/>
      <c r="W22747" s="75"/>
      <c r="AD22747" s="77"/>
    </row>
    <row r="22748" spans="16:30" ht="4.5" customHeight="1" x14ac:dyDescent="0.2">
      <c r="P22748" s="75"/>
      <c r="Q22748" s="75"/>
      <c r="W22748" s="75"/>
      <c r="AD22748" s="77"/>
    </row>
    <row r="22749" spans="16:30" ht="4.5" customHeight="1" x14ac:dyDescent="0.2">
      <c r="P22749" s="75"/>
      <c r="Q22749" s="75"/>
      <c r="W22749" s="75"/>
      <c r="AD22749" s="77"/>
    </row>
    <row r="22750" spans="16:30" ht="4.5" customHeight="1" x14ac:dyDescent="0.2">
      <c r="P22750" s="75"/>
      <c r="Q22750" s="75"/>
      <c r="W22750" s="75"/>
      <c r="AD22750" s="77"/>
    </row>
    <row r="22751" spans="16:30" ht="4.5" customHeight="1" x14ac:dyDescent="0.2">
      <c r="P22751" s="75"/>
      <c r="Q22751" s="75"/>
      <c r="W22751" s="75"/>
      <c r="AD22751" s="77"/>
    </row>
    <row r="22752" spans="16:30" ht="4.5" customHeight="1" x14ac:dyDescent="0.2">
      <c r="P22752" s="75"/>
      <c r="Q22752" s="75"/>
      <c r="W22752" s="75"/>
      <c r="AD22752" s="77"/>
    </row>
    <row r="22753" spans="16:30" ht="4.5" customHeight="1" x14ac:dyDescent="0.2">
      <c r="P22753" s="75"/>
      <c r="Q22753" s="75"/>
      <c r="W22753" s="75"/>
      <c r="AD22753" s="77"/>
    </row>
    <row r="22754" spans="16:30" ht="4.5" customHeight="1" x14ac:dyDescent="0.2">
      <c r="P22754" s="75"/>
      <c r="Q22754" s="75"/>
      <c r="W22754" s="75"/>
      <c r="AD22754" s="77"/>
    </row>
    <row r="22755" spans="16:30" ht="4.5" customHeight="1" x14ac:dyDescent="0.2">
      <c r="P22755" s="75"/>
      <c r="Q22755" s="75"/>
      <c r="W22755" s="75"/>
      <c r="AD22755" s="77"/>
    </row>
    <row r="22756" spans="16:30" ht="4.5" customHeight="1" x14ac:dyDescent="0.2">
      <c r="P22756" s="75"/>
      <c r="Q22756" s="75"/>
      <c r="W22756" s="75"/>
      <c r="AD22756" s="77"/>
    </row>
    <row r="22757" spans="16:30" ht="4.5" customHeight="1" x14ac:dyDescent="0.2">
      <c r="P22757" s="75"/>
      <c r="Q22757" s="75"/>
      <c r="W22757" s="75"/>
      <c r="AD22757" s="77"/>
    </row>
    <row r="22758" spans="16:30" ht="4.5" customHeight="1" x14ac:dyDescent="0.2">
      <c r="P22758" s="75"/>
      <c r="Q22758" s="75"/>
      <c r="W22758" s="75"/>
      <c r="AD22758" s="77"/>
    </row>
    <row r="22759" spans="16:30" ht="4.5" customHeight="1" x14ac:dyDescent="0.2">
      <c r="P22759" s="75"/>
      <c r="Q22759" s="75"/>
      <c r="W22759" s="75"/>
      <c r="AD22759" s="77"/>
    </row>
    <row r="22760" spans="16:30" ht="4.5" customHeight="1" x14ac:dyDescent="0.2">
      <c r="P22760" s="75"/>
      <c r="Q22760" s="75"/>
      <c r="W22760" s="75"/>
      <c r="AD22760" s="77"/>
    </row>
    <row r="22761" spans="16:30" ht="4.5" customHeight="1" x14ac:dyDescent="0.2">
      <c r="P22761" s="75"/>
      <c r="Q22761" s="75"/>
      <c r="W22761" s="75"/>
      <c r="AD22761" s="77"/>
    </row>
    <row r="22762" spans="16:30" ht="4.5" customHeight="1" x14ac:dyDescent="0.2">
      <c r="P22762" s="75"/>
      <c r="Q22762" s="75"/>
      <c r="W22762" s="75"/>
      <c r="AD22762" s="77"/>
    </row>
    <row r="22763" spans="16:30" ht="4.5" customHeight="1" x14ac:dyDescent="0.2">
      <c r="P22763" s="75"/>
      <c r="Q22763" s="75"/>
      <c r="W22763" s="75"/>
      <c r="AD22763" s="77"/>
    </row>
    <row r="22764" spans="16:30" ht="4.5" customHeight="1" x14ac:dyDescent="0.2">
      <c r="P22764" s="75"/>
      <c r="Q22764" s="75"/>
      <c r="W22764" s="75"/>
      <c r="AD22764" s="77"/>
    </row>
    <row r="22765" spans="16:30" ht="4.5" customHeight="1" x14ac:dyDescent="0.2">
      <c r="P22765" s="75"/>
      <c r="Q22765" s="75"/>
      <c r="W22765" s="75"/>
      <c r="AD22765" s="77"/>
    </row>
    <row r="22766" spans="16:30" ht="4.5" customHeight="1" x14ac:dyDescent="0.2">
      <c r="P22766" s="75"/>
      <c r="Q22766" s="75"/>
      <c r="W22766" s="75"/>
      <c r="AD22766" s="77"/>
    </row>
    <row r="22767" spans="16:30" ht="4.5" customHeight="1" x14ac:dyDescent="0.2">
      <c r="P22767" s="75"/>
      <c r="Q22767" s="75"/>
      <c r="W22767" s="75"/>
      <c r="AD22767" s="77"/>
    </row>
    <row r="22768" spans="16:30" ht="4.5" customHeight="1" x14ac:dyDescent="0.2">
      <c r="P22768" s="75"/>
      <c r="Q22768" s="75"/>
      <c r="W22768" s="75"/>
      <c r="AD22768" s="77"/>
    </row>
    <row r="22769" spans="16:30" ht="4.5" customHeight="1" x14ac:dyDescent="0.2">
      <c r="P22769" s="75"/>
      <c r="Q22769" s="75"/>
      <c r="W22769" s="75"/>
      <c r="AD22769" s="77"/>
    </row>
    <row r="22770" spans="16:30" ht="4.5" customHeight="1" x14ac:dyDescent="0.2">
      <c r="P22770" s="75"/>
      <c r="Q22770" s="75"/>
      <c r="W22770" s="75"/>
      <c r="AD22770" s="77"/>
    </row>
    <row r="22771" spans="16:30" ht="4.5" customHeight="1" x14ac:dyDescent="0.2">
      <c r="P22771" s="75"/>
      <c r="Q22771" s="75"/>
      <c r="W22771" s="75"/>
      <c r="AD22771" s="77"/>
    </row>
    <row r="22772" spans="16:30" ht="4.5" customHeight="1" x14ac:dyDescent="0.2">
      <c r="P22772" s="75"/>
      <c r="Q22772" s="75"/>
      <c r="W22772" s="75"/>
      <c r="AD22772" s="77"/>
    </row>
    <row r="22773" spans="16:30" ht="4.5" customHeight="1" x14ac:dyDescent="0.2">
      <c r="P22773" s="75"/>
      <c r="Q22773" s="75"/>
      <c r="W22773" s="75"/>
      <c r="AD22773" s="77"/>
    </row>
    <row r="22774" spans="16:30" ht="4.5" customHeight="1" x14ac:dyDescent="0.2">
      <c r="P22774" s="75"/>
      <c r="Q22774" s="75"/>
      <c r="W22774" s="75"/>
      <c r="AD22774" s="77"/>
    </row>
    <row r="22775" spans="16:30" ht="4.5" customHeight="1" x14ac:dyDescent="0.2">
      <c r="P22775" s="75"/>
      <c r="Q22775" s="75"/>
      <c r="W22775" s="75"/>
      <c r="AD22775" s="77"/>
    </row>
    <row r="22776" spans="16:30" ht="4.5" customHeight="1" x14ac:dyDescent="0.2">
      <c r="P22776" s="75"/>
      <c r="Q22776" s="75"/>
      <c r="W22776" s="75"/>
      <c r="AD22776" s="77"/>
    </row>
    <row r="22777" spans="16:30" ht="4.5" customHeight="1" x14ac:dyDescent="0.2">
      <c r="P22777" s="75"/>
      <c r="Q22777" s="75"/>
      <c r="W22777" s="75"/>
      <c r="AD22777" s="77"/>
    </row>
    <row r="22778" spans="16:30" ht="4.5" customHeight="1" x14ac:dyDescent="0.2">
      <c r="P22778" s="75"/>
      <c r="Q22778" s="75"/>
      <c r="W22778" s="75"/>
      <c r="AD22778" s="77"/>
    </row>
    <row r="22779" spans="16:30" ht="4.5" customHeight="1" x14ac:dyDescent="0.2">
      <c r="P22779" s="75"/>
      <c r="Q22779" s="75"/>
      <c r="W22779" s="75"/>
      <c r="AD22779" s="77"/>
    </row>
    <row r="22780" spans="16:30" ht="4.5" customHeight="1" x14ac:dyDescent="0.2">
      <c r="P22780" s="75"/>
      <c r="Q22780" s="75"/>
      <c r="W22780" s="75"/>
      <c r="AD22780" s="77"/>
    </row>
    <row r="22781" spans="16:30" ht="4.5" customHeight="1" x14ac:dyDescent="0.2">
      <c r="P22781" s="75"/>
      <c r="Q22781" s="75"/>
      <c r="W22781" s="75"/>
      <c r="AD22781" s="77"/>
    </row>
    <row r="22782" spans="16:30" ht="4.5" customHeight="1" x14ac:dyDescent="0.2">
      <c r="P22782" s="75"/>
      <c r="Q22782" s="75"/>
      <c r="W22782" s="75"/>
      <c r="AD22782" s="77"/>
    </row>
    <row r="22783" spans="16:30" ht="4.5" customHeight="1" x14ac:dyDescent="0.2">
      <c r="P22783" s="75"/>
      <c r="Q22783" s="75"/>
      <c r="W22783" s="75"/>
      <c r="AD22783" s="77"/>
    </row>
    <row r="22784" spans="16:30" ht="4.5" customHeight="1" x14ac:dyDescent="0.2">
      <c r="P22784" s="75"/>
      <c r="Q22784" s="75"/>
      <c r="W22784" s="75"/>
      <c r="AD22784" s="77"/>
    </row>
    <row r="22785" spans="16:30" ht="4.5" customHeight="1" x14ac:dyDescent="0.2">
      <c r="P22785" s="75"/>
      <c r="Q22785" s="75"/>
      <c r="W22785" s="75"/>
      <c r="AD22785" s="77"/>
    </row>
    <row r="22786" spans="16:30" ht="4.5" customHeight="1" x14ac:dyDescent="0.2">
      <c r="P22786" s="75"/>
      <c r="Q22786" s="75"/>
      <c r="W22786" s="75"/>
      <c r="AD22786" s="77"/>
    </row>
    <row r="22787" spans="16:30" ht="4.5" customHeight="1" x14ac:dyDescent="0.2">
      <c r="P22787" s="75"/>
      <c r="Q22787" s="75"/>
      <c r="W22787" s="75"/>
      <c r="AD22787" s="77"/>
    </row>
    <row r="22788" spans="16:30" ht="4.5" customHeight="1" x14ac:dyDescent="0.2">
      <c r="P22788" s="75"/>
      <c r="Q22788" s="75"/>
      <c r="W22788" s="75"/>
      <c r="AD22788" s="77"/>
    </row>
    <row r="22789" spans="16:30" ht="4.5" customHeight="1" x14ac:dyDescent="0.2">
      <c r="P22789" s="75"/>
      <c r="Q22789" s="75"/>
      <c r="W22789" s="75"/>
      <c r="AD22789" s="77"/>
    </row>
    <row r="22790" spans="16:30" ht="4.5" customHeight="1" x14ac:dyDescent="0.2">
      <c r="P22790" s="75"/>
      <c r="Q22790" s="75"/>
      <c r="W22790" s="75"/>
      <c r="AD22790" s="77"/>
    </row>
    <row r="22791" spans="16:30" ht="4.5" customHeight="1" x14ac:dyDescent="0.2">
      <c r="P22791" s="75"/>
      <c r="Q22791" s="75"/>
      <c r="W22791" s="75"/>
      <c r="AD22791" s="77"/>
    </row>
    <row r="22792" spans="16:30" ht="4.5" customHeight="1" x14ac:dyDescent="0.2">
      <c r="P22792" s="75"/>
      <c r="Q22792" s="75"/>
      <c r="W22792" s="75"/>
      <c r="AD22792" s="77"/>
    </row>
    <row r="22793" spans="16:30" ht="4.5" customHeight="1" x14ac:dyDescent="0.2">
      <c r="P22793" s="75"/>
      <c r="Q22793" s="75"/>
      <c r="W22793" s="75"/>
      <c r="AD22793" s="77"/>
    </row>
    <row r="22794" spans="16:30" ht="4.5" customHeight="1" x14ac:dyDescent="0.2">
      <c r="P22794" s="75"/>
      <c r="Q22794" s="75"/>
      <c r="W22794" s="75"/>
      <c r="AD22794" s="77"/>
    </row>
    <row r="22795" spans="16:30" ht="4.5" customHeight="1" x14ac:dyDescent="0.2">
      <c r="P22795" s="75"/>
      <c r="Q22795" s="75"/>
      <c r="W22795" s="75"/>
      <c r="AD22795" s="77"/>
    </row>
    <row r="22796" spans="16:30" ht="4.5" customHeight="1" x14ac:dyDescent="0.2">
      <c r="P22796" s="75"/>
      <c r="Q22796" s="75"/>
      <c r="W22796" s="75"/>
      <c r="AD22796" s="77"/>
    </row>
    <row r="22797" spans="16:30" ht="4.5" customHeight="1" x14ac:dyDescent="0.2">
      <c r="P22797" s="75"/>
      <c r="Q22797" s="75"/>
      <c r="W22797" s="75"/>
      <c r="AD22797" s="77"/>
    </row>
    <row r="22798" spans="16:30" ht="4.5" customHeight="1" x14ac:dyDescent="0.2">
      <c r="P22798" s="75"/>
      <c r="Q22798" s="75"/>
      <c r="W22798" s="75"/>
      <c r="AD22798" s="77"/>
    </row>
    <row r="22799" spans="16:30" ht="4.5" customHeight="1" x14ac:dyDescent="0.2">
      <c r="P22799" s="75"/>
      <c r="Q22799" s="75"/>
      <c r="W22799" s="75"/>
      <c r="AD22799" s="77"/>
    </row>
    <row r="22800" spans="16:30" ht="4.5" customHeight="1" x14ac:dyDescent="0.2">
      <c r="P22800" s="75"/>
      <c r="Q22800" s="75"/>
      <c r="W22800" s="75"/>
      <c r="AD22800" s="77"/>
    </row>
    <row r="22801" spans="16:30" ht="4.5" customHeight="1" x14ac:dyDescent="0.2">
      <c r="P22801" s="75"/>
      <c r="Q22801" s="75"/>
      <c r="W22801" s="75"/>
      <c r="AD22801" s="77"/>
    </row>
    <row r="22802" spans="16:30" ht="4.5" customHeight="1" x14ac:dyDescent="0.2">
      <c r="P22802" s="75"/>
      <c r="Q22802" s="75"/>
      <c r="W22802" s="75"/>
      <c r="AD22802" s="77"/>
    </row>
    <row r="22803" spans="16:30" ht="4.5" customHeight="1" x14ac:dyDescent="0.2">
      <c r="P22803" s="75"/>
      <c r="Q22803" s="75"/>
      <c r="W22803" s="75"/>
      <c r="AD22803" s="77"/>
    </row>
    <row r="22804" spans="16:30" ht="4.5" customHeight="1" x14ac:dyDescent="0.2">
      <c r="P22804" s="75"/>
      <c r="Q22804" s="75"/>
      <c r="W22804" s="75"/>
      <c r="AD22804" s="77"/>
    </row>
    <row r="22805" spans="16:30" ht="4.5" customHeight="1" x14ac:dyDescent="0.2">
      <c r="P22805" s="75"/>
      <c r="Q22805" s="75"/>
      <c r="W22805" s="75"/>
      <c r="AD22805" s="77"/>
    </row>
    <row r="22806" spans="16:30" ht="4.5" customHeight="1" x14ac:dyDescent="0.2">
      <c r="P22806" s="75"/>
      <c r="Q22806" s="75"/>
      <c r="W22806" s="75"/>
      <c r="AD22806" s="77"/>
    </row>
    <row r="22807" spans="16:30" ht="4.5" customHeight="1" x14ac:dyDescent="0.2">
      <c r="P22807" s="75"/>
      <c r="Q22807" s="75"/>
      <c r="W22807" s="75"/>
      <c r="AD22807" s="77"/>
    </row>
    <row r="22808" spans="16:30" ht="4.5" customHeight="1" x14ac:dyDescent="0.2">
      <c r="P22808" s="75"/>
      <c r="Q22808" s="75"/>
      <c r="W22808" s="75"/>
      <c r="AD22808" s="77"/>
    </row>
    <row r="22809" spans="16:30" ht="4.5" customHeight="1" x14ac:dyDescent="0.2">
      <c r="P22809" s="75"/>
      <c r="Q22809" s="75"/>
      <c r="W22809" s="75"/>
      <c r="AD22809" s="77"/>
    </row>
    <row r="22810" spans="16:30" ht="4.5" customHeight="1" x14ac:dyDescent="0.2">
      <c r="P22810" s="75"/>
      <c r="Q22810" s="75"/>
      <c r="W22810" s="75"/>
      <c r="AD22810" s="77"/>
    </row>
    <row r="22811" spans="16:30" ht="4.5" customHeight="1" x14ac:dyDescent="0.2">
      <c r="P22811" s="75"/>
      <c r="Q22811" s="75"/>
      <c r="W22811" s="75"/>
      <c r="AD22811" s="77"/>
    </row>
    <row r="22812" spans="16:30" ht="4.5" customHeight="1" x14ac:dyDescent="0.2">
      <c r="P22812" s="75"/>
      <c r="Q22812" s="75"/>
      <c r="W22812" s="75"/>
      <c r="AD22812" s="77"/>
    </row>
    <row r="22813" spans="16:30" ht="4.5" customHeight="1" x14ac:dyDescent="0.2">
      <c r="P22813" s="75"/>
      <c r="Q22813" s="75"/>
      <c r="W22813" s="75"/>
      <c r="AD22813" s="77"/>
    </row>
    <row r="22814" spans="16:30" ht="4.5" customHeight="1" x14ac:dyDescent="0.2">
      <c r="P22814" s="75"/>
      <c r="Q22814" s="75"/>
      <c r="W22814" s="75"/>
      <c r="AD22814" s="77"/>
    </row>
    <row r="22815" spans="16:30" ht="4.5" customHeight="1" x14ac:dyDescent="0.2">
      <c r="P22815" s="75"/>
      <c r="Q22815" s="75"/>
      <c r="W22815" s="75"/>
      <c r="AD22815" s="77"/>
    </row>
    <row r="22816" spans="16:30" ht="4.5" customHeight="1" x14ac:dyDescent="0.2">
      <c r="P22816" s="75"/>
      <c r="Q22816" s="75"/>
      <c r="W22816" s="75"/>
      <c r="AD22816" s="77"/>
    </row>
    <row r="22817" spans="16:30" ht="4.5" customHeight="1" x14ac:dyDescent="0.2">
      <c r="P22817" s="75"/>
      <c r="Q22817" s="75"/>
      <c r="W22817" s="75"/>
      <c r="AD22817" s="77"/>
    </row>
    <row r="22818" spans="16:30" ht="4.5" customHeight="1" x14ac:dyDescent="0.2">
      <c r="P22818" s="75"/>
      <c r="Q22818" s="75"/>
      <c r="W22818" s="75"/>
      <c r="AD22818" s="77"/>
    </row>
    <row r="22819" spans="16:30" ht="4.5" customHeight="1" x14ac:dyDescent="0.2">
      <c r="P22819" s="75"/>
      <c r="Q22819" s="75"/>
      <c r="W22819" s="75"/>
      <c r="AD22819" s="77"/>
    </row>
    <row r="22820" spans="16:30" ht="4.5" customHeight="1" x14ac:dyDescent="0.2">
      <c r="P22820" s="75"/>
      <c r="Q22820" s="75"/>
      <c r="W22820" s="75"/>
      <c r="AD22820" s="77"/>
    </row>
    <row r="22821" spans="16:30" ht="4.5" customHeight="1" x14ac:dyDescent="0.2">
      <c r="P22821" s="75"/>
      <c r="Q22821" s="75"/>
      <c r="W22821" s="75"/>
      <c r="AD22821" s="77"/>
    </row>
    <row r="22822" spans="16:30" ht="4.5" customHeight="1" x14ac:dyDescent="0.2">
      <c r="P22822" s="75"/>
      <c r="Q22822" s="75"/>
      <c r="W22822" s="75"/>
      <c r="AD22822" s="77"/>
    </row>
    <row r="22823" spans="16:30" ht="4.5" customHeight="1" x14ac:dyDescent="0.2">
      <c r="P22823" s="75"/>
      <c r="Q22823" s="75"/>
      <c r="W22823" s="75"/>
      <c r="AD22823" s="77"/>
    </row>
    <row r="22824" spans="16:30" ht="4.5" customHeight="1" x14ac:dyDescent="0.2">
      <c r="P22824" s="75"/>
      <c r="Q22824" s="75"/>
      <c r="W22824" s="75"/>
      <c r="AD22824" s="77"/>
    </row>
    <row r="22825" spans="16:30" ht="4.5" customHeight="1" x14ac:dyDescent="0.2">
      <c r="P22825" s="75"/>
      <c r="Q22825" s="75"/>
      <c r="W22825" s="75"/>
      <c r="AD22825" s="77"/>
    </row>
    <row r="22826" spans="16:30" ht="4.5" customHeight="1" x14ac:dyDescent="0.2">
      <c r="P22826" s="75"/>
      <c r="Q22826" s="75"/>
      <c r="W22826" s="75"/>
      <c r="AD22826" s="77"/>
    </row>
    <row r="22827" spans="16:30" ht="4.5" customHeight="1" x14ac:dyDescent="0.2">
      <c r="P22827" s="75"/>
      <c r="Q22827" s="75"/>
      <c r="W22827" s="75"/>
      <c r="AD22827" s="77"/>
    </row>
    <row r="22828" spans="16:30" ht="4.5" customHeight="1" x14ac:dyDescent="0.2">
      <c r="P22828" s="75"/>
      <c r="Q22828" s="75"/>
      <c r="W22828" s="75"/>
      <c r="AD22828" s="77"/>
    </row>
    <row r="22829" spans="16:30" ht="4.5" customHeight="1" x14ac:dyDescent="0.2">
      <c r="P22829" s="75"/>
      <c r="Q22829" s="75"/>
      <c r="W22829" s="75"/>
      <c r="AD22829" s="77"/>
    </row>
    <row r="22830" spans="16:30" ht="4.5" customHeight="1" x14ac:dyDescent="0.2">
      <c r="P22830" s="75"/>
      <c r="Q22830" s="75"/>
      <c r="W22830" s="75"/>
      <c r="AD22830" s="77"/>
    </row>
    <row r="22831" spans="16:30" ht="4.5" customHeight="1" x14ac:dyDescent="0.2">
      <c r="P22831" s="75"/>
      <c r="Q22831" s="75"/>
      <c r="W22831" s="75"/>
      <c r="AD22831" s="77"/>
    </row>
    <row r="22832" spans="16:30" ht="4.5" customHeight="1" x14ac:dyDescent="0.2">
      <c r="P22832" s="75"/>
      <c r="Q22832" s="75"/>
      <c r="W22832" s="75"/>
      <c r="AD22832" s="77"/>
    </row>
    <row r="22833" spans="16:30" ht="4.5" customHeight="1" x14ac:dyDescent="0.2">
      <c r="P22833" s="75"/>
      <c r="Q22833" s="75"/>
      <c r="W22833" s="75"/>
      <c r="AD22833" s="77"/>
    </row>
    <row r="22834" spans="16:30" ht="4.5" customHeight="1" x14ac:dyDescent="0.2">
      <c r="P22834" s="75"/>
      <c r="Q22834" s="75"/>
      <c r="W22834" s="75"/>
      <c r="AD22834" s="77"/>
    </row>
    <row r="22835" spans="16:30" ht="4.5" customHeight="1" x14ac:dyDescent="0.2">
      <c r="P22835" s="75"/>
      <c r="Q22835" s="75"/>
      <c r="W22835" s="75"/>
      <c r="AD22835" s="77"/>
    </row>
    <row r="22836" spans="16:30" ht="4.5" customHeight="1" x14ac:dyDescent="0.2">
      <c r="P22836" s="75"/>
      <c r="Q22836" s="75"/>
      <c r="W22836" s="75"/>
      <c r="AD22836" s="77"/>
    </row>
    <row r="22837" spans="16:30" ht="4.5" customHeight="1" x14ac:dyDescent="0.2">
      <c r="P22837" s="75"/>
      <c r="Q22837" s="75"/>
      <c r="W22837" s="75"/>
      <c r="AD22837" s="77"/>
    </row>
    <row r="22838" spans="16:30" ht="4.5" customHeight="1" x14ac:dyDescent="0.2">
      <c r="P22838" s="75"/>
      <c r="Q22838" s="75"/>
      <c r="W22838" s="75"/>
      <c r="AD22838" s="77"/>
    </row>
    <row r="22839" spans="16:30" ht="4.5" customHeight="1" x14ac:dyDescent="0.2">
      <c r="P22839" s="75"/>
      <c r="Q22839" s="75"/>
      <c r="W22839" s="75"/>
      <c r="AD22839" s="77"/>
    </row>
    <row r="22840" spans="16:30" ht="4.5" customHeight="1" x14ac:dyDescent="0.2">
      <c r="P22840" s="75"/>
      <c r="Q22840" s="75"/>
      <c r="W22840" s="75"/>
      <c r="AD22840" s="77"/>
    </row>
    <row r="22841" spans="16:30" ht="4.5" customHeight="1" x14ac:dyDescent="0.2">
      <c r="P22841" s="75"/>
      <c r="Q22841" s="75"/>
      <c r="W22841" s="75"/>
      <c r="AD22841" s="77"/>
    </row>
    <row r="22842" spans="16:30" ht="4.5" customHeight="1" x14ac:dyDescent="0.2">
      <c r="P22842" s="75"/>
      <c r="Q22842" s="75"/>
      <c r="W22842" s="75"/>
      <c r="AD22842" s="77"/>
    </row>
    <row r="22843" spans="16:30" ht="4.5" customHeight="1" x14ac:dyDescent="0.2">
      <c r="P22843" s="75"/>
      <c r="Q22843" s="75"/>
      <c r="W22843" s="75"/>
      <c r="AD22843" s="77"/>
    </row>
    <row r="22844" spans="16:30" ht="4.5" customHeight="1" x14ac:dyDescent="0.2">
      <c r="P22844" s="75"/>
      <c r="Q22844" s="75"/>
      <c r="W22844" s="75"/>
      <c r="AD22844" s="77"/>
    </row>
    <row r="22845" spans="16:30" ht="4.5" customHeight="1" x14ac:dyDescent="0.2">
      <c r="P22845" s="75"/>
      <c r="Q22845" s="75"/>
      <c r="W22845" s="75"/>
      <c r="AD22845" s="77"/>
    </row>
    <row r="22846" spans="16:30" ht="4.5" customHeight="1" x14ac:dyDescent="0.2">
      <c r="P22846" s="75"/>
      <c r="Q22846" s="75"/>
      <c r="W22846" s="75"/>
      <c r="AD22846" s="77"/>
    </row>
    <row r="22847" spans="16:30" ht="4.5" customHeight="1" x14ac:dyDescent="0.2">
      <c r="P22847" s="75"/>
      <c r="Q22847" s="75"/>
      <c r="W22847" s="75"/>
      <c r="AD22847" s="77"/>
    </row>
    <row r="22848" spans="16:30" ht="4.5" customHeight="1" x14ac:dyDescent="0.2">
      <c r="P22848" s="75"/>
      <c r="Q22848" s="75"/>
      <c r="W22848" s="75"/>
      <c r="AD22848" s="77"/>
    </row>
    <row r="22849" spans="16:30" ht="4.5" customHeight="1" x14ac:dyDescent="0.2">
      <c r="P22849" s="75"/>
      <c r="Q22849" s="75"/>
      <c r="W22849" s="75"/>
      <c r="AD22849" s="77"/>
    </row>
    <row r="22850" spans="16:30" ht="4.5" customHeight="1" x14ac:dyDescent="0.2">
      <c r="P22850" s="75"/>
      <c r="Q22850" s="75"/>
      <c r="W22850" s="75"/>
      <c r="AD22850" s="77"/>
    </row>
    <row r="22851" spans="16:30" ht="4.5" customHeight="1" x14ac:dyDescent="0.2">
      <c r="P22851" s="75"/>
      <c r="Q22851" s="75"/>
      <c r="W22851" s="75"/>
      <c r="AD22851" s="77"/>
    </row>
    <row r="22852" spans="16:30" ht="4.5" customHeight="1" x14ac:dyDescent="0.2">
      <c r="P22852" s="75"/>
      <c r="Q22852" s="75"/>
      <c r="W22852" s="75"/>
      <c r="AD22852" s="77"/>
    </row>
    <row r="22853" spans="16:30" ht="4.5" customHeight="1" x14ac:dyDescent="0.2">
      <c r="P22853" s="75"/>
      <c r="Q22853" s="75"/>
      <c r="W22853" s="75"/>
      <c r="AD22853" s="77"/>
    </row>
    <row r="22854" spans="16:30" ht="4.5" customHeight="1" x14ac:dyDescent="0.2">
      <c r="P22854" s="75"/>
      <c r="Q22854" s="75"/>
      <c r="W22854" s="75"/>
      <c r="AD22854" s="77"/>
    </row>
    <row r="22855" spans="16:30" ht="4.5" customHeight="1" x14ac:dyDescent="0.2">
      <c r="P22855" s="75"/>
      <c r="Q22855" s="75"/>
      <c r="W22855" s="75"/>
      <c r="AD22855" s="77"/>
    </row>
    <row r="22856" spans="16:30" ht="4.5" customHeight="1" x14ac:dyDescent="0.2">
      <c r="P22856" s="75"/>
      <c r="Q22856" s="75"/>
      <c r="W22856" s="75"/>
      <c r="AD22856" s="77"/>
    </row>
    <row r="22857" spans="16:30" ht="4.5" customHeight="1" x14ac:dyDescent="0.2">
      <c r="P22857" s="75"/>
      <c r="Q22857" s="75"/>
      <c r="W22857" s="75"/>
      <c r="AD22857" s="77"/>
    </row>
    <row r="22858" spans="16:30" ht="4.5" customHeight="1" x14ac:dyDescent="0.2">
      <c r="P22858" s="75"/>
      <c r="Q22858" s="75"/>
      <c r="W22858" s="75"/>
      <c r="AD22858" s="77"/>
    </row>
    <row r="22859" spans="16:30" ht="4.5" customHeight="1" x14ac:dyDescent="0.2">
      <c r="P22859" s="75"/>
      <c r="Q22859" s="75"/>
      <c r="W22859" s="75"/>
      <c r="AD22859" s="77"/>
    </row>
    <row r="22860" spans="16:30" ht="4.5" customHeight="1" x14ac:dyDescent="0.2">
      <c r="P22860" s="75"/>
      <c r="Q22860" s="75"/>
      <c r="W22860" s="75"/>
      <c r="AD22860" s="77"/>
    </row>
    <row r="22861" spans="16:30" ht="4.5" customHeight="1" x14ac:dyDescent="0.2">
      <c r="P22861" s="75"/>
      <c r="Q22861" s="75"/>
      <c r="W22861" s="75"/>
      <c r="AD22861" s="77"/>
    </row>
    <row r="22862" spans="16:30" ht="4.5" customHeight="1" x14ac:dyDescent="0.2">
      <c r="P22862" s="75"/>
      <c r="Q22862" s="75"/>
      <c r="W22862" s="75"/>
      <c r="AD22862" s="77"/>
    </row>
    <row r="22863" spans="16:30" ht="4.5" customHeight="1" x14ac:dyDescent="0.2">
      <c r="P22863" s="75"/>
      <c r="Q22863" s="75"/>
      <c r="W22863" s="75"/>
      <c r="AD22863" s="77"/>
    </row>
    <row r="22864" spans="16:30" ht="4.5" customHeight="1" x14ac:dyDescent="0.2">
      <c r="P22864" s="75"/>
      <c r="Q22864" s="75"/>
      <c r="W22864" s="75"/>
      <c r="AD22864" s="77"/>
    </row>
    <row r="22865" spans="16:30" ht="4.5" customHeight="1" x14ac:dyDescent="0.2">
      <c r="P22865" s="75"/>
      <c r="Q22865" s="75"/>
      <c r="W22865" s="75"/>
      <c r="AD22865" s="77"/>
    </row>
    <row r="22866" spans="16:30" ht="4.5" customHeight="1" x14ac:dyDescent="0.2">
      <c r="P22866" s="75"/>
      <c r="Q22866" s="75"/>
      <c r="W22866" s="75"/>
      <c r="AD22866" s="77"/>
    </row>
    <row r="22867" spans="16:30" ht="4.5" customHeight="1" x14ac:dyDescent="0.2">
      <c r="P22867" s="75"/>
      <c r="Q22867" s="75"/>
      <c r="W22867" s="75"/>
      <c r="AD22867" s="77"/>
    </row>
    <row r="22868" spans="16:30" ht="4.5" customHeight="1" x14ac:dyDescent="0.2">
      <c r="P22868" s="75"/>
      <c r="Q22868" s="75"/>
      <c r="W22868" s="75"/>
      <c r="AD22868" s="77"/>
    </row>
    <row r="22869" spans="16:30" ht="4.5" customHeight="1" x14ac:dyDescent="0.2">
      <c r="P22869" s="75"/>
      <c r="Q22869" s="75"/>
      <c r="W22869" s="75"/>
      <c r="AD22869" s="77"/>
    </row>
    <row r="22870" spans="16:30" ht="4.5" customHeight="1" x14ac:dyDescent="0.2">
      <c r="P22870" s="75"/>
      <c r="Q22870" s="75"/>
      <c r="W22870" s="75"/>
      <c r="AD22870" s="77"/>
    </row>
    <row r="22871" spans="16:30" ht="4.5" customHeight="1" x14ac:dyDescent="0.2">
      <c r="P22871" s="75"/>
      <c r="Q22871" s="75"/>
      <c r="W22871" s="75"/>
      <c r="AD22871" s="77"/>
    </row>
    <row r="22872" spans="16:30" ht="4.5" customHeight="1" x14ac:dyDescent="0.2">
      <c r="P22872" s="75"/>
      <c r="Q22872" s="75"/>
      <c r="W22872" s="75"/>
      <c r="AD22872" s="77"/>
    </row>
    <row r="22873" spans="16:30" ht="4.5" customHeight="1" x14ac:dyDescent="0.2">
      <c r="P22873" s="75"/>
      <c r="Q22873" s="75"/>
      <c r="W22873" s="75"/>
      <c r="AD22873" s="77"/>
    </row>
    <row r="22874" spans="16:30" ht="4.5" customHeight="1" x14ac:dyDescent="0.2">
      <c r="P22874" s="75"/>
      <c r="Q22874" s="75"/>
      <c r="W22874" s="75"/>
      <c r="AD22874" s="77"/>
    </row>
    <row r="22875" spans="16:30" ht="4.5" customHeight="1" x14ac:dyDescent="0.2">
      <c r="P22875" s="75"/>
      <c r="Q22875" s="75"/>
      <c r="W22875" s="75"/>
      <c r="AD22875" s="77"/>
    </row>
    <row r="22876" spans="16:30" ht="4.5" customHeight="1" x14ac:dyDescent="0.2">
      <c r="P22876" s="75"/>
      <c r="Q22876" s="75"/>
      <c r="W22876" s="75"/>
      <c r="AD22876" s="77"/>
    </row>
    <row r="22877" spans="16:30" ht="4.5" customHeight="1" x14ac:dyDescent="0.2">
      <c r="P22877" s="75"/>
      <c r="Q22877" s="75"/>
      <c r="W22877" s="75"/>
      <c r="AD22877" s="77"/>
    </row>
    <row r="22878" spans="16:30" ht="4.5" customHeight="1" x14ac:dyDescent="0.2">
      <c r="P22878" s="75"/>
      <c r="Q22878" s="75"/>
      <c r="W22878" s="75"/>
      <c r="AD22878" s="77"/>
    </row>
    <row r="22879" spans="16:30" ht="4.5" customHeight="1" x14ac:dyDescent="0.2">
      <c r="P22879" s="75"/>
      <c r="Q22879" s="75"/>
      <c r="W22879" s="75"/>
      <c r="AD22879" s="77"/>
    </row>
    <row r="22880" spans="16:30" ht="4.5" customHeight="1" x14ac:dyDescent="0.2">
      <c r="P22880" s="75"/>
      <c r="Q22880" s="75"/>
      <c r="W22880" s="75"/>
      <c r="AD22880" s="77"/>
    </row>
    <row r="22881" spans="16:30" ht="4.5" customHeight="1" x14ac:dyDescent="0.2">
      <c r="P22881" s="75"/>
      <c r="Q22881" s="75"/>
      <c r="W22881" s="75"/>
      <c r="AD22881" s="77"/>
    </row>
    <row r="22882" spans="16:30" ht="4.5" customHeight="1" x14ac:dyDescent="0.2">
      <c r="P22882" s="75"/>
      <c r="Q22882" s="75"/>
      <c r="W22882" s="75"/>
      <c r="AD22882" s="77"/>
    </row>
    <row r="22883" spans="16:30" ht="4.5" customHeight="1" x14ac:dyDescent="0.2">
      <c r="P22883" s="75"/>
      <c r="Q22883" s="75"/>
      <c r="W22883" s="75"/>
      <c r="AD22883" s="77"/>
    </row>
    <row r="22884" spans="16:30" ht="4.5" customHeight="1" x14ac:dyDescent="0.2">
      <c r="P22884" s="75"/>
      <c r="Q22884" s="75"/>
      <c r="W22884" s="75"/>
      <c r="AD22884" s="77"/>
    </row>
    <row r="22885" spans="16:30" ht="4.5" customHeight="1" x14ac:dyDescent="0.2">
      <c r="P22885" s="75"/>
      <c r="Q22885" s="75"/>
      <c r="W22885" s="75"/>
      <c r="AD22885" s="77"/>
    </row>
    <row r="22886" spans="16:30" ht="4.5" customHeight="1" x14ac:dyDescent="0.2">
      <c r="P22886" s="75"/>
      <c r="Q22886" s="75"/>
      <c r="W22886" s="75"/>
      <c r="AD22886" s="77"/>
    </row>
    <row r="22887" spans="16:30" ht="4.5" customHeight="1" x14ac:dyDescent="0.2">
      <c r="P22887" s="75"/>
      <c r="Q22887" s="75"/>
      <c r="W22887" s="75"/>
      <c r="AD22887" s="77"/>
    </row>
    <row r="22888" spans="16:30" ht="4.5" customHeight="1" x14ac:dyDescent="0.2">
      <c r="P22888" s="75"/>
      <c r="Q22888" s="75"/>
      <c r="W22888" s="75"/>
      <c r="AD22888" s="77"/>
    </row>
    <row r="22889" spans="16:30" ht="4.5" customHeight="1" x14ac:dyDescent="0.2">
      <c r="P22889" s="75"/>
      <c r="Q22889" s="75"/>
      <c r="W22889" s="75"/>
      <c r="AD22889" s="77"/>
    </row>
    <row r="22890" spans="16:30" ht="4.5" customHeight="1" x14ac:dyDescent="0.2">
      <c r="P22890" s="75"/>
      <c r="Q22890" s="75"/>
      <c r="W22890" s="75"/>
      <c r="AD22890" s="77"/>
    </row>
    <row r="22891" spans="16:30" ht="4.5" customHeight="1" x14ac:dyDescent="0.2">
      <c r="P22891" s="75"/>
      <c r="Q22891" s="75"/>
      <c r="W22891" s="75"/>
      <c r="AD22891" s="77"/>
    </row>
    <row r="22892" spans="16:30" ht="4.5" customHeight="1" x14ac:dyDescent="0.2">
      <c r="P22892" s="75"/>
      <c r="Q22892" s="75"/>
      <c r="W22892" s="75"/>
      <c r="AD22892" s="77"/>
    </row>
    <row r="22893" spans="16:30" ht="4.5" customHeight="1" x14ac:dyDescent="0.2">
      <c r="P22893" s="75"/>
      <c r="Q22893" s="75"/>
      <c r="W22893" s="75"/>
      <c r="AD22893" s="77"/>
    </row>
    <row r="22894" spans="16:30" ht="4.5" customHeight="1" x14ac:dyDescent="0.2">
      <c r="P22894" s="75"/>
      <c r="Q22894" s="75"/>
      <c r="W22894" s="75"/>
      <c r="AD22894" s="77"/>
    </row>
    <row r="22895" spans="16:30" ht="4.5" customHeight="1" x14ac:dyDescent="0.2">
      <c r="P22895" s="75"/>
      <c r="Q22895" s="75"/>
      <c r="W22895" s="75"/>
      <c r="AD22895" s="77"/>
    </row>
    <row r="22896" spans="16:30" ht="4.5" customHeight="1" x14ac:dyDescent="0.2">
      <c r="P22896" s="75"/>
      <c r="Q22896" s="75"/>
      <c r="W22896" s="75"/>
      <c r="AD22896" s="77"/>
    </row>
    <row r="22897" spans="16:30" ht="4.5" customHeight="1" x14ac:dyDescent="0.2">
      <c r="P22897" s="75"/>
      <c r="Q22897" s="75"/>
      <c r="W22897" s="75"/>
      <c r="AD22897" s="77"/>
    </row>
    <row r="22898" spans="16:30" ht="4.5" customHeight="1" x14ac:dyDescent="0.2">
      <c r="P22898" s="75"/>
      <c r="Q22898" s="75"/>
      <c r="W22898" s="75"/>
      <c r="AD22898" s="77"/>
    </row>
    <row r="22899" spans="16:30" ht="4.5" customHeight="1" x14ac:dyDescent="0.2">
      <c r="P22899" s="75"/>
      <c r="Q22899" s="75"/>
      <c r="W22899" s="75"/>
      <c r="AD22899" s="77"/>
    </row>
    <row r="22900" spans="16:30" ht="4.5" customHeight="1" x14ac:dyDescent="0.2">
      <c r="P22900" s="75"/>
      <c r="Q22900" s="75"/>
      <c r="W22900" s="75"/>
      <c r="AD22900" s="77"/>
    </row>
    <row r="22901" spans="16:30" ht="4.5" customHeight="1" x14ac:dyDescent="0.2">
      <c r="P22901" s="75"/>
      <c r="Q22901" s="75"/>
      <c r="W22901" s="75"/>
      <c r="AD22901" s="77"/>
    </row>
    <row r="22902" spans="16:30" ht="4.5" customHeight="1" x14ac:dyDescent="0.2">
      <c r="P22902" s="75"/>
      <c r="Q22902" s="75"/>
      <c r="W22902" s="75"/>
      <c r="AD22902" s="77"/>
    </row>
    <row r="22903" spans="16:30" ht="4.5" customHeight="1" x14ac:dyDescent="0.2">
      <c r="P22903" s="75"/>
      <c r="Q22903" s="75"/>
      <c r="W22903" s="75"/>
      <c r="AD22903" s="77"/>
    </row>
    <row r="22904" spans="16:30" ht="4.5" customHeight="1" x14ac:dyDescent="0.2">
      <c r="P22904" s="75"/>
      <c r="Q22904" s="75"/>
      <c r="W22904" s="75"/>
      <c r="AD22904" s="77"/>
    </row>
    <row r="22905" spans="16:30" ht="4.5" customHeight="1" x14ac:dyDescent="0.2">
      <c r="P22905" s="75"/>
      <c r="Q22905" s="75"/>
      <c r="W22905" s="75"/>
      <c r="AD22905" s="77"/>
    </row>
    <row r="22906" spans="16:30" ht="4.5" customHeight="1" x14ac:dyDescent="0.2">
      <c r="P22906" s="75"/>
      <c r="Q22906" s="75"/>
      <c r="W22906" s="75"/>
      <c r="AD22906" s="77"/>
    </row>
    <row r="22907" spans="16:30" ht="4.5" customHeight="1" x14ac:dyDescent="0.2">
      <c r="P22907" s="75"/>
      <c r="Q22907" s="75"/>
      <c r="W22907" s="75"/>
      <c r="AD22907" s="77"/>
    </row>
    <row r="22908" spans="16:30" ht="4.5" customHeight="1" x14ac:dyDescent="0.2">
      <c r="P22908" s="75"/>
      <c r="Q22908" s="75"/>
      <c r="W22908" s="75"/>
      <c r="AD22908" s="77"/>
    </row>
    <row r="22909" spans="16:30" ht="4.5" customHeight="1" x14ac:dyDescent="0.2">
      <c r="P22909" s="75"/>
      <c r="Q22909" s="75"/>
      <c r="W22909" s="75"/>
      <c r="AD22909" s="77"/>
    </row>
    <row r="22910" spans="16:30" ht="4.5" customHeight="1" x14ac:dyDescent="0.2">
      <c r="P22910" s="75"/>
      <c r="Q22910" s="75"/>
      <c r="W22910" s="75"/>
      <c r="AD22910" s="77"/>
    </row>
    <row r="22911" spans="16:30" ht="4.5" customHeight="1" x14ac:dyDescent="0.2">
      <c r="P22911" s="75"/>
      <c r="Q22911" s="75"/>
      <c r="W22911" s="75"/>
      <c r="AD22911" s="77"/>
    </row>
    <row r="22912" spans="16:30" ht="4.5" customHeight="1" x14ac:dyDescent="0.2">
      <c r="P22912" s="75"/>
      <c r="Q22912" s="75"/>
      <c r="W22912" s="75"/>
      <c r="AD22912" s="77"/>
    </row>
    <row r="22913" spans="16:30" ht="4.5" customHeight="1" x14ac:dyDescent="0.2">
      <c r="P22913" s="75"/>
      <c r="Q22913" s="75"/>
      <c r="W22913" s="75"/>
      <c r="AD22913" s="77"/>
    </row>
    <row r="22914" spans="16:30" ht="4.5" customHeight="1" x14ac:dyDescent="0.2">
      <c r="P22914" s="75"/>
      <c r="Q22914" s="75"/>
      <c r="W22914" s="75"/>
      <c r="AD22914" s="77"/>
    </row>
    <row r="22915" spans="16:30" ht="4.5" customHeight="1" x14ac:dyDescent="0.2">
      <c r="P22915" s="75"/>
      <c r="Q22915" s="75"/>
      <c r="W22915" s="75"/>
      <c r="AD22915" s="77"/>
    </row>
    <row r="22916" spans="16:30" ht="4.5" customHeight="1" x14ac:dyDescent="0.2">
      <c r="P22916" s="75"/>
      <c r="Q22916" s="75"/>
      <c r="W22916" s="75"/>
      <c r="AD22916" s="77"/>
    </row>
    <row r="22917" spans="16:30" ht="4.5" customHeight="1" x14ac:dyDescent="0.2">
      <c r="P22917" s="75"/>
      <c r="Q22917" s="75"/>
      <c r="W22917" s="75"/>
      <c r="AD22917" s="77"/>
    </row>
    <row r="22918" spans="16:30" ht="4.5" customHeight="1" x14ac:dyDescent="0.2">
      <c r="P22918" s="75"/>
      <c r="Q22918" s="75"/>
      <c r="W22918" s="75"/>
      <c r="AD22918" s="77"/>
    </row>
    <row r="22919" spans="16:30" ht="4.5" customHeight="1" x14ac:dyDescent="0.2">
      <c r="P22919" s="75"/>
      <c r="Q22919" s="75"/>
      <c r="W22919" s="75"/>
      <c r="AD22919" s="77"/>
    </row>
    <row r="22920" spans="16:30" ht="4.5" customHeight="1" x14ac:dyDescent="0.2">
      <c r="P22920" s="75"/>
      <c r="Q22920" s="75"/>
      <c r="W22920" s="75"/>
      <c r="AD22920" s="77"/>
    </row>
    <row r="22921" spans="16:30" ht="4.5" customHeight="1" x14ac:dyDescent="0.2">
      <c r="P22921" s="75"/>
      <c r="Q22921" s="75"/>
      <c r="W22921" s="75"/>
      <c r="AD22921" s="77"/>
    </row>
    <row r="22922" spans="16:30" ht="4.5" customHeight="1" x14ac:dyDescent="0.2">
      <c r="P22922" s="75"/>
      <c r="Q22922" s="75"/>
      <c r="W22922" s="75"/>
      <c r="AD22922" s="77"/>
    </row>
    <row r="22923" spans="16:30" ht="4.5" customHeight="1" x14ac:dyDescent="0.2">
      <c r="P22923" s="75"/>
      <c r="Q22923" s="75"/>
      <c r="W22923" s="75"/>
      <c r="AD22923" s="77"/>
    </row>
    <row r="22924" spans="16:30" ht="4.5" customHeight="1" x14ac:dyDescent="0.2">
      <c r="P22924" s="75"/>
      <c r="Q22924" s="75"/>
      <c r="W22924" s="75"/>
      <c r="AD22924" s="77"/>
    </row>
    <row r="22925" spans="16:30" ht="4.5" customHeight="1" x14ac:dyDescent="0.2">
      <c r="P22925" s="75"/>
      <c r="Q22925" s="75"/>
      <c r="W22925" s="75"/>
      <c r="AD22925" s="77"/>
    </row>
    <row r="22926" spans="16:30" ht="4.5" customHeight="1" x14ac:dyDescent="0.2">
      <c r="P22926" s="75"/>
      <c r="Q22926" s="75"/>
      <c r="W22926" s="75"/>
      <c r="AD22926" s="77"/>
    </row>
    <row r="22927" spans="16:30" ht="4.5" customHeight="1" x14ac:dyDescent="0.2">
      <c r="P22927" s="75"/>
      <c r="Q22927" s="75"/>
      <c r="W22927" s="75"/>
      <c r="AD22927" s="77"/>
    </row>
    <row r="22928" spans="16:30" ht="4.5" customHeight="1" x14ac:dyDescent="0.2">
      <c r="P22928" s="75"/>
      <c r="Q22928" s="75"/>
      <c r="W22928" s="75"/>
      <c r="AD22928" s="77"/>
    </row>
    <row r="22929" spans="16:30" ht="4.5" customHeight="1" x14ac:dyDescent="0.2">
      <c r="P22929" s="75"/>
      <c r="Q22929" s="75"/>
      <c r="W22929" s="75"/>
      <c r="AD22929" s="77"/>
    </row>
    <row r="22930" spans="16:30" ht="4.5" customHeight="1" x14ac:dyDescent="0.2">
      <c r="P22930" s="75"/>
      <c r="Q22930" s="75"/>
      <c r="W22930" s="75"/>
      <c r="AD22930" s="77"/>
    </row>
    <row r="22931" spans="16:30" ht="4.5" customHeight="1" x14ac:dyDescent="0.2">
      <c r="P22931" s="75"/>
      <c r="Q22931" s="75"/>
      <c r="W22931" s="75"/>
      <c r="AD22931" s="77"/>
    </row>
    <row r="22932" spans="16:30" ht="4.5" customHeight="1" x14ac:dyDescent="0.2">
      <c r="P22932" s="75"/>
      <c r="Q22932" s="75"/>
      <c r="W22932" s="75"/>
      <c r="AD22932" s="77"/>
    </row>
    <row r="22933" spans="16:30" ht="4.5" customHeight="1" x14ac:dyDescent="0.2">
      <c r="P22933" s="75"/>
      <c r="Q22933" s="75"/>
      <c r="W22933" s="75"/>
      <c r="AD22933" s="77"/>
    </row>
    <row r="22934" spans="16:30" ht="4.5" customHeight="1" x14ac:dyDescent="0.2">
      <c r="P22934" s="75"/>
      <c r="Q22934" s="75"/>
      <c r="W22934" s="75"/>
      <c r="AD22934" s="77"/>
    </row>
    <row r="22935" spans="16:30" ht="4.5" customHeight="1" x14ac:dyDescent="0.2">
      <c r="P22935" s="75"/>
      <c r="Q22935" s="75"/>
      <c r="W22935" s="75"/>
      <c r="AD22935" s="77"/>
    </row>
    <row r="22936" spans="16:30" ht="4.5" customHeight="1" x14ac:dyDescent="0.2">
      <c r="P22936" s="75"/>
      <c r="Q22936" s="75"/>
      <c r="W22936" s="75"/>
      <c r="AD22936" s="77"/>
    </row>
    <row r="22937" spans="16:30" ht="4.5" customHeight="1" x14ac:dyDescent="0.2">
      <c r="P22937" s="75"/>
      <c r="Q22937" s="75"/>
      <c r="W22937" s="75"/>
      <c r="AD22937" s="77"/>
    </row>
    <row r="22938" spans="16:30" ht="4.5" customHeight="1" x14ac:dyDescent="0.2">
      <c r="P22938" s="75"/>
      <c r="Q22938" s="75"/>
      <c r="W22938" s="75"/>
      <c r="AD22938" s="77"/>
    </row>
    <row r="22939" spans="16:30" ht="4.5" customHeight="1" x14ac:dyDescent="0.2">
      <c r="P22939" s="75"/>
      <c r="Q22939" s="75"/>
      <c r="W22939" s="75"/>
      <c r="AD22939" s="77"/>
    </row>
    <row r="22940" spans="16:30" ht="4.5" customHeight="1" x14ac:dyDescent="0.2">
      <c r="P22940" s="75"/>
      <c r="Q22940" s="75"/>
      <c r="W22940" s="75"/>
      <c r="AD22940" s="77"/>
    </row>
    <row r="22941" spans="16:30" ht="4.5" customHeight="1" x14ac:dyDescent="0.2">
      <c r="P22941" s="75"/>
      <c r="Q22941" s="75"/>
      <c r="W22941" s="75"/>
      <c r="AD22941" s="77"/>
    </row>
    <row r="22942" spans="16:30" ht="4.5" customHeight="1" x14ac:dyDescent="0.2">
      <c r="P22942" s="75"/>
      <c r="Q22942" s="75"/>
      <c r="W22942" s="75"/>
      <c r="AD22942" s="77"/>
    </row>
    <row r="22943" spans="16:30" ht="4.5" customHeight="1" x14ac:dyDescent="0.2">
      <c r="P22943" s="75"/>
      <c r="Q22943" s="75"/>
      <c r="W22943" s="75"/>
      <c r="AD22943" s="77"/>
    </row>
    <row r="22944" spans="16:30" ht="4.5" customHeight="1" x14ac:dyDescent="0.2">
      <c r="P22944" s="75"/>
      <c r="Q22944" s="75"/>
      <c r="W22944" s="75"/>
      <c r="AD22944" s="77"/>
    </row>
    <row r="22945" spans="16:30" ht="4.5" customHeight="1" x14ac:dyDescent="0.2">
      <c r="P22945" s="75"/>
      <c r="Q22945" s="75"/>
      <c r="W22945" s="75"/>
      <c r="AD22945" s="77"/>
    </row>
    <row r="22946" spans="16:30" ht="4.5" customHeight="1" x14ac:dyDescent="0.2">
      <c r="P22946" s="75"/>
      <c r="Q22946" s="75"/>
      <c r="W22946" s="75"/>
      <c r="AD22946" s="77"/>
    </row>
    <row r="22947" spans="16:30" ht="4.5" customHeight="1" x14ac:dyDescent="0.2">
      <c r="P22947" s="75"/>
      <c r="Q22947" s="75"/>
      <c r="W22947" s="75"/>
      <c r="AD22947" s="77"/>
    </row>
    <row r="22948" spans="16:30" ht="4.5" customHeight="1" x14ac:dyDescent="0.2">
      <c r="P22948" s="75"/>
      <c r="Q22948" s="75"/>
      <c r="W22948" s="75"/>
      <c r="AD22948" s="77"/>
    </row>
    <row r="22949" spans="16:30" ht="4.5" customHeight="1" x14ac:dyDescent="0.2">
      <c r="P22949" s="75"/>
      <c r="Q22949" s="75"/>
      <c r="W22949" s="75"/>
      <c r="AD22949" s="77"/>
    </row>
    <row r="22950" spans="16:30" ht="4.5" customHeight="1" x14ac:dyDescent="0.2">
      <c r="P22950" s="75"/>
      <c r="Q22950" s="75"/>
      <c r="W22950" s="75"/>
      <c r="AD22950" s="77"/>
    </row>
    <row r="22951" spans="16:30" ht="4.5" customHeight="1" x14ac:dyDescent="0.2">
      <c r="P22951" s="75"/>
      <c r="Q22951" s="75"/>
      <c r="W22951" s="75"/>
      <c r="AD22951" s="77"/>
    </row>
    <row r="22952" spans="16:30" ht="4.5" customHeight="1" x14ac:dyDescent="0.2">
      <c r="P22952" s="75"/>
      <c r="Q22952" s="75"/>
      <c r="W22952" s="75"/>
      <c r="AD22952" s="77"/>
    </row>
    <row r="22953" spans="16:30" ht="4.5" customHeight="1" x14ac:dyDescent="0.2">
      <c r="P22953" s="75"/>
      <c r="Q22953" s="75"/>
      <c r="W22953" s="75"/>
      <c r="AD22953" s="77"/>
    </row>
    <row r="22954" spans="16:30" ht="4.5" customHeight="1" x14ac:dyDescent="0.2">
      <c r="P22954" s="75"/>
      <c r="Q22954" s="75"/>
      <c r="W22954" s="75"/>
      <c r="AD22954" s="77"/>
    </row>
    <row r="22955" spans="16:30" ht="4.5" customHeight="1" x14ac:dyDescent="0.2">
      <c r="P22955" s="75"/>
      <c r="Q22955" s="75"/>
      <c r="W22955" s="75"/>
      <c r="AD22955" s="77"/>
    </row>
    <row r="22956" spans="16:30" ht="4.5" customHeight="1" x14ac:dyDescent="0.2">
      <c r="P22956" s="75"/>
      <c r="Q22956" s="75"/>
      <c r="W22956" s="75"/>
      <c r="AD22956" s="77"/>
    </row>
    <row r="22957" spans="16:30" ht="4.5" customHeight="1" x14ac:dyDescent="0.2">
      <c r="P22957" s="75"/>
      <c r="Q22957" s="75"/>
      <c r="W22957" s="75"/>
      <c r="AD22957" s="77"/>
    </row>
    <row r="22958" spans="16:30" ht="4.5" customHeight="1" x14ac:dyDescent="0.2">
      <c r="P22958" s="75"/>
      <c r="Q22958" s="75"/>
      <c r="W22958" s="75"/>
      <c r="AD22958" s="77"/>
    </row>
    <row r="22959" spans="16:30" ht="4.5" customHeight="1" x14ac:dyDescent="0.2">
      <c r="P22959" s="75"/>
      <c r="Q22959" s="75"/>
      <c r="W22959" s="75"/>
      <c r="AD22959" s="77"/>
    </row>
    <row r="22960" spans="16:30" ht="4.5" customHeight="1" x14ac:dyDescent="0.2">
      <c r="P22960" s="75"/>
      <c r="Q22960" s="75"/>
      <c r="W22960" s="75"/>
      <c r="AD22960" s="77"/>
    </row>
    <row r="22961" spans="16:30" ht="4.5" customHeight="1" x14ac:dyDescent="0.2">
      <c r="P22961" s="75"/>
      <c r="Q22961" s="75"/>
      <c r="W22961" s="75"/>
      <c r="AD22961" s="77"/>
    </row>
    <row r="22962" spans="16:30" ht="4.5" customHeight="1" x14ac:dyDescent="0.2">
      <c r="P22962" s="75"/>
      <c r="Q22962" s="75"/>
      <c r="W22962" s="75"/>
      <c r="AD22962" s="77"/>
    </row>
    <row r="22963" spans="16:30" ht="4.5" customHeight="1" x14ac:dyDescent="0.2">
      <c r="P22963" s="75"/>
      <c r="Q22963" s="75"/>
      <c r="W22963" s="75"/>
      <c r="AD22963" s="77"/>
    </row>
    <row r="22964" spans="16:30" ht="4.5" customHeight="1" x14ac:dyDescent="0.2">
      <c r="P22964" s="75"/>
      <c r="Q22964" s="75"/>
      <c r="W22964" s="75"/>
      <c r="AD22964" s="77"/>
    </row>
    <row r="22965" spans="16:30" ht="4.5" customHeight="1" x14ac:dyDescent="0.2">
      <c r="P22965" s="75"/>
      <c r="Q22965" s="75"/>
      <c r="W22965" s="75"/>
      <c r="AD22965" s="77"/>
    </row>
    <row r="22966" spans="16:30" ht="4.5" customHeight="1" x14ac:dyDescent="0.2">
      <c r="P22966" s="75"/>
      <c r="Q22966" s="75"/>
      <c r="W22966" s="75"/>
      <c r="AD22966" s="77"/>
    </row>
    <row r="22967" spans="16:30" ht="4.5" customHeight="1" x14ac:dyDescent="0.2">
      <c r="P22967" s="75"/>
      <c r="Q22967" s="75"/>
      <c r="W22967" s="75"/>
      <c r="AD22967" s="77"/>
    </row>
    <row r="22968" spans="16:30" ht="4.5" customHeight="1" x14ac:dyDescent="0.2">
      <c r="P22968" s="75"/>
      <c r="Q22968" s="75"/>
      <c r="W22968" s="75"/>
      <c r="AD22968" s="77"/>
    </row>
    <row r="22969" spans="16:30" ht="4.5" customHeight="1" x14ac:dyDescent="0.2">
      <c r="P22969" s="75"/>
      <c r="Q22969" s="75"/>
      <c r="W22969" s="75"/>
      <c r="AD22969" s="77"/>
    </row>
    <row r="22970" spans="16:30" ht="4.5" customHeight="1" x14ac:dyDescent="0.2">
      <c r="P22970" s="75"/>
      <c r="Q22970" s="75"/>
      <c r="W22970" s="75"/>
      <c r="AD22970" s="77"/>
    </row>
    <row r="22971" spans="16:30" ht="4.5" customHeight="1" x14ac:dyDescent="0.2">
      <c r="P22971" s="75"/>
      <c r="Q22971" s="75"/>
      <c r="W22971" s="75"/>
      <c r="AD22971" s="77"/>
    </row>
    <row r="22972" spans="16:30" ht="4.5" customHeight="1" x14ac:dyDescent="0.2">
      <c r="P22972" s="75"/>
      <c r="Q22972" s="75"/>
      <c r="W22972" s="75"/>
      <c r="AD22972" s="77"/>
    </row>
    <row r="22973" spans="16:30" ht="4.5" customHeight="1" x14ac:dyDescent="0.2">
      <c r="P22973" s="75"/>
      <c r="Q22973" s="75"/>
      <c r="W22973" s="75"/>
      <c r="AD22973" s="77"/>
    </row>
    <row r="22974" spans="16:30" ht="4.5" customHeight="1" x14ac:dyDescent="0.2">
      <c r="P22974" s="75"/>
      <c r="Q22974" s="75"/>
      <c r="W22974" s="75"/>
      <c r="AD22974" s="77"/>
    </row>
    <row r="22975" spans="16:30" ht="4.5" customHeight="1" x14ac:dyDescent="0.2">
      <c r="P22975" s="75"/>
      <c r="Q22975" s="75"/>
      <c r="W22975" s="75"/>
      <c r="AD22975" s="77"/>
    </row>
    <row r="22976" spans="16:30" ht="4.5" customHeight="1" x14ac:dyDescent="0.2">
      <c r="P22976" s="75"/>
      <c r="Q22976" s="75"/>
      <c r="W22976" s="75"/>
      <c r="AD22976" s="77"/>
    </row>
    <row r="22977" spans="16:30" ht="4.5" customHeight="1" x14ac:dyDescent="0.2">
      <c r="P22977" s="75"/>
      <c r="Q22977" s="75"/>
      <c r="W22977" s="75"/>
      <c r="AD22977" s="77"/>
    </row>
    <row r="22978" spans="16:30" ht="4.5" customHeight="1" x14ac:dyDescent="0.2">
      <c r="P22978" s="75"/>
      <c r="Q22978" s="75"/>
      <c r="W22978" s="75"/>
      <c r="AD22978" s="77"/>
    </row>
    <row r="22979" spans="16:30" ht="4.5" customHeight="1" x14ac:dyDescent="0.2">
      <c r="P22979" s="75"/>
      <c r="Q22979" s="75"/>
      <c r="W22979" s="75"/>
      <c r="AD22979" s="77"/>
    </row>
    <row r="22980" spans="16:30" ht="4.5" customHeight="1" x14ac:dyDescent="0.2">
      <c r="P22980" s="75"/>
      <c r="Q22980" s="75"/>
      <c r="W22980" s="75"/>
      <c r="AD22980" s="77"/>
    </row>
    <row r="22981" spans="16:30" ht="4.5" customHeight="1" x14ac:dyDescent="0.2">
      <c r="P22981" s="75"/>
      <c r="Q22981" s="75"/>
      <c r="W22981" s="75"/>
      <c r="AD22981" s="77"/>
    </row>
    <row r="22982" spans="16:30" ht="4.5" customHeight="1" x14ac:dyDescent="0.2">
      <c r="P22982" s="75"/>
      <c r="Q22982" s="75"/>
      <c r="W22982" s="75"/>
      <c r="AD22982" s="77"/>
    </row>
    <row r="22983" spans="16:30" ht="4.5" customHeight="1" x14ac:dyDescent="0.2">
      <c r="P22983" s="75"/>
      <c r="Q22983" s="75"/>
      <c r="W22983" s="75"/>
      <c r="AD22983" s="77"/>
    </row>
    <row r="22984" spans="16:30" ht="4.5" customHeight="1" x14ac:dyDescent="0.2">
      <c r="P22984" s="75"/>
      <c r="Q22984" s="75"/>
      <c r="W22984" s="75"/>
      <c r="AD22984" s="77"/>
    </row>
    <row r="22985" spans="16:30" ht="4.5" customHeight="1" x14ac:dyDescent="0.2">
      <c r="P22985" s="75"/>
      <c r="Q22985" s="75"/>
      <c r="W22985" s="75"/>
      <c r="AD22985" s="77"/>
    </row>
    <row r="22986" spans="16:30" ht="4.5" customHeight="1" x14ac:dyDescent="0.2">
      <c r="P22986" s="75"/>
      <c r="Q22986" s="75"/>
      <c r="W22986" s="75"/>
      <c r="AD22986" s="77"/>
    </row>
    <row r="22987" spans="16:30" ht="4.5" customHeight="1" x14ac:dyDescent="0.2">
      <c r="P22987" s="75"/>
      <c r="Q22987" s="75"/>
      <c r="W22987" s="75"/>
      <c r="AD22987" s="77"/>
    </row>
    <row r="22988" spans="16:30" ht="4.5" customHeight="1" x14ac:dyDescent="0.2">
      <c r="P22988" s="75"/>
      <c r="Q22988" s="75"/>
      <c r="W22988" s="75"/>
      <c r="AD22988" s="77"/>
    </row>
    <row r="22989" spans="16:30" ht="4.5" customHeight="1" x14ac:dyDescent="0.2">
      <c r="P22989" s="75"/>
      <c r="Q22989" s="75"/>
      <c r="W22989" s="75"/>
      <c r="AD22989" s="77"/>
    </row>
    <row r="22990" spans="16:30" ht="4.5" customHeight="1" x14ac:dyDescent="0.2">
      <c r="P22990" s="75"/>
      <c r="Q22990" s="75"/>
      <c r="W22990" s="75"/>
      <c r="AD22990" s="77"/>
    </row>
    <row r="22991" spans="16:30" ht="4.5" customHeight="1" x14ac:dyDescent="0.2">
      <c r="P22991" s="75"/>
      <c r="Q22991" s="75"/>
      <c r="W22991" s="75"/>
      <c r="AD22991" s="77"/>
    </row>
    <row r="22992" spans="16:30" ht="4.5" customHeight="1" x14ac:dyDescent="0.2">
      <c r="P22992" s="75"/>
      <c r="Q22992" s="75"/>
      <c r="W22992" s="75"/>
      <c r="AD22992" s="77"/>
    </row>
    <row r="22993" spans="16:30" ht="4.5" customHeight="1" x14ac:dyDescent="0.2">
      <c r="P22993" s="75"/>
      <c r="Q22993" s="75"/>
      <c r="W22993" s="75"/>
      <c r="AD22993" s="77"/>
    </row>
    <row r="22994" spans="16:30" ht="4.5" customHeight="1" x14ac:dyDescent="0.2">
      <c r="P22994" s="75"/>
      <c r="Q22994" s="75"/>
      <c r="W22994" s="75"/>
      <c r="AD22994" s="77"/>
    </row>
    <row r="22995" spans="16:30" ht="4.5" customHeight="1" x14ac:dyDescent="0.2">
      <c r="P22995" s="75"/>
      <c r="Q22995" s="75"/>
      <c r="W22995" s="75"/>
      <c r="AD22995" s="77"/>
    </row>
    <row r="22996" spans="16:30" ht="4.5" customHeight="1" x14ac:dyDescent="0.2">
      <c r="P22996" s="75"/>
      <c r="Q22996" s="75"/>
      <c r="W22996" s="75"/>
      <c r="AD22996" s="77"/>
    </row>
    <row r="22997" spans="16:30" ht="4.5" customHeight="1" x14ac:dyDescent="0.2">
      <c r="P22997" s="75"/>
      <c r="Q22997" s="75"/>
      <c r="W22997" s="75"/>
      <c r="AD22997" s="77"/>
    </row>
    <row r="22998" spans="16:30" ht="4.5" customHeight="1" x14ac:dyDescent="0.2">
      <c r="P22998" s="75"/>
      <c r="Q22998" s="75"/>
      <c r="W22998" s="75"/>
      <c r="AD22998" s="77"/>
    </row>
    <row r="22999" spans="16:30" ht="4.5" customHeight="1" x14ac:dyDescent="0.2">
      <c r="P22999" s="75"/>
      <c r="Q22999" s="75"/>
      <c r="W22999" s="75"/>
      <c r="AD22999" s="77"/>
    </row>
    <row r="23000" spans="16:30" ht="4.5" customHeight="1" x14ac:dyDescent="0.2">
      <c r="P23000" s="75"/>
      <c r="Q23000" s="75"/>
      <c r="W23000" s="75"/>
      <c r="AD23000" s="77"/>
    </row>
    <row r="23001" spans="16:30" ht="4.5" customHeight="1" x14ac:dyDescent="0.2">
      <c r="P23001" s="75"/>
      <c r="Q23001" s="75"/>
      <c r="W23001" s="75"/>
      <c r="AD23001" s="77"/>
    </row>
    <row r="23002" spans="16:30" ht="4.5" customHeight="1" x14ac:dyDescent="0.2">
      <c r="P23002" s="75"/>
      <c r="Q23002" s="75"/>
      <c r="W23002" s="75"/>
      <c r="AD23002" s="77"/>
    </row>
    <row r="23003" spans="16:30" ht="4.5" customHeight="1" x14ac:dyDescent="0.2">
      <c r="P23003" s="75"/>
      <c r="Q23003" s="75"/>
      <c r="W23003" s="75"/>
      <c r="AD23003" s="77"/>
    </row>
    <row r="23004" spans="16:30" ht="4.5" customHeight="1" x14ac:dyDescent="0.2">
      <c r="P23004" s="75"/>
      <c r="Q23004" s="75"/>
      <c r="W23004" s="75"/>
      <c r="AD23004" s="77"/>
    </row>
    <row r="23005" spans="16:30" ht="4.5" customHeight="1" x14ac:dyDescent="0.2">
      <c r="P23005" s="75"/>
      <c r="Q23005" s="75"/>
      <c r="W23005" s="75"/>
      <c r="AD23005" s="77"/>
    </row>
    <row r="23006" spans="16:30" ht="4.5" customHeight="1" x14ac:dyDescent="0.2">
      <c r="P23006" s="75"/>
      <c r="Q23006" s="75"/>
      <c r="W23006" s="75"/>
      <c r="AD23006" s="77"/>
    </row>
    <row r="23007" spans="16:30" ht="4.5" customHeight="1" x14ac:dyDescent="0.2">
      <c r="P23007" s="75"/>
      <c r="Q23007" s="75"/>
      <c r="W23007" s="75"/>
      <c r="AD23007" s="77"/>
    </row>
    <row r="23008" spans="16:30" ht="4.5" customHeight="1" x14ac:dyDescent="0.2">
      <c r="P23008" s="75"/>
      <c r="Q23008" s="75"/>
      <c r="W23008" s="75"/>
      <c r="AD23008" s="77"/>
    </row>
    <row r="23009" spans="16:30" ht="4.5" customHeight="1" x14ac:dyDescent="0.2">
      <c r="P23009" s="75"/>
      <c r="Q23009" s="75"/>
      <c r="W23009" s="75"/>
      <c r="AD23009" s="77"/>
    </row>
    <row r="23010" spans="16:30" ht="4.5" customHeight="1" x14ac:dyDescent="0.2">
      <c r="P23010" s="75"/>
      <c r="Q23010" s="75"/>
      <c r="W23010" s="75"/>
      <c r="AD23010" s="77"/>
    </row>
    <row r="23011" spans="16:30" ht="4.5" customHeight="1" x14ac:dyDescent="0.2">
      <c r="P23011" s="75"/>
      <c r="Q23011" s="75"/>
      <c r="W23011" s="75"/>
      <c r="AD23011" s="77"/>
    </row>
    <row r="23012" spans="16:30" ht="4.5" customHeight="1" x14ac:dyDescent="0.2">
      <c r="P23012" s="75"/>
      <c r="Q23012" s="75"/>
      <c r="W23012" s="75"/>
      <c r="AD23012" s="77"/>
    </row>
    <row r="23013" spans="16:30" ht="4.5" customHeight="1" x14ac:dyDescent="0.2">
      <c r="P23013" s="75"/>
      <c r="Q23013" s="75"/>
      <c r="W23013" s="75"/>
      <c r="AD23013" s="77"/>
    </row>
    <row r="23014" spans="16:30" ht="4.5" customHeight="1" x14ac:dyDescent="0.2">
      <c r="P23014" s="75"/>
      <c r="Q23014" s="75"/>
      <c r="W23014" s="75"/>
      <c r="AD23014" s="77"/>
    </row>
    <row r="23015" spans="16:30" ht="4.5" customHeight="1" x14ac:dyDescent="0.2">
      <c r="P23015" s="75"/>
      <c r="Q23015" s="75"/>
      <c r="W23015" s="75"/>
      <c r="AD23015" s="77"/>
    </row>
    <row r="23016" spans="16:30" ht="4.5" customHeight="1" x14ac:dyDescent="0.2">
      <c r="P23016" s="75"/>
      <c r="Q23016" s="75"/>
      <c r="W23016" s="75"/>
      <c r="AD23016" s="77"/>
    </row>
    <row r="23017" spans="16:30" ht="4.5" customHeight="1" x14ac:dyDescent="0.2">
      <c r="P23017" s="75"/>
      <c r="Q23017" s="75"/>
      <c r="W23017" s="75"/>
      <c r="AD23017" s="77"/>
    </row>
    <row r="23018" spans="16:30" ht="4.5" customHeight="1" x14ac:dyDescent="0.2">
      <c r="P23018" s="75"/>
      <c r="Q23018" s="75"/>
      <c r="W23018" s="75"/>
      <c r="AD23018" s="77"/>
    </row>
    <row r="23019" spans="16:30" ht="4.5" customHeight="1" x14ac:dyDescent="0.2">
      <c r="P23019" s="75"/>
      <c r="Q23019" s="75"/>
      <c r="W23019" s="75"/>
      <c r="AD23019" s="77"/>
    </row>
    <row r="23020" spans="16:30" ht="4.5" customHeight="1" x14ac:dyDescent="0.2">
      <c r="P23020" s="75"/>
      <c r="Q23020" s="75"/>
      <c r="W23020" s="75"/>
      <c r="AD23020" s="77"/>
    </row>
    <row r="23021" spans="16:30" ht="4.5" customHeight="1" x14ac:dyDescent="0.2">
      <c r="P23021" s="75"/>
      <c r="Q23021" s="75"/>
      <c r="W23021" s="75"/>
      <c r="AD23021" s="77"/>
    </row>
    <row r="23022" spans="16:30" ht="4.5" customHeight="1" x14ac:dyDescent="0.2">
      <c r="P23022" s="75"/>
      <c r="Q23022" s="75"/>
      <c r="W23022" s="75"/>
      <c r="AD23022" s="77"/>
    </row>
    <row r="23023" spans="16:30" ht="4.5" customHeight="1" x14ac:dyDescent="0.2">
      <c r="P23023" s="75"/>
      <c r="Q23023" s="75"/>
      <c r="W23023" s="75"/>
      <c r="AD23023" s="77"/>
    </row>
    <row r="23024" spans="16:30" ht="4.5" customHeight="1" x14ac:dyDescent="0.2">
      <c r="P23024" s="75"/>
      <c r="Q23024" s="75"/>
      <c r="W23024" s="75"/>
      <c r="AD23024" s="77"/>
    </row>
    <row r="23025" spans="16:30" ht="4.5" customHeight="1" x14ac:dyDescent="0.2">
      <c r="P23025" s="75"/>
      <c r="Q23025" s="75"/>
      <c r="W23025" s="75"/>
      <c r="AD23025" s="77"/>
    </row>
    <row r="23026" spans="16:30" ht="4.5" customHeight="1" x14ac:dyDescent="0.2">
      <c r="P23026" s="75"/>
      <c r="Q23026" s="75"/>
      <c r="W23026" s="75"/>
      <c r="AD23026" s="77"/>
    </row>
    <row r="23027" spans="16:30" ht="4.5" customHeight="1" x14ac:dyDescent="0.2">
      <c r="P23027" s="75"/>
      <c r="Q23027" s="75"/>
      <c r="W23027" s="75"/>
      <c r="AD23027" s="77"/>
    </row>
    <row r="23028" spans="16:30" ht="4.5" customHeight="1" x14ac:dyDescent="0.2">
      <c r="P23028" s="75"/>
      <c r="Q23028" s="75"/>
      <c r="W23028" s="75"/>
      <c r="AD23028" s="77"/>
    </row>
    <row r="23029" spans="16:30" ht="4.5" customHeight="1" x14ac:dyDescent="0.2">
      <c r="P23029" s="75"/>
      <c r="Q23029" s="75"/>
      <c r="W23029" s="75"/>
      <c r="AD23029" s="77"/>
    </row>
    <row r="23030" spans="16:30" ht="4.5" customHeight="1" x14ac:dyDescent="0.2">
      <c r="P23030" s="75"/>
      <c r="Q23030" s="75"/>
      <c r="W23030" s="75"/>
      <c r="AD23030" s="77"/>
    </row>
    <row r="23031" spans="16:30" ht="4.5" customHeight="1" x14ac:dyDescent="0.2">
      <c r="P23031" s="75"/>
      <c r="Q23031" s="75"/>
      <c r="W23031" s="75"/>
      <c r="AD23031" s="77"/>
    </row>
    <row r="23032" spans="16:30" ht="4.5" customHeight="1" x14ac:dyDescent="0.2">
      <c r="P23032" s="75"/>
      <c r="Q23032" s="75"/>
      <c r="W23032" s="75"/>
      <c r="AD23032" s="77"/>
    </row>
    <row r="23033" spans="16:30" ht="4.5" customHeight="1" x14ac:dyDescent="0.2">
      <c r="P23033" s="75"/>
      <c r="Q23033" s="75"/>
      <c r="W23033" s="75"/>
      <c r="AD23033" s="77"/>
    </row>
    <row r="23034" spans="16:30" ht="4.5" customHeight="1" x14ac:dyDescent="0.2">
      <c r="P23034" s="75"/>
      <c r="Q23034" s="75"/>
      <c r="W23034" s="75"/>
      <c r="AD23034" s="77"/>
    </row>
    <row r="23035" spans="16:30" ht="4.5" customHeight="1" x14ac:dyDescent="0.2">
      <c r="P23035" s="75"/>
      <c r="Q23035" s="75"/>
      <c r="W23035" s="75"/>
      <c r="AD23035" s="77"/>
    </row>
    <row r="23036" spans="16:30" ht="4.5" customHeight="1" x14ac:dyDescent="0.2">
      <c r="P23036" s="75"/>
      <c r="Q23036" s="75"/>
      <c r="W23036" s="75"/>
      <c r="AD23036" s="77"/>
    </row>
    <row r="23037" spans="16:30" ht="4.5" customHeight="1" x14ac:dyDescent="0.2">
      <c r="P23037" s="75"/>
      <c r="Q23037" s="75"/>
      <c r="W23037" s="75"/>
      <c r="AD23037" s="77"/>
    </row>
    <row r="23038" spans="16:30" ht="4.5" customHeight="1" x14ac:dyDescent="0.2">
      <c r="P23038" s="75"/>
      <c r="Q23038" s="75"/>
      <c r="W23038" s="75"/>
      <c r="AD23038" s="77"/>
    </row>
    <row r="23039" spans="16:30" ht="4.5" customHeight="1" x14ac:dyDescent="0.2">
      <c r="P23039" s="75"/>
      <c r="Q23039" s="75"/>
      <c r="W23039" s="75"/>
      <c r="AD23039" s="77"/>
    </row>
    <row r="23040" spans="16:30" ht="4.5" customHeight="1" x14ac:dyDescent="0.2">
      <c r="P23040" s="75"/>
      <c r="Q23040" s="75"/>
      <c r="W23040" s="75"/>
      <c r="AD23040" s="77"/>
    </row>
    <row r="23041" spans="16:30" ht="4.5" customHeight="1" x14ac:dyDescent="0.2">
      <c r="P23041" s="75"/>
      <c r="Q23041" s="75"/>
      <c r="W23041" s="75"/>
      <c r="AD23041" s="77"/>
    </row>
    <row r="23042" spans="16:30" ht="4.5" customHeight="1" x14ac:dyDescent="0.2">
      <c r="P23042" s="75"/>
      <c r="Q23042" s="75"/>
      <c r="W23042" s="75"/>
      <c r="AD23042" s="77"/>
    </row>
    <row r="23043" spans="16:30" ht="4.5" customHeight="1" x14ac:dyDescent="0.2">
      <c r="P23043" s="75"/>
      <c r="Q23043" s="75"/>
      <c r="W23043" s="75"/>
      <c r="AD23043" s="77"/>
    </row>
    <row r="23044" spans="16:30" ht="4.5" customHeight="1" x14ac:dyDescent="0.2">
      <c r="P23044" s="75"/>
      <c r="Q23044" s="75"/>
      <c r="W23044" s="75"/>
      <c r="AD23044" s="77"/>
    </row>
    <row r="23045" spans="16:30" ht="4.5" customHeight="1" x14ac:dyDescent="0.2">
      <c r="P23045" s="75"/>
      <c r="Q23045" s="75"/>
      <c r="W23045" s="75"/>
      <c r="AD23045" s="77"/>
    </row>
    <row r="23046" spans="16:30" ht="4.5" customHeight="1" x14ac:dyDescent="0.2">
      <c r="P23046" s="75"/>
      <c r="Q23046" s="75"/>
      <c r="W23046" s="75"/>
      <c r="AD23046" s="77"/>
    </row>
    <row r="23047" spans="16:30" ht="4.5" customHeight="1" x14ac:dyDescent="0.2">
      <c r="P23047" s="75"/>
      <c r="Q23047" s="75"/>
      <c r="W23047" s="75"/>
      <c r="AD23047" s="77"/>
    </row>
    <row r="23048" spans="16:30" ht="4.5" customHeight="1" x14ac:dyDescent="0.2">
      <c r="P23048" s="75"/>
      <c r="Q23048" s="75"/>
      <c r="W23048" s="75"/>
      <c r="AD23048" s="77"/>
    </row>
    <row r="23049" spans="16:30" ht="4.5" customHeight="1" x14ac:dyDescent="0.2">
      <c r="P23049" s="75"/>
      <c r="Q23049" s="75"/>
      <c r="W23049" s="75"/>
      <c r="AD23049" s="77"/>
    </row>
    <row r="23050" spans="16:30" ht="4.5" customHeight="1" x14ac:dyDescent="0.2">
      <c r="P23050" s="75"/>
      <c r="Q23050" s="75"/>
      <c r="W23050" s="75"/>
      <c r="AD23050" s="77"/>
    </row>
    <row r="23051" spans="16:30" ht="4.5" customHeight="1" x14ac:dyDescent="0.2">
      <c r="P23051" s="75"/>
      <c r="Q23051" s="75"/>
      <c r="W23051" s="75"/>
      <c r="AD23051" s="77"/>
    </row>
    <row r="23052" spans="16:30" ht="4.5" customHeight="1" x14ac:dyDescent="0.2">
      <c r="P23052" s="75"/>
      <c r="Q23052" s="75"/>
      <c r="W23052" s="75"/>
      <c r="AD23052" s="77"/>
    </row>
    <row r="23053" spans="16:30" ht="4.5" customHeight="1" x14ac:dyDescent="0.2">
      <c r="P23053" s="75"/>
      <c r="Q23053" s="75"/>
      <c r="W23053" s="75"/>
      <c r="AD23053" s="77"/>
    </row>
    <row r="23054" spans="16:30" ht="4.5" customHeight="1" x14ac:dyDescent="0.2">
      <c r="P23054" s="75"/>
      <c r="Q23054" s="75"/>
      <c r="W23054" s="75"/>
      <c r="AD23054" s="77"/>
    </row>
    <row r="23055" spans="16:30" ht="4.5" customHeight="1" x14ac:dyDescent="0.2">
      <c r="P23055" s="75"/>
      <c r="Q23055" s="75"/>
      <c r="W23055" s="75"/>
      <c r="AD23055" s="77"/>
    </row>
    <row r="23056" spans="16:30" ht="4.5" customHeight="1" x14ac:dyDescent="0.2">
      <c r="P23056" s="75"/>
      <c r="Q23056" s="75"/>
      <c r="W23056" s="75"/>
      <c r="AD23056" s="77"/>
    </row>
    <row r="23057" spans="16:30" ht="4.5" customHeight="1" x14ac:dyDescent="0.2">
      <c r="P23057" s="75"/>
      <c r="Q23057" s="75"/>
      <c r="W23057" s="75"/>
      <c r="AD23057" s="77"/>
    </row>
    <row r="23058" spans="16:30" ht="4.5" customHeight="1" x14ac:dyDescent="0.2">
      <c r="P23058" s="75"/>
      <c r="Q23058" s="75"/>
      <c r="W23058" s="75"/>
      <c r="AD23058" s="77"/>
    </row>
    <row r="23059" spans="16:30" ht="4.5" customHeight="1" x14ac:dyDescent="0.2">
      <c r="P23059" s="75"/>
      <c r="Q23059" s="75"/>
      <c r="W23059" s="75"/>
      <c r="AD23059" s="77"/>
    </row>
    <row r="23060" spans="16:30" ht="4.5" customHeight="1" x14ac:dyDescent="0.2">
      <c r="P23060" s="75"/>
      <c r="Q23060" s="75"/>
      <c r="W23060" s="75"/>
      <c r="AD23060" s="77"/>
    </row>
    <row r="23061" spans="16:30" ht="4.5" customHeight="1" x14ac:dyDescent="0.2">
      <c r="P23061" s="75"/>
      <c r="Q23061" s="75"/>
      <c r="W23061" s="75"/>
      <c r="AD23061" s="77"/>
    </row>
    <row r="23062" spans="16:30" ht="4.5" customHeight="1" x14ac:dyDescent="0.2">
      <c r="P23062" s="75"/>
      <c r="Q23062" s="75"/>
      <c r="W23062" s="75"/>
      <c r="AD23062" s="77"/>
    </row>
    <row r="23063" spans="16:30" ht="4.5" customHeight="1" x14ac:dyDescent="0.2">
      <c r="P23063" s="75"/>
      <c r="Q23063" s="75"/>
      <c r="W23063" s="75"/>
      <c r="AD23063" s="77"/>
    </row>
    <row r="23064" spans="16:30" ht="4.5" customHeight="1" x14ac:dyDescent="0.2">
      <c r="P23064" s="75"/>
      <c r="Q23064" s="75"/>
      <c r="W23064" s="75"/>
      <c r="AD23064" s="77"/>
    </row>
    <row r="23065" spans="16:30" ht="4.5" customHeight="1" x14ac:dyDescent="0.2">
      <c r="P23065" s="75"/>
      <c r="Q23065" s="75"/>
      <c r="W23065" s="75"/>
      <c r="AD23065" s="77"/>
    </row>
    <row r="23066" spans="16:30" ht="4.5" customHeight="1" x14ac:dyDescent="0.2">
      <c r="P23066" s="75"/>
      <c r="Q23066" s="75"/>
      <c r="W23066" s="75"/>
      <c r="AD23066" s="77"/>
    </row>
    <row r="23067" spans="16:30" ht="4.5" customHeight="1" x14ac:dyDescent="0.2">
      <c r="P23067" s="75"/>
      <c r="Q23067" s="75"/>
      <c r="W23067" s="75"/>
      <c r="AD23067" s="77"/>
    </row>
    <row r="23068" spans="16:30" ht="4.5" customHeight="1" x14ac:dyDescent="0.2">
      <c r="P23068" s="75"/>
      <c r="Q23068" s="75"/>
      <c r="W23068" s="75"/>
      <c r="AD23068" s="77"/>
    </row>
    <row r="23069" spans="16:30" ht="4.5" customHeight="1" x14ac:dyDescent="0.2">
      <c r="P23069" s="75"/>
      <c r="Q23069" s="75"/>
      <c r="W23069" s="75"/>
      <c r="AD23069" s="77"/>
    </row>
    <row r="23070" spans="16:30" ht="4.5" customHeight="1" x14ac:dyDescent="0.2">
      <c r="P23070" s="75"/>
      <c r="Q23070" s="75"/>
      <c r="W23070" s="75"/>
      <c r="AD23070" s="77"/>
    </row>
    <row r="23071" spans="16:30" ht="4.5" customHeight="1" x14ac:dyDescent="0.2">
      <c r="P23071" s="75"/>
      <c r="Q23071" s="75"/>
      <c r="W23071" s="75"/>
      <c r="AD23071" s="77"/>
    </row>
    <row r="23072" spans="16:30" ht="4.5" customHeight="1" x14ac:dyDescent="0.2">
      <c r="P23072" s="75"/>
      <c r="Q23072" s="75"/>
      <c r="W23072" s="75"/>
      <c r="AD23072" s="77"/>
    </row>
    <row r="23073" spans="16:30" ht="4.5" customHeight="1" x14ac:dyDescent="0.2">
      <c r="P23073" s="75"/>
      <c r="Q23073" s="75"/>
      <c r="W23073" s="75"/>
      <c r="AD23073" s="77"/>
    </row>
    <row r="23074" spans="16:30" ht="4.5" customHeight="1" x14ac:dyDescent="0.2">
      <c r="P23074" s="75"/>
      <c r="Q23074" s="75"/>
      <c r="W23074" s="75"/>
      <c r="AD23074" s="77"/>
    </row>
    <row r="23075" spans="16:30" ht="4.5" customHeight="1" x14ac:dyDescent="0.2">
      <c r="P23075" s="75"/>
      <c r="Q23075" s="75"/>
      <c r="W23075" s="75"/>
      <c r="AD23075" s="77"/>
    </row>
    <row r="23076" spans="16:30" ht="4.5" customHeight="1" x14ac:dyDescent="0.2">
      <c r="P23076" s="75"/>
      <c r="Q23076" s="75"/>
      <c r="W23076" s="75"/>
      <c r="AD23076" s="77"/>
    </row>
    <row r="23077" spans="16:30" ht="4.5" customHeight="1" x14ac:dyDescent="0.2">
      <c r="P23077" s="75"/>
      <c r="Q23077" s="75"/>
      <c r="W23077" s="75"/>
      <c r="AD23077" s="77"/>
    </row>
    <row r="23078" spans="16:30" ht="4.5" customHeight="1" x14ac:dyDescent="0.2">
      <c r="P23078" s="75"/>
      <c r="Q23078" s="75"/>
      <c r="W23078" s="75"/>
      <c r="AD23078" s="77"/>
    </row>
    <row r="23079" spans="16:30" ht="4.5" customHeight="1" x14ac:dyDescent="0.2">
      <c r="P23079" s="75"/>
      <c r="Q23079" s="75"/>
      <c r="W23079" s="75"/>
      <c r="AD23079" s="77"/>
    </row>
    <row r="23080" spans="16:30" ht="4.5" customHeight="1" x14ac:dyDescent="0.2">
      <c r="P23080" s="75"/>
      <c r="Q23080" s="75"/>
      <c r="W23080" s="75"/>
      <c r="AD23080" s="77"/>
    </row>
    <row r="23081" spans="16:30" ht="4.5" customHeight="1" x14ac:dyDescent="0.2">
      <c r="P23081" s="75"/>
      <c r="Q23081" s="75"/>
      <c r="W23081" s="75"/>
      <c r="AD23081" s="77"/>
    </row>
    <row r="23082" spans="16:30" ht="4.5" customHeight="1" x14ac:dyDescent="0.2">
      <c r="P23082" s="75"/>
      <c r="Q23082" s="75"/>
      <c r="W23082" s="75"/>
      <c r="AD23082" s="77"/>
    </row>
    <row r="23083" spans="16:30" ht="4.5" customHeight="1" x14ac:dyDescent="0.2">
      <c r="P23083" s="75"/>
      <c r="Q23083" s="75"/>
      <c r="W23083" s="75"/>
      <c r="AD23083" s="77"/>
    </row>
    <row r="23084" spans="16:30" ht="4.5" customHeight="1" x14ac:dyDescent="0.2">
      <c r="P23084" s="75"/>
      <c r="Q23084" s="75"/>
      <c r="W23084" s="75"/>
      <c r="AD23084" s="77"/>
    </row>
    <row r="23085" spans="16:30" ht="4.5" customHeight="1" x14ac:dyDescent="0.2">
      <c r="P23085" s="75"/>
      <c r="Q23085" s="75"/>
      <c r="W23085" s="75"/>
      <c r="AD23085" s="77"/>
    </row>
    <row r="23086" spans="16:30" ht="4.5" customHeight="1" x14ac:dyDescent="0.2">
      <c r="P23086" s="75"/>
      <c r="Q23086" s="75"/>
      <c r="W23086" s="75"/>
      <c r="AD23086" s="77"/>
    </row>
    <row r="23087" spans="16:30" ht="4.5" customHeight="1" x14ac:dyDescent="0.2">
      <c r="P23087" s="75"/>
      <c r="Q23087" s="75"/>
      <c r="W23087" s="75"/>
      <c r="AD23087" s="77"/>
    </row>
    <row r="23088" spans="16:30" ht="4.5" customHeight="1" x14ac:dyDescent="0.2">
      <c r="P23088" s="75"/>
      <c r="Q23088" s="75"/>
      <c r="W23088" s="75"/>
      <c r="AD23088" s="77"/>
    </row>
    <row r="23089" spans="16:30" ht="4.5" customHeight="1" x14ac:dyDescent="0.2">
      <c r="P23089" s="75"/>
      <c r="Q23089" s="75"/>
      <c r="W23089" s="75"/>
      <c r="AD23089" s="77"/>
    </row>
    <row r="23090" spans="16:30" ht="4.5" customHeight="1" x14ac:dyDescent="0.2">
      <c r="P23090" s="75"/>
      <c r="Q23090" s="75"/>
      <c r="W23090" s="75"/>
      <c r="AD23090" s="77"/>
    </row>
    <row r="23091" spans="16:30" ht="4.5" customHeight="1" x14ac:dyDescent="0.2">
      <c r="P23091" s="75"/>
      <c r="Q23091" s="75"/>
      <c r="W23091" s="75"/>
      <c r="AD23091" s="77"/>
    </row>
    <row r="23092" spans="16:30" ht="4.5" customHeight="1" x14ac:dyDescent="0.2">
      <c r="P23092" s="75"/>
      <c r="Q23092" s="75"/>
      <c r="W23092" s="75"/>
      <c r="AD23092" s="77"/>
    </row>
    <row r="23093" spans="16:30" ht="4.5" customHeight="1" x14ac:dyDescent="0.2">
      <c r="P23093" s="75"/>
      <c r="Q23093" s="75"/>
      <c r="W23093" s="75"/>
      <c r="AD23093" s="77"/>
    </row>
    <row r="23094" spans="16:30" ht="4.5" customHeight="1" x14ac:dyDescent="0.2">
      <c r="P23094" s="75"/>
      <c r="Q23094" s="75"/>
      <c r="W23094" s="75"/>
      <c r="AD23094" s="77"/>
    </row>
    <row r="23095" spans="16:30" ht="4.5" customHeight="1" x14ac:dyDescent="0.2">
      <c r="P23095" s="75"/>
      <c r="Q23095" s="75"/>
      <c r="W23095" s="75"/>
      <c r="AD23095" s="77"/>
    </row>
    <row r="23096" spans="16:30" ht="4.5" customHeight="1" x14ac:dyDescent="0.2">
      <c r="P23096" s="75"/>
      <c r="Q23096" s="75"/>
      <c r="W23096" s="75"/>
      <c r="AD23096" s="77"/>
    </row>
    <row r="23097" spans="16:30" ht="4.5" customHeight="1" x14ac:dyDescent="0.2">
      <c r="P23097" s="75"/>
      <c r="Q23097" s="75"/>
      <c r="W23097" s="75"/>
      <c r="AD23097" s="77"/>
    </row>
    <row r="23098" spans="16:30" ht="4.5" customHeight="1" x14ac:dyDescent="0.2">
      <c r="P23098" s="75"/>
      <c r="Q23098" s="75"/>
      <c r="W23098" s="75"/>
      <c r="AD23098" s="77"/>
    </row>
    <row r="23099" spans="16:30" ht="4.5" customHeight="1" x14ac:dyDescent="0.2">
      <c r="P23099" s="75"/>
      <c r="Q23099" s="75"/>
      <c r="W23099" s="75"/>
      <c r="AD23099" s="77"/>
    </row>
    <row r="23100" spans="16:30" ht="4.5" customHeight="1" x14ac:dyDescent="0.2">
      <c r="P23100" s="75"/>
      <c r="Q23100" s="75"/>
      <c r="W23100" s="75"/>
      <c r="AD23100" s="77"/>
    </row>
    <row r="23101" spans="16:30" ht="4.5" customHeight="1" x14ac:dyDescent="0.2">
      <c r="P23101" s="75"/>
      <c r="Q23101" s="75"/>
      <c r="W23101" s="75"/>
      <c r="AD23101" s="77"/>
    </row>
    <row r="23102" spans="16:30" ht="4.5" customHeight="1" x14ac:dyDescent="0.2">
      <c r="P23102" s="75"/>
      <c r="Q23102" s="75"/>
      <c r="W23102" s="75"/>
      <c r="AD23102" s="77"/>
    </row>
    <row r="23103" spans="16:30" ht="4.5" customHeight="1" x14ac:dyDescent="0.2">
      <c r="P23103" s="75"/>
      <c r="Q23103" s="75"/>
      <c r="W23103" s="75"/>
      <c r="AD23103" s="77"/>
    </row>
    <row r="23104" spans="16:30" ht="4.5" customHeight="1" x14ac:dyDescent="0.2">
      <c r="P23104" s="75"/>
      <c r="Q23104" s="75"/>
      <c r="W23104" s="75"/>
      <c r="AD23104" s="77"/>
    </row>
    <row r="23105" spans="16:30" ht="4.5" customHeight="1" x14ac:dyDescent="0.2">
      <c r="P23105" s="75"/>
      <c r="Q23105" s="75"/>
      <c r="W23105" s="75"/>
      <c r="AD23105" s="77"/>
    </row>
    <row r="23106" spans="16:30" ht="4.5" customHeight="1" x14ac:dyDescent="0.2">
      <c r="P23106" s="75"/>
      <c r="Q23106" s="75"/>
      <c r="W23106" s="75"/>
      <c r="AD23106" s="77"/>
    </row>
    <row r="23107" spans="16:30" ht="4.5" customHeight="1" x14ac:dyDescent="0.2">
      <c r="P23107" s="75"/>
      <c r="Q23107" s="75"/>
      <c r="W23107" s="75"/>
      <c r="AD23107" s="77"/>
    </row>
    <row r="23108" spans="16:30" ht="4.5" customHeight="1" x14ac:dyDescent="0.2">
      <c r="P23108" s="75"/>
      <c r="Q23108" s="75"/>
      <c r="W23108" s="75"/>
      <c r="AD23108" s="77"/>
    </row>
    <row r="23109" spans="16:30" ht="4.5" customHeight="1" x14ac:dyDescent="0.2">
      <c r="P23109" s="75"/>
      <c r="Q23109" s="75"/>
      <c r="W23109" s="75"/>
      <c r="AD23109" s="77"/>
    </row>
    <row r="23110" spans="16:30" ht="4.5" customHeight="1" x14ac:dyDescent="0.2">
      <c r="P23110" s="75"/>
      <c r="Q23110" s="75"/>
      <c r="W23110" s="75"/>
      <c r="AD23110" s="77"/>
    </row>
    <row r="23111" spans="16:30" ht="4.5" customHeight="1" x14ac:dyDescent="0.2">
      <c r="P23111" s="75"/>
      <c r="Q23111" s="75"/>
      <c r="W23111" s="75"/>
      <c r="AD23111" s="77"/>
    </row>
    <row r="23112" spans="16:30" ht="4.5" customHeight="1" x14ac:dyDescent="0.2">
      <c r="P23112" s="75"/>
      <c r="Q23112" s="75"/>
      <c r="W23112" s="75"/>
      <c r="AD23112" s="77"/>
    </row>
    <row r="23113" spans="16:30" ht="4.5" customHeight="1" x14ac:dyDescent="0.2">
      <c r="P23113" s="75"/>
      <c r="Q23113" s="75"/>
      <c r="W23113" s="75"/>
      <c r="AD23113" s="77"/>
    </row>
    <row r="23114" spans="16:30" ht="4.5" customHeight="1" x14ac:dyDescent="0.2">
      <c r="P23114" s="75"/>
      <c r="Q23114" s="75"/>
      <c r="W23114" s="75"/>
      <c r="AD23114" s="77"/>
    </row>
    <row r="23115" spans="16:30" ht="4.5" customHeight="1" x14ac:dyDescent="0.2">
      <c r="P23115" s="75"/>
      <c r="Q23115" s="75"/>
      <c r="W23115" s="75"/>
      <c r="AD23115" s="77"/>
    </row>
    <row r="23116" spans="16:30" ht="4.5" customHeight="1" x14ac:dyDescent="0.2">
      <c r="P23116" s="75"/>
      <c r="Q23116" s="75"/>
      <c r="W23116" s="75"/>
      <c r="AD23116" s="77"/>
    </row>
    <row r="23117" spans="16:30" ht="4.5" customHeight="1" x14ac:dyDescent="0.2">
      <c r="P23117" s="75"/>
      <c r="Q23117" s="75"/>
      <c r="W23117" s="75"/>
      <c r="AD23117" s="77"/>
    </row>
    <row r="23118" spans="16:30" ht="4.5" customHeight="1" x14ac:dyDescent="0.2">
      <c r="P23118" s="75"/>
      <c r="Q23118" s="75"/>
      <c r="W23118" s="75"/>
      <c r="AD23118" s="77"/>
    </row>
    <row r="23119" spans="16:30" ht="4.5" customHeight="1" x14ac:dyDescent="0.2">
      <c r="P23119" s="75"/>
      <c r="Q23119" s="75"/>
      <c r="W23119" s="75"/>
      <c r="AD23119" s="77"/>
    </row>
    <row r="23120" spans="16:30" ht="4.5" customHeight="1" x14ac:dyDescent="0.2">
      <c r="P23120" s="75"/>
      <c r="Q23120" s="75"/>
      <c r="W23120" s="75"/>
      <c r="AD23120" s="77"/>
    </row>
    <row r="23121" spans="16:30" ht="4.5" customHeight="1" x14ac:dyDescent="0.2">
      <c r="P23121" s="75"/>
      <c r="Q23121" s="75"/>
      <c r="W23121" s="75"/>
      <c r="AD23121" s="77"/>
    </row>
    <row r="23122" spans="16:30" ht="4.5" customHeight="1" x14ac:dyDescent="0.2">
      <c r="P23122" s="75"/>
      <c r="Q23122" s="75"/>
      <c r="W23122" s="75"/>
      <c r="AD23122" s="77"/>
    </row>
    <row r="23123" spans="16:30" ht="4.5" customHeight="1" x14ac:dyDescent="0.2">
      <c r="P23123" s="75"/>
      <c r="Q23123" s="75"/>
      <c r="W23123" s="75"/>
      <c r="AD23123" s="77"/>
    </row>
    <row r="23124" spans="16:30" ht="4.5" customHeight="1" x14ac:dyDescent="0.2">
      <c r="P23124" s="75"/>
      <c r="Q23124" s="75"/>
      <c r="W23124" s="75"/>
      <c r="AD23124" s="77"/>
    </row>
    <row r="23125" spans="16:30" ht="4.5" customHeight="1" x14ac:dyDescent="0.2">
      <c r="P23125" s="75"/>
      <c r="Q23125" s="75"/>
      <c r="W23125" s="75"/>
      <c r="AD23125" s="77"/>
    </row>
    <row r="23126" spans="16:30" ht="4.5" customHeight="1" x14ac:dyDescent="0.2">
      <c r="P23126" s="75"/>
      <c r="Q23126" s="75"/>
      <c r="W23126" s="75"/>
      <c r="AD23126" s="77"/>
    </row>
    <row r="23127" spans="16:30" ht="4.5" customHeight="1" x14ac:dyDescent="0.2">
      <c r="P23127" s="75"/>
      <c r="Q23127" s="75"/>
      <c r="W23127" s="75"/>
      <c r="AD23127" s="77"/>
    </row>
    <row r="23128" spans="16:30" ht="4.5" customHeight="1" x14ac:dyDescent="0.2">
      <c r="P23128" s="75"/>
      <c r="Q23128" s="75"/>
      <c r="W23128" s="75"/>
      <c r="AD23128" s="77"/>
    </row>
    <row r="23129" spans="16:30" ht="4.5" customHeight="1" x14ac:dyDescent="0.2">
      <c r="P23129" s="75"/>
      <c r="Q23129" s="75"/>
      <c r="W23129" s="75"/>
      <c r="AD23129" s="77"/>
    </row>
    <row r="23130" spans="16:30" ht="4.5" customHeight="1" x14ac:dyDescent="0.2">
      <c r="P23130" s="75"/>
      <c r="Q23130" s="75"/>
      <c r="W23130" s="75"/>
      <c r="AD23130" s="77"/>
    </row>
    <row r="23131" spans="16:30" ht="4.5" customHeight="1" x14ac:dyDescent="0.2">
      <c r="P23131" s="75"/>
      <c r="Q23131" s="75"/>
      <c r="W23131" s="75"/>
      <c r="AD23131" s="77"/>
    </row>
    <row r="23132" spans="16:30" ht="4.5" customHeight="1" x14ac:dyDescent="0.2">
      <c r="P23132" s="75"/>
      <c r="Q23132" s="75"/>
      <c r="W23132" s="75"/>
      <c r="AD23132" s="77"/>
    </row>
    <row r="23133" spans="16:30" ht="4.5" customHeight="1" x14ac:dyDescent="0.2">
      <c r="P23133" s="75"/>
      <c r="Q23133" s="75"/>
      <c r="W23133" s="75"/>
      <c r="AD23133" s="77"/>
    </row>
    <row r="23134" spans="16:30" ht="4.5" customHeight="1" x14ac:dyDescent="0.2">
      <c r="P23134" s="75"/>
      <c r="Q23134" s="75"/>
      <c r="W23134" s="75"/>
      <c r="AD23134" s="77"/>
    </row>
    <row r="23135" spans="16:30" ht="4.5" customHeight="1" x14ac:dyDescent="0.2">
      <c r="P23135" s="75"/>
      <c r="Q23135" s="75"/>
      <c r="W23135" s="75"/>
      <c r="AD23135" s="77"/>
    </row>
    <row r="23136" spans="16:30" ht="4.5" customHeight="1" x14ac:dyDescent="0.2">
      <c r="P23136" s="75"/>
      <c r="Q23136" s="75"/>
      <c r="W23136" s="75"/>
      <c r="AD23136" s="77"/>
    </row>
    <row r="23137" spans="16:30" ht="4.5" customHeight="1" x14ac:dyDescent="0.2">
      <c r="P23137" s="75"/>
      <c r="Q23137" s="75"/>
      <c r="W23137" s="75"/>
      <c r="AD23137" s="77"/>
    </row>
    <row r="23138" spans="16:30" ht="4.5" customHeight="1" x14ac:dyDescent="0.2">
      <c r="P23138" s="75"/>
      <c r="Q23138" s="75"/>
      <c r="W23138" s="75"/>
      <c r="AD23138" s="77"/>
    </row>
    <row r="23139" spans="16:30" ht="4.5" customHeight="1" x14ac:dyDescent="0.2">
      <c r="P23139" s="75"/>
      <c r="Q23139" s="75"/>
      <c r="W23139" s="75"/>
      <c r="AD23139" s="77"/>
    </row>
    <row r="23140" spans="16:30" ht="4.5" customHeight="1" x14ac:dyDescent="0.2">
      <c r="P23140" s="75"/>
      <c r="Q23140" s="75"/>
      <c r="W23140" s="75"/>
      <c r="AD23140" s="77"/>
    </row>
    <row r="23141" spans="16:30" ht="4.5" customHeight="1" x14ac:dyDescent="0.2">
      <c r="P23141" s="75"/>
      <c r="Q23141" s="75"/>
      <c r="W23141" s="75"/>
      <c r="AD23141" s="77"/>
    </row>
    <row r="23142" spans="16:30" ht="4.5" customHeight="1" x14ac:dyDescent="0.2">
      <c r="P23142" s="75"/>
      <c r="Q23142" s="75"/>
      <c r="W23142" s="75"/>
      <c r="AD23142" s="77"/>
    </row>
    <row r="23143" spans="16:30" ht="4.5" customHeight="1" x14ac:dyDescent="0.2">
      <c r="P23143" s="75"/>
      <c r="Q23143" s="75"/>
      <c r="W23143" s="75"/>
      <c r="AD23143" s="77"/>
    </row>
    <row r="23144" spans="16:30" ht="4.5" customHeight="1" x14ac:dyDescent="0.2">
      <c r="P23144" s="75"/>
      <c r="Q23144" s="75"/>
      <c r="W23144" s="75"/>
      <c r="AD23144" s="77"/>
    </row>
    <row r="23145" spans="16:30" ht="4.5" customHeight="1" x14ac:dyDescent="0.2">
      <c r="P23145" s="75"/>
      <c r="Q23145" s="75"/>
      <c r="W23145" s="75"/>
      <c r="AD23145" s="77"/>
    </row>
    <row r="23146" spans="16:30" ht="4.5" customHeight="1" x14ac:dyDescent="0.2">
      <c r="P23146" s="75"/>
      <c r="Q23146" s="75"/>
      <c r="W23146" s="75"/>
      <c r="AD23146" s="77"/>
    </row>
    <row r="23147" spans="16:30" ht="4.5" customHeight="1" x14ac:dyDescent="0.2">
      <c r="P23147" s="75"/>
      <c r="Q23147" s="75"/>
      <c r="W23147" s="75"/>
      <c r="AD23147" s="77"/>
    </row>
    <row r="23148" spans="16:30" ht="4.5" customHeight="1" x14ac:dyDescent="0.2">
      <c r="P23148" s="75"/>
      <c r="Q23148" s="75"/>
      <c r="W23148" s="75"/>
      <c r="AD23148" s="77"/>
    </row>
    <row r="23149" spans="16:30" ht="4.5" customHeight="1" x14ac:dyDescent="0.2">
      <c r="P23149" s="75"/>
      <c r="Q23149" s="75"/>
      <c r="W23149" s="75"/>
      <c r="AD23149" s="77"/>
    </row>
    <row r="23150" spans="16:30" ht="4.5" customHeight="1" x14ac:dyDescent="0.2">
      <c r="P23150" s="75"/>
      <c r="Q23150" s="75"/>
      <c r="W23150" s="75"/>
      <c r="AD23150" s="77"/>
    </row>
    <row r="23151" spans="16:30" ht="4.5" customHeight="1" x14ac:dyDescent="0.2">
      <c r="P23151" s="75"/>
      <c r="Q23151" s="75"/>
      <c r="W23151" s="75"/>
      <c r="AD23151" s="77"/>
    </row>
    <row r="23152" spans="16:30" ht="4.5" customHeight="1" x14ac:dyDescent="0.2">
      <c r="P23152" s="75"/>
      <c r="Q23152" s="75"/>
      <c r="W23152" s="75"/>
      <c r="AD23152" s="77"/>
    </row>
    <row r="23153" spans="16:30" ht="4.5" customHeight="1" x14ac:dyDescent="0.2">
      <c r="P23153" s="75"/>
      <c r="Q23153" s="75"/>
      <c r="W23153" s="75"/>
      <c r="AD23153" s="77"/>
    </row>
    <row r="23154" spans="16:30" ht="4.5" customHeight="1" x14ac:dyDescent="0.2">
      <c r="P23154" s="75"/>
      <c r="Q23154" s="75"/>
      <c r="W23154" s="75"/>
      <c r="AD23154" s="77"/>
    </row>
    <row r="23155" spans="16:30" ht="4.5" customHeight="1" x14ac:dyDescent="0.2">
      <c r="P23155" s="75"/>
      <c r="Q23155" s="75"/>
      <c r="W23155" s="75"/>
      <c r="AD23155" s="77"/>
    </row>
    <row r="23156" spans="16:30" ht="4.5" customHeight="1" x14ac:dyDescent="0.2">
      <c r="P23156" s="75"/>
      <c r="Q23156" s="75"/>
      <c r="W23156" s="75"/>
      <c r="AD23156" s="77"/>
    </row>
    <row r="23157" spans="16:30" ht="4.5" customHeight="1" x14ac:dyDescent="0.2">
      <c r="P23157" s="75"/>
      <c r="Q23157" s="75"/>
      <c r="W23157" s="75"/>
      <c r="AD23157" s="77"/>
    </row>
    <row r="23158" spans="16:30" ht="4.5" customHeight="1" x14ac:dyDescent="0.2">
      <c r="P23158" s="75"/>
      <c r="Q23158" s="75"/>
      <c r="W23158" s="75"/>
      <c r="AD23158" s="77"/>
    </row>
    <row r="23159" spans="16:30" ht="4.5" customHeight="1" x14ac:dyDescent="0.2">
      <c r="P23159" s="75"/>
      <c r="Q23159" s="75"/>
      <c r="W23159" s="75"/>
      <c r="AD23159" s="77"/>
    </row>
    <row r="23160" spans="16:30" ht="4.5" customHeight="1" x14ac:dyDescent="0.2">
      <c r="P23160" s="75"/>
      <c r="Q23160" s="75"/>
      <c r="W23160" s="75"/>
      <c r="AD23160" s="77"/>
    </row>
    <row r="23161" spans="16:30" ht="4.5" customHeight="1" x14ac:dyDescent="0.2">
      <c r="P23161" s="75"/>
      <c r="Q23161" s="75"/>
      <c r="W23161" s="75"/>
      <c r="AD23161" s="77"/>
    </row>
    <row r="23162" spans="16:30" ht="4.5" customHeight="1" x14ac:dyDescent="0.2">
      <c r="P23162" s="75"/>
      <c r="Q23162" s="75"/>
      <c r="W23162" s="75"/>
      <c r="AD23162" s="77"/>
    </row>
    <row r="23163" spans="16:30" ht="4.5" customHeight="1" x14ac:dyDescent="0.2">
      <c r="P23163" s="75"/>
      <c r="Q23163" s="75"/>
      <c r="W23163" s="75"/>
      <c r="AD23163" s="77"/>
    </row>
    <row r="23164" spans="16:30" ht="4.5" customHeight="1" x14ac:dyDescent="0.2">
      <c r="P23164" s="75"/>
      <c r="Q23164" s="75"/>
      <c r="W23164" s="75"/>
      <c r="AD23164" s="77"/>
    </row>
    <row r="23165" spans="16:30" ht="4.5" customHeight="1" x14ac:dyDescent="0.2">
      <c r="P23165" s="75"/>
      <c r="Q23165" s="75"/>
      <c r="W23165" s="75"/>
      <c r="AD23165" s="77"/>
    </row>
    <row r="23166" spans="16:30" ht="4.5" customHeight="1" x14ac:dyDescent="0.2">
      <c r="P23166" s="75"/>
      <c r="Q23166" s="75"/>
      <c r="W23166" s="75"/>
      <c r="AD23166" s="77"/>
    </row>
    <row r="23167" spans="16:30" ht="4.5" customHeight="1" x14ac:dyDescent="0.2">
      <c r="P23167" s="75"/>
      <c r="Q23167" s="75"/>
      <c r="W23167" s="75"/>
      <c r="AD23167" s="77"/>
    </row>
    <row r="23168" spans="16:30" ht="4.5" customHeight="1" x14ac:dyDescent="0.2">
      <c r="P23168" s="75"/>
      <c r="Q23168" s="75"/>
      <c r="W23168" s="75"/>
      <c r="AD23168" s="77"/>
    </row>
    <row r="23169" spans="16:30" ht="4.5" customHeight="1" x14ac:dyDescent="0.2">
      <c r="P23169" s="75"/>
      <c r="Q23169" s="75"/>
      <c r="W23169" s="75"/>
      <c r="AD23169" s="77"/>
    </row>
    <row r="23170" spans="16:30" ht="4.5" customHeight="1" x14ac:dyDescent="0.2">
      <c r="P23170" s="75"/>
      <c r="Q23170" s="75"/>
      <c r="W23170" s="75"/>
      <c r="AD23170" s="77"/>
    </row>
    <row r="23171" spans="16:30" ht="4.5" customHeight="1" x14ac:dyDescent="0.2">
      <c r="P23171" s="75"/>
      <c r="Q23171" s="75"/>
      <c r="W23171" s="75"/>
      <c r="AD23171" s="77"/>
    </row>
    <row r="23172" spans="16:30" ht="4.5" customHeight="1" x14ac:dyDescent="0.2">
      <c r="P23172" s="75"/>
      <c r="Q23172" s="75"/>
      <c r="W23172" s="75"/>
      <c r="AD23172" s="77"/>
    </row>
    <row r="23173" spans="16:30" ht="4.5" customHeight="1" x14ac:dyDescent="0.2">
      <c r="P23173" s="75"/>
      <c r="Q23173" s="75"/>
      <c r="W23173" s="75"/>
      <c r="AD23173" s="77"/>
    </row>
    <row r="23174" spans="16:30" ht="4.5" customHeight="1" x14ac:dyDescent="0.2">
      <c r="P23174" s="75"/>
      <c r="Q23174" s="75"/>
      <c r="W23174" s="75"/>
      <c r="AD23174" s="77"/>
    </row>
    <row r="23175" spans="16:30" ht="4.5" customHeight="1" x14ac:dyDescent="0.2">
      <c r="P23175" s="75"/>
      <c r="Q23175" s="75"/>
      <c r="W23175" s="75"/>
      <c r="AD23175" s="77"/>
    </row>
    <row r="23176" spans="16:30" ht="4.5" customHeight="1" x14ac:dyDescent="0.2">
      <c r="P23176" s="75"/>
      <c r="Q23176" s="75"/>
      <c r="W23176" s="75"/>
      <c r="AD23176" s="77"/>
    </row>
    <row r="23177" spans="16:30" ht="4.5" customHeight="1" x14ac:dyDescent="0.2">
      <c r="P23177" s="75"/>
      <c r="Q23177" s="75"/>
      <c r="W23177" s="75"/>
      <c r="AD23177" s="77"/>
    </row>
    <row r="23178" spans="16:30" ht="4.5" customHeight="1" x14ac:dyDescent="0.2">
      <c r="P23178" s="75"/>
      <c r="Q23178" s="75"/>
      <c r="W23178" s="75"/>
      <c r="AD23178" s="77"/>
    </row>
    <row r="23179" spans="16:30" ht="4.5" customHeight="1" x14ac:dyDescent="0.2">
      <c r="P23179" s="75"/>
      <c r="Q23179" s="75"/>
      <c r="W23179" s="75"/>
      <c r="AD23179" s="77"/>
    </row>
    <row r="23180" spans="16:30" ht="4.5" customHeight="1" x14ac:dyDescent="0.2">
      <c r="P23180" s="75"/>
      <c r="Q23180" s="75"/>
      <c r="W23180" s="75"/>
      <c r="AD23180" s="77"/>
    </row>
    <row r="23181" spans="16:30" ht="4.5" customHeight="1" x14ac:dyDescent="0.2">
      <c r="P23181" s="75"/>
      <c r="Q23181" s="75"/>
      <c r="W23181" s="75"/>
      <c r="AD23181" s="77"/>
    </row>
    <row r="23182" spans="16:30" ht="4.5" customHeight="1" x14ac:dyDescent="0.2">
      <c r="P23182" s="75"/>
      <c r="Q23182" s="75"/>
      <c r="W23182" s="75"/>
      <c r="AD23182" s="77"/>
    </row>
    <row r="23183" spans="16:30" ht="4.5" customHeight="1" x14ac:dyDescent="0.2">
      <c r="P23183" s="75"/>
      <c r="Q23183" s="75"/>
      <c r="W23183" s="75"/>
      <c r="AD23183" s="77"/>
    </row>
    <row r="23184" spans="16:30" ht="4.5" customHeight="1" x14ac:dyDescent="0.2">
      <c r="P23184" s="75"/>
      <c r="Q23184" s="75"/>
      <c r="W23184" s="75"/>
      <c r="AD23184" s="77"/>
    </row>
    <row r="23185" spans="16:30" ht="4.5" customHeight="1" x14ac:dyDescent="0.2">
      <c r="P23185" s="75"/>
      <c r="Q23185" s="75"/>
      <c r="W23185" s="75"/>
      <c r="AD23185" s="77"/>
    </row>
    <row r="23186" spans="16:30" ht="4.5" customHeight="1" x14ac:dyDescent="0.2">
      <c r="P23186" s="75"/>
      <c r="Q23186" s="75"/>
      <c r="W23186" s="75"/>
      <c r="AD23186" s="77"/>
    </row>
    <row r="23187" spans="16:30" ht="4.5" customHeight="1" x14ac:dyDescent="0.2">
      <c r="P23187" s="75"/>
      <c r="Q23187" s="75"/>
      <c r="W23187" s="75"/>
      <c r="AD23187" s="77"/>
    </row>
    <row r="23188" spans="16:30" ht="4.5" customHeight="1" x14ac:dyDescent="0.2">
      <c r="P23188" s="75"/>
      <c r="Q23188" s="75"/>
      <c r="W23188" s="75"/>
      <c r="AD23188" s="77"/>
    </row>
    <row r="23189" spans="16:30" ht="4.5" customHeight="1" x14ac:dyDescent="0.2">
      <c r="P23189" s="75"/>
      <c r="Q23189" s="75"/>
      <c r="W23189" s="75"/>
      <c r="AD23189" s="77"/>
    </row>
    <row r="23190" spans="16:30" ht="4.5" customHeight="1" x14ac:dyDescent="0.2">
      <c r="P23190" s="75"/>
      <c r="Q23190" s="75"/>
      <c r="W23190" s="75"/>
      <c r="AD23190" s="77"/>
    </row>
    <row r="23191" spans="16:30" ht="4.5" customHeight="1" x14ac:dyDescent="0.2">
      <c r="P23191" s="75"/>
      <c r="Q23191" s="75"/>
      <c r="W23191" s="75"/>
      <c r="AD23191" s="77"/>
    </row>
    <row r="23192" spans="16:30" ht="4.5" customHeight="1" x14ac:dyDescent="0.2">
      <c r="P23192" s="75"/>
      <c r="Q23192" s="75"/>
      <c r="W23192" s="75"/>
      <c r="AD23192" s="77"/>
    </row>
    <row r="23193" spans="16:30" ht="4.5" customHeight="1" x14ac:dyDescent="0.2">
      <c r="P23193" s="75"/>
      <c r="Q23193" s="75"/>
      <c r="W23193" s="75"/>
      <c r="AD23193" s="77"/>
    </row>
    <row r="23194" spans="16:30" ht="4.5" customHeight="1" x14ac:dyDescent="0.2">
      <c r="P23194" s="75"/>
      <c r="Q23194" s="75"/>
      <c r="W23194" s="75"/>
      <c r="AD23194" s="77"/>
    </row>
    <row r="23195" spans="16:30" ht="4.5" customHeight="1" x14ac:dyDescent="0.2">
      <c r="P23195" s="75"/>
      <c r="Q23195" s="75"/>
      <c r="W23195" s="75"/>
      <c r="AD23195" s="77"/>
    </row>
    <row r="23196" spans="16:30" ht="4.5" customHeight="1" x14ac:dyDescent="0.2">
      <c r="P23196" s="75"/>
      <c r="Q23196" s="75"/>
      <c r="W23196" s="75"/>
      <c r="AD23196" s="77"/>
    </row>
    <row r="23197" spans="16:30" ht="4.5" customHeight="1" x14ac:dyDescent="0.2">
      <c r="P23197" s="75"/>
      <c r="Q23197" s="75"/>
      <c r="W23197" s="75"/>
      <c r="AD23197" s="77"/>
    </row>
    <row r="23198" spans="16:30" ht="4.5" customHeight="1" x14ac:dyDescent="0.2">
      <c r="P23198" s="75"/>
      <c r="Q23198" s="75"/>
      <c r="W23198" s="75"/>
      <c r="AD23198" s="77"/>
    </row>
    <row r="23199" spans="16:30" ht="4.5" customHeight="1" x14ac:dyDescent="0.2">
      <c r="P23199" s="75"/>
      <c r="Q23199" s="75"/>
      <c r="W23199" s="75"/>
      <c r="AD23199" s="77"/>
    </row>
    <row r="23200" spans="16:30" ht="4.5" customHeight="1" x14ac:dyDescent="0.2">
      <c r="P23200" s="75"/>
      <c r="Q23200" s="75"/>
      <c r="W23200" s="75"/>
      <c r="AD23200" s="77"/>
    </row>
    <row r="23201" spans="16:30" ht="4.5" customHeight="1" x14ac:dyDescent="0.2">
      <c r="P23201" s="75"/>
      <c r="Q23201" s="75"/>
      <c r="W23201" s="75"/>
      <c r="AD23201" s="77"/>
    </row>
    <row r="23202" spans="16:30" ht="4.5" customHeight="1" x14ac:dyDescent="0.2">
      <c r="P23202" s="75"/>
      <c r="Q23202" s="75"/>
      <c r="W23202" s="75"/>
      <c r="AD23202" s="77"/>
    </row>
    <row r="23203" spans="16:30" ht="4.5" customHeight="1" x14ac:dyDescent="0.2">
      <c r="P23203" s="75"/>
      <c r="Q23203" s="75"/>
      <c r="W23203" s="75"/>
      <c r="AD23203" s="77"/>
    </row>
    <row r="23204" spans="16:30" ht="4.5" customHeight="1" x14ac:dyDescent="0.2">
      <c r="P23204" s="75"/>
      <c r="Q23204" s="75"/>
      <c r="W23204" s="75"/>
      <c r="AD23204" s="77"/>
    </row>
    <row r="23205" spans="16:30" ht="4.5" customHeight="1" x14ac:dyDescent="0.2">
      <c r="P23205" s="75"/>
      <c r="Q23205" s="75"/>
      <c r="W23205" s="75"/>
      <c r="AD23205" s="77"/>
    </row>
    <row r="23206" spans="16:30" ht="4.5" customHeight="1" x14ac:dyDescent="0.2">
      <c r="P23206" s="75"/>
      <c r="Q23206" s="75"/>
      <c r="W23206" s="75"/>
      <c r="AD23206" s="77"/>
    </row>
    <row r="23207" spans="16:30" ht="4.5" customHeight="1" x14ac:dyDescent="0.2">
      <c r="P23207" s="75"/>
      <c r="Q23207" s="75"/>
      <c r="W23207" s="75"/>
      <c r="AD23207" s="77"/>
    </row>
    <row r="23208" spans="16:30" ht="4.5" customHeight="1" x14ac:dyDescent="0.2">
      <c r="P23208" s="75"/>
      <c r="Q23208" s="75"/>
      <c r="W23208" s="75"/>
      <c r="AD23208" s="77"/>
    </row>
    <row r="23209" spans="16:30" ht="4.5" customHeight="1" x14ac:dyDescent="0.2">
      <c r="P23209" s="75"/>
      <c r="Q23209" s="75"/>
      <c r="W23209" s="75"/>
      <c r="AD23209" s="77"/>
    </row>
    <row r="23210" spans="16:30" ht="4.5" customHeight="1" x14ac:dyDescent="0.2">
      <c r="P23210" s="75"/>
      <c r="Q23210" s="75"/>
      <c r="W23210" s="75"/>
      <c r="AD23210" s="77"/>
    </row>
    <row r="23211" spans="16:30" ht="4.5" customHeight="1" x14ac:dyDescent="0.2">
      <c r="P23211" s="75"/>
      <c r="Q23211" s="75"/>
      <c r="W23211" s="75"/>
      <c r="AD23211" s="77"/>
    </row>
    <row r="23212" spans="16:30" ht="4.5" customHeight="1" x14ac:dyDescent="0.2">
      <c r="P23212" s="75"/>
      <c r="Q23212" s="75"/>
      <c r="W23212" s="75"/>
      <c r="AD23212" s="77"/>
    </row>
    <row r="23213" spans="16:30" ht="4.5" customHeight="1" x14ac:dyDescent="0.2">
      <c r="P23213" s="75"/>
      <c r="Q23213" s="75"/>
      <c r="W23213" s="75"/>
      <c r="AD23213" s="77"/>
    </row>
    <row r="23214" spans="16:30" ht="4.5" customHeight="1" x14ac:dyDescent="0.2">
      <c r="P23214" s="75"/>
      <c r="Q23214" s="75"/>
      <c r="W23214" s="75"/>
      <c r="AD23214" s="77"/>
    </row>
    <row r="23215" spans="16:30" ht="4.5" customHeight="1" x14ac:dyDescent="0.2">
      <c r="P23215" s="75"/>
      <c r="Q23215" s="75"/>
      <c r="W23215" s="75"/>
      <c r="AD23215" s="77"/>
    </row>
    <row r="23216" spans="16:30" ht="4.5" customHeight="1" x14ac:dyDescent="0.2">
      <c r="P23216" s="75"/>
      <c r="Q23216" s="75"/>
      <c r="W23216" s="75"/>
      <c r="AD23216" s="77"/>
    </row>
    <row r="23217" spans="16:30" ht="4.5" customHeight="1" x14ac:dyDescent="0.2">
      <c r="P23217" s="75"/>
      <c r="Q23217" s="75"/>
      <c r="W23217" s="75"/>
      <c r="AD23217" s="77"/>
    </row>
    <row r="23218" spans="16:30" ht="4.5" customHeight="1" x14ac:dyDescent="0.2">
      <c r="P23218" s="75"/>
      <c r="Q23218" s="75"/>
      <c r="W23218" s="75"/>
      <c r="AD23218" s="77"/>
    </row>
    <row r="23219" spans="16:30" ht="4.5" customHeight="1" x14ac:dyDescent="0.2">
      <c r="P23219" s="75"/>
      <c r="Q23219" s="75"/>
      <c r="W23219" s="75"/>
      <c r="AD23219" s="77"/>
    </row>
    <row r="23220" spans="16:30" ht="4.5" customHeight="1" x14ac:dyDescent="0.2">
      <c r="P23220" s="75"/>
      <c r="Q23220" s="75"/>
      <c r="W23220" s="75"/>
      <c r="AD23220" s="77"/>
    </row>
    <row r="23221" spans="16:30" ht="4.5" customHeight="1" x14ac:dyDescent="0.2">
      <c r="P23221" s="75"/>
      <c r="Q23221" s="75"/>
      <c r="W23221" s="75"/>
      <c r="AD23221" s="77"/>
    </row>
    <row r="23222" spans="16:30" ht="4.5" customHeight="1" x14ac:dyDescent="0.2">
      <c r="P23222" s="75"/>
      <c r="Q23222" s="75"/>
      <c r="W23222" s="75"/>
      <c r="AD23222" s="77"/>
    </row>
    <row r="23223" spans="16:30" ht="4.5" customHeight="1" x14ac:dyDescent="0.2">
      <c r="P23223" s="75"/>
      <c r="Q23223" s="75"/>
      <c r="W23223" s="75"/>
      <c r="AD23223" s="77"/>
    </row>
    <row r="23224" spans="16:30" ht="4.5" customHeight="1" x14ac:dyDescent="0.2">
      <c r="P23224" s="75"/>
      <c r="Q23224" s="75"/>
      <c r="W23224" s="75"/>
      <c r="AD23224" s="77"/>
    </row>
    <row r="23225" spans="16:30" ht="4.5" customHeight="1" x14ac:dyDescent="0.2">
      <c r="P23225" s="75"/>
      <c r="Q23225" s="75"/>
      <c r="W23225" s="75"/>
      <c r="AD23225" s="77"/>
    </row>
    <row r="23226" spans="16:30" ht="4.5" customHeight="1" x14ac:dyDescent="0.2">
      <c r="P23226" s="75"/>
      <c r="Q23226" s="75"/>
      <c r="W23226" s="75"/>
      <c r="AD23226" s="77"/>
    </row>
    <row r="23227" spans="16:30" ht="4.5" customHeight="1" x14ac:dyDescent="0.2">
      <c r="P23227" s="75"/>
      <c r="Q23227" s="75"/>
      <c r="W23227" s="75"/>
      <c r="AD23227" s="77"/>
    </row>
    <row r="23228" spans="16:30" ht="4.5" customHeight="1" x14ac:dyDescent="0.2">
      <c r="P23228" s="75"/>
      <c r="Q23228" s="75"/>
      <c r="W23228" s="75"/>
      <c r="AD23228" s="77"/>
    </row>
    <row r="23229" spans="16:30" ht="4.5" customHeight="1" x14ac:dyDescent="0.2">
      <c r="P23229" s="75"/>
      <c r="Q23229" s="75"/>
      <c r="W23229" s="75"/>
      <c r="AD23229" s="77"/>
    </row>
    <row r="23230" spans="16:30" ht="4.5" customHeight="1" x14ac:dyDescent="0.2">
      <c r="P23230" s="75"/>
      <c r="Q23230" s="75"/>
      <c r="W23230" s="75"/>
      <c r="AD23230" s="77"/>
    </row>
    <row r="23231" spans="16:30" ht="4.5" customHeight="1" x14ac:dyDescent="0.2">
      <c r="P23231" s="75"/>
      <c r="Q23231" s="75"/>
      <c r="W23231" s="75"/>
      <c r="AD23231" s="77"/>
    </row>
    <row r="23232" spans="16:30" ht="4.5" customHeight="1" x14ac:dyDescent="0.2">
      <c r="P23232" s="75"/>
      <c r="Q23232" s="75"/>
      <c r="W23232" s="75"/>
      <c r="AD23232" s="77"/>
    </row>
    <row r="23233" spans="16:30" ht="4.5" customHeight="1" x14ac:dyDescent="0.2">
      <c r="P23233" s="75"/>
      <c r="Q23233" s="75"/>
      <c r="W23233" s="75"/>
      <c r="AD23233" s="77"/>
    </row>
    <row r="23234" spans="16:30" ht="4.5" customHeight="1" x14ac:dyDescent="0.2">
      <c r="P23234" s="75"/>
      <c r="Q23234" s="75"/>
      <c r="W23234" s="75"/>
      <c r="AD23234" s="77"/>
    </row>
    <row r="23235" spans="16:30" ht="4.5" customHeight="1" x14ac:dyDescent="0.2">
      <c r="P23235" s="75"/>
      <c r="Q23235" s="75"/>
      <c r="W23235" s="75"/>
      <c r="AD23235" s="77"/>
    </row>
    <row r="23236" spans="16:30" ht="4.5" customHeight="1" x14ac:dyDescent="0.2">
      <c r="P23236" s="75"/>
      <c r="Q23236" s="75"/>
      <c r="W23236" s="75"/>
      <c r="AD23236" s="77"/>
    </row>
    <row r="23237" spans="16:30" ht="4.5" customHeight="1" x14ac:dyDescent="0.2">
      <c r="P23237" s="75"/>
      <c r="Q23237" s="75"/>
      <c r="W23237" s="75"/>
      <c r="AD23237" s="77"/>
    </row>
    <row r="23238" spans="16:30" ht="4.5" customHeight="1" x14ac:dyDescent="0.2">
      <c r="P23238" s="75"/>
      <c r="Q23238" s="75"/>
      <c r="W23238" s="75"/>
      <c r="AD23238" s="77"/>
    </row>
    <row r="23239" spans="16:30" ht="4.5" customHeight="1" x14ac:dyDescent="0.2">
      <c r="P23239" s="75"/>
      <c r="Q23239" s="75"/>
      <c r="W23239" s="75"/>
      <c r="AD23239" s="77"/>
    </row>
    <row r="23240" spans="16:30" ht="4.5" customHeight="1" x14ac:dyDescent="0.2">
      <c r="P23240" s="75"/>
      <c r="Q23240" s="75"/>
      <c r="W23240" s="75"/>
      <c r="AD23240" s="77"/>
    </row>
    <row r="23241" spans="16:30" ht="4.5" customHeight="1" x14ac:dyDescent="0.2">
      <c r="P23241" s="75"/>
      <c r="Q23241" s="75"/>
      <c r="W23241" s="75"/>
      <c r="AD23241" s="77"/>
    </row>
    <row r="23242" spans="16:30" ht="4.5" customHeight="1" x14ac:dyDescent="0.2">
      <c r="P23242" s="75"/>
      <c r="Q23242" s="75"/>
      <c r="W23242" s="75"/>
      <c r="AD23242" s="77"/>
    </row>
    <row r="23243" spans="16:30" ht="4.5" customHeight="1" x14ac:dyDescent="0.2">
      <c r="P23243" s="75"/>
      <c r="Q23243" s="75"/>
      <c r="W23243" s="75"/>
      <c r="AD23243" s="77"/>
    </row>
    <row r="23244" spans="16:30" ht="4.5" customHeight="1" x14ac:dyDescent="0.2">
      <c r="P23244" s="75"/>
      <c r="Q23244" s="75"/>
      <c r="W23244" s="75"/>
      <c r="AD23244" s="77"/>
    </row>
    <row r="23245" spans="16:30" ht="4.5" customHeight="1" x14ac:dyDescent="0.2">
      <c r="P23245" s="75"/>
      <c r="Q23245" s="75"/>
      <c r="W23245" s="75"/>
      <c r="AD23245" s="77"/>
    </row>
    <row r="23246" spans="16:30" ht="4.5" customHeight="1" x14ac:dyDescent="0.2">
      <c r="P23246" s="75"/>
      <c r="Q23246" s="75"/>
      <c r="W23246" s="75"/>
      <c r="AD23246" s="77"/>
    </row>
    <row r="23247" spans="16:30" ht="4.5" customHeight="1" x14ac:dyDescent="0.2">
      <c r="P23247" s="75"/>
      <c r="Q23247" s="75"/>
      <c r="W23247" s="75"/>
      <c r="AD23247" s="77"/>
    </row>
    <row r="23248" spans="16:30" ht="4.5" customHeight="1" x14ac:dyDescent="0.2">
      <c r="P23248" s="75"/>
      <c r="Q23248" s="75"/>
      <c r="W23248" s="75"/>
      <c r="AD23248" s="77"/>
    </row>
    <row r="23249" spans="16:30" ht="4.5" customHeight="1" x14ac:dyDescent="0.2">
      <c r="P23249" s="75"/>
      <c r="Q23249" s="75"/>
      <c r="W23249" s="75"/>
      <c r="AD23249" s="77"/>
    </row>
    <row r="23250" spans="16:30" ht="4.5" customHeight="1" x14ac:dyDescent="0.2">
      <c r="P23250" s="75"/>
      <c r="Q23250" s="75"/>
      <c r="W23250" s="75"/>
      <c r="AD23250" s="77"/>
    </row>
    <row r="23251" spans="16:30" ht="4.5" customHeight="1" x14ac:dyDescent="0.2">
      <c r="P23251" s="75"/>
      <c r="Q23251" s="75"/>
      <c r="W23251" s="75"/>
      <c r="AD23251" s="77"/>
    </row>
    <row r="23252" spans="16:30" ht="4.5" customHeight="1" x14ac:dyDescent="0.2">
      <c r="P23252" s="75"/>
      <c r="Q23252" s="75"/>
      <c r="W23252" s="75"/>
      <c r="AD23252" s="77"/>
    </row>
    <row r="23253" spans="16:30" ht="4.5" customHeight="1" x14ac:dyDescent="0.2">
      <c r="P23253" s="75"/>
      <c r="Q23253" s="75"/>
      <c r="W23253" s="75"/>
      <c r="AD23253" s="77"/>
    </row>
    <row r="23254" spans="16:30" ht="4.5" customHeight="1" x14ac:dyDescent="0.2">
      <c r="P23254" s="75"/>
      <c r="Q23254" s="75"/>
      <c r="W23254" s="75"/>
      <c r="AD23254" s="77"/>
    </row>
    <row r="23255" spans="16:30" ht="4.5" customHeight="1" x14ac:dyDescent="0.2">
      <c r="P23255" s="75"/>
      <c r="Q23255" s="75"/>
      <c r="W23255" s="75"/>
      <c r="AD23255" s="77"/>
    </row>
    <row r="23256" spans="16:30" ht="4.5" customHeight="1" x14ac:dyDescent="0.2">
      <c r="P23256" s="75"/>
      <c r="Q23256" s="75"/>
      <c r="W23256" s="75"/>
      <c r="AD23256" s="77"/>
    </row>
    <row r="23257" spans="16:30" ht="4.5" customHeight="1" x14ac:dyDescent="0.2">
      <c r="P23257" s="75"/>
      <c r="Q23257" s="75"/>
      <c r="W23257" s="75"/>
      <c r="AD23257" s="77"/>
    </row>
    <row r="23258" spans="16:30" ht="4.5" customHeight="1" x14ac:dyDescent="0.2">
      <c r="P23258" s="75"/>
      <c r="Q23258" s="75"/>
      <c r="W23258" s="75"/>
      <c r="AD23258" s="77"/>
    </row>
    <row r="23259" spans="16:30" ht="4.5" customHeight="1" x14ac:dyDescent="0.2">
      <c r="P23259" s="75"/>
      <c r="Q23259" s="75"/>
      <c r="W23259" s="75"/>
      <c r="AD23259" s="77"/>
    </row>
    <row r="23260" spans="16:30" ht="4.5" customHeight="1" x14ac:dyDescent="0.2">
      <c r="P23260" s="75"/>
      <c r="Q23260" s="75"/>
      <c r="W23260" s="75"/>
      <c r="AD23260" s="77"/>
    </row>
    <row r="23261" spans="16:30" ht="4.5" customHeight="1" x14ac:dyDescent="0.2">
      <c r="P23261" s="75"/>
      <c r="Q23261" s="75"/>
      <c r="W23261" s="75"/>
      <c r="AD23261" s="77"/>
    </row>
    <row r="23262" spans="16:30" ht="4.5" customHeight="1" x14ac:dyDescent="0.2">
      <c r="P23262" s="75"/>
      <c r="Q23262" s="75"/>
      <c r="W23262" s="75"/>
      <c r="AD23262" s="77"/>
    </row>
    <row r="23263" spans="16:30" ht="4.5" customHeight="1" x14ac:dyDescent="0.2">
      <c r="P23263" s="75"/>
      <c r="Q23263" s="75"/>
      <c r="W23263" s="75"/>
      <c r="AD23263" s="77"/>
    </row>
    <row r="23264" spans="16:30" ht="4.5" customHeight="1" x14ac:dyDescent="0.2">
      <c r="P23264" s="75"/>
      <c r="Q23264" s="75"/>
      <c r="W23264" s="75"/>
      <c r="AD23264" s="77"/>
    </row>
    <row r="23265" spans="16:30" ht="4.5" customHeight="1" x14ac:dyDescent="0.2">
      <c r="P23265" s="75"/>
      <c r="Q23265" s="75"/>
      <c r="W23265" s="75"/>
      <c r="AD23265" s="77"/>
    </row>
    <row r="23266" spans="16:30" ht="4.5" customHeight="1" x14ac:dyDescent="0.2">
      <c r="P23266" s="75"/>
      <c r="Q23266" s="75"/>
      <c r="W23266" s="75"/>
      <c r="AD23266" s="77"/>
    </row>
    <row r="23267" spans="16:30" ht="4.5" customHeight="1" x14ac:dyDescent="0.2">
      <c r="P23267" s="75"/>
      <c r="Q23267" s="75"/>
      <c r="W23267" s="75"/>
      <c r="AD23267" s="77"/>
    </row>
    <row r="23268" spans="16:30" ht="4.5" customHeight="1" x14ac:dyDescent="0.2">
      <c r="P23268" s="75"/>
      <c r="Q23268" s="75"/>
      <c r="W23268" s="75"/>
      <c r="AD23268" s="77"/>
    </row>
    <row r="23269" spans="16:30" ht="4.5" customHeight="1" x14ac:dyDescent="0.2">
      <c r="P23269" s="75"/>
      <c r="Q23269" s="75"/>
      <c r="W23269" s="75"/>
      <c r="AD23269" s="77"/>
    </row>
    <row r="23270" spans="16:30" ht="4.5" customHeight="1" x14ac:dyDescent="0.2">
      <c r="P23270" s="75"/>
      <c r="Q23270" s="75"/>
      <c r="W23270" s="75"/>
      <c r="AD23270" s="77"/>
    </row>
    <row r="23271" spans="16:30" ht="4.5" customHeight="1" x14ac:dyDescent="0.2">
      <c r="P23271" s="75"/>
      <c r="Q23271" s="75"/>
      <c r="W23271" s="75"/>
      <c r="AD23271" s="77"/>
    </row>
    <row r="23272" spans="16:30" ht="4.5" customHeight="1" x14ac:dyDescent="0.2">
      <c r="P23272" s="75"/>
      <c r="Q23272" s="75"/>
      <c r="W23272" s="75"/>
      <c r="AD23272" s="77"/>
    </row>
    <row r="23273" spans="16:30" ht="4.5" customHeight="1" x14ac:dyDescent="0.2">
      <c r="P23273" s="75"/>
      <c r="Q23273" s="75"/>
      <c r="W23273" s="75"/>
      <c r="AD23273" s="77"/>
    </row>
    <row r="23274" spans="16:30" ht="4.5" customHeight="1" x14ac:dyDescent="0.2">
      <c r="P23274" s="75"/>
      <c r="Q23274" s="75"/>
      <c r="W23274" s="75"/>
      <c r="AD23274" s="77"/>
    </row>
    <row r="23275" spans="16:30" ht="4.5" customHeight="1" x14ac:dyDescent="0.2">
      <c r="P23275" s="75"/>
      <c r="Q23275" s="75"/>
      <c r="W23275" s="75"/>
      <c r="AD23275" s="77"/>
    </row>
    <row r="23276" spans="16:30" ht="4.5" customHeight="1" x14ac:dyDescent="0.2">
      <c r="P23276" s="75"/>
      <c r="Q23276" s="75"/>
      <c r="W23276" s="75"/>
      <c r="AD23276" s="77"/>
    </row>
    <row r="23277" spans="16:30" ht="4.5" customHeight="1" x14ac:dyDescent="0.2">
      <c r="P23277" s="75"/>
      <c r="Q23277" s="75"/>
      <c r="W23277" s="75"/>
      <c r="AD23277" s="77"/>
    </row>
    <row r="23278" spans="16:30" ht="4.5" customHeight="1" x14ac:dyDescent="0.2">
      <c r="P23278" s="75"/>
      <c r="Q23278" s="75"/>
      <c r="W23278" s="75"/>
      <c r="AD23278" s="77"/>
    </row>
    <row r="23279" spans="16:30" ht="4.5" customHeight="1" x14ac:dyDescent="0.2">
      <c r="P23279" s="75"/>
      <c r="Q23279" s="75"/>
      <c r="W23279" s="75"/>
      <c r="AD23279" s="77"/>
    </row>
    <row r="23280" spans="16:30" ht="4.5" customHeight="1" x14ac:dyDescent="0.2">
      <c r="P23280" s="75"/>
      <c r="Q23280" s="75"/>
      <c r="W23280" s="75"/>
      <c r="AD23280" s="77"/>
    </row>
    <row r="23281" spans="16:30" ht="4.5" customHeight="1" x14ac:dyDescent="0.2">
      <c r="P23281" s="75"/>
      <c r="Q23281" s="75"/>
      <c r="W23281" s="75"/>
      <c r="AD23281" s="77"/>
    </row>
    <row r="23282" spans="16:30" ht="4.5" customHeight="1" x14ac:dyDescent="0.2">
      <c r="P23282" s="75"/>
      <c r="Q23282" s="75"/>
      <c r="W23282" s="75"/>
      <c r="AD23282" s="77"/>
    </row>
    <row r="23283" spans="16:30" ht="4.5" customHeight="1" x14ac:dyDescent="0.2">
      <c r="P23283" s="75"/>
      <c r="Q23283" s="75"/>
      <c r="W23283" s="75"/>
      <c r="AD23283" s="77"/>
    </row>
    <row r="23284" spans="16:30" ht="4.5" customHeight="1" x14ac:dyDescent="0.2">
      <c r="P23284" s="75"/>
      <c r="Q23284" s="75"/>
      <c r="W23284" s="75"/>
      <c r="AD23284" s="77"/>
    </row>
    <row r="23285" spans="16:30" ht="4.5" customHeight="1" x14ac:dyDescent="0.2">
      <c r="P23285" s="75"/>
      <c r="Q23285" s="75"/>
      <c r="W23285" s="75"/>
      <c r="AD23285" s="77"/>
    </row>
    <row r="23286" spans="16:30" ht="4.5" customHeight="1" x14ac:dyDescent="0.2">
      <c r="P23286" s="75"/>
      <c r="Q23286" s="75"/>
      <c r="W23286" s="75"/>
      <c r="AD23286" s="77"/>
    </row>
    <row r="23287" spans="16:30" ht="4.5" customHeight="1" x14ac:dyDescent="0.2">
      <c r="P23287" s="75"/>
      <c r="Q23287" s="75"/>
      <c r="W23287" s="75"/>
      <c r="AD23287" s="77"/>
    </row>
    <row r="23288" spans="16:30" ht="4.5" customHeight="1" x14ac:dyDescent="0.2">
      <c r="P23288" s="75"/>
      <c r="Q23288" s="75"/>
      <c r="W23288" s="75"/>
      <c r="AD23288" s="77"/>
    </row>
    <row r="23289" spans="16:30" ht="4.5" customHeight="1" x14ac:dyDescent="0.2">
      <c r="P23289" s="75"/>
      <c r="Q23289" s="75"/>
      <c r="W23289" s="75"/>
      <c r="AD23289" s="77"/>
    </row>
    <row r="23290" spans="16:30" ht="4.5" customHeight="1" x14ac:dyDescent="0.2">
      <c r="P23290" s="75"/>
      <c r="Q23290" s="75"/>
      <c r="W23290" s="75"/>
      <c r="AD23290" s="77"/>
    </row>
    <row r="23291" spans="16:30" ht="4.5" customHeight="1" x14ac:dyDescent="0.2">
      <c r="P23291" s="75"/>
      <c r="Q23291" s="75"/>
      <c r="W23291" s="75"/>
      <c r="AD23291" s="77"/>
    </row>
    <row r="23292" spans="16:30" ht="4.5" customHeight="1" x14ac:dyDescent="0.2">
      <c r="P23292" s="75"/>
      <c r="Q23292" s="75"/>
      <c r="W23292" s="75"/>
      <c r="AD23292" s="77"/>
    </row>
    <row r="23293" spans="16:30" ht="4.5" customHeight="1" x14ac:dyDescent="0.2">
      <c r="P23293" s="75"/>
      <c r="Q23293" s="75"/>
      <c r="W23293" s="75"/>
      <c r="AD23293" s="77"/>
    </row>
    <row r="23294" spans="16:30" ht="4.5" customHeight="1" x14ac:dyDescent="0.2">
      <c r="P23294" s="75"/>
      <c r="Q23294" s="75"/>
      <c r="W23294" s="75"/>
      <c r="AD23294" s="77"/>
    </row>
    <row r="23295" spans="16:30" ht="4.5" customHeight="1" x14ac:dyDescent="0.2">
      <c r="P23295" s="75"/>
      <c r="Q23295" s="75"/>
      <c r="W23295" s="75"/>
      <c r="AD23295" s="77"/>
    </row>
    <row r="23296" spans="16:30" ht="4.5" customHeight="1" x14ac:dyDescent="0.2">
      <c r="P23296" s="75"/>
      <c r="Q23296" s="75"/>
      <c r="W23296" s="75"/>
      <c r="AD23296" s="77"/>
    </row>
    <row r="23297" spans="16:30" ht="4.5" customHeight="1" x14ac:dyDescent="0.2">
      <c r="P23297" s="75"/>
      <c r="Q23297" s="75"/>
      <c r="W23297" s="75"/>
      <c r="AD23297" s="77"/>
    </row>
    <row r="23298" spans="16:30" ht="4.5" customHeight="1" x14ac:dyDescent="0.2">
      <c r="P23298" s="75"/>
      <c r="Q23298" s="75"/>
      <c r="W23298" s="75"/>
      <c r="AD23298" s="77"/>
    </row>
    <row r="23299" spans="16:30" ht="4.5" customHeight="1" x14ac:dyDescent="0.2">
      <c r="P23299" s="75"/>
      <c r="Q23299" s="75"/>
      <c r="W23299" s="75"/>
      <c r="AD23299" s="77"/>
    </row>
    <row r="23300" spans="16:30" ht="4.5" customHeight="1" x14ac:dyDescent="0.2">
      <c r="P23300" s="75"/>
      <c r="Q23300" s="75"/>
      <c r="W23300" s="75"/>
      <c r="AD23300" s="77"/>
    </row>
    <row r="23301" spans="16:30" ht="4.5" customHeight="1" x14ac:dyDescent="0.2">
      <c r="P23301" s="75"/>
      <c r="Q23301" s="75"/>
      <c r="W23301" s="75"/>
      <c r="AD23301" s="77"/>
    </row>
    <row r="23302" spans="16:30" ht="4.5" customHeight="1" x14ac:dyDescent="0.2">
      <c r="P23302" s="75"/>
      <c r="Q23302" s="75"/>
      <c r="W23302" s="75"/>
      <c r="AD23302" s="77"/>
    </row>
    <row r="23303" spans="16:30" ht="4.5" customHeight="1" x14ac:dyDescent="0.2">
      <c r="P23303" s="75"/>
      <c r="Q23303" s="75"/>
      <c r="W23303" s="75"/>
      <c r="AD23303" s="77"/>
    </row>
    <row r="23304" spans="16:30" ht="4.5" customHeight="1" x14ac:dyDescent="0.2">
      <c r="P23304" s="75"/>
      <c r="Q23304" s="75"/>
      <c r="W23304" s="75"/>
      <c r="AD23304" s="77"/>
    </row>
    <row r="23305" spans="16:30" ht="4.5" customHeight="1" x14ac:dyDescent="0.2">
      <c r="P23305" s="75"/>
      <c r="Q23305" s="75"/>
      <c r="W23305" s="75"/>
      <c r="AD23305" s="77"/>
    </row>
    <row r="23306" spans="16:30" ht="4.5" customHeight="1" x14ac:dyDescent="0.2">
      <c r="P23306" s="75"/>
      <c r="Q23306" s="75"/>
      <c r="W23306" s="75"/>
      <c r="AD23306" s="77"/>
    </row>
    <row r="23307" spans="16:30" ht="4.5" customHeight="1" x14ac:dyDescent="0.2">
      <c r="P23307" s="75"/>
      <c r="Q23307" s="75"/>
      <c r="W23307" s="75"/>
      <c r="AD23307" s="77"/>
    </row>
    <row r="23308" spans="16:30" ht="4.5" customHeight="1" x14ac:dyDescent="0.2">
      <c r="P23308" s="75"/>
      <c r="Q23308" s="75"/>
      <c r="W23308" s="75"/>
      <c r="AD23308" s="77"/>
    </row>
    <row r="23309" spans="16:30" ht="4.5" customHeight="1" x14ac:dyDescent="0.2">
      <c r="P23309" s="75"/>
      <c r="Q23309" s="75"/>
      <c r="W23309" s="75"/>
      <c r="AD23309" s="77"/>
    </row>
    <row r="23310" spans="16:30" ht="4.5" customHeight="1" x14ac:dyDescent="0.2">
      <c r="P23310" s="75"/>
      <c r="Q23310" s="75"/>
      <c r="W23310" s="75"/>
      <c r="AD23310" s="77"/>
    </row>
    <row r="23311" spans="16:30" ht="4.5" customHeight="1" x14ac:dyDescent="0.2">
      <c r="P23311" s="75"/>
      <c r="Q23311" s="75"/>
      <c r="W23311" s="75"/>
      <c r="AD23311" s="77"/>
    </row>
    <row r="23312" spans="16:30" ht="4.5" customHeight="1" x14ac:dyDescent="0.2">
      <c r="P23312" s="75"/>
      <c r="Q23312" s="75"/>
      <c r="W23312" s="75"/>
      <c r="AD23312" s="77"/>
    </row>
    <row r="23313" spans="16:30" ht="4.5" customHeight="1" x14ac:dyDescent="0.2">
      <c r="P23313" s="75"/>
      <c r="Q23313" s="75"/>
      <c r="W23313" s="75"/>
      <c r="AD23313" s="77"/>
    </row>
    <row r="23314" spans="16:30" ht="4.5" customHeight="1" x14ac:dyDescent="0.2">
      <c r="P23314" s="75"/>
      <c r="Q23314" s="75"/>
      <c r="W23314" s="75"/>
      <c r="AD23314" s="77"/>
    </row>
    <row r="23315" spans="16:30" ht="4.5" customHeight="1" x14ac:dyDescent="0.2">
      <c r="P23315" s="75"/>
      <c r="Q23315" s="75"/>
      <c r="W23315" s="75"/>
      <c r="AD23315" s="77"/>
    </row>
    <row r="23316" spans="16:30" ht="4.5" customHeight="1" x14ac:dyDescent="0.2">
      <c r="P23316" s="75"/>
      <c r="Q23316" s="75"/>
      <c r="W23316" s="75"/>
      <c r="AD23316" s="77"/>
    </row>
    <row r="23317" spans="16:30" ht="4.5" customHeight="1" x14ac:dyDescent="0.2">
      <c r="P23317" s="75"/>
      <c r="Q23317" s="75"/>
      <c r="W23317" s="75"/>
      <c r="AD23317" s="77"/>
    </row>
    <row r="23318" spans="16:30" ht="4.5" customHeight="1" x14ac:dyDescent="0.2">
      <c r="P23318" s="75"/>
      <c r="Q23318" s="75"/>
      <c r="W23318" s="75"/>
      <c r="AD23318" s="77"/>
    </row>
    <row r="23319" spans="16:30" ht="4.5" customHeight="1" x14ac:dyDescent="0.2">
      <c r="P23319" s="75"/>
      <c r="Q23319" s="75"/>
      <c r="W23319" s="75"/>
      <c r="AD23319" s="77"/>
    </row>
    <row r="23320" spans="16:30" ht="4.5" customHeight="1" x14ac:dyDescent="0.2">
      <c r="P23320" s="75"/>
      <c r="Q23320" s="75"/>
      <c r="W23320" s="75"/>
      <c r="AD23320" s="77"/>
    </row>
    <row r="23321" spans="16:30" ht="4.5" customHeight="1" x14ac:dyDescent="0.2">
      <c r="P23321" s="75"/>
      <c r="Q23321" s="75"/>
      <c r="W23321" s="75"/>
      <c r="AD23321" s="77"/>
    </row>
    <row r="23322" spans="16:30" ht="4.5" customHeight="1" x14ac:dyDescent="0.2">
      <c r="P23322" s="75"/>
      <c r="Q23322" s="75"/>
      <c r="W23322" s="75"/>
      <c r="AD23322" s="77"/>
    </row>
    <row r="23323" spans="16:30" ht="4.5" customHeight="1" x14ac:dyDescent="0.2">
      <c r="P23323" s="75"/>
      <c r="Q23323" s="75"/>
      <c r="W23323" s="75"/>
      <c r="AD23323" s="77"/>
    </row>
    <row r="23324" spans="16:30" ht="4.5" customHeight="1" x14ac:dyDescent="0.2">
      <c r="P23324" s="75"/>
      <c r="Q23324" s="75"/>
      <c r="W23324" s="75"/>
      <c r="AD23324" s="77"/>
    </row>
    <row r="23325" spans="16:30" ht="4.5" customHeight="1" x14ac:dyDescent="0.2">
      <c r="P23325" s="75"/>
      <c r="Q23325" s="75"/>
      <c r="W23325" s="75"/>
      <c r="AD23325" s="77"/>
    </row>
    <row r="23326" spans="16:30" ht="4.5" customHeight="1" x14ac:dyDescent="0.2">
      <c r="P23326" s="75"/>
      <c r="Q23326" s="75"/>
      <c r="W23326" s="75"/>
      <c r="AD23326" s="77"/>
    </row>
    <row r="23327" spans="16:30" ht="4.5" customHeight="1" x14ac:dyDescent="0.2">
      <c r="P23327" s="75"/>
      <c r="Q23327" s="75"/>
      <c r="W23327" s="75"/>
      <c r="AD23327" s="77"/>
    </row>
    <row r="23328" spans="16:30" ht="4.5" customHeight="1" x14ac:dyDescent="0.2">
      <c r="P23328" s="75"/>
      <c r="Q23328" s="75"/>
      <c r="W23328" s="75"/>
      <c r="AD23328" s="77"/>
    </row>
    <row r="23329" spans="16:30" ht="4.5" customHeight="1" x14ac:dyDescent="0.2">
      <c r="P23329" s="75"/>
      <c r="Q23329" s="75"/>
      <c r="W23329" s="75"/>
      <c r="AD23329" s="77"/>
    </row>
    <row r="23330" spans="16:30" ht="4.5" customHeight="1" x14ac:dyDescent="0.2">
      <c r="P23330" s="75"/>
      <c r="Q23330" s="75"/>
      <c r="W23330" s="75"/>
      <c r="AD23330" s="77"/>
    </row>
    <row r="23331" spans="16:30" ht="4.5" customHeight="1" x14ac:dyDescent="0.2">
      <c r="P23331" s="75"/>
      <c r="Q23331" s="75"/>
      <c r="W23331" s="75"/>
      <c r="AD23331" s="77"/>
    </row>
    <row r="23332" spans="16:30" ht="4.5" customHeight="1" x14ac:dyDescent="0.2">
      <c r="P23332" s="75"/>
      <c r="Q23332" s="75"/>
      <c r="W23332" s="75"/>
      <c r="AD23332" s="77"/>
    </row>
    <row r="23333" spans="16:30" ht="4.5" customHeight="1" x14ac:dyDescent="0.2">
      <c r="P23333" s="75"/>
      <c r="Q23333" s="75"/>
      <c r="W23333" s="75"/>
      <c r="AD23333" s="77"/>
    </row>
    <row r="23334" spans="16:30" ht="4.5" customHeight="1" x14ac:dyDescent="0.2">
      <c r="P23334" s="75"/>
      <c r="Q23334" s="75"/>
      <c r="W23334" s="75"/>
      <c r="AD23334" s="77"/>
    </row>
    <row r="23335" spans="16:30" ht="4.5" customHeight="1" x14ac:dyDescent="0.2">
      <c r="P23335" s="75"/>
      <c r="Q23335" s="75"/>
      <c r="W23335" s="75"/>
      <c r="AD23335" s="77"/>
    </row>
    <row r="23336" spans="16:30" ht="4.5" customHeight="1" x14ac:dyDescent="0.2">
      <c r="P23336" s="75"/>
      <c r="Q23336" s="75"/>
      <c r="W23336" s="75"/>
      <c r="AD23336" s="77"/>
    </row>
    <row r="23337" spans="16:30" ht="4.5" customHeight="1" x14ac:dyDescent="0.2">
      <c r="P23337" s="75"/>
      <c r="Q23337" s="75"/>
      <c r="W23337" s="75"/>
      <c r="AD23337" s="77"/>
    </row>
    <row r="23338" spans="16:30" ht="4.5" customHeight="1" x14ac:dyDescent="0.2">
      <c r="P23338" s="75"/>
      <c r="Q23338" s="75"/>
      <c r="W23338" s="75"/>
      <c r="AD23338" s="77"/>
    </row>
    <row r="23339" spans="16:30" ht="4.5" customHeight="1" x14ac:dyDescent="0.2">
      <c r="P23339" s="75"/>
      <c r="Q23339" s="75"/>
      <c r="W23339" s="75"/>
      <c r="AD23339" s="77"/>
    </row>
    <row r="23340" spans="16:30" ht="4.5" customHeight="1" x14ac:dyDescent="0.2">
      <c r="P23340" s="75"/>
      <c r="Q23340" s="75"/>
      <c r="W23340" s="75"/>
      <c r="AD23340" s="77"/>
    </row>
    <row r="23341" spans="16:30" ht="4.5" customHeight="1" x14ac:dyDescent="0.2">
      <c r="P23341" s="75"/>
      <c r="Q23341" s="75"/>
      <c r="W23341" s="75"/>
      <c r="AD23341" s="77"/>
    </row>
    <row r="23342" spans="16:30" ht="4.5" customHeight="1" x14ac:dyDescent="0.2">
      <c r="P23342" s="75"/>
      <c r="Q23342" s="75"/>
      <c r="W23342" s="75"/>
      <c r="AD23342" s="77"/>
    </row>
    <row r="23343" spans="16:30" ht="4.5" customHeight="1" x14ac:dyDescent="0.2">
      <c r="P23343" s="75"/>
      <c r="Q23343" s="75"/>
      <c r="W23343" s="75"/>
      <c r="AD23343" s="77"/>
    </row>
    <row r="23344" spans="16:30" ht="4.5" customHeight="1" x14ac:dyDescent="0.2">
      <c r="P23344" s="75"/>
      <c r="Q23344" s="75"/>
      <c r="W23344" s="75"/>
      <c r="AD23344" s="77"/>
    </row>
    <row r="23345" spans="16:30" ht="4.5" customHeight="1" x14ac:dyDescent="0.2">
      <c r="P23345" s="75"/>
      <c r="Q23345" s="75"/>
      <c r="W23345" s="75"/>
      <c r="AD23345" s="77"/>
    </row>
    <row r="23346" spans="16:30" ht="4.5" customHeight="1" x14ac:dyDescent="0.2">
      <c r="P23346" s="75"/>
      <c r="Q23346" s="75"/>
      <c r="W23346" s="75"/>
      <c r="AD23346" s="77"/>
    </row>
    <row r="23347" spans="16:30" ht="4.5" customHeight="1" x14ac:dyDescent="0.2">
      <c r="P23347" s="75"/>
      <c r="Q23347" s="75"/>
      <c r="W23347" s="75"/>
      <c r="AD23347" s="77"/>
    </row>
    <row r="23348" spans="16:30" ht="4.5" customHeight="1" x14ac:dyDescent="0.2">
      <c r="P23348" s="75"/>
      <c r="Q23348" s="75"/>
      <c r="W23348" s="75"/>
      <c r="AD23348" s="77"/>
    </row>
    <row r="23349" spans="16:30" ht="4.5" customHeight="1" x14ac:dyDescent="0.2">
      <c r="P23349" s="75"/>
      <c r="Q23349" s="75"/>
      <c r="W23349" s="75"/>
      <c r="AD23349" s="77"/>
    </row>
    <row r="23350" spans="16:30" ht="4.5" customHeight="1" x14ac:dyDescent="0.2">
      <c r="P23350" s="75"/>
      <c r="Q23350" s="75"/>
      <c r="W23350" s="75"/>
      <c r="AD23350" s="77"/>
    </row>
    <row r="23351" spans="16:30" ht="4.5" customHeight="1" x14ac:dyDescent="0.2">
      <c r="P23351" s="75"/>
      <c r="Q23351" s="75"/>
      <c r="W23351" s="75"/>
      <c r="AD23351" s="77"/>
    </row>
    <row r="23352" spans="16:30" ht="4.5" customHeight="1" x14ac:dyDescent="0.2">
      <c r="P23352" s="75"/>
      <c r="Q23352" s="75"/>
      <c r="W23352" s="75"/>
      <c r="AD23352" s="77"/>
    </row>
    <row r="23353" spans="16:30" ht="4.5" customHeight="1" x14ac:dyDescent="0.2">
      <c r="P23353" s="75"/>
      <c r="Q23353" s="75"/>
      <c r="W23353" s="75"/>
      <c r="AD23353" s="77"/>
    </row>
    <row r="23354" spans="16:30" ht="4.5" customHeight="1" x14ac:dyDescent="0.2">
      <c r="P23354" s="75"/>
      <c r="Q23354" s="75"/>
      <c r="W23354" s="75"/>
      <c r="AD23354" s="77"/>
    </row>
    <row r="23355" spans="16:30" ht="4.5" customHeight="1" x14ac:dyDescent="0.2">
      <c r="P23355" s="75"/>
      <c r="Q23355" s="75"/>
      <c r="W23355" s="75"/>
      <c r="AD23355" s="77"/>
    </row>
    <row r="23356" spans="16:30" ht="4.5" customHeight="1" x14ac:dyDescent="0.2">
      <c r="P23356" s="75"/>
      <c r="Q23356" s="75"/>
      <c r="W23356" s="75"/>
      <c r="AD23356" s="77"/>
    </row>
    <row r="23357" spans="16:30" ht="4.5" customHeight="1" x14ac:dyDescent="0.2">
      <c r="P23357" s="75"/>
      <c r="Q23357" s="75"/>
      <c r="W23357" s="75"/>
      <c r="AD23357" s="77"/>
    </row>
    <row r="23358" spans="16:30" ht="4.5" customHeight="1" x14ac:dyDescent="0.2">
      <c r="P23358" s="75"/>
      <c r="Q23358" s="75"/>
      <c r="W23358" s="75"/>
      <c r="AD23358" s="77"/>
    </row>
    <row r="23359" spans="16:30" ht="4.5" customHeight="1" x14ac:dyDescent="0.2">
      <c r="P23359" s="75"/>
      <c r="Q23359" s="75"/>
      <c r="W23359" s="75"/>
      <c r="AD23359" s="77"/>
    </row>
    <row r="23360" spans="16:30" ht="4.5" customHeight="1" x14ac:dyDescent="0.2">
      <c r="P23360" s="75"/>
      <c r="Q23360" s="75"/>
      <c r="W23360" s="75"/>
      <c r="AD23360" s="77"/>
    </row>
    <row r="23361" spans="16:30" ht="4.5" customHeight="1" x14ac:dyDescent="0.2">
      <c r="P23361" s="75"/>
      <c r="Q23361" s="75"/>
      <c r="W23361" s="75"/>
      <c r="AD23361" s="77"/>
    </row>
    <row r="23362" spans="16:30" ht="4.5" customHeight="1" x14ac:dyDescent="0.2">
      <c r="P23362" s="75"/>
      <c r="Q23362" s="75"/>
      <c r="W23362" s="75"/>
      <c r="AD23362" s="77"/>
    </row>
    <row r="23363" spans="16:30" ht="4.5" customHeight="1" x14ac:dyDescent="0.2">
      <c r="P23363" s="75"/>
      <c r="Q23363" s="75"/>
      <c r="W23363" s="75"/>
      <c r="AD23363" s="77"/>
    </row>
    <row r="23364" spans="16:30" ht="4.5" customHeight="1" x14ac:dyDescent="0.2">
      <c r="P23364" s="75"/>
      <c r="Q23364" s="75"/>
      <c r="W23364" s="75"/>
      <c r="AD23364" s="77"/>
    </row>
    <row r="23365" spans="16:30" ht="4.5" customHeight="1" x14ac:dyDescent="0.2">
      <c r="P23365" s="75"/>
      <c r="Q23365" s="75"/>
      <c r="W23365" s="75"/>
      <c r="AD23365" s="77"/>
    </row>
    <row r="23366" spans="16:30" ht="4.5" customHeight="1" x14ac:dyDescent="0.2">
      <c r="P23366" s="75"/>
      <c r="Q23366" s="75"/>
      <c r="W23366" s="75"/>
      <c r="AD23366" s="77"/>
    </row>
    <row r="23367" spans="16:30" ht="4.5" customHeight="1" x14ac:dyDescent="0.2">
      <c r="P23367" s="75"/>
      <c r="Q23367" s="75"/>
      <c r="W23367" s="75"/>
      <c r="AD23367" s="77"/>
    </row>
    <row r="23368" spans="16:30" ht="4.5" customHeight="1" x14ac:dyDescent="0.2">
      <c r="P23368" s="75"/>
      <c r="Q23368" s="75"/>
      <c r="W23368" s="75"/>
      <c r="AD23368" s="77"/>
    </row>
    <row r="23369" spans="16:30" ht="4.5" customHeight="1" x14ac:dyDescent="0.2">
      <c r="P23369" s="75"/>
      <c r="Q23369" s="75"/>
      <c r="W23369" s="75"/>
      <c r="AD23369" s="77"/>
    </row>
    <row r="23370" spans="16:30" ht="4.5" customHeight="1" x14ac:dyDescent="0.2">
      <c r="P23370" s="75"/>
      <c r="Q23370" s="75"/>
      <c r="W23370" s="75"/>
      <c r="AD23370" s="77"/>
    </row>
    <row r="23371" spans="16:30" ht="4.5" customHeight="1" x14ac:dyDescent="0.2">
      <c r="P23371" s="75"/>
      <c r="Q23371" s="75"/>
      <c r="W23371" s="75"/>
      <c r="AD23371" s="77"/>
    </row>
    <row r="23372" spans="16:30" ht="4.5" customHeight="1" x14ac:dyDescent="0.2">
      <c r="P23372" s="75"/>
      <c r="Q23372" s="75"/>
      <c r="W23372" s="75"/>
      <c r="AD23372" s="77"/>
    </row>
    <row r="23373" spans="16:30" ht="4.5" customHeight="1" x14ac:dyDescent="0.2">
      <c r="P23373" s="75"/>
      <c r="Q23373" s="75"/>
      <c r="W23373" s="75"/>
      <c r="AD23373" s="77"/>
    </row>
    <row r="23374" spans="16:30" ht="4.5" customHeight="1" x14ac:dyDescent="0.2">
      <c r="P23374" s="75"/>
      <c r="Q23374" s="75"/>
      <c r="W23374" s="75"/>
      <c r="AD23374" s="77"/>
    </row>
    <row r="23375" spans="16:30" ht="4.5" customHeight="1" x14ac:dyDescent="0.2">
      <c r="P23375" s="75"/>
      <c r="Q23375" s="75"/>
      <c r="W23375" s="75"/>
      <c r="AD23375" s="77"/>
    </row>
    <row r="23376" spans="16:30" ht="4.5" customHeight="1" x14ac:dyDescent="0.2">
      <c r="P23376" s="75"/>
      <c r="Q23376" s="75"/>
      <c r="W23376" s="75"/>
      <c r="AD23376" s="77"/>
    </row>
    <row r="23377" spans="16:30" ht="4.5" customHeight="1" x14ac:dyDescent="0.2">
      <c r="P23377" s="75"/>
      <c r="Q23377" s="75"/>
      <c r="W23377" s="75"/>
      <c r="AD23377" s="77"/>
    </row>
    <row r="23378" spans="16:30" ht="4.5" customHeight="1" x14ac:dyDescent="0.2">
      <c r="P23378" s="75"/>
      <c r="Q23378" s="75"/>
      <c r="W23378" s="75"/>
      <c r="AD23378" s="77"/>
    </row>
    <row r="23379" spans="16:30" ht="4.5" customHeight="1" x14ac:dyDescent="0.2">
      <c r="P23379" s="75"/>
      <c r="Q23379" s="75"/>
      <c r="W23379" s="75"/>
      <c r="AD23379" s="77"/>
    </row>
    <row r="23380" spans="16:30" ht="4.5" customHeight="1" x14ac:dyDescent="0.2">
      <c r="P23380" s="75"/>
      <c r="Q23380" s="75"/>
      <c r="W23380" s="75"/>
      <c r="AD23380" s="77"/>
    </row>
    <row r="23381" spans="16:30" ht="4.5" customHeight="1" x14ac:dyDescent="0.2">
      <c r="P23381" s="75"/>
      <c r="Q23381" s="75"/>
      <c r="W23381" s="75"/>
      <c r="AD23381" s="77"/>
    </row>
    <row r="23382" spans="16:30" ht="4.5" customHeight="1" x14ac:dyDescent="0.2">
      <c r="P23382" s="75"/>
      <c r="Q23382" s="75"/>
      <c r="W23382" s="75"/>
      <c r="AD23382" s="77"/>
    </row>
    <row r="23383" spans="16:30" ht="4.5" customHeight="1" x14ac:dyDescent="0.2">
      <c r="P23383" s="75"/>
      <c r="Q23383" s="75"/>
      <c r="W23383" s="75"/>
      <c r="AD23383" s="77"/>
    </row>
    <row r="23384" spans="16:30" ht="4.5" customHeight="1" x14ac:dyDescent="0.2">
      <c r="P23384" s="75"/>
      <c r="Q23384" s="75"/>
      <c r="W23384" s="75"/>
      <c r="AD23384" s="77"/>
    </row>
    <row r="23385" spans="16:30" ht="4.5" customHeight="1" x14ac:dyDescent="0.2">
      <c r="P23385" s="75"/>
      <c r="Q23385" s="75"/>
      <c r="W23385" s="75"/>
      <c r="AD23385" s="77"/>
    </row>
    <row r="23386" spans="16:30" ht="4.5" customHeight="1" x14ac:dyDescent="0.2">
      <c r="P23386" s="75"/>
      <c r="Q23386" s="75"/>
      <c r="W23386" s="75"/>
      <c r="AD23386" s="77"/>
    </row>
    <row r="23387" spans="16:30" ht="4.5" customHeight="1" x14ac:dyDescent="0.2">
      <c r="P23387" s="75"/>
      <c r="Q23387" s="75"/>
      <c r="W23387" s="75"/>
      <c r="AD23387" s="77"/>
    </row>
    <row r="23388" spans="16:30" ht="4.5" customHeight="1" x14ac:dyDescent="0.2">
      <c r="P23388" s="75"/>
      <c r="Q23388" s="75"/>
      <c r="W23388" s="75"/>
      <c r="AD23388" s="77"/>
    </row>
    <row r="23389" spans="16:30" ht="4.5" customHeight="1" x14ac:dyDescent="0.2">
      <c r="P23389" s="75"/>
      <c r="Q23389" s="75"/>
      <c r="W23389" s="75"/>
      <c r="AD23389" s="77"/>
    </row>
    <row r="23390" spans="16:30" ht="4.5" customHeight="1" x14ac:dyDescent="0.2">
      <c r="P23390" s="75"/>
      <c r="Q23390" s="75"/>
      <c r="W23390" s="75"/>
      <c r="AD23390" s="77"/>
    </row>
    <row r="23391" spans="16:30" ht="4.5" customHeight="1" x14ac:dyDescent="0.2">
      <c r="P23391" s="75"/>
      <c r="Q23391" s="75"/>
      <c r="W23391" s="75"/>
      <c r="AD23391" s="77"/>
    </row>
    <row r="23392" spans="16:30" ht="4.5" customHeight="1" x14ac:dyDescent="0.2">
      <c r="P23392" s="75"/>
      <c r="Q23392" s="75"/>
      <c r="W23392" s="75"/>
      <c r="AD23392" s="77"/>
    </row>
    <row r="23393" spans="16:30" ht="4.5" customHeight="1" x14ac:dyDescent="0.2">
      <c r="P23393" s="75"/>
      <c r="Q23393" s="75"/>
      <c r="W23393" s="75"/>
      <c r="AD23393" s="77"/>
    </row>
    <row r="23394" spans="16:30" ht="4.5" customHeight="1" x14ac:dyDescent="0.2">
      <c r="P23394" s="75"/>
      <c r="Q23394" s="75"/>
      <c r="W23394" s="75"/>
      <c r="AD23394" s="77"/>
    </row>
    <row r="23395" spans="16:30" ht="4.5" customHeight="1" x14ac:dyDescent="0.2">
      <c r="P23395" s="75"/>
      <c r="Q23395" s="75"/>
      <c r="W23395" s="75"/>
      <c r="AD23395" s="77"/>
    </row>
    <row r="23396" spans="16:30" ht="4.5" customHeight="1" x14ac:dyDescent="0.2">
      <c r="P23396" s="75"/>
      <c r="Q23396" s="75"/>
      <c r="W23396" s="75"/>
      <c r="AD23396" s="77"/>
    </row>
    <row r="23397" spans="16:30" ht="4.5" customHeight="1" x14ac:dyDescent="0.2">
      <c r="P23397" s="75"/>
      <c r="Q23397" s="75"/>
      <c r="W23397" s="75"/>
      <c r="AD23397" s="77"/>
    </row>
    <row r="23398" spans="16:30" ht="4.5" customHeight="1" x14ac:dyDescent="0.2">
      <c r="P23398" s="75"/>
      <c r="Q23398" s="75"/>
      <c r="W23398" s="75"/>
      <c r="AD23398" s="77"/>
    </row>
    <row r="23399" spans="16:30" ht="4.5" customHeight="1" x14ac:dyDescent="0.2">
      <c r="P23399" s="75"/>
      <c r="Q23399" s="75"/>
      <c r="W23399" s="75"/>
      <c r="AD23399" s="77"/>
    </row>
    <row r="23400" spans="16:30" ht="4.5" customHeight="1" x14ac:dyDescent="0.2">
      <c r="P23400" s="75"/>
      <c r="Q23400" s="75"/>
      <c r="W23400" s="75"/>
      <c r="AD23400" s="77"/>
    </row>
    <row r="23401" spans="16:30" ht="4.5" customHeight="1" x14ac:dyDescent="0.2">
      <c r="P23401" s="75"/>
      <c r="Q23401" s="75"/>
      <c r="W23401" s="75"/>
      <c r="AD23401" s="77"/>
    </row>
    <row r="23402" spans="16:30" ht="4.5" customHeight="1" x14ac:dyDescent="0.2">
      <c r="P23402" s="75"/>
      <c r="Q23402" s="75"/>
      <c r="W23402" s="75"/>
      <c r="AD23402" s="77"/>
    </row>
    <row r="23403" spans="16:30" ht="4.5" customHeight="1" x14ac:dyDescent="0.2">
      <c r="P23403" s="75"/>
      <c r="Q23403" s="75"/>
      <c r="W23403" s="75"/>
      <c r="AD23403" s="77"/>
    </row>
    <row r="23404" spans="16:30" ht="4.5" customHeight="1" x14ac:dyDescent="0.2">
      <c r="P23404" s="75"/>
      <c r="Q23404" s="75"/>
      <c r="W23404" s="75"/>
      <c r="AD23404" s="77"/>
    </row>
    <row r="23405" spans="16:30" ht="4.5" customHeight="1" x14ac:dyDescent="0.2">
      <c r="P23405" s="75"/>
      <c r="Q23405" s="75"/>
      <c r="W23405" s="75"/>
      <c r="AD23405" s="77"/>
    </row>
    <row r="23406" spans="16:30" ht="4.5" customHeight="1" x14ac:dyDescent="0.2">
      <c r="P23406" s="75"/>
      <c r="Q23406" s="75"/>
      <c r="W23406" s="75"/>
      <c r="AD23406" s="77"/>
    </row>
    <row r="23407" spans="16:30" ht="4.5" customHeight="1" x14ac:dyDescent="0.2">
      <c r="P23407" s="75"/>
      <c r="Q23407" s="75"/>
      <c r="W23407" s="75"/>
      <c r="AD23407" s="77"/>
    </row>
    <row r="23408" spans="16:30" ht="4.5" customHeight="1" x14ac:dyDescent="0.2">
      <c r="P23408" s="75"/>
      <c r="Q23408" s="75"/>
      <c r="W23408" s="75"/>
      <c r="AD23408" s="77"/>
    </row>
    <row r="23409" spans="16:30" ht="4.5" customHeight="1" x14ac:dyDescent="0.2">
      <c r="P23409" s="75"/>
      <c r="Q23409" s="75"/>
      <c r="W23409" s="75"/>
      <c r="AD23409" s="77"/>
    </row>
    <row r="23410" spans="16:30" ht="4.5" customHeight="1" x14ac:dyDescent="0.2">
      <c r="P23410" s="75"/>
      <c r="Q23410" s="75"/>
      <c r="W23410" s="75"/>
      <c r="AD23410" s="77"/>
    </row>
    <row r="23411" spans="16:30" ht="4.5" customHeight="1" x14ac:dyDescent="0.2">
      <c r="P23411" s="75"/>
      <c r="Q23411" s="75"/>
      <c r="W23411" s="75"/>
      <c r="AD23411" s="77"/>
    </row>
    <row r="23412" spans="16:30" ht="4.5" customHeight="1" x14ac:dyDescent="0.2">
      <c r="P23412" s="75"/>
      <c r="Q23412" s="75"/>
      <c r="W23412" s="75"/>
      <c r="AD23412" s="77"/>
    </row>
    <row r="23413" spans="16:30" ht="4.5" customHeight="1" x14ac:dyDescent="0.2">
      <c r="P23413" s="75"/>
      <c r="Q23413" s="75"/>
      <c r="W23413" s="75"/>
      <c r="AD23413" s="77"/>
    </row>
    <row r="23414" spans="16:30" ht="4.5" customHeight="1" x14ac:dyDescent="0.2">
      <c r="P23414" s="75"/>
      <c r="Q23414" s="75"/>
      <c r="W23414" s="75"/>
      <c r="AD23414" s="77"/>
    </row>
    <row r="23415" spans="16:30" ht="4.5" customHeight="1" x14ac:dyDescent="0.2">
      <c r="P23415" s="75"/>
      <c r="Q23415" s="75"/>
      <c r="W23415" s="75"/>
      <c r="AD23415" s="77"/>
    </row>
    <row r="23416" spans="16:30" ht="4.5" customHeight="1" x14ac:dyDescent="0.2">
      <c r="P23416" s="75"/>
      <c r="Q23416" s="75"/>
      <c r="W23416" s="75"/>
      <c r="AD23416" s="77"/>
    </row>
    <row r="23417" spans="16:30" ht="4.5" customHeight="1" x14ac:dyDescent="0.2">
      <c r="P23417" s="75"/>
      <c r="Q23417" s="75"/>
      <c r="W23417" s="75"/>
      <c r="AD23417" s="77"/>
    </row>
    <row r="23418" spans="16:30" ht="4.5" customHeight="1" x14ac:dyDescent="0.2">
      <c r="P23418" s="75"/>
      <c r="Q23418" s="75"/>
      <c r="W23418" s="75"/>
      <c r="AD23418" s="77"/>
    </row>
    <row r="23419" spans="16:30" ht="4.5" customHeight="1" x14ac:dyDescent="0.2">
      <c r="P23419" s="75"/>
      <c r="Q23419" s="75"/>
      <c r="W23419" s="75"/>
      <c r="AD23419" s="77"/>
    </row>
    <row r="23420" spans="16:30" ht="4.5" customHeight="1" x14ac:dyDescent="0.2">
      <c r="P23420" s="75"/>
      <c r="Q23420" s="75"/>
      <c r="W23420" s="75"/>
      <c r="AD23420" s="77"/>
    </row>
    <row r="23421" spans="16:30" ht="4.5" customHeight="1" x14ac:dyDescent="0.2">
      <c r="P23421" s="75"/>
      <c r="Q23421" s="75"/>
      <c r="W23421" s="75"/>
      <c r="AD23421" s="77"/>
    </row>
    <row r="23422" spans="16:30" ht="4.5" customHeight="1" x14ac:dyDescent="0.2">
      <c r="P23422" s="75"/>
      <c r="Q23422" s="75"/>
      <c r="W23422" s="75"/>
      <c r="AD23422" s="77"/>
    </row>
    <row r="23423" spans="16:30" ht="4.5" customHeight="1" x14ac:dyDescent="0.2">
      <c r="P23423" s="75"/>
      <c r="Q23423" s="75"/>
      <c r="W23423" s="75"/>
      <c r="AD23423" s="77"/>
    </row>
    <row r="23424" spans="16:30" ht="4.5" customHeight="1" x14ac:dyDescent="0.2">
      <c r="P23424" s="75"/>
      <c r="Q23424" s="75"/>
      <c r="W23424" s="75"/>
      <c r="AD23424" s="77"/>
    </row>
    <row r="23425" spans="16:30" ht="4.5" customHeight="1" x14ac:dyDescent="0.2">
      <c r="P23425" s="75"/>
      <c r="Q23425" s="75"/>
      <c r="W23425" s="75"/>
      <c r="AD23425" s="77"/>
    </row>
    <row r="23426" spans="16:30" ht="4.5" customHeight="1" x14ac:dyDescent="0.2">
      <c r="P23426" s="75"/>
      <c r="Q23426" s="75"/>
      <c r="W23426" s="75"/>
      <c r="AD23426" s="77"/>
    </row>
    <row r="23427" spans="16:30" ht="4.5" customHeight="1" x14ac:dyDescent="0.2">
      <c r="P23427" s="75"/>
      <c r="Q23427" s="75"/>
      <c r="W23427" s="75"/>
      <c r="AD23427" s="77"/>
    </row>
    <row r="23428" spans="16:30" ht="4.5" customHeight="1" x14ac:dyDescent="0.2">
      <c r="P23428" s="75"/>
      <c r="Q23428" s="75"/>
      <c r="W23428" s="75"/>
      <c r="AD23428" s="77"/>
    </row>
    <row r="23429" spans="16:30" ht="4.5" customHeight="1" x14ac:dyDescent="0.2">
      <c r="P23429" s="75"/>
      <c r="Q23429" s="75"/>
      <c r="W23429" s="75"/>
      <c r="AD23429" s="77"/>
    </row>
    <row r="23430" spans="16:30" ht="4.5" customHeight="1" x14ac:dyDescent="0.2">
      <c r="P23430" s="75"/>
      <c r="Q23430" s="75"/>
      <c r="W23430" s="75"/>
      <c r="AD23430" s="77"/>
    </row>
    <row r="23431" spans="16:30" ht="4.5" customHeight="1" x14ac:dyDescent="0.2">
      <c r="P23431" s="75"/>
      <c r="Q23431" s="75"/>
      <c r="W23431" s="75"/>
      <c r="AD23431" s="77"/>
    </row>
    <row r="23432" spans="16:30" ht="4.5" customHeight="1" x14ac:dyDescent="0.2">
      <c r="P23432" s="75"/>
      <c r="Q23432" s="75"/>
      <c r="W23432" s="75"/>
      <c r="AD23432" s="77"/>
    </row>
    <row r="23433" spans="16:30" ht="4.5" customHeight="1" x14ac:dyDescent="0.2">
      <c r="P23433" s="75"/>
      <c r="Q23433" s="75"/>
      <c r="W23433" s="75"/>
      <c r="AD23433" s="77"/>
    </row>
    <row r="23434" spans="16:30" ht="4.5" customHeight="1" x14ac:dyDescent="0.2">
      <c r="P23434" s="75"/>
      <c r="Q23434" s="75"/>
      <c r="W23434" s="75"/>
      <c r="AD23434" s="77"/>
    </row>
    <row r="23435" spans="16:30" ht="4.5" customHeight="1" x14ac:dyDescent="0.2">
      <c r="P23435" s="75"/>
      <c r="Q23435" s="75"/>
      <c r="W23435" s="75"/>
      <c r="AD23435" s="77"/>
    </row>
    <row r="23436" spans="16:30" ht="4.5" customHeight="1" x14ac:dyDescent="0.2">
      <c r="P23436" s="75"/>
      <c r="Q23436" s="75"/>
      <c r="W23436" s="75"/>
      <c r="AD23436" s="77"/>
    </row>
    <row r="23437" spans="16:30" ht="4.5" customHeight="1" x14ac:dyDescent="0.2">
      <c r="P23437" s="75"/>
      <c r="Q23437" s="75"/>
      <c r="W23437" s="75"/>
      <c r="AD23437" s="77"/>
    </row>
    <row r="23438" spans="16:30" ht="4.5" customHeight="1" x14ac:dyDescent="0.2">
      <c r="P23438" s="75"/>
      <c r="Q23438" s="75"/>
      <c r="W23438" s="75"/>
      <c r="AD23438" s="77"/>
    </row>
    <row r="23439" spans="16:30" ht="4.5" customHeight="1" x14ac:dyDescent="0.2">
      <c r="P23439" s="75"/>
      <c r="Q23439" s="75"/>
      <c r="W23439" s="75"/>
      <c r="AD23439" s="77"/>
    </row>
    <row r="23440" spans="16:30" ht="4.5" customHeight="1" x14ac:dyDescent="0.2">
      <c r="P23440" s="75"/>
      <c r="Q23440" s="75"/>
      <c r="W23440" s="75"/>
      <c r="AD23440" s="77"/>
    </row>
    <row r="23441" spans="16:30" ht="4.5" customHeight="1" x14ac:dyDescent="0.2">
      <c r="P23441" s="75"/>
      <c r="Q23441" s="75"/>
      <c r="W23441" s="75"/>
      <c r="AD23441" s="77"/>
    </row>
    <row r="23442" spans="16:30" ht="4.5" customHeight="1" x14ac:dyDescent="0.2">
      <c r="P23442" s="75"/>
      <c r="Q23442" s="75"/>
      <c r="W23442" s="75"/>
      <c r="AD23442" s="77"/>
    </row>
    <row r="23443" spans="16:30" ht="4.5" customHeight="1" x14ac:dyDescent="0.2">
      <c r="P23443" s="75"/>
      <c r="Q23443" s="75"/>
      <c r="W23443" s="75"/>
      <c r="AD23443" s="77"/>
    </row>
    <row r="23444" spans="16:30" ht="4.5" customHeight="1" x14ac:dyDescent="0.2">
      <c r="P23444" s="75"/>
      <c r="Q23444" s="75"/>
      <c r="W23444" s="75"/>
      <c r="AD23444" s="77"/>
    </row>
    <row r="23445" spans="16:30" ht="4.5" customHeight="1" x14ac:dyDescent="0.2">
      <c r="P23445" s="75"/>
      <c r="Q23445" s="75"/>
      <c r="W23445" s="75"/>
      <c r="AD23445" s="77"/>
    </row>
    <row r="23446" spans="16:30" ht="4.5" customHeight="1" x14ac:dyDescent="0.2">
      <c r="P23446" s="75"/>
      <c r="Q23446" s="75"/>
      <c r="W23446" s="75"/>
      <c r="AD23446" s="77"/>
    </row>
    <row r="23447" spans="16:30" ht="4.5" customHeight="1" x14ac:dyDescent="0.2">
      <c r="P23447" s="75"/>
      <c r="Q23447" s="75"/>
      <c r="W23447" s="75"/>
      <c r="AD23447" s="77"/>
    </row>
    <row r="23448" spans="16:30" ht="4.5" customHeight="1" x14ac:dyDescent="0.2">
      <c r="P23448" s="75"/>
      <c r="Q23448" s="75"/>
      <c r="W23448" s="75"/>
      <c r="AD23448" s="77"/>
    </row>
    <row r="23449" spans="16:30" ht="4.5" customHeight="1" x14ac:dyDescent="0.2">
      <c r="P23449" s="75"/>
      <c r="Q23449" s="75"/>
      <c r="W23449" s="75"/>
      <c r="AD23449" s="77"/>
    </row>
    <row r="23450" spans="16:30" ht="4.5" customHeight="1" x14ac:dyDescent="0.2">
      <c r="P23450" s="75"/>
      <c r="Q23450" s="75"/>
      <c r="W23450" s="75"/>
      <c r="AD23450" s="77"/>
    </row>
    <row r="23451" spans="16:30" ht="4.5" customHeight="1" x14ac:dyDescent="0.2">
      <c r="P23451" s="75"/>
      <c r="Q23451" s="75"/>
      <c r="W23451" s="75"/>
      <c r="AD23451" s="77"/>
    </row>
    <row r="23452" spans="16:30" ht="4.5" customHeight="1" x14ac:dyDescent="0.2">
      <c r="P23452" s="75"/>
      <c r="Q23452" s="75"/>
      <c r="W23452" s="75"/>
      <c r="AD23452" s="77"/>
    </row>
    <row r="23453" spans="16:30" ht="4.5" customHeight="1" x14ac:dyDescent="0.2">
      <c r="P23453" s="75"/>
      <c r="Q23453" s="75"/>
      <c r="W23453" s="75"/>
      <c r="AD23453" s="77"/>
    </row>
    <row r="23454" spans="16:30" ht="4.5" customHeight="1" x14ac:dyDescent="0.2">
      <c r="P23454" s="75"/>
      <c r="Q23454" s="75"/>
      <c r="W23454" s="75"/>
      <c r="AD23454" s="77"/>
    </row>
    <row r="23455" spans="16:30" ht="4.5" customHeight="1" x14ac:dyDescent="0.2">
      <c r="P23455" s="75"/>
      <c r="Q23455" s="75"/>
      <c r="W23455" s="75"/>
      <c r="AD23455" s="77"/>
    </row>
    <row r="23456" spans="16:30" ht="4.5" customHeight="1" x14ac:dyDescent="0.2">
      <c r="P23456" s="75"/>
      <c r="Q23456" s="75"/>
      <c r="W23456" s="75"/>
      <c r="AD23456" s="77"/>
    </row>
    <row r="23457" spans="16:30" ht="4.5" customHeight="1" x14ac:dyDescent="0.2">
      <c r="P23457" s="75"/>
      <c r="Q23457" s="75"/>
      <c r="W23457" s="75"/>
      <c r="AD23457" s="77"/>
    </row>
    <row r="23458" spans="16:30" ht="4.5" customHeight="1" x14ac:dyDescent="0.2">
      <c r="P23458" s="75"/>
      <c r="Q23458" s="75"/>
      <c r="W23458" s="75"/>
      <c r="AD23458" s="77"/>
    </row>
    <row r="23459" spans="16:30" ht="4.5" customHeight="1" x14ac:dyDescent="0.2">
      <c r="P23459" s="75"/>
      <c r="Q23459" s="75"/>
      <c r="W23459" s="75"/>
      <c r="AD23459" s="77"/>
    </row>
    <row r="23460" spans="16:30" ht="4.5" customHeight="1" x14ac:dyDescent="0.2">
      <c r="P23460" s="75"/>
      <c r="Q23460" s="75"/>
      <c r="W23460" s="75"/>
      <c r="AD23460" s="77"/>
    </row>
    <row r="23461" spans="16:30" ht="4.5" customHeight="1" x14ac:dyDescent="0.2">
      <c r="P23461" s="75"/>
      <c r="Q23461" s="75"/>
      <c r="W23461" s="75"/>
      <c r="AD23461" s="77"/>
    </row>
    <row r="23462" spans="16:30" ht="4.5" customHeight="1" x14ac:dyDescent="0.2">
      <c r="P23462" s="75"/>
      <c r="Q23462" s="75"/>
      <c r="W23462" s="75"/>
      <c r="AD23462" s="77"/>
    </row>
    <row r="23463" spans="16:30" ht="4.5" customHeight="1" x14ac:dyDescent="0.2">
      <c r="P23463" s="75"/>
      <c r="Q23463" s="75"/>
      <c r="W23463" s="75"/>
      <c r="AD23463" s="77"/>
    </row>
    <row r="23464" spans="16:30" ht="4.5" customHeight="1" x14ac:dyDescent="0.2">
      <c r="P23464" s="75"/>
      <c r="Q23464" s="75"/>
      <c r="W23464" s="75"/>
      <c r="AD23464" s="77"/>
    </row>
    <row r="23465" spans="16:30" ht="4.5" customHeight="1" x14ac:dyDescent="0.2">
      <c r="P23465" s="75"/>
      <c r="Q23465" s="75"/>
      <c r="W23465" s="75"/>
      <c r="AD23465" s="77"/>
    </row>
    <row r="23466" spans="16:30" ht="4.5" customHeight="1" x14ac:dyDescent="0.2">
      <c r="P23466" s="75"/>
      <c r="Q23466" s="75"/>
      <c r="W23466" s="75"/>
      <c r="AD23466" s="77"/>
    </row>
    <row r="23467" spans="16:30" ht="4.5" customHeight="1" x14ac:dyDescent="0.2">
      <c r="P23467" s="75"/>
      <c r="Q23467" s="75"/>
      <c r="W23467" s="75"/>
      <c r="AD23467" s="77"/>
    </row>
    <row r="23468" spans="16:30" ht="4.5" customHeight="1" x14ac:dyDescent="0.2">
      <c r="P23468" s="75"/>
      <c r="Q23468" s="75"/>
      <c r="W23468" s="75"/>
      <c r="AD23468" s="77"/>
    </row>
    <row r="23469" spans="16:30" ht="4.5" customHeight="1" x14ac:dyDescent="0.2">
      <c r="P23469" s="75"/>
      <c r="Q23469" s="75"/>
      <c r="W23469" s="75"/>
      <c r="AD23469" s="77"/>
    </row>
    <row r="23470" spans="16:30" ht="4.5" customHeight="1" x14ac:dyDescent="0.2">
      <c r="P23470" s="75"/>
      <c r="Q23470" s="75"/>
      <c r="W23470" s="75"/>
      <c r="AD23470" s="77"/>
    </row>
    <row r="23471" spans="16:30" ht="4.5" customHeight="1" x14ac:dyDescent="0.2">
      <c r="P23471" s="75"/>
      <c r="Q23471" s="75"/>
      <c r="W23471" s="75"/>
      <c r="AD23471" s="77"/>
    </row>
    <row r="23472" spans="16:30" ht="4.5" customHeight="1" x14ac:dyDescent="0.2">
      <c r="P23472" s="75"/>
      <c r="Q23472" s="75"/>
      <c r="W23472" s="75"/>
      <c r="AD23472" s="77"/>
    </row>
    <row r="23473" spans="16:30" ht="4.5" customHeight="1" x14ac:dyDescent="0.2">
      <c r="P23473" s="75"/>
      <c r="Q23473" s="75"/>
      <c r="W23473" s="75"/>
      <c r="AD23473" s="77"/>
    </row>
    <row r="23474" spans="16:30" ht="4.5" customHeight="1" x14ac:dyDescent="0.2">
      <c r="P23474" s="75"/>
      <c r="Q23474" s="75"/>
      <c r="W23474" s="75"/>
      <c r="AD23474" s="77"/>
    </row>
    <row r="23475" spans="16:30" ht="4.5" customHeight="1" x14ac:dyDescent="0.2">
      <c r="P23475" s="75"/>
      <c r="Q23475" s="75"/>
      <c r="W23475" s="75"/>
      <c r="AD23475" s="77"/>
    </row>
    <row r="23476" spans="16:30" ht="4.5" customHeight="1" x14ac:dyDescent="0.2">
      <c r="P23476" s="75"/>
      <c r="Q23476" s="75"/>
      <c r="W23476" s="75"/>
      <c r="AD23476" s="77"/>
    </row>
    <row r="23477" spans="16:30" ht="4.5" customHeight="1" x14ac:dyDescent="0.2">
      <c r="P23477" s="75"/>
      <c r="Q23477" s="75"/>
      <c r="W23477" s="75"/>
      <c r="AD23477" s="77"/>
    </row>
    <row r="23478" spans="16:30" ht="4.5" customHeight="1" x14ac:dyDescent="0.2">
      <c r="P23478" s="75"/>
      <c r="Q23478" s="75"/>
      <c r="W23478" s="75"/>
      <c r="AD23478" s="77"/>
    </row>
    <row r="23479" spans="16:30" ht="4.5" customHeight="1" x14ac:dyDescent="0.2">
      <c r="P23479" s="75"/>
      <c r="Q23479" s="75"/>
      <c r="W23479" s="75"/>
      <c r="AD23479" s="77"/>
    </row>
    <row r="23480" spans="16:30" ht="4.5" customHeight="1" x14ac:dyDescent="0.2">
      <c r="P23480" s="75"/>
      <c r="Q23480" s="75"/>
      <c r="W23480" s="75"/>
      <c r="AD23480" s="77"/>
    </row>
    <row r="23481" spans="16:30" ht="4.5" customHeight="1" x14ac:dyDescent="0.2">
      <c r="P23481" s="75"/>
      <c r="Q23481" s="75"/>
      <c r="W23481" s="75"/>
      <c r="AD23481" s="77"/>
    </row>
    <row r="23482" spans="16:30" ht="4.5" customHeight="1" x14ac:dyDescent="0.2">
      <c r="P23482" s="75"/>
      <c r="Q23482" s="75"/>
      <c r="W23482" s="75"/>
      <c r="AD23482" s="77"/>
    </row>
    <row r="23483" spans="16:30" ht="4.5" customHeight="1" x14ac:dyDescent="0.2">
      <c r="P23483" s="75"/>
      <c r="Q23483" s="75"/>
      <c r="W23483" s="75"/>
      <c r="AD23483" s="77"/>
    </row>
    <row r="23484" spans="16:30" ht="4.5" customHeight="1" x14ac:dyDescent="0.2">
      <c r="P23484" s="75"/>
      <c r="Q23484" s="75"/>
      <c r="W23484" s="75"/>
      <c r="AD23484" s="77"/>
    </row>
    <row r="23485" spans="16:30" ht="4.5" customHeight="1" x14ac:dyDescent="0.2">
      <c r="P23485" s="75"/>
      <c r="Q23485" s="75"/>
      <c r="W23485" s="75"/>
      <c r="AD23485" s="77"/>
    </row>
    <row r="23486" spans="16:30" ht="4.5" customHeight="1" x14ac:dyDescent="0.2">
      <c r="P23486" s="75"/>
      <c r="Q23486" s="75"/>
      <c r="W23486" s="75"/>
      <c r="AD23486" s="77"/>
    </row>
    <row r="23487" spans="16:30" ht="4.5" customHeight="1" x14ac:dyDescent="0.2">
      <c r="P23487" s="75"/>
      <c r="Q23487" s="75"/>
      <c r="W23487" s="75"/>
      <c r="AD23487" s="77"/>
    </row>
    <row r="23488" spans="16:30" ht="4.5" customHeight="1" x14ac:dyDescent="0.2">
      <c r="P23488" s="75"/>
      <c r="Q23488" s="75"/>
      <c r="W23488" s="75"/>
      <c r="AD23488" s="77"/>
    </row>
    <row r="23489" spans="16:30" ht="4.5" customHeight="1" x14ac:dyDescent="0.2">
      <c r="P23489" s="75"/>
      <c r="Q23489" s="75"/>
      <c r="W23489" s="75"/>
      <c r="AD23489" s="77"/>
    </row>
    <row r="23490" spans="16:30" ht="4.5" customHeight="1" x14ac:dyDescent="0.2">
      <c r="P23490" s="75"/>
      <c r="Q23490" s="75"/>
      <c r="W23490" s="75"/>
      <c r="AD23490" s="77"/>
    </row>
    <row r="23491" spans="16:30" ht="4.5" customHeight="1" x14ac:dyDescent="0.2">
      <c r="P23491" s="75"/>
      <c r="Q23491" s="75"/>
      <c r="W23491" s="75"/>
      <c r="AD23491" s="77"/>
    </row>
    <row r="23492" spans="16:30" ht="4.5" customHeight="1" x14ac:dyDescent="0.2">
      <c r="P23492" s="75"/>
      <c r="Q23492" s="75"/>
      <c r="W23492" s="75"/>
      <c r="AD23492" s="77"/>
    </row>
    <row r="23493" spans="16:30" ht="4.5" customHeight="1" x14ac:dyDescent="0.2">
      <c r="P23493" s="75"/>
      <c r="Q23493" s="75"/>
      <c r="W23493" s="75"/>
      <c r="AD23493" s="77"/>
    </row>
    <row r="23494" spans="16:30" ht="4.5" customHeight="1" x14ac:dyDescent="0.2">
      <c r="P23494" s="75"/>
      <c r="Q23494" s="75"/>
      <c r="W23494" s="75"/>
      <c r="AD23494" s="77"/>
    </row>
    <row r="23495" spans="16:30" ht="4.5" customHeight="1" x14ac:dyDescent="0.2">
      <c r="P23495" s="75"/>
      <c r="Q23495" s="75"/>
      <c r="W23495" s="75"/>
      <c r="AD23495" s="77"/>
    </row>
    <row r="23496" spans="16:30" ht="4.5" customHeight="1" x14ac:dyDescent="0.2">
      <c r="P23496" s="75"/>
      <c r="Q23496" s="75"/>
      <c r="W23496" s="75"/>
      <c r="AD23496" s="77"/>
    </row>
    <row r="23497" spans="16:30" ht="4.5" customHeight="1" x14ac:dyDescent="0.2">
      <c r="P23497" s="75"/>
      <c r="Q23497" s="75"/>
      <c r="W23497" s="75"/>
      <c r="AD23497" s="77"/>
    </row>
    <row r="23498" spans="16:30" ht="4.5" customHeight="1" x14ac:dyDescent="0.2">
      <c r="P23498" s="75"/>
      <c r="Q23498" s="75"/>
      <c r="W23498" s="75"/>
      <c r="AD23498" s="77"/>
    </row>
    <row r="23499" spans="16:30" ht="4.5" customHeight="1" x14ac:dyDescent="0.2">
      <c r="P23499" s="75"/>
      <c r="Q23499" s="75"/>
      <c r="W23499" s="75"/>
      <c r="AD23499" s="77"/>
    </row>
    <row r="23500" spans="16:30" ht="4.5" customHeight="1" x14ac:dyDescent="0.2">
      <c r="P23500" s="75"/>
      <c r="Q23500" s="75"/>
      <c r="W23500" s="75"/>
      <c r="AD23500" s="77"/>
    </row>
    <row r="23501" spans="16:30" ht="4.5" customHeight="1" x14ac:dyDescent="0.2">
      <c r="P23501" s="75"/>
      <c r="Q23501" s="75"/>
      <c r="W23501" s="75"/>
      <c r="AD23501" s="77"/>
    </row>
    <row r="23502" spans="16:30" ht="4.5" customHeight="1" x14ac:dyDescent="0.2">
      <c r="P23502" s="75"/>
      <c r="Q23502" s="75"/>
      <c r="W23502" s="75"/>
      <c r="AD23502" s="77"/>
    </row>
    <row r="23503" spans="16:30" ht="4.5" customHeight="1" x14ac:dyDescent="0.2">
      <c r="P23503" s="75"/>
      <c r="Q23503" s="75"/>
      <c r="W23503" s="75"/>
      <c r="AD23503" s="77"/>
    </row>
    <row r="23504" spans="16:30" ht="4.5" customHeight="1" x14ac:dyDescent="0.2">
      <c r="P23504" s="75"/>
      <c r="Q23504" s="75"/>
      <c r="W23504" s="75"/>
      <c r="AD23504" s="77"/>
    </row>
    <row r="23505" spans="16:30" ht="4.5" customHeight="1" x14ac:dyDescent="0.2">
      <c r="P23505" s="75"/>
      <c r="Q23505" s="75"/>
      <c r="W23505" s="75"/>
      <c r="AD23505" s="77"/>
    </row>
    <row r="23506" spans="16:30" ht="4.5" customHeight="1" x14ac:dyDescent="0.2">
      <c r="P23506" s="75"/>
      <c r="Q23506" s="75"/>
      <c r="W23506" s="75"/>
      <c r="AD23506" s="77"/>
    </row>
    <row r="23507" spans="16:30" ht="4.5" customHeight="1" x14ac:dyDescent="0.2">
      <c r="P23507" s="75"/>
      <c r="Q23507" s="75"/>
      <c r="W23507" s="75"/>
      <c r="AD23507" s="77"/>
    </row>
    <row r="23508" spans="16:30" ht="4.5" customHeight="1" x14ac:dyDescent="0.2">
      <c r="P23508" s="75"/>
      <c r="Q23508" s="75"/>
      <c r="W23508" s="75"/>
      <c r="AD23508" s="77"/>
    </row>
    <row r="23509" spans="16:30" ht="4.5" customHeight="1" x14ac:dyDescent="0.2">
      <c r="P23509" s="75"/>
      <c r="Q23509" s="75"/>
      <c r="W23509" s="75"/>
      <c r="AD23509" s="77"/>
    </row>
    <row r="23510" spans="16:30" ht="4.5" customHeight="1" x14ac:dyDescent="0.2">
      <c r="P23510" s="75"/>
      <c r="Q23510" s="75"/>
      <c r="W23510" s="75"/>
      <c r="AD23510" s="77"/>
    </row>
    <row r="23511" spans="16:30" ht="4.5" customHeight="1" x14ac:dyDescent="0.2">
      <c r="P23511" s="75"/>
      <c r="Q23511" s="75"/>
      <c r="W23511" s="75"/>
      <c r="AD23511" s="77"/>
    </row>
    <row r="23512" spans="16:30" ht="4.5" customHeight="1" x14ac:dyDescent="0.2">
      <c r="P23512" s="75"/>
      <c r="Q23512" s="75"/>
      <c r="W23512" s="75"/>
      <c r="AD23512" s="77"/>
    </row>
    <row r="23513" spans="16:30" ht="4.5" customHeight="1" x14ac:dyDescent="0.2">
      <c r="P23513" s="75"/>
      <c r="Q23513" s="75"/>
      <c r="W23513" s="75"/>
      <c r="AD23513" s="77"/>
    </row>
    <row r="23514" spans="16:30" ht="4.5" customHeight="1" x14ac:dyDescent="0.2">
      <c r="P23514" s="75"/>
      <c r="Q23514" s="75"/>
      <c r="W23514" s="75"/>
      <c r="AD23514" s="77"/>
    </row>
    <row r="23515" spans="16:30" ht="4.5" customHeight="1" x14ac:dyDescent="0.2">
      <c r="P23515" s="75"/>
      <c r="Q23515" s="75"/>
      <c r="W23515" s="75"/>
      <c r="AD23515" s="77"/>
    </row>
    <row r="23516" spans="16:30" ht="4.5" customHeight="1" x14ac:dyDescent="0.2">
      <c r="P23516" s="75"/>
      <c r="Q23516" s="75"/>
      <c r="W23516" s="75"/>
      <c r="AD23516" s="77"/>
    </row>
    <row r="23517" spans="16:30" ht="4.5" customHeight="1" x14ac:dyDescent="0.2">
      <c r="P23517" s="75"/>
      <c r="Q23517" s="75"/>
      <c r="W23517" s="75"/>
      <c r="AD23517" s="77"/>
    </row>
    <row r="23518" spans="16:30" ht="4.5" customHeight="1" x14ac:dyDescent="0.2">
      <c r="P23518" s="75"/>
      <c r="Q23518" s="75"/>
      <c r="W23518" s="75"/>
      <c r="AD23518" s="77"/>
    </row>
    <row r="23519" spans="16:30" ht="4.5" customHeight="1" x14ac:dyDescent="0.2">
      <c r="P23519" s="75"/>
      <c r="Q23519" s="75"/>
      <c r="W23519" s="75"/>
      <c r="AD23519" s="77"/>
    </row>
    <row r="23520" spans="16:30" ht="4.5" customHeight="1" x14ac:dyDescent="0.2">
      <c r="P23520" s="75"/>
      <c r="Q23520" s="75"/>
      <c r="W23520" s="75"/>
      <c r="AD23520" s="77"/>
    </row>
    <row r="23521" spans="16:30" ht="4.5" customHeight="1" x14ac:dyDescent="0.2">
      <c r="P23521" s="75"/>
      <c r="Q23521" s="75"/>
      <c r="W23521" s="75"/>
      <c r="AD23521" s="77"/>
    </row>
    <row r="23522" spans="16:30" ht="4.5" customHeight="1" x14ac:dyDescent="0.2">
      <c r="P23522" s="75"/>
      <c r="Q23522" s="75"/>
      <c r="W23522" s="75"/>
      <c r="AD23522" s="77"/>
    </row>
    <row r="23523" spans="16:30" ht="4.5" customHeight="1" x14ac:dyDescent="0.2">
      <c r="P23523" s="75"/>
      <c r="Q23523" s="75"/>
      <c r="W23523" s="75"/>
      <c r="AD23523" s="77"/>
    </row>
    <row r="23524" spans="16:30" ht="4.5" customHeight="1" x14ac:dyDescent="0.2">
      <c r="P23524" s="75"/>
      <c r="Q23524" s="75"/>
      <c r="W23524" s="75"/>
      <c r="AD23524" s="77"/>
    </row>
    <row r="23525" spans="16:30" ht="4.5" customHeight="1" x14ac:dyDescent="0.2">
      <c r="P23525" s="75"/>
      <c r="Q23525" s="75"/>
      <c r="W23525" s="75"/>
      <c r="AD23525" s="77"/>
    </row>
    <row r="23526" spans="16:30" ht="4.5" customHeight="1" x14ac:dyDescent="0.2">
      <c r="P23526" s="75"/>
      <c r="Q23526" s="75"/>
      <c r="W23526" s="75"/>
      <c r="AD23526" s="77"/>
    </row>
    <row r="23527" spans="16:30" ht="4.5" customHeight="1" x14ac:dyDescent="0.2">
      <c r="P23527" s="75"/>
      <c r="Q23527" s="75"/>
      <c r="W23527" s="75"/>
      <c r="AD23527" s="77"/>
    </row>
    <row r="23528" spans="16:30" ht="4.5" customHeight="1" x14ac:dyDescent="0.2">
      <c r="P23528" s="75"/>
      <c r="Q23528" s="75"/>
      <c r="W23528" s="75"/>
      <c r="AD23528" s="77"/>
    </row>
    <row r="23529" spans="16:30" ht="4.5" customHeight="1" x14ac:dyDescent="0.2">
      <c r="P23529" s="75"/>
      <c r="Q23529" s="75"/>
      <c r="W23529" s="75"/>
      <c r="AD23529" s="77"/>
    </row>
    <row r="23530" spans="16:30" ht="4.5" customHeight="1" x14ac:dyDescent="0.2">
      <c r="P23530" s="75"/>
      <c r="Q23530" s="75"/>
      <c r="W23530" s="75"/>
      <c r="AD23530" s="77"/>
    </row>
    <row r="23531" spans="16:30" ht="4.5" customHeight="1" x14ac:dyDescent="0.2">
      <c r="P23531" s="75"/>
      <c r="Q23531" s="75"/>
      <c r="W23531" s="75"/>
      <c r="AD23531" s="77"/>
    </row>
    <row r="23532" spans="16:30" ht="4.5" customHeight="1" x14ac:dyDescent="0.2">
      <c r="P23532" s="75"/>
      <c r="Q23532" s="75"/>
      <c r="W23532" s="75"/>
      <c r="AD23532" s="77"/>
    </row>
    <row r="23533" spans="16:30" ht="4.5" customHeight="1" x14ac:dyDescent="0.2">
      <c r="P23533" s="75"/>
      <c r="Q23533" s="75"/>
      <c r="W23533" s="75"/>
      <c r="AD23533" s="77"/>
    </row>
    <row r="23534" spans="16:30" ht="4.5" customHeight="1" x14ac:dyDescent="0.2">
      <c r="P23534" s="75"/>
      <c r="Q23534" s="75"/>
      <c r="W23534" s="75"/>
      <c r="AD23534" s="77"/>
    </row>
    <row r="23535" spans="16:30" ht="4.5" customHeight="1" x14ac:dyDescent="0.2">
      <c r="P23535" s="75"/>
      <c r="Q23535" s="75"/>
      <c r="W23535" s="75"/>
      <c r="AD23535" s="77"/>
    </row>
    <row r="23536" spans="16:30" ht="4.5" customHeight="1" x14ac:dyDescent="0.2">
      <c r="P23536" s="75"/>
      <c r="Q23536" s="75"/>
      <c r="W23536" s="75"/>
      <c r="AD23536" s="77"/>
    </row>
    <row r="23537" spans="16:30" ht="4.5" customHeight="1" x14ac:dyDescent="0.2">
      <c r="P23537" s="75"/>
      <c r="Q23537" s="75"/>
      <c r="W23537" s="75"/>
      <c r="AD23537" s="77"/>
    </row>
    <row r="23538" spans="16:30" ht="4.5" customHeight="1" x14ac:dyDescent="0.2">
      <c r="P23538" s="75"/>
      <c r="Q23538" s="75"/>
      <c r="W23538" s="75"/>
      <c r="AD23538" s="77"/>
    </row>
    <row r="23539" spans="16:30" ht="4.5" customHeight="1" x14ac:dyDescent="0.2">
      <c r="P23539" s="75"/>
      <c r="Q23539" s="75"/>
      <c r="W23539" s="75"/>
      <c r="AD23539" s="77"/>
    </row>
    <row r="23540" spans="16:30" ht="4.5" customHeight="1" x14ac:dyDescent="0.2">
      <c r="P23540" s="75"/>
      <c r="Q23540" s="75"/>
      <c r="W23540" s="75"/>
      <c r="AD23540" s="77"/>
    </row>
    <row r="23541" spans="16:30" ht="4.5" customHeight="1" x14ac:dyDescent="0.2">
      <c r="P23541" s="75"/>
      <c r="Q23541" s="75"/>
      <c r="W23541" s="75"/>
      <c r="AD23541" s="77"/>
    </row>
    <row r="23542" spans="16:30" ht="4.5" customHeight="1" x14ac:dyDescent="0.2">
      <c r="P23542" s="75"/>
      <c r="Q23542" s="75"/>
      <c r="W23542" s="75"/>
      <c r="AD23542" s="77"/>
    </row>
    <row r="23543" spans="16:30" ht="4.5" customHeight="1" x14ac:dyDescent="0.2">
      <c r="P23543" s="75"/>
      <c r="Q23543" s="75"/>
      <c r="W23543" s="75"/>
      <c r="AD23543" s="77"/>
    </row>
    <row r="23544" spans="16:30" ht="4.5" customHeight="1" x14ac:dyDescent="0.2">
      <c r="P23544" s="75"/>
      <c r="Q23544" s="75"/>
      <c r="W23544" s="75"/>
      <c r="AD23544" s="77"/>
    </row>
    <row r="23545" spans="16:30" ht="4.5" customHeight="1" x14ac:dyDescent="0.2">
      <c r="P23545" s="75"/>
      <c r="Q23545" s="75"/>
      <c r="W23545" s="75"/>
      <c r="AD23545" s="77"/>
    </row>
    <row r="23546" spans="16:30" ht="4.5" customHeight="1" x14ac:dyDescent="0.2">
      <c r="P23546" s="75"/>
      <c r="Q23546" s="75"/>
      <c r="W23546" s="75"/>
      <c r="AD23546" s="77"/>
    </row>
    <row r="23547" spans="16:30" ht="4.5" customHeight="1" x14ac:dyDescent="0.2">
      <c r="P23547" s="75"/>
      <c r="Q23547" s="75"/>
      <c r="W23547" s="75"/>
      <c r="AD23547" s="77"/>
    </row>
    <row r="23548" spans="16:30" ht="4.5" customHeight="1" x14ac:dyDescent="0.2">
      <c r="P23548" s="75"/>
      <c r="Q23548" s="75"/>
      <c r="W23548" s="75"/>
      <c r="AD23548" s="77"/>
    </row>
    <row r="23549" spans="16:30" ht="4.5" customHeight="1" x14ac:dyDescent="0.2">
      <c r="P23549" s="75"/>
      <c r="Q23549" s="75"/>
      <c r="W23549" s="75"/>
      <c r="AD23549" s="77"/>
    </row>
    <row r="23550" spans="16:30" ht="4.5" customHeight="1" x14ac:dyDescent="0.2">
      <c r="P23550" s="75"/>
      <c r="Q23550" s="75"/>
      <c r="W23550" s="75"/>
      <c r="AD23550" s="77"/>
    </row>
    <row r="23551" spans="16:30" ht="4.5" customHeight="1" x14ac:dyDescent="0.2">
      <c r="P23551" s="75"/>
      <c r="Q23551" s="75"/>
      <c r="W23551" s="75"/>
      <c r="AD23551" s="77"/>
    </row>
    <row r="23552" spans="16:30" ht="4.5" customHeight="1" x14ac:dyDescent="0.2">
      <c r="P23552" s="75"/>
      <c r="Q23552" s="75"/>
      <c r="W23552" s="75"/>
      <c r="AD23552" s="77"/>
    </row>
    <row r="23553" spans="16:30" ht="4.5" customHeight="1" x14ac:dyDescent="0.2">
      <c r="P23553" s="75"/>
      <c r="Q23553" s="75"/>
      <c r="W23553" s="75"/>
      <c r="AD23553" s="77"/>
    </row>
    <row r="23554" spans="16:30" ht="4.5" customHeight="1" x14ac:dyDescent="0.2">
      <c r="P23554" s="75"/>
      <c r="Q23554" s="75"/>
      <c r="W23554" s="75"/>
      <c r="AD23554" s="77"/>
    </row>
    <row r="23555" spans="16:30" ht="4.5" customHeight="1" x14ac:dyDescent="0.2">
      <c r="P23555" s="75"/>
      <c r="Q23555" s="75"/>
      <c r="W23555" s="75"/>
      <c r="AD23555" s="77"/>
    </row>
    <row r="23556" spans="16:30" ht="4.5" customHeight="1" x14ac:dyDescent="0.2">
      <c r="P23556" s="75"/>
      <c r="Q23556" s="75"/>
      <c r="W23556" s="75"/>
      <c r="AD23556" s="77"/>
    </row>
    <row r="23557" spans="16:30" ht="4.5" customHeight="1" x14ac:dyDescent="0.2">
      <c r="P23557" s="75"/>
      <c r="Q23557" s="75"/>
      <c r="W23557" s="75"/>
      <c r="AD23557" s="77"/>
    </row>
    <row r="23558" spans="16:30" ht="4.5" customHeight="1" x14ac:dyDescent="0.2">
      <c r="P23558" s="75"/>
      <c r="Q23558" s="75"/>
      <c r="W23558" s="75"/>
      <c r="AD23558" s="77"/>
    </row>
    <row r="23559" spans="16:30" ht="4.5" customHeight="1" x14ac:dyDescent="0.2">
      <c r="P23559" s="75"/>
      <c r="Q23559" s="75"/>
      <c r="W23559" s="75"/>
      <c r="AD23559" s="77"/>
    </row>
    <row r="23560" spans="16:30" ht="4.5" customHeight="1" x14ac:dyDescent="0.2">
      <c r="P23560" s="75"/>
      <c r="Q23560" s="75"/>
      <c r="W23560" s="75"/>
      <c r="AD23560" s="77"/>
    </row>
    <row r="23561" spans="16:30" ht="4.5" customHeight="1" x14ac:dyDescent="0.2">
      <c r="P23561" s="75"/>
      <c r="Q23561" s="75"/>
      <c r="W23561" s="75"/>
      <c r="AD23561" s="77"/>
    </row>
    <row r="23562" spans="16:30" ht="4.5" customHeight="1" x14ac:dyDescent="0.2">
      <c r="P23562" s="75"/>
      <c r="Q23562" s="75"/>
      <c r="W23562" s="75"/>
      <c r="AD23562" s="77"/>
    </row>
    <row r="23563" spans="16:30" ht="4.5" customHeight="1" x14ac:dyDescent="0.2">
      <c r="P23563" s="75"/>
      <c r="Q23563" s="75"/>
      <c r="W23563" s="75"/>
      <c r="AD23563" s="77"/>
    </row>
    <row r="23564" spans="16:30" ht="4.5" customHeight="1" x14ac:dyDescent="0.2">
      <c r="P23564" s="75"/>
      <c r="Q23564" s="75"/>
      <c r="W23564" s="75"/>
      <c r="AD23564" s="77"/>
    </row>
    <row r="23565" spans="16:30" ht="4.5" customHeight="1" x14ac:dyDescent="0.2">
      <c r="P23565" s="75"/>
      <c r="Q23565" s="75"/>
      <c r="W23565" s="75"/>
      <c r="AD23565" s="77"/>
    </row>
    <row r="23566" spans="16:30" ht="4.5" customHeight="1" x14ac:dyDescent="0.2">
      <c r="P23566" s="75"/>
      <c r="Q23566" s="75"/>
      <c r="W23566" s="75"/>
      <c r="AD23566" s="77"/>
    </row>
    <row r="23567" spans="16:30" ht="4.5" customHeight="1" x14ac:dyDescent="0.2">
      <c r="P23567" s="75"/>
      <c r="Q23567" s="75"/>
      <c r="W23567" s="75"/>
      <c r="AD23567" s="77"/>
    </row>
    <row r="23568" spans="16:30" ht="4.5" customHeight="1" x14ac:dyDescent="0.2">
      <c r="P23568" s="75"/>
      <c r="Q23568" s="75"/>
      <c r="W23568" s="75"/>
      <c r="AD23568" s="77"/>
    </row>
    <row r="23569" spans="16:30" ht="4.5" customHeight="1" x14ac:dyDescent="0.2">
      <c r="P23569" s="75"/>
      <c r="Q23569" s="75"/>
      <c r="W23569" s="75"/>
      <c r="AD23569" s="77"/>
    </row>
    <row r="23570" spans="16:30" ht="4.5" customHeight="1" x14ac:dyDescent="0.2">
      <c r="P23570" s="75"/>
      <c r="Q23570" s="75"/>
      <c r="W23570" s="75"/>
      <c r="AD23570" s="77"/>
    </row>
    <row r="23571" spans="16:30" ht="4.5" customHeight="1" x14ac:dyDescent="0.2">
      <c r="P23571" s="75"/>
      <c r="Q23571" s="75"/>
      <c r="W23571" s="75"/>
      <c r="AD23571" s="77"/>
    </row>
    <row r="23572" spans="16:30" ht="4.5" customHeight="1" x14ac:dyDescent="0.2">
      <c r="P23572" s="75"/>
      <c r="Q23572" s="75"/>
      <c r="W23572" s="75"/>
      <c r="AD23572" s="77"/>
    </row>
    <row r="23573" spans="16:30" ht="4.5" customHeight="1" x14ac:dyDescent="0.2">
      <c r="P23573" s="75"/>
      <c r="Q23573" s="75"/>
      <c r="W23573" s="75"/>
      <c r="AD23573" s="77"/>
    </row>
    <row r="23574" spans="16:30" ht="4.5" customHeight="1" x14ac:dyDescent="0.2">
      <c r="P23574" s="75"/>
      <c r="Q23574" s="75"/>
      <c r="W23574" s="75"/>
      <c r="AD23574" s="77"/>
    </row>
    <row r="23575" spans="16:30" ht="4.5" customHeight="1" x14ac:dyDescent="0.2">
      <c r="P23575" s="75"/>
      <c r="Q23575" s="75"/>
      <c r="W23575" s="75"/>
      <c r="AD23575" s="77"/>
    </row>
    <row r="23576" spans="16:30" ht="4.5" customHeight="1" x14ac:dyDescent="0.2">
      <c r="P23576" s="75"/>
      <c r="Q23576" s="75"/>
      <c r="W23576" s="75"/>
      <c r="AD23576" s="77"/>
    </row>
    <row r="23577" spans="16:30" ht="4.5" customHeight="1" x14ac:dyDescent="0.2">
      <c r="P23577" s="75"/>
      <c r="Q23577" s="75"/>
      <c r="W23577" s="75"/>
      <c r="AD23577" s="77"/>
    </row>
    <row r="23578" spans="16:30" ht="4.5" customHeight="1" x14ac:dyDescent="0.2">
      <c r="P23578" s="75"/>
      <c r="Q23578" s="75"/>
      <c r="W23578" s="75"/>
      <c r="AD23578" s="77"/>
    </row>
    <row r="23579" spans="16:30" ht="4.5" customHeight="1" x14ac:dyDescent="0.2">
      <c r="P23579" s="75"/>
      <c r="Q23579" s="75"/>
      <c r="W23579" s="75"/>
      <c r="AD23579" s="77"/>
    </row>
    <row r="23580" spans="16:30" ht="4.5" customHeight="1" x14ac:dyDescent="0.2">
      <c r="P23580" s="75"/>
      <c r="Q23580" s="75"/>
      <c r="W23580" s="75"/>
      <c r="AD23580" s="77"/>
    </row>
    <row r="23581" spans="16:30" ht="4.5" customHeight="1" x14ac:dyDescent="0.2">
      <c r="P23581" s="75"/>
      <c r="Q23581" s="75"/>
      <c r="W23581" s="75"/>
      <c r="AD23581" s="77"/>
    </row>
    <row r="23582" spans="16:30" ht="4.5" customHeight="1" x14ac:dyDescent="0.2">
      <c r="P23582" s="75"/>
      <c r="Q23582" s="75"/>
      <c r="W23582" s="75"/>
      <c r="AD23582" s="77"/>
    </row>
    <row r="23583" spans="16:30" ht="4.5" customHeight="1" x14ac:dyDescent="0.2">
      <c r="P23583" s="75"/>
      <c r="Q23583" s="75"/>
      <c r="W23583" s="75"/>
      <c r="AD23583" s="77"/>
    </row>
    <row r="23584" spans="16:30" ht="4.5" customHeight="1" x14ac:dyDescent="0.2">
      <c r="P23584" s="75"/>
      <c r="Q23584" s="75"/>
      <c r="W23584" s="75"/>
      <c r="AD23584" s="77"/>
    </row>
    <row r="23585" spans="16:30" ht="4.5" customHeight="1" x14ac:dyDescent="0.2">
      <c r="P23585" s="75"/>
      <c r="Q23585" s="75"/>
      <c r="W23585" s="75"/>
      <c r="AD23585" s="77"/>
    </row>
    <row r="23586" spans="16:30" ht="4.5" customHeight="1" x14ac:dyDescent="0.2">
      <c r="P23586" s="75"/>
      <c r="Q23586" s="75"/>
      <c r="W23586" s="75"/>
      <c r="AD23586" s="77"/>
    </row>
    <row r="23587" spans="16:30" ht="4.5" customHeight="1" x14ac:dyDescent="0.2">
      <c r="P23587" s="75"/>
      <c r="Q23587" s="75"/>
      <c r="W23587" s="75"/>
      <c r="AD23587" s="77"/>
    </row>
    <row r="23588" spans="16:30" ht="4.5" customHeight="1" x14ac:dyDescent="0.2">
      <c r="P23588" s="75"/>
      <c r="Q23588" s="75"/>
      <c r="W23588" s="75"/>
      <c r="AD23588" s="77"/>
    </row>
    <row r="23589" spans="16:30" ht="4.5" customHeight="1" x14ac:dyDescent="0.2">
      <c r="P23589" s="75"/>
      <c r="Q23589" s="75"/>
      <c r="W23589" s="75"/>
      <c r="AD23589" s="77"/>
    </row>
    <row r="23590" spans="16:30" ht="4.5" customHeight="1" x14ac:dyDescent="0.2">
      <c r="P23590" s="75"/>
      <c r="Q23590" s="75"/>
      <c r="W23590" s="75"/>
      <c r="AD23590" s="77"/>
    </row>
    <row r="23591" spans="16:30" ht="4.5" customHeight="1" x14ac:dyDescent="0.2">
      <c r="P23591" s="75"/>
      <c r="Q23591" s="75"/>
      <c r="W23591" s="75"/>
      <c r="AD23591" s="77"/>
    </row>
    <row r="23592" spans="16:30" ht="4.5" customHeight="1" x14ac:dyDescent="0.2">
      <c r="P23592" s="75"/>
      <c r="Q23592" s="75"/>
      <c r="W23592" s="75"/>
      <c r="AD23592" s="77"/>
    </row>
    <row r="23593" spans="16:30" ht="4.5" customHeight="1" x14ac:dyDescent="0.2">
      <c r="P23593" s="75"/>
      <c r="Q23593" s="75"/>
      <c r="W23593" s="75"/>
      <c r="AD23593" s="77"/>
    </row>
    <row r="23594" spans="16:30" ht="4.5" customHeight="1" x14ac:dyDescent="0.2">
      <c r="P23594" s="75"/>
      <c r="Q23594" s="75"/>
      <c r="W23594" s="75"/>
      <c r="AD23594" s="77"/>
    </row>
    <row r="23595" spans="16:30" ht="4.5" customHeight="1" x14ac:dyDescent="0.2">
      <c r="P23595" s="75"/>
      <c r="Q23595" s="75"/>
      <c r="W23595" s="75"/>
      <c r="AD23595" s="77"/>
    </row>
    <row r="23596" spans="16:30" ht="4.5" customHeight="1" x14ac:dyDescent="0.2">
      <c r="P23596" s="75"/>
      <c r="Q23596" s="75"/>
      <c r="W23596" s="75"/>
      <c r="AD23596" s="77"/>
    </row>
    <row r="23597" spans="16:30" ht="4.5" customHeight="1" x14ac:dyDescent="0.2">
      <c r="P23597" s="75"/>
      <c r="Q23597" s="75"/>
      <c r="W23597" s="75"/>
      <c r="AD23597" s="77"/>
    </row>
    <row r="23598" spans="16:30" ht="4.5" customHeight="1" x14ac:dyDescent="0.2">
      <c r="P23598" s="75"/>
      <c r="Q23598" s="75"/>
      <c r="W23598" s="75"/>
      <c r="AD23598" s="77"/>
    </row>
    <row r="23599" spans="16:30" ht="4.5" customHeight="1" x14ac:dyDescent="0.2">
      <c r="P23599" s="75"/>
      <c r="Q23599" s="75"/>
      <c r="W23599" s="75"/>
      <c r="AD23599" s="77"/>
    </row>
    <row r="23600" spans="16:30" ht="4.5" customHeight="1" x14ac:dyDescent="0.2">
      <c r="P23600" s="75"/>
      <c r="Q23600" s="75"/>
      <c r="W23600" s="75"/>
      <c r="AD23600" s="77"/>
    </row>
    <row r="23601" spans="16:30" ht="4.5" customHeight="1" x14ac:dyDescent="0.2">
      <c r="P23601" s="75"/>
      <c r="Q23601" s="75"/>
      <c r="W23601" s="75"/>
      <c r="AD23601" s="77"/>
    </row>
    <row r="23602" spans="16:30" ht="4.5" customHeight="1" x14ac:dyDescent="0.2">
      <c r="P23602" s="75"/>
      <c r="Q23602" s="75"/>
      <c r="W23602" s="75"/>
      <c r="AD23602" s="77"/>
    </row>
    <row r="23603" spans="16:30" ht="4.5" customHeight="1" x14ac:dyDescent="0.2">
      <c r="P23603" s="75"/>
      <c r="Q23603" s="75"/>
      <c r="W23603" s="75"/>
      <c r="AD23603" s="77"/>
    </row>
    <row r="23604" spans="16:30" ht="4.5" customHeight="1" x14ac:dyDescent="0.2">
      <c r="P23604" s="75"/>
      <c r="Q23604" s="75"/>
      <c r="W23604" s="75"/>
      <c r="AD23604" s="77"/>
    </row>
    <row r="23605" spans="16:30" ht="4.5" customHeight="1" x14ac:dyDescent="0.2">
      <c r="P23605" s="75"/>
      <c r="Q23605" s="75"/>
      <c r="W23605" s="75"/>
      <c r="AD23605" s="77"/>
    </row>
    <row r="23606" spans="16:30" ht="4.5" customHeight="1" x14ac:dyDescent="0.2">
      <c r="P23606" s="75"/>
      <c r="Q23606" s="75"/>
      <c r="W23606" s="75"/>
      <c r="AD23606" s="77"/>
    </row>
    <row r="23607" spans="16:30" ht="4.5" customHeight="1" x14ac:dyDescent="0.2">
      <c r="P23607" s="75"/>
      <c r="Q23607" s="75"/>
      <c r="W23607" s="75"/>
      <c r="AD23607" s="77"/>
    </row>
    <row r="23608" spans="16:30" ht="4.5" customHeight="1" x14ac:dyDescent="0.2">
      <c r="P23608" s="75"/>
      <c r="Q23608" s="75"/>
      <c r="W23608" s="75"/>
      <c r="AD23608" s="77"/>
    </row>
    <row r="23609" spans="16:30" ht="4.5" customHeight="1" x14ac:dyDescent="0.2">
      <c r="P23609" s="75"/>
      <c r="Q23609" s="75"/>
      <c r="W23609" s="75"/>
      <c r="AD23609" s="77"/>
    </row>
    <row r="23610" spans="16:30" ht="4.5" customHeight="1" x14ac:dyDescent="0.2">
      <c r="P23610" s="75"/>
      <c r="Q23610" s="75"/>
      <c r="W23610" s="75"/>
      <c r="AD23610" s="77"/>
    </row>
    <row r="23611" spans="16:30" ht="4.5" customHeight="1" x14ac:dyDescent="0.2">
      <c r="P23611" s="75"/>
      <c r="Q23611" s="75"/>
      <c r="W23611" s="75"/>
      <c r="AD23611" s="77"/>
    </row>
    <row r="23612" spans="16:30" ht="4.5" customHeight="1" x14ac:dyDescent="0.2">
      <c r="P23612" s="75"/>
      <c r="Q23612" s="75"/>
      <c r="W23612" s="75"/>
      <c r="AD23612" s="77"/>
    </row>
    <row r="23613" spans="16:30" ht="4.5" customHeight="1" x14ac:dyDescent="0.2">
      <c r="P23613" s="75"/>
      <c r="Q23613" s="75"/>
      <c r="W23613" s="75"/>
      <c r="AD23613" s="77"/>
    </row>
    <row r="23614" spans="16:30" ht="4.5" customHeight="1" x14ac:dyDescent="0.2">
      <c r="P23614" s="75"/>
      <c r="Q23614" s="75"/>
      <c r="W23614" s="75"/>
      <c r="AD23614" s="77"/>
    </row>
    <row r="23615" spans="16:30" ht="4.5" customHeight="1" x14ac:dyDescent="0.2">
      <c r="P23615" s="75"/>
      <c r="Q23615" s="75"/>
      <c r="W23615" s="75"/>
      <c r="AD23615" s="77"/>
    </row>
    <row r="23616" spans="16:30" ht="4.5" customHeight="1" x14ac:dyDescent="0.2">
      <c r="P23616" s="75"/>
      <c r="Q23616" s="75"/>
      <c r="W23616" s="75"/>
      <c r="AD23616" s="77"/>
    </row>
    <row r="23617" spans="16:30" ht="4.5" customHeight="1" x14ac:dyDescent="0.2">
      <c r="P23617" s="75"/>
      <c r="Q23617" s="75"/>
      <c r="W23617" s="75"/>
      <c r="AD23617" s="77"/>
    </row>
    <row r="23618" spans="16:30" ht="4.5" customHeight="1" x14ac:dyDescent="0.2">
      <c r="P23618" s="75"/>
      <c r="Q23618" s="75"/>
      <c r="W23618" s="75"/>
      <c r="AD23618" s="77"/>
    </row>
    <row r="23619" spans="16:30" ht="4.5" customHeight="1" x14ac:dyDescent="0.2">
      <c r="P23619" s="75"/>
      <c r="Q23619" s="75"/>
      <c r="W23619" s="75"/>
      <c r="AD23619" s="77"/>
    </row>
    <row r="23620" spans="16:30" ht="4.5" customHeight="1" x14ac:dyDescent="0.2">
      <c r="P23620" s="75"/>
      <c r="Q23620" s="75"/>
      <c r="W23620" s="75"/>
      <c r="AD23620" s="77"/>
    </row>
    <row r="23621" spans="16:30" ht="4.5" customHeight="1" x14ac:dyDescent="0.2">
      <c r="P23621" s="75"/>
      <c r="Q23621" s="75"/>
      <c r="W23621" s="75"/>
      <c r="AD23621" s="77"/>
    </row>
    <row r="23622" spans="16:30" ht="4.5" customHeight="1" x14ac:dyDescent="0.2">
      <c r="P23622" s="75"/>
      <c r="Q23622" s="75"/>
      <c r="W23622" s="75"/>
      <c r="AD23622" s="77"/>
    </row>
    <row r="23623" spans="16:30" ht="4.5" customHeight="1" x14ac:dyDescent="0.2">
      <c r="P23623" s="75"/>
      <c r="Q23623" s="75"/>
      <c r="W23623" s="75"/>
      <c r="AD23623" s="77"/>
    </row>
    <row r="23624" spans="16:30" ht="4.5" customHeight="1" x14ac:dyDescent="0.2">
      <c r="P23624" s="75"/>
      <c r="Q23624" s="75"/>
      <c r="W23624" s="75"/>
      <c r="AD23624" s="77"/>
    </row>
    <row r="23625" spans="16:30" ht="4.5" customHeight="1" x14ac:dyDescent="0.2">
      <c r="P23625" s="75"/>
      <c r="Q23625" s="75"/>
      <c r="W23625" s="75"/>
      <c r="AD23625" s="77"/>
    </row>
    <row r="23626" spans="16:30" ht="4.5" customHeight="1" x14ac:dyDescent="0.2">
      <c r="P23626" s="75"/>
      <c r="Q23626" s="75"/>
      <c r="W23626" s="75"/>
      <c r="AD23626" s="77"/>
    </row>
    <row r="23627" spans="16:30" ht="4.5" customHeight="1" x14ac:dyDescent="0.2">
      <c r="P23627" s="75"/>
      <c r="Q23627" s="75"/>
      <c r="W23627" s="75"/>
      <c r="AD23627" s="77"/>
    </row>
    <row r="23628" spans="16:30" ht="4.5" customHeight="1" x14ac:dyDescent="0.2">
      <c r="P23628" s="75"/>
      <c r="Q23628" s="75"/>
      <c r="W23628" s="75"/>
      <c r="AD23628" s="77"/>
    </row>
    <row r="23629" spans="16:30" ht="4.5" customHeight="1" x14ac:dyDescent="0.2">
      <c r="P23629" s="75"/>
      <c r="Q23629" s="75"/>
      <c r="W23629" s="75"/>
      <c r="AD23629" s="77"/>
    </row>
    <row r="23630" spans="16:30" ht="4.5" customHeight="1" x14ac:dyDescent="0.2">
      <c r="P23630" s="75"/>
      <c r="Q23630" s="75"/>
      <c r="W23630" s="75"/>
      <c r="AD23630" s="77"/>
    </row>
    <row r="23631" spans="16:30" ht="4.5" customHeight="1" x14ac:dyDescent="0.2">
      <c r="P23631" s="75"/>
      <c r="Q23631" s="75"/>
      <c r="W23631" s="75"/>
      <c r="AD23631" s="77"/>
    </row>
    <row r="23632" spans="16:30" ht="4.5" customHeight="1" x14ac:dyDescent="0.2">
      <c r="P23632" s="75"/>
      <c r="Q23632" s="75"/>
      <c r="W23632" s="75"/>
      <c r="AD23632" s="77"/>
    </row>
    <row r="23633" spans="16:30" ht="4.5" customHeight="1" x14ac:dyDescent="0.2">
      <c r="P23633" s="75"/>
      <c r="Q23633" s="75"/>
      <c r="W23633" s="75"/>
      <c r="AD23633" s="77"/>
    </row>
    <row r="23634" spans="16:30" ht="4.5" customHeight="1" x14ac:dyDescent="0.2">
      <c r="P23634" s="75"/>
      <c r="Q23634" s="75"/>
      <c r="W23634" s="75"/>
      <c r="AD23634" s="77"/>
    </row>
    <row r="23635" spans="16:30" ht="4.5" customHeight="1" x14ac:dyDescent="0.2">
      <c r="P23635" s="75"/>
      <c r="Q23635" s="75"/>
      <c r="W23635" s="75"/>
      <c r="AD23635" s="77"/>
    </row>
    <row r="23636" spans="16:30" ht="4.5" customHeight="1" x14ac:dyDescent="0.2">
      <c r="P23636" s="75"/>
      <c r="Q23636" s="75"/>
      <c r="W23636" s="75"/>
      <c r="AD23636" s="77"/>
    </row>
    <row r="23637" spans="16:30" ht="4.5" customHeight="1" x14ac:dyDescent="0.2">
      <c r="P23637" s="75"/>
      <c r="Q23637" s="75"/>
      <c r="W23637" s="75"/>
      <c r="AD23637" s="77"/>
    </row>
    <row r="23638" spans="16:30" ht="4.5" customHeight="1" x14ac:dyDescent="0.2">
      <c r="P23638" s="75"/>
      <c r="Q23638" s="75"/>
      <c r="W23638" s="75"/>
      <c r="AD23638" s="77"/>
    </row>
    <row r="23639" spans="16:30" ht="4.5" customHeight="1" x14ac:dyDescent="0.2">
      <c r="P23639" s="75"/>
      <c r="Q23639" s="75"/>
      <c r="W23639" s="75"/>
      <c r="AD23639" s="77"/>
    </row>
    <row r="23640" spans="16:30" ht="4.5" customHeight="1" x14ac:dyDescent="0.2">
      <c r="P23640" s="75"/>
      <c r="Q23640" s="75"/>
      <c r="W23640" s="75"/>
      <c r="AD23640" s="77"/>
    </row>
    <row r="23641" spans="16:30" ht="4.5" customHeight="1" x14ac:dyDescent="0.2">
      <c r="P23641" s="75"/>
      <c r="Q23641" s="75"/>
      <c r="W23641" s="75"/>
      <c r="AD23641" s="77"/>
    </row>
    <row r="23642" spans="16:30" ht="4.5" customHeight="1" x14ac:dyDescent="0.2">
      <c r="P23642" s="75"/>
      <c r="Q23642" s="75"/>
      <c r="W23642" s="75"/>
      <c r="AD23642" s="77"/>
    </row>
    <row r="23643" spans="16:30" ht="4.5" customHeight="1" x14ac:dyDescent="0.2">
      <c r="P23643" s="75"/>
      <c r="Q23643" s="75"/>
      <c r="W23643" s="75"/>
      <c r="AD23643" s="77"/>
    </row>
    <row r="23644" spans="16:30" ht="4.5" customHeight="1" x14ac:dyDescent="0.2">
      <c r="P23644" s="75"/>
      <c r="Q23644" s="75"/>
      <c r="W23644" s="75"/>
      <c r="AD23644" s="77"/>
    </row>
    <row r="23645" spans="16:30" ht="4.5" customHeight="1" x14ac:dyDescent="0.2">
      <c r="P23645" s="75"/>
      <c r="Q23645" s="75"/>
      <c r="W23645" s="75"/>
      <c r="AD23645" s="77"/>
    </row>
    <row r="23646" spans="16:30" ht="4.5" customHeight="1" x14ac:dyDescent="0.2">
      <c r="P23646" s="75"/>
      <c r="Q23646" s="75"/>
      <c r="W23646" s="75"/>
      <c r="AD23646" s="77"/>
    </row>
    <row r="23647" spans="16:30" ht="4.5" customHeight="1" x14ac:dyDescent="0.2">
      <c r="P23647" s="75"/>
      <c r="Q23647" s="75"/>
      <c r="W23647" s="75"/>
      <c r="AD23647" s="77"/>
    </row>
    <row r="23648" spans="16:30" ht="4.5" customHeight="1" x14ac:dyDescent="0.2">
      <c r="P23648" s="75"/>
      <c r="Q23648" s="75"/>
      <c r="W23648" s="75"/>
      <c r="AD23648" s="77"/>
    </row>
    <row r="23649" spans="16:30" ht="4.5" customHeight="1" x14ac:dyDescent="0.2">
      <c r="P23649" s="75"/>
      <c r="Q23649" s="75"/>
      <c r="W23649" s="75"/>
      <c r="AD23649" s="77"/>
    </row>
    <row r="23650" spans="16:30" ht="4.5" customHeight="1" x14ac:dyDescent="0.2">
      <c r="P23650" s="75"/>
      <c r="Q23650" s="75"/>
      <c r="W23650" s="75"/>
      <c r="AD23650" s="77"/>
    </row>
    <row r="23651" spans="16:30" ht="4.5" customHeight="1" x14ac:dyDescent="0.2">
      <c r="P23651" s="75"/>
      <c r="Q23651" s="75"/>
      <c r="W23651" s="75"/>
      <c r="AD23651" s="77"/>
    </row>
    <row r="23652" spans="16:30" ht="4.5" customHeight="1" x14ac:dyDescent="0.2">
      <c r="P23652" s="75"/>
      <c r="Q23652" s="75"/>
      <c r="W23652" s="75"/>
      <c r="AD23652" s="77"/>
    </row>
    <row r="23653" spans="16:30" ht="4.5" customHeight="1" x14ac:dyDescent="0.2">
      <c r="P23653" s="75"/>
      <c r="Q23653" s="75"/>
      <c r="W23653" s="75"/>
      <c r="AD23653" s="77"/>
    </row>
    <row r="23654" spans="16:30" ht="4.5" customHeight="1" x14ac:dyDescent="0.2">
      <c r="P23654" s="75"/>
      <c r="Q23654" s="75"/>
      <c r="W23654" s="75"/>
      <c r="AD23654" s="77"/>
    </row>
    <row r="23655" spans="16:30" ht="4.5" customHeight="1" x14ac:dyDescent="0.2">
      <c r="P23655" s="75"/>
      <c r="Q23655" s="75"/>
      <c r="W23655" s="75"/>
      <c r="AD23655" s="77"/>
    </row>
    <row r="23656" spans="16:30" ht="4.5" customHeight="1" x14ac:dyDescent="0.2">
      <c r="P23656" s="75"/>
      <c r="Q23656" s="75"/>
      <c r="W23656" s="75"/>
      <c r="AD23656" s="77"/>
    </row>
    <row r="23657" spans="16:30" ht="4.5" customHeight="1" x14ac:dyDescent="0.2">
      <c r="P23657" s="75"/>
      <c r="Q23657" s="75"/>
      <c r="W23657" s="75"/>
      <c r="AD23657" s="77"/>
    </row>
    <row r="23658" spans="16:30" ht="4.5" customHeight="1" x14ac:dyDescent="0.2">
      <c r="P23658" s="75"/>
      <c r="Q23658" s="75"/>
      <c r="W23658" s="75"/>
      <c r="AD23658" s="77"/>
    </row>
    <row r="23659" spans="16:30" ht="4.5" customHeight="1" x14ac:dyDescent="0.2">
      <c r="P23659" s="75"/>
      <c r="Q23659" s="75"/>
      <c r="W23659" s="75"/>
      <c r="AD23659" s="77"/>
    </row>
    <row r="23660" spans="16:30" ht="4.5" customHeight="1" x14ac:dyDescent="0.2">
      <c r="P23660" s="75"/>
      <c r="Q23660" s="75"/>
      <c r="W23660" s="75"/>
      <c r="AD23660" s="77"/>
    </row>
    <row r="23661" spans="16:30" ht="4.5" customHeight="1" x14ac:dyDescent="0.2">
      <c r="P23661" s="75"/>
      <c r="Q23661" s="75"/>
      <c r="W23661" s="75"/>
      <c r="AD23661" s="77"/>
    </row>
    <row r="23662" spans="16:30" ht="4.5" customHeight="1" x14ac:dyDescent="0.2">
      <c r="P23662" s="75"/>
      <c r="Q23662" s="75"/>
      <c r="W23662" s="75"/>
      <c r="AD23662" s="77"/>
    </row>
    <row r="23663" spans="16:30" ht="4.5" customHeight="1" x14ac:dyDescent="0.2">
      <c r="P23663" s="75"/>
      <c r="Q23663" s="75"/>
      <c r="W23663" s="75"/>
      <c r="AD23663" s="77"/>
    </row>
    <row r="23664" spans="16:30" ht="4.5" customHeight="1" x14ac:dyDescent="0.2">
      <c r="P23664" s="75"/>
      <c r="Q23664" s="75"/>
      <c r="W23664" s="75"/>
      <c r="AD23664" s="77"/>
    </row>
    <row r="23665" spans="16:30" ht="4.5" customHeight="1" x14ac:dyDescent="0.2">
      <c r="P23665" s="75"/>
      <c r="Q23665" s="75"/>
      <c r="W23665" s="75"/>
      <c r="AD23665" s="77"/>
    </row>
    <row r="23666" spans="16:30" ht="4.5" customHeight="1" x14ac:dyDescent="0.2">
      <c r="P23666" s="75"/>
      <c r="Q23666" s="75"/>
      <c r="W23666" s="75"/>
      <c r="AD23666" s="77"/>
    </row>
    <row r="23667" spans="16:30" ht="4.5" customHeight="1" x14ac:dyDescent="0.2">
      <c r="P23667" s="75"/>
      <c r="Q23667" s="75"/>
      <c r="W23667" s="75"/>
      <c r="AD23667" s="77"/>
    </row>
    <row r="23668" spans="16:30" ht="4.5" customHeight="1" x14ac:dyDescent="0.2">
      <c r="P23668" s="75"/>
      <c r="Q23668" s="75"/>
      <c r="W23668" s="75"/>
      <c r="AD23668" s="77"/>
    </row>
    <row r="23669" spans="16:30" ht="4.5" customHeight="1" x14ac:dyDescent="0.2">
      <c r="P23669" s="75"/>
      <c r="Q23669" s="75"/>
      <c r="W23669" s="75"/>
      <c r="AD23669" s="77"/>
    </row>
    <row r="23670" spans="16:30" ht="4.5" customHeight="1" x14ac:dyDescent="0.2">
      <c r="P23670" s="75"/>
      <c r="Q23670" s="75"/>
      <c r="W23670" s="75"/>
      <c r="AD23670" s="77"/>
    </row>
    <row r="23671" spans="16:30" ht="4.5" customHeight="1" x14ac:dyDescent="0.2">
      <c r="P23671" s="75"/>
      <c r="Q23671" s="75"/>
      <c r="W23671" s="75"/>
      <c r="AD23671" s="77"/>
    </row>
    <row r="23672" spans="16:30" ht="4.5" customHeight="1" x14ac:dyDescent="0.2">
      <c r="P23672" s="75"/>
      <c r="Q23672" s="75"/>
      <c r="W23672" s="75"/>
      <c r="AD23672" s="77"/>
    </row>
    <row r="23673" spans="16:30" ht="4.5" customHeight="1" x14ac:dyDescent="0.2">
      <c r="P23673" s="75"/>
      <c r="Q23673" s="75"/>
      <c r="W23673" s="75"/>
      <c r="AD23673" s="77"/>
    </row>
    <row r="23674" spans="16:30" ht="4.5" customHeight="1" x14ac:dyDescent="0.2">
      <c r="P23674" s="75"/>
      <c r="Q23674" s="75"/>
      <c r="W23674" s="75"/>
      <c r="AD23674" s="77"/>
    </row>
    <row r="23675" spans="16:30" ht="4.5" customHeight="1" x14ac:dyDescent="0.2">
      <c r="P23675" s="75"/>
      <c r="Q23675" s="75"/>
      <c r="W23675" s="75"/>
      <c r="AD23675" s="77"/>
    </row>
    <row r="23676" spans="16:30" ht="4.5" customHeight="1" x14ac:dyDescent="0.2">
      <c r="P23676" s="75"/>
      <c r="Q23676" s="75"/>
      <c r="W23676" s="75"/>
      <c r="AD23676" s="77"/>
    </row>
    <row r="23677" spans="16:30" ht="4.5" customHeight="1" x14ac:dyDescent="0.2">
      <c r="P23677" s="75"/>
      <c r="Q23677" s="75"/>
      <c r="W23677" s="75"/>
      <c r="AD23677" s="77"/>
    </row>
    <row r="23678" spans="16:30" ht="4.5" customHeight="1" x14ac:dyDescent="0.2">
      <c r="P23678" s="75"/>
      <c r="Q23678" s="75"/>
      <c r="W23678" s="75"/>
      <c r="AD23678" s="77"/>
    </row>
    <row r="23679" spans="16:30" ht="4.5" customHeight="1" x14ac:dyDescent="0.2">
      <c r="P23679" s="75"/>
      <c r="Q23679" s="75"/>
      <c r="W23679" s="75"/>
      <c r="AD23679" s="77"/>
    </row>
    <row r="23680" spans="16:30" ht="4.5" customHeight="1" x14ac:dyDescent="0.2">
      <c r="P23680" s="75"/>
      <c r="Q23680" s="75"/>
      <c r="W23680" s="75"/>
      <c r="AD23680" s="77"/>
    </row>
    <row r="23681" spans="16:30" ht="4.5" customHeight="1" x14ac:dyDescent="0.2">
      <c r="P23681" s="75"/>
      <c r="Q23681" s="75"/>
      <c r="W23681" s="75"/>
      <c r="AD23681" s="77"/>
    </row>
    <row r="23682" spans="16:30" ht="4.5" customHeight="1" x14ac:dyDescent="0.2">
      <c r="P23682" s="75"/>
      <c r="Q23682" s="75"/>
      <c r="W23682" s="75"/>
      <c r="AD23682" s="77"/>
    </row>
    <row r="23683" spans="16:30" ht="4.5" customHeight="1" x14ac:dyDescent="0.2">
      <c r="P23683" s="75"/>
      <c r="Q23683" s="75"/>
      <c r="W23683" s="75"/>
      <c r="AD23683" s="77"/>
    </row>
    <row r="23684" spans="16:30" ht="4.5" customHeight="1" x14ac:dyDescent="0.2">
      <c r="P23684" s="75"/>
      <c r="Q23684" s="75"/>
      <c r="W23684" s="75"/>
      <c r="AD23684" s="77"/>
    </row>
    <row r="23685" spans="16:30" ht="4.5" customHeight="1" x14ac:dyDescent="0.2">
      <c r="P23685" s="75"/>
      <c r="Q23685" s="75"/>
      <c r="W23685" s="75"/>
      <c r="AD23685" s="77"/>
    </row>
    <row r="23686" spans="16:30" ht="4.5" customHeight="1" x14ac:dyDescent="0.2">
      <c r="P23686" s="75"/>
      <c r="Q23686" s="75"/>
      <c r="W23686" s="75"/>
      <c r="AD23686" s="77"/>
    </row>
    <row r="23687" spans="16:30" ht="4.5" customHeight="1" x14ac:dyDescent="0.2">
      <c r="P23687" s="75"/>
      <c r="Q23687" s="75"/>
      <c r="W23687" s="75"/>
      <c r="AD23687" s="77"/>
    </row>
    <row r="23688" spans="16:30" ht="4.5" customHeight="1" x14ac:dyDescent="0.2">
      <c r="P23688" s="75"/>
      <c r="Q23688" s="75"/>
      <c r="W23688" s="75"/>
      <c r="AD23688" s="77"/>
    </row>
    <row r="23689" spans="16:30" ht="4.5" customHeight="1" x14ac:dyDescent="0.2">
      <c r="P23689" s="75"/>
      <c r="Q23689" s="75"/>
      <c r="W23689" s="75"/>
      <c r="AD23689" s="77"/>
    </row>
    <row r="23690" spans="16:30" ht="4.5" customHeight="1" x14ac:dyDescent="0.2">
      <c r="P23690" s="75"/>
      <c r="Q23690" s="75"/>
      <c r="W23690" s="75"/>
      <c r="AD23690" s="77"/>
    </row>
    <row r="23691" spans="16:30" ht="4.5" customHeight="1" x14ac:dyDescent="0.2">
      <c r="P23691" s="75"/>
      <c r="Q23691" s="75"/>
      <c r="W23691" s="75"/>
      <c r="AD23691" s="77"/>
    </row>
    <row r="23692" spans="16:30" ht="4.5" customHeight="1" x14ac:dyDescent="0.2">
      <c r="P23692" s="75"/>
      <c r="Q23692" s="75"/>
      <c r="W23692" s="75"/>
      <c r="AD23692" s="77"/>
    </row>
    <row r="23693" spans="16:30" ht="4.5" customHeight="1" x14ac:dyDescent="0.2">
      <c r="P23693" s="75"/>
      <c r="Q23693" s="75"/>
      <c r="W23693" s="75"/>
      <c r="AD23693" s="77"/>
    </row>
    <row r="23694" spans="16:30" ht="4.5" customHeight="1" x14ac:dyDescent="0.2">
      <c r="P23694" s="75"/>
      <c r="Q23694" s="75"/>
      <c r="W23694" s="75"/>
      <c r="AD23694" s="77"/>
    </row>
    <row r="23695" spans="16:30" ht="4.5" customHeight="1" x14ac:dyDescent="0.2">
      <c r="P23695" s="75"/>
      <c r="Q23695" s="75"/>
      <c r="W23695" s="75"/>
      <c r="AD23695" s="77"/>
    </row>
    <row r="23696" spans="16:30" ht="4.5" customHeight="1" x14ac:dyDescent="0.2">
      <c r="P23696" s="75"/>
      <c r="Q23696" s="75"/>
      <c r="W23696" s="75"/>
      <c r="AD23696" s="77"/>
    </row>
    <row r="23697" spans="16:30" ht="4.5" customHeight="1" x14ac:dyDescent="0.2">
      <c r="P23697" s="75"/>
      <c r="Q23697" s="75"/>
      <c r="W23697" s="75"/>
      <c r="AD23697" s="77"/>
    </row>
    <row r="23698" spans="16:30" ht="4.5" customHeight="1" x14ac:dyDescent="0.2">
      <c r="P23698" s="75"/>
      <c r="Q23698" s="75"/>
      <c r="W23698" s="75"/>
      <c r="AD23698" s="77"/>
    </row>
    <row r="23699" spans="16:30" ht="4.5" customHeight="1" x14ac:dyDescent="0.2">
      <c r="P23699" s="75"/>
      <c r="Q23699" s="75"/>
      <c r="W23699" s="75"/>
      <c r="AD23699" s="77"/>
    </row>
    <row r="23700" spans="16:30" ht="4.5" customHeight="1" x14ac:dyDescent="0.2">
      <c r="P23700" s="75"/>
      <c r="Q23700" s="75"/>
      <c r="W23700" s="75"/>
      <c r="AD23700" s="77"/>
    </row>
    <row r="23701" spans="16:30" ht="4.5" customHeight="1" x14ac:dyDescent="0.2">
      <c r="P23701" s="75"/>
      <c r="Q23701" s="75"/>
      <c r="W23701" s="75"/>
      <c r="AD23701" s="77"/>
    </row>
    <row r="23702" spans="16:30" ht="4.5" customHeight="1" x14ac:dyDescent="0.2">
      <c r="P23702" s="75"/>
      <c r="Q23702" s="75"/>
      <c r="W23702" s="75"/>
      <c r="AD23702" s="77"/>
    </row>
    <row r="23703" spans="16:30" ht="4.5" customHeight="1" x14ac:dyDescent="0.2">
      <c r="P23703" s="75"/>
      <c r="Q23703" s="75"/>
      <c r="W23703" s="75"/>
      <c r="AD23703" s="77"/>
    </row>
    <row r="23704" spans="16:30" ht="4.5" customHeight="1" x14ac:dyDescent="0.2">
      <c r="P23704" s="75"/>
      <c r="Q23704" s="75"/>
      <c r="W23704" s="75"/>
      <c r="AD23704" s="77"/>
    </row>
    <row r="23705" spans="16:30" ht="4.5" customHeight="1" x14ac:dyDescent="0.2">
      <c r="P23705" s="75"/>
      <c r="Q23705" s="75"/>
      <c r="W23705" s="75"/>
      <c r="AD23705" s="77"/>
    </row>
    <row r="23706" spans="16:30" ht="4.5" customHeight="1" x14ac:dyDescent="0.2">
      <c r="P23706" s="75"/>
      <c r="Q23706" s="75"/>
      <c r="W23706" s="75"/>
      <c r="AD23706" s="77"/>
    </row>
    <row r="23707" spans="16:30" ht="4.5" customHeight="1" x14ac:dyDescent="0.2">
      <c r="P23707" s="75"/>
      <c r="Q23707" s="75"/>
      <c r="W23707" s="75"/>
      <c r="AD23707" s="77"/>
    </row>
    <row r="23708" spans="16:30" ht="4.5" customHeight="1" x14ac:dyDescent="0.2">
      <c r="P23708" s="75"/>
      <c r="Q23708" s="75"/>
      <c r="W23708" s="75"/>
      <c r="AD23708" s="77"/>
    </row>
    <row r="23709" spans="16:30" ht="4.5" customHeight="1" x14ac:dyDescent="0.2">
      <c r="P23709" s="75"/>
      <c r="Q23709" s="75"/>
      <c r="W23709" s="75"/>
      <c r="AD23709" s="77"/>
    </row>
    <row r="23710" spans="16:30" ht="4.5" customHeight="1" x14ac:dyDescent="0.2">
      <c r="P23710" s="75"/>
      <c r="Q23710" s="75"/>
      <c r="W23710" s="75"/>
      <c r="AD23710" s="77"/>
    </row>
    <row r="23711" spans="16:30" ht="4.5" customHeight="1" x14ac:dyDescent="0.2">
      <c r="P23711" s="75"/>
      <c r="Q23711" s="75"/>
      <c r="W23711" s="75"/>
      <c r="AD23711" s="77"/>
    </row>
    <row r="23712" spans="16:30" ht="4.5" customHeight="1" x14ac:dyDescent="0.2">
      <c r="P23712" s="75"/>
      <c r="Q23712" s="75"/>
      <c r="W23712" s="75"/>
      <c r="AD23712" s="77"/>
    </row>
    <row r="23713" spans="16:30" ht="4.5" customHeight="1" x14ac:dyDescent="0.2">
      <c r="P23713" s="75"/>
      <c r="Q23713" s="75"/>
      <c r="W23713" s="75"/>
      <c r="AD23713" s="77"/>
    </row>
    <row r="23714" spans="16:30" ht="4.5" customHeight="1" x14ac:dyDescent="0.2">
      <c r="P23714" s="75"/>
      <c r="Q23714" s="75"/>
      <c r="W23714" s="75"/>
      <c r="AD23714" s="77"/>
    </row>
    <row r="23715" spans="16:30" ht="4.5" customHeight="1" x14ac:dyDescent="0.2">
      <c r="P23715" s="75"/>
      <c r="Q23715" s="75"/>
      <c r="W23715" s="75"/>
      <c r="AD23715" s="77"/>
    </row>
    <row r="23716" spans="16:30" ht="4.5" customHeight="1" x14ac:dyDescent="0.2">
      <c r="P23716" s="75"/>
      <c r="Q23716" s="75"/>
      <c r="W23716" s="75"/>
      <c r="AD23716" s="77"/>
    </row>
    <row r="23717" spans="16:30" ht="4.5" customHeight="1" x14ac:dyDescent="0.2">
      <c r="P23717" s="75"/>
      <c r="Q23717" s="75"/>
      <c r="W23717" s="75"/>
      <c r="AD23717" s="77"/>
    </row>
    <row r="23718" spans="16:30" ht="4.5" customHeight="1" x14ac:dyDescent="0.2">
      <c r="P23718" s="75"/>
      <c r="Q23718" s="75"/>
      <c r="W23718" s="75"/>
      <c r="AD23718" s="77"/>
    </row>
    <row r="23719" spans="16:30" ht="4.5" customHeight="1" x14ac:dyDescent="0.2">
      <c r="P23719" s="75"/>
      <c r="Q23719" s="75"/>
      <c r="W23719" s="75"/>
      <c r="AD23719" s="77"/>
    </row>
    <row r="23720" spans="16:30" ht="4.5" customHeight="1" x14ac:dyDescent="0.2">
      <c r="P23720" s="75"/>
      <c r="Q23720" s="75"/>
      <c r="W23720" s="75"/>
      <c r="AD23720" s="77"/>
    </row>
    <row r="23721" spans="16:30" ht="4.5" customHeight="1" x14ac:dyDescent="0.2">
      <c r="P23721" s="75"/>
      <c r="Q23721" s="75"/>
      <c r="W23721" s="75"/>
      <c r="AD23721" s="77"/>
    </row>
    <row r="23722" spans="16:30" ht="4.5" customHeight="1" x14ac:dyDescent="0.2">
      <c r="P23722" s="75"/>
      <c r="Q23722" s="75"/>
      <c r="W23722" s="75"/>
      <c r="AD23722" s="77"/>
    </row>
    <row r="23723" spans="16:30" ht="4.5" customHeight="1" x14ac:dyDescent="0.2">
      <c r="P23723" s="75"/>
      <c r="Q23723" s="75"/>
      <c r="W23723" s="75"/>
      <c r="AD23723" s="77"/>
    </row>
    <row r="23724" spans="16:30" ht="4.5" customHeight="1" x14ac:dyDescent="0.2">
      <c r="P23724" s="75"/>
      <c r="Q23724" s="75"/>
      <c r="W23724" s="75"/>
      <c r="AD23724" s="77"/>
    </row>
    <row r="23725" spans="16:30" ht="4.5" customHeight="1" x14ac:dyDescent="0.2">
      <c r="P23725" s="75"/>
      <c r="Q23725" s="75"/>
      <c r="W23725" s="75"/>
      <c r="AD23725" s="77"/>
    </row>
    <row r="23726" spans="16:30" ht="4.5" customHeight="1" x14ac:dyDescent="0.2">
      <c r="P23726" s="75"/>
      <c r="Q23726" s="75"/>
      <c r="W23726" s="75"/>
      <c r="AD23726" s="77"/>
    </row>
    <row r="23727" spans="16:30" ht="4.5" customHeight="1" x14ac:dyDescent="0.2">
      <c r="P23727" s="75"/>
      <c r="Q23727" s="75"/>
      <c r="W23727" s="75"/>
      <c r="AD23727" s="77"/>
    </row>
    <row r="23728" spans="16:30" ht="4.5" customHeight="1" x14ac:dyDescent="0.2">
      <c r="P23728" s="75"/>
      <c r="Q23728" s="75"/>
      <c r="W23728" s="75"/>
      <c r="AD23728" s="77"/>
    </row>
    <row r="23729" spans="16:30" ht="4.5" customHeight="1" x14ac:dyDescent="0.2">
      <c r="P23729" s="75"/>
      <c r="Q23729" s="75"/>
      <c r="W23729" s="75"/>
      <c r="AD23729" s="77"/>
    </row>
    <row r="23730" spans="16:30" ht="4.5" customHeight="1" x14ac:dyDescent="0.2">
      <c r="P23730" s="75"/>
      <c r="Q23730" s="75"/>
      <c r="W23730" s="75"/>
      <c r="AD23730" s="77"/>
    </row>
    <row r="23731" spans="16:30" ht="4.5" customHeight="1" x14ac:dyDescent="0.2">
      <c r="P23731" s="75"/>
      <c r="Q23731" s="75"/>
      <c r="W23731" s="75"/>
      <c r="AD23731" s="77"/>
    </row>
    <row r="23732" spans="16:30" ht="4.5" customHeight="1" x14ac:dyDescent="0.2">
      <c r="P23732" s="75"/>
      <c r="Q23732" s="75"/>
      <c r="W23732" s="75"/>
      <c r="AD23732" s="77"/>
    </row>
    <row r="23733" spans="16:30" ht="4.5" customHeight="1" x14ac:dyDescent="0.2">
      <c r="P23733" s="75"/>
      <c r="Q23733" s="75"/>
      <c r="W23733" s="75"/>
      <c r="AD23733" s="77"/>
    </row>
    <row r="23734" spans="16:30" ht="4.5" customHeight="1" x14ac:dyDescent="0.2">
      <c r="P23734" s="75"/>
      <c r="Q23734" s="75"/>
      <c r="W23734" s="75"/>
      <c r="AD23734" s="77"/>
    </row>
    <row r="23735" spans="16:30" ht="4.5" customHeight="1" x14ac:dyDescent="0.2">
      <c r="P23735" s="75"/>
      <c r="Q23735" s="75"/>
      <c r="W23735" s="75"/>
      <c r="AD23735" s="77"/>
    </row>
    <row r="23736" spans="16:30" ht="4.5" customHeight="1" x14ac:dyDescent="0.2">
      <c r="P23736" s="75"/>
      <c r="Q23736" s="75"/>
      <c r="W23736" s="75"/>
      <c r="AD23736" s="77"/>
    </row>
    <row r="23737" spans="16:30" ht="4.5" customHeight="1" x14ac:dyDescent="0.2">
      <c r="P23737" s="75"/>
      <c r="Q23737" s="75"/>
      <c r="W23737" s="75"/>
      <c r="AD23737" s="77"/>
    </row>
    <row r="23738" spans="16:30" ht="4.5" customHeight="1" x14ac:dyDescent="0.2">
      <c r="P23738" s="75"/>
      <c r="Q23738" s="75"/>
      <c r="W23738" s="75"/>
      <c r="AD23738" s="77"/>
    </row>
    <row r="23739" spans="16:30" ht="4.5" customHeight="1" x14ac:dyDescent="0.2">
      <c r="P23739" s="75"/>
      <c r="Q23739" s="75"/>
      <c r="W23739" s="75"/>
      <c r="AD23739" s="77"/>
    </row>
    <row r="23740" spans="16:30" ht="4.5" customHeight="1" x14ac:dyDescent="0.2">
      <c r="P23740" s="75"/>
      <c r="Q23740" s="75"/>
      <c r="W23740" s="75"/>
      <c r="AD23740" s="77"/>
    </row>
    <row r="23741" spans="16:30" ht="4.5" customHeight="1" x14ac:dyDescent="0.2">
      <c r="P23741" s="75"/>
      <c r="Q23741" s="75"/>
      <c r="W23741" s="75"/>
      <c r="AD23741" s="77"/>
    </row>
    <row r="23742" spans="16:30" ht="4.5" customHeight="1" x14ac:dyDescent="0.2">
      <c r="P23742" s="75"/>
      <c r="Q23742" s="75"/>
      <c r="W23742" s="75"/>
      <c r="AD23742" s="77"/>
    </row>
    <row r="23743" spans="16:30" ht="4.5" customHeight="1" x14ac:dyDescent="0.2">
      <c r="P23743" s="75"/>
      <c r="Q23743" s="75"/>
      <c r="W23743" s="75"/>
      <c r="AD23743" s="77"/>
    </row>
    <row r="23744" spans="16:30" ht="4.5" customHeight="1" x14ac:dyDescent="0.2">
      <c r="P23744" s="75"/>
      <c r="Q23744" s="75"/>
      <c r="W23744" s="75"/>
      <c r="AD23744" s="77"/>
    </row>
    <row r="23745" spans="16:30" ht="4.5" customHeight="1" x14ac:dyDescent="0.2">
      <c r="P23745" s="75"/>
      <c r="Q23745" s="75"/>
      <c r="W23745" s="75"/>
      <c r="AD23745" s="77"/>
    </row>
    <row r="23746" spans="16:30" ht="4.5" customHeight="1" x14ac:dyDescent="0.2">
      <c r="P23746" s="75"/>
      <c r="Q23746" s="75"/>
      <c r="W23746" s="75"/>
      <c r="AD23746" s="77"/>
    </row>
    <row r="23747" spans="16:30" ht="4.5" customHeight="1" x14ac:dyDescent="0.2">
      <c r="P23747" s="75"/>
      <c r="Q23747" s="75"/>
      <c r="W23747" s="75"/>
      <c r="AD23747" s="77"/>
    </row>
    <row r="23748" spans="16:30" ht="4.5" customHeight="1" x14ac:dyDescent="0.2">
      <c r="P23748" s="75"/>
      <c r="Q23748" s="75"/>
      <c r="W23748" s="75"/>
      <c r="AD23748" s="77"/>
    </row>
    <row r="23749" spans="16:30" ht="4.5" customHeight="1" x14ac:dyDescent="0.2">
      <c r="P23749" s="75"/>
      <c r="Q23749" s="75"/>
      <c r="W23749" s="75"/>
      <c r="AD23749" s="77"/>
    </row>
    <row r="23750" spans="16:30" ht="4.5" customHeight="1" x14ac:dyDescent="0.2">
      <c r="P23750" s="75"/>
      <c r="Q23750" s="75"/>
      <c r="W23750" s="75"/>
      <c r="AD23750" s="77"/>
    </row>
    <row r="23751" spans="16:30" ht="4.5" customHeight="1" x14ac:dyDescent="0.2">
      <c r="P23751" s="75"/>
      <c r="Q23751" s="75"/>
      <c r="W23751" s="75"/>
      <c r="AD23751" s="77"/>
    </row>
    <row r="23752" spans="16:30" ht="4.5" customHeight="1" x14ac:dyDescent="0.2">
      <c r="P23752" s="75"/>
      <c r="Q23752" s="75"/>
      <c r="W23752" s="75"/>
      <c r="AD23752" s="77"/>
    </row>
    <row r="23753" spans="16:30" ht="4.5" customHeight="1" x14ac:dyDescent="0.2">
      <c r="P23753" s="75"/>
      <c r="Q23753" s="75"/>
      <c r="W23753" s="75"/>
      <c r="AD23753" s="77"/>
    </row>
    <row r="23754" spans="16:30" ht="4.5" customHeight="1" x14ac:dyDescent="0.2">
      <c r="P23754" s="75"/>
      <c r="Q23754" s="75"/>
      <c r="W23754" s="75"/>
      <c r="AD23754" s="77"/>
    </row>
    <row r="23755" spans="16:30" ht="4.5" customHeight="1" x14ac:dyDescent="0.2">
      <c r="P23755" s="75"/>
      <c r="Q23755" s="75"/>
      <c r="W23755" s="75"/>
      <c r="AD23755" s="77"/>
    </row>
    <row r="23756" spans="16:30" ht="4.5" customHeight="1" x14ac:dyDescent="0.2">
      <c r="P23756" s="75"/>
      <c r="Q23756" s="75"/>
      <c r="W23756" s="75"/>
      <c r="AD23756" s="77"/>
    </row>
    <row r="23757" spans="16:30" ht="4.5" customHeight="1" x14ac:dyDescent="0.2">
      <c r="P23757" s="75"/>
      <c r="Q23757" s="75"/>
      <c r="W23757" s="75"/>
      <c r="AD23757" s="77"/>
    </row>
    <row r="23758" spans="16:30" ht="4.5" customHeight="1" x14ac:dyDescent="0.2">
      <c r="P23758" s="75"/>
      <c r="Q23758" s="75"/>
      <c r="W23758" s="75"/>
      <c r="AD23758" s="77"/>
    </row>
    <row r="23759" spans="16:30" ht="4.5" customHeight="1" x14ac:dyDescent="0.2">
      <c r="P23759" s="75"/>
      <c r="Q23759" s="75"/>
      <c r="W23759" s="75"/>
      <c r="AD23759" s="77"/>
    </row>
    <row r="23760" spans="16:30" ht="4.5" customHeight="1" x14ac:dyDescent="0.2">
      <c r="P23760" s="75"/>
      <c r="Q23760" s="75"/>
      <c r="W23760" s="75"/>
      <c r="AD23760" s="77"/>
    </row>
    <row r="23761" spans="16:30" ht="4.5" customHeight="1" x14ac:dyDescent="0.2">
      <c r="P23761" s="75"/>
      <c r="Q23761" s="75"/>
      <c r="W23761" s="75"/>
      <c r="AD23761" s="77"/>
    </row>
    <row r="23762" spans="16:30" ht="4.5" customHeight="1" x14ac:dyDescent="0.2">
      <c r="P23762" s="75"/>
      <c r="Q23762" s="75"/>
      <c r="W23762" s="75"/>
      <c r="AD23762" s="77"/>
    </row>
    <row r="23763" spans="16:30" ht="4.5" customHeight="1" x14ac:dyDescent="0.2">
      <c r="P23763" s="75"/>
      <c r="Q23763" s="75"/>
      <c r="W23763" s="75"/>
      <c r="AD23763" s="77"/>
    </row>
    <row r="23764" spans="16:30" ht="4.5" customHeight="1" x14ac:dyDescent="0.2">
      <c r="P23764" s="75"/>
      <c r="Q23764" s="75"/>
      <c r="W23764" s="75"/>
      <c r="AD23764" s="77"/>
    </row>
    <row r="23765" spans="16:30" ht="4.5" customHeight="1" x14ac:dyDescent="0.2">
      <c r="P23765" s="75"/>
      <c r="Q23765" s="75"/>
      <c r="W23765" s="75"/>
      <c r="AD23765" s="77"/>
    </row>
    <row r="23766" spans="16:30" ht="4.5" customHeight="1" x14ac:dyDescent="0.2">
      <c r="P23766" s="75"/>
      <c r="Q23766" s="75"/>
      <c r="W23766" s="75"/>
      <c r="AD23766" s="77"/>
    </row>
    <row r="23767" spans="16:30" ht="4.5" customHeight="1" x14ac:dyDescent="0.2">
      <c r="P23767" s="75"/>
      <c r="Q23767" s="75"/>
      <c r="W23767" s="75"/>
      <c r="AD23767" s="77"/>
    </row>
    <row r="23768" spans="16:30" ht="4.5" customHeight="1" x14ac:dyDescent="0.2">
      <c r="P23768" s="75"/>
      <c r="Q23768" s="75"/>
      <c r="W23768" s="75"/>
      <c r="AD23768" s="77"/>
    </row>
    <row r="23769" spans="16:30" ht="4.5" customHeight="1" x14ac:dyDescent="0.2">
      <c r="P23769" s="75"/>
      <c r="Q23769" s="75"/>
      <c r="W23769" s="75"/>
      <c r="AD23769" s="77"/>
    </row>
    <row r="23770" spans="16:30" ht="4.5" customHeight="1" x14ac:dyDescent="0.2">
      <c r="P23770" s="75"/>
      <c r="Q23770" s="75"/>
      <c r="W23770" s="75"/>
      <c r="AD23770" s="77"/>
    </row>
    <row r="23771" spans="16:30" ht="4.5" customHeight="1" x14ac:dyDescent="0.2">
      <c r="P23771" s="75"/>
      <c r="Q23771" s="75"/>
      <c r="W23771" s="75"/>
      <c r="AD23771" s="77"/>
    </row>
    <row r="23772" spans="16:30" ht="4.5" customHeight="1" x14ac:dyDescent="0.2">
      <c r="P23772" s="75"/>
      <c r="Q23772" s="75"/>
      <c r="W23772" s="75"/>
      <c r="AD23772" s="77"/>
    </row>
    <row r="23773" spans="16:30" ht="4.5" customHeight="1" x14ac:dyDescent="0.2">
      <c r="P23773" s="75"/>
      <c r="Q23773" s="75"/>
      <c r="W23773" s="75"/>
      <c r="AD23773" s="77"/>
    </row>
    <row r="23774" spans="16:30" ht="4.5" customHeight="1" x14ac:dyDescent="0.2">
      <c r="P23774" s="75"/>
      <c r="Q23774" s="75"/>
      <c r="W23774" s="75"/>
      <c r="AD23774" s="77"/>
    </row>
    <row r="23775" spans="16:30" ht="4.5" customHeight="1" x14ac:dyDescent="0.2">
      <c r="P23775" s="75"/>
      <c r="Q23775" s="75"/>
      <c r="W23775" s="75"/>
      <c r="AD23775" s="77"/>
    </row>
    <row r="23776" spans="16:30" ht="4.5" customHeight="1" x14ac:dyDescent="0.2">
      <c r="P23776" s="75"/>
      <c r="Q23776" s="75"/>
      <c r="W23776" s="75"/>
      <c r="AD23776" s="77"/>
    </row>
    <row r="23777" spans="16:30" ht="4.5" customHeight="1" x14ac:dyDescent="0.2">
      <c r="P23777" s="75"/>
      <c r="Q23777" s="75"/>
      <c r="W23777" s="75"/>
      <c r="AD23777" s="77"/>
    </row>
    <row r="23778" spans="16:30" ht="4.5" customHeight="1" x14ac:dyDescent="0.2">
      <c r="P23778" s="75"/>
      <c r="Q23778" s="75"/>
      <c r="W23778" s="75"/>
      <c r="AD23778" s="77"/>
    </row>
    <row r="23779" spans="16:30" ht="4.5" customHeight="1" x14ac:dyDescent="0.2">
      <c r="P23779" s="75"/>
      <c r="Q23779" s="75"/>
      <c r="W23779" s="75"/>
      <c r="AD23779" s="77"/>
    </row>
    <row r="23780" spans="16:30" ht="4.5" customHeight="1" x14ac:dyDescent="0.2">
      <c r="P23780" s="75"/>
      <c r="Q23780" s="75"/>
      <c r="W23780" s="75"/>
      <c r="AD23780" s="77"/>
    </row>
    <row r="23781" spans="16:30" ht="4.5" customHeight="1" x14ac:dyDescent="0.2">
      <c r="P23781" s="75"/>
      <c r="Q23781" s="75"/>
      <c r="W23781" s="75"/>
      <c r="AD23781" s="77"/>
    </row>
    <row r="23782" spans="16:30" ht="4.5" customHeight="1" x14ac:dyDescent="0.2">
      <c r="P23782" s="75"/>
      <c r="Q23782" s="75"/>
      <c r="W23782" s="75"/>
      <c r="AD23782" s="77"/>
    </row>
    <row r="23783" spans="16:30" ht="4.5" customHeight="1" x14ac:dyDescent="0.2">
      <c r="P23783" s="75"/>
      <c r="Q23783" s="75"/>
      <c r="W23783" s="75"/>
      <c r="AD23783" s="77"/>
    </row>
    <row r="23784" spans="16:30" ht="4.5" customHeight="1" x14ac:dyDescent="0.2">
      <c r="P23784" s="75"/>
      <c r="Q23784" s="75"/>
      <c r="W23784" s="75"/>
      <c r="AD23784" s="77"/>
    </row>
    <row r="23785" spans="16:30" ht="4.5" customHeight="1" x14ac:dyDescent="0.2">
      <c r="P23785" s="75"/>
      <c r="Q23785" s="75"/>
      <c r="W23785" s="75"/>
      <c r="AD23785" s="77"/>
    </row>
    <row r="23786" spans="16:30" ht="4.5" customHeight="1" x14ac:dyDescent="0.2">
      <c r="P23786" s="75"/>
      <c r="Q23786" s="75"/>
      <c r="W23786" s="75"/>
      <c r="AD23786" s="77"/>
    </row>
    <row r="23787" spans="16:30" ht="4.5" customHeight="1" x14ac:dyDescent="0.2">
      <c r="P23787" s="75"/>
      <c r="Q23787" s="75"/>
      <c r="W23787" s="75"/>
      <c r="AD23787" s="77"/>
    </row>
    <row r="23788" spans="16:30" ht="4.5" customHeight="1" x14ac:dyDescent="0.2">
      <c r="P23788" s="75"/>
      <c r="Q23788" s="75"/>
      <c r="W23788" s="75"/>
      <c r="AD23788" s="77"/>
    </row>
    <row r="23789" spans="16:30" ht="4.5" customHeight="1" x14ac:dyDescent="0.2">
      <c r="P23789" s="75"/>
      <c r="Q23789" s="75"/>
      <c r="W23789" s="75"/>
      <c r="AD23789" s="77"/>
    </row>
    <row r="23790" spans="16:30" ht="4.5" customHeight="1" x14ac:dyDescent="0.2">
      <c r="P23790" s="75"/>
      <c r="Q23790" s="75"/>
      <c r="W23790" s="75"/>
      <c r="AD23790" s="77"/>
    </row>
    <row r="23791" spans="16:30" ht="4.5" customHeight="1" x14ac:dyDescent="0.2">
      <c r="P23791" s="75"/>
      <c r="Q23791" s="75"/>
      <c r="W23791" s="75"/>
      <c r="AD23791" s="77"/>
    </row>
    <row r="23792" spans="16:30" ht="4.5" customHeight="1" x14ac:dyDescent="0.2">
      <c r="P23792" s="75"/>
      <c r="Q23792" s="75"/>
      <c r="W23792" s="75"/>
      <c r="AD23792" s="77"/>
    </row>
    <row r="23793" spans="16:30" ht="4.5" customHeight="1" x14ac:dyDescent="0.2">
      <c r="P23793" s="75"/>
      <c r="Q23793" s="75"/>
      <c r="W23793" s="75"/>
      <c r="AD23793" s="77"/>
    </row>
    <row r="23794" spans="16:30" ht="4.5" customHeight="1" x14ac:dyDescent="0.2">
      <c r="P23794" s="75"/>
      <c r="Q23794" s="75"/>
      <c r="W23794" s="75"/>
      <c r="AD23794" s="77"/>
    </row>
    <row r="23795" spans="16:30" ht="4.5" customHeight="1" x14ac:dyDescent="0.2">
      <c r="P23795" s="75"/>
      <c r="Q23795" s="75"/>
      <c r="W23795" s="75"/>
      <c r="AD23795" s="77"/>
    </row>
    <row r="23796" spans="16:30" ht="4.5" customHeight="1" x14ac:dyDescent="0.2">
      <c r="P23796" s="75"/>
      <c r="Q23796" s="75"/>
      <c r="W23796" s="75"/>
      <c r="AD23796" s="77"/>
    </row>
    <row r="23797" spans="16:30" ht="4.5" customHeight="1" x14ac:dyDescent="0.2">
      <c r="P23797" s="75"/>
      <c r="Q23797" s="75"/>
      <c r="W23797" s="75"/>
      <c r="AD23797" s="77"/>
    </row>
    <row r="23798" spans="16:30" ht="4.5" customHeight="1" x14ac:dyDescent="0.2">
      <c r="P23798" s="75"/>
      <c r="Q23798" s="75"/>
      <c r="W23798" s="75"/>
      <c r="AD23798" s="77"/>
    </row>
    <row r="23799" spans="16:30" ht="4.5" customHeight="1" x14ac:dyDescent="0.2">
      <c r="P23799" s="75"/>
      <c r="Q23799" s="75"/>
      <c r="W23799" s="75"/>
      <c r="AD23799" s="77"/>
    </row>
    <row r="23800" spans="16:30" ht="4.5" customHeight="1" x14ac:dyDescent="0.2">
      <c r="P23800" s="75"/>
      <c r="Q23800" s="75"/>
      <c r="W23800" s="75"/>
      <c r="AD23800" s="77"/>
    </row>
    <row r="23801" spans="16:30" ht="4.5" customHeight="1" x14ac:dyDescent="0.2">
      <c r="P23801" s="75"/>
      <c r="Q23801" s="75"/>
      <c r="W23801" s="75"/>
      <c r="AD23801" s="77"/>
    </row>
    <row r="23802" spans="16:30" ht="4.5" customHeight="1" x14ac:dyDescent="0.2">
      <c r="P23802" s="75"/>
      <c r="Q23802" s="75"/>
      <c r="W23802" s="75"/>
      <c r="AD23802" s="77"/>
    </row>
    <row r="23803" spans="16:30" ht="4.5" customHeight="1" x14ac:dyDescent="0.2">
      <c r="P23803" s="75"/>
      <c r="Q23803" s="75"/>
      <c r="W23803" s="75"/>
      <c r="AD23803" s="77"/>
    </row>
    <row r="23804" spans="16:30" ht="4.5" customHeight="1" x14ac:dyDescent="0.2">
      <c r="P23804" s="75"/>
      <c r="Q23804" s="75"/>
      <c r="W23804" s="75"/>
      <c r="AD23804" s="77"/>
    </row>
    <row r="23805" spans="16:30" ht="4.5" customHeight="1" x14ac:dyDescent="0.2">
      <c r="P23805" s="75"/>
      <c r="Q23805" s="75"/>
      <c r="W23805" s="75"/>
      <c r="AD23805" s="77"/>
    </row>
    <row r="23806" spans="16:30" ht="4.5" customHeight="1" x14ac:dyDescent="0.2">
      <c r="P23806" s="75"/>
      <c r="Q23806" s="75"/>
      <c r="W23806" s="75"/>
      <c r="AD23806" s="77"/>
    </row>
    <row r="23807" spans="16:30" ht="4.5" customHeight="1" x14ac:dyDescent="0.2">
      <c r="P23807" s="75"/>
      <c r="Q23807" s="75"/>
      <c r="W23807" s="75"/>
      <c r="AD23807" s="77"/>
    </row>
    <row r="23808" spans="16:30" ht="4.5" customHeight="1" x14ac:dyDescent="0.2">
      <c r="P23808" s="75"/>
      <c r="Q23808" s="75"/>
      <c r="W23808" s="75"/>
      <c r="AD23808" s="77"/>
    </row>
    <row r="23809" spans="16:30" ht="4.5" customHeight="1" x14ac:dyDescent="0.2">
      <c r="P23809" s="75"/>
      <c r="Q23809" s="75"/>
      <c r="W23809" s="75"/>
      <c r="AD23809" s="77"/>
    </row>
    <row r="23810" spans="16:30" ht="4.5" customHeight="1" x14ac:dyDescent="0.2">
      <c r="P23810" s="75"/>
      <c r="Q23810" s="75"/>
      <c r="W23810" s="75"/>
      <c r="AD23810" s="77"/>
    </row>
    <row r="23811" spans="16:30" ht="4.5" customHeight="1" x14ac:dyDescent="0.2">
      <c r="P23811" s="75"/>
      <c r="Q23811" s="75"/>
      <c r="W23811" s="75"/>
      <c r="AD23811" s="77"/>
    </row>
    <row r="23812" spans="16:30" ht="4.5" customHeight="1" x14ac:dyDescent="0.2">
      <c r="P23812" s="75"/>
      <c r="Q23812" s="75"/>
      <c r="W23812" s="75"/>
      <c r="AD23812" s="77"/>
    </row>
    <row r="23813" spans="16:30" ht="4.5" customHeight="1" x14ac:dyDescent="0.2">
      <c r="P23813" s="75"/>
      <c r="Q23813" s="75"/>
      <c r="W23813" s="75"/>
      <c r="AD23813" s="77"/>
    </row>
    <row r="23814" spans="16:30" ht="4.5" customHeight="1" x14ac:dyDescent="0.2">
      <c r="P23814" s="75"/>
      <c r="Q23814" s="75"/>
      <c r="W23814" s="75"/>
      <c r="AD23814" s="77"/>
    </row>
    <row r="23815" spans="16:30" ht="4.5" customHeight="1" x14ac:dyDescent="0.2">
      <c r="P23815" s="75"/>
      <c r="Q23815" s="75"/>
      <c r="W23815" s="75"/>
      <c r="AD23815" s="77"/>
    </row>
    <row r="23816" spans="16:30" ht="4.5" customHeight="1" x14ac:dyDescent="0.2">
      <c r="P23816" s="75"/>
      <c r="Q23816" s="75"/>
      <c r="W23816" s="75"/>
      <c r="AD23816" s="77"/>
    </row>
    <row r="23817" spans="16:30" ht="4.5" customHeight="1" x14ac:dyDescent="0.2">
      <c r="P23817" s="75"/>
      <c r="Q23817" s="75"/>
      <c r="W23817" s="75"/>
      <c r="AD23817" s="77"/>
    </row>
    <row r="23818" spans="16:30" ht="4.5" customHeight="1" x14ac:dyDescent="0.2">
      <c r="P23818" s="75"/>
      <c r="Q23818" s="75"/>
      <c r="W23818" s="75"/>
      <c r="AD23818" s="77"/>
    </row>
    <row r="23819" spans="16:30" ht="4.5" customHeight="1" x14ac:dyDescent="0.2">
      <c r="P23819" s="75"/>
      <c r="Q23819" s="75"/>
      <c r="W23819" s="75"/>
      <c r="AD23819" s="77"/>
    </row>
    <row r="23820" spans="16:30" ht="4.5" customHeight="1" x14ac:dyDescent="0.2">
      <c r="P23820" s="75"/>
      <c r="Q23820" s="75"/>
      <c r="W23820" s="75"/>
      <c r="AD23820" s="77"/>
    </row>
    <row r="23821" spans="16:30" ht="4.5" customHeight="1" x14ac:dyDescent="0.2">
      <c r="P23821" s="75"/>
      <c r="Q23821" s="75"/>
      <c r="W23821" s="75"/>
      <c r="AD23821" s="77"/>
    </row>
    <row r="23822" spans="16:30" ht="4.5" customHeight="1" x14ac:dyDescent="0.2">
      <c r="P23822" s="75"/>
      <c r="Q23822" s="75"/>
      <c r="W23822" s="75"/>
      <c r="AD23822" s="77"/>
    </row>
    <row r="23823" spans="16:30" ht="4.5" customHeight="1" x14ac:dyDescent="0.2">
      <c r="P23823" s="75"/>
      <c r="Q23823" s="75"/>
      <c r="W23823" s="75"/>
      <c r="AD23823" s="77"/>
    </row>
    <row r="23824" spans="16:30" ht="4.5" customHeight="1" x14ac:dyDescent="0.2">
      <c r="P23824" s="75"/>
      <c r="Q23824" s="75"/>
      <c r="W23824" s="75"/>
      <c r="AD23824" s="77"/>
    </row>
    <row r="23825" spans="16:30" ht="4.5" customHeight="1" x14ac:dyDescent="0.2">
      <c r="P23825" s="75"/>
      <c r="Q23825" s="75"/>
      <c r="W23825" s="75"/>
      <c r="AD23825" s="77"/>
    </row>
    <row r="23826" spans="16:30" ht="4.5" customHeight="1" x14ac:dyDescent="0.2">
      <c r="P23826" s="75"/>
      <c r="Q23826" s="75"/>
      <c r="W23826" s="75"/>
      <c r="AD23826" s="77"/>
    </row>
    <row r="23827" spans="16:30" ht="4.5" customHeight="1" x14ac:dyDescent="0.2">
      <c r="P23827" s="75"/>
      <c r="Q23827" s="75"/>
      <c r="W23827" s="75"/>
      <c r="AD23827" s="77"/>
    </row>
    <row r="23828" spans="16:30" ht="4.5" customHeight="1" x14ac:dyDescent="0.2">
      <c r="P23828" s="75"/>
      <c r="Q23828" s="75"/>
      <c r="W23828" s="75"/>
      <c r="AD23828" s="77"/>
    </row>
    <row r="23829" spans="16:30" ht="4.5" customHeight="1" x14ac:dyDescent="0.2">
      <c r="P23829" s="75"/>
      <c r="Q23829" s="75"/>
      <c r="W23829" s="75"/>
      <c r="AD23829" s="77"/>
    </row>
    <row r="23830" spans="16:30" ht="4.5" customHeight="1" x14ac:dyDescent="0.2">
      <c r="P23830" s="75"/>
      <c r="Q23830" s="75"/>
      <c r="W23830" s="75"/>
      <c r="AD23830" s="77"/>
    </row>
    <row r="23831" spans="16:30" ht="4.5" customHeight="1" x14ac:dyDescent="0.2">
      <c r="P23831" s="75"/>
      <c r="Q23831" s="75"/>
      <c r="W23831" s="75"/>
      <c r="AD23831" s="77"/>
    </row>
    <row r="23832" spans="16:30" ht="4.5" customHeight="1" x14ac:dyDescent="0.2">
      <c r="P23832" s="75"/>
      <c r="Q23832" s="75"/>
      <c r="W23832" s="75"/>
      <c r="AD23832" s="77"/>
    </row>
    <row r="23833" spans="16:30" ht="4.5" customHeight="1" x14ac:dyDescent="0.2">
      <c r="P23833" s="75"/>
      <c r="Q23833" s="75"/>
      <c r="W23833" s="75"/>
      <c r="AD23833" s="77"/>
    </row>
    <row r="23834" spans="16:30" ht="4.5" customHeight="1" x14ac:dyDescent="0.2">
      <c r="P23834" s="75"/>
      <c r="Q23834" s="75"/>
      <c r="W23834" s="75"/>
      <c r="AD23834" s="77"/>
    </row>
    <row r="23835" spans="16:30" ht="4.5" customHeight="1" x14ac:dyDescent="0.2">
      <c r="P23835" s="75"/>
      <c r="Q23835" s="75"/>
      <c r="W23835" s="75"/>
      <c r="AD23835" s="77"/>
    </row>
    <row r="23836" spans="16:30" ht="4.5" customHeight="1" x14ac:dyDescent="0.2">
      <c r="P23836" s="75"/>
      <c r="Q23836" s="75"/>
      <c r="W23836" s="75"/>
      <c r="AD23836" s="77"/>
    </row>
    <row r="23837" spans="16:30" ht="4.5" customHeight="1" x14ac:dyDescent="0.2">
      <c r="P23837" s="75"/>
      <c r="Q23837" s="75"/>
      <c r="W23837" s="75"/>
      <c r="AD23837" s="77"/>
    </row>
    <row r="23838" spans="16:30" ht="4.5" customHeight="1" x14ac:dyDescent="0.2">
      <c r="P23838" s="75"/>
      <c r="Q23838" s="75"/>
      <c r="W23838" s="75"/>
      <c r="AD23838" s="77"/>
    </row>
    <row r="23839" spans="16:30" ht="4.5" customHeight="1" x14ac:dyDescent="0.2">
      <c r="P23839" s="75"/>
      <c r="Q23839" s="75"/>
      <c r="W23839" s="75"/>
      <c r="AD23839" s="77"/>
    </row>
    <row r="23840" spans="16:30" ht="4.5" customHeight="1" x14ac:dyDescent="0.2">
      <c r="P23840" s="75"/>
      <c r="Q23840" s="75"/>
      <c r="W23840" s="75"/>
      <c r="AD23840" s="77"/>
    </row>
    <row r="23841" spans="16:30" ht="4.5" customHeight="1" x14ac:dyDescent="0.2">
      <c r="P23841" s="75"/>
      <c r="Q23841" s="75"/>
      <c r="W23841" s="75"/>
      <c r="AD23841" s="77"/>
    </row>
    <row r="23842" spans="16:30" ht="4.5" customHeight="1" x14ac:dyDescent="0.2">
      <c r="P23842" s="75"/>
      <c r="Q23842" s="75"/>
      <c r="W23842" s="75"/>
      <c r="AD23842" s="77"/>
    </row>
    <row r="23843" spans="16:30" ht="4.5" customHeight="1" x14ac:dyDescent="0.2">
      <c r="P23843" s="75"/>
      <c r="Q23843" s="75"/>
      <c r="W23843" s="75"/>
      <c r="AD23843" s="77"/>
    </row>
    <row r="23844" spans="16:30" ht="4.5" customHeight="1" x14ac:dyDescent="0.2">
      <c r="P23844" s="75"/>
      <c r="Q23844" s="75"/>
      <c r="W23844" s="75"/>
      <c r="AD23844" s="77"/>
    </row>
    <row r="23845" spans="16:30" ht="4.5" customHeight="1" x14ac:dyDescent="0.2">
      <c r="P23845" s="75"/>
      <c r="Q23845" s="75"/>
      <c r="W23845" s="75"/>
      <c r="AD23845" s="77"/>
    </row>
    <row r="23846" spans="16:30" ht="4.5" customHeight="1" x14ac:dyDescent="0.2">
      <c r="P23846" s="75"/>
      <c r="Q23846" s="75"/>
      <c r="W23846" s="75"/>
      <c r="AD23846" s="77"/>
    </row>
    <row r="23847" spans="16:30" ht="4.5" customHeight="1" x14ac:dyDescent="0.2">
      <c r="P23847" s="75"/>
      <c r="Q23847" s="75"/>
      <c r="W23847" s="75"/>
      <c r="AD23847" s="77"/>
    </row>
    <row r="23848" spans="16:30" ht="4.5" customHeight="1" x14ac:dyDescent="0.2">
      <c r="P23848" s="75"/>
      <c r="Q23848" s="75"/>
      <c r="W23848" s="75"/>
      <c r="AD23848" s="77"/>
    </row>
    <row r="23849" spans="16:30" ht="4.5" customHeight="1" x14ac:dyDescent="0.2">
      <c r="P23849" s="75"/>
      <c r="Q23849" s="75"/>
      <c r="W23849" s="75"/>
      <c r="AD23849" s="77"/>
    </row>
    <row r="23850" spans="16:30" ht="4.5" customHeight="1" x14ac:dyDescent="0.2">
      <c r="P23850" s="75"/>
      <c r="Q23850" s="75"/>
      <c r="W23850" s="75"/>
      <c r="AD23850" s="77"/>
    </row>
    <row r="23851" spans="16:30" ht="4.5" customHeight="1" x14ac:dyDescent="0.2">
      <c r="P23851" s="75"/>
      <c r="Q23851" s="75"/>
      <c r="W23851" s="75"/>
      <c r="AD23851" s="77"/>
    </row>
    <row r="23852" spans="16:30" ht="4.5" customHeight="1" x14ac:dyDescent="0.2">
      <c r="P23852" s="75"/>
      <c r="Q23852" s="75"/>
      <c r="W23852" s="75"/>
      <c r="AD23852" s="77"/>
    </row>
    <row r="23853" spans="16:30" ht="4.5" customHeight="1" x14ac:dyDescent="0.2">
      <c r="P23853" s="75"/>
      <c r="Q23853" s="75"/>
      <c r="W23853" s="75"/>
      <c r="AD23853" s="77"/>
    </row>
    <row r="23854" spans="16:30" ht="4.5" customHeight="1" x14ac:dyDescent="0.2">
      <c r="P23854" s="75"/>
      <c r="Q23854" s="75"/>
      <c r="W23854" s="75"/>
      <c r="AD23854" s="77"/>
    </row>
    <row r="23855" spans="16:30" ht="4.5" customHeight="1" x14ac:dyDescent="0.2">
      <c r="P23855" s="75"/>
      <c r="Q23855" s="75"/>
      <c r="W23855" s="75"/>
      <c r="AD23855" s="77"/>
    </row>
    <row r="23856" spans="16:30" ht="4.5" customHeight="1" x14ac:dyDescent="0.2">
      <c r="P23856" s="75"/>
      <c r="Q23856" s="75"/>
      <c r="W23856" s="75"/>
      <c r="AD23856" s="77"/>
    </row>
    <row r="23857" spans="16:30" ht="4.5" customHeight="1" x14ac:dyDescent="0.2">
      <c r="P23857" s="75"/>
      <c r="Q23857" s="75"/>
      <c r="W23857" s="75"/>
      <c r="AD23857" s="77"/>
    </row>
    <row r="23858" spans="16:30" ht="4.5" customHeight="1" x14ac:dyDescent="0.2">
      <c r="P23858" s="75"/>
      <c r="Q23858" s="75"/>
      <c r="W23858" s="75"/>
      <c r="AD23858" s="77"/>
    </row>
    <row r="23859" spans="16:30" ht="4.5" customHeight="1" x14ac:dyDescent="0.2">
      <c r="P23859" s="75"/>
      <c r="Q23859" s="75"/>
      <c r="W23859" s="75"/>
      <c r="AD23859" s="77"/>
    </row>
    <row r="23860" spans="16:30" ht="4.5" customHeight="1" x14ac:dyDescent="0.2">
      <c r="P23860" s="75"/>
      <c r="Q23860" s="75"/>
      <c r="W23860" s="75"/>
      <c r="AD23860" s="77"/>
    </row>
    <row r="23861" spans="16:30" ht="4.5" customHeight="1" x14ac:dyDescent="0.2">
      <c r="P23861" s="75"/>
      <c r="Q23861" s="75"/>
      <c r="W23861" s="75"/>
      <c r="AD23861" s="77"/>
    </row>
    <row r="23862" spans="16:30" ht="4.5" customHeight="1" x14ac:dyDescent="0.2">
      <c r="P23862" s="75"/>
      <c r="Q23862" s="75"/>
      <c r="W23862" s="75"/>
      <c r="AD23862" s="77"/>
    </row>
    <row r="23863" spans="16:30" ht="4.5" customHeight="1" x14ac:dyDescent="0.2">
      <c r="P23863" s="75"/>
      <c r="Q23863" s="75"/>
      <c r="W23863" s="75"/>
      <c r="AD23863" s="77"/>
    </row>
    <row r="23864" spans="16:30" ht="4.5" customHeight="1" x14ac:dyDescent="0.2">
      <c r="P23864" s="75"/>
      <c r="Q23864" s="75"/>
      <c r="W23864" s="75"/>
      <c r="AD23864" s="77"/>
    </row>
    <row r="23865" spans="16:30" ht="4.5" customHeight="1" x14ac:dyDescent="0.2">
      <c r="P23865" s="75"/>
      <c r="Q23865" s="75"/>
      <c r="W23865" s="75"/>
      <c r="AD23865" s="77"/>
    </row>
    <row r="23866" spans="16:30" ht="4.5" customHeight="1" x14ac:dyDescent="0.2">
      <c r="P23866" s="75"/>
      <c r="Q23866" s="75"/>
      <c r="W23866" s="75"/>
      <c r="AD23866" s="77"/>
    </row>
    <row r="23867" spans="16:30" ht="4.5" customHeight="1" x14ac:dyDescent="0.2">
      <c r="P23867" s="75"/>
      <c r="Q23867" s="75"/>
      <c r="W23867" s="75"/>
      <c r="AD23867" s="77"/>
    </row>
    <row r="23868" spans="16:30" ht="4.5" customHeight="1" x14ac:dyDescent="0.2">
      <c r="P23868" s="75"/>
      <c r="Q23868" s="75"/>
      <c r="W23868" s="75"/>
      <c r="AD23868" s="77"/>
    </row>
    <row r="23869" spans="16:30" ht="4.5" customHeight="1" x14ac:dyDescent="0.2">
      <c r="P23869" s="75"/>
      <c r="Q23869" s="75"/>
      <c r="W23869" s="75"/>
      <c r="AD23869" s="77"/>
    </row>
    <row r="23870" spans="16:30" ht="4.5" customHeight="1" x14ac:dyDescent="0.2">
      <c r="P23870" s="75"/>
      <c r="Q23870" s="75"/>
      <c r="W23870" s="75"/>
      <c r="AD23870" s="77"/>
    </row>
    <row r="23871" spans="16:30" ht="4.5" customHeight="1" x14ac:dyDescent="0.2">
      <c r="P23871" s="75"/>
      <c r="Q23871" s="75"/>
      <c r="W23871" s="75"/>
      <c r="AD23871" s="77"/>
    </row>
    <row r="23872" spans="16:30" ht="4.5" customHeight="1" x14ac:dyDescent="0.2">
      <c r="P23872" s="75"/>
      <c r="Q23872" s="75"/>
      <c r="W23872" s="75"/>
      <c r="AD23872" s="77"/>
    </row>
    <row r="23873" spans="16:30" ht="4.5" customHeight="1" x14ac:dyDescent="0.2">
      <c r="P23873" s="75"/>
      <c r="Q23873" s="75"/>
      <c r="W23873" s="75"/>
      <c r="AD23873" s="77"/>
    </row>
    <row r="23874" spans="16:30" ht="4.5" customHeight="1" x14ac:dyDescent="0.2">
      <c r="P23874" s="75"/>
      <c r="Q23874" s="75"/>
      <c r="W23874" s="75"/>
      <c r="AD23874" s="77"/>
    </row>
    <row r="23875" spans="16:30" ht="4.5" customHeight="1" x14ac:dyDescent="0.2">
      <c r="P23875" s="75"/>
      <c r="Q23875" s="75"/>
      <c r="W23875" s="75"/>
      <c r="AD23875" s="77"/>
    </row>
    <row r="23876" spans="16:30" ht="4.5" customHeight="1" x14ac:dyDescent="0.2">
      <c r="P23876" s="75"/>
      <c r="Q23876" s="75"/>
      <c r="W23876" s="75"/>
      <c r="AD23876" s="77"/>
    </row>
    <row r="23877" spans="16:30" ht="4.5" customHeight="1" x14ac:dyDescent="0.2">
      <c r="P23877" s="75"/>
      <c r="Q23877" s="75"/>
      <c r="W23877" s="75"/>
      <c r="AD23877" s="77"/>
    </row>
    <row r="23878" spans="16:30" ht="4.5" customHeight="1" x14ac:dyDescent="0.2">
      <c r="P23878" s="75"/>
      <c r="Q23878" s="75"/>
      <c r="W23878" s="75"/>
      <c r="AD23878" s="77"/>
    </row>
    <row r="23879" spans="16:30" ht="4.5" customHeight="1" x14ac:dyDescent="0.2">
      <c r="P23879" s="75"/>
      <c r="Q23879" s="75"/>
      <c r="W23879" s="75"/>
      <c r="AD23879" s="77"/>
    </row>
    <row r="23880" spans="16:30" ht="4.5" customHeight="1" x14ac:dyDescent="0.2">
      <c r="P23880" s="75"/>
      <c r="Q23880" s="75"/>
      <c r="W23880" s="75"/>
      <c r="AD23880" s="77"/>
    </row>
    <row r="23881" spans="16:30" ht="4.5" customHeight="1" x14ac:dyDescent="0.2">
      <c r="P23881" s="75"/>
      <c r="Q23881" s="75"/>
      <c r="W23881" s="75"/>
      <c r="AD23881" s="77"/>
    </row>
    <row r="23882" spans="16:30" ht="4.5" customHeight="1" x14ac:dyDescent="0.2">
      <c r="P23882" s="75"/>
      <c r="Q23882" s="75"/>
      <c r="W23882" s="75"/>
      <c r="AD23882" s="77"/>
    </row>
    <row r="23883" spans="16:30" ht="4.5" customHeight="1" x14ac:dyDescent="0.2">
      <c r="P23883" s="75"/>
      <c r="Q23883" s="75"/>
      <c r="W23883" s="75"/>
      <c r="AD23883" s="77"/>
    </row>
    <row r="23884" spans="16:30" ht="4.5" customHeight="1" x14ac:dyDescent="0.2">
      <c r="P23884" s="75"/>
      <c r="Q23884" s="75"/>
      <c r="W23884" s="75"/>
      <c r="AD23884" s="77"/>
    </row>
    <row r="23885" spans="16:30" ht="4.5" customHeight="1" x14ac:dyDescent="0.2">
      <c r="P23885" s="75"/>
      <c r="Q23885" s="75"/>
      <c r="W23885" s="75"/>
      <c r="AD23885" s="77"/>
    </row>
    <row r="23886" spans="16:30" ht="4.5" customHeight="1" x14ac:dyDescent="0.2">
      <c r="P23886" s="75"/>
      <c r="Q23886" s="75"/>
      <c r="W23886" s="75"/>
      <c r="AD23886" s="77"/>
    </row>
    <row r="23887" spans="16:30" ht="4.5" customHeight="1" x14ac:dyDescent="0.2">
      <c r="P23887" s="75"/>
      <c r="Q23887" s="75"/>
      <c r="W23887" s="75"/>
      <c r="AD23887" s="77"/>
    </row>
    <row r="23888" spans="16:30" ht="4.5" customHeight="1" x14ac:dyDescent="0.2">
      <c r="P23888" s="75"/>
      <c r="Q23888" s="75"/>
      <c r="W23888" s="75"/>
      <c r="AD23888" s="77"/>
    </row>
    <row r="23889" spans="16:30" ht="4.5" customHeight="1" x14ac:dyDescent="0.2">
      <c r="P23889" s="75"/>
      <c r="Q23889" s="75"/>
      <c r="W23889" s="75"/>
      <c r="AD23889" s="77"/>
    </row>
    <row r="23890" spans="16:30" ht="4.5" customHeight="1" x14ac:dyDescent="0.2">
      <c r="P23890" s="75"/>
      <c r="Q23890" s="75"/>
      <c r="W23890" s="75"/>
      <c r="AD23890" s="77"/>
    </row>
    <row r="23891" spans="16:30" ht="4.5" customHeight="1" x14ac:dyDescent="0.2">
      <c r="P23891" s="75"/>
      <c r="Q23891" s="75"/>
      <c r="W23891" s="75"/>
      <c r="AD23891" s="77"/>
    </row>
    <row r="23892" spans="16:30" ht="4.5" customHeight="1" x14ac:dyDescent="0.2">
      <c r="P23892" s="75"/>
      <c r="Q23892" s="75"/>
      <c r="W23892" s="75"/>
      <c r="AD23892" s="77"/>
    </row>
    <row r="23893" spans="16:30" ht="4.5" customHeight="1" x14ac:dyDescent="0.2">
      <c r="P23893" s="75"/>
      <c r="Q23893" s="75"/>
      <c r="W23893" s="75"/>
      <c r="AD23893" s="77"/>
    </row>
    <row r="23894" spans="16:30" ht="4.5" customHeight="1" x14ac:dyDescent="0.2">
      <c r="P23894" s="75"/>
      <c r="Q23894" s="75"/>
      <c r="W23894" s="75"/>
      <c r="AD23894" s="77"/>
    </row>
    <row r="23895" spans="16:30" ht="4.5" customHeight="1" x14ac:dyDescent="0.2">
      <c r="P23895" s="75"/>
      <c r="Q23895" s="75"/>
      <c r="W23895" s="75"/>
      <c r="AD23895" s="77"/>
    </row>
    <row r="23896" spans="16:30" ht="4.5" customHeight="1" x14ac:dyDescent="0.2">
      <c r="P23896" s="75"/>
      <c r="Q23896" s="75"/>
      <c r="W23896" s="75"/>
      <c r="AD23896" s="77"/>
    </row>
    <row r="23897" spans="16:30" ht="4.5" customHeight="1" x14ac:dyDescent="0.2">
      <c r="P23897" s="75"/>
      <c r="Q23897" s="75"/>
      <c r="W23897" s="75"/>
      <c r="AD23897" s="77"/>
    </row>
    <row r="23898" spans="16:30" ht="4.5" customHeight="1" x14ac:dyDescent="0.2">
      <c r="P23898" s="75"/>
      <c r="Q23898" s="75"/>
      <c r="W23898" s="75"/>
      <c r="AD23898" s="77"/>
    </row>
    <row r="23899" spans="16:30" ht="4.5" customHeight="1" x14ac:dyDescent="0.2">
      <c r="P23899" s="75"/>
      <c r="Q23899" s="75"/>
      <c r="W23899" s="75"/>
      <c r="AD23899" s="77"/>
    </row>
    <row r="23900" spans="16:30" ht="4.5" customHeight="1" x14ac:dyDescent="0.2">
      <c r="P23900" s="75"/>
      <c r="Q23900" s="75"/>
      <c r="W23900" s="75"/>
      <c r="AD23900" s="77"/>
    </row>
    <row r="23901" spans="16:30" ht="4.5" customHeight="1" x14ac:dyDescent="0.2">
      <c r="P23901" s="75"/>
      <c r="Q23901" s="75"/>
      <c r="W23901" s="75"/>
      <c r="AD23901" s="77"/>
    </row>
    <row r="23902" spans="16:30" ht="4.5" customHeight="1" x14ac:dyDescent="0.2">
      <c r="P23902" s="75"/>
      <c r="Q23902" s="75"/>
      <c r="W23902" s="75"/>
      <c r="AD23902" s="77"/>
    </row>
    <row r="23903" spans="16:30" ht="4.5" customHeight="1" x14ac:dyDescent="0.2">
      <c r="P23903" s="75"/>
      <c r="Q23903" s="75"/>
      <c r="W23903" s="75"/>
      <c r="AD23903" s="77"/>
    </row>
    <row r="23904" spans="16:30" ht="4.5" customHeight="1" x14ac:dyDescent="0.2">
      <c r="P23904" s="75"/>
      <c r="Q23904" s="75"/>
      <c r="W23904" s="75"/>
      <c r="AD23904" s="77"/>
    </row>
    <row r="23905" spans="16:30" ht="4.5" customHeight="1" x14ac:dyDescent="0.2">
      <c r="P23905" s="75"/>
      <c r="Q23905" s="75"/>
      <c r="W23905" s="75"/>
      <c r="AD23905" s="77"/>
    </row>
    <row r="23906" spans="16:30" ht="4.5" customHeight="1" x14ac:dyDescent="0.2">
      <c r="P23906" s="75"/>
      <c r="Q23906" s="75"/>
      <c r="W23906" s="75"/>
      <c r="AD23906" s="77"/>
    </row>
    <row r="23907" spans="16:30" ht="4.5" customHeight="1" x14ac:dyDescent="0.2">
      <c r="P23907" s="75"/>
      <c r="Q23907" s="75"/>
      <c r="W23907" s="75"/>
      <c r="AD23907" s="77"/>
    </row>
    <row r="23908" spans="16:30" ht="4.5" customHeight="1" x14ac:dyDescent="0.2">
      <c r="P23908" s="75"/>
      <c r="Q23908" s="75"/>
      <c r="W23908" s="75"/>
      <c r="AD23908" s="77"/>
    </row>
    <row r="23909" spans="16:30" ht="4.5" customHeight="1" x14ac:dyDescent="0.2">
      <c r="P23909" s="75"/>
      <c r="Q23909" s="75"/>
      <c r="W23909" s="75"/>
      <c r="AD23909" s="77"/>
    </row>
    <row r="23910" spans="16:30" ht="4.5" customHeight="1" x14ac:dyDescent="0.2">
      <c r="P23910" s="75"/>
      <c r="Q23910" s="75"/>
      <c r="W23910" s="75"/>
      <c r="AD23910" s="77"/>
    </row>
    <row r="23911" spans="16:30" ht="4.5" customHeight="1" x14ac:dyDescent="0.2">
      <c r="P23911" s="75"/>
      <c r="Q23911" s="75"/>
      <c r="W23911" s="75"/>
      <c r="AD23911" s="77"/>
    </row>
    <row r="23912" spans="16:30" ht="4.5" customHeight="1" x14ac:dyDescent="0.2">
      <c r="P23912" s="75"/>
      <c r="Q23912" s="75"/>
      <c r="W23912" s="75"/>
      <c r="AD23912" s="77"/>
    </row>
    <row r="23913" spans="16:30" ht="4.5" customHeight="1" x14ac:dyDescent="0.2">
      <c r="P23913" s="75"/>
      <c r="Q23913" s="75"/>
      <c r="W23913" s="75"/>
      <c r="AD23913" s="77"/>
    </row>
    <row r="23914" spans="16:30" ht="4.5" customHeight="1" x14ac:dyDescent="0.2">
      <c r="P23914" s="75"/>
      <c r="Q23914" s="75"/>
      <c r="W23914" s="75"/>
      <c r="AD23914" s="77"/>
    </row>
    <row r="23915" spans="16:30" ht="4.5" customHeight="1" x14ac:dyDescent="0.2">
      <c r="P23915" s="75"/>
      <c r="Q23915" s="75"/>
      <c r="W23915" s="75"/>
      <c r="AD23915" s="77"/>
    </row>
    <row r="23916" spans="16:30" ht="4.5" customHeight="1" x14ac:dyDescent="0.2">
      <c r="P23916" s="75"/>
      <c r="Q23916" s="75"/>
      <c r="W23916" s="75"/>
      <c r="AD23916" s="77"/>
    </row>
    <row r="23917" spans="16:30" ht="4.5" customHeight="1" x14ac:dyDescent="0.2">
      <c r="P23917" s="75"/>
      <c r="Q23917" s="75"/>
      <c r="W23917" s="75"/>
      <c r="AD23917" s="77"/>
    </row>
    <row r="23918" spans="16:30" ht="4.5" customHeight="1" x14ac:dyDescent="0.2">
      <c r="P23918" s="75"/>
      <c r="Q23918" s="75"/>
      <c r="W23918" s="75"/>
      <c r="AD23918" s="77"/>
    </row>
    <row r="23919" spans="16:30" ht="4.5" customHeight="1" x14ac:dyDescent="0.2">
      <c r="P23919" s="75"/>
      <c r="Q23919" s="75"/>
      <c r="W23919" s="75"/>
      <c r="AD23919" s="77"/>
    </row>
    <row r="23920" spans="16:30" ht="4.5" customHeight="1" x14ac:dyDescent="0.2">
      <c r="P23920" s="75"/>
      <c r="Q23920" s="75"/>
      <c r="W23920" s="75"/>
      <c r="AD23920" s="77"/>
    </row>
    <row r="23921" spans="16:30" ht="4.5" customHeight="1" x14ac:dyDescent="0.2">
      <c r="P23921" s="75"/>
      <c r="Q23921" s="75"/>
      <c r="W23921" s="75"/>
      <c r="AD23921" s="77"/>
    </row>
    <row r="23922" spans="16:30" ht="4.5" customHeight="1" x14ac:dyDescent="0.2">
      <c r="P23922" s="75"/>
      <c r="Q23922" s="75"/>
      <c r="W23922" s="75"/>
      <c r="AD23922" s="77"/>
    </row>
    <row r="23923" spans="16:30" ht="4.5" customHeight="1" x14ac:dyDescent="0.2">
      <c r="P23923" s="75"/>
      <c r="Q23923" s="75"/>
      <c r="W23923" s="75"/>
      <c r="AD23923" s="77"/>
    </row>
    <row r="23924" spans="16:30" ht="4.5" customHeight="1" x14ac:dyDescent="0.2">
      <c r="P23924" s="75"/>
      <c r="Q23924" s="75"/>
      <c r="W23924" s="75"/>
      <c r="AD23924" s="77"/>
    </row>
    <row r="23925" spans="16:30" ht="4.5" customHeight="1" x14ac:dyDescent="0.2">
      <c r="P23925" s="75"/>
      <c r="Q23925" s="75"/>
      <c r="W23925" s="75"/>
      <c r="AD23925" s="77"/>
    </row>
    <row r="23926" spans="16:30" ht="4.5" customHeight="1" x14ac:dyDescent="0.2">
      <c r="P23926" s="75"/>
      <c r="Q23926" s="75"/>
      <c r="W23926" s="75"/>
      <c r="AD23926" s="77"/>
    </row>
    <row r="23927" spans="16:30" ht="4.5" customHeight="1" x14ac:dyDescent="0.2">
      <c r="P23927" s="75"/>
      <c r="Q23927" s="75"/>
      <c r="W23927" s="75"/>
      <c r="AD23927" s="77"/>
    </row>
    <row r="23928" spans="16:30" ht="4.5" customHeight="1" x14ac:dyDescent="0.2">
      <c r="P23928" s="75"/>
      <c r="Q23928" s="75"/>
      <c r="W23928" s="75"/>
      <c r="AD23928" s="77"/>
    </row>
    <row r="23929" spans="16:30" ht="4.5" customHeight="1" x14ac:dyDescent="0.2">
      <c r="P23929" s="75"/>
      <c r="Q23929" s="75"/>
      <c r="W23929" s="75"/>
      <c r="AD23929" s="77"/>
    </row>
    <row r="23930" spans="16:30" ht="4.5" customHeight="1" x14ac:dyDescent="0.2">
      <c r="P23930" s="75"/>
      <c r="Q23930" s="75"/>
      <c r="W23930" s="75"/>
      <c r="AD23930" s="77"/>
    </row>
    <row r="23931" spans="16:30" ht="4.5" customHeight="1" x14ac:dyDescent="0.2">
      <c r="P23931" s="75"/>
      <c r="Q23931" s="75"/>
      <c r="W23931" s="75"/>
      <c r="AD23931" s="77"/>
    </row>
    <row r="23932" spans="16:30" ht="4.5" customHeight="1" x14ac:dyDescent="0.2">
      <c r="P23932" s="75"/>
      <c r="Q23932" s="75"/>
      <c r="W23932" s="75"/>
      <c r="AD23932" s="77"/>
    </row>
    <row r="23933" spans="16:30" ht="4.5" customHeight="1" x14ac:dyDescent="0.2">
      <c r="P23933" s="75"/>
      <c r="Q23933" s="75"/>
      <c r="W23933" s="75"/>
      <c r="AD23933" s="77"/>
    </row>
    <row r="23934" spans="16:30" ht="4.5" customHeight="1" x14ac:dyDescent="0.2">
      <c r="P23934" s="75"/>
      <c r="Q23934" s="75"/>
      <c r="W23934" s="75"/>
      <c r="AD23934" s="77"/>
    </row>
    <row r="23935" spans="16:30" ht="4.5" customHeight="1" x14ac:dyDescent="0.2">
      <c r="P23935" s="75"/>
      <c r="Q23935" s="75"/>
      <c r="W23935" s="75"/>
      <c r="AD23935" s="77"/>
    </row>
    <row r="23936" spans="16:30" ht="4.5" customHeight="1" x14ac:dyDescent="0.2">
      <c r="P23936" s="75"/>
      <c r="Q23936" s="75"/>
      <c r="W23936" s="75"/>
      <c r="AD23936" s="77"/>
    </row>
    <row r="23937" spans="16:30" ht="4.5" customHeight="1" x14ac:dyDescent="0.2">
      <c r="P23937" s="75"/>
      <c r="Q23937" s="75"/>
      <c r="W23937" s="75"/>
      <c r="AD23937" s="77"/>
    </row>
    <row r="23938" spans="16:30" ht="4.5" customHeight="1" x14ac:dyDescent="0.2">
      <c r="P23938" s="75"/>
      <c r="Q23938" s="75"/>
      <c r="W23938" s="75"/>
      <c r="AD23938" s="77"/>
    </row>
    <row r="23939" spans="16:30" ht="4.5" customHeight="1" x14ac:dyDescent="0.2">
      <c r="P23939" s="75"/>
      <c r="Q23939" s="75"/>
      <c r="W23939" s="75"/>
      <c r="AD23939" s="77"/>
    </row>
    <row r="23940" spans="16:30" ht="4.5" customHeight="1" x14ac:dyDescent="0.2">
      <c r="P23940" s="75"/>
      <c r="Q23940" s="75"/>
      <c r="W23940" s="75"/>
      <c r="AD23940" s="77"/>
    </row>
    <row r="23941" spans="16:30" ht="4.5" customHeight="1" x14ac:dyDescent="0.2">
      <c r="P23941" s="75"/>
      <c r="Q23941" s="75"/>
      <c r="W23941" s="75"/>
      <c r="AD23941" s="77"/>
    </row>
    <row r="23942" spans="16:30" ht="4.5" customHeight="1" x14ac:dyDescent="0.2">
      <c r="P23942" s="75"/>
      <c r="Q23942" s="75"/>
      <c r="W23942" s="75"/>
      <c r="AD23942" s="77"/>
    </row>
    <row r="23943" spans="16:30" ht="4.5" customHeight="1" x14ac:dyDescent="0.2">
      <c r="P23943" s="75"/>
      <c r="Q23943" s="75"/>
      <c r="W23943" s="75"/>
      <c r="AD23943" s="77"/>
    </row>
    <row r="23944" spans="16:30" ht="4.5" customHeight="1" x14ac:dyDescent="0.2">
      <c r="P23944" s="75"/>
      <c r="Q23944" s="75"/>
      <c r="W23944" s="75"/>
      <c r="AD23944" s="77"/>
    </row>
    <row r="23945" spans="16:30" ht="4.5" customHeight="1" x14ac:dyDescent="0.2">
      <c r="P23945" s="75"/>
      <c r="Q23945" s="75"/>
      <c r="W23945" s="75"/>
      <c r="AD23945" s="77"/>
    </row>
    <row r="23946" spans="16:30" ht="4.5" customHeight="1" x14ac:dyDescent="0.2">
      <c r="P23946" s="75"/>
      <c r="Q23946" s="75"/>
      <c r="W23946" s="75"/>
      <c r="AD23946" s="77"/>
    </row>
    <row r="23947" spans="16:30" ht="4.5" customHeight="1" x14ac:dyDescent="0.2">
      <c r="P23947" s="75"/>
      <c r="Q23947" s="75"/>
      <c r="W23947" s="75"/>
      <c r="AD23947" s="77"/>
    </row>
    <row r="23948" spans="16:30" ht="4.5" customHeight="1" x14ac:dyDescent="0.2">
      <c r="P23948" s="75"/>
      <c r="Q23948" s="75"/>
      <c r="W23948" s="75"/>
      <c r="AD23948" s="77"/>
    </row>
    <row r="23949" spans="16:30" ht="4.5" customHeight="1" x14ac:dyDescent="0.2">
      <c r="P23949" s="75"/>
      <c r="Q23949" s="75"/>
      <c r="W23949" s="75"/>
      <c r="AD23949" s="77"/>
    </row>
    <row r="23950" spans="16:30" ht="4.5" customHeight="1" x14ac:dyDescent="0.2">
      <c r="P23950" s="75"/>
      <c r="Q23950" s="75"/>
      <c r="W23950" s="75"/>
      <c r="AD23950" s="77"/>
    </row>
    <row r="23951" spans="16:30" ht="4.5" customHeight="1" x14ac:dyDescent="0.2">
      <c r="P23951" s="75"/>
      <c r="Q23951" s="75"/>
      <c r="W23951" s="75"/>
      <c r="AD23951" s="77"/>
    </row>
    <row r="23952" spans="16:30" ht="4.5" customHeight="1" x14ac:dyDescent="0.2">
      <c r="P23952" s="75"/>
      <c r="Q23952" s="75"/>
      <c r="W23952" s="75"/>
      <c r="AD23952" s="77"/>
    </row>
    <row r="23953" spans="16:30" ht="4.5" customHeight="1" x14ac:dyDescent="0.2">
      <c r="P23953" s="75"/>
      <c r="Q23953" s="75"/>
      <c r="W23953" s="75"/>
      <c r="AD23953" s="77"/>
    </row>
    <row r="23954" spans="16:30" ht="4.5" customHeight="1" x14ac:dyDescent="0.2">
      <c r="P23954" s="75"/>
      <c r="Q23954" s="75"/>
      <c r="W23954" s="75"/>
      <c r="AD23954" s="77"/>
    </row>
    <row r="23955" spans="16:30" ht="4.5" customHeight="1" x14ac:dyDescent="0.2">
      <c r="P23955" s="75"/>
      <c r="Q23955" s="75"/>
      <c r="W23955" s="75"/>
      <c r="AD23955" s="77"/>
    </row>
    <row r="23956" spans="16:30" ht="4.5" customHeight="1" x14ac:dyDescent="0.2">
      <c r="P23956" s="75"/>
      <c r="Q23956" s="75"/>
      <c r="W23956" s="75"/>
      <c r="AD23956" s="77"/>
    </row>
    <row r="23957" spans="16:30" ht="4.5" customHeight="1" x14ac:dyDescent="0.2">
      <c r="P23957" s="75"/>
      <c r="Q23957" s="75"/>
      <c r="W23957" s="75"/>
      <c r="AD23957" s="77"/>
    </row>
    <row r="23958" spans="16:30" ht="4.5" customHeight="1" x14ac:dyDescent="0.2">
      <c r="P23958" s="75"/>
      <c r="Q23958" s="75"/>
      <c r="W23958" s="75"/>
      <c r="AD23958" s="77"/>
    </row>
    <row r="23959" spans="16:30" ht="4.5" customHeight="1" x14ac:dyDescent="0.2">
      <c r="P23959" s="75"/>
      <c r="Q23959" s="75"/>
      <c r="W23959" s="75"/>
      <c r="AD23959" s="77"/>
    </row>
    <row r="23960" spans="16:30" ht="4.5" customHeight="1" x14ac:dyDescent="0.2">
      <c r="P23960" s="75"/>
      <c r="Q23960" s="75"/>
      <c r="W23960" s="75"/>
      <c r="AD23960" s="77"/>
    </row>
    <row r="23961" spans="16:30" ht="4.5" customHeight="1" x14ac:dyDescent="0.2">
      <c r="P23961" s="75"/>
      <c r="Q23961" s="75"/>
      <c r="W23961" s="75"/>
      <c r="AD23961" s="77"/>
    </row>
    <row r="23962" spans="16:30" ht="4.5" customHeight="1" x14ac:dyDescent="0.2">
      <c r="P23962" s="75"/>
      <c r="Q23962" s="75"/>
      <c r="W23962" s="75"/>
      <c r="AD23962" s="77"/>
    </row>
    <row r="23963" spans="16:30" ht="4.5" customHeight="1" x14ac:dyDescent="0.2">
      <c r="P23963" s="75"/>
      <c r="Q23963" s="75"/>
      <c r="W23963" s="75"/>
      <c r="AD23963" s="77"/>
    </row>
    <row r="23964" spans="16:30" ht="4.5" customHeight="1" x14ac:dyDescent="0.2">
      <c r="P23964" s="75"/>
      <c r="Q23964" s="75"/>
      <c r="W23964" s="75"/>
      <c r="AD23964" s="77"/>
    </row>
    <row r="23965" spans="16:30" ht="4.5" customHeight="1" x14ac:dyDescent="0.2">
      <c r="P23965" s="75"/>
      <c r="Q23965" s="75"/>
      <c r="W23965" s="75"/>
      <c r="AD23965" s="77"/>
    </row>
    <row r="23966" spans="16:30" ht="4.5" customHeight="1" x14ac:dyDescent="0.2">
      <c r="P23966" s="75"/>
      <c r="Q23966" s="75"/>
      <c r="W23966" s="75"/>
      <c r="AD23966" s="77"/>
    </row>
    <row r="23967" spans="16:30" ht="4.5" customHeight="1" x14ac:dyDescent="0.2">
      <c r="P23967" s="75"/>
      <c r="Q23967" s="75"/>
      <c r="W23967" s="75"/>
      <c r="AD23967" s="77"/>
    </row>
    <row r="23968" spans="16:30" ht="4.5" customHeight="1" x14ac:dyDescent="0.2">
      <c r="P23968" s="75"/>
      <c r="Q23968" s="75"/>
      <c r="W23968" s="75"/>
      <c r="AD23968" s="77"/>
    </row>
    <row r="23969" spans="16:30" ht="4.5" customHeight="1" x14ac:dyDescent="0.2">
      <c r="P23969" s="75"/>
      <c r="Q23969" s="75"/>
      <c r="W23969" s="75"/>
      <c r="AD23969" s="77"/>
    </row>
    <row r="23970" spans="16:30" ht="4.5" customHeight="1" x14ac:dyDescent="0.2">
      <c r="P23970" s="75"/>
      <c r="Q23970" s="75"/>
      <c r="W23970" s="75"/>
      <c r="AD23970" s="77"/>
    </row>
    <row r="23971" spans="16:30" ht="4.5" customHeight="1" x14ac:dyDescent="0.2">
      <c r="P23971" s="75"/>
      <c r="Q23971" s="75"/>
      <c r="W23971" s="75"/>
      <c r="AD23971" s="77"/>
    </row>
    <row r="23972" spans="16:30" ht="4.5" customHeight="1" x14ac:dyDescent="0.2">
      <c r="P23972" s="75"/>
      <c r="Q23972" s="75"/>
      <c r="W23972" s="75"/>
      <c r="AD23972" s="77"/>
    </row>
    <row r="23973" spans="16:30" ht="4.5" customHeight="1" x14ac:dyDescent="0.2">
      <c r="P23973" s="75"/>
      <c r="Q23973" s="75"/>
      <c r="W23973" s="75"/>
      <c r="AD23973" s="77"/>
    </row>
    <row r="23974" spans="16:30" ht="4.5" customHeight="1" x14ac:dyDescent="0.2">
      <c r="P23974" s="75"/>
      <c r="Q23974" s="75"/>
      <c r="W23974" s="75"/>
      <c r="AD23974" s="77"/>
    </row>
    <row r="23975" spans="16:30" ht="4.5" customHeight="1" x14ac:dyDescent="0.2">
      <c r="P23975" s="75"/>
      <c r="Q23975" s="75"/>
      <c r="W23975" s="75"/>
      <c r="AD23975" s="77"/>
    </row>
    <row r="23976" spans="16:30" ht="4.5" customHeight="1" x14ac:dyDescent="0.2">
      <c r="P23976" s="75"/>
      <c r="Q23976" s="75"/>
      <c r="W23976" s="75"/>
      <c r="AD23976" s="77"/>
    </row>
    <row r="23977" spans="16:30" ht="4.5" customHeight="1" x14ac:dyDescent="0.2">
      <c r="P23977" s="75"/>
      <c r="Q23977" s="75"/>
      <c r="W23977" s="75"/>
      <c r="AD23977" s="77"/>
    </row>
    <row r="23978" spans="16:30" ht="4.5" customHeight="1" x14ac:dyDescent="0.2">
      <c r="P23978" s="75"/>
      <c r="Q23978" s="75"/>
      <c r="W23978" s="75"/>
      <c r="AD23978" s="77"/>
    </row>
    <row r="23979" spans="16:30" ht="4.5" customHeight="1" x14ac:dyDescent="0.2">
      <c r="P23979" s="75"/>
      <c r="Q23979" s="75"/>
      <c r="W23979" s="75"/>
      <c r="AD23979" s="77"/>
    </row>
    <row r="23980" spans="16:30" ht="4.5" customHeight="1" x14ac:dyDescent="0.2">
      <c r="P23980" s="75"/>
      <c r="Q23980" s="75"/>
      <c r="W23980" s="75"/>
      <c r="AD23980" s="77"/>
    </row>
    <row r="23981" spans="16:30" ht="4.5" customHeight="1" x14ac:dyDescent="0.2">
      <c r="P23981" s="75"/>
      <c r="Q23981" s="75"/>
      <c r="W23981" s="75"/>
      <c r="AD23981" s="77"/>
    </row>
    <row r="23982" spans="16:30" ht="4.5" customHeight="1" x14ac:dyDescent="0.2">
      <c r="P23982" s="75"/>
      <c r="Q23982" s="75"/>
      <c r="W23982" s="75"/>
      <c r="AD23982" s="77"/>
    </row>
    <row r="23983" spans="16:30" ht="4.5" customHeight="1" x14ac:dyDescent="0.2">
      <c r="P23983" s="75"/>
      <c r="Q23983" s="75"/>
      <c r="W23983" s="75"/>
      <c r="AD23983" s="77"/>
    </row>
    <row r="23984" spans="16:30" ht="4.5" customHeight="1" x14ac:dyDescent="0.2">
      <c r="P23984" s="75"/>
      <c r="Q23984" s="75"/>
      <c r="W23984" s="75"/>
      <c r="AD23984" s="77"/>
    </row>
    <row r="23985" spans="16:30" ht="4.5" customHeight="1" x14ac:dyDescent="0.2">
      <c r="P23985" s="75"/>
      <c r="Q23985" s="75"/>
      <c r="W23985" s="75"/>
      <c r="AD23985" s="77"/>
    </row>
    <row r="23986" spans="16:30" ht="4.5" customHeight="1" x14ac:dyDescent="0.2">
      <c r="P23986" s="75"/>
      <c r="Q23986" s="75"/>
      <c r="W23986" s="75"/>
      <c r="AD23986" s="77"/>
    </row>
    <row r="23987" spans="16:30" ht="4.5" customHeight="1" x14ac:dyDescent="0.2">
      <c r="P23987" s="75"/>
      <c r="Q23987" s="75"/>
      <c r="W23987" s="75"/>
      <c r="AD23987" s="77"/>
    </row>
    <row r="23988" spans="16:30" ht="4.5" customHeight="1" x14ac:dyDescent="0.2">
      <c r="P23988" s="75"/>
      <c r="Q23988" s="75"/>
      <c r="W23988" s="75"/>
      <c r="AD23988" s="77"/>
    </row>
    <row r="23989" spans="16:30" ht="4.5" customHeight="1" x14ac:dyDescent="0.2">
      <c r="P23989" s="75"/>
      <c r="Q23989" s="75"/>
      <c r="W23989" s="75"/>
      <c r="AD23989" s="77"/>
    </row>
    <row r="23990" spans="16:30" ht="4.5" customHeight="1" x14ac:dyDescent="0.2">
      <c r="P23990" s="75"/>
      <c r="Q23990" s="75"/>
      <c r="W23990" s="75"/>
      <c r="AD23990" s="77"/>
    </row>
    <row r="23991" spans="16:30" ht="4.5" customHeight="1" x14ac:dyDescent="0.2">
      <c r="P23991" s="75"/>
      <c r="Q23991" s="75"/>
      <c r="W23991" s="75"/>
      <c r="AD23991" s="77"/>
    </row>
    <row r="23992" spans="16:30" ht="4.5" customHeight="1" x14ac:dyDescent="0.2">
      <c r="P23992" s="75"/>
      <c r="Q23992" s="75"/>
      <c r="W23992" s="75"/>
      <c r="AD23992" s="77"/>
    </row>
    <row r="23993" spans="16:30" ht="4.5" customHeight="1" x14ac:dyDescent="0.2">
      <c r="P23993" s="75"/>
      <c r="Q23993" s="75"/>
      <c r="W23993" s="75"/>
      <c r="AD23993" s="77"/>
    </row>
    <row r="23994" spans="16:30" ht="4.5" customHeight="1" x14ac:dyDescent="0.2">
      <c r="P23994" s="75"/>
      <c r="Q23994" s="75"/>
      <c r="W23994" s="75"/>
      <c r="AD23994" s="77"/>
    </row>
    <row r="23995" spans="16:30" ht="4.5" customHeight="1" x14ac:dyDescent="0.2">
      <c r="P23995" s="75"/>
      <c r="Q23995" s="75"/>
      <c r="W23995" s="75"/>
      <c r="AD23995" s="77"/>
    </row>
    <row r="23996" spans="16:30" ht="4.5" customHeight="1" x14ac:dyDescent="0.2">
      <c r="P23996" s="75"/>
      <c r="Q23996" s="75"/>
      <c r="W23996" s="75"/>
      <c r="AD23996" s="77"/>
    </row>
    <row r="23997" spans="16:30" ht="4.5" customHeight="1" x14ac:dyDescent="0.2">
      <c r="P23997" s="75"/>
      <c r="Q23997" s="75"/>
      <c r="W23997" s="75"/>
      <c r="AD23997" s="77"/>
    </row>
    <row r="23998" spans="16:30" ht="4.5" customHeight="1" x14ac:dyDescent="0.2">
      <c r="P23998" s="75"/>
      <c r="Q23998" s="75"/>
      <c r="W23998" s="75"/>
      <c r="AD23998" s="77"/>
    </row>
    <row r="23999" spans="16:30" ht="4.5" customHeight="1" x14ac:dyDescent="0.2">
      <c r="P23999" s="75"/>
      <c r="Q23999" s="75"/>
      <c r="W23999" s="75"/>
      <c r="AD23999" s="77"/>
    </row>
    <row r="24000" spans="16:30" ht="4.5" customHeight="1" x14ac:dyDescent="0.2">
      <c r="P24000" s="75"/>
      <c r="Q24000" s="75"/>
      <c r="W24000" s="75"/>
      <c r="AD24000" s="77"/>
    </row>
    <row r="24001" spans="16:30" ht="4.5" customHeight="1" x14ac:dyDescent="0.2">
      <c r="P24001" s="75"/>
      <c r="Q24001" s="75"/>
      <c r="W24001" s="75"/>
      <c r="AD24001" s="77"/>
    </row>
    <row r="24002" spans="16:30" ht="4.5" customHeight="1" x14ac:dyDescent="0.2">
      <c r="P24002" s="75"/>
      <c r="Q24002" s="75"/>
      <c r="W24002" s="75"/>
      <c r="AD24002" s="77"/>
    </row>
    <row r="24003" spans="16:30" ht="4.5" customHeight="1" x14ac:dyDescent="0.2">
      <c r="P24003" s="75"/>
      <c r="Q24003" s="75"/>
      <c r="W24003" s="75"/>
      <c r="AD24003" s="77"/>
    </row>
    <row r="24004" spans="16:30" ht="4.5" customHeight="1" x14ac:dyDescent="0.2">
      <c r="P24004" s="75"/>
      <c r="Q24004" s="75"/>
      <c r="W24004" s="75"/>
      <c r="AD24004" s="77"/>
    </row>
    <row r="24005" spans="16:30" ht="4.5" customHeight="1" x14ac:dyDescent="0.2">
      <c r="P24005" s="75"/>
      <c r="Q24005" s="75"/>
      <c r="W24005" s="75"/>
      <c r="AD24005" s="77"/>
    </row>
    <row r="24006" spans="16:30" ht="4.5" customHeight="1" x14ac:dyDescent="0.2">
      <c r="P24006" s="75"/>
      <c r="Q24006" s="75"/>
      <c r="W24006" s="75"/>
      <c r="AD24006" s="77"/>
    </row>
    <row r="24007" spans="16:30" ht="4.5" customHeight="1" x14ac:dyDescent="0.2">
      <c r="P24007" s="75"/>
      <c r="Q24007" s="75"/>
      <c r="W24007" s="75"/>
      <c r="AD24007" s="77"/>
    </row>
    <row r="24008" spans="16:30" ht="4.5" customHeight="1" x14ac:dyDescent="0.2">
      <c r="P24008" s="75"/>
      <c r="Q24008" s="75"/>
      <c r="W24008" s="75"/>
      <c r="AD24008" s="77"/>
    </row>
    <row r="24009" spans="16:30" ht="4.5" customHeight="1" x14ac:dyDescent="0.2">
      <c r="P24009" s="75"/>
      <c r="Q24009" s="75"/>
      <c r="W24009" s="75"/>
      <c r="AD24009" s="77"/>
    </row>
    <row r="24010" spans="16:30" ht="4.5" customHeight="1" x14ac:dyDescent="0.2">
      <c r="P24010" s="75"/>
      <c r="Q24010" s="75"/>
      <c r="W24010" s="75"/>
      <c r="AD24010" s="77"/>
    </row>
    <row r="24011" spans="16:30" ht="4.5" customHeight="1" x14ac:dyDescent="0.2">
      <c r="P24011" s="75"/>
      <c r="Q24011" s="75"/>
      <c r="W24011" s="75"/>
      <c r="AD24011" s="77"/>
    </row>
    <row r="24012" spans="16:30" ht="4.5" customHeight="1" x14ac:dyDescent="0.2">
      <c r="P24012" s="75"/>
      <c r="Q24012" s="75"/>
      <c r="W24012" s="75"/>
      <c r="AD24012" s="77"/>
    </row>
    <row r="24013" spans="16:30" ht="4.5" customHeight="1" x14ac:dyDescent="0.2">
      <c r="P24013" s="75"/>
      <c r="Q24013" s="75"/>
      <c r="W24013" s="75"/>
      <c r="AD24013" s="77"/>
    </row>
    <row r="24014" spans="16:30" ht="4.5" customHeight="1" x14ac:dyDescent="0.2">
      <c r="P24014" s="75"/>
      <c r="Q24014" s="75"/>
      <c r="W24014" s="75"/>
      <c r="AD24014" s="77"/>
    </row>
    <row r="24015" spans="16:30" ht="4.5" customHeight="1" x14ac:dyDescent="0.2">
      <c r="P24015" s="75"/>
      <c r="Q24015" s="75"/>
      <c r="W24015" s="75"/>
      <c r="AD24015" s="77"/>
    </row>
    <row r="24016" spans="16:30" ht="4.5" customHeight="1" x14ac:dyDescent="0.2">
      <c r="P24016" s="75"/>
      <c r="Q24016" s="75"/>
      <c r="W24016" s="75"/>
      <c r="AD24016" s="77"/>
    </row>
    <row r="24017" spans="16:30" ht="4.5" customHeight="1" x14ac:dyDescent="0.2">
      <c r="P24017" s="75"/>
      <c r="Q24017" s="75"/>
      <c r="W24017" s="75"/>
      <c r="AD24017" s="77"/>
    </row>
    <row r="24018" spans="16:30" ht="4.5" customHeight="1" x14ac:dyDescent="0.2">
      <c r="P24018" s="75"/>
      <c r="Q24018" s="75"/>
      <c r="W24018" s="75"/>
      <c r="AD24018" s="77"/>
    </row>
    <row r="24019" spans="16:30" ht="4.5" customHeight="1" x14ac:dyDescent="0.2">
      <c r="P24019" s="75"/>
      <c r="Q24019" s="75"/>
      <c r="W24019" s="75"/>
      <c r="AD24019" s="77"/>
    </row>
    <row r="24020" spans="16:30" ht="4.5" customHeight="1" x14ac:dyDescent="0.2">
      <c r="P24020" s="75"/>
      <c r="Q24020" s="75"/>
      <c r="W24020" s="75"/>
      <c r="AD24020" s="77"/>
    </row>
    <row r="24021" spans="16:30" ht="4.5" customHeight="1" x14ac:dyDescent="0.2">
      <c r="P24021" s="75"/>
      <c r="Q24021" s="75"/>
      <c r="W24021" s="75"/>
      <c r="AD24021" s="77"/>
    </row>
    <row r="24022" spans="16:30" ht="4.5" customHeight="1" x14ac:dyDescent="0.2">
      <c r="P24022" s="75"/>
      <c r="Q24022" s="75"/>
      <c r="W24022" s="75"/>
      <c r="AD24022" s="77"/>
    </row>
    <row r="24023" spans="16:30" ht="4.5" customHeight="1" x14ac:dyDescent="0.2">
      <c r="P24023" s="75"/>
      <c r="Q24023" s="75"/>
      <c r="W24023" s="75"/>
      <c r="AD24023" s="77"/>
    </row>
    <row r="24024" spans="16:30" ht="4.5" customHeight="1" x14ac:dyDescent="0.2">
      <c r="P24024" s="75"/>
      <c r="Q24024" s="75"/>
      <c r="W24024" s="75"/>
      <c r="AD24024" s="77"/>
    </row>
    <row r="24025" spans="16:30" ht="4.5" customHeight="1" x14ac:dyDescent="0.2">
      <c r="P24025" s="75"/>
      <c r="Q24025" s="75"/>
      <c r="W24025" s="75"/>
      <c r="AD24025" s="77"/>
    </row>
    <row r="24026" spans="16:30" ht="4.5" customHeight="1" x14ac:dyDescent="0.2">
      <c r="P24026" s="75"/>
      <c r="Q24026" s="75"/>
      <c r="W24026" s="75"/>
      <c r="AD24026" s="77"/>
    </row>
    <row r="24027" spans="16:30" ht="4.5" customHeight="1" x14ac:dyDescent="0.2">
      <c r="P24027" s="75"/>
      <c r="Q24027" s="75"/>
      <c r="W24027" s="75"/>
      <c r="AD24027" s="77"/>
    </row>
    <row r="24028" spans="16:30" ht="4.5" customHeight="1" x14ac:dyDescent="0.2">
      <c r="P24028" s="75"/>
      <c r="Q24028" s="75"/>
      <c r="W24028" s="75"/>
      <c r="AD24028" s="77"/>
    </row>
    <row r="24029" spans="16:30" ht="4.5" customHeight="1" x14ac:dyDescent="0.2">
      <c r="P24029" s="75"/>
      <c r="Q24029" s="75"/>
      <c r="W24029" s="75"/>
      <c r="AD24029" s="77"/>
    </row>
    <row r="24030" spans="16:30" ht="4.5" customHeight="1" x14ac:dyDescent="0.2">
      <c r="P24030" s="75"/>
      <c r="Q24030" s="75"/>
      <c r="W24030" s="75"/>
      <c r="AD24030" s="77"/>
    </row>
    <row r="24031" spans="16:30" ht="4.5" customHeight="1" x14ac:dyDescent="0.2">
      <c r="P24031" s="75"/>
      <c r="Q24031" s="75"/>
      <c r="W24031" s="75"/>
      <c r="AD24031" s="77"/>
    </row>
    <row r="24032" spans="16:30" ht="4.5" customHeight="1" x14ac:dyDescent="0.2">
      <c r="P24032" s="75"/>
      <c r="Q24032" s="75"/>
      <c r="W24032" s="75"/>
      <c r="AD24032" s="77"/>
    </row>
    <row r="24033" spans="16:30" ht="4.5" customHeight="1" x14ac:dyDescent="0.2">
      <c r="P24033" s="75"/>
      <c r="Q24033" s="75"/>
      <c r="W24033" s="75"/>
      <c r="AD24033" s="77"/>
    </row>
    <row r="24034" spans="16:30" ht="4.5" customHeight="1" x14ac:dyDescent="0.2">
      <c r="P24034" s="75"/>
      <c r="Q24034" s="75"/>
      <c r="W24034" s="75"/>
      <c r="AD24034" s="77"/>
    </row>
    <row r="24035" spans="16:30" ht="4.5" customHeight="1" x14ac:dyDescent="0.2">
      <c r="P24035" s="75"/>
      <c r="Q24035" s="75"/>
      <c r="W24035" s="75"/>
      <c r="AD24035" s="77"/>
    </row>
    <row r="24036" spans="16:30" ht="4.5" customHeight="1" x14ac:dyDescent="0.2">
      <c r="P24036" s="75"/>
      <c r="Q24036" s="75"/>
      <c r="W24036" s="75"/>
      <c r="AD24036" s="77"/>
    </row>
    <row r="24037" spans="16:30" ht="4.5" customHeight="1" x14ac:dyDescent="0.2">
      <c r="P24037" s="75"/>
      <c r="Q24037" s="75"/>
      <c r="W24037" s="75"/>
      <c r="AD24037" s="77"/>
    </row>
    <row r="24038" spans="16:30" ht="4.5" customHeight="1" x14ac:dyDescent="0.2">
      <c r="P24038" s="75"/>
      <c r="Q24038" s="75"/>
      <c r="W24038" s="75"/>
      <c r="AD24038" s="77"/>
    </row>
    <row r="24039" spans="16:30" ht="4.5" customHeight="1" x14ac:dyDescent="0.2">
      <c r="P24039" s="75"/>
      <c r="Q24039" s="75"/>
      <c r="W24039" s="75"/>
      <c r="AD24039" s="77"/>
    </row>
    <row r="24040" spans="16:30" ht="4.5" customHeight="1" x14ac:dyDescent="0.2">
      <c r="P24040" s="75"/>
      <c r="Q24040" s="75"/>
      <c r="W24040" s="75"/>
      <c r="AD24040" s="77"/>
    </row>
    <row r="24041" spans="16:30" ht="4.5" customHeight="1" x14ac:dyDescent="0.2">
      <c r="P24041" s="75"/>
      <c r="Q24041" s="75"/>
      <c r="W24041" s="75"/>
      <c r="AD24041" s="77"/>
    </row>
    <row r="24042" spans="16:30" ht="4.5" customHeight="1" x14ac:dyDescent="0.2">
      <c r="P24042" s="75"/>
      <c r="Q24042" s="75"/>
      <c r="W24042" s="75"/>
      <c r="AD24042" s="77"/>
    </row>
    <row r="24043" spans="16:30" ht="4.5" customHeight="1" x14ac:dyDescent="0.2">
      <c r="P24043" s="75"/>
      <c r="Q24043" s="75"/>
      <c r="W24043" s="75"/>
      <c r="AD24043" s="77"/>
    </row>
    <row r="24044" spans="16:30" ht="4.5" customHeight="1" x14ac:dyDescent="0.2">
      <c r="P24044" s="75"/>
      <c r="Q24044" s="75"/>
      <c r="W24044" s="75"/>
      <c r="AD24044" s="77"/>
    </row>
    <row r="24045" spans="16:30" ht="4.5" customHeight="1" x14ac:dyDescent="0.2">
      <c r="P24045" s="75"/>
      <c r="Q24045" s="75"/>
      <c r="W24045" s="75"/>
      <c r="AD24045" s="77"/>
    </row>
    <row r="24046" spans="16:30" ht="4.5" customHeight="1" x14ac:dyDescent="0.2">
      <c r="P24046" s="75"/>
      <c r="Q24046" s="75"/>
      <c r="W24046" s="75"/>
      <c r="AD24046" s="77"/>
    </row>
    <row r="24047" spans="16:30" ht="4.5" customHeight="1" x14ac:dyDescent="0.2">
      <c r="P24047" s="75"/>
      <c r="Q24047" s="75"/>
      <c r="W24047" s="75"/>
      <c r="AD24047" s="77"/>
    </row>
    <row r="24048" spans="16:30" ht="4.5" customHeight="1" x14ac:dyDescent="0.2">
      <c r="P24048" s="75"/>
      <c r="Q24048" s="75"/>
      <c r="W24048" s="75"/>
      <c r="AD24048" s="77"/>
    </row>
    <row r="24049" spans="16:30" ht="4.5" customHeight="1" x14ac:dyDescent="0.2">
      <c r="P24049" s="75"/>
      <c r="Q24049" s="75"/>
      <c r="W24049" s="75"/>
      <c r="AD24049" s="77"/>
    </row>
    <row r="24050" spans="16:30" ht="4.5" customHeight="1" x14ac:dyDescent="0.2">
      <c r="P24050" s="75"/>
      <c r="Q24050" s="75"/>
      <c r="W24050" s="75"/>
      <c r="AD24050" s="77"/>
    </row>
    <row r="24051" spans="16:30" ht="4.5" customHeight="1" x14ac:dyDescent="0.2">
      <c r="P24051" s="75"/>
      <c r="Q24051" s="75"/>
      <c r="W24051" s="75"/>
      <c r="AD24051" s="77"/>
    </row>
    <row r="24052" spans="16:30" ht="4.5" customHeight="1" x14ac:dyDescent="0.2">
      <c r="P24052" s="75"/>
      <c r="Q24052" s="75"/>
      <c r="W24052" s="75"/>
      <c r="AD24052" s="77"/>
    </row>
    <row r="24053" spans="16:30" ht="4.5" customHeight="1" x14ac:dyDescent="0.2">
      <c r="P24053" s="75"/>
      <c r="Q24053" s="75"/>
      <c r="W24053" s="75"/>
      <c r="AD24053" s="77"/>
    </row>
    <row r="24054" spans="16:30" ht="4.5" customHeight="1" x14ac:dyDescent="0.2">
      <c r="P24054" s="75"/>
      <c r="Q24054" s="75"/>
      <c r="W24054" s="75"/>
      <c r="AD24054" s="77"/>
    </row>
    <row r="24055" spans="16:30" ht="4.5" customHeight="1" x14ac:dyDescent="0.2">
      <c r="P24055" s="75"/>
      <c r="Q24055" s="75"/>
      <c r="W24055" s="75"/>
      <c r="AD24055" s="77"/>
    </row>
    <row r="24056" spans="16:30" ht="4.5" customHeight="1" x14ac:dyDescent="0.2">
      <c r="P24056" s="75"/>
      <c r="Q24056" s="75"/>
      <c r="W24056" s="75"/>
      <c r="AD24056" s="77"/>
    </row>
    <row r="24057" spans="16:30" ht="4.5" customHeight="1" x14ac:dyDescent="0.2">
      <c r="P24057" s="75"/>
      <c r="Q24057" s="75"/>
      <c r="W24057" s="75"/>
      <c r="AD24057" s="77"/>
    </row>
    <row r="24058" spans="16:30" ht="4.5" customHeight="1" x14ac:dyDescent="0.2">
      <c r="P24058" s="75"/>
      <c r="Q24058" s="75"/>
      <c r="W24058" s="75"/>
      <c r="AD24058" s="77"/>
    </row>
    <row r="24059" spans="16:30" ht="4.5" customHeight="1" x14ac:dyDescent="0.2">
      <c r="P24059" s="75"/>
      <c r="Q24059" s="75"/>
      <c r="W24059" s="75"/>
      <c r="AD24059" s="77"/>
    </row>
    <row r="24060" spans="16:30" ht="4.5" customHeight="1" x14ac:dyDescent="0.2">
      <c r="P24060" s="75"/>
      <c r="Q24060" s="75"/>
      <c r="W24060" s="75"/>
      <c r="AD24060" s="77"/>
    </row>
    <row r="24061" spans="16:30" ht="4.5" customHeight="1" x14ac:dyDescent="0.2">
      <c r="P24061" s="75"/>
      <c r="Q24061" s="75"/>
      <c r="W24061" s="75"/>
      <c r="AD24061" s="77"/>
    </row>
    <row r="24062" spans="16:30" ht="4.5" customHeight="1" x14ac:dyDescent="0.2">
      <c r="P24062" s="75"/>
      <c r="Q24062" s="75"/>
      <c r="W24062" s="75"/>
      <c r="AD24062" s="77"/>
    </row>
    <row r="24063" spans="16:30" ht="4.5" customHeight="1" x14ac:dyDescent="0.2">
      <c r="P24063" s="75"/>
      <c r="Q24063" s="75"/>
      <c r="W24063" s="75"/>
      <c r="AD24063" s="77"/>
    </row>
    <row r="24064" spans="16:30" ht="4.5" customHeight="1" x14ac:dyDescent="0.2">
      <c r="P24064" s="75"/>
      <c r="Q24064" s="75"/>
      <c r="W24064" s="75"/>
      <c r="AD24064" s="77"/>
    </row>
    <row r="24065" spans="16:30" ht="4.5" customHeight="1" x14ac:dyDescent="0.2">
      <c r="P24065" s="75"/>
      <c r="Q24065" s="75"/>
      <c r="W24065" s="75"/>
      <c r="AD24065" s="77"/>
    </row>
    <row r="24066" spans="16:30" ht="4.5" customHeight="1" x14ac:dyDescent="0.2">
      <c r="P24066" s="75"/>
      <c r="Q24066" s="75"/>
      <c r="W24066" s="75"/>
      <c r="AD24066" s="77"/>
    </row>
    <row r="24067" spans="16:30" ht="4.5" customHeight="1" x14ac:dyDescent="0.2">
      <c r="P24067" s="75"/>
      <c r="Q24067" s="75"/>
      <c r="W24067" s="75"/>
      <c r="AD24067" s="77"/>
    </row>
    <row r="24068" spans="16:30" ht="4.5" customHeight="1" x14ac:dyDescent="0.2">
      <c r="P24068" s="75"/>
      <c r="Q24068" s="75"/>
      <c r="W24068" s="75"/>
      <c r="AD24068" s="77"/>
    </row>
    <row r="24069" spans="16:30" ht="4.5" customHeight="1" x14ac:dyDescent="0.2">
      <c r="P24069" s="75"/>
      <c r="Q24069" s="75"/>
      <c r="W24069" s="75"/>
      <c r="AD24069" s="77"/>
    </row>
    <row r="24070" spans="16:30" ht="4.5" customHeight="1" x14ac:dyDescent="0.2">
      <c r="P24070" s="75"/>
      <c r="Q24070" s="75"/>
      <c r="W24070" s="75"/>
      <c r="AD24070" s="77"/>
    </row>
    <row r="24071" spans="16:30" ht="4.5" customHeight="1" x14ac:dyDescent="0.2">
      <c r="P24071" s="75"/>
      <c r="Q24071" s="75"/>
      <c r="W24071" s="75"/>
      <c r="AD24071" s="77"/>
    </row>
    <row r="24072" spans="16:30" ht="4.5" customHeight="1" x14ac:dyDescent="0.2">
      <c r="P24072" s="75"/>
      <c r="Q24072" s="75"/>
      <c r="W24072" s="75"/>
      <c r="AD24072" s="77"/>
    </row>
    <row r="24073" spans="16:30" ht="4.5" customHeight="1" x14ac:dyDescent="0.2">
      <c r="P24073" s="75"/>
      <c r="Q24073" s="75"/>
      <c r="W24073" s="75"/>
      <c r="AD24073" s="77"/>
    </row>
    <row r="24074" spans="16:30" ht="4.5" customHeight="1" x14ac:dyDescent="0.2">
      <c r="P24074" s="75"/>
      <c r="Q24074" s="75"/>
      <c r="W24074" s="75"/>
      <c r="AD24074" s="77"/>
    </row>
    <row r="24075" spans="16:30" ht="4.5" customHeight="1" x14ac:dyDescent="0.2">
      <c r="P24075" s="75"/>
      <c r="Q24075" s="75"/>
      <c r="W24075" s="75"/>
      <c r="AD24075" s="77"/>
    </row>
    <row r="24076" spans="16:30" ht="4.5" customHeight="1" x14ac:dyDescent="0.2">
      <c r="P24076" s="75"/>
      <c r="Q24076" s="75"/>
      <c r="W24076" s="75"/>
      <c r="AD24076" s="77"/>
    </row>
    <row r="24077" spans="16:30" ht="4.5" customHeight="1" x14ac:dyDescent="0.2">
      <c r="P24077" s="75"/>
      <c r="Q24077" s="75"/>
      <c r="W24077" s="75"/>
      <c r="AD24077" s="77"/>
    </row>
    <row r="24078" spans="16:30" ht="4.5" customHeight="1" x14ac:dyDescent="0.2">
      <c r="P24078" s="75"/>
      <c r="Q24078" s="75"/>
      <c r="W24078" s="75"/>
      <c r="AD24078" s="77"/>
    </row>
    <row r="24079" spans="16:30" ht="4.5" customHeight="1" x14ac:dyDescent="0.2">
      <c r="P24079" s="75"/>
      <c r="Q24079" s="75"/>
      <c r="W24079" s="75"/>
      <c r="AD24079" s="77"/>
    </row>
    <row r="24080" spans="16:30" ht="4.5" customHeight="1" x14ac:dyDescent="0.2">
      <c r="P24080" s="75"/>
      <c r="Q24080" s="75"/>
      <c r="W24080" s="75"/>
      <c r="AD24080" s="77"/>
    </row>
    <row r="24081" spans="16:30" ht="4.5" customHeight="1" x14ac:dyDescent="0.2">
      <c r="P24081" s="75"/>
      <c r="Q24081" s="75"/>
      <c r="W24081" s="75"/>
      <c r="AD24081" s="77"/>
    </row>
    <row r="24082" spans="16:30" ht="4.5" customHeight="1" x14ac:dyDescent="0.2">
      <c r="P24082" s="75"/>
      <c r="Q24082" s="75"/>
      <c r="W24082" s="75"/>
      <c r="AD24082" s="77"/>
    </row>
    <row r="24083" spans="16:30" ht="4.5" customHeight="1" x14ac:dyDescent="0.2">
      <c r="P24083" s="75"/>
      <c r="Q24083" s="75"/>
      <c r="W24083" s="75"/>
      <c r="AD24083" s="77"/>
    </row>
    <row r="24084" spans="16:30" ht="4.5" customHeight="1" x14ac:dyDescent="0.2">
      <c r="P24084" s="75"/>
      <c r="Q24084" s="75"/>
      <c r="W24084" s="75"/>
      <c r="AD24084" s="77"/>
    </row>
    <row r="24085" spans="16:30" ht="4.5" customHeight="1" x14ac:dyDescent="0.2">
      <c r="P24085" s="75"/>
      <c r="Q24085" s="75"/>
      <c r="W24085" s="75"/>
      <c r="AD24085" s="77"/>
    </row>
    <row r="24086" spans="16:30" ht="4.5" customHeight="1" x14ac:dyDescent="0.2">
      <c r="P24086" s="75"/>
      <c r="Q24086" s="75"/>
      <c r="W24086" s="75"/>
      <c r="AD24086" s="77"/>
    </row>
    <row r="24087" spans="16:30" ht="4.5" customHeight="1" x14ac:dyDescent="0.2">
      <c r="P24087" s="75"/>
      <c r="Q24087" s="75"/>
      <c r="W24087" s="75"/>
      <c r="AD24087" s="77"/>
    </row>
    <row r="24088" spans="16:30" ht="4.5" customHeight="1" x14ac:dyDescent="0.2">
      <c r="P24088" s="75"/>
      <c r="Q24088" s="75"/>
      <c r="W24088" s="75"/>
      <c r="AD24088" s="77"/>
    </row>
    <row r="24089" spans="16:30" ht="4.5" customHeight="1" x14ac:dyDescent="0.2">
      <c r="P24089" s="75"/>
      <c r="Q24089" s="75"/>
      <c r="W24089" s="75"/>
      <c r="AD24089" s="77"/>
    </row>
    <row r="24090" spans="16:30" ht="4.5" customHeight="1" x14ac:dyDescent="0.2">
      <c r="P24090" s="75"/>
      <c r="Q24090" s="75"/>
      <c r="W24090" s="75"/>
      <c r="AD24090" s="77"/>
    </row>
    <row r="24091" spans="16:30" ht="4.5" customHeight="1" x14ac:dyDescent="0.2">
      <c r="P24091" s="75"/>
      <c r="Q24091" s="75"/>
      <c r="W24091" s="75"/>
      <c r="AD24091" s="77"/>
    </row>
    <row r="24092" spans="16:30" ht="4.5" customHeight="1" x14ac:dyDescent="0.2">
      <c r="P24092" s="75"/>
      <c r="Q24092" s="75"/>
      <c r="W24092" s="75"/>
      <c r="AD24092" s="77"/>
    </row>
    <row r="24093" spans="16:30" ht="4.5" customHeight="1" x14ac:dyDescent="0.2">
      <c r="P24093" s="75"/>
      <c r="Q24093" s="75"/>
      <c r="W24093" s="75"/>
      <c r="AD24093" s="77"/>
    </row>
    <row r="24094" spans="16:30" ht="4.5" customHeight="1" x14ac:dyDescent="0.2">
      <c r="P24094" s="75"/>
      <c r="Q24094" s="75"/>
      <c r="W24094" s="75"/>
      <c r="AD24094" s="77"/>
    </row>
    <row r="24095" spans="16:30" ht="4.5" customHeight="1" x14ac:dyDescent="0.2">
      <c r="P24095" s="75"/>
      <c r="Q24095" s="75"/>
      <c r="W24095" s="75"/>
      <c r="AD24095" s="77"/>
    </row>
    <row r="24096" spans="16:30" ht="4.5" customHeight="1" x14ac:dyDescent="0.2">
      <c r="P24096" s="75"/>
      <c r="Q24096" s="75"/>
      <c r="W24096" s="75"/>
      <c r="AD24096" s="77"/>
    </row>
    <row r="24097" spans="16:30" ht="4.5" customHeight="1" x14ac:dyDescent="0.2">
      <c r="P24097" s="75"/>
      <c r="Q24097" s="75"/>
      <c r="W24097" s="75"/>
      <c r="AD24097" s="77"/>
    </row>
    <row r="24098" spans="16:30" ht="4.5" customHeight="1" x14ac:dyDescent="0.2">
      <c r="P24098" s="75"/>
      <c r="Q24098" s="75"/>
      <c r="W24098" s="75"/>
      <c r="AD24098" s="77"/>
    </row>
    <row r="24099" spans="16:30" ht="4.5" customHeight="1" x14ac:dyDescent="0.2">
      <c r="P24099" s="75"/>
      <c r="Q24099" s="75"/>
      <c r="W24099" s="75"/>
      <c r="AD24099" s="77"/>
    </row>
    <row r="24100" spans="16:30" ht="4.5" customHeight="1" x14ac:dyDescent="0.2">
      <c r="P24100" s="75"/>
      <c r="Q24100" s="75"/>
      <c r="W24100" s="75"/>
      <c r="AD24100" s="77"/>
    </row>
    <row r="24101" spans="16:30" ht="4.5" customHeight="1" x14ac:dyDescent="0.2">
      <c r="P24101" s="75"/>
      <c r="Q24101" s="75"/>
      <c r="W24101" s="75"/>
      <c r="AD24101" s="77"/>
    </row>
    <row r="24102" spans="16:30" ht="4.5" customHeight="1" x14ac:dyDescent="0.2">
      <c r="P24102" s="75"/>
      <c r="Q24102" s="75"/>
      <c r="W24102" s="75"/>
      <c r="AD24102" s="77"/>
    </row>
    <row r="24103" spans="16:30" ht="4.5" customHeight="1" x14ac:dyDescent="0.2">
      <c r="P24103" s="75"/>
      <c r="Q24103" s="75"/>
      <c r="W24103" s="75"/>
      <c r="AD24103" s="77"/>
    </row>
    <row r="24104" spans="16:30" ht="4.5" customHeight="1" x14ac:dyDescent="0.2">
      <c r="P24104" s="75"/>
      <c r="Q24104" s="75"/>
      <c r="W24104" s="75"/>
      <c r="AD24104" s="77"/>
    </row>
    <row r="24105" spans="16:30" ht="4.5" customHeight="1" x14ac:dyDescent="0.2">
      <c r="P24105" s="75"/>
      <c r="Q24105" s="75"/>
      <c r="W24105" s="75"/>
      <c r="AD24105" s="77"/>
    </row>
    <row r="24106" spans="16:30" ht="4.5" customHeight="1" x14ac:dyDescent="0.2">
      <c r="P24106" s="75"/>
      <c r="Q24106" s="75"/>
      <c r="W24106" s="75"/>
      <c r="AD24106" s="77"/>
    </row>
    <row r="24107" spans="16:30" ht="4.5" customHeight="1" x14ac:dyDescent="0.2">
      <c r="P24107" s="75"/>
      <c r="Q24107" s="75"/>
      <c r="W24107" s="75"/>
      <c r="AD24107" s="77"/>
    </row>
    <row r="24108" spans="16:30" ht="4.5" customHeight="1" x14ac:dyDescent="0.2">
      <c r="P24108" s="75"/>
      <c r="Q24108" s="75"/>
      <c r="W24108" s="75"/>
      <c r="AD24108" s="77"/>
    </row>
    <row r="24109" spans="16:30" ht="4.5" customHeight="1" x14ac:dyDescent="0.2">
      <c r="P24109" s="75"/>
      <c r="Q24109" s="75"/>
      <c r="W24109" s="75"/>
      <c r="AD24109" s="77"/>
    </row>
    <row r="24110" spans="16:30" ht="4.5" customHeight="1" x14ac:dyDescent="0.2">
      <c r="P24110" s="75"/>
      <c r="Q24110" s="75"/>
      <c r="W24110" s="75"/>
      <c r="AD24110" s="77"/>
    </row>
    <row r="24111" spans="16:30" ht="4.5" customHeight="1" x14ac:dyDescent="0.2">
      <c r="P24111" s="75"/>
      <c r="Q24111" s="75"/>
      <c r="W24111" s="75"/>
      <c r="AD24111" s="77"/>
    </row>
    <row r="24112" spans="16:30" ht="4.5" customHeight="1" x14ac:dyDescent="0.2">
      <c r="P24112" s="75"/>
      <c r="Q24112" s="75"/>
      <c r="W24112" s="75"/>
      <c r="AD24112" s="77"/>
    </row>
    <row r="24113" spans="16:30" ht="4.5" customHeight="1" x14ac:dyDescent="0.2">
      <c r="P24113" s="75"/>
      <c r="Q24113" s="75"/>
      <c r="W24113" s="75"/>
      <c r="AD24113" s="77"/>
    </row>
    <row r="24114" spans="16:30" ht="4.5" customHeight="1" x14ac:dyDescent="0.2">
      <c r="P24114" s="75"/>
      <c r="Q24114" s="75"/>
      <c r="W24114" s="75"/>
      <c r="AD24114" s="77"/>
    </row>
    <row r="24115" spans="16:30" ht="4.5" customHeight="1" x14ac:dyDescent="0.2">
      <c r="P24115" s="75"/>
      <c r="Q24115" s="75"/>
      <c r="W24115" s="75"/>
      <c r="AD24115" s="77"/>
    </row>
    <row r="24116" spans="16:30" ht="4.5" customHeight="1" x14ac:dyDescent="0.2">
      <c r="P24116" s="75"/>
      <c r="Q24116" s="75"/>
      <c r="W24116" s="75"/>
      <c r="AD24116" s="77"/>
    </row>
    <row r="24117" spans="16:30" ht="4.5" customHeight="1" x14ac:dyDescent="0.2">
      <c r="P24117" s="75"/>
      <c r="Q24117" s="75"/>
      <c r="W24117" s="75"/>
      <c r="AD24117" s="77"/>
    </row>
    <row r="24118" spans="16:30" ht="4.5" customHeight="1" x14ac:dyDescent="0.2">
      <c r="P24118" s="75"/>
      <c r="Q24118" s="75"/>
      <c r="W24118" s="75"/>
      <c r="AD24118" s="77"/>
    </row>
    <row r="24119" spans="16:30" ht="4.5" customHeight="1" x14ac:dyDescent="0.2">
      <c r="P24119" s="75"/>
      <c r="Q24119" s="75"/>
      <c r="W24119" s="75"/>
      <c r="AD24119" s="77"/>
    </row>
    <row r="24120" spans="16:30" ht="4.5" customHeight="1" x14ac:dyDescent="0.2">
      <c r="P24120" s="75"/>
      <c r="Q24120" s="75"/>
      <c r="W24120" s="75"/>
      <c r="AD24120" s="77"/>
    </row>
    <row r="24121" spans="16:30" ht="4.5" customHeight="1" x14ac:dyDescent="0.2">
      <c r="P24121" s="75"/>
      <c r="Q24121" s="75"/>
      <c r="W24121" s="75"/>
      <c r="AD24121" s="77"/>
    </row>
    <row r="24122" spans="16:30" ht="4.5" customHeight="1" x14ac:dyDescent="0.2">
      <c r="P24122" s="75"/>
      <c r="Q24122" s="75"/>
      <c r="W24122" s="75"/>
      <c r="AD24122" s="77"/>
    </row>
    <row r="24123" spans="16:30" ht="4.5" customHeight="1" x14ac:dyDescent="0.2">
      <c r="P24123" s="75"/>
      <c r="Q24123" s="75"/>
      <c r="W24123" s="75"/>
      <c r="AD24123" s="77"/>
    </row>
    <row r="24124" spans="16:30" ht="4.5" customHeight="1" x14ac:dyDescent="0.2">
      <c r="P24124" s="75"/>
      <c r="Q24124" s="75"/>
      <c r="W24124" s="75"/>
      <c r="AD24124" s="77"/>
    </row>
    <row r="24125" spans="16:30" ht="4.5" customHeight="1" x14ac:dyDescent="0.2">
      <c r="P24125" s="75"/>
      <c r="Q24125" s="75"/>
      <c r="W24125" s="75"/>
      <c r="AD24125" s="77"/>
    </row>
    <row r="24126" spans="16:30" ht="4.5" customHeight="1" x14ac:dyDescent="0.2">
      <c r="P24126" s="75"/>
      <c r="Q24126" s="75"/>
      <c r="W24126" s="75"/>
      <c r="AD24126" s="77"/>
    </row>
    <row r="24127" spans="16:30" ht="4.5" customHeight="1" x14ac:dyDescent="0.2">
      <c r="P24127" s="75"/>
      <c r="Q24127" s="75"/>
      <c r="W24127" s="75"/>
      <c r="AD24127" s="77"/>
    </row>
    <row r="24128" spans="16:30" ht="4.5" customHeight="1" x14ac:dyDescent="0.2">
      <c r="P24128" s="75"/>
      <c r="Q24128" s="75"/>
      <c r="W24128" s="75"/>
      <c r="AD24128" s="77"/>
    </row>
    <row r="24129" spans="16:30" ht="4.5" customHeight="1" x14ac:dyDescent="0.2">
      <c r="P24129" s="75"/>
      <c r="Q24129" s="75"/>
      <c r="W24129" s="75"/>
      <c r="AD24129" s="77"/>
    </row>
    <row r="24130" spans="16:30" ht="4.5" customHeight="1" x14ac:dyDescent="0.2">
      <c r="P24130" s="75"/>
      <c r="Q24130" s="75"/>
      <c r="W24130" s="75"/>
      <c r="AD24130" s="77"/>
    </row>
    <row r="24131" spans="16:30" ht="4.5" customHeight="1" x14ac:dyDescent="0.2">
      <c r="P24131" s="75"/>
      <c r="Q24131" s="75"/>
      <c r="W24131" s="75"/>
      <c r="AD24131" s="77"/>
    </row>
    <row r="24132" spans="16:30" ht="4.5" customHeight="1" x14ac:dyDescent="0.2">
      <c r="P24132" s="75"/>
      <c r="Q24132" s="75"/>
      <c r="W24132" s="75"/>
      <c r="AD24132" s="77"/>
    </row>
    <row r="24133" spans="16:30" ht="4.5" customHeight="1" x14ac:dyDescent="0.2">
      <c r="P24133" s="75"/>
      <c r="Q24133" s="75"/>
      <c r="W24133" s="75"/>
      <c r="AD24133" s="77"/>
    </row>
    <row r="24134" spans="16:30" ht="4.5" customHeight="1" x14ac:dyDescent="0.2">
      <c r="P24134" s="75"/>
      <c r="Q24134" s="75"/>
      <c r="W24134" s="75"/>
      <c r="AD24134" s="77"/>
    </row>
    <row r="24135" spans="16:30" ht="4.5" customHeight="1" x14ac:dyDescent="0.2">
      <c r="P24135" s="75"/>
      <c r="Q24135" s="75"/>
      <c r="W24135" s="75"/>
      <c r="AD24135" s="77"/>
    </row>
    <row r="24136" spans="16:30" ht="4.5" customHeight="1" x14ac:dyDescent="0.2">
      <c r="P24136" s="75"/>
      <c r="Q24136" s="75"/>
      <c r="W24136" s="75"/>
      <c r="AD24136" s="77"/>
    </row>
    <row r="24137" spans="16:30" ht="4.5" customHeight="1" x14ac:dyDescent="0.2">
      <c r="P24137" s="75"/>
      <c r="Q24137" s="75"/>
      <c r="W24137" s="75"/>
      <c r="AD24137" s="77"/>
    </row>
    <row r="24138" spans="16:30" ht="4.5" customHeight="1" x14ac:dyDescent="0.2">
      <c r="P24138" s="75"/>
      <c r="Q24138" s="75"/>
      <c r="W24138" s="75"/>
      <c r="AD24138" s="77"/>
    </row>
    <row r="24139" spans="16:30" ht="4.5" customHeight="1" x14ac:dyDescent="0.2">
      <c r="P24139" s="75"/>
      <c r="Q24139" s="75"/>
      <c r="W24139" s="75"/>
      <c r="AD24139" s="77"/>
    </row>
    <row r="24140" spans="16:30" ht="4.5" customHeight="1" x14ac:dyDescent="0.2">
      <c r="P24140" s="75"/>
      <c r="Q24140" s="75"/>
      <c r="W24140" s="75"/>
      <c r="AD24140" s="77"/>
    </row>
    <row r="24141" spans="16:30" ht="4.5" customHeight="1" x14ac:dyDescent="0.2">
      <c r="P24141" s="75"/>
      <c r="Q24141" s="75"/>
      <c r="W24141" s="75"/>
      <c r="AD24141" s="77"/>
    </row>
    <row r="24142" spans="16:30" ht="4.5" customHeight="1" x14ac:dyDescent="0.2">
      <c r="P24142" s="75"/>
      <c r="Q24142" s="75"/>
      <c r="W24142" s="75"/>
      <c r="AD24142" s="77"/>
    </row>
    <row r="24143" spans="16:30" ht="4.5" customHeight="1" x14ac:dyDescent="0.2">
      <c r="P24143" s="75"/>
      <c r="Q24143" s="75"/>
      <c r="W24143" s="75"/>
      <c r="AD24143" s="77"/>
    </row>
    <row r="24144" spans="16:30" ht="4.5" customHeight="1" x14ac:dyDescent="0.2">
      <c r="P24144" s="75"/>
      <c r="Q24144" s="75"/>
      <c r="W24144" s="75"/>
      <c r="AD24144" s="77"/>
    </row>
    <row r="24145" spans="16:30" ht="4.5" customHeight="1" x14ac:dyDescent="0.2">
      <c r="P24145" s="75"/>
      <c r="Q24145" s="75"/>
      <c r="W24145" s="75"/>
      <c r="AD24145" s="77"/>
    </row>
    <row r="24146" spans="16:30" ht="4.5" customHeight="1" x14ac:dyDescent="0.2">
      <c r="P24146" s="75"/>
      <c r="Q24146" s="75"/>
      <c r="W24146" s="75"/>
      <c r="AD24146" s="77"/>
    </row>
    <row r="24147" spans="16:30" ht="4.5" customHeight="1" x14ac:dyDescent="0.2">
      <c r="P24147" s="75"/>
      <c r="Q24147" s="75"/>
      <c r="W24147" s="75"/>
      <c r="AD24147" s="77"/>
    </row>
    <row r="24148" spans="16:30" ht="4.5" customHeight="1" x14ac:dyDescent="0.2">
      <c r="P24148" s="75"/>
      <c r="Q24148" s="75"/>
      <c r="W24148" s="75"/>
      <c r="AD24148" s="77"/>
    </row>
    <row r="24149" spans="16:30" ht="4.5" customHeight="1" x14ac:dyDescent="0.2">
      <c r="P24149" s="75"/>
      <c r="Q24149" s="75"/>
      <c r="W24149" s="75"/>
      <c r="AD24149" s="77"/>
    </row>
    <row r="24150" spans="16:30" ht="4.5" customHeight="1" x14ac:dyDescent="0.2">
      <c r="P24150" s="75"/>
      <c r="Q24150" s="75"/>
      <c r="W24150" s="75"/>
      <c r="AD24150" s="77"/>
    </row>
    <row r="24151" spans="16:30" ht="4.5" customHeight="1" x14ac:dyDescent="0.2">
      <c r="P24151" s="75"/>
      <c r="Q24151" s="75"/>
      <c r="W24151" s="75"/>
      <c r="AD24151" s="77"/>
    </row>
    <row r="24152" spans="16:30" ht="4.5" customHeight="1" x14ac:dyDescent="0.2">
      <c r="P24152" s="75"/>
      <c r="Q24152" s="75"/>
      <c r="W24152" s="75"/>
      <c r="AD24152" s="77"/>
    </row>
    <row r="24153" spans="16:30" ht="4.5" customHeight="1" x14ac:dyDescent="0.2">
      <c r="P24153" s="75"/>
      <c r="Q24153" s="75"/>
      <c r="W24153" s="75"/>
      <c r="AD24153" s="77"/>
    </row>
    <row r="24154" spans="16:30" ht="4.5" customHeight="1" x14ac:dyDescent="0.2">
      <c r="P24154" s="75"/>
      <c r="Q24154" s="75"/>
      <c r="W24154" s="75"/>
      <c r="AD24154" s="77"/>
    </row>
    <row r="24155" spans="16:30" ht="4.5" customHeight="1" x14ac:dyDescent="0.2">
      <c r="P24155" s="75"/>
      <c r="Q24155" s="75"/>
      <c r="W24155" s="75"/>
      <c r="AD24155" s="77"/>
    </row>
    <row r="24156" spans="16:30" ht="4.5" customHeight="1" x14ac:dyDescent="0.2">
      <c r="P24156" s="75"/>
      <c r="Q24156" s="75"/>
      <c r="W24156" s="75"/>
      <c r="AD24156" s="77"/>
    </row>
    <row r="24157" spans="16:30" ht="4.5" customHeight="1" x14ac:dyDescent="0.2">
      <c r="P24157" s="75"/>
      <c r="Q24157" s="75"/>
      <c r="W24157" s="75"/>
      <c r="AD24157" s="77"/>
    </row>
    <row r="24158" spans="16:30" ht="4.5" customHeight="1" x14ac:dyDescent="0.2">
      <c r="P24158" s="75"/>
      <c r="Q24158" s="75"/>
      <c r="W24158" s="75"/>
      <c r="AD24158" s="77"/>
    </row>
    <row r="24159" spans="16:30" ht="4.5" customHeight="1" x14ac:dyDescent="0.2">
      <c r="P24159" s="75"/>
      <c r="Q24159" s="75"/>
      <c r="W24159" s="75"/>
      <c r="AD24159" s="77"/>
    </row>
    <row r="24160" spans="16:30" ht="4.5" customHeight="1" x14ac:dyDescent="0.2">
      <c r="P24160" s="75"/>
      <c r="Q24160" s="75"/>
      <c r="W24160" s="75"/>
      <c r="AD24160" s="77"/>
    </row>
    <row r="24161" spans="16:30" ht="4.5" customHeight="1" x14ac:dyDescent="0.2">
      <c r="P24161" s="75"/>
      <c r="Q24161" s="75"/>
      <c r="W24161" s="75"/>
      <c r="AD24161" s="77"/>
    </row>
    <row r="24162" spans="16:30" ht="4.5" customHeight="1" x14ac:dyDescent="0.2">
      <c r="P24162" s="75"/>
      <c r="Q24162" s="75"/>
      <c r="W24162" s="75"/>
      <c r="AD24162" s="77"/>
    </row>
    <row r="24163" spans="16:30" ht="4.5" customHeight="1" x14ac:dyDescent="0.2">
      <c r="P24163" s="75"/>
      <c r="Q24163" s="75"/>
      <c r="W24163" s="75"/>
      <c r="AD24163" s="77"/>
    </row>
    <row r="24164" spans="16:30" ht="4.5" customHeight="1" x14ac:dyDescent="0.2">
      <c r="P24164" s="75"/>
      <c r="Q24164" s="75"/>
      <c r="W24164" s="75"/>
      <c r="AD24164" s="77"/>
    </row>
    <row r="24165" spans="16:30" ht="4.5" customHeight="1" x14ac:dyDescent="0.2">
      <c r="P24165" s="75"/>
      <c r="Q24165" s="75"/>
      <c r="W24165" s="75"/>
      <c r="AD24165" s="77"/>
    </row>
    <row r="24166" spans="16:30" ht="4.5" customHeight="1" x14ac:dyDescent="0.2">
      <c r="P24166" s="75"/>
      <c r="Q24166" s="75"/>
      <c r="W24166" s="75"/>
      <c r="AD24166" s="77"/>
    </row>
    <row r="24167" spans="16:30" ht="4.5" customHeight="1" x14ac:dyDescent="0.2">
      <c r="P24167" s="75"/>
      <c r="Q24167" s="75"/>
      <c r="W24167" s="75"/>
      <c r="AD24167" s="77"/>
    </row>
    <row r="24168" spans="16:30" ht="4.5" customHeight="1" x14ac:dyDescent="0.2">
      <c r="P24168" s="75"/>
      <c r="Q24168" s="75"/>
      <c r="W24168" s="75"/>
      <c r="AD24168" s="77"/>
    </row>
    <row r="24169" spans="16:30" ht="4.5" customHeight="1" x14ac:dyDescent="0.2">
      <c r="P24169" s="75"/>
      <c r="Q24169" s="75"/>
      <c r="W24169" s="75"/>
      <c r="AD24169" s="77"/>
    </row>
    <row r="24170" spans="16:30" ht="4.5" customHeight="1" x14ac:dyDescent="0.2">
      <c r="P24170" s="75"/>
      <c r="Q24170" s="75"/>
      <c r="W24170" s="75"/>
      <c r="AD24170" s="77"/>
    </row>
    <row r="24171" spans="16:30" ht="4.5" customHeight="1" x14ac:dyDescent="0.2">
      <c r="P24171" s="75"/>
      <c r="Q24171" s="75"/>
      <c r="W24171" s="75"/>
      <c r="AD24171" s="77"/>
    </row>
    <row r="24172" spans="16:30" ht="4.5" customHeight="1" x14ac:dyDescent="0.2">
      <c r="P24172" s="75"/>
      <c r="Q24172" s="75"/>
      <c r="W24172" s="75"/>
      <c r="AD24172" s="77"/>
    </row>
    <row r="24173" spans="16:30" ht="4.5" customHeight="1" x14ac:dyDescent="0.2">
      <c r="P24173" s="75"/>
      <c r="Q24173" s="75"/>
      <c r="W24173" s="75"/>
      <c r="AD24173" s="77"/>
    </row>
    <row r="24174" spans="16:30" ht="4.5" customHeight="1" x14ac:dyDescent="0.2">
      <c r="P24174" s="75"/>
      <c r="Q24174" s="75"/>
      <c r="W24174" s="75"/>
      <c r="AD24174" s="77"/>
    </row>
    <row r="24175" spans="16:30" ht="4.5" customHeight="1" x14ac:dyDescent="0.2">
      <c r="P24175" s="75"/>
      <c r="Q24175" s="75"/>
      <c r="W24175" s="75"/>
      <c r="AD24175" s="77"/>
    </row>
    <row r="24176" spans="16:30" ht="4.5" customHeight="1" x14ac:dyDescent="0.2">
      <c r="P24176" s="75"/>
      <c r="Q24176" s="75"/>
      <c r="W24176" s="75"/>
      <c r="AD24176" s="77"/>
    </row>
    <row r="24177" spans="16:30" ht="4.5" customHeight="1" x14ac:dyDescent="0.2">
      <c r="P24177" s="75"/>
      <c r="Q24177" s="75"/>
      <c r="W24177" s="75"/>
      <c r="AD24177" s="77"/>
    </row>
    <row r="24178" spans="16:30" ht="4.5" customHeight="1" x14ac:dyDescent="0.2">
      <c r="P24178" s="75"/>
      <c r="Q24178" s="75"/>
      <c r="W24178" s="75"/>
      <c r="AD24178" s="77"/>
    </row>
    <row r="24179" spans="16:30" ht="4.5" customHeight="1" x14ac:dyDescent="0.2">
      <c r="P24179" s="75"/>
      <c r="Q24179" s="75"/>
      <c r="W24179" s="75"/>
      <c r="AD24179" s="77"/>
    </row>
    <row r="24180" spans="16:30" ht="4.5" customHeight="1" x14ac:dyDescent="0.2">
      <c r="P24180" s="75"/>
      <c r="Q24180" s="75"/>
      <c r="W24180" s="75"/>
      <c r="AD24180" s="77"/>
    </row>
    <row r="24181" spans="16:30" ht="4.5" customHeight="1" x14ac:dyDescent="0.2">
      <c r="P24181" s="75"/>
      <c r="Q24181" s="75"/>
      <c r="W24181" s="75"/>
      <c r="AD24181" s="77"/>
    </row>
    <row r="24182" spans="16:30" ht="4.5" customHeight="1" x14ac:dyDescent="0.2">
      <c r="P24182" s="75"/>
      <c r="Q24182" s="75"/>
      <c r="W24182" s="75"/>
      <c r="AD24182" s="77"/>
    </row>
    <row r="24183" spans="16:30" ht="4.5" customHeight="1" x14ac:dyDescent="0.2">
      <c r="P24183" s="75"/>
      <c r="Q24183" s="75"/>
      <c r="W24183" s="75"/>
      <c r="AD24183" s="77"/>
    </row>
    <row r="24184" spans="16:30" ht="4.5" customHeight="1" x14ac:dyDescent="0.2">
      <c r="P24184" s="75"/>
      <c r="Q24184" s="75"/>
      <c r="W24184" s="75"/>
      <c r="AD24184" s="77"/>
    </row>
    <row r="24185" spans="16:30" ht="4.5" customHeight="1" x14ac:dyDescent="0.2">
      <c r="P24185" s="75"/>
      <c r="Q24185" s="75"/>
      <c r="W24185" s="75"/>
      <c r="AD24185" s="77"/>
    </row>
    <row r="24186" spans="16:30" ht="4.5" customHeight="1" x14ac:dyDescent="0.2">
      <c r="P24186" s="75"/>
      <c r="Q24186" s="75"/>
      <c r="W24186" s="75"/>
      <c r="AD24186" s="77"/>
    </row>
    <row r="24187" spans="16:30" ht="4.5" customHeight="1" x14ac:dyDescent="0.2">
      <c r="P24187" s="75"/>
      <c r="Q24187" s="75"/>
      <c r="W24187" s="75"/>
      <c r="AD24187" s="77"/>
    </row>
    <row r="24188" spans="16:30" ht="4.5" customHeight="1" x14ac:dyDescent="0.2">
      <c r="P24188" s="75"/>
      <c r="Q24188" s="75"/>
      <c r="W24188" s="75"/>
      <c r="AD24188" s="77"/>
    </row>
    <row r="24189" spans="16:30" ht="4.5" customHeight="1" x14ac:dyDescent="0.2">
      <c r="P24189" s="75"/>
      <c r="Q24189" s="75"/>
      <c r="W24189" s="75"/>
      <c r="AD24189" s="77"/>
    </row>
    <row r="24190" spans="16:30" ht="4.5" customHeight="1" x14ac:dyDescent="0.2">
      <c r="P24190" s="75"/>
      <c r="Q24190" s="75"/>
      <c r="W24190" s="75"/>
      <c r="AD24190" s="77"/>
    </row>
    <row r="24191" spans="16:30" ht="4.5" customHeight="1" x14ac:dyDescent="0.2">
      <c r="P24191" s="75"/>
      <c r="Q24191" s="75"/>
      <c r="W24191" s="75"/>
      <c r="AD24191" s="77"/>
    </row>
    <row r="24192" spans="16:30" ht="4.5" customHeight="1" x14ac:dyDescent="0.2">
      <c r="P24192" s="75"/>
      <c r="Q24192" s="75"/>
      <c r="W24192" s="75"/>
      <c r="AD24192" s="77"/>
    </row>
    <row r="24193" spans="16:30" ht="4.5" customHeight="1" x14ac:dyDescent="0.2">
      <c r="P24193" s="75"/>
      <c r="Q24193" s="75"/>
      <c r="W24193" s="75"/>
      <c r="AD24193" s="77"/>
    </row>
    <row r="24194" spans="16:30" ht="4.5" customHeight="1" x14ac:dyDescent="0.2">
      <c r="P24194" s="75"/>
      <c r="Q24194" s="75"/>
      <c r="W24194" s="75"/>
      <c r="AD24194" s="77"/>
    </row>
    <row r="24195" spans="16:30" ht="4.5" customHeight="1" x14ac:dyDescent="0.2">
      <c r="P24195" s="75"/>
      <c r="Q24195" s="75"/>
      <c r="W24195" s="75"/>
      <c r="AD24195" s="77"/>
    </row>
    <row r="24196" spans="16:30" ht="4.5" customHeight="1" x14ac:dyDescent="0.2">
      <c r="P24196" s="75"/>
      <c r="Q24196" s="75"/>
      <c r="W24196" s="75"/>
      <c r="AD24196" s="77"/>
    </row>
    <row r="24197" spans="16:30" ht="4.5" customHeight="1" x14ac:dyDescent="0.2">
      <c r="P24197" s="75"/>
      <c r="Q24197" s="75"/>
      <c r="W24197" s="75"/>
      <c r="AD24197" s="77"/>
    </row>
    <row r="24198" spans="16:30" ht="4.5" customHeight="1" x14ac:dyDescent="0.2">
      <c r="P24198" s="75"/>
      <c r="Q24198" s="75"/>
      <c r="W24198" s="75"/>
      <c r="AD24198" s="77"/>
    </row>
    <row r="24199" spans="16:30" ht="4.5" customHeight="1" x14ac:dyDescent="0.2">
      <c r="P24199" s="75"/>
      <c r="Q24199" s="75"/>
      <c r="W24199" s="75"/>
      <c r="AD24199" s="77"/>
    </row>
    <row r="24200" spans="16:30" ht="4.5" customHeight="1" x14ac:dyDescent="0.2">
      <c r="P24200" s="75"/>
      <c r="Q24200" s="75"/>
      <c r="W24200" s="75"/>
      <c r="AD24200" s="77"/>
    </row>
    <row r="24201" spans="16:30" ht="4.5" customHeight="1" x14ac:dyDescent="0.2">
      <c r="P24201" s="75"/>
      <c r="Q24201" s="75"/>
      <c r="W24201" s="75"/>
      <c r="AD24201" s="77"/>
    </row>
    <row r="24202" spans="16:30" ht="4.5" customHeight="1" x14ac:dyDescent="0.2">
      <c r="P24202" s="75"/>
      <c r="Q24202" s="75"/>
      <c r="W24202" s="75"/>
      <c r="AD24202" s="77"/>
    </row>
    <row r="24203" spans="16:30" ht="4.5" customHeight="1" x14ac:dyDescent="0.2">
      <c r="P24203" s="75"/>
      <c r="Q24203" s="75"/>
      <c r="W24203" s="75"/>
      <c r="AD24203" s="77"/>
    </row>
    <row r="24204" spans="16:30" ht="4.5" customHeight="1" x14ac:dyDescent="0.2">
      <c r="P24204" s="75"/>
      <c r="Q24204" s="75"/>
      <c r="W24204" s="75"/>
      <c r="AD24204" s="77"/>
    </row>
    <row r="24205" spans="16:30" ht="4.5" customHeight="1" x14ac:dyDescent="0.2">
      <c r="P24205" s="75"/>
      <c r="Q24205" s="75"/>
      <c r="W24205" s="75"/>
      <c r="AD24205" s="77"/>
    </row>
    <row r="24206" spans="16:30" ht="4.5" customHeight="1" x14ac:dyDescent="0.2">
      <c r="P24206" s="75"/>
      <c r="Q24206" s="75"/>
      <c r="W24206" s="75"/>
      <c r="AD24206" s="77"/>
    </row>
    <row r="24207" spans="16:30" ht="4.5" customHeight="1" x14ac:dyDescent="0.2">
      <c r="P24207" s="75"/>
      <c r="Q24207" s="75"/>
      <c r="W24207" s="75"/>
      <c r="AD24207" s="77"/>
    </row>
    <row r="24208" spans="16:30" ht="4.5" customHeight="1" x14ac:dyDescent="0.2">
      <c r="P24208" s="75"/>
      <c r="Q24208" s="75"/>
      <c r="W24208" s="75"/>
      <c r="AD24208" s="77"/>
    </row>
    <row r="24209" spans="16:30" ht="4.5" customHeight="1" x14ac:dyDescent="0.2">
      <c r="P24209" s="75"/>
      <c r="Q24209" s="75"/>
      <c r="W24209" s="75"/>
      <c r="AD24209" s="77"/>
    </row>
    <row r="24210" spans="16:30" ht="4.5" customHeight="1" x14ac:dyDescent="0.2">
      <c r="P24210" s="75"/>
      <c r="Q24210" s="75"/>
      <c r="W24210" s="75"/>
      <c r="AD24210" s="77"/>
    </row>
    <row r="24211" spans="16:30" ht="4.5" customHeight="1" x14ac:dyDescent="0.2">
      <c r="P24211" s="75"/>
      <c r="Q24211" s="75"/>
      <c r="W24211" s="75"/>
      <c r="AD24211" s="77"/>
    </row>
    <row r="24212" spans="16:30" ht="4.5" customHeight="1" x14ac:dyDescent="0.2">
      <c r="P24212" s="75"/>
      <c r="Q24212" s="75"/>
      <c r="W24212" s="75"/>
      <c r="AD24212" s="77"/>
    </row>
    <row r="24213" spans="16:30" ht="4.5" customHeight="1" x14ac:dyDescent="0.2">
      <c r="P24213" s="75"/>
      <c r="Q24213" s="75"/>
      <c r="W24213" s="75"/>
      <c r="AD24213" s="77"/>
    </row>
    <row r="24214" spans="16:30" ht="4.5" customHeight="1" x14ac:dyDescent="0.2">
      <c r="P24214" s="75"/>
      <c r="Q24214" s="75"/>
      <c r="W24214" s="75"/>
      <c r="AD24214" s="77"/>
    </row>
    <row r="24215" spans="16:30" ht="4.5" customHeight="1" x14ac:dyDescent="0.2">
      <c r="P24215" s="75"/>
      <c r="Q24215" s="75"/>
      <c r="W24215" s="75"/>
      <c r="AD24215" s="77"/>
    </row>
    <row r="24216" spans="16:30" ht="4.5" customHeight="1" x14ac:dyDescent="0.2">
      <c r="P24216" s="75"/>
      <c r="Q24216" s="75"/>
      <c r="W24216" s="75"/>
      <c r="AD24216" s="77"/>
    </row>
    <row r="24217" spans="16:30" ht="4.5" customHeight="1" x14ac:dyDescent="0.2">
      <c r="P24217" s="75"/>
      <c r="Q24217" s="75"/>
      <c r="W24217" s="75"/>
      <c r="AD24217" s="77"/>
    </row>
    <row r="24218" spans="16:30" ht="4.5" customHeight="1" x14ac:dyDescent="0.2">
      <c r="P24218" s="75"/>
      <c r="Q24218" s="75"/>
      <c r="W24218" s="75"/>
      <c r="AD24218" s="77"/>
    </row>
    <row r="24219" spans="16:30" ht="4.5" customHeight="1" x14ac:dyDescent="0.2">
      <c r="P24219" s="75"/>
      <c r="Q24219" s="75"/>
      <c r="W24219" s="75"/>
      <c r="AD24219" s="77"/>
    </row>
    <row r="24220" spans="16:30" ht="4.5" customHeight="1" x14ac:dyDescent="0.2">
      <c r="P24220" s="75"/>
      <c r="Q24220" s="75"/>
      <c r="W24220" s="75"/>
      <c r="AD24220" s="77"/>
    </row>
    <row r="24221" spans="16:30" ht="4.5" customHeight="1" x14ac:dyDescent="0.2">
      <c r="P24221" s="75"/>
      <c r="Q24221" s="75"/>
      <c r="W24221" s="75"/>
      <c r="AD24221" s="77"/>
    </row>
    <row r="24222" spans="16:30" ht="4.5" customHeight="1" x14ac:dyDescent="0.2">
      <c r="P24222" s="75"/>
      <c r="Q24222" s="75"/>
      <c r="W24222" s="75"/>
      <c r="AD24222" s="77"/>
    </row>
    <row r="24223" spans="16:30" ht="4.5" customHeight="1" x14ac:dyDescent="0.2">
      <c r="P24223" s="75"/>
      <c r="Q24223" s="75"/>
      <c r="W24223" s="75"/>
      <c r="AD24223" s="77"/>
    </row>
    <row r="24224" spans="16:30" ht="4.5" customHeight="1" x14ac:dyDescent="0.2">
      <c r="P24224" s="75"/>
      <c r="Q24224" s="75"/>
      <c r="W24224" s="75"/>
      <c r="AD24224" s="77"/>
    </row>
    <row r="24225" spans="16:30" ht="4.5" customHeight="1" x14ac:dyDescent="0.2">
      <c r="P24225" s="75"/>
      <c r="Q24225" s="75"/>
      <c r="W24225" s="75"/>
      <c r="AD24225" s="77"/>
    </row>
    <row r="24226" spans="16:30" ht="4.5" customHeight="1" x14ac:dyDescent="0.2">
      <c r="P24226" s="75"/>
      <c r="Q24226" s="75"/>
      <c r="W24226" s="75"/>
      <c r="AD24226" s="77"/>
    </row>
    <row r="24227" spans="16:30" ht="4.5" customHeight="1" x14ac:dyDescent="0.2">
      <c r="P24227" s="75"/>
      <c r="Q24227" s="75"/>
      <c r="W24227" s="75"/>
      <c r="AD24227" s="77"/>
    </row>
    <row r="24228" spans="16:30" ht="4.5" customHeight="1" x14ac:dyDescent="0.2">
      <c r="P24228" s="75"/>
      <c r="Q24228" s="75"/>
      <c r="W24228" s="75"/>
      <c r="AD24228" s="77"/>
    </row>
    <row r="24229" spans="16:30" ht="4.5" customHeight="1" x14ac:dyDescent="0.2">
      <c r="P24229" s="75"/>
      <c r="Q24229" s="75"/>
      <c r="W24229" s="75"/>
      <c r="AD24229" s="77"/>
    </row>
    <row r="24230" spans="16:30" ht="4.5" customHeight="1" x14ac:dyDescent="0.2">
      <c r="P24230" s="75"/>
      <c r="Q24230" s="75"/>
      <c r="W24230" s="75"/>
      <c r="AD24230" s="77"/>
    </row>
    <row r="24231" spans="16:30" ht="4.5" customHeight="1" x14ac:dyDescent="0.2">
      <c r="P24231" s="75"/>
      <c r="Q24231" s="75"/>
      <c r="W24231" s="75"/>
      <c r="AD24231" s="77"/>
    </row>
    <row r="24232" spans="16:30" ht="4.5" customHeight="1" x14ac:dyDescent="0.2">
      <c r="P24232" s="75"/>
      <c r="Q24232" s="75"/>
      <c r="W24232" s="75"/>
      <c r="AD24232" s="77"/>
    </row>
    <row r="24233" spans="16:30" ht="4.5" customHeight="1" x14ac:dyDescent="0.2">
      <c r="P24233" s="75"/>
      <c r="Q24233" s="75"/>
      <c r="W24233" s="75"/>
      <c r="AD24233" s="77"/>
    </row>
    <row r="24234" spans="16:30" ht="4.5" customHeight="1" x14ac:dyDescent="0.2">
      <c r="P24234" s="75"/>
      <c r="Q24234" s="75"/>
      <c r="W24234" s="75"/>
      <c r="AD24234" s="77"/>
    </row>
    <row r="24235" spans="16:30" ht="4.5" customHeight="1" x14ac:dyDescent="0.2">
      <c r="P24235" s="75"/>
      <c r="Q24235" s="75"/>
      <c r="W24235" s="75"/>
      <c r="AD24235" s="77"/>
    </row>
    <row r="24236" spans="16:30" ht="4.5" customHeight="1" x14ac:dyDescent="0.2">
      <c r="P24236" s="75"/>
      <c r="Q24236" s="75"/>
      <c r="W24236" s="75"/>
      <c r="AD24236" s="77"/>
    </row>
    <row r="24237" spans="16:30" ht="4.5" customHeight="1" x14ac:dyDescent="0.2">
      <c r="P24237" s="75"/>
      <c r="Q24237" s="75"/>
      <c r="W24237" s="75"/>
      <c r="AD24237" s="77"/>
    </row>
    <row r="24238" spans="16:30" ht="4.5" customHeight="1" x14ac:dyDescent="0.2">
      <c r="P24238" s="75"/>
      <c r="Q24238" s="75"/>
      <c r="W24238" s="75"/>
      <c r="AD24238" s="77"/>
    </row>
    <row r="24239" spans="16:30" ht="4.5" customHeight="1" x14ac:dyDescent="0.2">
      <c r="P24239" s="75"/>
      <c r="Q24239" s="75"/>
      <c r="W24239" s="75"/>
      <c r="AD24239" s="77"/>
    </row>
    <row r="24240" spans="16:30" ht="4.5" customHeight="1" x14ac:dyDescent="0.2">
      <c r="P24240" s="75"/>
      <c r="Q24240" s="75"/>
      <c r="W24240" s="75"/>
      <c r="AD24240" s="77"/>
    </row>
    <row r="24241" spans="16:30" ht="4.5" customHeight="1" x14ac:dyDescent="0.2">
      <c r="P24241" s="75"/>
      <c r="Q24241" s="75"/>
      <c r="W24241" s="75"/>
      <c r="AD24241" s="77"/>
    </row>
    <row r="24242" spans="16:30" ht="4.5" customHeight="1" x14ac:dyDescent="0.2">
      <c r="P24242" s="75"/>
      <c r="Q24242" s="75"/>
      <c r="W24242" s="75"/>
      <c r="AD24242" s="77"/>
    </row>
    <row r="24243" spans="16:30" ht="4.5" customHeight="1" x14ac:dyDescent="0.2">
      <c r="P24243" s="75"/>
      <c r="Q24243" s="75"/>
      <c r="W24243" s="75"/>
      <c r="AD24243" s="77"/>
    </row>
    <row r="24244" spans="16:30" ht="4.5" customHeight="1" x14ac:dyDescent="0.2">
      <c r="P24244" s="75"/>
      <c r="Q24244" s="75"/>
      <c r="W24244" s="75"/>
      <c r="AD24244" s="77"/>
    </row>
    <row r="24245" spans="16:30" ht="4.5" customHeight="1" x14ac:dyDescent="0.2">
      <c r="P24245" s="75"/>
      <c r="Q24245" s="75"/>
      <c r="W24245" s="75"/>
      <c r="AD24245" s="77"/>
    </row>
    <row r="24246" spans="16:30" ht="4.5" customHeight="1" x14ac:dyDescent="0.2">
      <c r="P24246" s="75"/>
      <c r="Q24246" s="75"/>
      <c r="W24246" s="75"/>
      <c r="AD24246" s="77"/>
    </row>
    <row r="24247" spans="16:30" ht="4.5" customHeight="1" x14ac:dyDescent="0.2">
      <c r="P24247" s="75"/>
      <c r="Q24247" s="75"/>
      <c r="W24247" s="75"/>
      <c r="AD24247" s="77"/>
    </row>
    <row r="24248" spans="16:30" ht="4.5" customHeight="1" x14ac:dyDescent="0.2">
      <c r="P24248" s="75"/>
      <c r="Q24248" s="75"/>
      <c r="W24248" s="75"/>
      <c r="AD24248" s="77"/>
    </row>
    <row r="24249" spans="16:30" ht="4.5" customHeight="1" x14ac:dyDescent="0.2">
      <c r="P24249" s="75"/>
      <c r="Q24249" s="75"/>
      <c r="W24249" s="75"/>
      <c r="AD24249" s="77"/>
    </row>
    <row r="24250" spans="16:30" ht="4.5" customHeight="1" x14ac:dyDescent="0.2">
      <c r="P24250" s="75"/>
      <c r="Q24250" s="75"/>
      <c r="W24250" s="75"/>
      <c r="AD24250" s="77"/>
    </row>
    <row r="24251" spans="16:30" ht="4.5" customHeight="1" x14ac:dyDescent="0.2">
      <c r="P24251" s="75"/>
      <c r="Q24251" s="75"/>
      <c r="W24251" s="75"/>
      <c r="AD24251" s="77"/>
    </row>
    <row r="24252" spans="16:30" ht="4.5" customHeight="1" x14ac:dyDescent="0.2">
      <c r="P24252" s="75"/>
      <c r="Q24252" s="75"/>
      <c r="W24252" s="75"/>
      <c r="AD24252" s="77"/>
    </row>
    <row r="24253" spans="16:30" ht="4.5" customHeight="1" x14ac:dyDescent="0.2">
      <c r="P24253" s="75"/>
      <c r="Q24253" s="75"/>
      <c r="W24253" s="75"/>
      <c r="AD24253" s="77"/>
    </row>
    <row r="24254" spans="16:30" ht="4.5" customHeight="1" x14ac:dyDescent="0.2">
      <c r="P24254" s="75"/>
      <c r="Q24254" s="75"/>
      <c r="W24254" s="75"/>
      <c r="AD24254" s="77"/>
    </row>
    <row r="24255" spans="16:30" ht="4.5" customHeight="1" x14ac:dyDescent="0.2">
      <c r="P24255" s="75"/>
      <c r="Q24255" s="75"/>
      <c r="W24255" s="75"/>
      <c r="AD24255" s="77"/>
    </row>
    <row r="24256" spans="16:30" ht="4.5" customHeight="1" x14ac:dyDescent="0.2">
      <c r="P24256" s="75"/>
      <c r="Q24256" s="75"/>
      <c r="W24256" s="75"/>
      <c r="AD24256" s="77"/>
    </row>
    <row r="24257" spans="16:30" ht="4.5" customHeight="1" x14ac:dyDescent="0.2">
      <c r="P24257" s="75"/>
      <c r="Q24257" s="75"/>
      <c r="W24257" s="75"/>
      <c r="AD24257" s="77"/>
    </row>
    <row r="24258" spans="16:30" ht="4.5" customHeight="1" x14ac:dyDescent="0.2">
      <c r="P24258" s="75"/>
      <c r="Q24258" s="75"/>
      <c r="W24258" s="75"/>
      <c r="AD24258" s="77"/>
    </row>
    <row r="24259" spans="16:30" ht="4.5" customHeight="1" x14ac:dyDescent="0.2">
      <c r="P24259" s="75"/>
      <c r="Q24259" s="75"/>
      <c r="W24259" s="75"/>
      <c r="AD24259" s="77"/>
    </row>
    <row r="24260" spans="16:30" ht="4.5" customHeight="1" x14ac:dyDescent="0.2">
      <c r="P24260" s="75"/>
      <c r="Q24260" s="75"/>
      <c r="W24260" s="75"/>
      <c r="AD24260" s="77"/>
    </row>
    <row r="24261" spans="16:30" ht="4.5" customHeight="1" x14ac:dyDescent="0.2">
      <c r="P24261" s="75"/>
      <c r="Q24261" s="75"/>
      <c r="W24261" s="75"/>
      <c r="AD24261" s="77"/>
    </row>
    <row r="24262" spans="16:30" ht="4.5" customHeight="1" x14ac:dyDescent="0.2">
      <c r="P24262" s="75"/>
      <c r="Q24262" s="75"/>
      <c r="W24262" s="75"/>
      <c r="AD24262" s="77"/>
    </row>
    <row r="24263" spans="16:30" ht="4.5" customHeight="1" x14ac:dyDescent="0.2">
      <c r="P24263" s="75"/>
      <c r="Q24263" s="75"/>
      <c r="W24263" s="75"/>
      <c r="AD24263" s="77"/>
    </row>
    <row r="24264" spans="16:30" ht="4.5" customHeight="1" x14ac:dyDescent="0.2">
      <c r="P24264" s="75"/>
      <c r="Q24264" s="75"/>
      <c r="W24264" s="75"/>
      <c r="AD24264" s="77"/>
    </row>
    <row r="24265" spans="16:30" ht="4.5" customHeight="1" x14ac:dyDescent="0.2">
      <c r="P24265" s="75"/>
      <c r="Q24265" s="75"/>
      <c r="W24265" s="75"/>
      <c r="AD24265" s="77"/>
    </row>
    <row r="24266" spans="16:30" ht="4.5" customHeight="1" x14ac:dyDescent="0.2">
      <c r="P24266" s="75"/>
      <c r="Q24266" s="75"/>
      <c r="W24266" s="75"/>
      <c r="AD24266" s="77"/>
    </row>
    <row r="24267" spans="16:30" ht="4.5" customHeight="1" x14ac:dyDescent="0.2">
      <c r="P24267" s="75"/>
      <c r="Q24267" s="75"/>
      <c r="W24267" s="75"/>
      <c r="AD24267" s="77"/>
    </row>
    <row r="24268" spans="16:30" ht="4.5" customHeight="1" x14ac:dyDescent="0.2">
      <c r="P24268" s="75"/>
      <c r="Q24268" s="75"/>
      <c r="W24268" s="75"/>
      <c r="AD24268" s="77"/>
    </row>
    <row r="24269" spans="16:30" ht="4.5" customHeight="1" x14ac:dyDescent="0.2">
      <c r="P24269" s="75"/>
      <c r="Q24269" s="75"/>
      <c r="W24269" s="75"/>
      <c r="AD24269" s="77"/>
    </row>
    <row r="24270" spans="16:30" ht="4.5" customHeight="1" x14ac:dyDescent="0.2">
      <c r="P24270" s="75"/>
      <c r="Q24270" s="75"/>
      <c r="W24270" s="75"/>
      <c r="AD24270" s="77"/>
    </row>
    <row r="24271" spans="16:30" ht="4.5" customHeight="1" x14ac:dyDescent="0.2">
      <c r="P24271" s="75"/>
      <c r="Q24271" s="75"/>
      <c r="W24271" s="75"/>
      <c r="AD24271" s="77"/>
    </row>
    <row r="24272" spans="16:30" ht="4.5" customHeight="1" x14ac:dyDescent="0.2">
      <c r="P24272" s="75"/>
      <c r="Q24272" s="75"/>
      <c r="W24272" s="75"/>
      <c r="AD24272" s="77"/>
    </row>
    <row r="24273" spans="16:30" ht="4.5" customHeight="1" x14ac:dyDescent="0.2">
      <c r="P24273" s="75"/>
      <c r="Q24273" s="75"/>
      <c r="W24273" s="75"/>
      <c r="AD24273" s="77"/>
    </row>
    <row r="24274" spans="16:30" ht="4.5" customHeight="1" x14ac:dyDescent="0.2">
      <c r="P24274" s="75"/>
      <c r="Q24274" s="75"/>
      <c r="W24274" s="75"/>
      <c r="AD24274" s="77"/>
    </row>
    <row r="24275" spans="16:30" ht="4.5" customHeight="1" x14ac:dyDescent="0.2">
      <c r="P24275" s="75"/>
      <c r="Q24275" s="75"/>
      <c r="W24275" s="75"/>
      <c r="AD24275" s="77"/>
    </row>
    <row r="24276" spans="16:30" ht="4.5" customHeight="1" x14ac:dyDescent="0.2">
      <c r="P24276" s="75"/>
      <c r="Q24276" s="75"/>
      <c r="W24276" s="75"/>
      <c r="AD24276" s="77"/>
    </row>
    <row r="24277" spans="16:30" ht="4.5" customHeight="1" x14ac:dyDescent="0.2">
      <c r="P24277" s="75"/>
      <c r="Q24277" s="75"/>
      <c r="W24277" s="75"/>
      <c r="AD24277" s="77"/>
    </row>
    <row r="24278" spans="16:30" ht="4.5" customHeight="1" x14ac:dyDescent="0.2">
      <c r="P24278" s="75"/>
      <c r="Q24278" s="75"/>
      <c r="W24278" s="75"/>
      <c r="AD24278" s="77"/>
    </row>
    <row r="24279" spans="16:30" ht="4.5" customHeight="1" x14ac:dyDescent="0.2">
      <c r="P24279" s="75"/>
      <c r="Q24279" s="75"/>
      <c r="W24279" s="75"/>
      <c r="AD24279" s="77"/>
    </row>
    <row r="24280" spans="16:30" ht="4.5" customHeight="1" x14ac:dyDescent="0.2">
      <c r="P24280" s="75"/>
      <c r="Q24280" s="75"/>
      <c r="W24280" s="75"/>
      <c r="AD24280" s="77"/>
    </row>
    <row r="24281" spans="16:30" ht="4.5" customHeight="1" x14ac:dyDescent="0.2">
      <c r="P24281" s="75"/>
      <c r="Q24281" s="75"/>
      <c r="W24281" s="75"/>
      <c r="AD24281" s="77"/>
    </row>
    <row r="24282" spans="16:30" ht="4.5" customHeight="1" x14ac:dyDescent="0.2">
      <c r="P24282" s="75"/>
      <c r="Q24282" s="75"/>
      <c r="W24282" s="75"/>
      <c r="AD24282" s="77"/>
    </row>
    <row r="24283" spans="16:30" ht="4.5" customHeight="1" x14ac:dyDescent="0.2">
      <c r="P24283" s="75"/>
      <c r="Q24283" s="75"/>
      <c r="W24283" s="75"/>
      <c r="AD24283" s="77"/>
    </row>
    <row r="24284" spans="16:30" ht="4.5" customHeight="1" x14ac:dyDescent="0.2">
      <c r="P24284" s="75"/>
      <c r="Q24284" s="75"/>
      <c r="W24284" s="75"/>
      <c r="AD24284" s="77"/>
    </row>
    <row r="24285" spans="16:30" ht="4.5" customHeight="1" x14ac:dyDescent="0.2">
      <c r="P24285" s="75"/>
      <c r="Q24285" s="75"/>
      <c r="W24285" s="75"/>
      <c r="AD24285" s="77"/>
    </row>
    <row r="24286" spans="16:30" ht="4.5" customHeight="1" x14ac:dyDescent="0.2">
      <c r="P24286" s="75"/>
      <c r="Q24286" s="75"/>
      <c r="W24286" s="75"/>
      <c r="AD24286" s="77"/>
    </row>
    <row r="24287" spans="16:30" ht="4.5" customHeight="1" x14ac:dyDescent="0.2">
      <c r="P24287" s="75"/>
      <c r="Q24287" s="75"/>
      <c r="W24287" s="75"/>
      <c r="AD24287" s="77"/>
    </row>
    <row r="24288" spans="16:30" ht="4.5" customHeight="1" x14ac:dyDescent="0.2">
      <c r="P24288" s="75"/>
      <c r="Q24288" s="75"/>
      <c r="W24288" s="75"/>
      <c r="AD24288" s="77"/>
    </row>
    <row r="24289" spans="16:30" ht="4.5" customHeight="1" x14ac:dyDescent="0.2">
      <c r="P24289" s="75"/>
      <c r="Q24289" s="75"/>
      <c r="W24289" s="75"/>
      <c r="AD24289" s="77"/>
    </row>
    <row r="24290" spans="16:30" ht="4.5" customHeight="1" x14ac:dyDescent="0.2">
      <c r="P24290" s="75"/>
      <c r="Q24290" s="75"/>
      <c r="W24290" s="75"/>
      <c r="AD24290" s="77"/>
    </row>
    <row r="24291" spans="16:30" ht="4.5" customHeight="1" x14ac:dyDescent="0.2">
      <c r="P24291" s="75"/>
      <c r="Q24291" s="75"/>
      <c r="W24291" s="75"/>
      <c r="AD24291" s="77"/>
    </row>
    <row r="24292" spans="16:30" ht="4.5" customHeight="1" x14ac:dyDescent="0.2">
      <c r="P24292" s="75"/>
      <c r="Q24292" s="75"/>
      <c r="W24292" s="75"/>
      <c r="AD24292" s="77"/>
    </row>
    <row r="24293" spans="16:30" ht="4.5" customHeight="1" x14ac:dyDescent="0.2">
      <c r="P24293" s="75"/>
      <c r="Q24293" s="75"/>
      <c r="W24293" s="75"/>
      <c r="AD24293" s="77"/>
    </row>
    <row r="24294" spans="16:30" ht="4.5" customHeight="1" x14ac:dyDescent="0.2">
      <c r="P24294" s="75"/>
      <c r="Q24294" s="75"/>
      <c r="W24294" s="75"/>
      <c r="AD24294" s="77"/>
    </row>
    <row r="24295" spans="16:30" ht="4.5" customHeight="1" x14ac:dyDescent="0.2">
      <c r="P24295" s="75"/>
      <c r="Q24295" s="75"/>
      <c r="W24295" s="75"/>
      <c r="AD24295" s="77"/>
    </row>
    <row r="24296" spans="16:30" ht="4.5" customHeight="1" x14ac:dyDescent="0.2">
      <c r="P24296" s="75"/>
      <c r="Q24296" s="75"/>
      <c r="W24296" s="75"/>
      <c r="AD24296" s="77"/>
    </row>
    <row r="24297" spans="16:30" ht="4.5" customHeight="1" x14ac:dyDescent="0.2">
      <c r="P24297" s="75"/>
      <c r="Q24297" s="75"/>
      <c r="W24297" s="75"/>
      <c r="AD24297" s="77"/>
    </row>
    <row r="24298" spans="16:30" ht="4.5" customHeight="1" x14ac:dyDescent="0.2">
      <c r="P24298" s="75"/>
      <c r="Q24298" s="75"/>
      <c r="W24298" s="75"/>
      <c r="AD24298" s="77"/>
    </row>
    <row r="24299" spans="16:30" ht="4.5" customHeight="1" x14ac:dyDescent="0.2">
      <c r="P24299" s="75"/>
      <c r="Q24299" s="75"/>
      <c r="W24299" s="75"/>
      <c r="AD24299" s="77"/>
    </row>
    <row r="24300" spans="16:30" ht="4.5" customHeight="1" x14ac:dyDescent="0.2">
      <c r="P24300" s="75"/>
      <c r="Q24300" s="75"/>
      <c r="W24300" s="75"/>
      <c r="AD24300" s="77"/>
    </row>
    <row r="24301" spans="16:30" ht="4.5" customHeight="1" x14ac:dyDescent="0.2">
      <c r="P24301" s="75"/>
      <c r="Q24301" s="75"/>
      <c r="W24301" s="75"/>
      <c r="AD24301" s="77"/>
    </row>
    <row r="24302" spans="16:30" ht="4.5" customHeight="1" x14ac:dyDescent="0.2">
      <c r="P24302" s="75"/>
      <c r="Q24302" s="75"/>
      <c r="W24302" s="75"/>
      <c r="AD24302" s="77"/>
    </row>
    <row r="24303" spans="16:30" ht="4.5" customHeight="1" x14ac:dyDescent="0.2">
      <c r="P24303" s="75"/>
      <c r="Q24303" s="75"/>
      <c r="W24303" s="75"/>
      <c r="AD24303" s="77"/>
    </row>
    <row r="24304" spans="16:30" ht="4.5" customHeight="1" x14ac:dyDescent="0.2">
      <c r="P24304" s="75"/>
      <c r="Q24304" s="75"/>
      <c r="W24304" s="75"/>
      <c r="AD24304" s="77"/>
    </row>
    <row r="24305" spans="16:30" ht="4.5" customHeight="1" x14ac:dyDescent="0.2">
      <c r="P24305" s="75"/>
      <c r="Q24305" s="75"/>
      <c r="W24305" s="75"/>
      <c r="AD24305" s="77"/>
    </row>
    <row r="24306" spans="16:30" ht="4.5" customHeight="1" x14ac:dyDescent="0.2">
      <c r="P24306" s="75"/>
      <c r="Q24306" s="75"/>
      <c r="W24306" s="75"/>
      <c r="AD24306" s="77"/>
    </row>
    <row r="24307" spans="16:30" ht="4.5" customHeight="1" x14ac:dyDescent="0.2">
      <c r="P24307" s="75"/>
      <c r="Q24307" s="75"/>
      <c r="W24307" s="75"/>
      <c r="AD24307" s="77"/>
    </row>
    <row r="24308" spans="16:30" ht="4.5" customHeight="1" x14ac:dyDescent="0.2">
      <c r="P24308" s="75"/>
      <c r="Q24308" s="75"/>
      <c r="W24308" s="75"/>
      <c r="AD24308" s="77"/>
    </row>
    <row r="24309" spans="16:30" ht="4.5" customHeight="1" x14ac:dyDescent="0.2">
      <c r="P24309" s="75"/>
      <c r="Q24309" s="75"/>
      <c r="W24309" s="75"/>
      <c r="AD24309" s="77"/>
    </row>
    <row r="24310" spans="16:30" ht="4.5" customHeight="1" x14ac:dyDescent="0.2">
      <c r="P24310" s="75"/>
      <c r="Q24310" s="75"/>
      <c r="W24310" s="75"/>
      <c r="AD24310" s="77"/>
    </row>
    <row r="24311" spans="16:30" ht="4.5" customHeight="1" x14ac:dyDescent="0.2">
      <c r="P24311" s="75"/>
      <c r="Q24311" s="75"/>
      <c r="W24311" s="75"/>
      <c r="AD24311" s="77"/>
    </row>
    <row r="24312" spans="16:30" ht="4.5" customHeight="1" x14ac:dyDescent="0.2">
      <c r="P24312" s="75"/>
      <c r="Q24312" s="75"/>
      <c r="W24312" s="75"/>
      <c r="AD24312" s="77"/>
    </row>
    <row r="24313" spans="16:30" ht="4.5" customHeight="1" x14ac:dyDescent="0.2">
      <c r="P24313" s="75"/>
      <c r="Q24313" s="75"/>
      <c r="W24313" s="75"/>
      <c r="AD24313" s="77"/>
    </row>
    <row r="24314" spans="16:30" ht="4.5" customHeight="1" x14ac:dyDescent="0.2">
      <c r="P24314" s="75"/>
      <c r="Q24314" s="75"/>
      <c r="W24314" s="75"/>
      <c r="AD24314" s="77"/>
    </row>
    <row r="24315" spans="16:30" ht="4.5" customHeight="1" x14ac:dyDescent="0.2">
      <c r="P24315" s="75"/>
      <c r="Q24315" s="75"/>
      <c r="W24315" s="75"/>
      <c r="AD24315" s="77"/>
    </row>
    <row r="24316" spans="16:30" ht="4.5" customHeight="1" x14ac:dyDescent="0.2">
      <c r="P24316" s="75"/>
      <c r="Q24316" s="75"/>
      <c r="W24316" s="75"/>
      <c r="AD24316" s="77"/>
    </row>
    <row r="24317" spans="16:30" ht="4.5" customHeight="1" x14ac:dyDescent="0.2">
      <c r="P24317" s="75"/>
      <c r="Q24317" s="75"/>
      <c r="W24317" s="75"/>
      <c r="AD24317" s="77"/>
    </row>
    <row r="24318" spans="16:30" ht="4.5" customHeight="1" x14ac:dyDescent="0.2">
      <c r="P24318" s="75"/>
      <c r="Q24318" s="75"/>
      <c r="W24318" s="75"/>
      <c r="AD24318" s="77"/>
    </row>
    <row r="24319" spans="16:30" ht="4.5" customHeight="1" x14ac:dyDescent="0.2">
      <c r="P24319" s="75"/>
      <c r="Q24319" s="75"/>
      <c r="W24319" s="75"/>
      <c r="AD24319" s="77"/>
    </row>
    <row r="24320" spans="16:30" ht="4.5" customHeight="1" x14ac:dyDescent="0.2">
      <c r="P24320" s="75"/>
      <c r="Q24320" s="75"/>
      <c r="W24320" s="75"/>
      <c r="AD24320" s="77"/>
    </row>
    <row r="24321" spans="16:30" ht="4.5" customHeight="1" x14ac:dyDescent="0.2">
      <c r="P24321" s="75"/>
      <c r="Q24321" s="75"/>
      <c r="W24321" s="75"/>
      <c r="AD24321" s="77"/>
    </row>
    <row r="24322" spans="16:30" ht="4.5" customHeight="1" x14ac:dyDescent="0.2">
      <c r="P24322" s="75"/>
      <c r="Q24322" s="75"/>
      <c r="W24322" s="75"/>
      <c r="AD24322" s="77"/>
    </row>
    <row r="24323" spans="16:30" ht="4.5" customHeight="1" x14ac:dyDescent="0.2">
      <c r="P24323" s="75"/>
      <c r="Q24323" s="75"/>
      <c r="W24323" s="75"/>
      <c r="AD24323" s="77"/>
    </row>
    <row r="24324" spans="16:30" ht="4.5" customHeight="1" x14ac:dyDescent="0.2">
      <c r="P24324" s="75"/>
      <c r="Q24324" s="75"/>
      <c r="W24324" s="75"/>
      <c r="AD24324" s="77"/>
    </row>
    <row r="24325" spans="16:30" ht="4.5" customHeight="1" x14ac:dyDescent="0.2">
      <c r="P24325" s="75"/>
      <c r="Q24325" s="75"/>
      <c r="W24325" s="75"/>
      <c r="AD24325" s="77"/>
    </row>
    <row r="24326" spans="16:30" ht="4.5" customHeight="1" x14ac:dyDescent="0.2">
      <c r="P24326" s="75"/>
      <c r="Q24326" s="75"/>
      <c r="W24326" s="75"/>
      <c r="AD24326" s="77"/>
    </row>
    <row r="24327" spans="16:30" ht="4.5" customHeight="1" x14ac:dyDescent="0.2">
      <c r="P24327" s="75"/>
      <c r="Q24327" s="75"/>
      <c r="W24327" s="75"/>
      <c r="AD24327" s="77"/>
    </row>
    <row r="24328" spans="16:30" ht="4.5" customHeight="1" x14ac:dyDescent="0.2">
      <c r="P24328" s="75"/>
      <c r="Q24328" s="75"/>
      <c r="W24328" s="75"/>
      <c r="AD24328" s="77"/>
    </row>
    <row r="24329" spans="16:30" ht="4.5" customHeight="1" x14ac:dyDescent="0.2">
      <c r="P24329" s="75"/>
      <c r="Q24329" s="75"/>
      <c r="W24329" s="75"/>
      <c r="AD24329" s="77"/>
    </row>
    <row r="24330" spans="16:30" ht="4.5" customHeight="1" x14ac:dyDescent="0.2">
      <c r="P24330" s="75"/>
      <c r="Q24330" s="75"/>
      <c r="W24330" s="75"/>
      <c r="AD24330" s="77"/>
    </row>
    <row r="24331" spans="16:30" ht="4.5" customHeight="1" x14ac:dyDescent="0.2">
      <c r="P24331" s="75"/>
      <c r="Q24331" s="75"/>
      <c r="W24331" s="75"/>
      <c r="AD24331" s="77"/>
    </row>
    <row r="24332" spans="16:30" ht="4.5" customHeight="1" x14ac:dyDescent="0.2">
      <c r="P24332" s="75"/>
      <c r="Q24332" s="75"/>
      <c r="W24332" s="75"/>
      <c r="AD24332" s="77"/>
    </row>
    <row r="24333" spans="16:30" ht="4.5" customHeight="1" x14ac:dyDescent="0.2">
      <c r="P24333" s="75"/>
      <c r="Q24333" s="75"/>
      <c r="W24333" s="75"/>
      <c r="AD24333" s="77"/>
    </row>
    <row r="24334" spans="16:30" ht="4.5" customHeight="1" x14ac:dyDescent="0.2">
      <c r="P24334" s="75"/>
      <c r="Q24334" s="75"/>
      <c r="W24334" s="75"/>
      <c r="AD24334" s="77"/>
    </row>
    <row r="24335" spans="16:30" ht="4.5" customHeight="1" x14ac:dyDescent="0.2">
      <c r="P24335" s="75"/>
      <c r="Q24335" s="75"/>
      <c r="W24335" s="75"/>
      <c r="AD24335" s="77"/>
    </row>
    <row r="24336" spans="16:30" ht="4.5" customHeight="1" x14ac:dyDescent="0.2">
      <c r="P24336" s="75"/>
      <c r="Q24336" s="75"/>
      <c r="W24336" s="75"/>
      <c r="AD24336" s="77"/>
    </row>
    <row r="24337" spans="16:30" ht="4.5" customHeight="1" x14ac:dyDescent="0.2">
      <c r="P24337" s="75"/>
      <c r="Q24337" s="75"/>
      <c r="W24337" s="75"/>
      <c r="AD24337" s="77"/>
    </row>
    <row r="24338" spans="16:30" ht="4.5" customHeight="1" x14ac:dyDescent="0.2">
      <c r="P24338" s="75"/>
      <c r="Q24338" s="75"/>
      <c r="W24338" s="75"/>
      <c r="AD24338" s="77"/>
    </row>
    <row r="24339" spans="16:30" ht="4.5" customHeight="1" x14ac:dyDescent="0.2">
      <c r="P24339" s="75"/>
      <c r="Q24339" s="75"/>
      <c r="W24339" s="75"/>
      <c r="AD24339" s="77"/>
    </row>
    <row r="24340" spans="16:30" ht="4.5" customHeight="1" x14ac:dyDescent="0.2">
      <c r="P24340" s="75"/>
      <c r="Q24340" s="75"/>
      <c r="W24340" s="75"/>
      <c r="AD24340" s="77"/>
    </row>
    <row r="24341" spans="16:30" ht="4.5" customHeight="1" x14ac:dyDescent="0.2">
      <c r="P24341" s="75"/>
      <c r="Q24341" s="75"/>
      <c r="W24341" s="75"/>
      <c r="AD24341" s="77"/>
    </row>
    <row r="24342" spans="16:30" ht="4.5" customHeight="1" x14ac:dyDescent="0.2">
      <c r="P24342" s="75"/>
      <c r="Q24342" s="75"/>
      <c r="W24342" s="75"/>
      <c r="AD24342" s="77"/>
    </row>
    <row r="24343" spans="16:30" ht="4.5" customHeight="1" x14ac:dyDescent="0.2">
      <c r="P24343" s="75"/>
      <c r="Q24343" s="75"/>
      <c r="W24343" s="75"/>
      <c r="AD24343" s="77"/>
    </row>
    <row r="24344" spans="16:30" ht="4.5" customHeight="1" x14ac:dyDescent="0.2">
      <c r="P24344" s="75"/>
      <c r="Q24344" s="75"/>
      <c r="W24344" s="75"/>
      <c r="AD24344" s="77"/>
    </row>
    <row r="24345" spans="16:30" ht="4.5" customHeight="1" x14ac:dyDescent="0.2">
      <c r="P24345" s="75"/>
      <c r="Q24345" s="75"/>
      <c r="W24345" s="75"/>
      <c r="AD24345" s="77"/>
    </row>
    <row r="24346" spans="16:30" ht="4.5" customHeight="1" x14ac:dyDescent="0.2">
      <c r="P24346" s="75"/>
      <c r="Q24346" s="75"/>
      <c r="W24346" s="75"/>
      <c r="AD24346" s="77"/>
    </row>
    <row r="24347" spans="16:30" ht="4.5" customHeight="1" x14ac:dyDescent="0.2">
      <c r="P24347" s="75"/>
      <c r="Q24347" s="75"/>
      <c r="W24347" s="75"/>
      <c r="AD24347" s="77"/>
    </row>
    <row r="24348" spans="16:30" ht="4.5" customHeight="1" x14ac:dyDescent="0.2">
      <c r="P24348" s="75"/>
      <c r="Q24348" s="75"/>
      <c r="W24348" s="75"/>
      <c r="AD24348" s="77"/>
    </row>
    <row r="24349" spans="16:30" ht="4.5" customHeight="1" x14ac:dyDescent="0.2">
      <c r="P24349" s="75"/>
      <c r="Q24349" s="75"/>
      <c r="W24349" s="75"/>
      <c r="AD24349" s="77"/>
    </row>
    <row r="24350" spans="16:30" ht="4.5" customHeight="1" x14ac:dyDescent="0.2">
      <c r="P24350" s="75"/>
      <c r="Q24350" s="75"/>
      <c r="W24350" s="75"/>
      <c r="AD24350" s="77"/>
    </row>
    <row r="24351" spans="16:30" ht="4.5" customHeight="1" x14ac:dyDescent="0.2">
      <c r="P24351" s="75"/>
      <c r="Q24351" s="75"/>
      <c r="W24351" s="75"/>
      <c r="AD24351" s="77"/>
    </row>
    <row r="24352" spans="16:30" ht="4.5" customHeight="1" x14ac:dyDescent="0.2">
      <c r="P24352" s="75"/>
      <c r="Q24352" s="75"/>
      <c r="W24352" s="75"/>
      <c r="AD24352" s="77"/>
    </row>
    <row r="24353" spans="16:30" ht="4.5" customHeight="1" x14ac:dyDescent="0.2">
      <c r="P24353" s="75"/>
      <c r="Q24353" s="75"/>
      <c r="W24353" s="75"/>
      <c r="AD24353" s="77"/>
    </row>
    <row r="24354" spans="16:30" ht="4.5" customHeight="1" x14ac:dyDescent="0.2">
      <c r="P24354" s="75"/>
      <c r="Q24354" s="75"/>
      <c r="W24354" s="75"/>
      <c r="AD24354" s="77"/>
    </row>
    <row r="24355" spans="16:30" ht="4.5" customHeight="1" x14ac:dyDescent="0.2">
      <c r="P24355" s="75"/>
      <c r="Q24355" s="75"/>
      <c r="W24355" s="75"/>
      <c r="AD24355" s="77"/>
    </row>
    <row r="24356" spans="16:30" ht="4.5" customHeight="1" x14ac:dyDescent="0.2">
      <c r="P24356" s="75"/>
      <c r="Q24356" s="75"/>
      <c r="W24356" s="75"/>
      <c r="AD24356" s="77"/>
    </row>
    <row r="24357" spans="16:30" ht="4.5" customHeight="1" x14ac:dyDescent="0.2">
      <c r="P24357" s="75"/>
      <c r="Q24357" s="75"/>
      <c r="W24357" s="75"/>
      <c r="AD24357" s="77"/>
    </row>
    <row r="24358" spans="16:30" ht="4.5" customHeight="1" x14ac:dyDescent="0.2">
      <c r="P24358" s="75"/>
      <c r="Q24358" s="75"/>
      <c r="W24358" s="75"/>
      <c r="AD24358" s="77"/>
    </row>
    <row r="24359" spans="16:30" ht="4.5" customHeight="1" x14ac:dyDescent="0.2">
      <c r="P24359" s="75"/>
      <c r="Q24359" s="75"/>
      <c r="W24359" s="75"/>
      <c r="AD24359" s="77"/>
    </row>
    <row r="24360" spans="16:30" ht="4.5" customHeight="1" x14ac:dyDescent="0.2">
      <c r="P24360" s="75"/>
      <c r="Q24360" s="75"/>
      <c r="W24360" s="75"/>
      <c r="AD24360" s="77"/>
    </row>
    <row r="24361" spans="16:30" ht="4.5" customHeight="1" x14ac:dyDescent="0.2">
      <c r="P24361" s="75"/>
      <c r="Q24361" s="75"/>
      <c r="W24361" s="75"/>
      <c r="AD24361" s="77"/>
    </row>
    <row r="24362" spans="16:30" ht="4.5" customHeight="1" x14ac:dyDescent="0.2">
      <c r="P24362" s="75"/>
      <c r="Q24362" s="75"/>
      <c r="W24362" s="75"/>
      <c r="AD24362" s="77"/>
    </row>
    <row r="24363" spans="16:30" ht="4.5" customHeight="1" x14ac:dyDescent="0.2">
      <c r="P24363" s="75"/>
      <c r="Q24363" s="75"/>
      <c r="W24363" s="75"/>
      <c r="AD24363" s="77"/>
    </row>
    <row r="24364" spans="16:30" ht="4.5" customHeight="1" x14ac:dyDescent="0.2">
      <c r="P24364" s="75"/>
      <c r="Q24364" s="75"/>
      <c r="W24364" s="75"/>
      <c r="AD24364" s="77"/>
    </row>
    <row r="24365" spans="16:30" ht="4.5" customHeight="1" x14ac:dyDescent="0.2">
      <c r="P24365" s="75"/>
      <c r="Q24365" s="75"/>
      <c r="W24365" s="75"/>
      <c r="AD24365" s="77"/>
    </row>
    <row r="24366" spans="16:30" ht="4.5" customHeight="1" x14ac:dyDescent="0.2">
      <c r="P24366" s="75"/>
      <c r="Q24366" s="75"/>
      <c r="W24366" s="75"/>
      <c r="AD24366" s="77"/>
    </row>
    <row r="24367" spans="16:30" ht="4.5" customHeight="1" x14ac:dyDescent="0.2">
      <c r="P24367" s="75"/>
      <c r="Q24367" s="75"/>
      <c r="W24367" s="75"/>
      <c r="AD24367" s="77"/>
    </row>
    <row r="24368" spans="16:30" ht="4.5" customHeight="1" x14ac:dyDescent="0.2">
      <c r="P24368" s="75"/>
      <c r="Q24368" s="75"/>
      <c r="W24368" s="75"/>
      <c r="AD24368" s="77"/>
    </row>
    <row r="24369" spans="16:30" ht="4.5" customHeight="1" x14ac:dyDescent="0.2">
      <c r="P24369" s="75"/>
      <c r="Q24369" s="75"/>
      <c r="W24369" s="75"/>
      <c r="AD24369" s="77"/>
    </row>
    <row r="24370" spans="16:30" ht="4.5" customHeight="1" x14ac:dyDescent="0.2">
      <c r="P24370" s="75"/>
      <c r="Q24370" s="75"/>
      <c r="W24370" s="75"/>
      <c r="AD24370" s="77"/>
    </row>
    <row r="24371" spans="16:30" ht="4.5" customHeight="1" x14ac:dyDescent="0.2">
      <c r="P24371" s="75"/>
      <c r="Q24371" s="75"/>
      <c r="W24371" s="75"/>
      <c r="AD24371" s="77"/>
    </row>
    <row r="24372" spans="16:30" ht="4.5" customHeight="1" x14ac:dyDescent="0.2">
      <c r="P24372" s="75"/>
      <c r="Q24372" s="75"/>
      <c r="W24372" s="75"/>
      <c r="AD24372" s="77"/>
    </row>
    <row r="24373" spans="16:30" ht="4.5" customHeight="1" x14ac:dyDescent="0.2">
      <c r="P24373" s="75"/>
      <c r="Q24373" s="75"/>
      <c r="W24373" s="75"/>
      <c r="AD24373" s="77"/>
    </row>
    <row r="24374" spans="16:30" ht="4.5" customHeight="1" x14ac:dyDescent="0.2">
      <c r="P24374" s="75"/>
      <c r="Q24374" s="75"/>
      <c r="W24374" s="75"/>
      <c r="AD24374" s="77"/>
    </row>
    <row r="24375" spans="16:30" ht="4.5" customHeight="1" x14ac:dyDescent="0.2">
      <c r="P24375" s="75"/>
      <c r="Q24375" s="75"/>
      <c r="W24375" s="75"/>
      <c r="AD24375" s="77"/>
    </row>
    <row r="24376" spans="16:30" ht="4.5" customHeight="1" x14ac:dyDescent="0.2">
      <c r="P24376" s="75"/>
      <c r="Q24376" s="75"/>
      <c r="W24376" s="75"/>
      <c r="AD24376" s="77"/>
    </row>
    <row r="24377" spans="16:30" ht="4.5" customHeight="1" x14ac:dyDescent="0.2">
      <c r="P24377" s="75"/>
      <c r="Q24377" s="75"/>
      <c r="W24377" s="75"/>
      <c r="AD24377" s="77"/>
    </row>
    <row r="24378" spans="16:30" ht="4.5" customHeight="1" x14ac:dyDescent="0.2">
      <c r="P24378" s="75"/>
      <c r="Q24378" s="75"/>
      <c r="W24378" s="75"/>
      <c r="AD24378" s="77"/>
    </row>
    <row r="24379" spans="16:30" ht="4.5" customHeight="1" x14ac:dyDescent="0.2">
      <c r="P24379" s="75"/>
      <c r="Q24379" s="75"/>
      <c r="W24379" s="75"/>
      <c r="AD24379" s="77"/>
    </row>
    <row r="24380" spans="16:30" ht="4.5" customHeight="1" x14ac:dyDescent="0.2">
      <c r="P24380" s="75"/>
      <c r="Q24380" s="75"/>
      <c r="W24380" s="75"/>
      <c r="AD24380" s="77"/>
    </row>
    <row r="24381" spans="16:30" ht="4.5" customHeight="1" x14ac:dyDescent="0.2">
      <c r="P24381" s="75"/>
      <c r="Q24381" s="75"/>
      <c r="W24381" s="75"/>
      <c r="AD24381" s="77"/>
    </row>
    <row r="24382" spans="16:30" ht="4.5" customHeight="1" x14ac:dyDescent="0.2">
      <c r="P24382" s="75"/>
      <c r="Q24382" s="75"/>
      <c r="W24382" s="75"/>
      <c r="AD24382" s="77"/>
    </row>
    <row r="24383" spans="16:30" ht="4.5" customHeight="1" x14ac:dyDescent="0.2">
      <c r="P24383" s="75"/>
      <c r="Q24383" s="75"/>
      <c r="W24383" s="75"/>
      <c r="AD24383" s="77"/>
    </row>
    <row r="24384" spans="16:30" ht="4.5" customHeight="1" x14ac:dyDescent="0.2">
      <c r="P24384" s="75"/>
      <c r="Q24384" s="75"/>
      <c r="W24384" s="75"/>
      <c r="AD24384" s="77"/>
    </row>
    <row r="24385" spans="16:30" ht="4.5" customHeight="1" x14ac:dyDescent="0.2">
      <c r="P24385" s="75"/>
      <c r="Q24385" s="75"/>
      <c r="W24385" s="75"/>
      <c r="AD24385" s="77"/>
    </row>
    <row r="24386" spans="16:30" ht="4.5" customHeight="1" x14ac:dyDescent="0.2">
      <c r="P24386" s="75"/>
      <c r="Q24386" s="75"/>
      <c r="W24386" s="75"/>
      <c r="AD24386" s="77"/>
    </row>
    <row r="24387" spans="16:30" ht="4.5" customHeight="1" x14ac:dyDescent="0.2">
      <c r="P24387" s="75"/>
      <c r="Q24387" s="75"/>
      <c r="W24387" s="75"/>
      <c r="AD24387" s="77"/>
    </row>
    <row r="24388" spans="16:30" ht="4.5" customHeight="1" x14ac:dyDescent="0.2">
      <c r="P24388" s="75"/>
      <c r="Q24388" s="75"/>
      <c r="W24388" s="75"/>
      <c r="AD24388" s="77"/>
    </row>
    <row r="24389" spans="16:30" ht="4.5" customHeight="1" x14ac:dyDescent="0.2">
      <c r="P24389" s="75"/>
      <c r="Q24389" s="75"/>
      <c r="W24389" s="75"/>
      <c r="AD24389" s="77"/>
    </row>
    <row r="24390" spans="16:30" ht="4.5" customHeight="1" x14ac:dyDescent="0.2">
      <c r="P24390" s="75"/>
      <c r="Q24390" s="75"/>
      <c r="W24390" s="75"/>
      <c r="AD24390" s="77"/>
    </row>
    <row r="24391" spans="16:30" ht="4.5" customHeight="1" x14ac:dyDescent="0.2">
      <c r="P24391" s="75"/>
      <c r="Q24391" s="75"/>
      <c r="W24391" s="75"/>
      <c r="AD24391" s="77"/>
    </row>
    <row r="24392" spans="16:30" ht="4.5" customHeight="1" x14ac:dyDescent="0.2">
      <c r="P24392" s="75"/>
      <c r="Q24392" s="75"/>
      <c r="W24392" s="75"/>
      <c r="AD24392" s="77"/>
    </row>
    <row r="24393" spans="16:30" ht="4.5" customHeight="1" x14ac:dyDescent="0.2">
      <c r="P24393" s="75"/>
      <c r="Q24393" s="75"/>
      <c r="W24393" s="75"/>
      <c r="AD24393" s="77"/>
    </row>
    <row r="24394" spans="16:30" ht="4.5" customHeight="1" x14ac:dyDescent="0.2">
      <c r="P24394" s="75"/>
      <c r="Q24394" s="75"/>
      <c r="W24394" s="75"/>
      <c r="AD24394" s="77"/>
    </row>
    <row r="24395" spans="16:30" ht="4.5" customHeight="1" x14ac:dyDescent="0.2">
      <c r="P24395" s="75"/>
      <c r="Q24395" s="75"/>
      <c r="W24395" s="75"/>
      <c r="AD24395" s="77"/>
    </row>
    <row r="24396" spans="16:30" ht="4.5" customHeight="1" x14ac:dyDescent="0.2">
      <c r="P24396" s="75"/>
      <c r="Q24396" s="75"/>
      <c r="W24396" s="75"/>
      <c r="AD24396" s="77"/>
    </row>
    <row r="24397" spans="16:30" ht="4.5" customHeight="1" x14ac:dyDescent="0.2">
      <c r="P24397" s="75"/>
      <c r="Q24397" s="75"/>
      <c r="W24397" s="75"/>
      <c r="AD24397" s="77"/>
    </row>
    <row r="24398" spans="16:30" ht="4.5" customHeight="1" x14ac:dyDescent="0.2">
      <c r="P24398" s="75"/>
      <c r="Q24398" s="75"/>
      <c r="W24398" s="75"/>
      <c r="AD24398" s="77"/>
    </row>
    <row r="24399" spans="16:30" ht="4.5" customHeight="1" x14ac:dyDescent="0.2">
      <c r="P24399" s="75"/>
      <c r="Q24399" s="75"/>
      <c r="W24399" s="75"/>
      <c r="AD24399" s="77"/>
    </row>
    <row r="24400" spans="16:30" ht="4.5" customHeight="1" x14ac:dyDescent="0.2">
      <c r="P24400" s="75"/>
      <c r="Q24400" s="75"/>
      <c r="W24400" s="75"/>
      <c r="AD24400" s="77"/>
    </row>
    <row r="24401" spans="16:30" ht="4.5" customHeight="1" x14ac:dyDescent="0.2">
      <c r="P24401" s="75"/>
      <c r="Q24401" s="75"/>
      <c r="W24401" s="75"/>
      <c r="AD24401" s="77"/>
    </row>
    <row r="24402" spans="16:30" ht="4.5" customHeight="1" x14ac:dyDescent="0.2">
      <c r="P24402" s="75"/>
      <c r="Q24402" s="75"/>
      <c r="W24402" s="75"/>
      <c r="AD24402" s="77"/>
    </row>
    <row r="24403" spans="16:30" ht="4.5" customHeight="1" x14ac:dyDescent="0.2">
      <c r="P24403" s="75"/>
      <c r="Q24403" s="75"/>
      <c r="W24403" s="75"/>
      <c r="AD24403" s="77"/>
    </row>
    <row r="24404" spans="16:30" ht="4.5" customHeight="1" x14ac:dyDescent="0.2">
      <c r="P24404" s="75"/>
      <c r="Q24404" s="75"/>
      <c r="W24404" s="75"/>
      <c r="AD24404" s="77"/>
    </row>
    <row r="24405" spans="16:30" ht="4.5" customHeight="1" x14ac:dyDescent="0.2">
      <c r="P24405" s="75"/>
      <c r="Q24405" s="75"/>
      <c r="W24405" s="75"/>
      <c r="AD24405" s="77"/>
    </row>
    <row r="24406" spans="16:30" ht="4.5" customHeight="1" x14ac:dyDescent="0.2">
      <c r="P24406" s="75"/>
      <c r="Q24406" s="75"/>
      <c r="W24406" s="75"/>
      <c r="AD24406" s="77"/>
    </row>
    <row r="24407" spans="16:30" ht="4.5" customHeight="1" x14ac:dyDescent="0.2">
      <c r="P24407" s="75"/>
      <c r="Q24407" s="75"/>
      <c r="W24407" s="75"/>
      <c r="AD24407" s="77"/>
    </row>
    <row r="24408" spans="16:30" ht="4.5" customHeight="1" x14ac:dyDescent="0.2">
      <c r="P24408" s="75"/>
      <c r="Q24408" s="75"/>
      <c r="W24408" s="75"/>
      <c r="AD24408" s="77"/>
    </row>
    <row r="24409" spans="16:30" ht="4.5" customHeight="1" x14ac:dyDescent="0.2">
      <c r="P24409" s="75"/>
      <c r="Q24409" s="75"/>
      <c r="W24409" s="75"/>
      <c r="AD24409" s="77"/>
    </row>
    <row r="24410" spans="16:30" ht="4.5" customHeight="1" x14ac:dyDescent="0.2">
      <c r="P24410" s="75"/>
      <c r="Q24410" s="75"/>
      <c r="W24410" s="75"/>
      <c r="AD24410" s="77"/>
    </row>
    <row r="24411" spans="16:30" ht="4.5" customHeight="1" x14ac:dyDescent="0.2">
      <c r="P24411" s="75"/>
      <c r="Q24411" s="75"/>
      <c r="W24411" s="75"/>
      <c r="AD24411" s="77"/>
    </row>
    <row r="24412" spans="16:30" ht="4.5" customHeight="1" x14ac:dyDescent="0.2">
      <c r="P24412" s="75"/>
      <c r="Q24412" s="75"/>
      <c r="W24412" s="75"/>
      <c r="AD24412" s="77"/>
    </row>
    <row r="24413" spans="16:30" ht="4.5" customHeight="1" x14ac:dyDescent="0.2">
      <c r="P24413" s="75"/>
      <c r="Q24413" s="75"/>
      <c r="W24413" s="75"/>
      <c r="AD24413" s="77"/>
    </row>
    <row r="24414" spans="16:30" ht="4.5" customHeight="1" x14ac:dyDescent="0.2">
      <c r="P24414" s="75"/>
      <c r="Q24414" s="75"/>
      <c r="W24414" s="75"/>
      <c r="AD24414" s="77"/>
    </row>
    <row r="24415" spans="16:30" ht="4.5" customHeight="1" x14ac:dyDescent="0.2">
      <c r="P24415" s="75"/>
      <c r="Q24415" s="75"/>
      <c r="W24415" s="75"/>
      <c r="AD24415" s="77"/>
    </row>
    <row r="24416" spans="16:30" ht="4.5" customHeight="1" x14ac:dyDescent="0.2">
      <c r="P24416" s="75"/>
      <c r="Q24416" s="75"/>
      <c r="W24416" s="75"/>
      <c r="AD24416" s="77"/>
    </row>
    <row r="24417" spans="16:30" ht="4.5" customHeight="1" x14ac:dyDescent="0.2">
      <c r="P24417" s="75"/>
      <c r="Q24417" s="75"/>
      <c r="W24417" s="75"/>
      <c r="AD24417" s="77"/>
    </row>
    <row r="24418" spans="16:30" ht="4.5" customHeight="1" x14ac:dyDescent="0.2">
      <c r="P24418" s="75"/>
      <c r="Q24418" s="75"/>
      <c r="W24418" s="75"/>
      <c r="AD24418" s="77"/>
    </row>
    <row r="24419" spans="16:30" ht="4.5" customHeight="1" x14ac:dyDescent="0.2">
      <c r="P24419" s="75"/>
      <c r="Q24419" s="75"/>
      <c r="W24419" s="75"/>
      <c r="AD24419" s="77"/>
    </row>
    <row r="24420" spans="16:30" ht="4.5" customHeight="1" x14ac:dyDescent="0.2">
      <c r="P24420" s="75"/>
      <c r="Q24420" s="75"/>
      <c r="W24420" s="75"/>
      <c r="AD24420" s="77"/>
    </row>
    <row r="24421" spans="16:30" ht="4.5" customHeight="1" x14ac:dyDescent="0.2">
      <c r="P24421" s="75"/>
      <c r="Q24421" s="75"/>
      <c r="W24421" s="75"/>
      <c r="AD24421" s="77"/>
    </row>
    <row r="24422" spans="16:30" ht="4.5" customHeight="1" x14ac:dyDescent="0.2">
      <c r="P24422" s="75"/>
      <c r="Q24422" s="75"/>
      <c r="W24422" s="75"/>
      <c r="AD24422" s="77"/>
    </row>
    <row r="24423" spans="16:30" ht="4.5" customHeight="1" x14ac:dyDescent="0.2">
      <c r="P24423" s="75"/>
      <c r="Q24423" s="75"/>
      <c r="W24423" s="75"/>
      <c r="AD24423" s="77"/>
    </row>
    <row r="24424" spans="16:30" ht="4.5" customHeight="1" x14ac:dyDescent="0.2">
      <c r="P24424" s="75"/>
      <c r="Q24424" s="75"/>
      <c r="W24424" s="75"/>
      <c r="AD24424" s="77"/>
    </row>
    <row r="24425" spans="16:30" ht="4.5" customHeight="1" x14ac:dyDescent="0.2">
      <c r="P24425" s="75"/>
      <c r="Q24425" s="75"/>
      <c r="W24425" s="75"/>
      <c r="AD24425" s="77"/>
    </row>
    <row r="24426" spans="16:30" ht="4.5" customHeight="1" x14ac:dyDescent="0.2">
      <c r="P24426" s="75"/>
      <c r="Q24426" s="75"/>
      <c r="W24426" s="75"/>
      <c r="AD24426" s="77"/>
    </row>
    <row r="24427" spans="16:30" ht="4.5" customHeight="1" x14ac:dyDescent="0.2">
      <c r="P24427" s="75"/>
      <c r="Q24427" s="75"/>
      <c r="W24427" s="75"/>
      <c r="AD24427" s="77"/>
    </row>
    <row r="24428" spans="16:30" ht="4.5" customHeight="1" x14ac:dyDescent="0.2">
      <c r="P24428" s="75"/>
      <c r="Q24428" s="75"/>
      <c r="W24428" s="75"/>
      <c r="AD24428" s="77"/>
    </row>
    <row r="24429" spans="16:30" ht="4.5" customHeight="1" x14ac:dyDescent="0.2">
      <c r="P24429" s="75"/>
      <c r="Q24429" s="75"/>
      <c r="W24429" s="75"/>
      <c r="AD24429" s="77"/>
    </row>
    <row r="24430" spans="16:30" ht="4.5" customHeight="1" x14ac:dyDescent="0.2">
      <c r="P24430" s="75"/>
      <c r="Q24430" s="75"/>
      <c r="W24430" s="75"/>
      <c r="AD24430" s="77"/>
    </row>
    <row r="24431" spans="16:30" ht="4.5" customHeight="1" x14ac:dyDescent="0.2">
      <c r="P24431" s="75"/>
      <c r="Q24431" s="75"/>
      <c r="W24431" s="75"/>
      <c r="AD24431" s="77"/>
    </row>
    <row r="24432" spans="16:30" ht="4.5" customHeight="1" x14ac:dyDescent="0.2">
      <c r="P24432" s="75"/>
      <c r="Q24432" s="75"/>
      <c r="W24432" s="75"/>
      <c r="AD24432" s="77"/>
    </row>
    <row r="24433" spans="16:30" ht="4.5" customHeight="1" x14ac:dyDescent="0.2">
      <c r="P24433" s="75"/>
      <c r="Q24433" s="75"/>
      <c r="W24433" s="75"/>
      <c r="AD24433" s="77"/>
    </row>
    <row r="24434" spans="16:30" ht="4.5" customHeight="1" x14ac:dyDescent="0.2">
      <c r="P24434" s="75"/>
      <c r="Q24434" s="75"/>
      <c r="W24434" s="75"/>
      <c r="AD24434" s="77"/>
    </row>
    <row r="24435" spans="16:30" ht="4.5" customHeight="1" x14ac:dyDescent="0.2">
      <c r="P24435" s="75"/>
      <c r="Q24435" s="75"/>
      <c r="W24435" s="75"/>
      <c r="AD24435" s="77"/>
    </row>
    <row r="24436" spans="16:30" ht="4.5" customHeight="1" x14ac:dyDescent="0.2">
      <c r="P24436" s="75"/>
      <c r="Q24436" s="75"/>
      <c r="W24436" s="75"/>
      <c r="AD24436" s="77"/>
    </row>
    <row r="24437" spans="16:30" ht="4.5" customHeight="1" x14ac:dyDescent="0.2">
      <c r="P24437" s="75"/>
      <c r="Q24437" s="75"/>
      <c r="W24437" s="75"/>
      <c r="AD24437" s="77"/>
    </row>
    <row r="24438" spans="16:30" ht="4.5" customHeight="1" x14ac:dyDescent="0.2">
      <c r="P24438" s="75"/>
      <c r="Q24438" s="75"/>
      <c r="W24438" s="75"/>
      <c r="AD24438" s="77"/>
    </row>
    <row r="24439" spans="16:30" ht="4.5" customHeight="1" x14ac:dyDescent="0.2">
      <c r="P24439" s="75"/>
      <c r="Q24439" s="75"/>
      <c r="W24439" s="75"/>
      <c r="AD24439" s="77"/>
    </row>
    <row r="24440" spans="16:30" ht="4.5" customHeight="1" x14ac:dyDescent="0.2">
      <c r="P24440" s="75"/>
      <c r="Q24440" s="75"/>
      <c r="W24440" s="75"/>
      <c r="AD24440" s="77"/>
    </row>
    <row r="24441" spans="16:30" ht="4.5" customHeight="1" x14ac:dyDescent="0.2">
      <c r="P24441" s="75"/>
      <c r="Q24441" s="75"/>
      <c r="W24441" s="75"/>
      <c r="AD24441" s="77"/>
    </row>
    <row r="24442" spans="16:30" ht="4.5" customHeight="1" x14ac:dyDescent="0.2">
      <c r="P24442" s="75"/>
      <c r="Q24442" s="75"/>
      <c r="W24442" s="75"/>
      <c r="AD24442" s="77"/>
    </row>
    <row r="24443" spans="16:30" ht="4.5" customHeight="1" x14ac:dyDescent="0.2">
      <c r="P24443" s="75"/>
      <c r="Q24443" s="75"/>
      <c r="W24443" s="75"/>
      <c r="AD24443" s="77"/>
    </row>
    <row r="24444" spans="16:30" ht="4.5" customHeight="1" x14ac:dyDescent="0.2">
      <c r="P24444" s="75"/>
      <c r="Q24444" s="75"/>
      <c r="W24444" s="75"/>
      <c r="AD24444" s="77"/>
    </row>
    <row r="24445" spans="16:30" ht="4.5" customHeight="1" x14ac:dyDescent="0.2">
      <c r="P24445" s="75"/>
      <c r="Q24445" s="75"/>
      <c r="W24445" s="75"/>
      <c r="AD24445" s="77"/>
    </row>
    <row r="24446" spans="16:30" ht="4.5" customHeight="1" x14ac:dyDescent="0.2">
      <c r="P24446" s="75"/>
      <c r="Q24446" s="75"/>
      <c r="W24446" s="75"/>
      <c r="AD24446" s="77"/>
    </row>
    <row r="24447" spans="16:30" ht="4.5" customHeight="1" x14ac:dyDescent="0.2">
      <c r="P24447" s="75"/>
      <c r="Q24447" s="75"/>
      <c r="W24447" s="75"/>
      <c r="AD24447" s="77"/>
    </row>
    <row r="24448" spans="16:30" ht="4.5" customHeight="1" x14ac:dyDescent="0.2">
      <c r="P24448" s="75"/>
      <c r="Q24448" s="75"/>
      <c r="W24448" s="75"/>
      <c r="AD24448" s="77"/>
    </row>
    <row r="24449" spans="16:30" ht="4.5" customHeight="1" x14ac:dyDescent="0.2">
      <c r="P24449" s="75"/>
      <c r="Q24449" s="75"/>
      <c r="W24449" s="75"/>
      <c r="AD24449" s="77"/>
    </row>
    <row r="24450" spans="16:30" ht="4.5" customHeight="1" x14ac:dyDescent="0.2">
      <c r="P24450" s="75"/>
      <c r="Q24450" s="75"/>
      <c r="W24450" s="75"/>
      <c r="AD24450" s="77"/>
    </row>
    <row r="24451" spans="16:30" ht="4.5" customHeight="1" x14ac:dyDescent="0.2">
      <c r="P24451" s="75"/>
      <c r="Q24451" s="75"/>
      <c r="W24451" s="75"/>
      <c r="AD24451" s="77"/>
    </row>
    <row r="24452" spans="16:30" ht="4.5" customHeight="1" x14ac:dyDescent="0.2">
      <c r="P24452" s="75"/>
      <c r="Q24452" s="75"/>
      <c r="W24452" s="75"/>
      <c r="AD24452" s="77"/>
    </row>
    <row r="24453" spans="16:30" ht="4.5" customHeight="1" x14ac:dyDescent="0.2">
      <c r="P24453" s="75"/>
      <c r="Q24453" s="75"/>
      <c r="W24453" s="75"/>
      <c r="AD24453" s="77"/>
    </row>
    <row r="24454" spans="16:30" ht="4.5" customHeight="1" x14ac:dyDescent="0.2">
      <c r="P24454" s="75"/>
      <c r="Q24454" s="75"/>
      <c r="W24454" s="75"/>
      <c r="AD24454" s="77"/>
    </row>
    <row r="24455" spans="16:30" ht="4.5" customHeight="1" x14ac:dyDescent="0.2">
      <c r="P24455" s="75"/>
      <c r="Q24455" s="75"/>
      <c r="W24455" s="75"/>
      <c r="AD24455" s="77"/>
    </row>
    <row r="24456" spans="16:30" ht="4.5" customHeight="1" x14ac:dyDescent="0.2">
      <c r="P24456" s="75"/>
      <c r="Q24456" s="75"/>
      <c r="W24456" s="75"/>
      <c r="AD24456" s="77"/>
    </row>
    <row r="24457" spans="16:30" ht="4.5" customHeight="1" x14ac:dyDescent="0.2">
      <c r="P24457" s="75"/>
      <c r="Q24457" s="75"/>
      <c r="W24457" s="75"/>
      <c r="AD24457" s="77"/>
    </row>
    <row r="24458" spans="16:30" ht="4.5" customHeight="1" x14ac:dyDescent="0.2">
      <c r="P24458" s="75"/>
      <c r="Q24458" s="75"/>
      <c r="W24458" s="75"/>
      <c r="AD24458" s="77"/>
    </row>
    <row r="24459" spans="16:30" ht="4.5" customHeight="1" x14ac:dyDescent="0.2">
      <c r="P24459" s="75"/>
      <c r="Q24459" s="75"/>
      <c r="W24459" s="75"/>
      <c r="AD24459" s="77"/>
    </row>
    <row r="24460" spans="16:30" ht="4.5" customHeight="1" x14ac:dyDescent="0.2">
      <c r="P24460" s="75"/>
      <c r="Q24460" s="75"/>
      <c r="W24460" s="75"/>
      <c r="AD24460" s="77"/>
    </row>
    <row r="24461" spans="16:30" ht="4.5" customHeight="1" x14ac:dyDescent="0.2">
      <c r="P24461" s="75"/>
      <c r="Q24461" s="75"/>
      <c r="W24461" s="75"/>
      <c r="AD24461" s="77"/>
    </row>
    <row r="24462" spans="16:30" ht="4.5" customHeight="1" x14ac:dyDescent="0.2">
      <c r="P24462" s="75"/>
      <c r="Q24462" s="75"/>
      <c r="W24462" s="75"/>
      <c r="AD24462" s="77"/>
    </row>
    <row r="24463" spans="16:30" ht="4.5" customHeight="1" x14ac:dyDescent="0.2">
      <c r="P24463" s="75"/>
      <c r="Q24463" s="75"/>
      <c r="W24463" s="75"/>
      <c r="AD24463" s="77"/>
    </row>
    <row r="24464" spans="16:30" ht="4.5" customHeight="1" x14ac:dyDescent="0.2">
      <c r="P24464" s="75"/>
      <c r="Q24464" s="75"/>
      <c r="W24464" s="75"/>
      <c r="AD24464" s="77"/>
    </row>
    <row r="24465" spans="16:30" ht="4.5" customHeight="1" x14ac:dyDescent="0.2">
      <c r="P24465" s="75"/>
      <c r="Q24465" s="75"/>
      <c r="W24465" s="75"/>
      <c r="AD24465" s="77"/>
    </row>
    <row r="24466" spans="16:30" ht="4.5" customHeight="1" x14ac:dyDescent="0.2">
      <c r="P24466" s="75"/>
      <c r="Q24466" s="75"/>
      <c r="W24466" s="75"/>
      <c r="AD24466" s="77"/>
    </row>
    <row r="24467" spans="16:30" ht="4.5" customHeight="1" x14ac:dyDescent="0.2">
      <c r="P24467" s="75"/>
      <c r="Q24467" s="75"/>
      <c r="W24467" s="75"/>
      <c r="AD24467" s="77"/>
    </row>
    <row r="24468" spans="16:30" ht="4.5" customHeight="1" x14ac:dyDescent="0.2">
      <c r="P24468" s="75"/>
      <c r="Q24468" s="75"/>
      <c r="W24468" s="75"/>
      <c r="AD24468" s="77"/>
    </row>
    <row r="24469" spans="16:30" ht="4.5" customHeight="1" x14ac:dyDescent="0.2">
      <c r="P24469" s="75"/>
      <c r="Q24469" s="75"/>
      <c r="W24469" s="75"/>
      <c r="AD24469" s="77"/>
    </row>
    <row r="24470" spans="16:30" ht="4.5" customHeight="1" x14ac:dyDescent="0.2">
      <c r="P24470" s="75"/>
      <c r="Q24470" s="75"/>
      <c r="W24470" s="75"/>
      <c r="AD24470" s="77"/>
    </row>
    <row r="24471" spans="16:30" ht="4.5" customHeight="1" x14ac:dyDescent="0.2">
      <c r="P24471" s="75"/>
      <c r="Q24471" s="75"/>
      <c r="W24471" s="75"/>
      <c r="AD24471" s="77"/>
    </row>
    <row r="24472" spans="16:30" ht="4.5" customHeight="1" x14ac:dyDescent="0.2">
      <c r="P24472" s="75"/>
      <c r="Q24472" s="75"/>
      <c r="W24472" s="75"/>
      <c r="AD24472" s="77"/>
    </row>
    <row r="24473" spans="16:30" ht="4.5" customHeight="1" x14ac:dyDescent="0.2">
      <c r="P24473" s="75"/>
      <c r="Q24473" s="75"/>
      <c r="W24473" s="75"/>
      <c r="AD24473" s="77"/>
    </row>
    <row r="24474" spans="16:30" ht="4.5" customHeight="1" x14ac:dyDescent="0.2">
      <c r="P24474" s="75"/>
      <c r="Q24474" s="75"/>
      <c r="W24474" s="75"/>
      <c r="AD24474" s="77"/>
    </row>
    <row r="24475" spans="16:30" ht="4.5" customHeight="1" x14ac:dyDescent="0.2">
      <c r="P24475" s="75"/>
      <c r="Q24475" s="75"/>
      <c r="W24475" s="75"/>
      <c r="AD24475" s="77"/>
    </row>
    <row r="24476" spans="16:30" ht="4.5" customHeight="1" x14ac:dyDescent="0.2">
      <c r="P24476" s="75"/>
      <c r="Q24476" s="75"/>
      <c r="W24476" s="75"/>
      <c r="AD24476" s="77"/>
    </row>
    <row r="24477" spans="16:30" ht="4.5" customHeight="1" x14ac:dyDescent="0.2">
      <c r="P24477" s="75"/>
      <c r="Q24477" s="75"/>
      <c r="W24477" s="75"/>
      <c r="AD24477" s="77"/>
    </row>
    <row r="24478" spans="16:30" ht="4.5" customHeight="1" x14ac:dyDescent="0.2">
      <c r="P24478" s="75"/>
      <c r="Q24478" s="75"/>
      <c r="W24478" s="75"/>
      <c r="AD24478" s="77"/>
    </row>
    <row r="24479" spans="16:30" ht="4.5" customHeight="1" x14ac:dyDescent="0.2">
      <c r="P24479" s="75"/>
      <c r="Q24479" s="75"/>
      <c r="W24479" s="75"/>
      <c r="AD24479" s="77"/>
    </row>
    <row r="24480" spans="16:30" ht="4.5" customHeight="1" x14ac:dyDescent="0.2">
      <c r="P24480" s="75"/>
      <c r="Q24480" s="75"/>
      <c r="W24480" s="75"/>
      <c r="AD24480" s="77"/>
    </row>
    <row r="24481" spans="16:30" ht="4.5" customHeight="1" x14ac:dyDescent="0.2">
      <c r="P24481" s="75"/>
      <c r="Q24481" s="75"/>
      <c r="W24481" s="75"/>
      <c r="AD24481" s="77"/>
    </row>
    <row r="24482" spans="16:30" ht="4.5" customHeight="1" x14ac:dyDescent="0.2">
      <c r="P24482" s="75"/>
      <c r="Q24482" s="75"/>
      <c r="W24482" s="75"/>
      <c r="AD24482" s="77"/>
    </row>
    <row r="24483" spans="16:30" ht="4.5" customHeight="1" x14ac:dyDescent="0.2">
      <c r="P24483" s="75"/>
      <c r="Q24483" s="75"/>
      <c r="W24483" s="75"/>
      <c r="AD24483" s="77"/>
    </row>
    <row r="24484" spans="16:30" ht="4.5" customHeight="1" x14ac:dyDescent="0.2">
      <c r="P24484" s="75"/>
      <c r="Q24484" s="75"/>
      <c r="W24484" s="75"/>
      <c r="AD24484" s="77"/>
    </row>
    <row r="24485" spans="16:30" ht="4.5" customHeight="1" x14ac:dyDescent="0.2">
      <c r="P24485" s="75"/>
      <c r="Q24485" s="75"/>
      <c r="W24485" s="75"/>
      <c r="AD24485" s="77"/>
    </row>
    <row r="24486" spans="16:30" ht="4.5" customHeight="1" x14ac:dyDescent="0.2">
      <c r="P24486" s="75"/>
      <c r="Q24486" s="75"/>
      <c r="W24486" s="75"/>
      <c r="AD24486" s="77"/>
    </row>
    <row r="24487" spans="16:30" ht="4.5" customHeight="1" x14ac:dyDescent="0.2">
      <c r="P24487" s="75"/>
      <c r="Q24487" s="75"/>
      <c r="W24487" s="75"/>
      <c r="AD24487" s="77"/>
    </row>
    <row r="24488" spans="16:30" ht="4.5" customHeight="1" x14ac:dyDescent="0.2">
      <c r="P24488" s="75"/>
      <c r="Q24488" s="75"/>
      <c r="W24488" s="75"/>
      <c r="AD24488" s="77"/>
    </row>
    <row r="24489" spans="16:30" ht="4.5" customHeight="1" x14ac:dyDescent="0.2">
      <c r="P24489" s="75"/>
      <c r="Q24489" s="75"/>
      <c r="W24489" s="75"/>
      <c r="AD24489" s="77"/>
    </row>
    <row r="24490" spans="16:30" ht="4.5" customHeight="1" x14ac:dyDescent="0.2">
      <c r="P24490" s="75"/>
      <c r="Q24490" s="75"/>
      <c r="W24490" s="75"/>
      <c r="AD24490" s="77"/>
    </row>
    <row r="24491" spans="16:30" ht="4.5" customHeight="1" x14ac:dyDescent="0.2">
      <c r="P24491" s="75"/>
      <c r="Q24491" s="75"/>
      <c r="W24491" s="75"/>
      <c r="AD24491" s="77"/>
    </row>
    <row r="24492" spans="16:30" ht="4.5" customHeight="1" x14ac:dyDescent="0.2">
      <c r="P24492" s="75"/>
      <c r="Q24492" s="75"/>
      <c r="W24492" s="75"/>
      <c r="AD24492" s="77"/>
    </row>
    <row r="24493" spans="16:30" ht="4.5" customHeight="1" x14ac:dyDescent="0.2">
      <c r="P24493" s="75"/>
      <c r="Q24493" s="75"/>
      <c r="W24493" s="75"/>
      <c r="AD24493" s="77"/>
    </row>
    <row r="24494" spans="16:30" ht="4.5" customHeight="1" x14ac:dyDescent="0.2">
      <c r="P24494" s="75"/>
      <c r="Q24494" s="75"/>
      <c r="W24494" s="75"/>
      <c r="AD24494" s="77"/>
    </row>
    <row r="24495" spans="16:30" ht="4.5" customHeight="1" x14ac:dyDescent="0.2">
      <c r="P24495" s="75"/>
      <c r="Q24495" s="75"/>
      <c r="W24495" s="75"/>
      <c r="AD24495" s="77"/>
    </row>
    <row r="24496" spans="16:30" ht="4.5" customHeight="1" x14ac:dyDescent="0.2">
      <c r="P24496" s="75"/>
      <c r="Q24496" s="75"/>
      <c r="W24496" s="75"/>
      <c r="AD24496" s="77"/>
    </row>
    <row r="24497" spans="16:30" ht="4.5" customHeight="1" x14ac:dyDescent="0.2">
      <c r="P24497" s="75"/>
      <c r="Q24497" s="75"/>
      <c r="W24497" s="75"/>
      <c r="AD24497" s="77"/>
    </row>
    <row r="24498" spans="16:30" ht="4.5" customHeight="1" x14ac:dyDescent="0.2">
      <c r="P24498" s="75"/>
      <c r="Q24498" s="75"/>
      <c r="W24498" s="75"/>
      <c r="AD24498" s="77"/>
    </row>
    <row r="24499" spans="16:30" ht="4.5" customHeight="1" x14ac:dyDescent="0.2">
      <c r="P24499" s="75"/>
      <c r="Q24499" s="75"/>
      <c r="W24499" s="75"/>
      <c r="AD24499" s="77"/>
    </row>
    <row r="24500" spans="16:30" ht="4.5" customHeight="1" x14ac:dyDescent="0.2">
      <c r="P24500" s="75"/>
      <c r="Q24500" s="75"/>
      <c r="W24500" s="75"/>
      <c r="AD24500" s="77"/>
    </row>
    <row r="24501" spans="16:30" ht="4.5" customHeight="1" x14ac:dyDescent="0.2">
      <c r="P24501" s="75"/>
      <c r="Q24501" s="75"/>
      <c r="W24501" s="75"/>
      <c r="AD24501" s="77"/>
    </row>
    <row r="24502" spans="16:30" ht="4.5" customHeight="1" x14ac:dyDescent="0.2">
      <c r="P24502" s="75"/>
      <c r="Q24502" s="75"/>
      <c r="W24502" s="75"/>
      <c r="AD24502" s="77"/>
    </row>
    <row r="24503" spans="16:30" ht="4.5" customHeight="1" x14ac:dyDescent="0.2">
      <c r="P24503" s="75"/>
      <c r="Q24503" s="75"/>
      <c r="W24503" s="75"/>
      <c r="AD24503" s="77"/>
    </row>
    <row r="24504" spans="16:30" ht="4.5" customHeight="1" x14ac:dyDescent="0.2">
      <c r="P24504" s="75"/>
      <c r="Q24504" s="75"/>
      <c r="W24504" s="75"/>
      <c r="AD24504" s="77"/>
    </row>
    <row r="24505" spans="16:30" ht="4.5" customHeight="1" x14ac:dyDescent="0.2">
      <c r="P24505" s="75"/>
      <c r="Q24505" s="75"/>
      <c r="W24505" s="75"/>
      <c r="AD24505" s="77"/>
    </row>
    <row r="24506" spans="16:30" ht="4.5" customHeight="1" x14ac:dyDescent="0.2">
      <c r="P24506" s="75"/>
      <c r="Q24506" s="75"/>
      <c r="W24506" s="75"/>
      <c r="AD24506" s="77"/>
    </row>
    <row r="24507" spans="16:30" ht="4.5" customHeight="1" x14ac:dyDescent="0.2">
      <c r="P24507" s="75"/>
      <c r="Q24507" s="75"/>
      <c r="W24507" s="75"/>
      <c r="AD24507" s="77"/>
    </row>
    <row r="24508" spans="16:30" ht="4.5" customHeight="1" x14ac:dyDescent="0.2">
      <c r="P24508" s="75"/>
      <c r="Q24508" s="75"/>
      <c r="W24508" s="75"/>
      <c r="AD24508" s="77"/>
    </row>
    <row r="24509" spans="16:30" ht="4.5" customHeight="1" x14ac:dyDescent="0.2">
      <c r="P24509" s="75"/>
      <c r="Q24509" s="75"/>
      <c r="W24509" s="75"/>
      <c r="AD24509" s="77"/>
    </row>
    <row r="24510" spans="16:30" ht="4.5" customHeight="1" x14ac:dyDescent="0.2">
      <c r="P24510" s="75"/>
      <c r="Q24510" s="75"/>
      <c r="W24510" s="75"/>
      <c r="AD24510" s="77"/>
    </row>
    <row r="24511" spans="16:30" ht="4.5" customHeight="1" x14ac:dyDescent="0.2">
      <c r="P24511" s="75"/>
      <c r="Q24511" s="75"/>
      <c r="W24511" s="75"/>
      <c r="AD24511" s="77"/>
    </row>
    <row r="24512" spans="16:30" ht="4.5" customHeight="1" x14ac:dyDescent="0.2">
      <c r="P24512" s="75"/>
      <c r="Q24512" s="75"/>
      <c r="W24512" s="75"/>
      <c r="AD24512" s="77"/>
    </row>
    <row r="24513" spans="16:30" ht="4.5" customHeight="1" x14ac:dyDescent="0.2">
      <c r="P24513" s="75"/>
      <c r="Q24513" s="75"/>
      <c r="W24513" s="75"/>
      <c r="AD24513" s="77"/>
    </row>
    <row r="24514" spans="16:30" ht="4.5" customHeight="1" x14ac:dyDescent="0.2">
      <c r="P24514" s="75"/>
      <c r="Q24514" s="75"/>
      <c r="W24514" s="75"/>
      <c r="AD24514" s="77"/>
    </row>
    <row r="24515" spans="16:30" ht="4.5" customHeight="1" x14ac:dyDescent="0.2">
      <c r="P24515" s="75"/>
      <c r="Q24515" s="75"/>
      <c r="W24515" s="75"/>
      <c r="AD24515" s="77"/>
    </row>
    <row r="24516" spans="16:30" ht="4.5" customHeight="1" x14ac:dyDescent="0.2">
      <c r="P24516" s="75"/>
      <c r="Q24516" s="75"/>
      <c r="W24516" s="75"/>
      <c r="AD24516" s="77"/>
    </row>
    <row r="24517" spans="16:30" ht="4.5" customHeight="1" x14ac:dyDescent="0.2">
      <c r="P24517" s="75"/>
      <c r="Q24517" s="75"/>
      <c r="W24517" s="75"/>
      <c r="AD24517" s="77"/>
    </row>
    <row r="24518" spans="16:30" ht="4.5" customHeight="1" x14ac:dyDescent="0.2">
      <c r="P24518" s="75"/>
      <c r="Q24518" s="75"/>
      <c r="W24518" s="75"/>
      <c r="AD24518" s="77"/>
    </row>
    <row r="24519" spans="16:30" ht="4.5" customHeight="1" x14ac:dyDescent="0.2">
      <c r="P24519" s="75"/>
      <c r="Q24519" s="75"/>
      <c r="W24519" s="75"/>
      <c r="AD24519" s="77"/>
    </row>
    <row r="24520" spans="16:30" ht="4.5" customHeight="1" x14ac:dyDescent="0.2">
      <c r="P24520" s="75"/>
      <c r="Q24520" s="75"/>
      <c r="W24520" s="75"/>
      <c r="AD24520" s="77"/>
    </row>
    <row r="24521" spans="16:30" ht="4.5" customHeight="1" x14ac:dyDescent="0.2">
      <c r="P24521" s="75"/>
      <c r="Q24521" s="75"/>
      <c r="W24521" s="75"/>
      <c r="AD24521" s="77"/>
    </row>
    <row r="24522" spans="16:30" ht="4.5" customHeight="1" x14ac:dyDescent="0.2">
      <c r="P24522" s="75"/>
      <c r="Q24522" s="75"/>
      <c r="W24522" s="75"/>
      <c r="AD24522" s="77"/>
    </row>
    <row r="24523" spans="16:30" ht="4.5" customHeight="1" x14ac:dyDescent="0.2">
      <c r="P24523" s="75"/>
      <c r="Q24523" s="75"/>
      <c r="W24523" s="75"/>
      <c r="AD24523" s="77"/>
    </row>
    <row r="24524" spans="16:30" ht="4.5" customHeight="1" x14ac:dyDescent="0.2">
      <c r="P24524" s="75"/>
      <c r="Q24524" s="75"/>
      <c r="W24524" s="75"/>
      <c r="AD24524" s="77"/>
    </row>
    <row r="24525" spans="16:30" ht="4.5" customHeight="1" x14ac:dyDescent="0.2">
      <c r="P24525" s="75"/>
      <c r="Q24525" s="75"/>
      <c r="W24525" s="75"/>
      <c r="AD24525" s="77"/>
    </row>
    <row r="24526" spans="16:30" ht="4.5" customHeight="1" x14ac:dyDescent="0.2">
      <c r="P24526" s="75"/>
      <c r="Q24526" s="75"/>
      <c r="W24526" s="75"/>
      <c r="AD24526" s="77"/>
    </row>
    <row r="24527" spans="16:30" ht="4.5" customHeight="1" x14ac:dyDescent="0.2">
      <c r="P24527" s="75"/>
      <c r="Q24527" s="75"/>
      <c r="W24527" s="75"/>
      <c r="AD24527" s="77"/>
    </row>
    <row r="24528" spans="16:30" ht="4.5" customHeight="1" x14ac:dyDescent="0.2">
      <c r="P24528" s="75"/>
      <c r="Q24528" s="75"/>
      <c r="W24528" s="75"/>
      <c r="AD24528" s="77"/>
    </row>
    <row r="24529" spans="16:30" ht="4.5" customHeight="1" x14ac:dyDescent="0.2">
      <c r="P24529" s="75"/>
      <c r="Q24529" s="75"/>
      <c r="W24529" s="75"/>
      <c r="AD24529" s="77"/>
    </row>
    <row r="24530" spans="16:30" ht="4.5" customHeight="1" x14ac:dyDescent="0.2">
      <c r="P24530" s="75"/>
      <c r="Q24530" s="75"/>
      <c r="W24530" s="75"/>
      <c r="AD24530" s="77"/>
    </row>
    <row r="24531" spans="16:30" ht="4.5" customHeight="1" x14ac:dyDescent="0.2">
      <c r="P24531" s="75"/>
      <c r="Q24531" s="75"/>
      <c r="W24531" s="75"/>
      <c r="AD24531" s="77"/>
    </row>
    <row r="24532" spans="16:30" ht="4.5" customHeight="1" x14ac:dyDescent="0.2">
      <c r="P24532" s="75"/>
      <c r="Q24532" s="75"/>
      <c r="W24532" s="75"/>
      <c r="AD24532" s="77"/>
    </row>
    <row r="24533" spans="16:30" ht="4.5" customHeight="1" x14ac:dyDescent="0.2">
      <c r="P24533" s="75"/>
      <c r="Q24533" s="75"/>
      <c r="W24533" s="75"/>
      <c r="AD24533" s="77"/>
    </row>
    <row r="24534" spans="16:30" ht="4.5" customHeight="1" x14ac:dyDescent="0.2">
      <c r="P24534" s="75"/>
      <c r="Q24534" s="75"/>
      <c r="W24534" s="75"/>
      <c r="AD24534" s="77"/>
    </row>
    <row r="24535" spans="16:30" ht="4.5" customHeight="1" x14ac:dyDescent="0.2">
      <c r="P24535" s="75"/>
      <c r="Q24535" s="75"/>
      <c r="W24535" s="75"/>
      <c r="AD24535" s="77"/>
    </row>
    <row r="24536" spans="16:30" ht="4.5" customHeight="1" x14ac:dyDescent="0.2">
      <c r="P24536" s="75"/>
      <c r="Q24536" s="75"/>
      <c r="W24536" s="75"/>
      <c r="AD24536" s="77"/>
    </row>
    <row r="24537" spans="16:30" ht="4.5" customHeight="1" x14ac:dyDescent="0.2">
      <c r="P24537" s="75"/>
      <c r="Q24537" s="75"/>
      <c r="W24537" s="75"/>
      <c r="AD24537" s="77"/>
    </row>
    <row r="24538" spans="16:30" ht="4.5" customHeight="1" x14ac:dyDescent="0.2">
      <c r="P24538" s="75"/>
      <c r="Q24538" s="75"/>
      <c r="W24538" s="75"/>
      <c r="AD24538" s="77"/>
    </row>
    <row r="24539" spans="16:30" ht="4.5" customHeight="1" x14ac:dyDescent="0.2">
      <c r="P24539" s="75"/>
      <c r="Q24539" s="75"/>
      <c r="W24539" s="75"/>
      <c r="AD24539" s="77"/>
    </row>
    <row r="24540" spans="16:30" ht="4.5" customHeight="1" x14ac:dyDescent="0.2">
      <c r="P24540" s="75"/>
      <c r="Q24540" s="75"/>
      <c r="W24540" s="75"/>
      <c r="AD24540" s="77"/>
    </row>
    <row r="24541" spans="16:30" ht="4.5" customHeight="1" x14ac:dyDescent="0.2">
      <c r="P24541" s="75"/>
      <c r="Q24541" s="75"/>
      <c r="W24541" s="75"/>
      <c r="AD24541" s="77"/>
    </row>
    <row r="24542" spans="16:30" ht="4.5" customHeight="1" x14ac:dyDescent="0.2">
      <c r="P24542" s="75"/>
      <c r="Q24542" s="75"/>
      <c r="W24542" s="75"/>
      <c r="AD24542" s="77"/>
    </row>
    <row r="24543" spans="16:30" ht="4.5" customHeight="1" x14ac:dyDescent="0.2">
      <c r="P24543" s="75"/>
      <c r="Q24543" s="75"/>
      <c r="W24543" s="75"/>
      <c r="AD24543" s="77"/>
    </row>
    <row r="24544" spans="16:30" ht="4.5" customHeight="1" x14ac:dyDescent="0.2">
      <c r="P24544" s="75"/>
      <c r="Q24544" s="75"/>
      <c r="W24544" s="75"/>
      <c r="AD24544" s="77"/>
    </row>
    <row r="24545" spans="16:30" ht="4.5" customHeight="1" x14ac:dyDescent="0.2">
      <c r="P24545" s="75"/>
      <c r="Q24545" s="75"/>
      <c r="W24545" s="75"/>
      <c r="AD24545" s="77"/>
    </row>
    <row r="24546" spans="16:30" ht="4.5" customHeight="1" x14ac:dyDescent="0.2">
      <c r="P24546" s="75"/>
      <c r="Q24546" s="75"/>
      <c r="W24546" s="75"/>
      <c r="AD24546" s="77"/>
    </row>
    <row r="24547" spans="16:30" ht="4.5" customHeight="1" x14ac:dyDescent="0.2">
      <c r="P24547" s="75"/>
      <c r="Q24547" s="75"/>
      <c r="W24547" s="75"/>
      <c r="AD24547" s="77"/>
    </row>
    <row r="24548" spans="16:30" ht="4.5" customHeight="1" x14ac:dyDescent="0.2">
      <c r="P24548" s="75"/>
      <c r="Q24548" s="75"/>
      <c r="W24548" s="75"/>
      <c r="AD24548" s="77"/>
    </row>
    <row r="24549" spans="16:30" ht="4.5" customHeight="1" x14ac:dyDescent="0.2">
      <c r="P24549" s="75"/>
      <c r="Q24549" s="75"/>
      <c r="W24549" s="75"/>
      <c r="AD24549" s="77"/>
    </row>
    <row r="24550" spans="16:30" ht="4.5" customHeight="1" x14ac:dyDescent="0.2">
      <c r="P24550" s="75"/>
      <c r="Q24550" s="75"/>
      <c r="W24550" s="75"/>
      <c r="AD24550" s="77"/>
    </row>
    <row r="24551" spans="16:30" ht="4.5" customHeight="1" x14ac:dyDescent="0.2">
      <c r="P24551" s="75"/>
      <c r="Q24551" s="75"/>
      <c r="W24551" s="75"/>
      <c r="AD24551" s="77"/>
    </row>
    <row r="24552" spans="16:30" ht="4.5" customHeight="1" x14ac:dyDescent="0.2">
      <c r="P24552" s="75"/>
      <c r="Q24552" s="75"/>
      <c r="W24552" s="75"/>
      <c r="AD24552" s="77"/>
    </row>
    <row r="24553" spans="16:30" ht="4.5" customHeight="1" x14ac:dyDescent="0.2">
      <c r="P24553" s="75"/>
      <c r="Q24553" s="75"/>
      <c r="W24553" s="75"/>
      <c r="AD24553" s="77"/>
    </row>
    <row r="24554" spans="16:30" ht="4.5" customHeight="1" x14ac:dyDescent="0.2">
      <c r="P24554" s="75"/>
      <c r="Q24554" s="75"/>
      <c r="W24554" s="75"/>
      <c r="AD24554" s="77"/>
    </row>
    <row r="24555" spans="16:30" ht="4.5" customHeight="1" x14ac:dyDescent="0.2">
      <c r="P24555" s="75"/>
      <c r="Q24555" s="75"/>
      <c r="W24555" s="75"/>
      <c r="AD24555" s="77"/>
    </row>
    <row r="24556" spans="16:30" ht="4.5" customHeight="1" x14ac:dyDescent="0.2">
      <c r="P24556" s="75"/>
      <c r="Q24556" s="75"/>
      <c r="W24556" s="75"/>
      <c r="AD24556" s="77"/>
    </row>
    <row r="24557" spans="16:30" ht="4.5" customHeight="1" x14ac:dyDescent="0.2">
      <c r="P24557" s="75"/>
      <c r="Q24557" s="75"/>
      <c r="W24557" s="75"/>
      <c r="AD24557" s="77"/>
    </row>
    <row r="24558" spans="16:30" ht="4.5" customHeight="1" x14ac:dyDescent="0.2">
      <c r="P24558" s="75"/>
      <c r="Q24558" s="75"/>
      <c r="W24558" s="75"/>
      <c r="AD24558" s="77"/>
    </row>
    <row r="24559" spans="16:30" ht="4.5" customHeight="1" x14ac:dyDescent="0.2">
      <c r="P24559" s="75"/>
      <c r="Q24559" s="75"/>
      <c r="W24559" s="75"/>
      <c r="AD24559" s="77"/>
    </row>
    <row r="24560" spans="16:30" ht="4.5" customHeight="1" x14ac:dyDescent="0.2">
      <c r="P24560" s="75"/>
      <c r="Q24560" s="75"/>
      <c r="W24560" s="75"/>
      <c r="AD24560" s="77"/>
    </row>
    <row r="24561" spans="16:30" ht="4.5" customHeight="1" x14ac:dyDescent="0.2">
      <c r="P24561" s="75"/>
      <c r="Q24561" s="75"/>
      <c r="W24561" s="75"/>
      <c r="AD24561" s="77"/>
    </row>
    <row r="24562" spans="16:30" ht="4.5" customHeight="1" x14ac:dyDescent="0.2">
      <c r="P24562" s="75"/>
      <c r="Q24562" s="75"/>
      <c r="W24562" s="75"/>
      <c r="AD24562" s="77"/>
    </row>
    <row r="24563" spans="16:30" ht="4.5" customHeight="1" x14ac:dyDescent="0.2">
      <c r="P24563" s="75"/>
      <c r="Q24563" s="75"/>
      <c r="W24563" s="75"/>
      <c r="AD24563" s="77"/>
    </row>
    <row r="24564" spans="16:30" ht="4.5" customHeight="1" x14ac:dyDescent="0.2">
      <c r="P24564" s="75"/>
      <c r="Q24564" s="75"/>
      <c r="W24564" s="75"/>
      <c r="AD24564" s="77"/>
    </row>
    <row r="24565" spans="16:30" ht="4.5" customHeight="1" x14ac:dyDescent="0.2">
      <c r="P24565" s="75"/>
      <c r="Q24565" s="75"/>
      <c r="W24565" s="75"/>
      <c r="AD24565" s="77"/>
    </row>
    <row r="24566" spans="16:30" ht="4.5" customHeight="1" x14ac:dyDescent="0.2">
      <c r="P24566" s="75"/>
      <c r="Q24566" s="75"/>
      <c r="W24566" s="75"/>
      <c r="AD24566" s="77"/>
    </row>
    <row r="24567" spans="16:30" ht="4.5" customHeight="1" x14ac:dyDescent="0.2">
      <c r="P24567" s="75"/>
      <c r="Q24567" s="75"/>
      <c r="W24567" s="75"/>
      <c r="AD24567" s="77"/>
    </row>
    <row r="24568" spans="16:30" ht="4.5" customHeight="1" x14ac:dyDescent="0.2">
      <c r="P24568" s="75"/>
      <c r="Q24568" s="75"/>
      <c r="W24568" s="75"/>
      <c r="AD24568" s="77"/>
    </row>
    <row r="24569" spans="16:30" ht="4.5" customHeight="1" x14ac:dyDescent="0.2">
      <c r="P24569" s="75"/>
      <c r="Q24569" s="75"/>
      <c r="W24569" s="75"/>
      <c r="AD24569" s="77"/>
    </row>
    <row r="24570" spans="16:30" ht="4.5" customHeight="1" x14ac:dyDescent="0.2">
      <c r="P24570" s="75"/>
      <c r="Q24570" s="75"/>
      <c r="W24570" s="75"/>
      <c r="AD24570" s="77"/>
    </row>
    <row r="24571" spans="16:30" ht="4.5" customHeight="1" x14ac:dyDescent="0.2">
      <c r="P24571" s="75"/>
      <c r="Q24571" s="75"/>
      <c r="W24571" s="75"/>
      <c r="AD24571" s="77"/>
    </row>
    <row r="24572" spans="16:30" ht="4.5" customHeight="1" x14ac:dyDescent="0.2">
      <c r="P24572" s="75"/>
      <c r="Q24572" s="75"/>
      <c r="W24572" s="75"/>
      <c r="AD24572" s="77"/>
    </row>
    <row r="24573" spans="16:30" ht="4.5" customHeight="1" x14ac:dyDescent="0.2">
      <c r="P24573" s="75"/>
      <c r="Q24573" s="75"/>
      <c r="W24573" s="75"/>
      <c r="AD24573" s="77"/>
    </row>
    <row r="24574" spans="16:30" ht="4.5" customHeight="1" x14ac:dyDescent="0.2">
      <c r="P24574" s="75"/>
      <c r="Q24574" s="75"/>
      <c r="W24574" s="75"/>
      <c r="AD24574" s="77"/>
    </row>
    <row r="24575" spans="16:30" ht="4.5" customHeight="1" x14ac:dyDescent="0.2">
      <c r="P24575" s="75"/>
      <c r="Q24575" s="75"/>
      <c r="W24575" s="75"/>
      <c r="AD24575" s="77"/>
    </row>
    <row r="24576" spans="16:30" ht="4.5" customHeight="1" x14ac:dyDescent="0.2">
      <c r="P24576" s="75"/>
      <c r="Q24576" s="75"/>
      <c r="W24576" s="75"/>
      <c r="AD24576" s="77"/>
    </row>
    <row r="24577" spans="16:30" ht="4.5" customHeight="1" x14ac:dyDescent="0.2">
      <c r="P24577" s="75"/>
      <c r="Q24577" s="75"/>
      <c r="W24577" s="75"/>
      <c r="AD24577" s="77"/>
    </row>
    <row r="24578" spans="16:30" ht="4.5" customHeight="1" x14ac:dyDescent="0.2">
      <c r="P24578" s="75"/>
      <c r="Q24578" s="75"/>
      <c r="W24578" s="75"/>
      <c r="AD24578" s="77"/>
    </row>
    <row r="24579" spans="16:30" ht="4.5" customHeight="1" x14ac:dyDescent="0.2">
      <c r="P24579" s="75"/>
      <c r="Q24579" s="75"/>
      <c r="W24579" s="75"/>
      <c r="AD24579" s="77"/>
    </row>
    <row r="24580" spans="16:30" ht="4.5" customHeight="1" x14ac:dyDescent="0.2">
      <c r="P24580" s="75"/>
      <c r="Q24580" s="75"/>
      <c r="W24580" s="75"/>
      <c r="AD24580" s="77"/>
    </row>
    <row r="24581" spans="16:30" ht="4.5" customHeight="1" x14ac:dyDescent="0.2">
      <c r="P24581" s="75"/>
      <c r="Q24581" s="75"/>
      <c r="W24581" s="75"/>
      <c r="AD24581" s="77"/>
    </row>
    <row r="24582" spans="16:30" ht="4.5" customHeight="1" x14ac:dyDescent="0.2">
      <c r="P24582" s="75"/>
      <c r="Q24582" s="75"/>
      <c r="W24582" s="75"/>
      <c r="AD24582" s="77"/>
    </row>
    <row r="24583" spans="16:30" ht="4.5" customHeight="1" x14ac:dyDescent="0.2">
      <c r="P24583" s="75"/>
      <c r="Q24583" s="75"/>
      <c r="W24583" s="75"/>
      <c r="AD24583" s="77"/>
    </row>
    <row r="24584" spans="16:30" ht="4.5" customHeight="1" x14ac:dyDescent="0.2">
      <c r="P24584" s="75"/>
      <c r="Q24584" s="75"/>
      <c r="W24584" s="75"/>
      <c r="AD24584" s="77"/>
    </row>
    <row r="24585" spans="16:30" ht="4.5" customHeight="1" x14ac:dyDescent="0.2">
      <c r="P24585" s="75"/>
      <c r="Q24585" s="75"/>
      <c r="W24585" s="75"/>
      <c r="AD24585" s="77"/>
    </row>
    <row r="24586" spans="16:30" ht="4.5" customHeight="1" x14ac:dyDescent="0.2">
      <c r="P24586" s="75"/>
      <c r="Q24586" s="75"/>
      <c r="W24586" s="75"/>
      <c r="AD24586" s="77"/>
    </row>
    <row r="24587" spans="16:30" ht="4.5" customHeight="1" x14ac:dyDescent="0.2">
      <c r="P24587" s="75"/>
      <c r="Q24587" s="75"/>
      <c r="W24587" s="75"/>
      <c r="AD24587" s="77"/>
    </row>
    <row r="24588" spans="16:30" ht="4.5" customHeight="1" x14ac:dyDescent="0.2">
      <c r="P24588" s="75"/>
      <c r="Q24588" s="75"/>
      <c r="W24588" s="75"/>
      <c r="AD24588" s="77"/>
    </row>
    <row r="24589" spans="16:30" ht="4.5" customHeight="1" x14ac:dyDescent="0.2">
      <c r="P24589" s="75"/>
      <c r="Q24589" s="75"/>
      <c r="W24589" s="75"/>
      <c r="AD24589" s="77"/>
    </row>
    <row r="24590" spans="16:30" ht="4.5" customHeight="1" x14ac:dyDescent="0.2">
      <c r="P24590" s="75"/>
      <c r="Q24590" s="75"/>
      <c r="W24590" s="75"/>
      <c r="AD24590" s="77"/>
    </row>
    <row r="24591" spans="16:30" ht="4.5" customHeight="1" x14ac:dyDescent="0.2">
      <c r="P24591" s="75"/>
      <c r="Q24591" s="75"/>
      <c r="W24591" s="75"/>
      <c r="AD24591" s="77"/>
    </row>
    <row r="24592" spans="16:30" ht="4.5" customHeight="1" x14ac:dyDescent="0.2">
      <c r="P24592" s="75"/>
      <c r="Q24592" s="75"/>
      <c r="W24592" s="75"/>
      <c r="AD24592" s="77"/>
    </row>
    <row r="24593" spans="16:30" ht="4.5" customHeight="1" x14ac:dyDescent="0.2">
      <c r="P24593" s="75"/>
      <c r="Q24593" s="75"/>
      <c r="W24593" s="75"/>
      <c r="AD24593" s="77"/>
    </row>
    <row r="24594" spans="16:30" ht="4.5" customHeight="1" x14ac:dyDescent="0.2">
      <c r="P24594" s="75"/>
      <c r="Q24594" s="75"/>
      <c r="W24594" s="75"/>
      <c r="AD24594" s="77"/>
    </row>
    <row r="24595" spans="16:30" ht="4.5" customHeight="1" x14ac:dyDescent="0.2">
      <c r="P24595" s="75"/>
      <c r="Q24595" s="75"/>
      <c r="W24595" s="75"/>
      <c r="AD24595" s="77"/>
    </row>
    <row r="24596" spans="16:30" ht="4.5" customHeight="1" x14ac:dyDescent="0.2">
      <c r="P24596" s="75"/>
      <c r="Q24596" s="75"/>
      <c r="W24596" s="75"/>
      <c r="AD24596" s="77"/>
    </row>
    <row r="24597" spans="16:30" ht="4.5" customHeight="1" x14ac:dyDescent="0.2">
      <c r="P24597" s="75"/>
      <c r="Q24597" s="75"/>
      <c r="W24597" s="75"/>
      <c r="AD24597" s="77"/>
    </row>
    <row r="24598" spans="16:30" ht="4.5" customHeight="1" x14ac:dyDescent="0.2">
      <c r="P24598" s="75"/>
      <c r="Q24598" s="75"/>
      <c r="W24598" s="75"/>
      <c r="AD24598" s="77"/>
    </row>
    <row r="24599" spans="16:30" ht="4.5" customHeight="1" x14ac:dyDescent="0.2">
      <c r="P24599" s="75"/>
      <c r="Q24599" s="75"/>
      <c r="W24599" s="75"/>
      <c r="AD24599" s="77"/>
    </row>
    <row r="24600" spans="16:30" ht="4.5" customHeight="1" x14ac:dyDescent="0.2">
      <c r="P24600" s="75"/>
      <c r="Q24600" s="75"/>
      <c r="W24600" s="75"/>
      <c r="AD24600" s="77"/>
    </row>
    <row r="24601" spans="16:30" ht="4.5" customHeight="1" x14ac:dyDescent="0.2">
      <c r="P24601" s="75"/>
      <c r="Q24601" s="75"/>
      <c r="W24601" s="75"/>
      <c r="AD24601" s="77"/>
    </row>
    <row r="24602" spans="16:30" ht="4.5" customHeight="1" x14ac:dyDescent="0.2">
      <c r="P24602" s="75"/>
      <c r="Q24602" s="75"/>
      <c r="W24602" s="75"/>
      <c r="AD24602" s="77"/>
    </row>
    <row r="24603" spans="16:30" ht="4.5" customHeight="1" x14ac:dyDescent="0.2">
      <c r="P24603" s="75"/>
      <c r="Q24603" s="75"/>
      <c r="W24603" s="75"/>
      <c r="AD24603" s="77"/>
    </row>
    <row r="24604" spans="16:30" ht="4.5" customHeight="1" x14ac:dyDescent="0.2">
      <c r="P24604" s="75"/>
      <c r="Q24604" s="75"/>
      <c r="W24604" s="75"/>
      <c r="AD24604" s="77"/>
    </row>
    <row r="24605" spans="16:30" ht="4.5" customHeight="1" x14ac:dyDescent="0.2">
      <c r="P24605" s="75"/>
      <c r="Q24605" s="75"/>
      <c r="W24605" s="75"/>
      <c r="AD24605" s="77"/>
    </row>
    <row r="24606" spans="16:30" ht="4.5" customHeight="1" x14ac:dyDescent="0.2">
      <c r="P24606" s="75"/>
      <c r="Q24606" s="75"/>
      <c r="W24606" s="75"/>
      <c r="AD24606" s="77"/>
    </row>
    <row r="24607" spans="16:30" ht="4.5" customHeight="1" x14ac:dyDescent="0.2">
      <c r="P24607" s="75"/>
      <c r="Q24607" s="75"/>
      <c r="W24607" s="75"/>
      <c r="AD24607" s="77"/>
    </row>
    <row r="24608" spans="16:30" ht="4.5" customHeight="1" x14ac:dyDescent="0.2">
      <c r="P24608" s="75"/>
      <c r="Q24608" s="75"/>
      <c r="W24608" s="75"/>
      <c r="AD24608" s="77"/>
    </row>
    <row r="24609" spans="16:30" ht="4.5" customHeight="1" x14ac:dyDescent="0.2">
      <c r="P24609" s="75"/>
      <c r="Q24609" s="75"/>
      <c r="W24609" s="75"/>
      <c r="AD24609" s="77"/>
    </row>
    <row r="24610" spans="16:30" ht="4.5" customHeight="1" x14ac:dyDescent="0.2">
      <c r="P24610" s="75"/>
      <c r="Q24610" s="75"/>
      <c r="W24610" s="75"/>
      <c r="AD24610" s="77"/>
    </row>
    <row r="24611" spans="16:30" ht="4.5" customHeight="1" x14ac:dyDescent="0.2">
      <c r="P24611" s="75"/>
      <c r="Q24611" s="75"/>
      <c r="W24611" s="75"/>
      <c r="AD24611" s="77"/>
    </row>
    <row r="24612" spans="16:30" ht="4.5" customHeight="1" x14ac:dyDescent="0.2">
      <c r="P24612" s="75"/>
      <c r="Q24612" s="75"/>
      <c r="W24612" s="75"/>
      <c r="AD24612" s="77"/>
    </row>
    <row r="24613" spans="16:30" ht="4.5" customHeight="1" x14ac:dyDescent="0.2">
      <c r="P24613" s="75"/>
      <c r="Q24613" s="75"/>
      <c r="W24613" s="75"/>
      <c r="AD24613" s="77"/>
    </row>
    <row r="24614" spans="16:30" ht="4.5" customHeight="1" x14ac:dyDescent="0.2">
      <c r="P24614" s="75"/>
      <c r="Q24614" s="75"/>
      <c r="W24614" s="75"/>
      <c r="AD24614" s="77"/>
    </row>
    <row r="24615" spans="16:30" ht="4.5" customHeight="1" x14ac:dyDescent="0.2">
      <c r="P24615" s="75"/>
      <c r="Q24615" s="75"/>
      <c r="W24615" s="75"/>
      <c r="AD24615" s="77"/>
    </row>
    <row r="24616" spans="16:30" ht="4.5" customHeight="1" x14ac:dyDescent="0.2">
      <c r="P24616" s="75"/>
      <c r="Q24616" s="75"/>
      <c r="W24616" s="75"/>
      <c r="AD24616" s="77"/>
    </row>
    <row r="24617" spans="16:30" ht="4.5" customHeight="1" x14ac:dyDescent="0.2">
      <c r="P24617" s="75"/>
      <c r="Q24617" s="75"/>
      <c r="W24617" s="75"/>
      <c r="AD24617" s="77"/>
    </row>
    <row r="24618" spans="16:30" ht="4.5" customHeight="1" x14ac:dyDescent="0.2">
      <c r="P24618" s="75"/>
      <c r="Q24618" s="75"/>
      <c r="W24618" s="75"/>
      <c r="AD24618" s="77"/>
    </row>
    <row r="24619" spans="16:30" ht="4.5" customHeight="1" x14ac:dyDescent="0.2">
      <c r="P24619" s="75"/>
      <c r="Q24619" s="75"/>
      <c r="W24619" s="75"/>
      <c r="AD24619" s="77"/>
    </row>
    <row r="24620" spans="16:30" ht="4.5" customHeight="1" x14ac:dyDescent="0.2">
      <c r="P24620" s="75"/>
      <c r="Q24620" s="75"/>
      <c r="W24620" s="75"/>
      <c r="AD24620" s="77"/>
    </row>
    <row r="24621" spans="16:30" ht="4.5" customHeight="1" x14ac:dyDescent="0.2">
      <c r="P24621" s="75"/>
      <c r="Q24621" s="75"/>
      <c r="W24621" s="75"/>
      <c r="AD24621" s="77"/>
    </row>
    <row r="24622" spans="16:30" ht="4.5" customHeight="1" x14ac:dyDescent="0.2">
      <c r="P24622" s="75"/>
      <c r="Q24622" s="75"/>
      <c r="W24622" s="75"/>
      <c r="AD24622" s="77"/>
    </row>
    <row r="24623" spans="16:30" ht="4.5" customHeight="1" x14ac:dyDescent="0.2">
      <c r="P24623" s="75"/>
      <c r="Q24623" s="75"/>
      <c r="W24623" s="75"/>
      <c r="AD24623" s="77"/>
    </row>
    <row r="24624" spans="16:30" ht="4.5" customHeight="1" x14ac:dyDescent="0.2">
      <c r="P24624" s="75"/>
      <c r="Q24624" s="75"/>
      <c r="W24624" s="75"/>
      <c r="AD24624" s="77"/>
    </row>
    <row r="24625" spans="16:30" ht="4.5" customHeight="1" x14ac:dyDescent="0.2">
      <c r="P24625" s="75"/>
      <c r="Q24625" s="75"/>
      <c r="W24625" s="75"/>
      <c r="AD24625" s="77"/>
    </row>
    <row r="24626" spans="16:30" ht="4.5" customHeight="1" x14ac:dyDescent="0.2">
      <c r="P24626" s="75"/>
      <c r="Q24626" s="75"/>
      <c r="W24626" s="75"/>
      <c r="AD24626" s="77"/>
    </row>
    <row r="24627" spans="16:30" ht="4.5" customHeight="1" x14ac:dyDescent="0.2">
      <c r="P24627" s="75"/>
      <c r="Q24627" s="75"/>
      <c r="W24627" s="75"/>
      <c r="AD24627" s="77"/>
    </row>
    <row r="24628" spans="16:30" ht="4.5" customHeight="1" x14ac:dyDescent="0.2">
      <c r="P24628" s="75"/>
      <c r="Q24628" s="75"/>
      <c r="W24628" s="75"/>
      <c r="AD24628" s="77"/>
    </row>
    <row r="24629" spans="16:30" ht="4.5" customHeight="1" x14ac:dyDescent="0.2">
      <c r="P24629" s="75"/>
      <c r="Q24629" s="75"/>
      <c r="W24629" s="75"/>
      <c r="AD24629" s="77"/>
    </row>
    <row r="24630" spans="16:30" ht="4.5" customHeight="1" x14ac:dyDescent="0.2">
      <c r="P24630" s="75"/>
      <c r="Q24630" s="75"/>
      <c r="W24630" s="75"/>
      <c r="AD24630" s="77"/>
    </row>
    <row r="24631" spans="16:30" ht="4.5" customHeight="1" x14ac:dyDescent="0.2">
      <c r="P24631" s="75"/>
      <c r="Q24631" s="75"/>
      <c r="W24631" s="75"/>
      <c r="AD24631" s="77"/>
    </row>
    <row r="24632" spans="16:30" ht="4.5" customHeight="1" x14ac:dyDescent="0.2">
      <c r="P24632" s="75"/>
      <c r="Q24632" s="75"/>
      <c r="W24632" s="75"/>
      <c r="AD24632" s="77"/>
    </row>
    <row r="24633" spans="16:30" ht="4.5" customHeight="1" x14ac:dyDescent="0.2">
      <c r="P24633" s="75"/>
      <c r="Q24633" s="75"/>
      <c r="W24633" s="75"/>
      <c r="AD24633" s="77"/>
    </row>
    <row r="24634" spans="16:30" ht="4.5" customHeight="1" x14ac:dyDescent="0.2">
      <c r="P24634" s="75"/>
      <c r="Q24634" s="75"/>
      <c r="W24634" s="75"/>
      <c r="AD24634" s="77"/>
    </row>
    <row r="24635" spans="16:30" ht="4.5" customHeight="1" x14ac:dyDescent="0.2">
      <c r="P24635" s="75"/>
      <c r="Q24635" s="75"/>
      <c r="W24635" s="75"/>
      <c r="AD24635" s="77"/>
    </row>
    <row r="24636" spans="16:30" ht="4.5" customHeight="1" x14ac:dyDescent="0.2">
      <c r="P24636" s="75"/>
      <c r="Q24636" s="75"/>
      <c r="W24636" s="75"/>
      <c r="AD24636" s="77"/>
    </row>
    <row r="24637" spans="16:30" ht="4.5" customHeight="1" x14ac:dyDescent="0.2">
      <c r="P24637" s="75"/>
      <c r="Q24637" s="75"/>
      <c r="W24637" s="75"/>
      <c r="AD24637" s="77"/>
    </row>
    <row r="24638" spans="16:30" ht="4.5" customHeight="1" x14ac:dyDescent="0.2">
      <c r="P24638" s="75"/>
      <c r="Q24638" s="75"/>
      <c r="W24638" s="75"/>
      <c r="AD24638" s="77"/>
    </row>
    <row r="24639" spans="16:30" ht="4.5" customHeight="1" x14ac:dyDescent="0.2">
      <c r="P24639" s="75"/>
      <c r="Q24639" s="75"/>
      <c r="W24639" s="75"/>
      <c r="AD24639" s="77"/>
    </row>
    <row r="24640" spans="16:30" ht="4.5" customHeight="1" x14ac:dyDescent="0.2">
      <c r="P24640" s="75"/>
      <c r="Q24640" s="75"/>
      <c r="W24640" s="75"/>
      <c r="AD24640" s="77"/>
    </row>
    <row r="24641" spans="16:30" ht="4.5" customHeight="1" x14ac:dyDescent="0.2">
      <c r="P24641" s="75"/>
      <c r="Q24641" s="75"/>
      <c r="W24641" s="75"/>
      <c r="AD24641" s="77"/>
    </row>
    <row r="24642" spans="16:30" ht="4.5" customHeight="1" x14ac:dyDescent="0.2">
      <c r="P24642" s="75"/>
      <c r="Q24642" s="75"/>
      <c r="W24642" s="75"/>
      <c r="AD24642" s="77"/>
    </row>
    <row r="24643" spans="16:30" ht="4.5" customHeight="1" x14ac:dyDescent="0.2">
      <c r="P24643" s="75"/>
      <c r="Q24643" s="75"/>
      <c r="W24643" s="75"/>
      <c r="AD24643" s="77"/>
    </row>
    <row r="24644" spans="16:30" ht="4.5" customHeight="1" x14ac:dyDescent="0.2">
      <c r="P24644" s="75"/>
      <c r="Q24644" s="75"/>
      <c r="W24644" s="75"/>
      <c r="AD24644" s="77"/>
    </row>
    <row r="24645" spans="16:30" ht="4.5" customHeight="1" x14ac:dyDescent="0.2">
      <c r="P24645" s="75"/>
      <c r="Q24645" s="75"/>
      <c r="W24645" s="75"/>
      <c r="AD24645" s="77"/>
    </row>
    <row r="24646" spans="16:30" ht="4.5" customHeight="1" x14ac:dyDescent="0.2">
      <c r="P24646" s="75"/>
      <c r="Q24646" s="75"/>
      <c r="W24646" s="75"/>
      <c r="AD24646" s="77"/>
    </row>
    <row r="24647" spans="16:30" ht="4.5" customHeight="1" x14ac:dyDescent="0.2">
      <c r="P24647" s="75"/>
      <c r="Q24647" s="75"/>
      <c r="W24647" s="75"/>
      <c r="AD24647" s="77"/>
    </row>
    <row r="24648" spans="16:30" ht="4.5" customHeight="1" x14ac:dyDescent="0.2">
      <c r="P24648" s="75"/>
      <c r="Q24648" s="75"/>
      <c r="W24648" s="75"/>
      <c r="AD24648" s="77"/>
    </row>
    <row r="24649" spans="16:30" ht="4.5" customHeight="1" x14ac:dyDescent="0.2">
      <c r="P24649" s="75"/>
      <c r="Q24649" s="75"/>
      <c r="W24649" s="75"/>
      <c r="AD24649" s="77"/>
    </row>
    <row r="24650" spans="16:30" ht="4.5" customHeight="1" x14ac:dyDescent="0.2">
      <c r="P24650" s="75"/>
      <c r="Q24650" s="75"/>
      <c r="W24650" s="75"/>
      <c r="AD24650" s="77"/>
    </row>
    <row r="24651" spans="16:30" ht="4.5" customHeight="1" x14ac:dyDescent="0.2">
      <c r="P24651" s="75"/>
      <c r="Q24651" s="75"/>
      <c r="W24651" s="75"/>
      <c r="AD24651" s="77"/>
    </row>
    <row r="24652" spans="16:30" ht="4.5" customHeight="1" x14ac:dyDescent="0.2">
      <c r="P24652" s="75"/>
      <c r="Q24652" s="75"/>
      <c r="W24652" s="75"/>
      <c r="AD24652" s="77"/>
    </row>
    <row r="24653" spans="16:30" ht="4.5" customHeight="1" x14ac:dyDescent="0.2">
      <c r="P24653" s="75"/>
      <c r="Q24653" s="75"/>
      <c r="W24653" s="75"/>
      <c r="AD24653" s="77"/>
    </row>
    <row r="24654" spans="16:30" ht="4.5" customHeight="1" x14ac:dyDescent="0.2">
      <c r="P24654" s="75"/>
      <c r="Q24654" s="75"/>
      <c r="W24654" s="75"/>
      <c r="AD24654" s="77"/>
    </row>
    <row r="24655" spans="16:30" ht="4.5" customHeight="1" x14ac:dyDescent="0.2">
      <c r="P24655" s="75"/>
      <c r="Q24655" s="75"/>
      <c r="W24655" s="75"/>
      <c r="AD24655" s="77"/>
    </row>
    <row r="24656" spans="16:30" ht="4.5" customHeight="1" x14ac:dyDescent="0.2">
      <c r="P24656" s="75"/>
      <c r="Q24656" s="75"/>
      <c r="W24656" s="75"/>
      <c r="AD24656" s="77"/>
    </row>
    <row r="24657" spans="16:30" ht="4.5" customHeight="1" x14ac:dyDescent="0.2">
      <c r="P24657" s="75"/>
      <c r="Q24657" s="75"/>
      <c r="W24657" s="75"/>
      <c r="AD24657" s="77"/>
    </row>
    <row r="24658" spans="16:30" ht="4.5" customHeight="1" x14ac:dyDescent="0.2">
      <c r="P24658" s="75"/>
      <c r="Q24658" s="75"/>
      <c r="W24658" s="75"/>
      <c r="AD24658" s="77"/>
    </row>
    <row r="24659" spans="16:30" ht="4.5" customHeight="1" x14ac:dyDescent="0.2">
      <c r="P24659" s="75"/>
      <c r="Q24659" s="75"/>
      <c r="W24659" s="75"/>
      <c r="AD24659" s="77"/>
    </row>
    <row r="24660" spans="16:30" ht="4.5" customHeight="1" x14ac:dyDescent="0.2">
      <c r="P24660" s="75"/>
      <c r="Q24660" s="75"/>
      <c r="W24660" s="75"/>
      <c r="AD24660" s="77"/>
    </row>
    <row r="24661" spans="16:30" ht="4.5" customHeight="1" x14ac:dyDescent="0.2">
      <c r="P24661" s="75"/>
      <c r="Q24661" s="75"/>
      <c r="W24661" s="75"/>
      <c r="AD24661" s="77"/>
    </row>
    <row r="24662" spans="16:30" ht="4.5" customHeight="1" x14ac:dyDescent="0.2">
      <c r="P24662" s="75"/>
      <c r="Q24662" s="75"/>
      <c r="W24662" s="75"/>
      <c r="AD24662" s="77"/>
    </row>
    <row r="24663" spans="16:30" ht="4.5" customHeight="1" x14ac:dyDescent="0.2">
      <c r="P24663" s="75"/>
      <c r="Q24663" s="75"/>
      <c r="W24663" s="75"/>
      <c r="AD24663" s="77"/>
    </row>
    <row r="24664" spans="16:30" ht="4.5" customHeight="1" x14ac:dyDescent="0.2">
      <c r="P24664" s="75"/>
      <c r="Q24664" s="75"/>
      <c r="W24664" s="75"/>
      <c r="AD24664" s="77"/>
    </row>
    <row r="24665" spans="16:30" ht="4.5" customHeight="1" x14ac:dyDescent="0.2">
      <c r="P24665" s="75"/>
      <c r="Q24665" s="75"/>
      <c r="W24665" s="75"/>
      <c r="AD24665" s="77"/>
    </row>
    <row r="24666" spans="16:30" ht="4.5" customHeight="1" x14ac:dyDescent="0.2">
      <c r="P24666" s="75"/>
      <c r="Q24666" s="75"/>
      <c r="W24666" s="75"/>
      <c r="AD24666" s="77"/>
    </row>
    <row r="24667" spans="16:30" ht="4.5" customHeight="1" x14ac:dyDescent="0.2">
      <c r="P24667" s="75"/>
      <c r="Q24667" s="75"/>
      <c r="W24667" s="75"/>
      <c r="AD24667" s="77"/>
    </row>
    <row r="24668" spans="16:30" ht="4.5" customHeight="1" x14ac:dyDescent="0.2">
      <c r="P24668" s="75"/>
      <c r="Q24668" s="75"/>
      <c r="W24668" s="75"/>
      <c r="AD24668" s="77"/>
    </row>
    <row r="24669" spans="16:30" ht="4.5" customHeight="1" x14ac:dyDescent="0.2">
      <c r="P24669" s="75"/>
      <c r="Q24669" s="75"/>
      <c r="W24669" s="75"/>
      <c r="AD24669" s="77"/>
    </row>
    <row r="24670" spans="16:30" ht="4.5" customHeight="1" x14ac:dyDescent="0.2">
      <c r="P24670" s="75"/>
      <c r="Q24670" s="75"/>
      <c r="W24670" s="75"/>
      <c r="AD24670" s="77"/>
    </row>
    <row r="24671" spans="16:30" ht="4.5" customHeight="1" x14ac:dyDescent="0.2">
      <c r="P24671" s="75"/>
      <c r="Q24671" s="75"/>
      <c r="W24671" s="75"/>
      <c r="AD24671" s="77"/>
    </row>
    <row r="24672" spans="16:30" ht="4.5" customHeight="1" x14ac:dyDescent="0.2">
      <c r="P24672" s="75"/>
      <c r="Q24672" s="75"/>
      <c r="W24672" s="75"/>
      <c r="AD24672" s="77"/>
    </row>
    <row r="24673" spans="16:30" ht="4.5" customHeight="1" x14ac:dyDescent="0.2">
      <c r="P24673" s="75"/>
      <c r="Q24673" s="75"/>
      <c r="W24673" s="75"/>
      <c r="AD24673" s="77"/>
    </row>
    <row r="24674" spans="16:30" ht="4.5" customHeight="1" x14ac:dyDescent="0.2">
      <c r="P24674" s="75"/>
      <c r="Q24674" s="75"/>
      <c r="W24674" s="75"/>
      <c r="AD24674" s="77"/>
    </row>
    <row r="24675" spans="16:30" ht="4.5" customHeight="1" x14ac:dyDescent="0.2">
      <c r="P24675" s="75"/>
      <c r="Q24675" s="75"/>
      <c r="W24675" s="75"/>
      <c r="AD24675" s="77"/>
    </row>
    <row r="24676" spans="16:30" ht="4.5" customHeight="1" x14ac:dyDescent="0.2">
      <c r="P24676" s="75"/>
      <c r="Q24676" s="75"/>
      <c r="W24676" s="75"/>
      <c r="AD24676" s="77"/>
    </row>
    <row r="24677" spans="16:30" ht="4.5" customHeight="1" x14ac:dyDescent="0.2">
      <c r="P24677" s="75"/>
      <c r="Q24677" s="75"/>
      <c r="W24677" s="75"/>
      <c r="AD24677" s="77"/>
    </row>
    <row r="24678" spans="16:30" ht="4.5" customHeight="1" x14ac:dyDescent="0.2">
      <c r="P24678" s="75"/>
      <c r="Q24678" s="75"/>
      <c r="W24678" s="75"/>
      <c r="AD24678" s="77"/>
    </row>
    <row r="24679" spans="16:30" ht="4.5" customHeight="1" x14ac:dyDescent="0.2">
      <c r="P24679" s="75"/>
      <c r="Q24679" s="75"/>
      <c r="W24679" s="75"/>
      <c r="AD24679" s="77"/>
    </row>
    <row r="24680" spans="16:30" ht="4.5" customHeight="1" x14ac:dyDescent="0.2">
      <c r="P24680" s="75"/>
      <c r="Q24680" s="75"/>
      <c r="W24680" s="75"/>
      <c r="AD24680" s="77"/>
    </row>
    <row r="24681" spans="16:30" ht="4.5" customHeight="1" x14ac:dyDescent="0.2">
      <c r="P24681" s="75"/>
      <c r="Q24681" s="75"/>
      <c r="W24681" s="75"/>
      <c r="AD24681" s="77"/>
    </row>
    <row r="24682" spans="16:30" ht="4.5" customHeight="1" x14ac:dyDescent="0.2">
      <c r="P24682" s="75"/>
      <c r="Q24682" s="75"/>
      <c r="W24682" s="75"/>
      <c r="AD24682" s="77"/>
    </row>
    <row r="24683" spans="16:30" ht="4.5" customHeight="1" x14ac:dyDescent="0.2">
      <c r="P24683" s="75"/>
      <c r="Q24683" s="75"/>
      <c r="W24683" s="75"/>
      <c r="AD24683" s="77"/>
    </row>
    <row r="24684" spans="16:30" ht="4.5" customHeight="1" x14ac:dyDescent="0.2">
      <c r="P24684" s="75"/>
      <c r="Q24684" s="75"/>
      <c r="W24684" s="75"/>
      <c r="AD24684" s="77"/>
    </row>
    <row r="24685" spans="16:30" ht="4.5" customHeight="1" x14ac:dyDescent="0.2">
      <c r="P24685" s="75"/>
      <c r="Q24685" s="75"/>
      <c r="W24685" s="75"/>
      <c r="AD24685" s="77"/>
    </row>
    <row r="24686" spans="16:30" ht="4.5" customHeight="1" x14ac:dyDescent="0.2">
      <c r="P24686" s="75"/>
      <c r="Q24686" s="75"/>
      <c r="W24686" s="75"/>
      <c r="AD24686" s="77"/>
    </row>
    <row r="24687" spans="16:30" ht="4.5" customHeight="1" x14ac:dyDescent="0.2">
      <c r="P24687" s="75"/>
      <c r="Q24687" s="75"/>
      <c r="W24687" s="75"/>
      <c r="AD24687" s="77"/>
    </row>
    <row r="24688" spans="16:30" ht="4.5" customHeight="1" x14ac:dyDescent="0.2">
      <c r="P24688" s="75"/>
      <c r="Q24688" s="75"/>
      <c r="W24688" s="75"/>
      <c r="AD24688" s="77"/>
    </row>
    <row r="24689" spans="16:30" ht="4.5" customHeight="1" x14ac:dyDescent="0.2">
      <c r="P24689" s="75"/>
      <c r="Q24689" s="75"/>
      <c r="W24689" s="75"/>
      <c r="AD24689" s="77"/>
    </row>
    <row r="24690" spans="16:30" ht="4.5" customHeight="1" x14ac:dyDescent="0.2">
      <c r="P24690" s="75"/>
      <c r="Q24690" s="75"/>
      <c r="W24690" s="75"/>
      <c r="AD24690" s="77"/>
    </row>
    <row r="24691" spans="16:30" ht="4.5" customHeight="1" x14ac:dyDescent="0.2">
      <c r="P24691" s="75"/>
      <c r="Q24691" s="75"/>
      <c r="W24691" s="75"/>
      <c r="AD24691" s="77"/>
    </row>
    <row r="24692" spans="16:30" ht="4.5" customHeight="1" x14ac:dyDescent="0.2">
      <c r="P24692" s="75"/>
      <c r="Q24692" s="75"/>
      <c r="W24692" s="75"/>
      <c r="AD24692" s="77"/>
    </row>
    <row r="24693" spans="16:30" ht="4.5" customHeight="1" x14ac:dyDescent="0.2">
      <c r="P24693" s="75"/>
      <c r="Q24693" s="75"/>
      <c r="W24693" s="75"/>
      <c r="AD24693" s="77"/>
    </row>
    <row r="24694" spans="16:30" ht="4.5" customHeight="1" x14ac:dyDescent="0.2">
      <c r="P24694" s="75"/>
      <c r="Q24694" s="75"/>
      <c r="W24694" s="75"/>
      <c r="AD24694" s="77"/>
    </row>
    <row r="24695" spans="16:30" ht="4.5" customHeight="1" x14ac:dyDescent="0.2">
      <c r="P24695" s="75"/>
      <c r="Q24695" s="75"/>
      <c r="W24695" s="75"/>
      <c r="AD24695" s="77"/>
    </row>
    <row r="24696" spans="16:30" ht="4.5" customHeight="1" x14ac:dyDescent="0.2">
      <c r="P24696" s="75"/>
      <c r="Q24696" s="75"/>
      <c r="W24696" s="75"/>
      <c r="AD24696" s="77"/>
    </row>
    <row r="24697" spans="16:30" ht="4.5" customHeight="1" x14ac:dyDescent="0.2">
      <c r="P24697" s="75"/>
      <c r="Q24697" s="75"/>
      <c r="W24697" s="75"/>
      <c r="AD24697" s="77"/>
    </row>
    <row r="24698" spans="16:30" ht="4.5" customHeight="1" x14ac:dyDescent="0.2">
      <c r="P24698" s="75"/>
      <c r="Q24698" s="75"/>
      <c r="W24698" s="75"/>
      <c r="AD24698" s="77"/>
    </row>
    <row r="24699" spans="16:30" ht="4.5" customHeight="1" x14ac:dyDescent="0.2">
      <c r="P24699" s="75"/>
      <c r="Q24699" s="75"/>
      <c r="W24699" s="75"/>
      <c r="AD24699" s="77"/>
    </row>
    <row r="24700" spans="16:30" ht="4.5" customHeight="1" x14ac:dyDescent="0.2">
      <c r="P24700" s="75"/>
      <c r="Q24700" s="75"/>
      <c r="W24700" s="75"/>
      <c r="AD24700" s="77"/>
    </row>
    <row r="24701" spans="16:30" ht="4.5" customHeight="1" x14ac:dyDescent="0.2">
      <c r="P24701" s="75"/>
      <c r="Q24701" s="75"/>
      <c r="W24701" s="75"/>
      <c r="AD24701" s="77"/>
    </row>
    <row r="24702" spans="16:30" ht="4.5" customHeight="1" x14ac:dyDescent="0.2">
      <c r="P24702" s="75"/>
      <c r="Q24702" s="75"/>
      <c r="W24702" s="75"/>
      <c r="AD24702" s="77"/>
    </row>
    <row r="24703" spans="16:30" ht="4.5" customHeight="1" x14ac:dyDescent="0.2">
      <c r="P24703" s="75"/>
      <c r="Q24703" s="75"/>
      <c r="W24703" s="75"/>
      <c r="AD24703" s="77"/>
    </row>
    <row r="24704" spans="16:30" ht="4.5" customHeight="1" x14ac:dyDescent="0.2">
      <c r="P24704" s="75"/>
      <c r="Q24704" s="75"/>
      <c r="W24704" s="75"/>
      <c r="AD24704" s="77"/>
    </row>
    <row r="24705" spans="16:30" ht="4.5" customHeight="1" x14ac:dyDescent="0.2">
      <c r="P24705" s="75"/>
      <c r="Q24705" s="75"/>
      <c r="W24705" s="75"/>
      <c r="AD24705" s="77"/>
    </row>
    <row r="24706" spans="16:30" ht="4.5" customHeight="1" x14ac:dyDescent="0.2">
      <c r="P24706" s="75"/>
      <c r="Q24706" s="75"/>
      <c r="W24706" s="75"/>
      <c r="AD24706" s="77"/>
    </row>
    <row r="24707" spans="16:30" ht="4.5" customHeight="1" x14ac:dyDescent="0.2">
      <c r="P24707" s="75"/>
      <c r="Q24707" s="75"/>
      <c r="W24707" s="75"/>
      <c r="AD24707" s="77"/>
    </row>
    <row r="24708" spans="16:30" ht="4.5" customHeight="1" x14ac:dyDescent="0.2">
      <c r="P24708" s="75"/>
      <c r="Q24708" s="75"/>
      <c r="W24708" s="75"/>
      <c r="AD24708" s="77"/>
    </row>
    <row r="24709" spans="16:30" ht="4.5" customHeight="1" x14ac:dyDescent="0.2">
      <c r="P24709" s="75"/>
      <c r="Q24709" s="75"/>
      <c r="W24709" s="75"/>
      <c r="AD24709" s="77"/>
    </row>
    <row r="24710" spans="16:30" ht="4.5" customHeight="1" x14ac:dyDescent="0.2">
      <c r="P24710" s="75"/>
      <c r="Q24710" s="75"/>
      <c r="W24710" s="75"/>
      <c r="AD24710" s="77"/>
    </row>
    <row r="24711" spans="16:30" ht="4.5" customHeight="1" x14ac:dyDescent="0.2">
      <c r="P24711" s="75"/>
      <c r="Q24711" s="75"/>
      <c r="W24711" s="75"/>
      <c r="AD24711" s="77"/>
    </row>
    <row r="24712" spans="16:30" ht="4.5" customHeight="1" x14ac:dyDescent="0.2">
      <c r="P24712" s="75"/>
      <c r="Q24712" s="75"/>
      <c r="W24712" s="75"/>
      <c r="AD24712" s="77"/>
    </row>
    <row r="24713" spans="16:30" ht="4.5" customHeight="1" x14ac:dyDescent="0.2">
      <c r="P24713" s="75"/>
      <c r="Q24713" s="75"/>
      <c r="W24713" s="75"/>
      <c r="AD24713" s="77"/>
    </row>
    <row r="24714" spans="16:30" ht="4.5" customHeight="1" x14ac:dyDescent="0.2">
      <c r="P24714" s="75"/>
      <c r="Q24714" s="75"/>
      <c r="W24714" s="75"/>
      <c r="AD24714" s="77"/>
    </row>
    <row r="24715" spans="16:30" ht="4.5" customHeight="1" x14ac:dyDescent="0.2">
      <c r="P24715" s="75"/>
      <c r="Q24715" s="75"/>
      <c r="W24715" s="75"/>
      <c r="AD24715" s="77"/>
    </row>
    <row r="24716" spans="16:30" ht="4.5" customHeight="1" x14ac:dyDescent="0.2">
      <c r="P24716" s="75"/>
      <c r="Q24716" s="75"/>
      <c r="W24716" s="75"/>
      <c r="AD24716" s="77"/>
    </row>
    <row r="24717" spans="16:30" ht="4.5" customHeight="1" x14ac:dyDescent="0.2">
      <c r="P24717" s="75"/>
      <c r="Q24717" s="75"/>
      <c r="W24717" s="75"/>
      <c r="AD24717" s="77"/>
    </row>
    <row r="24718" spans="16:30" ht="4.5" customHeight="1" x14ac:dyDescent="0.2">
      <c r="P24718" s="75"/>
      <c r="Q24718" s="75"/>
      <c r="W24718" s="75"/>
      <c r="AD24718" s="77"/>
    </row>
    <row r="24719" spans="16:30" ht="4.5" customHeight="1" x14ac:dyDescent="0.2">
      <c r="P24719" s="75"/>
      <c r="Q24719" s="75"/>
      <c r="W24719" s="75"/>
      <c r="AD24719" s="77"/>
    </row>
    <row r="24720" spans="16:30" ht="4.5" customHeight="1" x14ac:dyDescent="0.2">
      <c r="P24720" s="75"/>
      <c r="Q24720" s="75"/>
      <c r="W24720" s="75"/>
      <c r="AD24720" s="77"/>
    </row>
    <row r="24721" spans="16:30" ht="4.5" customHeight="1" x14ac:dyDescent="0.2">
      <c r="P24721" s="75"/>
      <c r="Q24721" s="75"/>
      <c r="W24721" s="75"/>
      <c r="AD24721" s="77"/>
    </row>
    <row r="24722" spans="16:30" ht="4.5" customHeight="1" x14ac:dyDescent="0.2">
      <c r="P24722" s="75"/>
      <c r="Q24722" s="75"/>
      <c r="W24722" s="75"/>
      <c r="AD24722" s="77"/>
    </row>
    <row r="24723" spans="16:30" ht="4.5" customHeight="1" x14ac:dyDescent="0.2">
      <c r="P24723" s="75"/>
      <c r="Q24723" s="75"/>
      <c r="W24723" s="75"/>
      <c r="AD24723" s="77"/>
    </row>
    <row r="24724" spans="16:30" ht="4.5" customHeight="1" x14ac:dyDescent="0.2">
      <c r="P24724" s="75"/>
      <c r="Q24724" s="75"/>
      <c r="W24724" s="75"/>
      <c r="AD24724" s="77"/>
    </row>
    <row r="24725" spans="16:30" ht="4.5" customHeight="1" x14ac:dyDescent="0.2">
      <c r="P24725" s="75"/>
      <c r="Q24725" s="75"/>
      <c r="W24725" s="75"/>
      <c r="AD24725" s="77"/>
    </row>
    <row r="24726" spans="16:30" ht="4.5" customHeight="1" x14ac:dyDescent="0.2">
      <c r="P24726" s="75"/>
      <c r="Q24726" s="75"/>
      <c r="W24726" s="75"/>
      <c r="AD24726" s="77"/>
    </row>
    <row r="24727" spans="16:30" ht="4.5" customHeight="1" x14ac:dyDescent="0.2">
      <c r="P24727" s="75"/>
      <c r="Q24727" s="75"/>
      <c r="W24727" s="75"/>
      <c r="AD24727" s="77"/>
    </row>
    <row r="24728" spans="16:30" ht="4.5" customHeight="1" x14ac:dyDescent="0.2">
      <c r="P24728" s="75"/>
      <c r="Q24728" s="75"/>
      <c r="W24728" s="75"/>
      <c r="AD24728" s="77"/>
    </row>
    <row r="24729" spans="16:30" ht="4.5" customHeight="1" x14ac:dyDescent="0.2">
      <c r="P24729" s="75"/>
      <c r="Q24729" s="75"/>
      <c r="W24729" s="75"/>
      <c r="AD24729" s="77"/>
    </row>
    <row r="24730" spans="16:30" ht="4.5" customHeight="1" x14ac:dyDescent="0.2">
      <c r="P24730" s="75"/>
      <c r="Q24730" s="75"/>
      <c r="W24730" s="75"/>
      <c r="AD24730" s="77"/>
    </row>
    <row r="24731" spans="16:30" ht="4.5" customHeight="1" x14ac:dyDescent="0.2">
      <c r="P24731" s="75"/>
      <c r="Q24731" s="75"/>
      <c r="W24731" s="75"/>
      <c r="AD24731" s="77"/>
    </row>
    <row r="24732" spans="16:30" ht="4.5" customHeight="1" x14ac:dyDescent="0.2">
      <c r="P24732" s="75"/>
      <c r="Q24732" s="75"/>
      <c r="W24732" s="75"/>
      <c r="AD24732" s="77"/>
    </row>
    <row r="24733" spans="16:30" ht="4.5" customHeight="1" x14ac:dyDescent="0.2">
      <c r="P24733" s="75"/>
      <c r="Q24733" s="75"/>
      <c r="W24733" s="75"/>
      <c r="AD24733" s="77"/>
    </row>
    <row r="24734" spans="16:30" ht="4.5" customHeight="1" x14ac:dyDescent="0.2">
      <c r="P24734" s="75"/>
      <c r="Q24734" s="75"/>
      <c r="W24734" s="75"/>
      <c r="AD24734" s="77"/>
    </row>
    <row r="24735" spans="16:30" ht="4.5" customHeight="1" x14ac:dyDescent="0.2">
      <c r="P24735" s="75"/>
      <c r="Q24735" s="75"/>
      <c r="W24735" s="75"/>
      <c r="AD24735" s="77"/>
    </row>
    <row r="24736" spans="16:30" ht="4.5" customHeight="1" x14ac:dyDescent="0.2">
      <c r="P24736" s="75"/>
      <c r="Q24736" s="75"/>
      <c r="W24736" s="75"/>
      <c r="AD24736" s="77"/>
    </row>
    <row r="24737" spans="16:30" ht="4.5" customHeight="1" x14ac:dyDescent="0.2">
      <c r="P24737" s="75"/>
      <c r="Q24737" s="75"/>
      <c r="W24737" s="75"/>
      <c r="AD24737" s="77"/>
    </row>
    <row r="24738" spans="16:30" ht="4.5" customHeight="1" x14ac:dyDescent="0.2">
      <c r="P24738" s="75"/>
      <c r="Q24738" s="75"/>
      <c r="W24738" s="75"/>
      <c r="AD24738" s="77"/>
    </row>
    <row r="24739" spans="16:30" ht="4.5" customHeight="1" x14ac:dyDescent="0.2">
      <c r="P24739" s="75"/>
      <c r="Q24739" s="75"/>
      <c r="W24739" s="75"/>
      <c r="AD24739" s="77"/>
    </row>
    <row r="24740" spans="16:30" ht="4.5" customHeight="1" x14ac:dyDescent="0.2">
      <c r="P24740" s="75"/>
      <c r="Q24740" s="75"/>
      <c r="W24740" s="75"/>
      <c r="AD24740" s="77"/>
    </row>
    <row r="24741" spans="16:30" ht="4.5" customHeight="1" x14ac:dyDescent="0.2">
      <c r="P24741" s="75"/>
      <c r="Q24741" s="75"/>
      <c r="W24741" s="75"/>
      <c r="AD24741" s="77"/>
    </row>
    <row r="24742" spans="16:30" ht="4.5" customHeight="1" x14ac:dyDescent="0.2">
      <c r="P24742" s="75"/>
      <c r="Q24742" s="75"/>
      <c r="W24742" s="75"/>
      <c r="AD24742" s="77"/>
    </row>
    <row r="24743" spans="16:30" ht="4.5" customHeight="1" x14ac:dyDescent="0.2">
      <c r="P24743" s="75"/>
      <c r="Q24743" s="75"/>
      <c r="W24743" s="75"/>
      <c r="AD24743" s="77"/>
    </row>
    <row r="24744" spans="16:30" ht="4.5" customHeight="1" x14ac:dyDescent="0.2">
      <c r="P24744" s="75"/>
      <c r="Q24744" s="75"/>
      <c r="W24744" s="75"/>
      <c r="AD24744" s="77"/>
    </row>
    <row r="24745" spans="16:30" ht="4.5" customHeight="1" x14ac:dyDescent="0.2">
      <c r="P24745" s="75"/>
      <c r="Q24745" s="75"/>
      <c r="W24745" s="75"/>
      <c r="AD24745" s="77"/>
    </row>
    <row r="24746" spans="16:30" ht="4.5" customHeight="1" x14ac:dyDescent="0.2">
      <c r="P24746" s="75"/>
      <c r="Q24746" s="75"/>
      <c r="W24746" s="75"/>
      <c r="AD24746" s="77"/>
    </row>
    <row r="24747" spans="16:30" ht="4.5" customHeight="1" x14ac:dyDescent="0.2">
      <c r="P24747" s="75"/>
      <c r="Q24747" s="75"/>
      <c r="W24747" s="75"/>
      <c r="AD24747" s="77"/>
    </row>
    <row r="24748" spans="16:30" ht="4.5" customHeight="1" x14ac:dyDescent="0.2">
      <c r="P24748" s="75"/>
      <c r="Q24748" s="75"/>
      <c r="W24748" s="75"/>
      <c r="AD24748" s="77"/>
    </row>
    <row r="24749" spans="16:30" ht="4.5" customHeight="1" x14ac:dyDescent="0.2">
      <c r="P24749" s="75"/>
      <c r="Q24749" s="75"/>
      <c r="W24749" s="75"/>
      <c r="AD24749" s="77"/>
    </row>
    <row r="24750" spans="16:30" ht="4.5" customHeight="1" x14ac:dyDescent="0.2">
      <c r="P24750" s="75"/>
      <c r="Q24750" s="75"/>
      <c r="W24750" s="75"/>
      <c r="AD24750" s="77"/>
    </row>
    <row r="24751" spans="16:30" ht="4.5" customHeight="1" x14ac:dyDescent="0.2">
      <c r="P24751" s="75"/>
      <c r="Q24751" s="75"/>
      <c r="W24751" s="75"/>
      <c r="AD24751" s="77"/>
    </row>
    <row r="24752" spans="16:30" ht="4.5" customHeight="1" x14ac:dyDescent="0.2">
      <c r="P24752" s="75"/>
      <c r="Q24752" s="75"/>
      <c r="W24752" s="75"/>
      <c r="AD24752" s="77"/>
    </row>
    <row r="24753" spans="16:30" ht="4.5" customHeight="1" x14ac:dyDescent="0.2">
      <c r="P24753" s="75"/>
      <c r="Q24753" s="75"/>
      <c r="W24753" s="75"/>
      <c r="AD24753" s="77"/>
    </row>
    <row r="24754" spans="16:30" ht="4.5" customHeight="1" x14ac:dyDescent="0.2">
      <c r="P24754" s="75"/>
      <c r="Q24754" s="75"/>
      <c r="W24754" s="75"/>
      <c r="AD24754" s="77"/>
    </row>
    <row r="24755" spans="16:30" ht="4.5" customHeight="1" x14ac:dyDescent="0.2">
      <c r="P24755" s="75"/>
      <c r="Q24755" s="75"/>
      <c r="W24755" s="75"/>
      <c r="AD24755" s="77"/>
    </row>
    <row r="24756" spans="16:30" ht="4.5" customHeight="1" x14ac:dyDescent="0.2">
      <c r="P24756" s="75"/>
      <c r="Q24756" s="75"/>
      <c r="W24756" s="75"/>
      <c r="AD24756" s="77"/>
    </row>
    <row r="24757" spans="16:30" ht="4.5" customHeight="1" x14ac:dyDescent="0.2">
      <c r="P24757" s="75"/>
      <c r="Q24757" s="75"/>
      <c r="W24757" s="75"/>
      <c r="AD24757" s="77"/>
    </row>
    <row r="24758" spans="16:30" ht="4.5" customHeight="1" x14ac:dyDescent="0.2">
      <c r="P24758" s="75"/>
      <c r="Q24758" s="75"/>
      <c r="W24758" s="75"/>
      <c r="AD24758" s="77"/>
    </row>
    <row r="24759" spans="16:30" ht="4.5" customHeight="1" x14ac:dyDescent="0.2">
      <c r="P24759" s="75"/>
      <c r="Q24759" s="75"/>
      <c r="W24759" s="75"/>
      <c r="AD24759" s="77"/>
    </row>
    <row r="24760" spans="16:30" ht="4.5" customHeight="1" x14ac:dyDescent="0.2">
      <c r="P24760" s="75"/>
      <c r="Q24760" s="75"/>
      <c r="W24760" s="75"/>
      <c r="AD24760" s="77"/>
    </row>
    <row r="24761" spans="16:30" ht="4.5" customHeight="1" x14ac:dyDescent="0.2">
      <c r="P24761" s="75"/>
      <c r="Q24761" s="75"/>
      <c r="W24761" s="75"/>
      <c r="AD24761" s="77"/>
    </row>
    <row r="24762" spans="16:30" ht="4.5" customHeight="1" x14ac:dyDescent="0.2">
      <c r="P24762" s="75"/>
      <c r="Q24762" s="75"/>
      <c r="W24762" s="75"/>
      <c r="AD24762" s="77"/>
    </row>
    <row r="24763" spans="16:30" ht="4.5" customHeight="1" x14ac:dyDescent="0.2">
      <c r="P24763" s="75"/>
      <c r="Q24763" s="75"/>
      <c r="W24763" s="75"/>
      <c r="AD24763" s="77"/>
    </row>
    <row r="24764" spans="16:30" ht="4.5" customHeight="1" x14ac:dyDescent="0.2">
      <c r="P24764" s="75"/>
      <c r="Q24764" s="75"/>
      <c r="W24764" s="75"/>
      <c r="AD24764" s="77"/>
    </row>
    <row r="24765" spans="16:30" ht="4.5" customHeight="1" x14ac:dyDescent="0.2">
      <c r="P24765" s="75"/>
      <c r="Q24765" s="75"/>
      <c r="W24765" s="75"/>
      <c r="AD24765" s="77"/>
    </row>
    <row r="24766" spans="16:30" ht="4.5" customHeight="1" x14ac:dyDescent="0.2">
      <c r="P24766" s="75"/>
      <c r="Q24766" s="75"/>
      <c r="W24766" s="75"/>
      <c r="AD24766" s="77"/>
    </row>
    <row r="24767" spans="16:30" ht="4.5" customHeight="1" x14ac:dyDescent="0.2">
      <c r="P24767" s="75"/>
      <c r="Q24767" s="75"/>
      <c r="W24767" s="75"/>
      <c r="AD24767" s="77"/>
    </row>
    <row r="24768" spans="16:30" ht="4.5" customHeight="1" x14ac:dyDescent="0.2">
      <c r="P24768" s="75"/>
      <c r="Q24768" s="75"/>
      <c r="W24768" s="75"/>
      <c r="AD24768" s="77"/>
    </row>
    <row r="24769" spans="16:30" ht="4.5" customHeight="1" x14ac:dyDescent="0.2">
      <c r="P24769" s="75"/>
      <c r="Q24769" s="75"/>
      <c r="W24769" s="75"/>
      <c r="AD24769" s="77"/>
    </row>
    <row r="24770" spans="16:30" ht="4.5" customHeight="1" x14ac:dyDescent="0.2">
      <c r="P24770" s="75"/>
      <c r="Q24770" s="75"/>
      <c r="W24770" s="75"/>
      <c r="AD24770" s="77"/>
    </row>
    <row r="24771" spans="16:30" ht="4.5" customHeight="1" x14ac:dyDescent="0.2">
      <c r="P24771" s="75"/>
      <c r="Q24771" s="75"/>
      <c r="W24771" s="75"/>
      <c r="AD24771" s="77"/>
    </row>
    <row r="24772" spans="16:30" ht="4.5" customHeight="1" x14ac:dyDescent="0.2">
      <c r="P24772" s="75"/>
      <c r="Q24772" s="75"/>
      <c r="W24772" s="75"/>
      <c r="AD24772" s="77"/>
    </row>
    <row r="24773" spans="16:30" ht="4.5" customHeight="1" x14ac:dyDescent="0.2">
      <c r="P24773" s="75"/>
      <c r="Q24773" s="75"/>
      <c r="W24773" s="75"/>
      <c r="AD24773" s="77"/>
    </row>
    <row r="24774" spans="16:30" ht="4.5" customHeight="1" x14ac:dyDescent="0.2">
      <c r="P24774" s="75"/>
      <c r="Q24774" s="75"/>
      <c r="W24774" s="75"/>
      <c r="AD24774" s="77"/>
    </row>
    <row r="24775" spans="16:30" ht="4.5" customHeight="1" x14ac:dyDescent="0.2">
      <c r="P24775" s="75"/>
      <c r="Q24775" s="75"/>
      <c r="W24775" s="75"/>
      <c r="AD24775" s="77"/>
    </row>
    <row r="24776" spans="16:30" ht="4.5" customHeight="1" x14ac:dyDescent="0.2">
      <c r="P24776" s="75"/>
      <c r="Q24776" s="75"/>
      <c r="W24776" s="75"/>
      <c r="AD24776" s="77"/>
    </row>
    <row r="24777" spans="16:30" ht="4.5" customHeight="1" x14ac:dyDescent="0.2">
      <c r="P24777" s="75"/>
      <c r="Q24777" s="75"/>
      <c r="W24777" s="75"/>
      <c r="AD24777" s="77"/>
    </row>
    <row r="24778" spans="16:30" ht="4.5" customHeight="1" x14ac:dyDescent="0.2">
      <c r="P24778" s="75"/>
      <c r="Q24778" s="75"/>
      <c r="W24778" s="75"/>
      <c r="AD24778" s="77"/>
    </row>
    <row r="24779" spans="16:30" ht="4.5" customHeight="1" x14ac:dyDescent="0.2">
      <c r="P24779" s="75"/>
      <c r="Q24779" s="75"/>
      <c r="W24779" s="75"/>
      <c r="AD24779" s="77"/>
    </row>
    <row r="24780" spans="16:30" ht="4.5" customHeight="1" x14ac:dyDescent="0.2">
      <c r="P24780" s="75"/>
      <c r="Q24780" s="75"/>
      <c r="W24780" s="75"/>
      <c r="AD24780" s="77"/>
    </row>
    <row r="24781" spans="16:30" ht="4.5" customHeight="1" x14ac:dyDescent="0.2">
      <c r="P24781" s="75"/>
      <c r="Q24781" s="75"/>
      <c r="W24781" s="75"/>
      <c r="AD24781" s="77"/>
    </row>
    <row r="24782" spans="16:30" ht="4.5" customHeight="1" x14ac:dyDescent="0.2">
      <c r="P24782" s="75"/>
      <c r="Q24782" s="75"/>
      <c r="W24782" s="75"/>
      <c r="AD24782" s="77"/>
    </row>
    <row r="24783" spans="16:30" ht="4.5" customHeight="1" x14ac:dyDescent="0.2">
      <c r="P24783" s="75"/>
      <c r="Q24783" s="75"/>
      <c r="W24783" s="75"/>
      <c r="AD24783" s="77"/>
    </row>
    <row r="24784" spans="16:30" ht="4.5" customHeight="1" x14ac:dyDescent="0.2">
      <c r="P24784" s="75"/>
      <c r="Q24784" s="75"/>
      <c r="W24784" s="75"/>
      <c r="AD24784" s="77"/>
    </row>
    <row r="24785" spans="16:30" ht="4.5" customHeight="1" x14ac:dyDescent="0.2">
      <c r="P24785" s="75"/>
      <c r="Q24785" s="75"/>
      <c r="W24785" s="75"/>
      <c r="AD24785" s="77"/>
    </row>
    <row r="24786" spans="16:30" ht="4.5" customHeight="1" x14ac:dyDescent="0.2">
      <c r="P24786" s="75"/>
      <c r="Q24786" s="75"/>
      <c r="W24786" s="75"/>
      <c r="AD24786" s="77"/>
    </row>
    <row r="24787" spans="16:30" ht="4.5" customHeight="1" x14ac:dyDescent="0.2">
      <c r="P24787" s="75"/>
      <c r="Q24787" s="75"/>
      <c r="W24787" s="75"/>
      <c r="AD24787" s="77"/>
    </row>
    <row r="24788" spans="16:30" ht="4.5" customHeight="1" x14ac:dyDescent="0.2">
      <c r="P24788" s="75"/>
      <c r="Q24788" s="75"/>
      <c r="W24788" s="75"/>
      <c r="AD24788" s="77"/>
    </row>
    <row r="24789" spans="16:30" ht="4.5" customHeight="1" x14ac:dyDescent="0.2">
      <c r="P24789" s="75"/>
      <c r="Q24789" s="75"/>
      <c r="W24789" s="75"/>
      <c r="AD24789" s="77"/>
    </row>
    <row r="24790" spans="16:30" ht="4.5" customHeight="1" x14ac:dyDescent="0.2">
      <c r="P24790" s="75"/>
      <c r="Q24790" s="75"/>
      <c r="W24790" s="75"/>
      <c r="AD24790" s="77"/>
    </row>
    <row r="24791" spans="16:30" ht="4.5" customHeight="1" x14ac:dyDescent="0.2">
      <c r="P24791" s="75"/>
      <c r="Q24791" s="75"/>
      <c r="W24791" s="75"/>
      <c r="AD24791" s="77"/>
    </row>
    <row r="24792" spans="16:30" ht="4.5" customHeight="1" x14ac:dyDescent="0.2">
      <c r="P24792" s="75"/>
      <c r="Q24792" s="75"/>
      <c r="W24792" s="75"/>
      <c r="AD24792" s="77"/>
    </row>
    <row r="24793" spans="16:30" ht="4.5" customHeight="1" x14ac:dyDescent="0.2">
      <c r="P24793" s="75"/>
      <c r="Q24793" s="75"/>
      <c r="W24793" s="75"/>
      <c r="AD24793" s="77"/>
    </row>
    <row r="24794" spans="16:30" ht="4.5" customHeight="1" x14ac:dyDescent="0.2">
      <c r="P24794" s="75"/>
      <c r="Q24794" s="75"/>
      <c r="W24794" s="75"/>
      <c r="AD24794" s="77"/>
    </row>
    <row r="24795" spans="16:30" ht="4.5" customHeight="1" x14ac:dyDescent="0.2">
      <c r="P24795" s="75"/>
      <c r="Q24795" s="75"/>
      <c r="W24795" s="75"/>
      <c r="AD24795" s="77"/>
    </row>
    <row r="24796" spans="16:30" ht="4.5" customHeight="1" x14ac:dyDescent="0.2">
      <c r="P24796" s="75"/>
      <c r="Q24796" s="75"/>
      <c r="W24796" s="75"/>
      <c r="AD24796" s="77"/>
    </row>
    <row r="24797" spans="16:30" ht="4.5" customHeight="1" x14ac:dyDescent="0.2">
      <c r="P24797" s="75"/>
      <c r="Q24797" s="75"/>
      <c r="W24797" s="75"/>
      <c r="AD24797" s="77"/>
    </row>
    <row r="24798" spans="16:30" ht="4.5" customHeight="1" x14ac:dyDescent="0.2">
      <c r="P24798" s="75"/>
      <c r="Q24798" s="75"/>
      <c r="W24798" s="75"/>
      <c r="AD24798" s="77"/>
    </row>
    <row r="24799" spans="16:30" ht="4.5" customHeight="1" x14ac:dyDescent="0.2">
      <c r="P24799" s="75"/>
      <c r="Q24799" s="75"/>
      <c r="W24799" s="75"/>
      <c r="AD24799" s="77"/>
    </row>
    <row r="24800" spans="16:30" ht="4.5" customHeight="1" x14ac:dyDescent="0.2">
      <c r="P24800" s="75"/>
      <c r="Q24800" s="75"/>
      <c r="W24800" s="75"/>
      <c r="AD24800" s="77"/>
    </row>
    <row r="24801" spans="16:30" ht="4.5" customHeight="1" x14ac:dyDescent="0.2">
      <c r="P24801" s="75"/>
      <c r="Q24801" s="75"/>
      <c r="W24801" s="75"/>
      <c r="AD24801" s="77"/>
    </row>
    <row r="24802" spans="16:30" ht="4.5" customHeight="1" x14ac:dyDescent="0.2">
      <c r="P24802" s="75"/>
      <c r="Q24802" s="75"/>
      <c r="W24802" s="75"/>
      <c r="AD24802" s="77"/>
    </row>
    <row r="24803" spans="16:30" ht="4.5" customHeight="1" x14ac:dyDescent="0.2">
      <c r="P24803" s="75"/>
      <c r="Q24803" s="75"/>
      <c r="W24803" s="75"/>
      <c r="AD24803" s="77"/>
    </row>
    <row r="24804" spans="16:30" ht="4.5" customHeight="1" x14ac:dyDescent="0.2">
      <c r="P24804" s="75"/>
      <c r="Q24804" s="75"/>
      <c r="W24804" s="75"/>
      <c r="AD24804" s="77"/>
    </row>
    <row r="24805" spans="16:30" ht="4.5" customHeight="1" x14ac:dyDescent="0.2">
      <c r="P24805" s="75"/>
      <c r="Q24805" s="75"/>
      <c r="W24805" s="75"/>
      <c r="AD24805" s="77"/>
    </row>
    <row r="24806" spans="16:30" ht="4.5" customHeight="1" x14ac:dyDescent="0.2">
      <c r="P24806" s="75"/>
      <c r="Q24806" s="75"/>
      <c r="W24806" s="75"/>
      <c r="AD24806" s="77"/>
    </row>
    <row r="24807" spans="16:30" ht="4.5" customHeight="1" x14ac:dyDescent="0.2">
      <c r="P24807" s="75"/>
      <c r="Q24807" s="75"/>
      <c r="W24807" s="75"/>
      <c r="AD24807" s="77"/>
    </row>
    <row r="24808" spans="16:30" ht="4.5" customHeight="1" x14ac:dyDescent="0.2">
      <c r="P24808" s="75"/>
      <c r="Q24808" s="75"/>
      <c r="W24808" s="75"/>
      <c r="AD24808" s="77"/>
    </row>
    <row r="24809" spans="16:30" ht="4.5" customHeight="1" x14ac:dyDescent="0.2">
      <c r="P24809" s="75"/>
      <c r="Q24809" s="75"/>
      <c r="W24809" s="75"/>
      <c r="AD24809" s="77"/>
    </row>
    <row r="24810" spans="16:30" ht="4.5" customHeight="1" x14ac:dyDescent="0.2">
      <c r="P24810" s="75"/>
      <c r="Q24810" s="75"/>
      <c r="W24810" s="75"/>
      <c r="AD24810" s="77"/>
    </row>
    <row r="24811" spans="16:30" ht="4.5" customHeight="1" x14ac:dyDescent="0.2">
      <c r="P24811" s="75"/>
      <c r="Q24811" s="75"/>
      <c r="W24811" s="75"/>
      <c r="AD24811" s="77"/>
    </row>
    <row r="24812" spans="16:30" ht="4.5" customHeight="1" x14ac:dyDescent="0.2">
      <c r="P24812" s="75"/>
      <c r="Q24812" s="75"/>
      <c r="W24812" s="75"/>
      <c r="AD24812" s="77"/>
    </row>
    <row r="24813" spans="16:30" ht="4.5" customHeight="1" x14ac:dyDescent="0.2">
      <c r="P24813" s="75"/>
      <c r="Q24813" s="75"/>
      <c r="W24813" s="75"/>
      <c r="AD24813" s="77"/>
    </row>
    <row r="24814" spans="16:30" ht="4.5" customHeight="1" x14ac:dyDescent="0.2">
      <c r="P24814" s="75"/>
      <c r="Q24814" s="75"/>
      <c r="W24814" s="75"/>
      <c r="AD24814" s="77"/>
    </row>
    <row r="24815" spans="16:30" ht="4.5" customHeight="1" x14ac:dyDescent="0.2">
      <c r="P24815" s="75"/>
      <c r="Q24815" s="75"/>
      <c r="W24815" s="75"/>
      <c r="AD24815" s="77"/>
    </row>
    <row r="24816" spans="16:30" ht="4.5" customHeight="1" x14ac:dyDescent="0.2">
      <c r="P24816" s="75"/>
      <c r="Q24816" s="75"/>
      <c r="W24816" s="75"/>
      <c r="AD24816" s="77"/>
    </row>
    <row r="24817" spans="16:30" ht="4.5" customHeight="1" x14ac:dyDescent="0.2">
      <c r="P24817" s="75"/>
      <c r="Q24817" s="75"/>
      <c r="W24817" s="75"/>
      <c r="AD24817" s="77"/>
    </row>
    <row r="24818" spans="16:30" ht="4.5" customHeight="1" x14ac:dyDescent="0.2">
      <c r="P24818" s="75"/>
      <c r="Q24818" s="75"/>
      <c r="W24818" s="75"/>
      <c r="AD24818" s="77"/>
    </row>
    <row r="24819" spans="16:30" ht="4.5" customHeight="1" x14ac:dyDescent="0.2">
      <c r="P24819" s="75"/>
      <c r="Q24819" s="75"/>
      <c r="W24819" s="75"/>
      <c r="AD24819" s="77"/>
    </row>
    <row r="24820" spans="16:30" ht="4.5" customHeight="1" x14ac:dyDescent="0.2">
      <c r="P24820" s="75"/>
      <c r="Q24820" s="75"/>
      <c r="W24820" s="75"/>
      <c r="AD24820" s="77"/>
    </row>
    <row r="24821" spans="16:30" ht="4.5" customHeight="1" x14ac:dyDescent="0.2">
      <c r="P24821" s="75"/>
      <c r="Q24821" s="75"/>
      <c r="W24821" s="75"/>
      <c r="AD24821" s="77"/>
    </row>
    <row r="24822" spans="16:30" ht="4.5" customHeight="1" x14ac:dyDescent="0.2">
      <c r="P24822" s="75"/>
      <c r="Q24822" s="75"/>
      <c r="W24822" s="75"/>
      <c r="AD24822" s="77"/>
    </row>
    <row r="24823" spans="16:30" ht="4.5" customHeight="1" x14ac:dyDescent="0.2">
      <c r="P24823" s="75"/>
      <c r="Q24823" s="75"/>
      <c r="W24823" s="75"/>
      <c r="AD24823" s="77"/>
    </row>
    <row r="24824" spans="16:30" ht="4.5" customHeight="1" x14ac:dyDescent="0.2">
      <c r="P24824" s="75"/>
      <c r="Q24824" s="75"/>
      <c r="W24824" s="75"/>
      <c r="AD24824" s="77"/>
    </row>
    <row r="24825" spans="16:30" ht="4.5" customHeight="1" x14ac:dyDescent="0.2">
      <c r="P24825" s="75"/>
      <c r="Q24825" s="75"/>
      <c r="W24825" s="75"/>
      <c r="AD24825" s="77"/>
    </row>
    <row r="24826" spans="16:30" ht="4.5" customHeight="1" x14ac:dyDescent="0.2">
      <c r="P24826" s="75"/>
      <c r="Q24826" s="75"/>
      <c r="W24826" s="75"/>
      <c r="AD24826" s="77"/>
    </row>
    <row r="24827" spans="16:30" ht="4.5" customHeight="1" x14ac:dyDescent="0.2">
      <c r="P24827" s="75"/>
      <c r="Q24827" s="75"/>
      <c r="W24827" s="75"/>
      <c r="AD24827" s="77"/>
    </row>
    <row r="24828" spans="16:30" ht="4.5" customHeight="1" x14ac:dyDescent="0.2">
      <c r="P24828" s="75"/>
      <c r="Q24828" s="75"/>
      <c r="W24828" s="75"/>
      <c r="AD24828" s="77"/>
    </row>
    <row r="24829" spans="16:30" ht="4.5" customHeight="1" x14ac:dyDescent="0.2">
      <c r="P24829" s="75"/>
      <c r="Q24829" s="75"/>
      <c r="W24829" s="75"/>
      <c r="AD24829" s="77"/>
    </row>
    <row r="24830" spans="16:30" ht="4.5" customHeight="1" x14ac:dyDescent="0.2">
      <c r="P24830" s="75"/>
      <c r="Q24830" s="75"/>
      <c r="W24830" s="75"/>
      <c r="AD24830" s="77"/>
    </row>
    <row r="24831" spans="16:30" ht="4.5" customHeight="1" x14ac:dyDescent="0.2">
      <c r="P24831" s="75"/>
      <c r="Q24831" s="75"/>
      <c r="W24831" s="75"/>
      <c r="AD24831" s="77"/>
    </row>
    <row r="24832" spans="16:30" ht="4.5" customHeight="1" x14ac:dyDescent="0.2">
      <c r="P24832" s="75"/>
      <c r="Q24832" s="75"/>
      <c r="W24832" s="75"/>
      <c r="AD24832" s="77"/>
    </row>
    <row r="24833" spans="16:30" ht="4.5" customHeight="1" x14ac:dyDescent="0.2">
      <c r="P24833" s="75"/>
      <c r="Q24833" s="75"/>
      <c r="W24833" s="75"/>
      <c r="AD24833" s="77"/>
    </row>
    <row r="24834" spans="16:30" ht="4.5" customHeight="1" x14ac:dyDescent="0.2">
      <c r="P24834" s="75"/>
      <c r="Q24834" s="75"/>
      <c r="W24834" s="75"/>
      <c r="AD24834" s="77"/>
    </row>
    <row r="24835" spans="16:30" ht="4.5" customHeight="1" x14ac:dyDescent="0.2">
      <c r="P24835" s="75"/>
      <c r="Q24835" s="75"/>
      <c r="W24835" s="75"/>
      <c r="AD24835" s="77"/>
    </row>
    <row r="24836" spans="16:30" ht="4.5" customHeight="1" x14ac:dyDescent="0.2">
      <c r="P24836" s="75"/>
      <c r="Q24836" s="75"/>
      <c r="W24836" s="75"/>
      <c r="AD24836" s="77"/>
    </row>
    <row r="24837" spans="16:30" ht="4.5" customHeight="1" x14ac:dyDescent="0.2">
      <c r="P24837" s="75"/>
      <c r="Q24837" s="75"/>
      <c r="W24837" s="75"/>
      <c r="AD24837" s="77"/>
    </row>
    <row r="24838" spans="16:30" ht="4.5" customHeight="1" x14ac:dyDescent="0.2">
      <c r="P24838" s="75"/>
      <c r="Q24838" s="75"/>
      <c r="W24838" s="75"/>
      <c r="AD24838" s="77"/>
    </row>
    <row r="24839" spans="16:30" ht="4.5" customHeight="1" x14ac:dyDescent="0.2">
      <c r="P24839" s="75"/>
      <c r="Q24839" s="75"/>
      <c r="W24839" s="75"/>
      <c r="AD24839" s="77"/>
    </row>
    <row r="24840" spans="16:30" ht="4.5" customHeight="1" x14ac:dyDescent="0.2">
      <c r="P24840" s="75"/>
      <c r="Q24840" s="75"/>
      <c r="W24840" s="75"/>
      <c r="AD24840" s="77"/>
    </row>
    <row r="24841" spans="16:30" ht="4.5" customHeight="1" x14ac:dyDescent="0.2">
      <c r="P24841" s="75"/>
      <c r="Q24841" s="75"/>
      <c r="W24841" s="75"/>
      <c r="AD24841" s="77"/>
    </row>
    <row r="24842" spans="16:30" ht="4.5" customHeight="1" x14ac:dyDescent="0.2">
      <c r="P24842" s="75"/>
      <c r="Q24842" s="75"/>
      <c r="W24842" s="75"/>
      <c r="AD24842" s="77"/>
    </row>
    <row r="24843" spans="16:30" ht="4.5" customHeight="1" x14ac:dyDescent="0.2">
      <c r="P24843" s="75"/>
      <c r="Q24843" s="75"/>
      <c r="W24843" s="75"/>
      <c r="AD24843" s="77"/>
    </row>
    <row r="24844" spans="16:30" ht="4.5" customHeight="1" x14ac:dyDescent="0.2">
      <c r="P24844" s="75"/>
      <c r="Q24844" s="75"/>
      <c r="W24844" s="75"/>
      <c r="AD24844" s="77"/>
    </row>
    <row r="24845" spans="16:30" ht="4.5" customHeight="1" x14ac:dyDescent="0.2">
      <c r="P24845" s="75"/>
      <c r="Q24845" s="75"/>
      <c r="W24845" s="75"/>
      <c r="AD24845" s="77"/>
    </row>
    <row r="24846" spans="16:30" ht="4.5" customHeight="1" x14ac:dyDescent="0.2">
      <c r="P24846" s="75"/>
      <c r="Q24846" s="75"/>
      <c r="W24846" s="75"/>
      <c r="AD24846" s="77"/>
    </row>
    <row r="24847" spans="16:30" ht="4.5" customHeight="1" x14ac:dyDescent="0.2">
      <c r="P24847" s="75"/>
      <c r="Q24847" s="75"/>
      <c r="W24847" s="75"/>
      <c r="AD24847" s="77"/>
    </row>
    <row r="24848" spans="16:30" ht="4.5" customHeight="1" x14ac:dyDescent="0.2">
      <c r="P24848" s="75"/>
      <c r="Q24848" s="75"/>
      <c r="W24848" s="75"/>
      <c r="AD24848" s="77"/>
    </row>
    <row r="24849" spans="16:30" ht="4.5" customHeight="1" x14ac:dyDescent="0.2">
      <c r="P24849" s="75"/>
      <c r="Q24849" s="75"/>
      <c r="W24849" s="75"/>
      <c r="AD24849" s="77"/>
    </row>
    <row r="24850" spans="16:30" ht="4.5" customHeight="1" x14ac:dyDescent="0.2">
      <c r="P24850" s="75"/>
      <c r="Q24850" s="75"/>
      <c r="W24850" s="75"/>
      <c r="AD24850" s="77"/>
    </row>
    <row r="24851" spans="16:30" ht="4.5" customHeight="1" x14ac:dyDescent="0.2">
      <c r="P24851" s="75"/>
      <c r="Q24851" s="75"/>
      <c r="W24851" s="75"/>
      <c r="AD24851" s="77"/>
    </row>
    <row r="24852" spans="16:30" ht="4.5" customHeight="1" x14ac:dyDescent="0.2">
      <c r="P24852" s="75"/>
      <c r="Q24852" s="75"/>
      <c r="W24852" s="75"/>
      <c r="AD24852" s="77"/>
    </row>
    <row r="24853" spans="16:30" ht="4.5" customHeight="1" x14ac:dyDescent="0.2">
      <c r="P24853" s="75"/>
      <c r="Q24853" s="75"/>
      <c r="W24853" s="75"/>
      <c r="AD24853" s="77"/>
    </row>
    <row r="24854" spans="16:30" ht="4.5" customHeight="1" x14ac:dyDescent="0.2">
      <c r="P24854" s="75"/>
      <c r="Q24854" s="75"/>
      <c r="W24854" s="75"/>
      <c r="AD24854" s="77"/>
    </row>
    <row r="24855" spans="16:30" ht="4.5" customHeight="1" x14ac:dyDescent="0.2">
      <c r="P24855" s="75"/>
      <c r="Q24855" s="75"/>
      <c r="W24855" s="75"/>
      <c r="AD24855" s="77"/>
    </row>
    <row r="24856" spans="16:30" ht="4.5" customHeight="1" x14ac:dyDescent="0.2">
      <c r="P24856" s="75"/>
      <c r="Q24856" s="75"/>
      <c r="W24856" s="75"/>
      <c r="AD24856" s="77"/>
    </row>
    <row r="24857" spans="16:30" ht="4.5" customHeight="1" x14ac:dyDescent="0.2">
      <c r="P24857" s="75"/>
      <c r="Q24857" s="75"/>
      <c r="W24857" s="75"/>
      <c r="AD24857" s="77"/>
    </row>
    <row r="24858" spans="16:30" ht="4.5" customHeight="1" x14ac:dyDescent="0.2">
      <c r="P24858" s="75"/>
      <c r="Q24858" s="75"/>
      <c r="W24858" s="75"/>
      <c r="AD24858" s="77"/>
    </row>
    <row r="24859" spans="16:30" ht="4.5" customHeight="1" x14ac:dyDescent="0.2">
      <c r="P24859" s="75"/>
      <c r="Q24859" s="75"/>
      <c r="W24859" s="75"/>
      <c r="AD24859" s="77"/>
    </row>
    <row r="24860" spans="16:30" ht="4.5" customHeight="1" x14ac:dyDescent="0.2">
      <c r="P24860" s="75"/>
      <c r="Q24860" s="75"/>
      <c r="W24860" s="75"/>
      <c r="AD24860" s="77"/>
    </row>
    <row r="24861" spans="16:30" ht="4.5" customHeight="1" x14ac:dyDescent="0.2">
      <c r="P24861" s="75"/>
      <c r="Q24861" s="75"/>
      <c r="W24861" s="75"/>
      <c r="AD24861" s="77"/>
    </row>
    <row r="24862" spans="16:30" ht="4.5" customHeight="1" x14ac:dyDescent="0.2">
      <c r="P24862" s="75"/>
      <c r="Q24862" s="75"/>
      <c r="W24862" s="75"/>
      <c r="AD24862" s="77"/>
    </row>
    <row r="24863" spans="16:30" ht="4.5" customHeight="1" x14ac:dyDescent="0.2">
      <c r="P24863" s="75"/>
      <c r="Q24863" s="75"/>
      <c r="W24863" s="75"/>
      <c r="AD24863" s="77"/>
    </row>
    <row r="24864" spans="16:30" ht="4.5" customHeight="1" x14ac:dyDescent="0.2">
      <c r="P24864" s="75"/>
      <c r="Q24864" s="75"/>
      <c r="W24864" s="75"/>
      <c r="AD24864" s="77"/>
    </row>
    <row r="24865" spans="16:30" ht="4.5" customHeight="1" x14ac:dyDescent="0.2">
      <c r="P24865" s="75"/>
      <c r="Q24865" s="75"/>
      <c r="W24865" s="75"/>
      <c r="AD24865" s="77"/>
    </row>
    <row r="24866" spans="16:30" ht="4.5" customHeight="1" x14ac:dyDescent="0.2">
      <c r="P24866" s="75"/>
      <c r="Q24866" s="75"/>
      <c r="W24866" s="75"/>
      <c r="AD24866" s="77"/>
    </row>
    <row r="24867" spans="16:30" ht="4.5" customHeight="1" x14ac:dyDescent="0.2">
      <c r="P24867" s="75"/>
      <c r="Q24867" s="75"/>
      <c r="W24867" s="75"/>
      <c r="AD24867" s="77"/>
    </row>
    <row r="24868" spans="16:30" ht="4.5" customHeight="1" x14ac:dyDescent="0.2">
      <c r="P24868" s="75"/>
      <c r="Q24868" s="75"/>
      <c r="W24868" s="75"/>
      <c r="AD24868" s="77"/>
    </row>
    <row r="24869" spans="16:30" ht="4.5" customHeight="1" x14ac:dyDescent="0.2">
      <c r="P24869" s="75"/>
      <c r="Q24869" s="75"/>
      <c r="W24869" s="75"/>
      <c r="AD24869" s="77"/>
    </row>
    <row r="24870" spans="16:30" ht="4.5" customHeight="1" x14ac:dyDescent="0.2">
      <c r="P24870" s="75"/>
      <c r="Q24870" s="75"/>
      <c r="W24870" s="75"/>
      <c r="AD24870" s="77"/>
    </row>
    <row r="24871" spans="16:30" ht="4.5" customHeight="1" x14ac:dyDescent="0.2">
      <c r="P24871" s="75"/>
      <c r="Q24871" s="75"/>
      <c r="W24871" s="75"/>
      <c r="AD24871" s="77"/>
    </row>
    <row r="24872" spans="16:30" ht="4.5" customHeight="1" x14ac:dyDescent="0.2">
      <c r="P24872" s="75"/>
      <c r="Q24872" s="75"/>
      <c r="W24872" s="75"/>
      <c r="AD24872" s="77"/>
    </row>
    <row r="24873" spans="16:30" ht="4.5" customHeight="1" x14ac:dyDescent="0.2">
      <c r="P24873" s="75"/>
      <c r="Q24873" s="75"/>
      <c r="W24873" s="75"/>
      <c r="AD24873" s="77"/>
    </row>
    <row r="24874" spans="16:30" ht="4.5" customHeight="1" x14ac:dyDescent="0.2">
      <c r="P24874" s="75"/>
      <c r="Q24874" s="75"/>
      <c r="W24874" s="75"/>
      <c r="AD24874" s="77"/>
    </row>
    <row r="24875" spans="16:30" ht="4.5" customHeight="1" x14ac:dyDescent="0.2">
      <c r="P24875" s="75"/>
      <c r="Q24875" s="75"/>
      <c r="W24875" s="75"/>
      <c r="AD24875" s="77"/>
    </row>
    <row r="24876" spans="16:30" ht="4.5" customHeight="1" x14ac:dyDescent="0.2">
      <c r="P24876" s="75"/>
      <c r="Q24876" s="75"/>
      <c r="W24876" s="75"/>
      <c r="AD24876" s="77"/>
    </row>
    <row r="24877" spans="16:30" ht="4.5" customHeight="1" x14ac:dyDescent="0.2">
      <c r="P24877" s="75"/>
      <c r="Q24877" s="75"/>
      <c r="W24877" s="75"/>
      <c r="AD24877" s="77"/>
    </row>
    <row r="24878" spans="16:30" ht="4.5" customHeight="1" x14ac:dyDescent="0.2">
      <c r="P24878" s="75"/>
      <c r="Q24878" s="75"/>
      <c r="W24878" s="75"/>
      <c r="AD24878" s="77"/>
    </row>
    <row r="24879" spans="16:30" ht="4.5" customHeight="1" x14ac:dyDescent="0.2">
      <c r="P24879" s="75"/>
      <c r="Q24879" s="75"/>
      <c r="W24879" s="75"/>
      <c r="AD24879" s="77"/>
    </row>
    <row r="24880" spans="16:30" ht="4.5" customHeight="1" x14ac:dyDescent="0.2">
      <c r="P24880" s="75"/>
      <c r="Q24880" s="75"/>
      <c r="W24880" s="75"/>
      <c r="AD24880" s="77"/>
    </row>
    <row r="24881" spans="16:30" ht="4.5" customHeight="1" x14ac:dyDescent="0.2">
      <c r="P24881" s="75"/>
      <c r="Q24881" s="75"/>
      <c r="W24881" s="75"/>
      <c r="AD24881" s="77"/>
    </row>
    <row r="24882" spans="16:30" ht="4.5" customHeight="1" x14ac:dyDescent="0.2">
      <c r="P24882" s="75"/>
      <c r="Q24882" s="75"/>
      <c r="W24882" s="75"/>
      <c r="AD24882" s="77"/>
    </row>
    <row r="24883" spans="16:30" ht="4.5" customHeight="1" x14ac:dyDescent="0.2">
      <c r="P24883" s="75"/>
      <c r="Q24883" s="75"/>
      <c r="W24883" s="75"/>
      <c r="AD24883" s="77"/>
    </row>
    <row r="24884" spans="16:30" ht="4.5" customHeight="1" x14ac:dyDescent="0.2">
      <c r="P24884" s="75"/>
      <c r="Q24884" s="75"/>
      <c r="W24884" s="75"/>
      <c r="AD24884" s="77"/>
    </row>
    <row r="24885" spans="16:30" ht="4.5" customHeight="1" x14ac:dyDescent="0.2">
      <c r="P24885" s="75"/>
      <c r="Q24885" s="75"/>
      <c r="W24885" s="75"/>
      <c r="AD24885" s="77"/>
    </row>
    <row r="24886" spans="16:30" ht="4.5" customHeight="1" x14ac:dyDescent="0.2">
      <c r="P24886" s="75"/>
      <c r="Q24886" s="75"/>
      <c r="W24886" s="75"/>
      <c r="AD24886" s="77"/>
    </row>
    <row r="24887" spans="16:30" ht="4.5" customHeight="1" x14ac:dyDescent="0.2">
      <c r="P24887" s="75"/>
      <c r="Q24887" s="75"/>
      <c r="W24887" s="75"/>
      <c r="AD24887" s="77"/>
    </row>
    <row r="24888" spans="16:30" ht="4.5" customHeight="1" x14ac:dyDescent="0.2">
      <c r="P24888" s="75"/>
      <c r="Q24888" s="75"/>
      <c r="W24888" s="75"/>
      <c r="AD24888" s="77"/>
    </row>
    <row r="24889" spans="16:30" ht="4.5" customHeight="1" x14ac:dyDescent="0.2">
      <c r="P24889" s="75"/>
      <c r="Q24889" s="75"/>
      <c r="W24889" s="75"/>
      <c r="AD24889" s="77"/>
    </row>
    <row r="24890" spans="16:30" ht="4.5" customHeight="1" x14ac:dyDescent="0.2">
      <c r="P24890" s="75"/>
      <c r="Q24890" s="75"/>
      <c r="W24890" s="75"/>
      <c r="AD24890" s="77"/>
    </row>
    <row r="24891" spans="16:30" ht="4.5" customHeight="1" x14ac:dyDescent="0.2">
      <c r="P24891" s="75"/>
      <c r="Q24891" s="75"/>
      <c r="W24891" s="75"/>
      <c r="AD24891" s="77"/>
    </row>
    <row r="24892" spans="16:30" ht="4.5" customHeight="1" x14ac:dyDescent="0.2">
      <c r="P24892" s="75"/>
      <c r="Q24892" s="75"/>
      <c r="W24892" s="75"/>
      <c r="AD24892" s="77"/>
    </row>
    <row r="24893" spans="16:30" ht="4.5" customHeight="1" x14ac:dyDescent="0.2">
      <c r="P24893" s="75"/>
      <c r="Q24893" s="75"/>
      <c r="W24893" s="75"/>
      <c r="AD24893" s="77"/>
    </row>
    <row r="24894" spans="16:30" ht="4.5" customHeight="1" x14ac:dyDescent="0.2">
      <c r="P24894" s="75"/>
      <c r="Q24894" s="75"/>
      <c r="W24894" s="75"/>
      <c r="AD24894" s="77"/>
    </row>
    <row r="24895" spans="16:30" ht="4.5" customHeight="1" x14ac:dyDescent="0.2">
      <c r="P24895" s="75"/>
      <c r="Q24895" s="75"/>
      <c r="W24895" s="75"/>
      <c r="AD24895" s="77"/>
    </row>
    <row r="24896" spans="16:30" ht="4.5" customHeight="1" x14ac:dyDescent="0.2">
      <c r="P24896" s="75"/>
      <c r="Q24896" s="75"/>
      <c r="W24896" s="75"/>
      <c r="AD24896" s="77"/>
    </row>
    <row r="24897" spans="16:30" ht="4.5" customHeight="1" x14ac:dyDescent="0.2">
      <c r="P24897" s="75"/>
      <c r="Q24897" s="75"/>
      <c r="W24897" s="75"/>
      <c r="AD24897" s="77"/>
    </row>
    <row r="24898" spans="16:30" ht="4.5" customHeight="1" x14ac:dyDescent="0.2">
      <c r="P24898" s="75"/>
      <c r="Q24898" s="75"/>
      <c r="W24898" s="75"/>
      <c r="AD24898" s="77"/>
    </row>
    <row r="24899" spans="16:30" ht="4.5" customHeight="1" x14ac:dyDescent="0.2">
      <c r="P24899" s="75"/>
      <c r="Q24899" s="75"/>
      <c r="W24899" s="75"/>
      <c r="AD24899" s="77"/>
    </row>
    <row r="24900" spans="16:30" ht="4.5" customHeight="1" x14ac:dyDescent="0.2">
      <c r="P24900" s="75"/>
      <c r="Q24900" s="75"/>
      <c r="W24900" s="75"/>
      <c r="AD24900" s="77"/>
    </row>
    <row r="24901" spans="16:30" ht="4.5" customHeight="1" x14ac:dyDescent="0.2">
      <c r="P24901" s="75"/>
      <c r="Q24901" s="75"/>
      <c r="W24901" s="75"/>
      <c r="AD24901" s="77"/>
    </row>
    <row r="24902" spans="16:30" ht="4.5" customHeight="1" x14ac:dyDescent="0.2">
      <c r="P24902" s="75"/>
      <c r="Q24902" s="75"/>
      <c r="W24902" s="75"/>
      <c r="AD24902" s="77"/>
    </row>
    <row r="24903" spans="16:30" ht="4.5" customHeight="1" x14ac:dyDescent="0.2">
      <c r="P24903" s="75"/>
      <c r="Q24903" s="75"/>
      <c r="W24903" s="75"/>
      <c r="AD24903" s="77"/>
    </row>
    <row r="24904" spans="16:30" ht="4.5" customHeight="1" x14ac:dyDescent="0.2">
      <c r="P24904" s="75"/>
      <c r="Q24904" s="75"/>
      <c r="W24904" s="75"/>
      <c r="AD24904" s="77"/>
    </row>
    <row r="24905" spans="16:30" ht="4.5" customHeight="1" x14ac:dyDescent="0.2">
      <c r="P24905" s="75"/>
      <c r="Q24905" s="75"/>
      <c r="W24905" s="75"/>
      <c r="AD24905" s="77"/>
    </row>
    <row r="24906" spans="16:30" ht="4.5" customHeight="1" x14ac:dyDescent="0.2">
      <c r="P24906" s="75"/>
      <c r="Q24906" s="75"/>
      <c r="W24906" s="75"/>
      <c r="AD24906" s="77"/>
    </row>
    <row r="24907" spans="16:30" ht="4.5" customHeight="1" x14ac:dyDescent="0.2">
      <c r="P24907" s="75"/>
      <c r="Q24907" s="75"/>
      <c r="W24907" s="75"/>
      <c r="AD24907" s="77"/>
    </row>
    <row r="24908" spans="16:30" ht="4.5" customHeight="1" x14ac:dyDescent="0.2">
      <c r="P24908" s="75"/>
      <c r="Q24908" s="75"/>
      <c r="W24908" s="75"/>
      <c r="AD24908" s="77"/>
    </row>
    <row r="24909" spans="16:30" ht="4.5" customHeight="1" x14ac:dyDescent="0.2">
      <c r="P24909" s="75"/>
      <c r="Q24909" s="75"/>
      <c r="W24909" s="75"/>
      <c r="AD24909" s="77"/>
    </row>
    <row r="24910" spans="16:30" ht="4.5" customHeight="1" x14ac:dyDescent="0.2">
      <c r="P24910" s="75"/>
      <c r="Q24910" s="75"/>
      <c r="W24910" s="75"/>
      <c r="AD24910" s="77"/>
    </row>
    <row r="24911" spans="16:30" ht="4.5" customHeight="1" x14ac:dyDescent="0.2">
      <c r="P24911" s="75"/>
      <c r="Q24911" s="75"/>
      <c r="W24911" s="75"/>
      <c r="AD24911" s="77"/>
    </row>
    <row r="24912" spans="16:30" ht="4.5" customHeight="1" x14ac:dyDescent="0.2">
      <c r="P24912" s="75"/>
      <c r="Q24912" s="75"/>
      <c r="W24912" s="75"/>
      <c r="AD24912" s="77"/>
    </row>
    <row r="24913" spans="16:30" ht="4.5" customHeight="1" x14ac:dyDescent="0.2">
      <c r="P24913" s="75"/>
      <c r="Q24913" s="75"/>
      <c r="W24913" s="75"/>
      <c r="AD24913" s="77"/>
    </row>
    <row r="24914" spans="16:30" ht="4.5" customHeight="1" x14ac:dyDescent="0.2">
      <c r="P24914" s="75"/>
      <c r="Q24914" s="75"/>
      <c r="W24914" s="75"/>
      <c r="AD24914" s="77"/>
    </row>
    <row r="24915" spans="16:30" ht="4.5" customHeight="1" x14ac:dyDescent="0.2">
      <c r="P24915" s="75"/>
      <c r="Q24915" s="75"/>
      <c r="W24915" s="75"/>
      <c r="AD24915" s="77"/>
    </row>
    <row r="24916" spans="16:30" ht="4.5" customHeight="1" x14ac:dyDescent="0.2">
      <c r="P24916" s="75"/>
      <c r="Q24916" s="75"/>
      <c r="W24916" s="75"/>
      <c r="AD24916" s="77"/>
    </row>
    <row r="24917" spans="16:30" ht="4.5" customHeight="1" x14ac:dyDescent="0.2">
      <c r="P24917" s="75"/>
      <c r="Q24917" s="75"/>
      <c r="W24917" s="75"/>
      <c r="AD24917" s="77"/>
    </row>
    <row r="24918" spans="16:30" ht="4.5" customHeight="1" x14ac:dyDescent="0.2">
      <c r="P24918" s="75"/>
      <c r="Q24918" s="75"/>
      <c r="W24918" s="75"/>
      <c r="AD24918" s="77"/>
    </row>
    <row r="24919" spans="16:30" ht="4.5" customHeight="1" x14ac:dyDescent="0.2">
      <c r="P24919" s="75"/>
      <c r="Q24919" s="75"/>
      <c r="W24919" s="75"/>
      <c r="AD24919" s="77"/>
    </row>
    <row r="24920" spans="16:30" ht="4.5" customHeight="1" x14ac:dyDescent="0.2">
      <c r="P24920" s="75"/>
      <c r="Q24920" s="75"/>
      <c r="W24920" s="75"/>
      <c r="AD24920" s="77"/>
    </row>
    <row r="24921" spans="16:30" ht="4.5" customHeight="1" x14ac:dyDescent="0.2">
      <c r="P24921" s="75"/>
      <c r="Q24921" s="75"/>
      <c r="W24921" s="75"/>
      <c r="AD24921" s="77"/>
    </row>
    <row r="24922" spans="16:30" ht="4.5" customHeight="1" x14ac:dyDescent="0.2">
      <c r="P24922" s="75"/>
      <c r="Q24922" s="75"/>
      <c r="W24922" s="75"/>
      <c r="AD24922" s="77"/>
    </row>
    <row r="24923" spans="16:30" ht="4.5" customHeight="1" x14ac:dyDescent="0.2">
      <c r="P24923" s="75"/>
      <c r="Q24923" s="75"/>
      <c r="W24923" s="75"/>
      <c r="AD24923" s="77"/>
    </row>
    <row r="24924" spans="16:30" ht="4.5" customHeight="1" x14ac:dyDescent="0.2">
      <c r="P24924" s="75"/>
      <c r="Q24924" s="75"/>
      <c r="W24924" s="75"/>
      <c r="AD24924" s="77"/>
    </row>
    <row r="24925" spans="16:30" ht="4.5" customHeight="1" x14ac:dyDescent="0.2">
      <c r="P24925" s="75"/>
      <c r="Q24925" s="75"/>
      <c r="W24925" s="75"/>
      <c r="AD24925" s="77"/>
    </row>
    <row r="24926" spans="16:30" ht="4.5" customHeight="1" x14ac:dyDescent="0.2">
      <c r="P24926" s="75"/>
      <c r="Q24926" s="75"/>
      <c r="W24926" s="75"/>
      <c r="AD24926" s="77"/>
    </row>
    <row r="24927" spans="16:30" ht="4.5" customHeight="1" x14ac:dyDescent="0.2">
      <c r="P24927" s="75"/>
      <c r="Q24927" s="75"/>
      <c r="W24927" s="75"/>
      <c r="AD24927" s="77"/>
    </row>
    <row r="24928" spans="16:30" ht="4.5" customHeight="1" x14ac:dyDescent="0.2">
      <c r="P24928" s="75"/>
      <c r="Q24928" s="75"/>
      <c r="W24928" s="75"/>
      <c r="AD24928" s="77"/>
    </row>
    <row r="24929" spans="16:30" ht="4.5" customHeight="1" x14ac:dyDescent="0.2">
      <c r="P24929" s="75"/>
      <c r="Q24929" s="75"/>
      <c r="W24929" s="75"/>
      <c r="AD24929" s="77"/>
    </row>
    <row r="24930" spans="16:30" ht="4.5" customHeight="1" x14ac:dyDescent="0.2">
      <c r="P24930" s="75"/>
      <c r="Q24930" s="75"/>
      <c r="W24930" s="75"/>
      <c r="AD24930" s="77"/>
    </row>
    <row r="24931" spans="16:30" ht="4.5" customHeight="1" x14ac:dyDescent="0.2">
      <c r="P24931" s="75"/>
      <c r="Q24931" s="75"/>
      <c r="W24931" s="75"/>
      <c r="AD24931" s="77"/>
    </row>
    <row r="24932" spans="16:30" ht="4.5" customHeight="1" x14ac:dyDescent="0.2">
      <c r="P24932" s="75"/>
      <c r="Q24932" s="75"/>
      <c r="W24932" s="75"/>
      <c r="AD24932" s="77"/>
    </row>
    <row r="24933" spans="16:30" ht="4.5" customHeight="1" x14ac:dyDescent="0.2">
      <c r="P24933" s="75"/>
      <c r="Q24933" s="75"/>
      <c r="W24933" s="75"/>
      <c r="AD24933" s="77"/>
    </row>
    <row r="24934" spans="16:30" ht="4.5" customHeight="1" x14ac:dyDescent="0.2">
      <c r="P24934" s="75"/>
      <c r="Q24934" s="75"/>
      <c r="W24934" s="75"/>
      <c r="AD24934" s="77"/>
    </row>
    <row r="24935" spans="16:30" ht="4.5" customHeight="1" x14ac:dyDescent="0.2">
      <c r="P24935" s="75"/>
      <c r="Q24935" s="75"/>
      <c r="W24935" s="75"/>
      <c r="AD24935" s="77"/>
    </row>
    <row r="24936" spans="16:30" ht="4.5" customHeight="1" x14ac:dyDescent="0.2">
      <c r="P24936" s="75"/>
      <c r="Q24936" s="75"/>
      <c r="W24936" s="75"/>
      <c r="AD24936" s="77"/>
    </row>
    <row r="24937" spans="16:30" ht="4.5" customHeight="1" x14ac:dyDescent="0.2">
      <c r="P24937" s="75"/>
      <c r="Q24937" s="75"/>
      <c r="W24937" s="75"/>
      <c r="AD24937" s="77"/>
    </row>
    <row r="24938" spans="16:30" ht="4.5" customHeight="1" x14ac:dyDescent="0.2">
      <c r="P24938" s="75"/>
      <c r="Q24938" s="75"/>
      <c r="W24938" s="75"/>
      <c r="AD24938" s="77"/>
    </row>
    <row r="24939" spans="16:30" ht="4.5" customHeight="1" x14ac:dyDescent="0.2">
      <c r="P24939" s="75"/>
      <c r="Q24939" s="75"/>
      <c r="W24939" s="75"/>
      <c r="AD24939" s="77"/>
    </row>
    <row r="24940" spans="16:30" ht="4.5" customHeight="1" x14ac:dyDescent="0.2">
      <c r="P24940" s="75"/>
      <c r="Q24940" s="75"/>
      <c r="W24940" s="75"/>
      <c r="AD24940" s="77"/>
    </row>
    <row r="24941" spans="16:30" ht="4.5" customHeight="1" x14ac:dyDescent="0.2">
      <c r="P24941" s="75"/>
      <c r="Q24941" s="75"/>
      <c r="W24941" s="75"/>
      <c r="AD24941" s="77"/>
    </row>
    <row r="24942" spans="16:30" ht="4.5" customHeight="1" x14ac:dyDescent="0.2">
      <c r="P24942" s="75"/>
      <c r="Q24942" s="75"/>
      <c r="W24942" s="75"/>
      <c r="AD24942" s="77"/>
    </row>
    <row r="24943" spans="16:30" ht="4.5" customHeight="1" x14ac:dyDescent="0.2">
      <c r="P24943" s="75"/>
      <c r="Q24943" s="75"/>
      <c r="W24943" s="75"/>
      <c r="AD24943" s="77"/>
    </row>
    <row r="24944" spans="16:30" ht="4.5" customHeight="1" x14ac:dyDescent="0.2">
      <c r="P24944" s="75"/>
      <c r="Q24944" s="75"/>
      <c r="W24944" s="75"/>
      <c r="AD24944" s="77"/>
    </row>
    <row r="24945" spans="16:30" ht="4.5" customHeight="1" x14ac:dyDescent="0.2">
      <c r="P24945" s="75"/>
      <c r="Q24945" s="75"/>
      <c r="W24945" s="75"/>
      <c r="AD24945" s="77"/>
    </row>
    <row r="24946" spans="16:30" ht="4.5" customHeight="1" x14ac:dyDescent="0.2">
      <c r="P24946" s="75"/>
      <c r="Q24946" s="75"/>
      <c r="W24946" s="75"/>
      <c r="AD24946" s="77"/>
    </row>
    <row r="24947" spans="16:30" ht="4.5" customHeight="1" x14ac:dyDescent="0.2">
      <c r="P24947" s="75"/>
      <c r="Q24947" s="75"/>
      <c r="W24947" s="75"/>
      <c r="AD24947" s="77"/>
    </row>
    <row r="24948" spans="16:30" ht="4.5" customHeight="1" x14ac:dyDescent="0.2">
      <c r="P24948" s="75"/>
      <c r="Q24948" s="75"/>
      <c r="W24948" s="75"/>
      <c r="AD24948" s="77"/>
    </row>
    <row r="24949" spans="16:30" ht="4.5" customHeight="1" x14ac:dyDescent="0.2">
      <c r="P24949" s="75"/>
      <c r="Q24949" s="75"/>
      <c r="W24949" s="75"/>
      <c r="AD24949" s="77"/>
    </row>
    <row r="24950" spans="16:30" ht="4.5" customHeight="1" x14ac:dyDescent="0.2">
      <c r="P24950" s="75"/>
      <c r="Q24950" s="75"/>
      <c r="W24950" s="75"/>
      <c r="AD24950" s="77"/>
    </row>
    <row r="24951" spans="16:30" ht="4.5" customHeight="1" x14ac:dyDescent="0.2">
      <c r="P24951" s="75"/>
      <c r="Q24951" s="75"/>
      <c r="W24951" s="75"/>
      <c r="AD24951" s="77"/>
    </row>
    <row r="24952" spans="16:30" ht="4.5" customHeight="1" x14ac:dyDescent="0.2">
      <c r="P24952" s="75"/>
      <c r="Q24952" s="75"/>
      <c r="W24952" s="75"/>
      <c r="AD24952" s="77"/>
    </row>
    <row r="24953" spans="16:30" ht="4.5" customHeight="1" x14ac:dyDescent="0.2">
      <c r="P24953" s="75"/>
      <c r="Q24953" s="75"/>
      <c r="W24953" s="75"/>
      <c r="AD24953" s="77"/>
    </row>
    <row r="24954" spans="16:30" ht="4.5" customHeight="1" x14ac:dyDescent="0.2">
      <c r="P24954" s="75"/>
      <c r="Q24954" s="75"/>
      <c r="W24954" s="75"/>
      <c r="AD24954" s="77"/>
    </row>
    <row r="24955" spans="16:30" ht="4.5" customHeight="1" x14ac:dyDescent="0.2">
      <c r="P24955" s="75"/>
      <c r="Q24955" s="75"/>
      <c r="W24955" s="75"/>
      <c r="AD24955" s="77"/>
    </row>
    <row r="24956" spans="16:30" ht="4.5" customHeight="1" x14ac:dyDescent="0.2">
      <c r="P24956" s="75"/>
      <c r="Q24956" s="75"/>
      <c r="W24956" s="75"/>
      <c r="AD24956" s="77"/>
    </row>
    <row r="24957" spans="16:30" ht="4.5" customHeight="1" x14ac:dyDescent="0.2">
      <c r="P24957" s="75"/>
      <c r="Q24957" s="75"/>
      <c r="W24957" s="75"/>
      <c r="AD24957" s="77"/>
    </row>
    <row r="24958" spans="16:30" ht="4.5" customHeight="1" x14ac:dyDescent="0.2">
      <c r="P24958" s="75"/>
      <c r="Q24958" s="75"/>
      <c r="W24958" s="75"/>
      <c r="AD24958" s="77"/>
    </row>
    <row r="24959" spans="16:30" ht="4.5" customHeight="1" x14ac:dyDescent="0.2">
      <c r="P24959" s="75"/>
      <c r="Q24959" s="75"/>
      <c r="W24959" s="75"/>
      <c r="AD24959" s="77"/>
    </row>
    <row r="24960" spans="16:30" ht="4.5" customHeight="1" x14ac:dyDescent="0.2">
      <c r="P24960" s="75"/>
      <c r="Q24960" s="75"/>
      <c r="W24960" s="75"/>
      <c r="AD24960" s="77"/>
    </row>
    <row r="24961" spans="16:30" ht="4.5" customHeight="1" x14ac:dyDescent="0.2">
      <c r="P24961" s="75"/>
      <c r="Q24961" s="75"/>
      <c r="W24961" s="75"/>
      <c r="AD24961" s="77"/>
    </row>
    <row r="24962" spans="16:30" ht="4.5" customHeight="1" x14ac:dyDescent="0.2">
      <c r="P24962" s="75"/>
      <c r="Q24962" s="75"/>
      <c r="W24962" s="75"/>
      <c r="AD24962" s="77"/>
    </row>
    <row r="24963" spans="16:30" ht="4.5" customHeight="1" x14ac:dyDescent="0.2">
      <c r="P24963" s="75"/>
      <c r="Q24963" s="75"/>
      <c r="W24963" s="75"/>
      <c r="AD24963" s="77"/>
    </row>
    <row r="24964" spans="16:30" ht="4.5" customHeight="1" x14ac:dyDescent="0.2">
      <c r="P24964" s="75"/>
      <c r="Q24964" s="75"/>
      <c r="W24964" s="75"/>
      <c r="AD24964" s="77"/>
    </row>
    <row r="24965" spans="16:30" ht="4.5" customHeight="1" x14ac:dyDescent="0.2">
      <c r="P24965" s="75"/>
      <c r="Q24965" s="75"/>
      <c r="W24965" s="75"/>
      <c r="AD24965" s="77"/>
    </row>
    <row r="24966" spans="16:30" ht="4.5" customHeight="1" x14ac:dyDescent="0.2">
      <c r="P24966" s="75"/>
      <c r="Q24966" s="75"/>
      <c r="W24966" s="75"/>
      <c r="AD24966" s="77"/>
    </row>
    <row r="24967" spans="16:30" ht="4.5" customHeight="1" x14ac:dyDescent="0.2">
      <c r="P24967" s="75"/>
      <c r="Q24967" s="75"/>
      <c r="W24967" s="75"/>
      <c r="AD24967" s="77"/>
    </row>
    <row r="24968" spans="16:30" ht="4.5" customHeight="1" x14ac:dyDescent="0.2">
      <c r="P24968" s="75"/>
      <c r="Q24968" s="75"/>
      <c r="W24968" s="75"/>
      <c r="AD24968" s="77"/>
    </row>
    <row r="24969" spans="16:30" ht="4.5" customHeight="1" x14ac:dyDescent="0.2">
      <c r="P24969" s="75"/>
      <c r="Q24969" s="75"/>
      <c r="W24969" s="75"/>
      <c r="AD24969" s="77"/>
    </row>
    <row r="24970" spans="16:30" ht="4.5" customHeight="1" x14ac:dyDescent="0.2">
      <c r="P24970" s="75"/>
      <c r="Q24970" s="75"/>
      <c r="W24970" s="75"/>
      <c r="AD24970" s="77"/>
    </row>
    <row r="24971" spans="16:30" ht="4.5" customHeight="1" x14ac:dyDescent="0.2">
      <c r="P24971" s="75"/>
      <c r="Q24971" s="75"/>
      <c r="W24971" s="75"/>
      <c r="AD24971" s="77"/>
    </row>
    <row r="24972" spans="16:30" ht="4.5" customHeight="1" x14ac:dyDescent="0.2">
      <c r="P24972" s="75"/>
      <c r="Q24972" s="75"/>
      <c r="W24972" s="75"/>
      <c r="AD24972" s="77"/>
    </row>
    <row r="24973" spans="16:30" ht="4.5" customHeight="1" x14ac:dyDescent="0.2">
      <c r="P24973" s="75"/>
      <c r="Q24973" s="75"/>
      <c r="W24973" s="75"/>
      <c r="AD24973" s="77"/>
    </row>
    <row r="24974" spans="16:30" ht="4.5" customHeight="1" x14ac:dyDescent="0.2">
      <c r="P24974" s="75"/>
      <c r="Q24974" s="75"/>
      <c r="W24974" s="75"/>
      <c r="AD24974" s="77"/>
    </row>
    <row r="24975" spans="16:30" ht="4.5" customHeight="1" x14ac:dyDescent="0.2">
      <c r="P24975" s="75"/>
      <c r="Q24975" s="75"/>
      <c r="W24975" s="75"/>
      <c r="AD24975" s="77"/>
    </row>
    <row r="24976" spans="16:30" ht="4.5" customHeight="1" x14ac:dyDescent="0.2">
      <c r="P24976" s="75"/>
      <c r="Q24976" s="75"/>
      <c r="W24976" s="75"/>
      <c r="AD24976" s="77"/>
    </row>
    <row r="24977" spans="16:30" ht="4.5" customHeight="1" x14ac:dyDescent="0.2">
      <c r="P24977" s="75"/>
      <c r="Q24977" s="75"/>
      <c r="W24977" s="75"/>
      <c r="AD24977" s="77"/>
    </row>
    <row r="24978" spans="16:30" ht="4.5" customHeight="1" x14ac:dyDescent="0.2">
      <c r="P24978" s="75"/>
      <c r="Q24978" s="75"/>
      <c r="W24978" s="75"/>
      <c r="AD24978" s="77"/>
    </row>
    <row r="24979" spans="16:30" ht="4.5" customHeight="1" x14ac:dyDescent="0.2">
      <c r="P24979" s="75"/>
      <c r="Q24979" s="75"/>
      <c r="W24979" s="75"/>
      <c r="AD24979" s="77"/>
    </row>
    <row r="24980" spans="16:30" ht="4.5" customHeight="1" x14ac:dyDescent="0.2">
      <c r="P24980" s="75"/>
      <c r="Q24980" s="75"/>
      <c r="W24980" s="75"/>
      <c r="AD24980" s="77"/>
    </row>
    <row r="24981" spans="16:30" ht="4.5" customHeight="1" x14ac:dyDescent="0.2">
      <c r="P24981" s="75"/>
      <c r="Q24981" s="75"/>
      <c r="W24981" s="75"/>
      <c r="AD24981" s="77"/>
    </row>
    <row r="24982" spans="16:30" ht="4.5" customHeight="1" x14ac:dyDescent="0.2">
      <c r="P24982" s="75"/>
      <c r="Q24982" s="75"/>
      <c r="W24982" s="75"/>
      <c r="AD24982" s="77"/>
    </row>
    <row r="24983" spans="16:30" ht="4.5" customHeight="1" x14ac:dyDescent="0.2">
      <c r="P24983" s="75"/>
      <c r="Q24983" s="75"/>
      <c r="W24983" s="75"/>
      <c r="AD24983" s="77"/>
    </row>
    <row r="24984" spans="16:30" ht="4.5" customHeight="1" x14ac:dyDescent="0.2">
      <c r="P24984" s="75"/>
      <c r="Q24984" s="75"/>
      <c r="W24984" s="75"/>
      <c r="AD24984" s="77"/>
    </row>
    <row r="24985" spans="16:30" ht="4.5" customHeight="1" x14ac:dyDescent="0.2">
      <c r="P24985" s="75"/>
      <c r="Q24985" s="75"/>
      <c r="W24985" s="75"/>
      <c r="AD24985" s="77"/>
    </row>
    <row r="24986" spans="16:30" ht="4.5" customHeight="1" x14ac:dyDescent="0.2">
      <c r="P24986" s="75"/>
      <c r="Q24986" s="75"/>
      <c r="W24986" s="75"/>
      <c r="AD24986" s="77"/>
    </row>
    <row r="24987" spans="16:30" ht="4.5" customHeight="1" x14ac:dyDescent="0.2">
      <c r="P24987" s="75"/>
      <c r="Q24987" s="75"/>
      <c r="W24987" s="75"/>
      <c r="AD24987" s="77"/>
    </row>
    <row r="24988" spans="16:30" ht="4.5" customHeight="1" x14ac:dyDescent="0.2">
      <c r="P24988" s="75"/>
      <c r="Q24988" s="75"/>
      <c r="W24988" s="75"/>
      <c r="AD24988" s="77"/>
    </row>
    <row r="24989" spans="16:30" ht="4.5" customHeight="1" x14ac:dyDescent="0.2">
      <c r="P24989" s="75"/>
      <c r="Q24989" s="75"/>
      <c r="W24989" s="75"/>
      <c r="AD24989" s="77"/>
    </row>
    <row r="24990" spans="16:30" ht="4.5" customHeight="1" x14ac:dyDescent="0.2">
      <c r="P24990" s="75"/>
      <c r="Q24990" s="75"/>
      <c r="W24990" s="75"/>
      <c r="AD24990" s="77"/>
    </row>
    <row r="24991" spans="16:30" ht="4.5" customHeight="1" x14ac:dyDescent="0.2">
      <c r="P24991" s="75"/>
      <c r="Q24991" s="75"/>
      <c r="W24991" s="75"/>
      <c r="AD24991" s="77"/>
    </row>
    <row r="24992" spans="16:30" ht="4.5" customHeight="1" x14ac:dyDescent="0.2">
      <c r="P24992" s="75"/>
      <c r="Q24992" s="75"/>
      <c r="W24992" s="75"/>
      <c r="AD24992" s="77"/>
    </row>
    <row r="24993" spans="16:30" ht="4.5" customHeight="1" x14ac:dyDescent="0.2">
      <c r="P24993" s="75"/>
      <c r="Q24993" s="75"/>
      <c r="W24993" s="75"/>
      <c r="AD24993" s="77"/>
    </row>
    <row r="24994" spans="16:30" ht="4.5" customHeight="1" x14ac:dyDescent="0.2">
      <c r="P24994" s="75"/>
      <c r="Q24994" s="75"/>
      <c r="W24994" s="75"/>
      <c r="AD24994" s="77"/>
    </row>
    <row r="24995" spans="16:30" ht="4.5" customHeight="1" x14ac:dyDescent="0.2">
      <c r="P24995" s="75"/>
      <c r="Q24995" s="75"/>
      <c r="W24995" s="75"/>
      <c r="AD24995" s="77"/>
    </row>
    <row r="24996" spans="16:30" ht="4.5" customHeight="1" x14ac:dyDescent="0.2">
      <c r="P24996" s="75"/>
      <c r="Q24996" s="75"/>
      <c r="W24996" s="75"/>
      <c r="AD24996" s="77"/>
    </row>
    <row r="24997" spans="16:30" ht="4.5" customHeight="1" x14ac:dyDescent="0.2">
      <c r="P24997" s="75"/>
      <c r="Q24997" s="75"/>
      <c r="W24997" s="75"/>
      <c r="AD24997" s="77"/>
    </row>
    <row r="24998" spans="16:30" ht="4.5" customHeight="1" x14ac:dyDescent="0.2">
      <c r="P24998" s="75"/>
      <c r="Q24998" s="75"/>
      <c r="W24998" s="75"/>
      <c r="AD24998" s="77"/>
    </row>
    <row r="24999" spans="16:30" ht="4.5" customHeight="1" x14ac:dyDescent="0.2">
      <c r="P24999" s="75"/>
      <c r="Q24999" s="75"/>
      <c r="W24999" s="75"/>
      <c r="AD24999" s="77"/>
    </row>
    <row r="25000" spans="16:30" ht="4.5" customHeight="1" x14ac:dyDescent="0.2">
      <c r="P25000" s="75"/>
      <c r="Q25000" s="75"/>
      <c r="W25000" s="75"/>
      <c r="AD25000" s="77"/>
    </row>
    <row r="25001" spans="16:30" ht="4.5" customHeight="1" x14ac:dyDescent="0.2">
      <c r="P25001" s="75"/>
      <c r="Q25001" s="75"/>
      <c r="W25001" s="75"/>
      <c r="AD25001" s="77"/>
    </row>
    <row r="25002" spans="16:30" ht="4.5" customHeight="1" x14ac:dyDescent="0.2">
      <c r="P25002" s="75"/>
      <c r="Q25002" s="75"/>
      <c r="W25002" s="75"/>
      <c r="AD25002" s="77"/>
    </row>
    <row r="25003" spans="16:30" ht="4.5" customHeight="1" x14ac:dyDescent="0.2">
      <c r="P25003" s="75"/>
      <c r="Q25003" s="75"/>
      <c r="W25003" s="75"/>
      <c r="AD25003" s="77"/>
    </row>
    <row r="25004" spans="16:30" ht="4.5" customHeight="1" x14ac:dyDescent="0.2">
      <c r="P25004" s="75"/>
      <c r="Q25004" s="75"/>
      <c r="W25004" s="75"/>
      <c r="AD25004" s="77"/>
    </row>
    <row r="25005" spans="16:30" ht="4.5" customHeight="1" x14ac:dyDescent="0.2">
      <c r="P25005" s="75"/>
      <c r="Q25005" s="75"/>
      <c r="W25005" s="75"/>
      <c r="AD25005" s="77"/>
    </row>
    <row r="25006" spans="16:30" ht="4.5" customHeight="1" x14ac:dyDescent="0.2">
      <c r="P25006" s="75"/>
      <c r="Q25006" s="75"/>
      <c r="W25006" s="75"/>
      <c r="AD25006" s="77"/>
    </row>
    <row r="25007" spans="16:30" ht="4.5" customHeight="1" x14ac:dyDescent="0.2">
      <c r="P25007" s="75"/>
      <c r="Q25007" s="75"/>
      <c r="W25007" s="75"/>
      <c r="AD25007" s="77"/>
    </row>
    <row r="25008" spans="16:30" ht="4.5" customHeight="1" x14ac:dyDescent="0.2">
      <c r="P25008" s="75"/>
      <c r="Q25008" s="75"/>
      <c r="W25008" s="75"/>
      <c r="AD25008" s="77"/>
    </row>
    <row r="25009" spans="16:30" ht="4.5" customHeight="1" x14ac:dyDescent="0.2">
      <c r="P25009" s="75"/>
      <c r="Q25009" s="75"/>
      <c r="W25009" s="75"/>
      <c r="AD25009" s="77"/>
    </row>
    <row r="25010" spans="16:30" ht="4.5" customHeight="1" x14ac:dyDescent="0.2">
      <c r="P25010" s="75"/>
      <c r="Q25010" s="75"/>
      <c r="W25010" s="75"/>
      <c r="AD25010" s="77"/>
    </row>
    <row r="25011" spans="16:30" ht="4.5" customHeight="1" x14ac:dyDescent="0.2">
      <c r="P25011" s="75"/>
      <c r="Q25011" s="75"/>
      <c r="W25011" s="75"/>
      <c r="AD25011" s="77"/>
    </row>
    <row r="25012" spans="16:30" ht="4.5" customHeight="1" x14ac:dyDescent="0.2">
      <c r="P25012" s="75"/>
      <c r="Q25012" s="75"/>
      <c r="W25012" s="75"/>
      <c r="AD25012" s="77"/>
    </row>
    <row r="25013" spans="16:30" ht="4.5" customHeight="1" x14ac:dyDescent="0.2">
      <c r="P25013" s="75"/>
      <c r="Q25013" s="75"/>
      <c r="W25013" s="75"/>
      <c r="AD25013" s="77"/>
    </row>
    <row r="25014" spans="16:30" ht="4.5" customHeight="1" x14ac:dyDescent="0.2">
      <c r="P25014" s="75"/>
      <c r="Q25014" s="75"/>
      <c r="W25014" s="75"/>
      <c r="AD25014" s="77"/>
    </row>
    <row r="25015" spans="16:30" ht="4.5" customHeight="1" x14ac:dyDescent="0.2">
      <c r="P25015" s="75"/>
      <c r="Q25015" s="75"/>
      <c r="W25015" s="75"/>
      <c r="AD25015" s="77"/>
    </row>
    <row r="25016" spans="16:30" ht="4.5" customHeight="1" x14ac:dyDescent="0.2">
      <c r="P25016" s="75"/>
      <c r="Q25016" s="75"/>
      <c r="W25016" s="75"/>
      <c r="AD25016" s="77"/>
    </row>
    <row r="25017" spans="16:30" ht="4.5" customHeight="1" x14ac:dyDescent="0.2">
      <c r="P25017" s="75"/>
      <c r="Q25017" s="75"/>
      <c r="W25017" s="75"/>
      <c r="AD25017" s="77"/>
    </row>
    <row r="25018" spans="16:30" ht="4.5" customHeight="1" x14ac:dyDescent="0.2">
      <c r="P25018" s="75"/>
      <c r="Q25018" s="75"/>
      <c r="W25018" s="75"/>
      <c r="AD25018" s="77"/>
    </row>
    <row r="25019" spans="16:30" ht="4.5" customHeight="1" x14ac:dyDescent="0.2">
      <c r="P25019" s="75"/>
      <c r="Q25019" s="75"/>
      <c r="W25019" s="75"/>
      <c r="AD25019" s="77"/>
    </row>
    <row r="25020" spans="16:30" ht="4.5" customHeight="1" x14ac:dyDescent="0.2">
      <c r="P25020" s="75"/>
      <c r="Q25020" s="75"/>
      <c r="W25020" s="75"/>
      <c r="AD25020" s="77"/>
    </row>
    <row r="25021" spans="16:30" ht="4.5" customHeight="1" x14ac:dyDescent="0.2">
      <c r="P25021" s="75"/>
      <c r="Q25021" s="75"/>
      <c r="W25021" s="75"/>
      <c r="AD25021" s="77"/>
    </row>
    <row r="25022" spans="16:30" ht="4.5" customHeight="1" x14ac:dyDescent="0.2">
      <c r="P25022" s="75"/>
      <c r="Q25022" s="75"/>
      <c r="W25022" s="75"/>
      <c r="AD25022" s="77"/>
    </row>
    <row r="25023" spans="16:30" ht="4.5" customHeight="1" x14ac:dyDescent="0.2">
      <c r="P25023" s="75"/>
      <c r="Q25023" s="75"/>
      <c r="W25023" s="75"/>
      <c r="AD25023" s="77"/>
    </row>
    <row r="25024" spans="16:30" ht="4.5" customHeight="1" x14ac:dyDescent="0.2">
      <c r="P25024" s="75"/>
      <c r="Q25024" s="75"/>
      <c r="W25024" s="75"/>
      <c r="AD25024" s="77"/>
    </row>
    <row r="25025" spans="16:30" ht="4.5" customHeight="1" x14ac:dyDescent="0.2">
      <c r="P25025" s="75"/>
      <c r="Q25025" s="75"/>
      <c r="W25025" s="75"/>
      <c r="AD25025" s="77"/>
    </row>
    <row r="25026" spans="16:30" ht="4.5" customHeight="1" x14ac:dyDescent="0.2">
      <c r="P25026" s="75"/>
      <c r="Q25026" s="75"/>
      <c r="W25026" s="75"/>
      <c r="AD25026" s="77"/>
    </row>
    <row r="25027" spans="16:30" ht="4.5" customHeight="1" x14ac:dyDescent="0.2">
      <c r="P25027" s="75"/>
      <c r="Q25027" s="75"/>
      <c r="W25027" s="75"/>
      <c r="AD25027" s="77"/>
    </row>
    <row r="25028" spans="16:30" ht="4.5" customHeight="1" x14ac:dyDescent="0.2">
      <c r="P25028" s="75"/>
      <c r="Q25028" s="75"/>
      <c r="W25028" s="75"/>
      <c r="AD25028" s="77"/>
    </row>
    <row r="25029" spans="16:30" ht="4.5" customHeight="1" x14ac:dyDescent="0.2">
      <c r="P25029" s="75"/>
      <c r="Q25029" s="75"/>
      <c r="W25029" s="75"/>
      <c r="AD25029" s="77"/>
    </row>
    <row r="25030" spans="16:30" ht="4.5" customHeight="1" x14ac:dyDescent="0.2">
      <c r="P25030" s="75"/>
      <c r="Q25030" s="75"/>
      <c r="W25030" s="75"/>
      <c r="AD25030" s="77"/>
    </row>
    <row r="25031" spans="16:30" ht="4.5" customHeight="1" x14ac:dyDescent="0.2">
      <c r="P25031" s="75"/>
      <c r="Q25031" s="75"/>
      <c r="W25031" s="75"/>
      <c r="AD25031" s="77"/>
    </row>
    <row r="25032" spans="16:30" ht="4.5" customHeight="1" x14ac:dyDescent="0.2">
      <c r="P25032" s="75"/>
      <c r="Q25032" s="75"/>
      <c r="W25032" s="75"/>
      <c r="AD25032" s="77"/>
    </row>
    <row r="25033" spans="16:30" ht="4.5" customHeight="1" x14ac:dyDescent="0.2">
      <c r="P25033" s="75"/>
      <c r="Q25033" s="75"/>
      <c r="W25033" s="75"/>
      <c r="AD25033" s="77"/>
    </row>
    <row r="25034" spans="16:30" ht="4.5" customHeight="1" x14ac:dyDescent="0.2">
      <c r="P25034" s="75"/>
      <c r="Q25034" s="75"/>
      <c r="W25034" s="75"/>
      <c r="AD25034" s="77"/>
    </row>
    <row r="25035" spans="16:30" ht="4.5" customHeight="1" x14ac:dyDescent="0.2">
      <c r="P25035" s="75"/>
      <c r="Q25035" s="75"/>
      <c r="W25035" s="75"/>
      <c r="AD25035" s="77"/>
    </row>
    <row r="25036" spans="16:30" ht="4.5" customHeight="1" x14ac:dyDescent="0.2">
      <c r="P25036" s="75"/>
      <c r="Q25036" s="75"/>
      <c r="W25036" s="75"/>
      <c r="AD25036" s="77"/>
    </row>
    <row r="25037" spans="16:30" ht="4.5" customHeight="1" x14ac:dyDescent="0.2">
      <c r="P25037" s="75"/>
      <c r="Q25037" s="75"/>
      <c r="W25037" s="75"/>
      <c r="AD25037" s="77"/>
    </row>
    <row r="25038" spans="16:30" ht="4.5" customHeight="1" x14ac:dyDescent="0.2">
      <c r="P25038" s="75"/>
      <c r="Q25038" s="75"/>
      <c r="W25038" s="75"/>
      <c r="AD25038" s="77"/>
    </row>
    <row r="25039" spans="16:30" ht="4.5" customHeight="1" x14ac:dyDescent="0.2">
      <c r="P25039" s="75"/>
      <c r="Q25039" s="75"/>
      <c r="W25039" s="75"/>
      <c r="AD25039" s="77"/>
    </row>
    <row r="25040" spans="16:30" ht="4.5" customHeight="1" x14ac:dyDescent="0.2">
      <c r="P25040" s="75"/>
      <c r="Q25040" s="75"/>
      <c r="W25040" s="75"/>
      <c r="AD25040" s="77"/>
    </row>
    <row r="25041" spans="16:30" ht="4.5" customHeight="1" x14ac:dyDescent="0.2">
      <c r="P25041" s="75"/>
      <c r="Q25041" s="75"/>
      <c r="W25041" s="75"/>
      <c r="AD25041" s="77"/>
    </row>
    <row r="25042" spans="16:30" ht="4.5" customHeight="1" x14ac:dyDescent="0.2">
      <c r="P25042" s="75"/>
      <c r="Q25042" s="75"/>
      <c r="W25042" s="75"/>
      <c r="AD25042" s="77"/>
    </row>
    <row r="25043" spans="16:30" ht="4.5" customHeight="1" x14ac:dyDescent="0.2">
      <c r="P25043" s="75"/>
      <c r="Q25043" s="75"/>
      <c r="W25043" s="75"/>
      <c r="AD25043" s="77"/>
    </row>
    <row r="25044" spans="16:30" ht="4.5" customHeight="1" x14ac:dyDescent="0.2">
      <c r="P25044" s="75"/>
      <c r="Q25044" s="75"/>
      <c r="W25044" s="75"/>
      <c r="AD25044" s="77"/>
    </row>
    <row r="25045" spans="16:30" ht="4.5" customHeight="1" x14ac:dyDescent="0.2">
      <c r="P25045" s="75"/>
      <c r="Q25045" s="75"/>
      <c r="W25045" s="75"/>
      <c r="AD25045" s="77"/>
    </row>
    <row r="25046" spans="16:30" ht="4.5" customHeight="1" x14ac:dyDescent="0.2">
      <c r="P25046" s="75"/>
      <c r="Q25046" s="75"/>
      <c r="W25046" s="75"/>
      <c r="AD25046" s="77"/>
    </row>
    <row r="25047" spans="16:30" ht="4.5" customHeight="1" x14ac:dyDescent="0.2">
      <c r="P25047" s="75"/>
      <c r="Q25047" s="75"/>
      <c r="W25047" s="75"/>
      <c r="AD25047" s="77"/>
    </row>
    <row r="25048" spans="16:30" ht="4.5" customHeight="1" x14ac:dyDescent="0.2">
      <c r="P25048" s="75"/>
      <c r="Q25048" s="75"/>
      <c r="W25048" s="75"/>
      <c r="AD25048" s="77"/>
    </row>
    <row r="25049" spans="16:30" ht="4.5" customHeight="1" x14ac:dyDescent="0.2">
      <c r="P25049" s="75"/>
      <c r="Q25049" s="75"/>
      <c r="W25049" s="75"/>
      <c r="AD25049" s="77"/>
    </row>
    <row r="25050" spans="16:30" ht="4.5" customHeight="1" x14ac:dyDescent="0.2">
      <c r="P25050" s="75"/>
      <c r="Q25050" s="75"/>
      <c r="W25050" s="75"/>
      <c r="AD25050" s="77"/>
    </row>
    <row r="25051" spans="16:30" ht="4.5" customHeight="1" x14ac:dyDescent="0.2">
      <c r="P25051" s="75"/>
      <c r="Q25051" s="75"/>
      <c r="W25051" s="75"/>
      <c r="AD25051" s="77"/>
    </row>
    <row r="25052" spans="16:30" ht="4.5" customHeight="1" x14ac:dyDescent="0.2">
      <c r="P25052" s="75"/>
      <c r="Q25052" s="75"/>
      <c r="W25052" s="75"/>
      <c r="AD25052" s="77"/>
    </row>
    <row r="25053" spans="16:30" ht="4.5" customHeight="1" x14ac:dyDescent="0.2">
      <c r="P25053" s="75"/>
      <c r="Q25053" s="75"/>
      <c r="W25053" s="75"/>
      <c r="AD25053" s="77"/>
    </row>
    <row r="25054" spans="16:30" ht="4.5" customHeight="1" x14ac:dyDescent="0.2">
      <c r="P25054" s="75"/>
      <c r="Q25054" s="75"/>
      <c r="W25054" s="75"/>
      <c r="AD25054" s="77"/>
    </row>
    <row r="25055" spans="16:30" ht="4.5" customHeight="1" x14ac:dyDescent="0.2">
      <c r="P25055" s="75"/>
      <c r="Q25055" s="75"/>
      <c r="W25055" s="75"/>
      <c r="AD25055" s="77"/>
    </row>
    <row r="25056" spans="16:30" ht="4.5" customHeight="1" x14ac:dyDescent="0.2">
      <c r="P25056" s="75"/>
      <c r="Q25056" s="75"/>
      <c r="W25056" s="75"/>
      <c r="AD25056" s="77"/>
    </row>
    <row r="25057" spans="16:30" ht="4.5" customHeight="1" x14ac:dyDescent="0.2">
      <c r="P25057" s="75"/>
      <c r="Q25057" s="75"/>
      <c r="W25057" s="75"/>
      <c r="AD25057" s="77"/>
    </row>
    <row r="25058" spans="16:30" ht="4.5" customHeight="1" x14ac:dyDescent="0.2">
      <c r="P25058" s="75"/>
      <c r="Q25058" s="75"/>
      <c r="W25058" s="75"/>
      <c r="AD25058" s="77"/>
    </row>
    <row r="25059" spans="16:30" ht="4.5" customHeight="1" x14ac:dyDescent="0.2">
      <c r="P25059" s="75"/>
      <c r="Q25059" s="75"/>
      <c r="W25059" s="75"/>
      <c r="AD25059" s="77"/>
    </row>
    <row r="25060" spans="16:30" ht="4.5" customHeight="1" x14ac:dyDescent="0.2">
      <c r="P25060" s="75"/>
      <c r="Q25060" s="75"/>
      <c r="W25060" s="75"/>
      <c r="AD25060" s="77"/>
    </row>
    <row r="25061" spans="16:30" ht="4.5" customHeight="1" x14ac:dyDescent="0.2">
      <c r="P25061" s="75"/>
      <c r="Q25061" s="75"/>
      <c r="W25061" s="75"/>
      <c r="AD25061" s="77"/>
    </row>
    <row r="25062" spans="16:30" ht="4.5" customHeight="1" x14ac:dyDescent="0.2">
      <c r="P25062" s="75"/>
      <c r="Q25062" s="75"/>
      <c r="W25062" s="75"/>
      <c r="AD25062" s="77"/>
    </row>
    <row r="25063" spans="16:30" ht="4.5" customHeight="1" x14ac:dyDescent="0.2">
      <c r="P25063" s="75"/>
      <c r="Q25063" s="75"/>
      <c r="W25063" s="75"/>
      <c r="AD25063" s="77"/>
    </row>
    <row r="25064" spans="16:30" ht="4.5" customHeight="1" x14ac:dyDescent="0.2">
      <c r="P25064" s="75"/>
      <c r="Q25064" s="75"/>
      <c r="W25064" s="75"/>
      <c r="AD25064" s="77"/>
    </row>
    <row r="25065" spans="16:30" ht="4.5" customHeight="1" x14ac:dyDescent="0.2">
      <c r="P25065" s="75"/>
      <c r="Q25065" s="75"/>
      <c r="W25065" s="75"/>
      <c r="AD25065" s="77"/>
    </row>
    <row r="25066" spans="16:30" ht="4.5" customHeight="1" x14ac:dyDescent="0.2">
      <c r="P25066" s="75"/>
      <c r="Q25066" s="75"/>
      <c r="W25066" s="75"/>
      <c r="AD25066" s="77"/>
    </row>
    <row r="25067" spans="16:30" ht="4.5" customHeight="1" x14ac:dyDescent="0.2">
      <c r="P25067" s="75"/>
      <c r="Q25067" s="75"/>
      <c r="W25067" s="75"/>
      <c r="AD25067" s="77"/>
    </row>
    <row r="25068" spans="16:30" ht="4.5" customHeight="1" x14ac:dyDescent="0.2">
      <c r="P25068" s="75"/>
      <c r="Q25068" s="75"/>
      <c r="W25068" s="75"/>
      <c r="AD25068" s="77"/>
    </row>
    <row r="25069" spans="16:30" ht="4.5" customHeight="1" x14ac:dyDescent="0.2">
      <c r="P25069" s="75"/>
      <c r="Q25069" s="75"/>
      <c r="W25069" s="75"/>
      <c r="AD25069" s="77"/>
    </row>
    <row r="25070" spans="16:30" ht="4.5" customHeight="1" x14ac:dyDescent="0.2">
      <c r="P25070" s="75"/>
      <c r="Q25070" s="75"/>
      <c r="W25070" s="75"/>
      <c r="AD25070" s="77"/>
    </row>
    <row r="25071" spans="16:30" ht="4.5" customHeight="1" x14ac:dyDescent="0.2">
      <c r="P25071" s="75"/>
      <c r="Q25071" s="75"/>
      <c r="W25071" s="75"/>
      <c r="AD25071" s="77"/>
    </row>
    <row r="25072" spans="16:30" ht="4.5" customHeight="1" x14ac:dyDescent="0.2">
      <c r="P25072" s="75"/>
      <c r="Q25072" s="75"/>
      <c r="W25072" s="75"/>
      <c r="AD25072" s="77"/>
    </row>
    <row r="25073" spans="16:30" ht="4.5" customHeight="1" x14ac:dyDescent="0.2">
      <c r="P25073" s="75"/>
      <c r="Q25073" s="75"/>
      <c r="W25073" s="75"/>
      <c r="AD25073" s="77"/>
    </row>
    <row r="25074" spans="16:30" ht="4.5" customHeight="1" x14ac:dyDescent="0.2">
      <c r="P25074" s="75"/>
      <c r="Q25074" s="75"/>
      <c r="W25074" s="75"/>
      <c r="AD25074" s="77"/>
    </row>
    <row r="25075" spans="16:30" ht="4.5" customHeight="1" x14ac:dyDescent="0.2">
      <c r="P25075" s="75"/>
      <c r="Q25075" s="75"/>
      <c r="W25075" s="75"/>
      <c r="AD25075" s="77"/>
    </row>
    <row r="25076" spans="16:30" ht="4.5" customHeight="1" x14ac:dyDescent="0.2">
      <c r="P25076" s="75"/>
      <c r="Q25076" s="75"/>
      <c r="W25076" s="75"/>
      <c r="AD25076" s="77"/>
    </row>
    <row r="25077" spans="16:30" ht="4.5" customHeight="1" x14ac:dyDescent="0.2">
      <c r="P25077" s="75"/>
      <c r="Q25077" s="75"/>
      <c r="W25077" s="75"/>
      <c r="AD25077" s="77"/>
    </row>
    <row r="25078" spans="16:30" ht="4.5" customHeight="1" x14ac:dyDescent="0.2">
      <c r="P25078" s="75"/>
      <c r="Q25078" s="75"/>
      <c r="W25078" s="75"/>
      <c r="AD25078" s="77"/>
    </row>
    <row r="25079" spans="16:30" ht="4.5" customHeight="1" x14ac:dyDescent="0.2">
      <c r="P25079" s="75"/>
      <c r="Q25079" s="75"/>
      <c r="W25079" s="75"/>
      <c r="AD25079" s="77"/>
    </row>
    <row r="25080" spans="16:30" ht="4.5" customHeight="1" x14ac:dyDescent="0.2">
      <c r="P25080" s="75"/>
      <c r="Q25080" s="75"/>
      <c r="W25080" s="75"/>
      <c r="AD25080" s="77"/>
    </row>
    <row r="25081" spans="16:30" ht="4.5" customHeight="1" x14ac:dyDescent="0.2">
      <c r="P25081" s="75"/>
      <c r="Q25081" s="75"/>
      <c r="W25081" s="75"/>
      <c r="AD25081" s="77"/>
    </row>
    <row r="25082" spans="16:30" ht="4.5" customHeight="1" x14ac:dyDescent="0.2">
      <c r="P25082" s="75"/>
      <c r="Q25082" s="75"/>
      <c r="W25082" s="75"/>
      <c r="AD25082" s="77"/>
    </row>
    <row r="25083" spans="16:30" ht="4.5" customHeight="1" x14ac:dyDescent="0.2">
      <c r="P25083" s="75"/>
      <c r="Q25083" s="75"/>
      <c r="W25083" s="75"/>
      <c r="AD25083" s="77"/>
    </row>
    <row r="25084" spans="16:30" ht="4.5" customHeight="1" x14ac:dyDescent="0.2">
      <c r="P25084" s="75"/>
      <c r="Q25084" s="75"/>
      <c r="W25084" s="75"/>
      <c r="AD25084" s="77"/>
    </row>
    <row r="25085" spans="16:30" ht="4.5" customHeight="1" x14ac:dyDescent="0.2">
      <c r="P25085" s="75"/>
      <c r="Q25085" s="75"/>
      <c r="W25085" s="75"/>
      <c r="AD25085" s="77"/>
    </row>
    <row r="25086" spans="16:30" ht="4.5" customHeight="1" x14ac:dyDescent="0.2">
      <c r="P25086" s="75"/>
      <c r="Q25086" s="75"/>
      <c r="W25086" s="75"/>
      <c r="AD25086" s="77"/>
    </row>
    <row r="25087" spans="16:30" ht="4.5" customHeight="1" x14ac:dyDescent="0.2">
      <c r="P25087" s="75"/>
      <c r="Q25087" s="75"/>
      <c r="W25087" s="75"/>
      <c r="AD25087" s="77"/>
    </row>
    <row r="25088" spans="16:30" ht="4.5" customHeight="1" x14ac:dyDescent="0.2">
      <c r="P25088" s="75"/>
      <c r="Q25088" s="75"/>
      <c r="W25088" s="75"/>
      <c r="AD25088" s="77"/>
    </row>
    <row r="25089" spans="16:30" ht="4.5" customHeight="1" x14ac:dyDescent="0.2">
      <c r="P25089" s="75"/>
      <c r="Q25089" s="75"/>
      <c r="W25089" s="75"/>
      <c r="AD25089" s="77"/>
    </row>
    <row r="25090" spans="16:30" ht="4.5" customHeight="1" x14ac:dyDescent="0.2">
      <c r="P25090" s="75"/>
      <c r="Q25090" s="75"/>
      <c r="W25090" s="75"/>
      <c r="AD25090" s="77"/>
    </row>
    <row r="25091" spans="16:30" ht="4.5" customHeight="1" x14ac:dyDescent="0.2">
      <c r="P25091" s="75"/>
      <c r="Q25091" s="75"/>
      <c r="W25091" s="75"/>
      <c r="AD25091" s="77"/>
    </row>
    <row r="25092" spans="16:30" ht="4.5" customHeight="1" x14ac:dyDescent="0.2">
      <c r="P25092" s="75"/>
      <c r="Q25092" s="75"/>
      <c r="W25092" s="75"/>
      <c r="AD25092" s="77"/>
    </row>
    <row r="25093" spans="16:30" ht="4.5" customHeight="1" x14ac:dyDescent="0.2">
      <c r="P25093" s="75"/>
      <c r="Q25093" s="75"/>
      <c r="W25093" s="75"/>
      <c r="AD25093" s="77"/>
    </row>
    <row r="25094" spans="16:30" ht="4.5" customHeight="1" x14ac:dyDescent="0.2">
      <c r="P25094" s="75"/>
      <c r="Q25094" s="75"/>
      <c r="W25094" s="75"/>
      <c r="AD25094" s="77"/>
    </row>
    <row r="25095" spans="16:30" ht="4.5" customHeight="1" x14ac:dyDescent="0.2">
      <c r="P25095" s="75"/>
      <c r="Q25095" s="75"/>
      <c r="W25095" s="75"/>
      <c r="AD25095" s="77"/>
    </row>
    <row r="25096" spans="16:30" ht="4.5" customHeight="1" x14ac:dyDescent="0.2">
      <c r="P25096" s="75"/>
      <c r="Q25096" s="75"/>
      <c r="W25096" s="75"/>
      <c r="AD25096" s="77"/>
    </row>
    <row r="25097" spans="16:30" ht="4.5" customHeight="1" x14ac:dyDescent="0.2">
      <c r="P25097" s="75"/>
      <c r="Q25097" s="75"/>
      <c r="W25097" s="75"/>
      <c r="AD25097" s="77"/>
    </row>
    <row r="25098" spans="16:30" ht="4.5" customHeight="1" x14ac:dyDescent="0.2">
      <c r="P25098" s="75"/>
      <c r="Q25098" s="75"/>
      <c r="W25098" s="75"/>
      <c r="AD25098" s="77"/>
    </row>
    <row r="25099" spans="16:30" ht="4.5" customHeight="1" x14ac:dyDescent="0.2">
      <c r="P25099" s="75"/>
      <c r="Q25099" s="75"/>
      <c r="W25099" s="75"/>
      <c r="AD25099" s="77"/>
    </row>
    <row r="25100" spans="16:30" ht="4.5" customHeight="1" x14ac:dyDescent="0.2">
      <c r="P25100" s="75"/>
      <c r="Q25100" s="75"/>
      <c r="W25100" s="75"/>
      <c r="AD25100" s="77"/>
    </row>
    <row r="25101" spans="16:30" ht="4.5" customHeight="1" x14ac:dyDescent="0.2">
      <c r="P25101" s="75"/>
      <c r="Q25101" s="75"/>
      <c r="W25101" s="75"/>
      <c r="AD25101" s="77"/>
    </row>
    <row r="25102" spans="16:30" ht="4.5" customHeight="1" x14ac:dyDescent="0.2">
      <c r="P25102" s="75"/>
      <c r="Q25102" s="75"/>
      <c r="W25102" s="75"/>
      <c r="AD25102" s="77"/>
    </row>
    <row r="25103" spans="16:30" ht="4.5" customHeight="1" x14ac:dyDescent="0.2">
      <c r="P25103" s="75"/>
      <c r="Q25103" s="75"/>
      <c r="W25103" s="75"/>
      <c r="AD25103" s="77"/>
    </row>
    <row r="25104" spans="16:30" ht="4.5" customHeight="1" x14ac:dyDescent="0.2">
      <c r="P25104" s="75"/>
      <c r="Q25104" s="75"/>
      <c r="W25104" s="75"/>
      <c r="AD25104" s="77"/>
    </row>
    <row r="25105" spans="16:30" ht="4.5" customHeight="1" x14ac:dyDescent="0.2">
      <c r="P25105" s="75"/>
      <c r="Q25105" s="75"/>
      <c r="W25105" s="75"/>
      <c r="AD25105" s="77"/>
    </row>
    <row r="25106" spans="16:30" ht="4.5" customHeight="1" x14ac:dyDescent="0.2">
      <c r="P25106" s="75"/>
      <c r="Q25106" s="75"/>
      <c r="W25106" s="75"/>
      <c r="AD25106" s="77"/>
    </row>
    <row r="25107" spans="16:30" ht="4.5" customHeight="1" x14ac:dyDescent="0.2">
      <c r="P25107" s="75"/>
      <c r="Q25107" s="75"/>
      <c r="W25107" s="75"/>
      <c r="AD25107" s="77"/>
    </row>
    <row r="25108" spans="16:30" ht="4.5" customHeight="1" x14ac:dyDescent="0.2">
      <c r="P25108" s="75"/>
      <c r="Q25108" s="75"/>
      <c r="W25108" s="75"/>
      <c r="AD25108" s="77"/>
    </row>
    <row r="25109" spans="16:30" ht="4.5" customHeight="1" x14ac:dyDescent="0.2">
      <c r="P25109" s="75"/>
      <c r="Q25109" s="75"/>
      <c r="W25109" s="75"/>
      <c r="AD25109" s="77"/>
    </row>
    <row r="25110" spans="16:30" ht="4.5" customHeight="1" x14ac:dyDescent="0.2">
      <c r="P25110" s="75"/>
      <c r="Q25110" s="75"/>
      <c r="W25110" s="75"/>
      <c r="AD25110" s="77"/>
    </row>
    <row r="25111" spans="16:30" ht="4.5" customHeight="1" x14ac:dyDescent="0.2">
      <c r="P25111" s="75"/>
      <c r="Q25111" s="75"/>
      <c r="W25111" s="75"/>
      <c r="AD25111" s="77"/>
    </row>
    <row r="25112" spans="16:30" ht="4.5" customHeight="1" x14ac:dyDescent="0.2">
      <c r="P25112" s="75"/>
      <c r="Q25112" s="75"/>
      <c r="W25112" s="75"/>
      <c r="AD25112" s="77"/>
    </row>
    <row r="25113" spans="16:30" ht="4.5" customHeight="1" x14ac:dyDescent="0.2">
      <c r="P25113" s="75"/>
      <c r="Q25113" s="75"/>
      <c r="W25113" s="75"/>
      <c r="AD25113" s="77"/>
    </row>
    <row r="25114" spans="16:30" ht="4.5" customHeight="1" x14ac:dyDescent="0.2">
      <c r="P25114" s="75"/>
      <c r="Q25114" s="75"/>
      <c r="W25114" s="75"/>
      <c r="AD25114" s="77"/>
    </row>
    <row r="25115" spans="16:30" ht="4.5" customHeight="1" x14ac:dyDescent="0.2">
      <c r="P25115" s="75"/>
      <c r="Q25115" s="75"/>
      <c r="W25115" s="75"/>
      <c r="AD25115" s="77"/>
    </row>
    <row r="25116" spans="16:30" ht="4.5" customHeight="1" x14ac:dyDescent="0.2">
      <c r="P25116" s="75"/>
      <c r="Q25116" s="75"/>
      <c r="W25116" s="75"/>
      <c r="AD25116" s="77"/>
    </row>
    <row r="25117" spans="16:30" ht="4.5" customHeight="1" x14ac:dyDescent="0.2">
      <c r="P25117" s="75"/>
      <c r="Q25117" s="75"/>
      <c r="W25117" s="75"/>
      <c r="AD25117" s="77"/>
    </row>
    <row r="25118" spans="16:30" ht="4.5" customHeight="1" x14ac:dyDescent="0.2">
      <c r="P25118" s="75"/>
      <c r="Q25118" s="75"/>
      <c r="W25118" s="75"/>
      <c r="AD25118" s="77"/>
    </row>
    <row r="25119" spans="16:30" ht="4.5" customHeight="1" x14ac:dyDescent="0.2">
      <c r="P25119" s="75"/>
      <c r="Q25119" s="75"/>
      <c r="W25119" s="75"/>
      <c r="AD25119" s="77"/>
    </row>
    <row r="25120" spans="16:30" ht="4.5" customHeight="1" x14ac:dyDescent="0.2">
      <c r="P25120" s="75"/>
      <c r="Q25120" s="75"/>
      <c r="W25120" s="75"/>
      <c r="AD25120" s="77"/>
    </row>
    <row r="25121" spans="16:30" ht="4.5" customHeight="1" x14ac:dyDescent="0.2">
      <c r="P25121" s="75"/>
      <c r="Q25121" s="75"/>
      <c r="W25121" s="75"/>
      <c r="AD25121" s="77"/>
    </row>
    <row r="25122" spans="16:30" ht="4.5" customHeight="1" x14ac:dyDescent="0.2">
      <c r="P25122" s="75"/>
      <c r="Q25122" s="75"/>
      <c r="W25122" s="75"/>
      <c r="AD25122" s="77"/>
    </row>
    <row r="25123" spans="16:30" ht="4.5" customHeight="1" x14ac:dyDescent="0.2">
      <c r="P25123" s="75"/>
      <c r="Q25123" s="75"/>
      <c r="W25123" s="75"/>
      <c r="AD25123" s="77"/>
    </row>
    <row r="25124" spans="16:30" ht="4.5" customHeight="1" x14ac:dyDescent="0.2">
      <c r="P25124" s="75"/>
      <c r="Q25124" s="75"/>
      <c r="W25124" s="75"/>
      <c r="AD25124" s="77"/>
    </row>
    <row r="25125" spans="16:30" ht="4.5" customHeight="1" x14ac:dyDescent="0.2">
      <c r="P25125" s="75"/>
      <c r="Q25125" s="75"/>
      <c r="W25125" s="75"/>
      <c r="AD25125" s="77"/>
    </row>
    <row r="25126" spans="16:30" ht="4.5" customHeight="1" x14ac:dyDescent="0.2">
      <c r="P25126" s="75"/>
      <c r="Q25126" s="75"/>
      <c r="W25126" s="75"/>
      <c r="AD25126" s="77"/>
    </row>
    <row r="25127" spans="16:30" ht="4.5" customHeight="1" x14ac:dyDescent="0.2">
      <c r="P25127" s="75"/>
      <c r="Q25127" s="75"/>
      <c r="W25127" s="75"/>
      <c r="AD25127" s="77"/>
    </row>
    <row r="25128" spans="16:30" ht="4.5" customHeight="1" x14ac:dyDescent="0.2">
      <c r="P25128" s="75"/>
      <c r="Q25128" s="75"/>
      <c r="W25128" s="75"/>
      <c r="AD25128" s="77"/>
    </row>
    <row r="25129" spans="16:30" ht="4.5" customHeight="1" x14ac:dyDescent="0.2">
      <c r="P25129" s="75"/>
      <c r="Q25129" s="75"/>
      <c r="W25129" s="75"/>
      <c r="AD25129" s="77"/>
    </row>
    <row r="25130" spans="16:30" ht="4.5" customHeight="1" x14ac:dyDescent="0.2">
      <c r="P25130" s="75"/>
      <c r="Q25130" s="75"/>
      <c r="W25130" s="75"/>
      <c r="AD25130" s="77"/>
    </row>
    <row r="25131" spans="16:30" ht="4.5" customHeight="1" x14ac:dyDescent="0.2">
      <c r="P25131" s="75"/>
      <c r="Q25131" s="75"/>
      <c r="W25131" s="75"/>
      <c r="AD25131" s="77"/>
    </row>
    <row r="25132" spans="16:30" ht="4.5" customHeight="1" x14ac:dyDescent="0.2">
      <c r="P25132" s="75"/>
      <c r="Q25132" s="75"/>
      <c r="W25132" s="75"/>
      <c r="AD25132" s="77"/>
    </row>
    <row r="25133" spans="16:30" ht="4.5" customHeight="1" x14ac:dyDescent="0.2">
      <c r="P25133" s="75"/>
      <c r="Q25133" s="75"/>
      <c r="W25133" s="75"/>
      <c r="AD25133" s="77"/>
    </row>
    <row r="25134" spans="16:30" ht="4.5" customHeight="1" x14ac:dyDescent="0.2">
      <c r="P25134" s="75"/>
      <c r="Q25134" s="75"/>
      <c r="W25134" s="75"/>
      <c r="AD25134" s="77"/>
    </row>
    <row r="25135" spans="16:30" ht="4.5" customHeight="1" x14ac:dyDescent="0.2">
      <c r="P25135" s="75"/>
      <c r="Q25135" s="75"/>
      <c r="W25135" s="75"/>
      <c r="AD25135" s="77"/>
    </row>
    <row r="25136" spans="16:30" ht="4.5" customHeight="1" x14ac:dyDescent="0.2">
      <c r="P25136" s="75"/>
      <c r="Q25136" s="75"/>
      <c r="W25136" s="75"/>
      <c r="AD25136" s="77"/>
    </row>
    <row r="25137" spans="16:30" ht="4.5" customHeight="1" x14ac:dyDescent="0.2">
      <c r="P25137" s="75"/>
      <c r="Q25137" s="75"/>
      <c r="W25137" s="75"/>
      <c r="AD25137" s="77"/>
    </row>
    <row r="25138" spans="16:30" ht="4.5" customHeight="1" x14ac:dyDescent="0.2">
      <c r="P25138" s="75"/>
      <c r="Q25138" s="75"/>
      <c r="W25138" s="75"/>
      <c r="AD25138" s="77"/>
    </row>
    <row r="25139" spans="16:30" ht="4.5" customHeight="1" x14ac:dyDescent="0.2">
      <c r="P25139" s="75"/>
      <c r="Q25139" s="75"/>
      <c r="W25139" s="75"/>
      <c r="AD25139" s="77"/>
    </row>
    <row r="25140" spans="16:30" ht="4.5" customHeight="1" x14ac:dyDescent="0.2">
      <c r="P25140" s="75"/>
      <c r="Q25140" s="75"/>
      <c r="W25140" s="75"/>
      <c r="AD25140" s="77"/>
    </row>
    <row r="25141" spans="16:30" ht="4.5" customHeight="1" x14ac:dyDescent="0.2">
      <c r="P25141" s="75"/>
      <c r="Q25141" s="75"/>
      <c r="W25141" s="75"/>
      <c r="AD25141" s="77"/>
    </row>
    <row r="25142" spans="16:30" ht="4.5" customHeight="1" x14ac:dyDescent="0.2">
      <c r="P25142" s="75"/>
      <c r="Q25142" s="75"/>
      <c r="W25142" s="75"/>
      <c r="AD25142" s="77"/>
    </row>
    <row r="25143" spans="16:30" ht="4.5" customHeight="1" x14ac:dyDescent="0.2">
      <c r="P25143" s="75"/>
      <c r="Q25143" s="75"/>
      <c r="W25143" s="75"/>
      <c r="AD25143" s="77"/>
    </row>
    <row r="25144" spans="16:30" ht="4.5" customHeight="1" x14ac:dyDescent="0.2">
      <c r="P25144" s="75"/>
      <c r="Q25144" s="75"/>
      <c r="W25144" s="75"/>
      <c r="AD25144" s="77"/>
    </row>
    <row r="25145" spans="16:30" ht="4.5" customHeight="1" x14ac:dyDescent="0.2">
      <c r="P25145" s="75"/>
      <c r="Q25145" s="75"/>
      <c r="W25145" s="75"/>
      <c r="AD25145" s="77"/>
    </row>
    <row r="25146" spans="16:30" ht="4.5" customHeight="1" x14ac:dyDescent="0.2">
      <c r="P25146" s="75"/>
      <c r="Q25146" s="75"/>
      <c r="W25146" s="75"/>
      <c r="AD25146" s="77"/>
    </row>
    <row r="25147" spans="16:30" ht="4.5" customHeight="1" x14ac:dyDescent="0.2">
      <c r="P25147" s="75"/>
      <c r="Q25147" s="75"/>
      <c r="W25147" s="75"/>
      <c r="AD25147" s="77"/>
    </row>
    <row r="25148" spans="16:30" ht="4.5" customHeight="1" x14ac:dyDescent="0.2">
      <c r="P25148" s="75"/>
      <c r="Q25148" s="75"/>
      <c r="W25148" s="75"/>
      <c r="AD25148" s="77"/>
    </row>
    <row r="25149" spans="16:30" ht="4.5" customHeight="1" x14ac:dyDescent="0.2">
      <c r="P25149" s="75"/>
      <c r="Q25149" s="75"/>
      <c r="W25149" s="75"/>
      <c r="AD25149" s="77"/>
    </row>
    <row r="25150" spans="16:30" ht="4.5" customHeight="1" x14ac:dyDescent="0.2">
      <c r="P25150" s="75"/>
      <c r="Q25150" s="75"/>
      <c r="W25150" s="75"/>
      <c r="AD25150" s="77"/>
    </row>
    <row r="25151" spans="16:30" ht="4.5" customHeight="1" x14ac:dyDescent="0.2">
      <c r="P25151" s="75"/>
      <c r="Q25151" s="75"/>
      <c r="W25151" s="75"/>
      <c r="AD25151" s="77"/>
    </row>
    <row r="25152" spans="16:30" ht="4.5" customHeight="1" x14ac:dyDescent="0.2">
      <c r="P25152" s="75"/>
      <c r="Q25152" s="75"/>
      <c r="W25152" s="75"/>
      <c r="AD25152" s="77"/>
    </row>
    <row r="25153" spans="16:30" ht="4.5" customHeight="1" x14ac:dyDescent="0.2">
      <c r="P25153" s="75"/>
      <c r="Q25153" s="75"/>
      <c r="W25153" s="75"/>
      <c r="AD25153" s="77"/>
    </row>
    <row r="25154" spans="16:30" ht="4.5" customHeight="1" x14ac:dyDescent="0.2">
      <c r="P25154" s="75"/>
      <c r="Q25154" s="75"/>
      <c r="W25154" s="75"/>
      <c r="AD25154" s="77"/>
    </row>
    <row r="25155" spans="16:30" ht="4.5" customHeight="1" x14ac:dyDescent="0.2">
      <c r="P25155" s="75"/>
      <c r="Q25155" s="75"/>
      <c r="W25155" s="75"/>
      <c r="AD25155" s="77"/>
    </row>
    <row r="25156" spans="16:30" ht="4.5" customHeight="1" x14ac:dyDescent="0.2">
      <c r="P25156" s="75"/>
      <c r="Q25156" s="75"/>
      <c r="W25156" s="75"/>
      <c r="AD25156" s="77"/>
    </row>
    <row r="25157" spans="16:30" ht="4.5" customHeight="1" x14ac:dyDescent="0.2">
      <c r="P25157" s="75"/>
      <c r="Q25157" s="75"/>
      <c r="W25157" s="75"/>
      <c r="AD25157" s="77"/>
    </row>
    <row r="25158" spans="16:30" ht="4.5" customHeight="1" x14ac:dyDescent="0.2">
      <c r="P25158" s="75"/>
      <c r="Q25158" s="75"/>
      <c r="W25158" s="75"/>
      <c r="AD25158" s="77"/>
    </row>
    <row r="25159" spans="16:30" ht="4.5" customHeight="1" x14ac:dyDescent="0.2">
      <c r="P25159" s="75"/>
      <c r="Q25159" s="75"/>
      <c r="W25159" s="75"/>
      <c r="AD25159" s="77"/>
    </row>
    <row r="25160" spans="16:30" ht="4.5" customHeight="1" x14ac:dyDescent="0.2">
      <c r="P25160" s="75"/>
      <c r="Q25160" s="75"/>
      <c r="W25160" s="75"/>
      <c r="AD25160" s="77"/>
    </row>
    <row r="25161" spans="16:30" ht="4.5" customHeight="1" x14ac:dyDescent="0.2">
      <c r="P25161" s="75"/>
      <c r="Q25161" s="75"/>
      <c r="W25161" s="75"/>
      <c r="AD25161" s="77"/>
    </row>
    <row r="25162" spans="16:30" ht="4.5" customHeight="1" x14ac:dyDescent="0.2">
      <c r="P25162" s="75"/>
      <c r="Q25162" s="75"/>
      <c r="W25162" s="75"/>
      <c r="AD25162" s="77"/>
    </row>
    <row r="25163" spans="16:30" ht="4.5" customHeight="1" x14ac:dyDescent="0.2">
      <c r="P25163" s="75"/>
      <c r="Q25163" s="75"/>
      <c r="W25163" s="75"/>
      <c r="AD25163" s="77"/>
    </row>
    <row r="25164" spans="16:30" ht="4.5" customHeight="1" x14ac:dyDescent="0.2">
      <c r="P25164" s="75"/>
      <c r="Q25164" s="75"/>
      <c r="W25164" s="75"/>
      <c r="AD25164" s="77"/>
    </row>
    <row r="25165" spans="16:30" ht="4.5" customHeight="1" x14ac:dyDescent="0.2">
      <c r="P25165" s="75"/>
      <c r="Q25165" s="75"/>
      <c r="W25165" s="75"/>
      <c r="AD25165" s="77"/>
    </row>
    <row r="25166" spans="16:30" ht="4.5" customHeight="1" x14ac:dyDescent="0.2">
      <c r="P25166" s="75"/>
      <c r="Q25166" s="75"/>
      <c r="W25166" s="75"/>
      <c r="AD25166" s="77"/>
    </row>
    <row r="25167" spans="16:30" ht="4.5" customHeight="1" x14ac:dyDescent="0.2">
      <c r="P25167" s="75"/>
      <c r="Q25167" s="75"/>
      <c r="W25167" s="75"/>
      <c r="AD25167" s="77"/>
    </row>
    <row r="25168" spans="16:30" ht="4.5" customHeight="1" x14ac:dyDescent="0.2">
      <c r="P25168" s="75"/>
      <c r="Q25168" s="75"/>
      <c r="W25168" s="75"/>
      <c r="AD25168" s="77"/>
    </row>
    <row r="25169" spans="16:30" ht="4.5" customHeight="1" x14ac:dyDescent="0.2">
      <c r="P25169" s="75"/>
      <c r="Q25169" s="75"/>
      <c r="W25169" s="75"/>
      <c r="AD25169" s="77"/>
    </row>
    <row r="25170" spans="16:30" ht="4.5" customHeight="1" x14ac:dyDescent="0.2">
      <c r="P25170" s="75"/>
      <c r="Q25170" s="75"/>
      <c r="W25170" s="75"/>
      <c r="AD25170" s="77"/>
    </row>
    <row r="25171" spans="16:30" ht="4.5" customHeight="1" x14ac:dyDescent="0.2">
      <c r="P25171" s="75"/>
      <c r="Q25171" s="75"/>
      <c r="W25171" s="75"/>
      <c r="AD25171" s="77"/>
    </row>
    <row r="25172" spans="16:30" ht="4.5" customHeight="1" x14ac:dyDescent="0.2">
      <c r="P25172" s="75"/>
      <c r="Q25172" s="75"/>
      <c r="W25172" s="75"/>
      <c r="AD25172" s="77"/>
    </row>
    <row r="25173" spans="16:30" ht="4.5" customHeight="1" x14ac:dyDescent="0.2">
      <c r="P25173" s="75"/>
      <c r="Q25173" s="75"/>
      <c r="W25173" s="75"/>
      <c r="AD25173" s="77"/>
    </row>
    <row r="25174" spans="16:30" ht="4.5" customHeight="1" x14ac:dyDescent="0.2">
      <c r="P25174" s="75"/>
      <c r="Q25174" s="75"/>
      <c r="W25174" s="75"/>
      <c r="AD25174" s="77"/>
    </row>
    <row r="25175" spans="16:30" ht="4.5" customHeight="1" x14ac:dyDescent="0.2">
      <c r="P25175" s="75"/>
      <c r="Q25175" s="75"/>
      <c r="W25175" s="75"/>
      <c r="AD25175" s="77"/>
    </row>
    <row r="25176" spans="16:30" ht="4.5" customHeight="1" x14ac:dyDescent="0.2">
      <c r="P25176" s="75"/>
      <c r="Q25176" s="75"/>
      <c r="W25176" s="75"/>
      <c r="AD25176" s="77"/>
    </row>
    <row r="25177" spans="16:30" ht="4.5" customHeight="1" x14ac:dyDescent="0.2">
      <c r="P25177" s="75"/>
      <c r="Q25177" s="75"/>
      <c r="W25177" s="75"/>
      <c r="AD25177" s="77"/>
    </row>
    <row r="25178" spans="16:30" ht="4.5" customHeight="1" x14ac:dyDescent="0.2">
      <c r="P25178" s="75"/>
      <c r="Q25178" s="75"/>
      <c r="W25178" s="75"/>
      <c r="AD25178" s="77"/>
    </row>
    <row r="25179" spans="16:30" ht="4.5" customHeight="1" x14ac:dyDescent="0.2">
      <c r="P25179" s="75"/>
      <c r="Q25179" s="75"/>
      <c r="W25179" s="75"/>
      <c r="AD25179" s="77"/>
    </row>
    <row r="25180" spans="16:30" ht="4.5" customHeight="1" x14ac:dyDescent="0.2">
      <c r="P25180" s="75"/>
      <c r="Q25180" s="75"/>
      <c r="W25180" s="75"/>
      <c r="AD25180" s="77"/>
    </row>
    <row r="25181" spans="16:30" ht="4.5" customHeight="1" x14ac:dyDescent="0.2">
      <c r="P25181" s="75"/>
      <c r="Q25181" s="75"/>
      <c r="W25181" s="75"/>
      <c r="AD25181" s="77"/>
    </row>
    <row r="25182" spans="16:30" ht="4.5" customHeight="1" x14ac:dyDescent="0.2">
      <c r="P25182" s="75"/>
      <c r="Q25182" s="75"/>
      <c r="W25182" s="75"/>
      <c r="AD25182" s="77"/>
    </row>
    <row r="25183" spans="16:30" ht="4.5" customHeight="1" x14ac:dyDescent="0.2">
      <c r="P25183" s="75"/>
      <c r="Q25183" s="75"/>
      <c r="W25183" s="75"/>
      <c r="AD25183" s="77"/>
    </row>
    <row r="25184" spans="16:30" ht="4.5" customHeight="1" x14ac:dyDescent="0.2">
      <c r="P25184" s="75"/>
      <c r="Q25184" s="75"/>
      <c r="W25184" s="75"/>
      <c r="AD25184" s="77"/>
    </row>
    <row r="25185" spans="16:30" ht="4.5" customHeight="1" x14ac:dyDescent="0.2">
      <c r="P25185" s="75"/>
      <c r="Q25185" s="75"/>
      <c r="W25185" s="75"/>
      <c r="AD25185" s="77"/>
    </row>
    <row r="25186" spans="16:30" ht="4.5" customHeight="1" x14ac:dyDescent="0.2">
      <c r="P25186" s="75"/>
      <c r="Q25186" s="75"/>
      <c r="W25186" s="75"/>
      <c r="AD25186" s="77"/>
    </row>
    <row r="25187" spans="16:30" ht="4.5" customHeight="1" x14ac:dyDescent="0.2">
      <c r="P25187" s="75"/>
      <c r="Q25187" s="75"/>
      <c r="W25187" s="75"/>
      <c r="AD25187" s="77"/>
    </row>
    <row r="25188" spans="16:30" ht="4.5" customHeight="1" x14ac:dyDescent="0.2">
      <c r="P25188" s="75"/>
      <c r="Q25188" s="75"/>
      <c r="W25188" s="75"/>
      <c r="AD25188" s="77"/>
    </row>
    <row r="25189" spans="16:30" ht="4.5" customHeight="1" x14ac:dyDescent="0.2">
      <c r="P25189" s="75"/>
      <c r="Q25189" s="75"/>
      <c r="W25189" s="75"/>
      <c r="AD25189" s="77"/>
    </row>
    <row r="25190" spans="16:30" ht="4.5" customHeight="1" x14ac:dyDescent="0.2">
      <c r="P25190" s="75"/>
      <c r="Q25190" s="75"/>
      <c r="W25190" s="75"/>
      <c r="AD25190" s="77"/>
    </row>
    <row r="25191" spans="16:30" ht="4.5" customHeight="1" x14ac:dyDescent="0.2">
      <c r="P25191" s="75"/>
      <c r="Q25191" s="75"/>
      <c r="W25191" s="75"/>
      <c r="AD25191" s="77"/>
    </row>
    <row r="25192" spans="16:30" ht="4.5" customHeight="1" x14ac:dyDescent="0.2">
      <c r="P25192" s="75"/>
      <c r="Q25192" s="75"/>
      <c r="W25192" s="75"/>
      <c r="AD25192" s="77"/>
    </row>
    <row r="25193" spans="16:30" ht="4.5" customHeight="1" x14ac:dyDescent="0.2">
      <c r="P25193" s="75"/>
      <c r="Q25193" s="75"/>
      <c r="W25193" s="75"/>
      <c r="AD25193" s="77"/>
    </row>
    <row r="25194" spans="16:30" ht="4.5" customHeight="1" x14ac:dyDescent="0.2">
      <c r="P25194" s="75"/>
      <c r="Q25194" s="75"/>
      <c r="W25194" s="75"/>
      <c r="AD25194" s="77"/>
    </row>
    <row r="25195" spans="16:30" ht="4.5" customHeight="1" x14ac:dyDescent="0.2">
      <c r="P25195" s="75"/>
      <c r="Q25195" s="75"/>
      <c r="W25195" s="75"/>
      <c r="AD25195" s="77"/>
    </row>
    <row r="25196" spans="16:30" ht="4.5" customHeight="1" x14ac:dyDescent="0.2">
      <c r="P25196" s="75"/>
      <c r="Q25196" s="75"/>
      <c r="W25196" s="75"/>
      <c r="AD25196" s="77"/>
    </row>
    <row r="25197" spans="16:30" ht="4.5" customHeight="1" x14ac:dyDescent="0.2">
      <c r="P25197" s="75"/>
      <c r="Q25197" s="75"/>
      <c r="W25197" s="75"/>
      <c r="AD25197" s="77"/>
    </row>
    <row r="25198" spans="16:30" ht="4.5" customHeight="1" x14ac:dyDescent="0.2">
      <c r="P25198" s="75"/>
      <c r="Q25198" s="75"/>
      <c r="W25198" s="75"/>
      <c r="AD25198" s="77"/>
    </row>
    <row r="25199" spans="16:30" ht="4.5" customHeight="1" x14ac:dyDescent="0.2">
      <c r="P25199" s="75"/>
      <c r="Q25199" s="75"/>
      <c r="W25199" s="75"/>
      <c r="AD25199" s="77"/>
    </row>
    <row r="25200" spans="16:30" ht="4.5" customHeight="1" x14ac:dyDescent="0.2">
      <c r="P25200" s="75"/>
      <c r="Q25200" s="75"/>
      <c r="W25200" s="75"/>
      <c r="AD25200" s="77"/>
    </row>
    <row r="25201" spans="16:30" ht="4.5" customHeight="1" x14ac:dyDescent="0.2">
      <c r="P25201" s="75"/>
      <c r="Q25201" s="75"/>
      <c r="W25201" s="75"/>
      <c r="AD25201" s="77"/>
    </row>
    <row r="25202" spans="16:30" ht="4.5" customHeight="1" x14ac:dyDescent="0.2">
      <c r="P25202" s="75"/>
      <c r="Q25202" s="75"/>
      <c r="W25202" s="75"/>
      <c r="AD25202" s="77"/>
    </row>
    <row r="25203" spans="16:30" ht="4.5" customHeight="1" x14ac:dyDescent="0.2">
      <c r="P25203" s="75"/>
      <c r="Q25203" s="75"/>
      <c r="W25203" s="75"/>
      <c r="AD25203" s="77"/>
    </row>
    <row r="25204" spans="16:30" ht="4.5" customHeight="1" x14ac:dyDescent="0.2">
      <c r="P25204" s="75"/>
      <c r="Q25204" s="75"/>
      <c r="W25204" s="75"/>
      <c r="AD25204" s="77"/>
    </row>
    <row r="25205" spans="16:30" ht="4.5" customHeight="1" x14ac:dyDescent="0.2">
      <c r="P25205" s="75"/>
      <c r="Q25205" s="75"/>
      <c r="W25205" s="75"/>
      <c r="AD25205" s="77"/>
    </row>
    <row r="25206" spans="16:30" ht="4.5" customHeight="1" x14ac:dyDescent="0.2">
      <c r="P25206" s="75"/>
      <c r="Q25206" s="75"/>
      <c r="W25206" s="75"/>
      <c r="AD25206" s="77"/>
    </row>
    <row r="25207" spans="16:30" ht="4.5" customHeight="1" x14ac:dyDescent="0.2">
      <c r="P25207" s="75"/>
      <c r="Q25207" s="75"/>
      <c r="W25207" s="75"/>
      <c r="AD25207" s="77"/>
    </row>
    <row r="25208" spans="16:30" ht="4.5" customHeight="1" x14ac:dyDescent="0.2">
      <c r="P25208" s="75"/>
      <c r="Q25208" s="75"/>
      <c r="W25208" s="75"/>
      <c r="AD25208" s="77"/>
    </row>
    <row r="25209" spans="16:30" ht="4.5" customHeight="1" x14ac:dyDescent="0.2">
      <c r="P25209" s="75"/>
      <c r="Q25209" s="75"/>
      <c r="W25209" s="75"/>
      <c r="AD25209" s="77"/>
    </row>
    <row r="25210" spans="16:30" ht="4.5" customHeight="1" x14ac:dyDescent="0.2">
      <c r="P25210" s="75"/>
      <c r="Q25210" s="75"/>
      <c r="W25210" s="75"/>
      <c r="AD25210" s="77"/>
    </row>
    <row r="25211" spans="16:30" ht="4.5" customHeight="1" x14ac:dyDescent="0.2">
      <c r="P25211" s="75"/>
      <c r="Q25211" s="75"/>
      <c r="W25211" s="75"/>
      <c r="AD25211" s="77"/>
    </row>
    <row r="25212" spans="16:30" ht="4.5" customHeight="1" x14ac:dyDescent="0.2">
      <c r="P25212" s="75"/>
      <c r="Q25212" s="75"/>
      <c r="W25212" s="75"/>
      <c r="AD25212" s="77"/>
    </row>
    <row r="25213" spans="16:30" ht="4.5" customHeight="1" x14ac:dyDescent="0.2">
      <c r="P25213" s="75"/>
      <c r="Q25213" s="75"/>
      <c r="W25213" s="75"/>
      <c r="AD25213" s="77"/>
    </row>
    <row r="25214" spans="16:30" ht="4.5" customHeight="1" x14ac:dyDescent="0.2">
      <c r="P25214" s="75"/>
      <c r="Q25214" s="75"/>
      <c r="W25214" s="75"/>
      <c r="AD25214" s="77"/>
    </row>
    <row r="25215" spans="16:30" ht="4.5" customHeight="1" x14ac:dyDescent="0.2">
      <c r="P25215" s="75"/>
      <c r="Q25215" s="75"/>
      <c r="W25215" s="75"/>
      <c r="AD25215" s="77"/>
    </row>
    <row r="25216" spans="16:30" ht="4.5" customHeight="1" x14ac:dyDescent="0.2">
      <c r="P25216" s="75"/>
      <c r="Q25216" s="75"/>
      <c r="W25216" s="75"/>
      <c r="AD25216" s="77"/>
    </row>
    <row r="25217" spans="16:30" ht="4.5" customHeight="1" x14ac:dyDescent="0.2">
      <c r="P25217" s="75"/>
      <c r="Q25217" s="75"/>
      <c r="W25217" s="75"/>
      <c r="AD25217" s="77"/>
    </row>
    <row r="25218" spans="16:30" ht="4.5" customHeight="1" x14ac:dyDescent="0.2">
      <c r="P25218" s="75"/>
      <c r="Q25218" s="75"/>
      <c r="W25218" s="75"/>
      <c r="AD25218" s="77"/>
    </row>
    <row r="25219" spans="16:30" ht="4.5" customHeight="1" x14ac:dyDescent="0.2">
      <c r="P25219" s="75"/>
      <c r="Q25219" s="75"/>
      <c r="W25219" s="75"/>
      <c r="AD25219" s="77"/>
    </row>
    <row r="25220" spans="16:30" ht="4.5" customHeight="1" x14ac:dyDescent="0.2">
      <c r="P25220" s="75"/>
      <c r="Q25220" s="75"/>
      <c r="W25220" s="75"/>
      <c r="AD25220" s="77"/>
    </row>
    <row r="25221" spans="16:30" ht="4.5" customHeight="1" x14ac:dyDescent="0.2">
      <c r="P25221" s="75"/>
      <c r="Q25221" s="75"/>
      <c r="W25221" s="75"/>
      <c r="AD25221" s="77"/>
    </row>
    <row r="25222" spans="16:30" ht="4.5" customHeight="1" x14ac:dyDescent="0.2">
      <c r="P25222" s="75"/>
      <c r="Q25222" s="75"/>
      <c r="W25222" s="75"/>
      <c r="AD25222" s="77"/>
    </row>
    <row r="25223" spans="16:30" ht="4.5" customHeight="1" x14ac:dyDescent="0.2">
      <c r="P25223" s="75"/>
      <c r="Q25223" s="75"/>
      <c r="W25223" s="75"/>
      <c r="AD25223" s="77"/>
    </row>
    <row r="25224" spans="16:30" ht="4.5" customHeight="1" x14ac:dyDescent="0.2">
      <c r="P25224" s="75"/>
      <c r="Q25224" s="75"/>
      <c r="W25224" s="75"/>
      <c r="AD25224" s="77"/>
    </row>
    <row r="25225" spans="16:30" ht="4.5" customHeight="1" x14ac:dyDescent="0.2">
      <c r="P25225" s="75"/>
      <c r="Q25225" s="75"/>
      <c r="W25225" s="75"/>
      <c r="AD25225" s="77"/>
    </row>
    <row r="25226" spans="16:30" ht="4.5" customHeight="1" x14ac:dyDescent="0.2">
      <c r="P25226" s="75"/>
      <c r="Q25226" s="75"/>
      <c r="W25226" s="75"/>
      <c r="AD25226" s="77"/>
    </row>
    <row r="25227" spans="16:30" ht="4.5" customHeight="1" x14ac:dyDescent="0.2">
      <c r="P25227" s="75"/>
      <c r="Q25227" s="75"/>
      <c r="W25227" s="75"/>
      <c r="AD25227" s="77"/>
    </row>
    <row r="25228" spans="16:30" ht="4.5" customHeight="1" x14ac:dyDescent="0.2">
      <c r="P25228" s="75"/>
      <c r="Q25228" s="75"/>
      <c r="W25228" s="75"/>
      <c r="AD25228" s="77"/>
    </row>
    <row r="25229" spans="16:30" ht="4.5" customHeight="1" x14ac:dyDescent="0.2">
      <c r="P25229" s="75"/>
      <c r="Q25229" s="75"/>
      <c r="W25229" s="75"/>
      <c r="AD25229" s="77"/>
    </row>
    <row r="25230" spans="16:30" ht="4.5" customHeight="1" x14ac:dyDescent="0.2">
      <c r="P25230" s="75"/>
      <c r="Q25230" s="75"/>
      <c r="W25230" s="75"/>
      <c r="AD25230" s="77"/>
    </row>
    <row r="25231" spans="16:30" ht="4.5" customHeight="1" x14ac:dyDescent="0.2">
      <c r="P25231" s="75"/>
      <c r="Q25231" s="75"/>
      <c r="W25231" s="75"/>
      <c r="AD25231" s="77"/>
    </row>
    <row r="25232" spans="16:30" ht="4.5" customHeight="1" x14ac:dyDescent="0.2">
      <c r="P25232" s="75"/>
      <c r="Q25232" s="75"/>
      <c r="W25232" s="75"/>
      <c r="AD25232" s="77"/>
    </row>
    <row r="25233" spans="16:30" ht="4.5" customHeight="1" x14ac:dyDescent="0.2">
      <c r="P25233" s="75"/>
      <c r="Q25233" s="75"/>
      <c r="W25233" s="75"/>
      <c r="AD25233" s="77"/>
    </row>
    <row r="25234" spans="16:30" ht="4.5" customHeight="1" x14ac:dyDescent="0.2">
      <c r="P25234" s="75"/>
      <c r="Q25234" s="75"/>
      <c r="W25234" s="75"/>
      <c r="AD25234" s="77"/>
    </row>
    <row r="25235" spans="16:30" ht="4.5" customHeight="1" x14ac:dyDescent="0.2">
      <c r="P25235" s="75"/>
      <c r="Q25235" s="75"/>
      <c r="W25235" s="75"/>
      <c r="AD25235" s="77"/>
    </row>
    <row r="25236" spans="16:30" ht="4.5" customHeight="1" x14ac:dyDescent="0.2">
      <c r="P25236" s="75"/>
      <c r="Q25236" s="75"/>
      <c r="W25236" s="75"/>
      <c r="AD25236" s="77"/>
    </row>
    <row r="25237" spans="16:30" ht="4.5" customHeight="1" x14ac:dyDescent="0.2">
      <c r="P25237" s="75"/>
      <c r="Q25237" s="75"/>
      <c r="W25237" s="75"/>
      <c r="AD25237" s="77"/>
    </row>
    <row r="25238" spans="16:30" ht="4.5" customHeight="1" x14ac:dyDescent="0.2">
      <c r="P25238" s="75"/>
      <c r="Q25238" s="75"/>
      <c r="W25238" s="75"/>
      <c r="AD25238" s="77"/>
    </row>
    <row r="25239" spans="16:30" ht="4.5" customHeight="1" x14ac:dyDescent="0.2">
      <c r="P25239" s="75"/>
      <c r="Q25239" s="75"/>
      <c r="W25239" s="75"/>
      <c r="AD25239" s="77"/>
    </row>
    <row r="25240" spans="16:30" ht="4.5" customHeight="1" x14ac:dyDescent="0.2">
      <c r="P25240" s="75"/>
      <c r="Q25240" s="75"/>
      <c r="W25240" s="75"/>
      <c r="AD25240" s="77"/>
    </row>
    <row r="25241" spans="16:30" ht="4.5" customHeight="1" x14ac:dyDescent="0.2">
      <c r="P25241" s="75"/>
      <c r="Q25241" s="75"/>
      <c r="W25241" s="75"/>
      <c r="AD25241" s="77"/>
    </row>
    <row r="25242" spans="16:30" ht="4.5" customHeight="1" x14ac:dyDescent="0.2">
      <c r="P25242" s="75"/>
      <c r="Q25242" s="75"/>
      <c r="W25242" s="75"/>
      <c r="AD25242" s="77"/>
    </row>
    <row r="25243" spans="16:30" ht="4.5" customHeight="1" x14ac:dyDescent="0.2">
      <c r="P25243" s="75"/>
      <c r="Q25243" s="75"/>
      <c r="W25243" s="75"/>
      <c r="AD25243" s="77"/>
    </row>
    <row r="25244" spans="16:30" ht="4.5" customHeight="1" x14ac:dyDescent="0.2">
      <c r="P25244" s="75"/>
      <c r="Q25244" s="75"/>
      <c r="W25244" s="75"/>
      <c r="AD25244" s="77"/>
    </row>
    <row r="25245" spans="16:30" ht="4.5" customHeight="1" x14ac:dyDescent="0.2">
      <c r="P25245" s="75"/>
      <c r="Q25245" s="75"/>
      <c r="W25245" s="75"/>
      <c r="AD25245" s="77"/>
    </row>
    <row r="25246" spans="16:30" ht="4.5" customHeight="1" x14ac:dyDescent="0.2">
      <c r="P25246" s="75"/>
      <c r="Q25246" s="75"/>
      <c r="W25246" s="75"/>
      <c r="AD25246" s="77"/>
    </row>
    <row r="25247" spans="16:30" ht="4.5" customHeight="1" x14ac:dyDescent="0.2">
      <c r="P25247" s="75"/>
      <c r="Q25247" s="75"/>
      <c r="W25247" s="75"/>
      <c r="AD25247" s="77"/>
    </row>
    <row r="25248" spans="16:30" ht="4.5" customHeight="1" x14ac:dyDescent="0.2">
      <c r="P25248" s="75"/>
      <c r="Q25248" s="75"/>
      <c r="W25248" s="75"/>
      <c r="AD25248" s="77"/>
    </row>
    <row r="25249" spans="16:30" ht="4.5" customHeight="1" x14ac:dyDescent="0.2">
      <c r="P25249" s="75"/>
      <c r="Q25249" s="75"/>
      <c r="W25249" s="75"/>
      <c r="AD25249" s="77"/>
    </row>
    <row r="25250" spans="16:30" ht="4.5" customHeight="1" x14ac:dyDescent="0.2">
      <c r="P25250" s="75"/>
      <c r="Q25250" s="75"/>
      <c r="W25250" s="75"/>
      <c r="AD25250" s="77"/>
    </row>
    <row r="25251" spans="16:30" ht="4.5" customHeight="1" x14ac:dyDescent="0.2">
      <c r="P25251" s="75"/>
      <c r="Q25251" s="75"/>
      <c r="W25251" s="75"/>
      <c r="AD25251" s="77"/>
    </row>
    <row r="25252" spans="16:30" ht="4.5" customHeight="1" x14ac:dyDescent="0.2">
      <c r="P25252" s="75"/>
      <c r="Q25252" s="75"/>
      <c r="W25252" s="75"/>
      <c r="AD25252" s="77"/>
    </row>
    <row r="25253" spans="16:30" ht="4.5" customHeight="1" x14ac:dyDescent="0.2">
      <c r="P25253" s="75"/>
      <c r="Q25253" s="75"/>
      <c r="W25253" s="75"/>
      <c r="AD25253" s="77"/>
    </row>
    <row r="25254" spans="16:30" ht="4.5" customHeight="1" x14ac:dyDescent="0.2">
      <c r="P25254" s="75"/>
      <c r="Q25254" s="75"/>
      <c r="W25254" s="75"/>
      <c r="AD25254" s="77"/>
    </row>
    <row r="25255" spans="16:30" ht="4.5" customHeight="1" x14ac:dyDescent="0.2">
      <c r="P25255" s="75"/>
      <c r="Q25255" s="75"/>
      <c r="W25255" s="75"/>
      <c r="AD25255" s="77"/>
    </row>
    <row r="25256" spans="16:30" ht="4.5" customHeight="1" x14ac:dyDescent="0.2">
      <c r="P25256" s="75"/>
      <c r="Q25256" s="75"/>
      <c r="W25256" s="75"/>
      <c r="AD25256" s="77"/>
    </row>
    <row r="25257" spans="16:30" ht="4.5" customHeight="1" x14ac:dyDescent="0.2">
      <c r="P25257" s="75"/>
      <c r="Q25257" s="75"/>
      <c r="W25257" s="75"/>
      <c r="AD25257" s="77"/>
    </row>
    <row r="25258" spans="16:30" ht="4.5" customHeight="1" x14ac:dyDescent="0.2">
      <c r="P25258" s="75"/>
      <c r="Q25258" s="75"/>
      <c r="W25258" s="75"/>
      <c r="AD25258" s="77"/>
    </row>
    <row r="25259" spans="16:30" ht="4.5" customHeight="1" x14ac:dyDescent="0.2">
      <c r="P25259" s="75"/>
      <c r="Q25259" s="75"/>
      <c r="W25259" s="75"/>
      <c r="AD25259" s="77"/>
    </row>
    <row r="25260" spans="16:30" ht="4.5" customHeight="1" x14ac:dyDescent="0.2">
      <c r="P25260" s="75"/>
      <c r="Q25260" s="75"/>
      <c r="W25260" s="75"/>
      <c r="AD25260" s="77"/>
    </row>
    <row r="25261" spans="16:30" ht="4.5" customHeight="1" x14ac:dyDescent="0.2">
      <c r="P25261" s="75"/>
      <c r="Q25261" s="75"/>
      <c r="W25261" s="75"/>
      <c r="AD25261" s="77"/>
    </row>
    <row r="25262" spans="16:30" ht="4.5" customHeight="1" x14ac:dyDescent="0.2">
      <c r="P25262" s="75"/>
      <c r="Q25262" s="75"/>
      <c r="W25262" s="75"/>
      <c r="AD25262" s="77"/>
    </row>
    <row r="25263" spans="16:30" ht="4.5" customHeight="1" x14ac:dyDescent="0.2">
      <c r="P25263" s="75"/>
      <c r="Q25263" s="75"/>
      <c r="W25263" s="75"/>
      <c r="AD25263" s="77"/>
    </row>
    <row r="25264" spans="16:30" ht="4.5" customHeight="1" x14ac:dyDescent="0.2">
      <c r="P25264" s="75"/>
      <c r="Q25264" s="75"/>
      <c r="W25264" s="75"/>
      <c r="AD25264" s="77"/>
    </row>
    <row r="25265" spans="16:30" ht="4.5" customHeight="1" x14ac:dyDescent="0.2">
      <c r="P25265" s="75"/>
      <c r="Q25265" s="75"/>
      <c r="W25265" s="75"/>
      <c r="AD25265" s="77"/>
    </row>
    <row r="25266" spans="16:30" ht="4.5" customHeight="1" x14ac:dyDescent="0.2">
      <c r="P25266" s="75"/>
      <c r="Q25266" s="75"/>
      <c r="W25266" s="75"/>
      <c r="AD25266" s="77"/>
    </row>
    <row r="25267" spans="16:30" ht="4.5" customHeight="1" x14ac:dyDescent="0.2">
      <c r="P25267" s="75"/>
      <c r="Q25267" s="75"/>
      <c r="W25267" s="75"/>
      <c r="AD25267" s="77"/>
    </row>
    <row r="25268" spans="16:30" ht="4.5" customHeight="1" x14ac:dyDescent="0.2">
      <c r="P25268" s="75"/>
      <c r="Q25268" s="75"/>
      <c r="W25268" s="75"/>
      <c r="AD25268" s="77"/>
    </row>
    <row r="25269" spans="16:30" ht="4.5" customHeight="1" x14ac:dyDescent="0.2">
      <c r="P25269" s="75"/>
      <c r="Q25269" s="75"/>
      <c r="W25269" s="75"/>
      <c r="AD25269" s="77"/>
    </row>
    <row r="25270" spans="16:30" ht="4.5" customHeight="1" x14ac:dyDescent="0.2">
      <c r="P25270" s="75"/>
      <c r="Q25270" s="75"/>
      <c r="W25270" s="75"/>
      <c r="AD25270" s="77"/>
    </row>
    <row r="25271" spans="16:30" ht="4.5" customHeight="1" x14ac:dyDescent="0.2">
      <c r="P25271" s="75"/>
      <c r="Q25271" s="75"/>
      <c r="W25271" s="75"/>
      <c r="AD25271" s="77"/>
    </row>
    <row r="25272" spans="16:30" ht="4.5" customHeight="1" x14ac:dyDescent="0.2">
      <c r="P25272" s="75"/>
      <c r="Q25272" s="75"/>
      <c r="W25272" s="75"/>
      <c r="AD25272" s="77"/>
    </row>
    <row r="25273" spans="16:30" ht="4.5" customHeight="1" x14ac:dyDescent="0.2">
      <c r="P25273" s="75"/>
      <c r="Q25273" s="75"/>
      <c r="W25273" s="75"/>
      <c r="AD25273" s="77"/>
    </row>
    <row r="25274" spans="16:30" ht="4.5" customHeight="1" x14ac:dyDescent="0.2">
      <c r="P25274" s="75"/>
      <c r="Q25274" s="75"/>
      <c r="W25274" s="75"/>
      <c r="AD25274" s="77"/>
    </row>
    <row r="25275" spans="16:30" ht="4.5" customHeight="1" x14ac:dyDescent="0.2">
      <c r="P25275" s="75"/>
      <c r="Q25275" s="75"/>
      <c r="W25275" s="75"/>
      <c r="AD25275" s="77"/>
    </row>
    <row r="25276" spans="16:30" ht="4.5" customHeight="1" x14ac:dyDescent="0.2">
      <c r="P25276" s="75"/>
      <c r="Q25276" s="75"/>
      <c r="W25276" s="75"/>
      <c r="AD25276" s="77"/>
    </row>
    <row r="25277" spans="16:30" ht="4.5" customHeight="1" x14ac:dyDescent="0.2">
      <c r="P25277" s="75"/>
      <c r="Q25277" s="75"/>
      <c r="W25277" s="75"/>
      <c r="AD25277" s="77"/>
    </row>
    <row r="25278" spans="16:30" ht="4.5" customHeight="1" x14ac:dyDescent="0.2">
      <c r="P25278" s="75"/>
      <c r="Q25278" s="75"/>
      <c r="W25278" s="75"/>
      <c r="AD25278" s="77"/>
    </row>
    <row r="25279" spans="16:30" ht="4.5" customHeight="1" x14ac:dyDescent="0.2">
      <c r="P25279" s="75"/>
      <c r="Q25279" s="75"/>
      <c r="W25279" s="75"/>
      <c r="AD25279" s="77"/>
    </row>
    <row r="25280" spans="16:30" ht="4.5" customHeight="1" x14ac:dyDescent="0.2">
      <c r="P25280" s="75"/>
      <c r="Q25280" s="75"/>
      <c r="W25280" s="75"/>
      <c r="AD25280" s="77"/>
    </row>
    <row r="25281" spans="16:30" ht="4.5" customHeight="1" x14ac:dyDescent="0.2">
      <c r="P25281" s="75"/>
      <c r="Q25281" s="75"/>
      <c r="W25281" s="75"/>
      <c r="AD25281" s="77"/>
    </row>
    <row r="25282" spans="16:30" ht="4.5" customHeight="1" x14ac:dyDescent="0.2">
      <c r="P25282" s="75"/>
      <c r="Q25282" s="75"/>
      <c r="W25282" s="75"/>
      <c r="AD25282" s="77"/>
    </row>
    <row r="25283" spans="16:30" ht="4.5" customHeight="1" x14ac:dyDescent="0.2">
      <c r="P25283" s="75"/>
      <c r="Q25283" s="75"/>
      <c r="W25283" s="75"/>
      <c r="AD25283" s="77"/>
    </row>
    <row r="25284" spans="16:30" ht="4.5" customHeight="1" x14ac:dyDescent="0.2">
      <c r="P25284" s="75"/>
      <c r="Q25284" s="75"/>
      <c r="W25284" s="75"/>
      <c r="AD25284" s="77"/>
    </row>
    <row r="25285" spans="16:30" ht="4.5" customHeight="1" x14ac:dyDescent="0.2">
      <c r="P25285" s="75"/>
      <c r="Q25285" s="75"/>
      <c r="W25285" s="75"/>
      <c r="AD25285" s="77"/>
    </row>
    <row r="25286" spans="16:30" ht="4.5" customHeight="1" x14ac:dyDescent="0.2">
      <c r="P25286" s="75"/>
      <c r="Q25286" s="75"/>
      <c r="W25286" s="75"/>
      <c r="AD25286" s="77"/>
    </row>
    <row r="25287" spans="16:30" ht="4.5" customHeight="1" x14ac:dyDescent="0.2">
      <c r="P25287" s="75"/>
      <c r="Q25287" s="75"/>
      <c r="W25287" s="75"/>
      <c r="AD25287" s="77"/>
    </row>
    <row r="25288" spans="16:30" ht="4.5" customHeight="1" x14ac:dyDescent="0.2">
      <c r="P25288" s="75"/>
      <c r="Q25288" s="75"/>
      <c r="W25288" s="75"/>
      <c r="AD25288" s="77"/>
    </row>
    <row r="25289" spans="16:30" ht="4.5" customHeight="1" x14ac:dyDescent="0.2">
      <c r="P25289" s="75"/>
      <c r="Q25289" s="75"/>
      <c r="W25289" s="75"/>
      <c r="AD25289" s="77"/>
    </row>
    <row r="25290" spans="16:30" ht="4.5" customHeight="1" x14ac:dyDescent="0.2">
      <c r="P25290" s="75"/>
      <c r="Q25290" s="75"/>
      <c r="W25290" s="75"/>
      <c r="AD25290" s="77"/>
    </row>
    <row r="25291" spans="16:30" ht="4.5" customHeight="1" x14ac:dyDescent="0.2">
      <c r="P25291" s="75"/>
      <c r="Q25291" s="75"/>
      <c r="W25291" s="75"/>
      <c r="AD25291" s="77"/>
    </row>
    <row r="25292" spans="16:30" ht="4.5" customHeight="1" x14ac:dyDescent="0.2">
      <c r="P25292" s="75"/>
      <c r="Q25292" s="75"/>
      <c r="W25292" s="75"/>
      <c r="AD25292" s="77"/>
    </row>
    <row r="25293" spans="16:30" ht="4.5" customHeight="1" x14ac:dyDescent="0.2">
      <c r="P25293" s="75"/>
      <c r="Q25293" s="75"/>
      <c r="W25293" s="75"/>
      <c r="AD25293" s="77"/>
    </row>
    <row r="25294" spans="16:30" ht="4.5" customHeight="1" x14ac:dyDescent="0.2">
      <c r="P25294" s="75"/>
      <c r="Q25294" s="75"/>
      <c r="W25294" s="75"/>
      <c r="AD25294" s="77"/>
    </row>
    <row r="25295" spans="16:30" ht="4.5" customHeight="1" x14ac:dyDescent="0.2">
      <c r="P25295" s="75"/>
      <c r="Q25295" s="75"/>
      <c r="W25295" s="75"/>
      <c r="AD25295" s="77"/>
    </row>
    <row r="25296" spans="16:30" ht="4.5" customHeight="1" x14ac:dyDescent="0.2">
      <c r="P25296" s="75"/>
      <c r="Q25296" s="75"/>
      <c r="W25296" s="75"/>
      <c r="AD25296" s="77"/>
    </row>
    <row r="25297" spans="16:30" ht="4.5" customHeight="1" x14ac:dyDescent="0.2">
      <c r="P25297" s="75"/>
      <c r="Q25297" s="75"/>
      <c r="W25297" s="75"/>
      <c r="AD25297" s="77"/>
    </row>
    <row r="25298" spans="16:30" ht="4.5" customHeight="1" x14ac:dyDescent="0.2">
      <c r="P25298" s="75"/>
      <c r="Q25298" s="75"/>
      <c r="W25298" s="75"/>
      <c r="AD25298" s="77"/>
    </row>
    <row r="25299" spans="16:30" ht="4.5" customHeight="1" x14ac:dyDescent="0.2">
      <c r="P25299" s="75"/>
      <c r="Q25299" s="75"/>
      <c r="W25299" s="75"/>
      <c r="AD25299" s="77"/>
    </row>
    <row r="25300" spans="16:30" ht="4.5" customHeight="1" x14ac:dyDescent="0.2">
      <c r="P25300" s="75"/>
      <c r="Q25300" s="75"/>
      <c r="W25300" s="75"/>
      <c r="AD25300" s="77"/>
    </row>
    <row r="25301" spans="16:30" ht="4.5" customHeight="1" x14ac:dyDescent="0.2">
      <c r="P25301" s="75"/>
      <c r="Q25301" s="75"/>
      <c r="W25301" s="75"/>
      <c r="AD25301" s="77"/>
    </row>
    <row r="25302" spans="16:30" ht="4.5" customHeight="1" x14ac:dyDescent="0.2">
      <c r="P25302" s="75"/>
      <c r="Q25302" s="75"/>
      <c r="W25302" s="75"/>
      <c r="AD25302" s="77"/>
    </row>
    <row r="25303" spans="16:30" ht="4.5" customHeight="1" x14ac:dyDescent="0.2">
      <c r="P25303" s="75"/>
      <c r="Q25303" s="75"/>
      <c r="W25303" s="75"/>
      <c r="AD25303" s="77"/>
    </row>
    <row r="25304" spans="16:30" ht="4.5" customHeight="1" x14ac:dyDescent="0.2">
      <c r="P25304" s="75"/>
      <c r="Q25304" s="75"/>
      <c r="W25304" s="75"/>
      <c r="AD25304" s="77"/>
    </row>
    <row r="25305" spans="16:30" ht="4.5" customHeight="1" x14ac:dyDescent="0.2">
      <c r="P25305" s="75"/>
      <c r="Q25305" s="75"/>
      <c r="W25305" s="75"/>
      <c r="AD25305" s="77"/>
    </row>
    <row r="25306" spans="16:30" ht="4.5" customHeight="1" x14ac:dyDescent="0.2">
      <c r="P25306" s="75"/>
      <c r="Q25306" s="75"/>
      <c r="W25306" s="75"/>
      <c r="AD25306" s="77"/>
    </row>
    <row r="25307" spans="16:30" ht="4.5" customHeight="1" x14ac:dyDescent="0.2">
      <c r="P25307" s="75"/>
      <c r="Q25307" s="75"/>
      <c r="W25307" s="75"/>
      <c r="AD25307" s="77"/>
    </row>
    <row r="25308" spans="16:30" ht="4.5" customHeight="1" x14ac:dyDescent="0.2">
      <c r="P25308" s="75"/>
      <c r="Q25308" s="75"/>
      <c r="W25308" s="75"/>
      <c r="AD25308" s="77"/>
    </row>
    <row r="25309" spans="16:30" ht="4.5" customHeight="1" x14ac:dyDescent="0.2">
      <c r="P25309" s="75"/>
      <c r="Q25309" s="75"/>
      <c r="W25309" s="75"/>
      <c r="AD25309" s="77"/>
    </row>
    <row r="25310" spans="16:30" ht="4.5" customHeight="1" x14ac:dyDescent="0.2">
      <c r="P25310" s="75"/>
      <c r="Q25310" s="75"/>
      <c r="W25310" s="75"/>
      <c r="AD25310" s="77"/>
    </row>
    <row r="25311" spans="16:30" ht="4.5" customHeight="1" x14ac:dyDescent="0.2">
      <c r="P25311" s="75"/>
      <c r="Q25311" s="75"/>
      <c r="W25311" s="75"/>
      <c r="AD25311" s="77"/>
    </row>
    <row r="25312" spans="16:30" ht="4.5" customHeight="1" x14ac:dyDescent="0.2">
      <c r="P25312" s="75"/>
      <c r="Q25312" s="75"/>
      <c r="W25312" s="75"/>
      <c r="AD25312" s="77"/>
    </row>
    <row r="25313" spans="16:30" ht="4.5" customHeight="1" x14ac:dyDescent="0.2">
      <c r="P25313" s="75"/>
      <c r="Q25313" s="75"/>
      <c r="W25313" s="75"/>
      <c r="AD25313" s="77"/>
    </row>
    <row r="25314" spans="16:30" ht="4.5" customHeight="1" x14ac:dyDescent="0.2">
      <c r="P25314" s="75"/>
      <c r="Q25314" s="75"/>
      <c r="W25314" s="75"/>
      <c r="AD25314" s="77"/>
    </row>
    <row r="25315" spans="16:30" ht="4.5" customHeight="1" x14ac:dyDescent="0.2">
      <c r="P25315" s="75"/>
      <c r="Q25315" s="75"/>
      <c r="W25315" s="75"/>
      <c r="AD25315" s="77"/>
    </row>
    <row r="25316" spans="16:30" ht="4.5" customHeight="1" x14ac:dyDescent="0.2">
      <c r="P25316" s="75"/>
      <c r="Q25316" s="75"/>
      <c r="W25316" s="75"/>
      <c r="AD25316" s="77"/>
    </row>
    <row r="25317" spans="16:30" ht="4.5" customHeight="1" x14ac:dyDescent="0.2">
      <c r="P25317" s="75"/>
      <c r="Q25317" s="75"/>
      <c r="W25317" s="75"/>
      <c r="AD25317" s="77"/>
    </row>
    <row r="25318" spans="16:30" ht="4.5" customHeight="1" x14ac:dyDescent="0.2">
      <c r="P25318" s="75"/>
      <c r="Q25318" s="75"/>
      <c r="W25318" s="75"/>
      <c r="AD25318" s="77"/>
    </row>
    <row r="25319" spans="16:30" ht="4.5" customHeight="1" x14ac:dyDescent="0.2">
      <c r="P25319" s="75"/>
      <c r="Q25319" s="75"/>
      <c r="W25319" s="75"/>
      <c r="AD25319" s="77"/>
    </row>
    <row r="25320" spans="16:30" ht="4.5" customHeight="1" x14ac:dyDescent="0.2">
      <c r="P25320" s="75"/>
      <c r="Q25320" s="75"/>
      <c r="W25320" s="75"/>
      <c r="AD25320" s="77"/>
    </row>
    <row r="25321" spans="16:30" ht="4.5" customHeight="1" x14ac:dyDescent="0.2">
      <c r="P25321" s="75"/>
      <c r="Q25321" s="75"/>
      <c r="W25321" s="75"/>
      <c r="AD25321" s="77"/>
    </row>
    <row r="25322" spans="16:30" ht="4.5" customHeight="1" x14ac:dyDescent="0.2">
      <c r="P25322" s="75"/>
      <c r="Q25322" s="75"/>
      <c r="W25322" s="75"/>
      <c r="AD25322" s="77"/>
    </row>
    <row r="25323" spans="16:30" ht="4.5" customHeight="1" x14ac:dyDescent="0.2">
      <c r="P25323" s="75"/>
      <c r="Q25323" s="75"/>
      <c r="W25323" s="75"/>
      <c r="AD25323" s="77"/>
    </row>
    <row r="25324" spans="16:30" ht="4.5" customHeight="1" x14ac:dyDescent="0.2">
      <c r="P25324" s="75"/>
      <c r="Q25324" s="75"/>
      <c r="W25324" s="75"/>
      <c r="AD25324" s="77"/>
    </row>
    <row r="25325" spans="16:30" ht="4.5" customHeight="1" x14ac:dyDescent="0.2">
      <c r="P25325" s="75"/>
      <c r="Q25325" s="75"/>
      <c r="W25325" s="75"/>
      <c r="AD25325" s="77"/>
    </row>
    <row r="25326" spans="16:30" ht="4.5" customHeight="1" x14ac:dyDescent="0.2">
      <c r="P25326" s="75"/>
      <c r="Q25326" s="75"/>
      <c r="W25326" s="75"/>
      <c r="AD25326" s="77"/>
    </row>
    <row r="25327" spans="16:30" ht="4.5" customHeight="1" x14ac:dyDescent="0.2">
      <c r="P25327" s="75"/>
      <c r="Q25327" s="75"/>
      <c r="W25327" s="75"/>
      <c r="AD25327" s="77"/>
    </row>
    <row r="25328" spans="16:30" ht="4.5" customHeight="1" x14ac:dyDescent="0.2">
      <c r="P25328" s="75"/>
      <c r="Q25328" s="75"/>
      <c r="W25328" s="75"/>
      <c r="AD25328" s="77"/>
    </row>
    <row r="25329" spans="16:30" ht="4.5" customHeight="1" x14ac:dyDescent="0.2">
      <c r="P25329" s="75"/>
      <c r="Q25329" s="75"/>
      <c r="W25329" s="75"/>
      <c r="AD25329" s="77"/>
    </row>
    <row r="25330" spans="16:30" ht="4.5" customHeight="1" x14ac:dyDescent="0.2">
      <c r="P25330" s="75"/>
      <c r="Q25330" s="75"/>
      <c r="W25330" s="75"/>
      <c r="AD25330" s="77"/>
    </row>
    <row r="25331" spans="16:30" ht="4.5" customHeight="1" x14ac:dyDescent="0.2">
      <c r="P25331" s="75"/>
      <c r="Q25331" s="75"/>
      <c r="W25331" s="75"/>
      <c r="AD25331" s="77"/>
    </row>
    <row r="25332" spans="16:30" ht="4.5" customHeight="1" x14ac:dyDescent="0.2">
      <c r="P25332" s="75"/>
      <c r="Q25332" s="75"/>
      <c r="W25332" s="75"/>
      <c r="AD25332" s="77"/>
    </row>
    <row r="25333" spans="16:30" ht="4.5" customHeight="1" x14ac:dyDescent="0.2">
      <c r="P25333" s="75"/>
      <c r="Q25333" s="75"/>
      <c r="W25333" s="75"/>
      <c r="AD25333" s="77"/>
    </row>
    <row r="25334" spans="16:30" ht="4.5" customHeight="1" x14ac:dyDescent="0.2">
      <c r="P25334" s="75"/>
      <c r="Q25334" s="75"/>
      <c r="W25334" s="75"/>
      <c r="AD25334" s="77"/>
    </row>
    <row r="25335" spans="16:30" ht="4.5" customHeight="1" x14ac:dyDescent="0.2">
      <c r="P25335" s="75"/>
      <c r="Q25335" s="75"/>
      <c r="W25335" s="75"/>
      <c r="AD25335" s="77"/>
    </row>
    <row r="25336" spans="16:30" ht="4.5" customHeight="1" x14ac:dyDescent="0.2">
      <c r="P25336" s="75"/>
      <c r="Q25336" s="75"/>
      <c r="W25336" s="75"/>
      <c r="AD25336" s="77"/>
    </row>
    <row r="25337" spans="16:30" ht="4.5" customHeight="1" x14ac:dyDescent="0.2">
      <c r="P25337" s="75"/>
      <c r="Q25337" s="75"/>
      <c r="W25337" s="75"/>
      <c r="AD25337" s="77"/>
    </row>
    <row r="25338" spans="16:30" ht="4.5" customHeight="1" x14ac:dyDescent="0.2">
      <c r="P25338" s="75"/>
      <c r="Q25338" s="75"/>
      <c r="W25338" s="75"/>
      <c r="AD25338" s="77"/>
    </row>
    <row r="25339" spans="16:30" ht="4.5" customHeight="1" x14ac:dyDescent="0.2">
      <c r="P25339" s="75"/>
      <c r="Q25339" s="75"/>
      <c r="W25339" s="75"/>
      <c r="AD25339" s="77"/>
    </row>
    <row r="25340" spans="16:30" ht="4.5" customHeight="1" x14ac:dyDescent="0.2">
      <c r="P25340" s="75"/>
      <c r="Q25340" s="75"/>
      <c r="W25340" s="75"/>
      <c r="AD25340" s="77"/>
    </row>
    <row r="25341" spans="16:30" ht="4.5" customHeight="1" x14ac:dyDescent="0.2">
      <c r="P25341" s="75"/>
      <c r="Q25341" s="75"/>
      <c r="W25341" s="75"/>
      <c r="AD25341" s="77"/>
    </row>
    <row r="25342" spans="16:30" ht="4.5" customHeight="1" x14ac:dyDescent="0.2">
      <c r="P25342" s="75"/>
      <c r="Q25342" s="75"/>
      <c r="W25342" s="75"/>
      <c r="AD25342" s="77"/>
    </row>
    <row r="25343" spans="16:30" ht="4.5" customHeight="1" x14ac:dyDescent="0.2">
      <c r="P25343" s="75"/>
      <c r="Q25343" s="75"/>
      <c r="W25343" s="75"/>
      <c r="AD25343" s="77"/>
    </row>
    <row r="25344" spans="16:30" ht="4.5" customHeight="1" x14ac:dyDescent="0.2">
      <c r="P25344" s="75"/>
      <c r="Q25344" s="75"/>
      <c r="W25344" s="75"/>
      <c r="AD25344" s="77"/>
    </row>
    <row r="25345" spans="16:30" ht="4.5" customHeight="1" x14ac:dyDescent="0.2">
      <c r="P25345" s="75"/>
      <c r="Q25345" s="75"/>
      <c r="W25345" s="75"/>
      <c r="AD25345" s="77"/>
    </row>
    <row r="25346" spans="16:30" ht="4.5" customHeight="1" x14ac:dyDescent="0.2">
      <c r="P25346" s="75"/>
      <c r="Q25346" s="75"/>
      <c r="W25346" s="75"/>
      <c r="AD25346" s="77"/>
    </row>
    <row r="25347" spans="16:30" ht="4.5" customHeight="1" x14ac:dyDescent="0.2">
      <c r="P25347" s="75"/>
      <c r="Q25347" s="75"/>
      <c r="W25347" s="75"/>
      <c r="AD25347" s="77"/>
    </row>
    <row r="25348" spans="16:30" ht="4.5" customHeight="1" x14ac:dyDescent="0.2">
      <c r="P25348" s="75"/>
      <c r="Q25348" s="75"/>
      <c r="W25348" s="75"/>
      <c r="AD25348" s="77"/>
    </row>
    <row r="25349" spans="16:30" ht="4.5" customHeight="1" x14ac:dyDescent="0.2">
      <c r="P25349" s="75"/>
      <c r="Q25349" s="75"/>
      <c r="W25349" s="75"/>
      <c r="AD25349" s="77"/>
    </row>
    <row r="25350" spans="16:30" ht="4.5" customHeight="1" x14ac:dyDescent="0.2">
      <c r="P25350" s="75"/>
      <c r="Q25350" s="75"/>
      <c r="W25350" s="75"/>
      <c r="AD25350" s="77"/>
    </row>
    <row r="25351" spans="16:30" ht="4.5" customHeight="1" x14ac:dyDescent="0.2">
      <c r="P25351" s="75"/>
      <c r="Q25351" s="75"/>
      <c r="W25351" s="75"/>
      <c r="AD25351" s="77"/>
    </row>
    <row r="25352" spans="16:30" ht="4.5" customHeight="1" x14ac:dyDescent="0.2">
      <c r="P25352" s="75"/>
      <c r="Q25352" s="75"/>
      <c r="W25352" s="75"/>
      <c r="AD25352" s="77"/>
    </row>
    <row r="25353" spans="16:30" ht="4.5" customHeight="1" x14ac:dyDescent="0.2">
      <c r="P25353" s="75"/>
      <c r="Q25353" s="75"/>
      <c r="W25353" s="75"/>
      <c r="AD25353" s="77"/>
    </row>
    <row r="25354" spans="16:30" ht="4.5" customHeight="1" x14ac:dyDescent="0.2">
      <c r="P25354" s="75"/>
      <c r="Q25354" s="75"/>
      <c r="W25354" s="75"/>
      <c r="AD25354" s="77"/>
    </row>
    <row r="25355" spans="16:30" ht="4.5" customHeight="1" x14ac:dyDescent="0.2">
      <c r="P25355" s="75"/>
      <c r="Q25355" s="75"/>
      <c r="W25355" s="75"/>
      <c r="AD25355" s="77"/>
    </row>
    <row r="25356" spans="16:30" ht="4.5" customHeight="1" x14ac:dyDescent="0.2">
      <c r="P25356" s="75"/>
      <c r="Q25356" s="75"/>
      <c r="W25356" s="75"/>
      <c r="AD25356" s="77"/>
    </row>
    <row r="25357" spans="16:30" ht="4.5" customHeight="1" x14ac:dyDescent="0.2">
      <c r="P25357" s="75"/>
      <c r="Q25357" s="75"/>
      <c r="W25357" s="75"/>
      <c r="AD25357" s="77"/>
    </row>
    <row r="25358" spans="16:30" ht="4.5" customHeight="1" x14ac:dyDescent="0.2">
      <c r="P25358" s="75"/>
      <c r="Q25358" s="75"/>
      <c r="W25358" s="75"/>
      <c r="AD25358" s="77"/>
    </row>
    <row r="25359" spans="16:30" ht="4.5" customHeight="1" x14ac:dyDescent="0.2">
      <c r="P25359" s="75"/>
      <c r="Q25359" s="75"/>
      <c r="W25359" s="75"/>
      <c r="AD25359" s="77"/>
    </row>
    <row r="25360" spans="16:30" ht="4.5" customHeight="1" x14ac:dyDescent="0.2">
      <c r="P25360" s="75"/>
      <c r="Q25360" s="75"/>
      <c r="W25360" s="75"/>
      <c r="AD25360" s="77"/>
    </row>
    <row r="25361" spans="16:30" ht="4.5" customHeight="1" x14ac:dyDescent="0.2">
      <c r="P25361" s="75"/>
      <c r="Q25361" s="75"/>
      <c r="W25361" s="75"/>
      <c r="AD25361" s="77"/>
    </row>
    <row r="25362" spans="16:30" ht="4.5" customHeight="1" x14ac:dyDescent="0.2">
      <c r="P25362" s="75"/>
      <c r="Q25362" s="75"/>
      <c r="W25362" s="75"/>
      <c r="AD25362" s="77"/>
    </row>
    <row r="25363" spans="16:30" ht="4.5" customHeight="1" x14ac:dyDescent="0.2">
      <c r="P25363" s="75"/>
      <c r="Q25363" s="75"/>
      <c r="W25363" s="75"/>
      <c r="AD25363" s="77"/>
    </row>
    <row r="25364" spans="16:30" ht="4.5" customHeight="1" x14ac:dyDescent="0.2">
      <c r="P25364" s="75"/>
      <c r="Q25364" s="75"/>
      <c r="W25364" s="75"/>
      <c r="AD25364" s="77"/>
    </row>
    <row r="25365" spans="16:30" ht="4.5" customHeight="1" x14ac:dyDescent="0.2">
      <c r="P25365" s="75"/>
      <c r="Q25365" s="75"/>
      <c r="W25365" s="75"/>
      <c r="AD25365" s="77"/>
    </row>
    <row r="25366" spans="16:30" ht="4.5" customHeight="1" x14ac:dyDescent="0.2">
      <c r="P25366" s="75"/>
      <c r="Q25366" s="75"/>
      <c r="W25366" s="75"/>
      <c r="AD25366" s="77"/>
    </row>
    <row r="25367" spans="16:30" ht="4.5" customHeight="1" x14ac:dyDescent="0.2">
      <c r="P25367" s="75"/>
      <c r="Q25367" s="75"/>
      <c r="W25367" s="75"/>
      <c r="AD25367" s="77"/>
    </row>
    <row r="25368" spans="16:30" ht="4.5" customHeight="1" x14ac:dyDescent="0.2">
      <c r="P25368" s="75"/>
      <c r="Q25368" s="75"/>
      <c r="W25368" s="75"/>
      <c r="AD25368" s="77"/>
    </row>
    <row r="25369" spans="16:30" ht="4.5" customHeight="1" x14ac:dyDescent="0.2">
      <c r="P25369" s="75"/>
      <c r="Q25369" s="75"/>
      <c r="W25369" s="75"/>
      <c r="AD25369" s="77"/>
    </row>
    <row r="25370" spans="16:30" ht="4.5" customHeight="1" x14ac:dyDescent="0.2">
      <c r="P25370" s="75"/>
      <c r="Q25370" s="75"/>
      <c r="W25370" s="75"/>
      <c r="AD25370" s="77"/>
    </row>
    <row r="25371" spans="16:30" ht="4.5" customHeight="1" x14ac:dyDescent="0.2">
      <c r="P25371" s="75"/>
      <c r="Q25371" s="75"/>
      <c r="W25371" s="75"/>
      <c r="AD25371" s="77"/>
    </row>
    <row r="25372" spans="16:30" ht="4.5" customHeight="1" x14ac:dyDescent="0.2">
      <c r="P25372" s="75"/>
      <c r="Q25372" s="75"/>
      <c r="W25372" s="75"/>
      <c r="AD25372" s="77"/>
    </row>
    <row r="25373" spans="16:30" ht="4.5" customHeight="1" x14ac:dyDescent="0.2">
      <c r="P25373" s="75"/>
      <c r="Q25373" s="75"/>
      <c r="W25373" s="75"/>
      <c r="AD25373" s="77"/>
    </row>
    <row r="25374" spans="16:30" ht="4.5" customHeight="1" x14ac:dyDescent="0.2">
      <c r="P25374" s="75"/>
      <c r="Q25374" s="75"/>
      <c r="W25374" s="75"/>
      <c r="AD25374" s="77"/>
    </row>
    <row r="25375" spans="16:30" ht="4.5" customHeight="1" x14ac:dyDescent="0.2">
      <c r="P25375" s="75"/>
      <c r="Q25375" s="75"/>
      <c r="W25375" s="75"/>
      <c r="AD25375" s="77"/>
    </row>
    <row r="25376" spans="16:30" ht="4.5" customHeight="1" x14ac:dyDescent="0.2">
      <c r="P25376" s="75"/>
      <c r="Q25376" s="75"/>
      <c r="W25376" s="75"/>
      <c r="AD25376" s="77"/>
    </row>
    <row r="25377" spans="16:30" ht="4.5" customHeight="1" x14ac:dyDescent="0.2">
      <c r="P25377" s="75"/>
      <c r="Q25377" s="75"/>
      <c r="W25377" s="75"/>
      <c r="AD25377" s="77"/>
    </row>
    <row r="25378" spans="16:30" ht="4.5" customHeight="1" x14ac:dyDescent="0.2">
      <c r="P25378" s="75"/>
      <c r="Q25378" s="75"/>
      <c r="W25378" s="75"/>
      <c r="AD25378" s="77"/>
    </row>
    <row r="25379" spans="16:30" ht="4.5" customHeight="1" x14ac:dyDescent="0.2">
      <c r="P25379" s="75"/>
      <c r="Q25379" s="75"/>
      <c r="W25379" s="75"/>
      <c r="AD25379" s="77"/>
    </row>
    <row r="25380" spans="16:30" ht="4.5" customHeight="1" x14ac:dyDescent="0.2">
      <c r="P25380" s="75"/>
      <c r="Q25380" s="75"/>
      <c r="W25380" s="75"/>
      <c r="AD25380" s="77"/>
    </row>
    <row r="25381" spans="16:30" ht="4.5" customHeight="1" x14ac:dyDescent="0.2">
      <c r="P25381" s="75"/>
      <c r="Q25381" s="75"/>
      <c r="W25381" s="75"/>
      <c r="AD25381" s="77"/>
    </row>
    <row r="25382" spans="16:30" ht="4.5" customHeight="1" x14ac:dyDescent="0.2">
      <c r="P25382" s="75"/>
      <c r="Q25382" s="75"/>
      <c r="W25382" s="75"/>
      <c r="AD25382" s="77"/>
    </row>
    <row r="25383" spans="16:30" ht="4.5" customHeight="1" x14ac:dyDescent="0.2">
      <c r="P25383" s="75"/>
      <c r="Q25383" s="75"/>
      <c r="W25383" s="75"/>
      <c r="AD25383" s="77"/>
    </row>
    <row r="25384" spans="16:30" ht="4.5" customHeight="1" x14ac:dyDescent="0.2">
      <c r="P25384" s="75"/>
      <c r="Q25384" s="75"/>
      <c r="W25384" s="75"/>
      <c r="AD25384" s="77"/>
    </row>
    <row r="25385" spans="16:30" ht="4.5" customHeight="1" x14ac:dyDescent="0.2">
      <c r="P25385" s="75"/>
      <c r="Q25385" s="75"/>
      <c r="W25385" s="75"/>
      <c r="AD25385" s="77"/>
    </row>
    <row r="25386" spans="16:30" ht="4.5" customHeight="1" x14ac:dyDescent="0.2">
      <c r="P25386" s="75"/>
      <c r="Q25386" s="75"/>
      <c r="W25386" s="75"/>
      <c r="AD25386" s="77"/>
    </row>
    <row r="25387" spans="16:30" ht="4.5" customHeight="1" x14ac:dyDescent="0.2">
      <c r="P25387" s="75"/>
      <c r="Q25387" s="75"/>
      <c r="W25387" s="75"/>
      <c r="AD25387" s="77"/>
    </row>
    <row r="25388" spans="16:30" ht="4.5" customHeight="1" x14ac:dyDescent="0.2">
      <c r="P25388" s="75"/>
      <c r="Q25388" s="75"/>
      <c r="W25388" s="75"/>
      <c r="AD25388" s="77"/>
    </row>
    <row r="25389" spans="16:30" ht="4.5" customHeight="1" x14ac:dyDescent="0.2">
      <c r="P25389" s="75"/>
      <c r="Q25389" s="75"/>
      <c r="W25389" s="75"/>
      <c r="AD25389" s="77"/>
    </row>
    <row r="25390" spans="16:30" ht="4.5" customHeight="1" x14ac:dyDescent="0.2">
      <c r="P25390" s="75"/>
      <c r="Q25390" s="75"/>
      <c r="W25390" s="75"/>
      <c r="AD25390" s="77"/>
    </row>
    <row r="25391" spans="16:30" ht="4.5" customHeight="1" x14ac:dyDescent="0.2">
      <c r="P25391" s="75"/>
      <c r="Q25391" s="75"/>
      <c r="W25391" s="75"/>
      <c r="AD25391" s="77"/>
    </row>
    <row r="25392" spans="16:30" ht="4.5" customHeight="1" x14ac:dyDescent="0.2">
      <c r="P25392" s="75"/>
      <c r="Q25392" s="75"/>
      <c r="W25392" s="75"/>
      <c r="AD25392" s="77"/>
    </row>
    <row r="25393" spans="16:30" ht="4.5" customHeight="1" x14ac:dyDescent="0.2">
      <c r="P25393" s="75"/>
      <c r="Q25393" s="75"/>
      <c r="W25393" s="75"/>
      <c r="AD25393" s="77"/>
    </row>
    <row r="25394" spans="16:30" ht="4.5" customHeight="1" x14ac:dyDescent="0.2">
      <c r="P25394" s="75"/>
      <c r="Q25394" s="75"/>
      <c r="W25394" s="75"/>
      <c r="AD25394" s="77"/>
    </row>
    <row r="25395" spans="16:30" ht="4.5" customHeight="1" x14ac:dyDescent="0.2">
      <c r="P25395" s="75"/>
      <c r="Q25395" s="75"/>
      <c r="W25395" s="75"/>
      <c r="AD25395" s="77"/>
    </row>
    <row r="25396" spans="16:30" ht="4.5" customHeight="1" x14ac:dyDescent="0.2">
      <c r="P25396" s="75"/>
      <c r="Q25396" s="75"/>
      <c r="W25396" s="75"/>
      <c r="AD25396" s="77"/>
    </row>
    <row r="25397" spans="16:30" ht="4.5" customHeight="1" x14ac:dyDescent="0.2">
      <c r="P25397" s="75"/>
      <c r="Q25397" s="75"/>
      <c r="W25397" s="75"/>
      <c r="AD25397" s="77"/>
    </row>
    <row r="25398" spans="16:30" ht="4.5" customHeight="1" x14ac:dyDescent="0.2">
      <c r="P25398" s="75"/>
      <c r="Q25398" s="75"/>
      <c r="W25398" s="75"/>
      <c r="AD25398" s="77"/>
    </row>
    <row r="25399" spans="16:30" ht="4.5" customHeight="1" x14ac:dyDescent="0.2">
      <c r="P25399" s="75"/>
      <c r="Q25399" s="75"/>
      <c r="W25399" s="75"/>
      <c r="AD25399" s="77"/>
    </row>
    <row r="25400" spans="16:30" ht="4.5" customHeight="1" x14ac:dyDescent="0.2">
      <c r="P25400" s="75"/>
      <c r="Q25400" s="75"/>
      <c r="W25400" s="75"/>
      <c r="AD25400" s="77"/>
    </row>
    <row r="25401" spans="16:30" ht="4.5" customHeight="1" x14ac:dyDescent="0.2">
      <c r="P25401" s="75"/>
      <c r="Q25401" s="75"/>
      <c r="W25401" s="75"/>
      <c r="AD25401" s="77"/>
    </row>
    <row r="25402" spans="16:30" ht="4.5" customHeight="1" x14ac:dyDescent="0.2">
      <c r="P25402" s="75"/>
      <c r="Q25402" s="75"/>
      <c r="W25402" s="75"/>
      <c r="AD25402" s="77"/>
    </row>
    <row r="25403" spans="16:30" ht="4.5" customHeight="1" x14ac:dyDescent="0.2">
      <c r="P25403" s="75"/>
      <c r="Q25403" s="75"/>
      <c r="W25403" s="75"/>
      <c r="AD25403" s="77"/>
    </row>
    <row r="25404" spans="16:30" ht="4.5" customHeight="1" x14ac:dyDescent="0.2">
      <c r="P25404" s="75"/>
      <c r="Q25404" s="75"/>
      <c r="W25404" s="75"/>
      <c r="AD25404" s="77"/>
    </row>
    <row r="25405" spans="16:30" ht="4.5" customHeight="1" x14ac:dyDescent="0.2">
      <c r="P25405" s="75"/>
      <c r="Q25405" s="75"/>
      <c r="W25405" s="75"/>
      <c r="AD25405" s="77"/>
    </row>
    <row r="25406" spans="16:30" ht="4.5" customHeight="1" x14ac:dyDescent="0.2">
      <c r="P25406" s="75"/>
      <c r="Q25406" s="75"/>
      <c r="W25406" s="75"/>
      <c r="AD25406" s="77"/>
    </row>
    <row r="25407" spans="16:30" ht="4.5" customHeight="1" x14ac:dyDescent="0.2">
      <c r="P25407" s="75"/>
      <c r="Q25407" s="75"/>
      <c r="W25407" s="75"/>
      <c r="AD25407" s="77"/>
    </row>
    <row r="25408" spans="16:30" ht="4.5" customHeight="1" x14ac:dyDescent="0.2">
      <c r="P25408" s="75"/>
      <c r="Q25408" s="75"/>
      <c r="W25408" s="75"/>
      <c r="AD25408" s="77"/>
    </row>
    <row r="25409" spans="16:30" ht="4.5" customHeight="1" x14ac:dyDescent="0.2">
      <c r="P25409" s="75"/>
      <c r="Q25409" s="75"/>
      <c r="W25409" s="75"/>
      <c r="AD25409" s="77"/>
    </row>
    <row r="25410" spans="16:30" ht="4.5" customHeight="1" x14ac:dyDescent="0.2">
      <c r="P25410" s="75"/>
      <c r="Q25410" s="75"/>
      <c r="W25410" s="75"/>
      <c r="AD25410" s="77"/>
    </row>
    <row r="25411" spans="16:30" ht="4.5" customHeight="1" x14ac:dyDescent="0.2">
      <c r="P25411" s="75"/>
      <c r="Q25411" s="75"/>
      <c r="W25411" s="75"/>
      <c r="AD25411" s="77"/>
    </row>
    <row r="25412" spans="16:30" ht="4.5" customHeight="1" x14ac:dyDescent="0.2">
      <c r="P25412" s="75"/>
      <c r="Q25412" s="75"/>
      <c r="W25412" s="75"/>
      <c r="AD25412" s="77"/>
    </row>
    <row r="25413" spans="16:30" ht="4.5" customHeight="1" x14ac:dyDescent="0.2">
      <c r="P25413" s="75"/>
      <c r="Q25413" s="75"/>
      <c r="W25413" s="75"/>
      <c r="AD25413" s="77"/>
    </row>
    <row r="25414" spans="16:30" ht="4.5" customHeight="1" x14ac:dyDescent="0.2">
      <c r="P25414" s="75"/>
      <c r="Q25414" s="75"/>
      <c r="W25414" s="75"/>
      <c r="AD25414" s="77"/>
    </row>
    <row r="25415" spans="16:30" ht="4.5" customHeight="1" x14ac:dyDescent="0.2">
      <c r="P25415" s="75"/>
      <c r="Q25415" s="75"/>
      <c r="W25415" s="75"/>
      <c r="AD25415" s="77"/>
    </row>
    <row r="25416" spans="16:30" ht="4.5" customHeight="1" x14ac:dyDescent="0.2">
      <c r="P25416" s="75"/>
      <c r="Q25416" s="75"/>
      <c r="W25416" s="75"/>
      <c r="AD25416" s="77"/>
    </row>
    <row r="25417" spans="16:30" ht="4.5" customHeight="1" x14ac:dyDescent="0.2">
      <c r="P25417" s="75"/>
      <c r="Q25417" s="75"/>
      <c r="W25417" s="75"/>
      <c r="AD25417" s="77"/>
    </row>
    <row r="25418" spans="16:30" ht="4.5" customHeight="1" x14ac:dyDescent="0.2">
      <c r="P25418" s="75"/>
      <c r="Q25418" s="75"/>
      <c r="W25418" s="75"/>
      <c r="AD25418" s="77"/>
    </row>
    <row r="25419" spans="16:30" ht="4.5" customHeight="1" x14ac:dyDescent="0.2">
      <c r="P25419" s="75"/>
      <c r="Q25419" s="75"/>
      <c r="W25419" s="75"/>
      <c r="AD25419" s="77"/>
    </row>
    <row r="25420" spans="16:30" ht="4.5" customHeight="1" x14ac:dyDescent="0.2">
      <c r="P25420" s="75"/>
      <c r="Q25420" s="75"/>
      <c r="W25420" s="75"/>
      <c r="AD25420" s="77"/>
    </row>
    <row r="25421" spans="16:30" ht="4.5" customHeight="1" x14ac:dyDescent="0.2">
      <c r="P25421" s="75"/>
      <c r="Q25421" s="75"/>
      <c r="W25421" s="75"/>
      <c r="AD25421" s="77"/>
    </row>
    <row r="25422" spans="16:30" ht="4.5" customHeight="1" x14ac:dyDescent="0.2">
      <c r="P25422" s="75"/>
      <c r="Q25422" s="75"/>
      <c r="W25422" s="75"/>
      <c r="AD25422" s="77"/>
    </row>
    <row r="25423" spans="16:30" ht="4.5" customHeight="1" x14ac:dyDescent="0.2">
      <c r="P25423" s="75"/>
      <c r="Q25423" s="75"/>
      <c r="W25423" s="75"/>
      <c r="AD25423" s="77"/>
    </row>
    <row r="25424" spans="16:30" ht="4.5" customHeight="1" x14ac:dyDescent="0.2">
      <c r="P25424" s="75"/>
      <c r="Q25424" s="75"/>
      <c r="W25424" s="75"/>
      <c r="AD25424" s="77"/>
    </row>
    <row r="25425" spans="16:30" ht="4.5" customHeight="1" x14ac:dyDescent="0.2">
      <c r="P25425" s="75"/>
      <c r="Q25425" s="75"/>
      <c r="W25425" s="75"/>
      <c r="AD25425" s="77"/>
    </row>
    <row r="25426" spans="16:30" ht="4.5" customHeight="1" x14ac:dyDescent="0.2">
      <c r="P25426" s="75"/>
      <c r="Q25426" s="75"/>
      <c r="W25426" s="75"/>
      <c r="AD25426" s="77"/>
    </row>
    <row r="25427" spans="16:30" ht="4.5" customHeight="1" x14ac:dyDescent="0.2">
      <c r="P25427" s="75"/>
      <c r="Q25427" s="75"/>
      <c r="W25427" s="75"/>
      <c r="AD25427" s="77"/>
    </row>
    <row r="25428" spans="16:30" ht="4.5" customHeight="1" x14ac:dyDescent="0.2">
      <c r="P25428" s="75"/>
      <c r="Q25428" s="75"/>
      <c r="W25428" s="75"/>
      <c r="AD25428" s="77"/>
    </row>
    <row r="25429" spans="16:30" ht="4.5" customHeight="1" x14ac:dyDescent="0.2">
      <c r="P25429" s="75"/>
      <c r="Q25429" s="75"/>
      <c r="W25429" s="75"/>
      <c r="AD25429" s="77"/>
    </row>
    <row r="25430" spans="16:30" ht="4.5" customHeight="1" x14ac:dyDescent="0.2">
      <c r="P25430" s="75"/>
      <c r="Q25430" s="75"/>
      <c r="W25430" s="75"/>
      <c r="AD25430" s="77"/>
    </row>
    <row r="25431" spans="16:30" ht="4.5" customHeight="1" x14ac:dyDescent="0.2">
      <c r="P25431" s="75"/>
      <c r="Q25431" s="75"/>
      <c r="W25431" s="75"/>
      <c r="AD25431" s="77"/>
    </row>
    <row r="25432" spans="16:30" ht="4.5" customHeight="1" x14ac:dyDescent="0.2">
      <c r="P25432" s="75"/>
      <c r="Q25432" s="75"/>
      <c r="W25432" s="75"/>
      <c r="AD25432" s="77"/>
    </row>
    <row r="25433" spans="16:30" ht="4.5" customHeight="1" x14ac:dyDescent="0.2">
      <c r="P25433" s="75"/>
      <c r="Q25433" s="75"/>
      <c r="W25433" s="75"/>
      <c r="AD25433" s="77"/>
    </row>
    <row r="25434" spans="16:30" ht="4.5" customHeight="1" x14ac:dyDescent="0.2">
      <c r="P25434" s="75"/>
      <c r="Q25434" s="75"/>
      <c r="W25434" s="75"/>
      <c r="AD25434" s="77"/>
    </row>
    <row r="25435" spans="16:30" ht="4.5" customHeight="1" x14ac:dyDescent="0.2">
      <c r="P25435" s="75"/>
      <c r="Q25435" s="75"/>
      <c r="W25435" s="75"/>
      <c r="AD25435" s="77"/>
    </row>
    <row r="25436" spans="16:30" ht="4.5" customHeight="1" x14ac:dyDescent="0.2">
      <c r="P25436" s="75"/>
      <c r="Q25436" s="75"/>
      <c r="W25436" s="75"/>
      <c r="AD25436" s="77"/>
    </row>
    <row r="25437" spans="16:30" ht="4.5" customHeight="1" x14ac:dyDescent="0.2">
      <c r="P25437" s="75"/>
      <c r="Q25437" s="75"/>
      <c r="W25437" s="75"/>
      <c r="AD25437" s="77"/>
    </row>
    <row r="25438" spans="16:30" ht="4.5" customHeight="1" x14ac:dyDescent="0.2">
      <c r="P25438" s="75"/>
      <c r="Q25438" s="75"/>
      <c r="W25438" s="75"/>
      <c r="AD25438" s="77"/>
    </row>
    <row r="25439" spans="16:30" ht="4.5" customHeight="1" x14ac:dyDescent="0.2">
      <c r="P25439" s="75"/>
      <c r="Q25439" s="75"/>
      <c r="W25439" s="75"/>
      <c r="AD25439" s="77"/>
    </row>
    <row r="25440" spans="16:30" ht="4.5" customHeight="1" x14ac:dyDescent="0.2">
      <c r="P25440" s="75"/>
      <c r="Q25440" s="75"/>
      <c r="W25440" s="75"/>
      <c r="AD25440" s="77"/>
    </row>
    <row r="25441" spans="16:30" ht="4.5" customHeight="1" x14ac:dyDescent="0.2">
      <c r="P25441" s="75"/>
      <c r="Q25441" s="75"/>
      <c r="W25441" s="75"/>
      <c r="AD25441" s="77"/>
    </row>
    <row r="25442" spans="16:30" ht="4.5" customHeight="1" x14ac:dyDescent="0.2">
      <c r="P25442" s="75"/>
      <c r="Q25442" s="75"/>
      <c r="W25442" s="75"/>
      <c r="AD25442" s="77"/>
    </row>
    <row r="25443" spans="16:30" ht="4.5" customHeight="1" x14ac:dyDescent="0.2">
      <c r="P25443" s="75"/>
      <c r="Q25443" s="75"/>
      <c r="W25443" s="75"/>
      <c r="AD25443" s="77"/>
    </row>
    <row r="25444" spans="16:30" ht="4.5" customHeight="1" x14ac:dyDescent="0.2">
      <c r="P25444" s="75"/>
      <c r="Q25444" s="75"/>
      <c r="W25444" s="75"/>
      <c r="AD25444" s="77"/>
    </row>
    <row r="25445" spans="16:30" ht="4.5" customHeight="1" x14ac:dyDescent="0.2">
      <c r="P25445" s="75"/>
      <c r="Q25445" s="75"/>
      <c r="W25445" s="75"/>
      <c r="AD25445" s="77"/>
    </row>
    <row r="25446" spans="16:30" ht="4.5" customHeight="1" x14ac:dyDescent="0.2">
      <c r="P25446" s="75"/>
      <c r="Q25446" s="75"/>
      <c r="W25446" s="75"/>
      <c r="AD25446" s="77"/>
    </row>
    <row r="25447" spans="16:30" ht="4.5" customHeight="1" x14ac:dyDescent="0.2">
      <c r="P25447" s="75"/>
      <c r="Q25447" s="75"/>
      <c r="W25447" s="75"/>
      <c r="AD25447" s="77"/>
    </row>
    <row r="25448" spans="16:30" ht="4.5" customHeight="1" x14ac:dyDescent="0.2">
      <c r="P25448" s="75"/>
      <c r="Q25448" s="75"/>
      <c r="W25448" s="75"/>
      <c r="AD25448" s="77"/>
    </row>
    <row r="25449" spans="16:30" ht="4.5" customHeight="1" x14ac:dyDescent="0.2">
      <c r="P25449" s="75"/>
      <c r="Q25449" s="75"/>
      <c r="W25449" s="75"/>
      <c r="AD25449" s="77"/>
    </row>
    <row r="25450" spans="16:30" ht="4.5" customHeight="1" x14ac:dyDescent="0.2">
      <c r="P25450" s="75"/>
      <c r="Q25450" s="75"/>
      <c r="W25450" s="75"/>
      <c r="AD25450" s="77"/>
    </row>
    <row r="25451" spans="16:30" ht="4.5" customHeight="1" x14ac:dyDescent="0.2">
      <c r="P25451" s="75"/>
      <c r="Q25451" s="75"/>
      <c r="W25451" s="75"/>
      <c r="AD25451" s="77"/>
    </row>
    <row r="25452" spans="16:30" ht="4.5" customHeight="1" x14ac:dyDescent="0.2">
      <c r="P25452" s="75"/>
      <c r="Q25452" s="75"/>
      <c r="W25452" s="75"/>
      <c r="AD25452" s="77"/>
    </row>
    <row r="25453" spans="16:30" ht="4.5" customHeight="1" x14ac:dyDescent="0.2">
      <c r="P25453" s="75"/>
      <c r="Q25453" s="75"/>
      <c r="W25453" s="75"/>
      <c r="AD25453" s="77"/>
    </row>
    <row r="25454" spans="16:30" ht="4.5" customHeight="1" x14ac:dyDescent="0.2">
      <c r="P25454" s="75"/>
      <c r="Q25454" s="75"/>
      <c r="W25454" s="75"/>
      <c r="AD25454" s="77"/>
    </row>
    <row r="25455" spans="16:30" ht="4.5" customHeight="1" x14ac:dyDescent="0.2">
      <c r="P25455" s="75"/>
      <c r="Q25455" s="75"/>
      <c r="W25455" s="75"/>
      <c r="AD25455" s="77"/>
    </row>
    <row r="25456" spans="16:30" ht="4.5" customHeight="1" x14ac:dyDescent="0.2">
      <c r="P25456" s="75"/>
      <c r="Q25456" s="75"/>
      <c r="W25456" s="75"/>
      <c r="AD25456" s="77"/>
    </row>
    <row r="25457" spans="16:30" ht="4.5" customHeight="1" x14ac:dyDescent="0.2">
      <c r="P25457" s="75"/>
      <c r="Q25457" s="75"/>
      <c r="W25457" s="75"/>
      <c r="AD25457" s="77"/>
    </row>
    <row r="25458" spans="16:30" ht="4.5" customHeight="1" x14ac:dyDescent="0.2">
      <c r="P25458" s="75"/>
      <c r="Q25458" s="75"/>
      <c r="W25458" s="75"/>
      <c r="AD25458" s="77"/>
    </row>
    <row r="25459" spans="16:30" ht="4.5" customHeight="1" x14ac:dyDescent="0.2">
      <c r="P25459" s="75"/>
      <c r="Q25459" s="75"/>
      <c r="W25459" s="75"/>
      <c r="AD25459" s="77"/>
    </row>
    <row r="25460" spans="16:30" ht="4.5" customHeight="1" x14ac:dyDescent="0.2">
      <c r="P25460" s="75"/>
      <c r="Q25460" s="75"/>
      <c r="W25460" s="75"/>
      <c r="AD25460" s="77"/>
    </row>
    <row r="25461" spans="16:30" ht="4.5" customHeight="1" x14ac:dyDescent="0.2">
      <c r="P25461" s="75"/>
      <c r="Q25461" s="75"/>
      <c r="W25461" s="75"/>
      <c r="AD25461" s="77"/>
    </row>
    <row r="25462" spans="16:30" ht="4.5" customHeight="1" x14ac:dyDescent="0.2">
      <c r="P25462" s="75"/>
      <c r="Q25462" s="75"/>
      <c r="W25462" s="75"/>
      <c r="AD25462" s="77"/>
    </row>
    <row r="25463" spans="16:30" ht="4.5" customHeight="1" x14ac:dyDescent="0.2">
      <c r="P25463" s="75"/>
      <c r="Q25463" s="75"/>
      <c r="W25463" s="75"/>
      <c r="AD25463" s="77"/>
    </row>
    <row r="25464" spans="16:30" ht="4.5" customHeight="1" x14ac:dyDescent="0.2">
      <c r="P25464" s="75"/>
      <c r="Q25464" s="75"/>
      <c r="W25464" s="75"/>
      <c r="AD25464" s="77"/>
    </row>
    <row r="25465" spans="16:30" ht="4.5" customHeight="1" x14ac:dyDescent="0.2">
      <c r="P25465" s="75"/>
      <c r="Q25465" s="75"/>
      <c r="W25465" s="75"/>
      <c r="AD25465" s="77"/>
    </row>
    <row r="25466" spans="16:30" ht="4.5" customHeight="1" x14ac:dyDescent="0.2">
      <c r="P25466" s="75"/>
      <c r="Q25466" s="75"/>
      <c r="W25466" s="75"/>
      <c r="AD25466" s="77"/>
    </row>
    <row r="25467" spans="16:30" ht="4.5" customHeight="1" x14ac:dyDescent="0.2">
      <c r="P25467" s="75"/>
      <c r="Q25467" s="75"/>
      <c r="W25467" s="75"/>
      <c r="AD25467" s="77"/>
    </row>
    <row r="25468" spans="16:30" ht="4.5" customHeight="1" x14ac:dyDescent="0.2">
      <c r="P25468" s="75"/>
      <c r="Q25468" s="75"/>
      <c r="W25468" s="75"/>
      <c r="AD25468" s="77"/>
    </row>
    <row r="25469" spans="16:30" ht="4.5" customHeight="1" x14ac:dyDescent="0.2">
      <c r="P25469" s="75"/>
      <c r="Q25469" s="75"/>
      <c r="W25469" s="75"/>
      <c r="AD25469" s="77"/>
    </row>
    <row r="25470" spans="16:30" ht="4.5" customHeight="1" x14ac:dyDescent="0.2">
      <c r="P25470" s="75"/>
      <c r="Q25470" s="75"/>
      <c r="W25470" s="75"/>
      <c r="AD25470" s="77"/>
    </row>
    <row r="25471" spans="16:30" ht="4.5" customHeight="1" x14ac:dyDescent="0.2">
      <c r="P25471" s="75"/>
      <c r="Q25471" s="75"/>
      <c r="W25471" s="75"/>
      <c r="AD25471" s="77"/>
    </row>
    <row r="25472" spans="16:30" ht="4.5" customHeight="1" x14ac:dyDescent="0.2">
      <c r="P25472" s="75"/>
      <c r="Q25472" s="75"/>
      <c r="W25472" s="75"/>
      <c r="AD25472" s="77"/>
    </row>
    <row r="25473" spans="16:30" ht="4.5" customHeight="1" x14ac:dyDescent="0.2">
      <c r="P25473" s="75"/>
      <c r="Q25473" s="75"/>
      <c r="W25473" s="75"/>
      <c r="AD25473" s="77"/>
    </row>
    <row r="25474" spans="16:30" ht="4.5" customHeight="1" x14ac:dyDescent="0.2">
      <c r="P25474" s="75"/>
      <c r="Q25474" s="75"/>
      <c r="W25474" s="75"/>
      <c r="AD25474" s="77"/>
    </row>
    <row r="25475" spans="16:30" ht="4.5" customHeight="1" x14ac:dyDescent="0.2">
      <c r="P25475" s="75"/>
      <c r="Q25475" s="75"/>
      <c r="W25475" s="75"/>
      <c r="AD25475" s="77"/>
    </row>
    <row r="25476" spans="16:30" ht="4.5" customHeight="1" x14ac:dyDescent="0.2">
      <c r="P25476" s="75"/>
      <c r="Q25476" s="75"/>
      <c r="W25476" s="75"/>
      <c r="AD25476" s="77"/>
    </row>
    <row r="25477" spans="16:30" ht="4.5" customHeight="1" x14ac:dyDescent="0.2">
      <c r="P25477" s="75"/>
      <c r="Q25477" s="75"/>
      <c r="W25477" s="75"/>
      <c r="AD25477" s="77"/>
    </row>
    <row r="25478" spans="16:30" ht="4.5" customHeight="1" x14ac:dyDescent="0.2">
      <c r="P25478" s="75"/>
      <c r="Q25478" s="75"/>
      <c r="W25478" s="75"/>
      <c r="AD25478" s="77"/>
    </row>
    <row r="25479" spans="16:30" ht="4.5" customHeight="1" x14ac:dyDescent="0.2">
      <c r="P25479" s="75"/>
      <c r="Q25479" s="75"/>
      <c r="W25479" s="75"/>
      <c r="AD25479" s="77"/>
    </row>
    <row r="25480" spans="16:30" ht="4.5" customHeight="1" x14ac:dyDescent="0.2">
      <c r="P25480" s="75"/>
      <c r="Q25480" s="75"/>
      <c r="W25480" s="75"/>
      <c r="AD25480" s="77"/>
    </row>
    <row r="25481" spans="16:30" ht="4.5" customHeight="1" x14ac:dyDescent="0.2">
      <c r="P25481" s="75"/>
      <c r="Q25481" s="75"/>
      <c r="W25481" s="75"/>
      <c r="AD25481" s="77"/>
    </row>
    <row r="25482" spans="16:30" ht="4.5" customHeight="1" x14ac:dyDescent="0.2">
      <c r="P25482" s="75"/>
      <c r="Q25482" s="75"/>
      <c r="W25482" s="75"/>
      <c r="AD25482" s="77"/>
    </row>
    <row r="25483" spans="16:30" ht="4.5" customHeight="1" x14ac:dyDescent="0.2">
      <c r="P25483" s="75"/>
      <c r="Q25483" s="75"/>
      <c r="W25483" s="75"/>
      <c r="AD25483" s="77"/>
    </row>
    <row r="25484" spans="16:30" ht="4.5" customHeight="1" x14ac:dyDescent="0.2">
      <c r="P25484" s="75"/>
      <c r="Q25484" s="75"/>
      <c r="W25484" s="75"/>
      <c r="AD25484" s="77"/>
    </row>
    <row r="25485" spans="16:30" ht="4.5" customHeight="1" x14ac:dyDescent="0.2">
      <c r="P25485" s="75"/>
      <c r="Q25485" s="75"/>
      <c r="W25485" s="75"/>
      <c r="AD25485" s="77"/>
    </row>
    <row r="25486" spans="16:30" ht="4.5" customHeight="1" x14ac:dyDescent="0.2">
      <c r="P25486" s="75"/>
      <c r="Q25486" s="75"/>
      <c r="W25486" s="75"/>
      <c r="AD25486" s="77"/>
    </row>
    <row r="25487" spans="16:30" ht="4.5" customHeight="1" x14ac:dyDescent="0.2">
      <c r="P25487" s="75"/>
      <c r="Q25487" s="75"/>
      <c r="W25487" s="75"/>
      <c r="AD25487" s="77"/>
    </row>
    <row r="25488" spans="16:30" ht="4.5" customHeight="1" x14ac:dyDescent="0.2">
      <c r="P25488" s="75"/>
      <c r="Q25488" s="75"/>
      <c r="W25488" s="75"/>
      <c r="AD25488" s="77"/>
    </row>
    <row r="25489" spans="16:30" ht="4.5" customHeight="1" x14ac:dyDescent="0.2">
      <c r="P25489" s="75"/>
      <c r="Q25489" s="75"/>
      <c r="W25489" s="75"/>
      <c r="AD25489" s="77"/>
    </row>
    <row r="25490" spans="16:30" ht="4.5" customHeight="1" x14ac:dyDescent="0.2">
      <c r="P25490" s="75"/>
      <c r="Q25490" s="75"/>
      <c r="W25490" s="75"/>
      <c r="AD25490" s="77"/>
    </row>
    <row r="25491" spans="16:30" ht="4.5" customHeight="1" x14ac:dyDescent="0.2">
      <c r="P25491" s="75"/>
      <c r="Q25491" s="75"/>
      <c r="W25491" s="75"/>
      <c r="AD25491" s="77"/>
    </row>
    <row r="25492" spans="16:30" ht="4.5" customHeight="1" x14ac:dyDescent="0.2">
      <c r="P25492" s="75"/>
      <c r="Q25492" s="75"/>
      <c r="W25492" s="75"/>
      <c r="AD25492" s="77"/>
    </row>
    <row r="25493" spans="16:30" ht="4.5" customHeight="1" x14ac:dyDescent="0.2">
      <c r="P25493" s="75"/>
      <c r="Q25493" s="75"/>
      <c r="W25493" s="75"/>
      <c r="AD25493" s="77"/>
    </row>
    <row r="25494" spans="16:30" ht="4.5" customHeight="1" x14ac:dyDescent="0.2">
      <c r="P25494" s="75"/>
      <c r="Q25494" s="75"/>
      <c r="W25494" s="75"/>
      <c r="AD25494" s="77"/>
    </row>
    <row r="25495" spans="16:30" ht="4.5" customHeight="1" x14ac:dyDescent="0.2">
      <c r="P25495" s="75"/>
      <c r="Q25495" s="75"/>
      <c r="W25495" s="75"/>
      <c r="AD25495" s="77"/>
    </row>
    <row r="25496" spans="16:30" ht="4.5" customHeight="1" x14ac:dyDescent="0.2">
      <c r="P25496" s="75"/>
      <c r="Q25496" s="75"/>
      <c r="W25496" s="75"/>
      <c r="AD25496" s="77"/>
    </row>
    <row r="25497" spans="16:30" ht="4.5" customHeight="1" x14ac:dyDescent="0.2">
      <c r="P25497" s="75"/>
      <c r="Q25497" s="75"/>
      <c r="W25497" s="75"/>
      <c r="AD25497" s="77"/>
    </row>
    <row r="25498" spans="16:30" ht="4.5" customHeight="1" x14ac:dyDescent="0.2">
      <c r="P25498" s="75"/>
      <c r="Q25498" s="75"/>
      <c r="W25498" s="75"/>
      <c r="AD25498" s="77"/>
    </row>
    <row r="25499" spans="16:30" ht="4.5" customHeight="1" x14ac:dyDescent="0.2">
      <c r="P25499" s="75"/>
      <c r="Q25499" s="75"/>
      <c r="W25499" s="75"/>
      <c r="AD25499" s="77"/>
    </row>
    <row r="25500" spans="16:30" ht="4.5" customHeight="1" x14ac:dyDescent="0.2">
      <c r="P25500" s="75"/>
      <c r="Q25500" s="75"/>
      <c r="W25500" s="75"/>
      <c r="AD25500" s="77"/>
    </row>
    <row r="25501" spans="16:30" ht="4.5" customHeight="1" x14ac:dyDescent="0.2">
      <c r="P25501" s="75"/>
      <c r="Q25501" s="75"/>
      <c r="W25501" s="75"/>
      <c r="AD25501" s="77"/>
    </row>
    <row r="25502" spans="16:30" ht="4.5" customHeight="1" x14ac:dyDescent="0.2">
      <c r="P25502" s="75"/>
      <c r="Q25502" s="75"/>
      <c r="W25502" s="75"/>
      <c r="AD25502" s="77"/>
    </row>
    <row r="25503" spans="16:30" ht="4.5" customHeight="1" x14ac:dyDescent="0.2">
      <c r="P25503" s="75"/>
      <c r="Q25503" s="75"/>
      <c r="W25503" s="75"/>
      <c r="AD25503" s="77"/>
    </row>
    <row r="25504" spans="16:30" ht="4.5" customHeight="1" x14ac:dyDescent="0.2">
      <c r="P25504" s="75"/>
      <c r="Q25504" s="75"/>
      <c r="W25504" s="75"/>
      <c r="AD25504" s="77"/>
    </row>
    <row r="25505" spans="16:30" ht="4.5" customHeight="1" x14ac:dyDescent="0.2">
      <c r="P25505" s="75"/>
      <c r="Q25505" s="75"/>
      <c r="W25505" s="75"/>
      <c r="AD25505" s="77"/>
    </row>
    <row r="25506" spans="16:30" ht="4.5" customHeight="1" x14ac:dyDescent="0.2">
      <c r="P25506" s="75"/>
      <c r="Q25506" s="75"/>
      <c r="W25506" s="75"/>
      <c r="AD25506" s="77"/>
    </row>
    <row r="25507" spans="16:30" ht="4.5" customHeight="1" x14ac:dyDescent="0.2">
      <c r="P25507" s="75"/>
      <c r="Q25507" s="75"/>
      <c r="W25507" s="75"/>
      <c r="AD25507" s="77"/>
    </row>
    <row r="25508" spans="16:30" ht="4.5" customHeight="1" x14ac:dyDescent="0.2">
      <c r="P25508" s="75"/>
      <c r="Q25508" s="75"/>
      <c r="W25508" s="75"/>
      <c r="AD25508" s="77"/>
    </row>
    <row r="25509" spans="16:30" ht="4.5" customHeight="1" x14ac:dyDescent="0.2">
      <c r="P25509" s="75"/>
      <c r="Q25509" s="75"/>
      <c r="W25509" s="75"/>
      <c r="AD25509" s="77"/>
    </row>
    <row r="25510" spans="16:30" ht="4.5" customHeight="1" x14ac:dyDescent="0.2">
      <c r="P25510" s="75"/>
      <c r="Q25510" s="75"/>
      <c r="W25510" s="75"/>
      <c r="AD25510" s="77"/>
    </row>
    <row r="25511" spans="16:30" ht="4.5" customHeight="1" x14ac:dyDescent="0.2">
      <c r="P25511" s="75"/>
      <c r="Q25511" s="75"/>
      <c r="W25511" s="75"/>
      <c r="AD25511" s="77"/>
    </row>
    <row r="25512" spans="16:30" ht="4.5" customHeight="1" x14ac:dyDescent="0.2">
      <c r="P25512" s="75"/>
      <c r="Q25512" s="75"/>
      <c r="W25512" s="75"/>
      <c r="AD25512" s="77"/>
    </row>
    <row r="25513" spans="16:30" ht="4.5" customHeight="1" x14ac:dyDescent="0.2">
      <c r="P25513" s="75"/>
      <c r="Q25513" s="75"/>
      <c r="W25513" s="75"/>
      <c r="AD25513" s="77"/>
    </row>
    <row r="25514" spans="16:30" ht="4.5" customHeight="1" x14ac:dyDescent="0.2">
      <c r="P25514" s="75"/>
      <c r="Q25514" s="75"/>
      <c r="W25514" s="75"/>
      <c r="AD25514" s="77"/>
    </row>
    <row r="25515" spans="16:30" ht="4.5" customHeight="1" x14ac:dyDescent="0.2">
      <c r="P25515" s="75"/>
      <c r="Q25515" s="75"/>
      <c r="W25515" s="75"/>
      <c r="AD25515" s="77"/>
    </row>
    <row r="25516" spans="16:30" ht="4.5" customHeight="1" x14ac:dyDescent="0.2">
      <c r="P25516" s="75"/>
      <c r="Q25516" s="75"/>
      <c r="W25516" s="75"/>
      <c r="AD25516" s="77"/>
    </row>
    <row r="25517" spans="16:30" ht="4.5" customHeight="1" x14ac:dyDescent="0.2">
      <c r="P25517" s="75"/>
      <c r="Q25517" s="75"/>
      <c r="W25517" s="75"/>
      <c r="AD25517" s="77"/>
    </row>
    <row r="25518" spans="16:30" ht="4.5" customHeight="1" x14ac:dyDescent="0.2">
      <c r="P25518" s="75"/>
      <c r="Q25518" s="75"/>
      <c r="W25518" s="75"/>
      <c r="AD25518" s="77"/>
    </row>
    <row r="25519" spans="16:30" ht="4.5" customHeight="1" x14ac:dyDescent="0.2">
      <c r="P25519" s="75"/>
      <c r="Q25519" s="75"/>
      <c r="W25519" s="75"/>
      <c r="AD25519" s="77"/>
    </row>
    <row r="25520" spans="16:30" ht="4.5" customHeight="1" x14ac:dyDescent="0.2">
      <c r="P25520" s="75"/>
      <c r="Q25520" s="75"/>
      <c r="W25520" s="75"/>
      <c r="AD25520" s="77"/>
    </row>
    <row r="25521" spans="16:30" ht="4.5" customHeight="1" x14ac:dyDescent="0.2">
      <c r="P25521" s="75"/>
      <c r="Q25521" s="75"/>
      <c r="W25521" s="75"/>
      <c r="AD25521" s="77"/>
    </row>
    <row r="25522" spans="16:30" ht="4.5" customHeight="1" x14ac:dyDescent="0.2">
      <c r="P25522" s="75"/>
      <c r="Q25522" s="75"/>
      <c r="W25522" s="75"/>
      <c r="AD25522" s="77"/>
    </row>
    <row r="25523" spans="16:30" ht="4.5" customHeight="1" x14ac:dyDescent="0.2">
      <c r="P25523" s="75"/>
      <c r="Q25523" s="75"/>
      <c r="W25523" s="75"/>
      <c r="AD25523" s="77"/>
    </row>
    <row r="25524" spans="16:30" ht="4.5" customHeight="1" x14ac:dyDescent="0.2">
      <c r="P25524" s="75"/>
      <c r="Q25524" s="75"/>
      <c r="W25524" s="75"/>
      <c r="AD25524" s="77"/>
    </row>
    <row r="25525" spans="16:30" ht="4.5" customHeight="1" x14ac:dyDescent="0.2">
      <c r="P25525" s="75"/>
      <c r="Q25525" s="75"/>
      <c r="W25525" s="75"/>
      <c r="AD25525" s="77"/>
    </row>
    <row r="25526" spans="16:30" ht="4.5" customHeight="1" x14ac:dyDescent="0.2">
      <c r="P25526" s="75"/>
      <c r="Q25526" s="75"/>
      <c r="W25526" s="75"/>
      <c r="AD25526" s="77"/>
    </row>
    <row r="25527" spans="16:30" ht="4.5" customHeight="1" x14ac:dyDescent="0.2">
      <c r="P25527" s="75"/>
      <c r="Q25527" s="75"/>
      <c r="W25527" s="75"/>
      <c r="AD25527" s="77"/>
    </row>
    <row r="25528" spans="16:30" ht="4.5" customHeight="1" x14ac:dyDescent="0.2">
      <c r="P25528" s="75"/>
      <c r="Q25528" s="75"/>
      <c r="W25528" s="75"/>
      <c r="AD25528" s="77"/>
    </row>
    <row r="25529" spans="16:30" ht="4.5" customHeight="1" x14ac:dyDescent="0.2">
      <c r="P25529" s="75"/>
      <c r="Q25529" s="75"/>
      <c r="W25529" s="75"/>
      <c r="AD25529" s="77"/>
    </row>
    <row r="25530" spans="16:30" ht="4.5" customHeight="1" x14ac:dyDescent="0.2">
      <c r="P25530" s="75"/>
      <c r="Q25530" s="75"/>
      <c r="W25530" s="75"/>
      <c r="AD25530" s="77"/>
    </row>
    <row r="25531" spans="16:30" ht="4.5" customHeight="1" x14ac:dyDescent="0.2">
      <c r="P25531" s="75"/>
      <c r="Q25531" s="75"/>
      <c r="W25531" s="75"/>
      <c r="AD25531" s="77"/>
    </row>
    <row r="25532" spans="16:30" ht="4.5" customHeight="1" x14ac:dyDescent="0.2">
      <c r="P25532" s="75"/>
      <c r="Q25532" s="75"/>
      <c r="W25532" s="75"/>
      <c r="AD25532" s="77"/>
    </row>
    <row r="25533" spans="16:30" ht="4.5" customHeight="1" x14ac:dyDescent="0.2">
      <c r="P25533" s="75"/>
      <c r="Q25533" s="75"/>
      <c r="W25533" s="75"/>
      <c r="AD25533" s="77"/>
    </row>
    <row r="25534" spans="16:30" ht="4.5" customHeight="1" x14ac:dyDescent="0.2">
      <c r="P25534" s="75"/>
      <c r="Q25534" s="75"/>
      <c r="W25534" s="75"/>
      <c r="AD25534" s="77"/>
    </row>
    <row r="25535" spans="16:30" ht="4.5" customHeight="1" x14ac:dyDescent="0.2">
      <c r="P25535" s="75"/>
      <c r="Q25535" s="75"/>
      <c r="W25535" s="75"/>
      <c r="AD25535" s="77"/>
    </row>
    <row r="25536" spans="16:30" ht="4.5" customHeight="1" x14ac:dyDescent="0.2">
      <c r="P25536" s="75"/>
      <c r="Q25536" s="75"/>
      <c r="W25536" s="75"/>
      <c r="AD25536" s="77"/>
    </row>
    <row r="25537" spans="16:30" ht="4.5" customHeight="1" x14ac:dyDescent="0.2">
      <c r="P25537" s="75"/>
      <c r="Q25537" s="75"/>
      <c r="W25537" s="75"/>
      <c r="AD25537" s="77"/>
    </row>
    <row r="25538" spans="16:30" ht="4.5" customHeight="1" x14ac:dyDescent="0.2">
      <c r="P25538" s="75"/>
      <c r="Q25538" s="75"/>
      <c r="W25538" s="75"/>
      <c r="AD25538" s="77"/>
    </row>
    <row r="25539" spans="16:30" ht="4.5" customHeight="1" x14ac:dyDescent="0.2">
      <c r="P25539" s="75"/>
      <c r="Q25539" s="75"/>
      <c r="W25539" s="75"/>
      <c r="AD25539" s="77"/>
    </row>
    <row r="25540" spans="16:30" ht="4.5" customHeight="1" x14ac:dyDescent="0.2">
      <c r="P25540" s="75"/>
      <c r="Q25540" s="75"/>
      <c r="W25540" s="75"/>
      <c r="AD25540" s="77"/>
    </row>
    <row r="25541" spans="16:30" ht="4.5" customHeight="1" x14ac:dyDescent="0.2">
      <c r="P25541" s="75"/>
      <c r="Q25541" s="75"/>
      <c r="W25541" s="75"/>
      <c r="AD25541" s="77"/>
    </row>
    <row r="25542" spans="16:30" ht="4.5" customHeight="1" x14ac:dyDescent="0.2">
      <c r="P25542" s="75"/>
      <c r="Q25542" s="75"/>
      <c r="W25542" s="75"/>
      <c r="AD25542" s="77"/>
    </row>
    <row r="25543" spans="16:30" ht="4.5" customHeight="1" x14ac:dyDescent="0.2">
      <c r="P25543" s="75"/>
      <c r="Q25543" s="75"/>
      <c r="W25543" s="75"/>
      <c r="AD25543" s="77"/>
    </row>
    <row r="25544" spans="16:30" ht="4.5" customHeight="1" x14ac:dyDescent="0.2">
      <c r="P25544" s="75"/>
      <c r="Q25544" s="75"/>
      <c r="W25544" s="75"/>
      <c r="AD25544" s="77"/>
    </row>
    <row r="25545" spans="16:30" ht="4.5" customHeight="1" x14ac:dyDescent="0.2">
      <c r="P25545" s="75"/>
      <c r="Q25545" s="75"/>
      <c r="W25545" s="75"/>
      <c r="AD25545" s="77"/>
    </row>
    <row r="25546" spans="16:30" ht="4.5" customHeight="1" x14ac:dyDescent="0.2">
      <c r="P25546" s="75"/>
      <c r="Q25546" s="75"/>
      <c r="W25546" s="75"/>
      <c r="AD25546" s="77"/>
    </row>
    <row r="25547" spans="16:30" ht="4.5" customHeight="1" x14ac:dyDescent="0.2">
      <c r="P25547" s="75"/>
      <c r="Q25547" s="75"/>
      <c r="W25547" s="75"/>
      <c r="AD25547" s="77"/>
    </row>
    <row r="25548" spans="16:30" ht="4.5" customHeight="1" x14ac:dyDescent="0.2">
      <c r="P25548" s="75"/>
      <c r="Q25548" s="75"/>
      <c r="W25548" s="75"/>
      <c r="AD25548" s="77"/>
    </row>
    <row r="25549" spans="16:30" ht="4.5" customHeight="1" x14ac:dyDescent="0.2">
      <c r="P25549" s="75"/>
      <c r="Q25549" s="75"/>
      <c r="W25549" s="75"/>
      <c r="AD25549" s="77"/>
    </row>
    <row r="25550" spans="16:30" ht="4.5" customHeight="1" x14ac:dyDescent="0.2">
      <c r="P25550" s="75"/>
      <c r="Q25550" s="75"/>
      <c r="W25550" s="75"/>
      <c r="AD25550" s="77"/>
    </row>
    <row r="25551" spans="16:30" ht="4.5" customHeight="1" x14ac:dyDescent="0.2">
      <c r="P25551" s="75"/>
      <c r="Q25551" s="75"/>
      <c r="W25551" s="75"/>
      <c r="AD25551" s="77"/>
    </row>
    <row r="25552" spans="16:30" ht="4.5" customHeight="1" x14ac:dyDescent="0.2">
      <c r="P25552" s="75"/>
      <c r="Q25552" s="75"/>
      <c r="W25552" s="75"/>
      <c r="AD25552" s="77"/>
    </row>
    <row r="25553" spans="16:30" ht="4.5" customHeight="1" x14ac:dyDescent="0.2">
      <c r="P25553" s="75"/>
      <c r="Q25553" s="75"/>
      <c r="W25553" s="75"/>
      <c r="AD25553" s="77"/>
    </row>
    <row r="25554" spans="16:30" ht="4.5" customHeight="1" x14ac:dyDescent="0.2">
      <c r="P25554" s="75"/>
      <c r="Q25554" s="75"/>
      <c r="W25554" s="75"/>
      <c r="AD25554" s="77"/>
    </row>
    <row r="25555" spans="16:30" ht="4.5" customHeight="1" x14ac:dyDescent="0.2">
      <c r="P25555" s="75"/>
      <c r="Q25555" s="75"/>
      <c r="W25555" s="75"/>
      <c r="AD25555" s="77"/>
    </row>
    <row r="25556" spans="16:30" ht="4.5" customHeight="1" x14ac:dyDescent="0.2">
      <c r="P25556" s="75"/>
      <c r="Q25556" s="75"/>
      <c r="W25556" s="75"/>
      <c r="AD25556" s="77"/>
    </row>
    <row r="25557" spans="16:30" ht="4.5" customHeight="1" x14ac:dyDescent="0.2">
      <c r="P25557" s="75"/>
      <c r="Q25557" s="75"/>
      <c r="W25557" s="75"/>
      <c r="AD25557" s="77"/>
    </row>
    <row r="25558" spans="16:30" ht="4.5" customHeight="1" x14ac:dyDescent="0.2">
      <c r="P25558" s="75"/>
      <c r="Q25558" s="75"/>
      <c r="W25558" s="75"/>
      <c r="AD25558" s="77"/>
    </row>
    <row r="25559" spans="16:30" ht="4.5" customHeight="1" x14ac:dyDescent="0.2">
      <c r="P25559" s="75"/>
      <c r="Q25559" s="75"/>
      <c r="W25559" s="75"/>
      <c r="AD25559" s="77"/>
    </row>
    <row r="25560" spans="16:30" ht="4.5" customHeight="1" x14ac:dyDescent="0.2">
      <c r="P25560" s="75"/>
      <c r="Q25560" s="75"/>
      <c r="W25560" s="75"/>
      <c r="AD25560" s="77"/>
    </row>
    <row r="25561" spans="16:30" ht="4.5" customHeight="1" x14ac:dyDescent="0.2">
      <c r="P25561" s="75"/>
      <c r="Q25561" s="75"/>
      <c r="W25561" s="75"/>
      <c r="AD25561" s="77"/>
    </row>
    <row r="25562" spans="16:30" ht="4.5" customHeight="1" x14ac:dyDescent="0.2">
      <c r="P25562" s="75"/>
      <c r="Q25562" s="75"/>
      <c r="W25562" s="75"/>
      <c r="AD25562" s="77"/>
    </row>
    <row r="25563" spans="16:30" ht="4.5" customHeight="1" x14ac:dyDescent="0.2">
      <c r="P25563" s="75"/>
      <c r="Q25563" s="75"/>
      <c r="W25563" s="75"/>
      <c r="AD25563" s="77"/>
    </row>
    <row r="25564" spans="16:30" ht="4.5" customHeight="1" x14ac:dyDescent="0.2">
      <c r="P25564" s="75"/>
      <c r="Q25564" s="75"/>
      <c r="W25564" s="75"/>
      <c r="AD25564" s="77"/>
    </row>
    <row r="25565" spans="16:30" ht="4.5" customHeight="1" x14ac:dyDescent="0.2">
      <c r="P25565" s="75"/>
      <c r="Q25565" s="75"/>
      <c r="W25565" s="75"/>
      <c r="AD25565" s="77"/>
    </row>
    <row r="25566" spans="16:30" ht="4.5" customHeight="1" x14ac:dyDescent="0.2">
      <c r="P25566" s="75"/>
      <c r="Q25566" s="75"/>
      <c r="W25566" s="75"/>
      <c r="AD25566" s="77"/>
    </row>
    <row r="25567" spans="16:30" ht="4.5" customHeight="1" x14ac:dyDescent="0.2">
      <c r="P25567" s="75"/>
      <c r="Q25567" s="75"/>
      <c r="W25567" s="75"/>
      <c r="AD25567" s="77"/>
    </row>
    <row r="25568" spans="16:30" ht="4.5" customHeight="1" x14ac:dyDescent="0.2">
      <c r="P25568" s="75"/>
      <c r="Q25568" s="75"/>
      <c r="W25568" s="75"/>
      <c r="AD25568" s="77"/>
    </row>
    <row r="25569" spans="16:30" ht="4.5" customHeight="1" x14ac:dyDescent="0.2">
      <c r="P25569" s="75"/>
      <c r="Q25569" s="75"/>
      <c r="W25569" s="75"/>
      <c r="AD25569" s="77"/>
    </row>
    <row r="25570" spans="16:30" ht="4.5" customHeight="1" x14ac:dyDescent="0.2">
      <c r="P25570" s="75"/>
      <c r="Q25570" s="75"/>
      <c r="W25570" s="75"/>
      <c r="AD25570" s="77"/>
    </row>
    <row r="25571" spans="16:30" ht="4.5" customHeight="1" x14ac:dyDescent="0.2">
      <c r="P25571" s="75"/>
      <c r="Q25571" s="75"/>
      <c r="W25571" s="75"/>
      <c r="AD25571" s="77"/>
    </row>
    <row r="25572" spans="16:30" ht="4.5" customHeight="1" x14ac:dyDescent="0.2">
      <c r="P25572" s="75"/>
      <c r="Q25572" s="75"/>
      <c r="W25572" s="75"/>
      <c r="AD25572" s="77"/>
    </row>
    <row r="25573" spans="16:30" ht="4.5" customHeight="1" x14ac:dyDescent="0.2">
      <c r="P25573" s="75"/>
      <c r="Q25573" s="75"/>
      <c r="W25573" s="75"/>
      <c r="AD25573" s="77"/>
    </row>
    <row r="25574" spans="16:30" ht="4.5" customHeight="1" x14ac:dyDescent="0.2">
      <c r="P25574" s="75"/>
      <c r="Q25574" s="75"/>
      <c r="W25574" s="75"/>
      <c r="AD25574" s="77"/>
    </row>
    <row r="25575" spans="16:30" ht="4.5" customHeight="1" x14ac:dyDescent="0.2">
      <c r="P25575" s="75"/>
      <c r="Q25575" s="75"/>
      <c r="W25575" s="75"/>
      <c r="AD25575" s="77"/>
    </row>
    <row r="25576" spans="16:30" ht="4.5" customHeight="1" x14ac:dyDescent="0.2">
      <c r="P25576" s="75"/>
      <c r="Q25576" s="75"/>
      <c r="W25576" s="75"/>
      <c r="AD25576" s="77"/>
    </row>
    <row r="25577" spans="16:30" ht="4.5" customHeight="1" x14ac:dyDescent="0.2">
      <c r="P25577" s="75"/>
      <c r="Q25577" s="75"/>
      <c r="W25577" s="75"/>
      <c r="AD25577" s="77"/>
    </row>
    <row r="25578" spans="16:30" ht="4.5" customHeight="1" x14ac:dyDescent="0.2">
      <c r="P25578" s="75"/>
      <c r="Q25578" s="75"/>
      <c r="W25578" s="75"/>
      <c r="AD25578" s="77"/>
    </row>
    <row r="25579" spans="16:30" ht="4.5" customHeight="1" x14ac:dyDescent="0.2">
      <c r="P25579" s="75"/>
      <c r="Q25579" s="75"/>
      <c r="W25579" s="75"/>
      <c r="AD25579" s="77"/>
    </row>
    <row r="25580" spans="16:30" ht="4.5" customHeight="1" x14ac:dyDescent="0.2">
      <c r="P25580" s="75"/>
      <c r="Q25580" s="75"/>
      <c r="W25580" s="75"/>
      <c r="AD25580" s="77"/>
    </row>
    <row r="25581" spans="16:30" ht="4.5" customHeight="1" x14ac:dyDescent="0.2">
      <c r="P25581" s="75"/>
      <c r="Q25581" s="75"/>
      <c r="W25581" s="75"/>
      <c r="AD25581" s="77"/>
    </row>
    <row r="25582" spans="16:30" ht="4.5" customHeight="1" x14ac:dyDescent="0.2">
      <c r="P25582" s="75"/>
      <c r="Q25582" s="75"/>
      <c r="W25582" s="75"/>
      <c r="AD25582" s="77"/>
    </row>
    <row r="25583" spans="16:30" ht="4.5" customHeight="1" x14ac:dyDescent="0.2">
      <c r="P25583" s="75"/>
      <c r="Q25583" s="75"/>
      <c r="W25583" s="75"/>
      <c r="AD25583" s="77"/>
    </row>
    <row r="25584" spans="16:30" ht="4.5" customHeight="1" x14ac:dyDescent="0.2">
      <c r="P25584" s="75"/>
      <c r="Q25584" s="75"/>
      <c r="W25584" s="75"/>
      <c r="AD25584" s="77"/>
    </row>
    <row r="25585" spans="16:30" ht="4.5" customHeight="1" x14ac:dyDescent="0.2">
      <c r="P25585" s="75"/>
      <c r="Q25585" s="75"/>
      <c r="W25585" s="75"/>
      <c r="AD25585" s="77"/>
    </row>
    <row r="25586" spans="16:30" ht="4.5" customHeight="1" x14ac:dyDescent="0.2">
      <c r="P25586" s="75"/>
      <c r="Q25586" s="75"/>
      <c r="W25586" s="75"/>
      <c r="AD25586" s="77"/>
    </row>
    <row r="25587" spans="16:30" ht="4.5" customHeight="1" x14ac:dyDescent="0.2">
      <c r="P25587" s="75"/>
      <c r="Q25587" s="75"/>
      <c r="W25587" s="75"/>
      <c r="AD25587" s="77"/>
    </row>
    <row r="25588" spans="16:30" ht="4.5" customHeight="1" x14ac:dyDescent="0.2">
      <c r="P25588" s="75"/>
      <c r="Q25588" s="75"/>
      <c r="W25588" s="75"/>
      <c r="AD25588" s="77"/>
    </row>
    <row r="25589" spans="16:30" ht="4.5" customHeight="1" x14ac:dyDescent="0.2">
      <c r="P25589" s="75"/>
      <c r="Q25589" s="75"/>
      <c r="W25589" s="75"/>
      <c r="AD25589" s="77"/>
    </row>
    <row r="25590" spans="16:30" ht="4.5" customHeight="1" x14ac:dyDescent="0.2">
      <c r="P25590" s="75"/>
      <c r="Q25590" s="75"/>
      <c r="W25590" s="75"/>
      <c r="AD25590" s="77"/>
    </row>
    <row r="25591" spans="16:30" ht="4.5" customHeight="1" x14ac:dyDescent="0.2">
      <c r="P25591" s="75"/>
      <c r="Q25591" s="75"/>
      <c r="W25591" s="75"/>
      <c r="AD25591" s="77"/>
    </row>
    <row r="25592" spans="16:30" ht="4.5" customHeight="1" x14ac:dyDescent="0.2">
      <c r="P25592" s="75"/>
      <c r="Q25592" s="75"/>
      <c r="W25592" s="75"/>
      <c r="AD25592" s="77"/>
    </row>
    <row r="25593" spans="16:30" ht="4.5" customHeight="1" x14ac:dyDescent="0.2">
      <c r="P25593" s="75"/>
      <c r="Q25593" s="75"/>
      <c r="W25593" s="75"/>
      <c r="AD25593" s="77"/>
    </row>
    <row r="25594" spans="16:30" ht="4.5" customHeight="1" x14ac:dyDescent="0.2">
      <c r="P25594" s="75"/>
      <c r="Q25594" s="75"/>
      <c r="W25594" s="75"/>
      <c r="AD25594" s="77"/>
    </row>
    <row r="25595" spans="16:30" ht="4.5" customHeight="1" x14ac:dyDescent="0.2">
      <c r="P25595" s="75"/>
      <c r="Q25595" s="75"/>
      <c r="W25595" s="75"/>
      <c r="AD25595" s="77"/>
    </row>
    <row r="25596" spans="16:30" ht="4.5" customHeight="1" x14ac:dyDescent="0.2">
      <c r="P25596" s="75"/>
      <c r="Q25596" s="75"/>
      <c r="W25596" s="75"/>
      <c r="AD25596" s="77"/>
    </row>
    <row r="25597" spans="16:30" ht="4.5" customHeight="1" x14ac:dyDescent="0.2">
      <c r="P25597" s="75"/>
      <c r="Q25597" s="75"/>
      <c r="W25597" s="75"/>
      <c r="AD25597" s="77"/>
    </row>
    <row r="25598" spans="16:30" ht="4.5" customHeight="1" x14ac:dyDescent="0.2">
      <c r="P25598" s="75"/>
      <c r="Q25598" s="75"/>
      <c r="W25598" s="75"/>
      <c r="AD25598" s="77"/>
    </row>
    <row r="25599" spans="16:30" ht="4.5" customHeight="1" x14ac:dyDescent="0.2">
      <c r="P25599" s="75"/>
      <c r="Q25599" s="75"/>
      <c r="W25599" s="75"/>
      <c r="AD25599" s="77"/>
    </row>
    <row r="25600" spans="16:30" ht="4.5" customHeight="1" x14ac:dyDescent="0.2">
      <c r="P25600" s="75"/>
      <c r="Q25600" s="75"/>
      <c r="W25600" s="75"/>
      <c r="AD25600" s="77"/>
    </row>
    <row r="25601" spans="16:30" ht="4.5" customHeight="1" x14ac:dyDescent="0.2">
      <c r="P25601" s="75"/>
      <c r="Q25601" s="75"/>
      <c r="W25601" s="75"/>
      <c r="AD25601" s="77"/>
    </row>
    <row r="25602" spans="16:30" ht="4.5" customHeight="1" x14ac:dyDescent="0.2">
      <c r="P25602" s="75"/>
      <c r="Q25602" s="75"/>
      <c r="W25602" s="75"/>
      <c r="AD25602" s="77"/>
    </row>
    <row r="25603" spans="16:30" ht="4.5" customHeight="1" x14ac:dyDescent="0.2">
      <c r="P25603" s="75"/>
      <c r="Q25603" s="75"/>
      <c r="W25603" s="75"/>
      <c r="AD25603" s="77"/>
    </row>
    <row r="25604" spans="16:30" ht="4.5" customHeight="1" x14ac:dyDescent="0.2">
      <c r="P25604" s="75"/>
      <c r="Q25604" s="75"/>
      <c r="W25604" s="75"/>
      <c r="AD25604" s="77"/>
    </row>
    <row r="25605" spans="16:30" ht="4.5" customHeight="1" x14ac:dyDescent="0.2">
      <c r="P25605" s="75"/>
      <c r="Q25605" s="75"/>
      <c r="W25605" s="75"/>
      <c r="AD25605" s="77"/>
    </row>
    <row r="25606" spans="16:30" ht="4.5" customHeight="1" x14ac:dyDescent="0.2">
      <c r="P25606" s="75"/>
      <c r="Q25606" s="75"/>
      <c r="W25606" s="75"/>
      <c r="AD25606" s="77"/>
    </row>
    <row r="25607" spans="16:30" ht="4.5" customHeight="1" x14ac:dyDescent="0.2">
      <c r="P25607" s="75"/>
      <c r="Q25607" s="75"/>
      <c r="W25607" s="75"/>
      <c r="AD25607" s="77"/>
    </row>
    <row r="25608" spans="16:30" ht="4.5" customHeight="1" x14ac:dyDescent="0.2">
      <c r="P25608" s="75"/>
      <c r="Q25608" s="75"/>
      <c r="W25608" s="75"/>
      <c r="AD25608" s="77"/>
    </row>
    <row r="25609" spans="16:30" ht="4.5" customHeight="1" x14ac:dyDescent="0.2">
      <c r="P25609" s="75"/>
      <c r="Q25609" s="75"/>
      <c r="W25609" s="75"/>
      <c r="AD25609" s="77"/>
    </row>
    <row r="25610" spans="16:30" ht="4.5" customHeight="1" x14ac:dyDescent="0.2">
      <c r="P25610" s="75"/>
      <c r="Q25610" s="75"/>
      <c r="W25610" s="75"/>
      <c r="AD25610" s="77"/>
    </row>
    <row r="25611" spans="16:30" ht="4.5" customHeight="1" x14ac:dyDescent="0.2">
      <c r="P25611" s="75"/>
      <c r="Q25611" s="75"/>
      <c r="W25611" s="75"/>
      <c r="AD25611" s="77"/>
    </row>
    <row r="25612" spans="16:30" ht="4.5" customHeight="1" x14ac:dyDescent="0.2">
      <c r="P25612" s="75"/>
      <c r="Q25612" s="75"/>
      <c r="W25612" s="75"/>
      <c r="AD25612" s="77"/>
    </row>
    <row r="25613" spans="16:30" ht="4.5" customHeight="1" x14ac:dyDescent="0.2">
      <c r="P25613" s="75"/>
      <c r="Q25613" s="75"/>
      <c r="W25613" s="75"/>
      <c r="AD25613" s="77"/>
    </row>
    <row r="25614" spans="16:30" ht="4.5" customHeight="1" x14ac:dyDescent="0.2">
      <c r="P25614" s="75"/>
      <c r="Q25614" s="75"/>
      <c r="W25614" s="75"/>
      <c r="AD25614" s="77"/>
    </row>
    <row r="25615" spans="16:30" ht="4.5" customHeight="1" x14ac:dyDescent="0.2">
      <c r="P25615" s="75"/>
      <c r="Q25615" s="75"/>
      <c r="W25615" s="75"/>
      <c r="AD25615" s="77"/>
    </row>
    <row r="25616" spans="16:30" ht="4.5" customHeight="1" x14ac:dyDescent="0.2">
      <c r="P25616" s="75"/>
      <c r="Q25616" s="75"/>
      <c r="W25616" s="75"/>
      <c r="AD25616" s="77"/>
    </row>
    <row r="25617" spans="16:30" ht="4.5" customHeight="1" x14ac:dyDescent="0.2">
      <c r="P25617" s="75"/>
      <c r="Q25617" s="75"/>
      <c r="W25617" s="75"/>
      <c r="AD25617" s="77"/>
    </row>
    <row r="25618" spans="16:30" ht="4.5" customHeight="1" x14ac:dyDescent="0.2">
      <c r="P25618" s="75"/>
      <c r="Q25618" s="75"/>
      <c r="W25618" s="75"/>
      <c r="AD25618" s="77"/>
    </row>
    <row r="25619" spans="16:30" ht="4.5" customHeight="1" x14ac:dyDescent="0.2">
      <c r="P25619" s="75"/>
      <c r="Q25619" s="75"/>
      <c r="W25619" s="75"/>
      <c r="AD25619" s="77"/>
    </row>
    <row r="25620" spans="16:30" ht="4.5" customHeight="1" x14ac:dyDescent="0.2">
      <c r="P25620" s="75"/>
      <c r="Q25620" s="75"/>
      <c r="W25620" s="75"/>
      <c r="AD25620" s="77"/>
    </row>
    <row r="25621" spans="16:30" ht="4.5" customHeight="1" x14ac:dyDescent="0.2">
      <c r="P25621" s="75"/>
      <c r="Q25621" s="75"/>
      <c r="W25621" s="75"/>
      <c r="AD25621" s="77"/>
    </row>
    <row r="25622" spans="16:30" ht="4.5" customHeight="1" x14ac:dyDescent="0.2">
      <c r="P25622" s="75"/>
      <c r="Q25622" s="75"/>
      <c r="W25622" s="75"/>
      <c r="AD25622" s="77"/>
    </row>
    <row r="25623" spans="16:30" ht="4.5" customHeight="1" x14ac:dyDescent="0.2">
      <c r="P25623" s="75"/>
      <c r="Q25623" s="75"/>
      <c r="W25623" s="75"/>
      <c r="AD25623" s="77"/>
    </row>
    <row r="25624" spans="16:30" ht="4.5" customHeight="1" x14ac:dyDescent="0.2">
      <c r="P25624" s="75"/>
      <c r="Q25624" s="75"/>
      <c r="W25624" s="75"/>
      <c r="AD25624" s="77"/>
    </row>
    <row r="25625" spans="16:30" ht="4.5" customHeight="1" x14ac:dyDescent="0.2">
      <c r="P25625" s="75"/>
      <c r="Q25625" s="75"/>
      <c r="W25625" s="75"/>
      <c r="AD25625" s="77"/>
    </row>
    <row r="25626" spans="16:30" ht="4.5" customHeight="1" x14ac:dyDescent="0.2">
      <c r="P25626" s="75"/>
      <c r="Q25626" s="75"/>
      <c r="W25626" s="75"/>
      <c r="AD25626" s="77"/>
    </row>
    <row r="25627" spans="16:30" ht="4.5" customHeight="1" x14ac:dyDescent="0.2">
      <c r="P25627" s="75"/>
      <c r="Q25627" s="75"/>
      <c r="W25627" s="75"/>
      <c r="AD25627" s="77"/>
    </row>
    <row r="25628" spans="16:30" ht="4.5" customHeight="1" x14ac:dyDescent="0.2">
      <c r="P25628" s="75"/>
      <c r="Q25628" s="75"/>
      <c r="W25628" s="75"/>
      <c r="AD25628" s="77"/>
    </row>
    <row r="25629" spans="16:30" ht="4.5" customHeight="1" x14ac:dyDescent="0.2">
      <c r="P25629" s="75"/>
      <c r="Q25629" s="75"/>
      <c r="W25629" s="75"/>
      <c r="AD25629" s="77"/>
    </row>
    <row r="25630" spans="16:30" ht="4.5" customHeight="1" x14ac:dyDescent="0.2">
      <c r="P25630" s="75"/>
      <c r="Q25630" s="75"/>
      <c r="W25630" s="75"/>
      <c r="AD25630" s="77"/>
    </row>
    <row r="25631" spans="16:30" ht="4.5" customHeight="1" x14ac:dyDescent="0.2">
      <c r="P25631" s="75"/>
      <c r="Q25631" s="75"/>
      <c r="W25631" s="75"/>
      <c r="AD25631" s="77"/>
    </row>
    <row r="25632" spans="16:30" ht="4.5" customHeight="1" x14ac:dyDescent="0.2">
      <c r="P25632" s="75"/>
      <c r="Q25632" s="75"/>
      <c r="W25632" s="75"/>
      <c r="AD25632" s="77"/>
    </row>
    <row r="25633" spans="16:30" ht="4.5" customHeight="1" x14ac:dyDescent="0.2">
      <c r="P25633" s="75"/>
      <c r="Q25633" s="75"/>
      <c r="W25633" s="75"/>
      <c r="AD25633" s="77"/>
    </row>
    <row r="25634" spans="16:30" ht="4.5" customHeight="1" x14ac:dyDescent="0.2">
      <c r="P25634" s="75"/>
      <c r="Q25634" s="75"/>
      <c r="W25634" s="75"/>
      <c r="AD25634" s="77"/>
    </row>
    <row r="25635" spans="16:30" ht="4.5" customHeight="1" x14ac:dyDescent="0.2">
      <c r="P25635" s="75"/>
      <c r="Q25635" s="75"/>
      <c r="W25635" s="75"/>
      <c r="AD25635" s="77"/>
    </row>
    <row r="25636" spans="16:30" ht="4.5" customHeight="1" x14ac:dyDescent="0.2">
      <c r="P25636" s="75"/>
      <c r="Q25636" s="75"/>
      <c r="W25636" s="75"/>
      <c r="AD25636" s="77"/>
    </row>
    <row r="25637" spans="16:30" ht="4.5" customHeight="1" x14ac:dyDescent="0.2">
      <c r="P25637" s="75"/>
      <c r="Q25637" s="75"/>
      <c r="W25637" s="75"/>
      <c r="AD25637" s="77"/>
    </row>
    <row r="25638" spans="16:30" ht="4.5" customHeight="1" x14ac:dyDescent="0.2">
      <c r="P25638" s="75"/>
      <c r="Q25638" s="75"/>
      <c r="W25638" s="75"/>
      <c r="AD25638" s="77"/>
    </row>
    <row r="25639" spans="16:30" ht="4.5" customHeight="1" x14ac:dyDescent="0.2">
      <c r="P25639" s="75"/>
      <c r="Q25639" s="75"/>
      <c r="W25639" s="75"/>
      <c r="AD25639" s="77"/>
    </row>
    <row r="25640" spans="16:30" ht="4.5" customHeight="1" x14ac:dyDescent="0.2">
      <c r="P25640" s="75"/>
      <c r="Q25640" s="75"/>
      <c r="W25640" s="75"/>
      <c r="AD25640" s="77"/>
    </row>
    <row r="25641" spans="16:30" ht="4.5" customHeight="1" x14ac:dyDescent="0.2">
      <c r="P25641" s="75"/>
      <c r="Q25641" s="75"/>
      <c r="W25641" s="75"/>
      <c r="AD25641" s="77"/>
    </row>
    <row r="25642" spans="16:30" ht="4.5" customHeight="1" x14ac:dyDescent="0.2">
      <c r="P25642" s="75"/>
      <c r="Q25642" s="75"/>
      <c r="W25642" s="75"/>
      <c r="AD25642" s="77"/>
    </row>
    <row r="25643" spans="16:30" ht="4.5" customHeight="1" x14ac:dyDescent="0.2">
      <c r="P25643" s="75"/>
      <c r="Q25643" s="75"/>
      <c r="W25643" s="75"/>
      <c r="AD25643" s="77"/>
    </row>
    <row r="25644" spans="16:30" ht="4.5" customHeight="1" x14ac:dyDescent="0.2">
      <c r="P25644" s="75"/>
      <c r="Q25644" s="75"/>
      <c r="W25644" s="75"/>
      <c r="AD25644" s="77"/>
    </row>
    <row r="25645" spans="16:30" ht="4.5" customHeight="1" x14ac:dyDescent="0.2">
      <c r="P25645" s="75"/>
      <c r="Q25645" s="75"/>
      <c r="W25645" s="75"/>
      <c r="AD25645" s="77"/>
    </row>
    <row r="25646" spans="16:30" ht="4.5" customHeight="1" x14ac:dyDescent="0.2">
      <c r="P25646" s="75"/>
      <c r="Q25646" s="75"/>
      <c r="W25646" s="75"/>
      <c r="AD25646" s="77"/>
    </row>
    <row r="25647" spans="16:30" ht="4.5" customHeight="1" x14ac:dyDescent="0.2">
      <c r="P25647" s="75"/>
      <c r="Q25647" s="75"/>
      <c r="W25647" s="75"/>
      <c r="AD25647" s="77"/>
    </row>
    <row r="25648" spans="16:30" ht="4.5" customHeight="1" x14ac:dyDescent="0.2">
      <c r="P25648" s="75"/>
      <c r="Q25648" s="75"/>
      <c r="W25648" s="75"/>
      <c r="AD25648" s="77"/>
    </row>
    <row r="25649" spans="16:30" ht="4.5" customHeight="1" x14ac:dyDescent="0.2">
      <c r="P25649" s="75"/>
      <c r="Q25649" s="75"/>
      <c r="W25649" s="75"/>
      <c r="AD25649" s="77"/>
    </row>
    <row r="25650" spans="16:30" ht="4.5" customHeight="1" x14ac:dyDescent="0.2">
      <c r="P25650" s="75"/>
      <c r="Q25650" s="75"/>
      <c r="W25650" s="75"/>
      <c r="AD25650" s="77"/>
    </row>
    <row r="25651" spans="16:30" ht="4.5" customHeight="1" x14ac:dyDescent="0.2">
      <c r="P25651" s="75"/>
      <c r="Q25651" s="75"/>
      <c r="W25651" s="75"/>
      <c r="AD25651" s="77"/>
    </row>
    <row r="25652" spans="16:30" ht="4.5" customHeight="1" x14ac:dyDescent="0.2">
      <c r="P25652" s="75"/>
      <c r="Q25652" s="75"/>
      <c r="W25652" s="75"/>
      <c r="AD25652" s="77"/>
    </row>
    <row r="25653" spans="16:30" ht="4.5" customHeight="1" x14ac:dyDescent="0.2">
      <c r="P25653" s="75"/>
      <c r="Q25653" s="75"/>
      <c r="W25653" s="75"/>
      <c r="AD25653" s="77"/>
    </row>
    <row r="25654" spans="16:30" ht="4.5" customHeight="1" x14ac:dyDescent="0.2">
      <c r="P25654" s="75"/>
      <c r="Q25654" s="75"/>
      <c r="W25654" s="75"/>
      <c r="AD25654" s="77"/>
    </row>
    <row r="25655" spans="16:30" ht="4.5" customHeight="1" x14ac:dyDescent="0.2">
      <c r="P25655" s="75"/>
      <c r="Q25655" s="75"/>
      <c r="W25655" s="75"/>
      <c r="AD25655" s="77"/>
    </row>
    <row r="25656" spans="16:30" ht="4.5" customHeight="1" x14ac:dyDescent="0.2">
      <c r="P25656" s="75"/>
      <c r="Q25656" s="75"/>
      <c r="W25656" s="75"/>
      <c r="AD25656" s="77"/>
    </row>
    <row r="25657" spans="16:30" ht="4.5" customHeight="1" x14ac:dyDescent="0.2">
      <c r="P25657" s="75"/>
      <c r="Q25657" s="75"/>
      <c r="W25657" s="75"/>
      <c r="AD25657" s="77"/>
    </row>
    <row r="25658" spans="16:30" ht="4.5" customHeight="1" x14ac:dyDescent="0.2">
      <c r="P25658" s="75"/>
      <c r="Q25658" s="75"/>
      <c r="W25658" s="75"/>
      <c r="AD25658" s="77"/>
    </row>
    <row r="25659" spans="16:30" ht="4.5" customHeight="1" x14ac:dyDescent="0.2">
      <c r="P25659" s="75"/>
      <c r="Q25659" s="75"/>
      <c r="W25659" s="75"/>
      <c r="AD25659" s="77"/>
    </row>
    <row r="25660" spans="16:30" ht="4.5" customHeight="1" x14ac:dyDescent="0.2">
      <c r="P25660" s="75"/>
      <c r="Q25660" s="75"/>
      <c r="W25660" s="75"/>
      <c r="AD25660" s="77"/>
    </row>
    <row r="25661" spans="16:30" ht="4.5" customHeight="1" x14ac:dyDescent="0.2">
      <c r="P25661" s="75"/>
      <c r="Q25661" s="75"/>
      <c r="W25661" s="75"/>
      <c r="AD25661" s="77"/>
    </row>
    <row r="25662" spans="16:30" ht="4.5" customHeight="1" x14ac:dyDescent="0.2">
      <c r="P25662" s="75"/>
      <c r="Q25662" s="75"/>
      <c r="W25662" s="75"/>
      <c r="AD25662" s="77"/>
    </row>
    <row r="25663" spans="16:30" ht="4.5" customHeight="1" x14ac:dyDescent="0.2">
      <c r="P25663" s="75"/>
      <c r="Q25663" s="75"/>
      <c r="W25663" s="75"/>
      <c r="AD25663" s="77"/>
    </row>
    <row r="25664" spans="16:30" ht="4.5" customHeight="1" x14ac:dyDescent="0.2">
      <c r="P25664" s="75"/>
      <c r="Q25664" s="75"/>
      <c r="W25664" s="75"/>
      <c r="AD25664" s="77"/>
    </row>
    <row r="25665" spans="16:30" ht="4.5" customHeight="1" x14ac:dyDescent="0.2">
      <c r="P25665" s="75"/>
      <c r="Q25665" s="75"/>
      <c r="W25665" s="75"/>
      <c r="AD25665" s="77"/>
    </row>
    <row r="25666" spans="16:30" ht="4.5" customHeight="1" x14ac:dyDescent="0.2">
      <c r="P25666" s="75"/>
      <c r="Q25666" s="75"/>
      <c r="W25666" s="75"/>
      <c r="AD25666" s="77"/>
    </row>
    <row r="25667" spans="16:30" ht="4.5" customHeight="1" x14ac:dyDescent="0.2">
      <c r="P25667" s="75"/>
      <c r="Q25667" s="75"/>
      <c r="W25667" s="75"/>
      <c r="AD25667" s="77"/>
    </row>
    <row r="25668" spans="16:30" ht="4.5" customHeight="1" x14ac:dyDescent="0.2">
      <c r="P25668" s="75"/>
      <c r="Q25668" s="75"/>
      <c r="W25668" s="75"/>
      <c r="AD25668" s="77"/>
    </row>
    <row r="25669" spans="16:30" ht="4.5" customHeight="1" x14ac:dyDescent="0.2">
      <c r="P25669" s="75"/>
      <c r="Q25669" s="75"/>
      <c r="W25669" s="75"/>
      <c r="AD25669" s="77"/>
    </row>
    <row r="25670" spans="16:30" ht="4.5" customHeight="1" x14ac:dyDescent="0.2">
      <c r="P25670" s="75"/>
      <c r="Q25670" s="75"/>
      <c r="W25670" s="75"/>
      <c r="AD25670" s="77"/>
    </row>
    <row r="25671" spans="16:30" ht="4.5" customHeight="1" x14ac:dyDescent="0.2">
      <c r="P25671" s="75"/>
      <c r="Q25671" s="75"/>
      <c r="W25671" s="75"/>
      <c r="AD25671" s="77"/>
    </row>
    <row r="25672" spans="16:30" ht="4.5" customHeight="1" x14ac:dyDescent="0.2">
      <c r="P25672" s="75"/>
      <c r="Q25672" s="75"/>
      <c r="W25672" s="75"/>
      <c r="AD25672" s="77"/>
    </row>
    <row r="25673" spans="16:30" ht="4.5" customHeight="1" x14ac:dyDescent="0.2">
      <c r="P25673" s="75"/>
      <c r="Q25673" s="75"/>
      <c r="W25673" s="75"/>
      <c r="AD25673" s="77"/>
    </row>
    <row r="25674" spans="16:30" ht="4.5" customHeight="1" x14ac:dyDescent="0.2">
      <c r="P25674" s="75"/>
      <c r="Q25674" s="75"/>
      <c r="W25674" s="75"/>
      <c r="AD25674" s="77"/>
    </row>
    <row r="25675" spans="16:30" ht="4.5" customHeight="1" x14ac:dyDescent="0.2">
      <c r="P25675" s="75"/>
      <c r="Q25675" s="75"/>
      <c r="W25675" s="75"/>
      <c r="AD25675" s="77"/>
    </row>
    <row r="25676" spans="16:30" ht="4.5" customHeight="1" x14ac:dyDescent="0.2">
      <c r="P25676" s="75"/>
      <c r="Q25676" s="75"/>
      <c r="W25676" s="75"/>
      <c r="AD25676" s="77"/>
    </row>
    <row r="25677" spans="16:30" ht="4.5" customHeight="1" x14ac:dyDescent="0.2">
      <c r="P25677" s="75"/>
      <c r="Q25677" s="75"/>
      <c r="W25677" s="75"/>
      <c r="AD25677" s="77"/>
    </row>
    <row r="25678" spans="16:30" ht="4.5" customHeight="1" x14ac:dyDescent="0.2">
      <c r="P25678" s="75"/>
      <c r="Q25678" s="75"/>
      <c r="W25678" s="75"/>
      <c r="AD25678" s="77"/>
    </row>
    <row r="25679" spans="16:30" ht="4.5" customHeight="1" x14ac:dyDescent="0.2">
      <c r="P25679" s="75"/>
      <c r="Q25679" s="75"/>
      <c r="W25679" s="75"/>
      <c r="AD25679" s="77"/>
    </row>
    <row r="25680" spans="16:30" ht="4.5" customHeight="1" x14ac:dyDescent="0.2">
      <c r="P25680" s="75"/>
      <c r="Q25680" s="75"/>
      <c r="W25680" s="75"/>
      <c r="AD25680" s="77"/>
    </row>
    <row r="25681" spans="16:30" ht="4.5" customHeight="1" x14ac:dyDescent="0.2">
      <c r="P25681" s="75"/>
      <c r="Q25681" s="75"/>
      <c r="W25681" s="75"/>
      <c r="AD25681" s="77"/>
    </row>
    <row r="25682" spans="16:30" ht="4.5" customHeight="1" x14ac:dyDescent="0.2">
      <c r="P25682" s="75"/>
      <c r="Q25682" s="75"/>
      <c r="W25682" s="75"/>
      <c r="AD25682" s="77"/>
    </row>
    <row r="25683" spans="16:30" ht="4.5" customHeight="1" x14ac:dyDescent="0.2">
      <c r="P25683" s="75"/>
      <c r="Q25683" s="75"/>
      <c r="W25683" s="75"/>
      <c r="AD25683" s="77"/>
    </row>
    <row r="25684" spans="16:30" ht="4.5" customHeight="1" x14ac:dyDescent="0.2">
      <c r="P25684" s="75"/>
      <c r="Q25684" s="75"/>
      <c r="W25684" s="75"/>
      <c r="AD25684" s="77"/>
    </row>
    <row r="25685" spans="16:30" ht="4.5" customHeight="1" x14ac:dyDescent="0.2">
      <c r="P25685" s="75"/>
      <c r="Q25685" s="75"/>
      <c r="W25685" s="75"/>
      <c r="AD25685" s="77"/>
    </row>
    <row r="25686" spans="16:30" ht="4.5" customHeight="1" x14ac:dyDescent="0.2">
      <c r="P25686" s="75"/>
      <c r="Q25686" s="75"/>
      <c r="W25686" s="75"/>
      <c r="AD25686" s="77"/>
    </row>
    <row r="25687" spans="16:30" ht="4.5" customHeight="1" x14ac:dyDescent="0.2">
      <c r="P25687" s="75"/>
      <c r="Q25687" s="75"/>
      <c r="W25687" s="75"/>
      <c r="AD25687" s="77"/>
    </row>
    <row r="25688" spans="16:30" ht="4.5" customHeight="1" x14ac:dyDescent="0.2">
      <c r="P25688" s="75"/>
      <c r="Q25688" s="75"/>
      <c r="W25688" s="75"/>
      <c r="AD25688" s="77"/>
    </row>
    <row r="25689" spans="16:30" ht="4.5" customHeight="1" x14ac:dyDescent="0.2">
      <c r="P25689" s="75"/>
      <c r="Q25689" s="75"/>
      <c r="W25689" s="75"/>
      <c r="AD25689" s="77"/>
    </row>
    <row r="25690" spans="16:30" ht="4.5" customHeight="1" x14ac:dyDescent="0.2">
      <c r="P25690" s="75"/>
      <c r="Q25690" s="75"/>
      <c r="W25690" s="75"/>
      <c r="AD25690" s="77"/>
    </row>
    <row r="25691" spans="16:30" ht="4.5" customHeight="1" x14ac:dyDescent="0.2">
      <c r="P25691" s="75"/>
      <c r="Q25691" s="75"/>
      <c r="W25691" s="75"/>
      <c r="AD25691" s="77"/>
    </row>
    <row r="25692" spans="16:30" ht="4.5" customHeight="1" x14ac:dyDescent="0.2">
      <c r="P25692" s="75"/>
      <c r="Q25692" s="75"/>
      <c r="W25692" s="75"/>
      <c r="AD25692" s="77"/>
    </row>
    <row r="25693" spans="16:30" ht="4.5" customHeight="1" x14ac:dyDescent="0.2">
      <c r="P25693" s="75"/>
      <c r="Q25693" s="75"/>
      <c r="W25693" s="75"/>
      <c r="AD25693" s="77"/>
    </row>
    <row r="25694" spans="16:30" ht="4.5" customHeight="1" x14ac:dyDescent="0.2">
      <c r="P25694" s="75"/>
      <c r="Q25694" s="75"/>
      <c r="W25694" s="75"/>
      <c r="AD25694" s="77"/>
    </row>
    <row r="25695" spans="16:30" ht="4.5" customHeight="1" x14ac:dyDescent="0.2">
      <c r="P25695" s="75"/>
      <c r="Q25695" s="75"/>
      <c r="W25695" s="75"/>
      <c r="AD25695" s="77"/>
    </row>
    <row r="25696" spans="16:30" ht="4.5" customHeight="1" x14ac:dyDescent="0.2">
      <c r="P25696" s="75"/>
      <c r="Q25696" s="75"/>
      <c r="W25696" s="75"/>
      <c r="AD25696" s="77"/>
    </row>
    <row r="25697" spans="16:30" ht="4.5" customHeight="1" x14ac:dyDescent="0.2">
      <c r="P25697" s="75"/>
      <c r="Q25697" s="75"/>
      <c r="W25697" s="75"/>
      <c r="AD25697" s="77"/>
    </row>
    <row r="25698" spans="16:30" ht="4.5" customHeight="1" x14ac:dyDescent="0.2">
      <c r="P25698" s="75"/>
      <c r="Q25698" s="75"/>
      <c r="W25698" s="75"/>
      <c r="AD25698" s="77"/>
    </row>
    <row r="25699" spans="16:30" ht="4.5" customHeight="1" x14ac:dyDescent="0.2">
      <c r="P25699" s="75"/>
      <c r="Q25699" s="75"/>
      <c r="W25699" s="75"/>
      <c r="AD25699" s="77"/>
    </row>
    <row r="25700" spans="16:30" ht="4.5" customHeight="1" x14ac:dyDescent="0.2">
      <c r="P25700" s="75"/>
      <c r="Q25700" s="75"/>
      <c r="W25700" s="75"/>
      <c r="AD25700" s="77"/>
    </row>
    <row r="25701" spans="16:30" ht="4.5" customHeight="1" x14ac:dyDescent="0.2">
      <c r="P25701" s="75"/>
      <c r="Q25701" s="75"/>
      <c r="W25701" s="75"/>
      <c r="AD25701" s="77"/>
    </row>
    <row r="25702" spans="16:30" ht="4.5" customHeight="1" x14ac:dyDescent="0.2">
      <c r="P25702" s="75"/>
      <c r="Q25702" s="75"/>
      <c r="W25702" s="75"/>
      <c r="AD25702" s="77"/>
    </row>
    <row r="25703" spans="16:30" ht="4.5" customHeight="1" x14ac:dyDescent="0.2">
      <c r="P25703" s="75"/>
      <c r="Q25703" s="75"/>
      <c r="W25703" s="75"/>
      <c r="AD25703" s="77"/>
    </row>
    <row r="25704" spans="16:30" ht="4.5" customHeight="1" x14ac:dyDescent="0.2">
      <c r="P25704" s="75"/>
      <c r="Q25704" s="75"/>
      <c r="W25704" s="75"/>
      <c r="AD25704" s="77"/>
    </row>
    <row r="25705" spans="16:30" ht="4.5" customHeight="1" x14ac:dyDescent="0.2">
      <c r="P25705" s="75"/>
      <c r="Q25705" s="75"/>
      <c r="W25705" s="75"/>
      <c r="AD25705" s="77"/>
    </row>
    <row r="25706" spans="16:30" ht="4.5" customHeight="1" x14ac:dyDescent="0.2">
      <c r="P25706" s="75"/>
      <c r="Q25706" s="75"/>
      <c r="W25706" s="75"/>
      <c r="AD25706" s="77"/>
    </row>
    <row r="25707" spans="16:30" ht="4.5" customHeight="1" x14ac:dyDescent="0.2">
      <c r="P25707" s="75"/>
      <c r="Q25707" s="75"/>
      <c r="W25707" s="75"/>
      <c r="AD25707" s="77"/>
    </row>
    <row r="25708" spans="16:30" ht="4.5" customHeight="1" x14ac:dyDescent="0.2">
      <c r="P25708" s="75"/>
      <c r="Q25708" s="75"/>
      <c r="W25708" s="75"/>
      <c r="AD25708" s="77"/>
    </row>
    <row r="25709" spans="16:30" ht="4.5" customHeight="1" x14ac:dyDescent="0.2">
      <c r="P25709" s="75"/>
      <c r="Q25709" s="75"/>
      <c r="W25709" s="75"/>
      <c r="AD25709" s="77"/>
    </row>
    <row r="25710" spans="16:30" ht="4.5" customHeight="1" x14ac:dyDescent="0.2">
      <c r="P25710" s="75"/>
      <c r="Q25710" s="75"/>
      <c r="W25710" s="75"/>
      <c r="AD25710" s="77"/>
    </row>
    <row r="25711" spans="16:30" ht="4.5" customHeight="1" x14ac:dyDescent="0.2">
      <c r="P25711" s="75"/>
      <c r="Q25711" s="75"/>
      <c r="W25711" s="75"/>
      <c r="AD25711" s="77"/>
    </row>
    <row r="25712" spans="16:30" ht="4.5" customHeight="1" x14ac:dyDescent="0.2">
      <c r="P25712" s="75"/>
      <c r="Q25712" s="75"/>
      <c r="W25712" s="75"/>
      <c r="AD25712" s="77"/>
    </row>
    <row r="25713" spans="16:30" ht="4.5" customHeight="1" x14ac:dyDescent="0.2">
      <c r="P25713" s="75"/>
      <c r="Q25713" s="75"/>
      <c r="W25713" s="75"/>
      <c r="AD25713" s="77"/>
    </row>
    <row r="25714" spans="16:30" ht="4.5" customHeight="1" x14ac:dyDescent="0.2">
      <c r="P25714" s="75"/>
      <c r="Q25714" s="75"/>
      <c r="W25714" s="75"/>
      <c r="AD25714" s="77"/>
    </row>
    <row r="25715" spans="16:30" ht="4.5" customHeight="1" x14ac:dyDescent="0.2">
      <c r="P25715" s="75"/>
      <c r="Q25715" s="75"/>
      <c r="W25715" s="75"/>
      <c r="AD25715" s="77"/>
    </row>
    <row r="25716" spans="16:30" ht="4.5" customHeight="1" x14ac:dyDescent="0.2">
      <c r="P25716" s="75"/>
      <c r="Q25716" s="75"/>
      <c r="W25716" s="75"/>
      <c r="AD25716" s="77"/>
    </row>
    <row r="25717" spans="16:30" ht="4.5" customHeight="1" x14ac:dyDescent="0.2">
      <c r="P25717" s="75"/>
      <c r="Q25717" s="75"/>
      <c r="W25717" s="75"/>
      <c r="AD25717" s="77"/>
    </row>
    <row r="25718" spans="16:30" ht="4.5" customHeight="1" x14ac:dyDescent="0.2">
      <c r="P25718" s="75"/>
      <c r="Q25718" s="75"/>
      <c r="W25718" s="75"/>
      <c r="AD25718" s="77"/>
    </row>
    <row r="25719" spans="16:30" ht="4.5" customHeight="1" x14ac:dyDescent="0.2">
      <c r="P25719" s="75"/>
      <c r="Q25719" s="75"/>
      <c r="W25719" s="75"/>
      <c r="AD25719" s="77"/>
    </row>
    <row r="25720" spans="16:30" ht="4.5" customHeight="1" x14ac:dyDescent="0.2">
      <c r="P25720" s="75"/>
      <c r="Q25720" s="75"/>
      <c r="W25720" s="75"/>
      <c r="AD25720" s="77"/>
    </row>
    <row r="25721" spans="16:30" ht="4.5" customHeight="1" x14ac:dyDescent="0.2">
      <c r="P25721" s="75"/>
      <c r="Q25721" s="75"/>
      <c r="W25721" s="75"/>
      <c r="AD25721" s="77"/>
    </row>
    <row r="25722" spans="16:30" ht="4.5" customHeight="1" x14ac:dyDescent="0.2">
      <c r="P25722" s="75"/>
      <c r="Q25722" s="75"/>
      <c r="W25722" s="75"/>
      <c r="AD25722" s="77"/>
    </row>
    <row r="25723" spans="16:30" ht="4.5" customHeight="1" x14ac:dyDescent="0.2">
      <c r="P25723" s="75"/>
      <c r="Q25723" s="75"/>
      <c r="W25723" s="75"/>
      <c r="AD25723" s="77"/>
    </row>
    <row r="25724" spans="16:30" ht="4.5" customHeight="1" x14ac:dyDescent="0.2">
      <c r="P25724" s="75"/>
      <c r="Q25724" s="75"/>
      <c r="W25724" s="75"/>
      <c r="AD25724" s="77"/>
    </row>
    <row r="25725" spans="16:30" ht="4.5" customHeight="1" x14ac:dyDescent="0.2">
      <c r="P25725" s="75"/>
      <c r="Q25725" s="75"/>
      <c r="W25725" s="75"/>
      <c r="AD25725" s="77"/>
    </row>
    <row r="25726" spans="16:30" ht="4.5" customHeight="1" x14ac:dyDescent="0.2">
      <c r="P25726" s="75"/>
      <c r="Q25726" s="75"/>
      <c r="W25726" s="75"/>
      <c r="AD25726" s="77"/>
    </row>
    <row r="25727" spans="16:30" ht="4.5" customHeight="1" x14ac:dyDescent="0.2">
      <c r="P25727" s="75"/>
      <c r="Q25727" s="75"/>
      <c r="W25727" s="75"/>
      <c r="AD25727" s="77"/>
    </row>
    <row r="25728" spans="16:30" ht="4.5" customHeight="1" x14ac:dyDescent="0.2">
      <c r="P25728" s="75"/>
      <c r="Q25728" s="75"/>
      <c r="W25728" s="75"/>
      <c r="AD25728" s="77"/>
    </row>
    <row r="25729" spans="16:30" ht="4.5" customHeight="1" x14ac:dyDescent="0.2">
      <c r="P25729" s="75"/>
      <c r="Q25729" s="75"/>
      <c r="W25729" s="75"/>
      <c r="AD25729" s="77"/>
    </row>
    <row r="25730" spans="16:30" ht="4.5" customHeight="1" x14ac:dyDescent="0.2">
      <c r="P25730" s="75"/>
      <c r="Q25730" s="75"/>
      <c r="W25730" s="75"/>
      <c r="AD25730" s="77"/>
    </row>
    <row r="25731" spans="16:30" ht="4.5" customHeight="1" x14ac:dyDescent="0.2">
      <c r="P25731" s="75"/>
      <c r="Q25731" s="75"/>
      <c r="W25731" s="75"/>
      <c r="AD25731" s="77"/>
    </row>
    <row r="25732" spans="16:30" ht="4.5" customHeight="1" x14ac:dyDescent="0.2">
      <c r="P25732" s="75"/>
      <c r="Q25732" s="75"/>
      <c r="W25732" s="75"/>
      <c r="AD25732" s="77"/>
    </row>
    <row r="25733" spans="16:30" ht="4.5" customHeight="1" x14ac:dyDescent="0.2">
      <c r="P25733" s="75"/>
      <c r="Q25733" s="75"/>
      <c r="W25733" s="75"/>
      <c r="AD25733" s="77"/>
    </row>
    <row r="25734" spans="16:30" ht="4.5" customHeight="1" x14ac:dyDescent="0.2">
      <c r="P25734" s="75"/>
      <c r="Q25734" s="75"/>
      <c r="W25734" s="75"/>
      <c r="AD25734" s="77"/>
    </row>
    <row r="25735" spans="16:30" ht="4.5" customHeight="1" x14ac:dyDescent="0.2">
      <c r="P25735" s="75"/>
      <c r="Q25735" s="75"/>
      <c r="W25735" s="75"/>
      <c r="AD25735" s="77"/>
    </row>
    <row r="25736" spans="16:30" ht="4.5" customHeight="1" x14ac:dyDescent="0.2">
      <c r="P25736" s="75"/>
      <c r="Q25736" s="75"/>
      <c r="W25736" s="75"/>
      <c r="AD25736" s="77"/>
    </row>
    <row r="25737" spans="16:30" ht="4.5" customHeight="1" x14ac:dyDescent="0.2">
      <c r="P25737" s="75"/>
      <c r="Q25737" s="75"/>
      <c r="W25737" s="75"/>
      <c r="AD25737" s="77"/>
    </row>
    <row r="25738" spans="16:30" ht="4.5" customHeight="1" x14ac:dyDescent="0.2">
      <c r="P25738" s="75"/>
      <c r="Q25738" s="75"/>
      <c r="W25738" s="75"/>
      <c r="AD25738" s="77"/>
    </row>
    <row r="25739" spans="16:30" ht="4.5" customHeight="1" x14ac:dyDescent="0.2">
      <c r="P25739" s="75"/>
      <c r="Q25739" s="75"/>
      <c r="W25739" s="75"/>
      <c r="AD25739" s="77"/>
    </row>
    <row r="25740" spans="16:30" ht="4.5" customHeight="1" x14ac:dyDescent="0.2">
      <c r="P25740" s="75"/>
      <c r="Q25740" s="75"/>
      <c r="W25740" s="75"/>
      <c r="AD25740" s="77"/>
    </row>
    <row r="25741" spans="16:30" ht="4.5" customHeight="1" x14ac:dyDescent="0.2">
      <c r="P25741" s="75"/>
      <c r="Q25741" s="75"/>
      <c r="W25741" s="75"/>
      <c r="AD25741" s="77"/>
    </row>
    <row r="25742" spans="16:30" ht="4.5" customHeight="1" x14ac:dyDescent="0.2">
      <c r="P25742" s="75"/>
      <c r="Q25742" s="75"/>
      <c r="W25742" s="75"/>
      <c r="AD25742" s="77"/>
    </row>
    <row r="25743" spans="16:30" ht="4.5" customHeight="1" x14ac:dyDescent="0.2">
      <c r="P25743" s="75"/>
      <c r="Q25743" s="75"/>
      <c r="W25743" s="75"/>
      <c r="AD25743" s="77"/>
    </row>
    <row r="25744" spans="16:30" ht="4.5" customHeight="1" x14ac:dyDescent="0.2">
      <c r="P25744" s="75"/>
      <c r="Q25744" s="75"/>
      <c r="W25744" s="75"/>
      <c r="AD25744" s="77"/>
    </row>
    <row r="25745" spans="16:30" ht="4.5" customHeight="1" x14ac:dyDescent="0.2">
      <c r="P25745" s="75"/>
      <c r="Q25745" s="75"/>
      <c r="W25745" s="75"/>
      <c r="AD25745" s="77"/>
    </row>
    <row r="25746" spans="16:30" ht="4.5" customHeight="1" x14ac:dyDescent="0.2">
      <c r="P25746" s="75"/>
      <c r="Q25746" s="75"/>
      <c r="W25746" s="75"/>
      <c r="AD25746" s="77"/>
    </row>
    <row r="25747" spans="16:30" ht="4.5" customHeight="1" x14ac:dyDescent="0.2">
      <c r="P25747" s="75"/>
      <c r="Q25747" s="75"/>
      <c r="W25747" s="75"/>
      <c r="AD25747" s="77"/>
    </row>
    <row r="25748" spans="16:30" ht="4.5" customHeight="1" x14ac:dyDescent="0.2">
      <c r="P25748" s="75"/>
      <c r="Q25748" s="75"/>
      <c r="W25748" s="75"/>
      <c r="AD25748" s="77"/>
    </row>
    <row r="25749" spans="16:30" ht="4.5" customHeight="1" x14ac:dyDescent="0.2">
      <c r="P25749" s="75"/>
      <c r="Q25749" s="75"/>
      <c r="W25749" s="75"/>
      <c r="AD25749" s="77"/>
    </row>
    <row r="25750" spans="16:30" ht="4.5" customHeight="1" x14ac:dyDescent="0.2">
      <c r="P25750" s="75"/>
      <c r="Q25750" s="75"/>
      <c r="W25750" s="75"/>
      <c r="AD25750" s="77"/>
    </row>
    <row r="25751" spans="16:30" ht="4.5" customHeight="1" x14ac:dyDescent="0.2">
      <c r="P25751" s="75"/>
      <c r="Q25751" s="75"/>
      <c r="W25751" s="75"/>
      <c r="AD25751" s="77"/>
    </row>
    <row r="25752" spans="16:30" ht="4.5" customHeight="1" x14ac:dyDescent="0.2">
      <c r="P25752" s="75"/>
      <c r="Q25752" s="75"/>
      <c r="W25752" s="75"/>
      <c r="AD25752" s="77"/>
    </row>
    <row r="25753" spans="16:30" ht="4.5" customHeight="1" x14ac:dyDescent="0.2">
      <c r="P25753" s="75"/>
      <c r="Q25753" s="75"/>
      <c r="W25753" s="75"/>
      <c r="AD25753" s="77"/>
    </row>
    <row r="25754" spans="16:30" ht="4.5" customHeight="1" x14ac:dyDescent="0.2">
      <c r="P25754" s="75"/>
      <c r="Q25754" s="75"/>
      <c r="W25754" s="75"/>
      <c r="AD25754" s="77"/>
    </row>
    <row r="25755" spans="16:30" ht="4.5" customHeight="1" x14ac:dyDescent="0.2">
      <c r="P25755" s="75"/>
      <c r="Q25755" s="75"/>
      <c r="W25755" s="75"/>
      <c r="AD25755" s="77"/>
    </row>
    <row r="25756" spans="16:30" ht="4.5" customHeight="1" x14ac:dyDescent="0.2">
      <c r="P25756" s="75"/>
      <c r="Q25756" s="75"/>
      <c r="W25756" s="75"/>
      <c r="AD25756" s="77"/>
    </row>
    <row r="25757" spans="16:30" ht="4.5" customHeight="1" x14ac:dyDescent="0.2">
      <c r="P25757" s="75"/>
      <c r="Q25757" s="75"/>
      <c r="W25757" s="75"/>
      <c r="AD25757" s="77"/>
    </row>
    <row r="25758" spans="16:30" ht="4.5" customHeight="1" x14ac:dyDescent="0.2">
      <c r="P25758" s="75"/>
      <c r="Q25758" s="75"/>
      <c r="W25758" s="75"/>
      <c r="AD25758" s="77"/>
    </row>
    <row r="25759" spans="16:30" ht="4.5" customHeight="1" x14ac:dyDescent="0.2">
      <c r="P25759" s="75"/>
      <c r="Q25759" s="75"/>
      <c r="W25759" s="75"/>
      <c r="AD25759" s="77"/>
    </row>
    <row r="25760" spans="16:30" ht="4.5" customHeight="1" x14ac:dyDescent="0.2">
      <c r="P25760" s="75"/>
      <c r="Q25760" s="75"/>
      <c r="W25760" s="75"/>
      <c r="AD25760" s="77"/>
    </row>
    <row r="25761" spans="16:30" ht="4.5" customHeight="1" x14ac:dyDescent="0.2">
      <c r="P25761" s="75"/>
      <c r="Q25761" s="75"/>
      <c r="W25761" s="75"/>
      <c r="AD25761" s="77"/>
    </row>
    <row r="25762" spans="16:30" ht="4.5" customHeight="1" x14ac:dyDescent="0.2">
      <c r="P25762" s="75"/>
      <c r="Q25762" s="75"/>
      <c r="W25762" s="75"/>
      <c r="AD25762" s="77"/>
    </row>
    <row r="25763" spans="16:30" ht="4.5" customHeight="1" x14ac:dyDescent="0.2">
      <c r="P25763" s="75"/>
      <c r="Q25763" s="75"/>
      <c r="W25763" s="75"/>
      <c r="AD25763" s="77"/>
    </row>
    <row r="25764" spans="16:30" ht="4.5" customHeight="1" x14ac:dyDescent="0.2">
      <c r="P25764" s="75"/>
      <c r="Q25764" s="75"/>
      <c r="W25764" s="75"/>
      <c r="AD25764" s="77"/>
    </row>
    <row r="25765" spans="16:30" ht="4.5" customHeight="1" x14ac:dyDescent="0.2">
      <c r="P25765" s="75"/>
      <c r="Q25765" s="75"/>
      <c r="W25765" s="75"/>
      <c r="AD25765" s="77"/>
    </row>
    <row r="25766" spans="16:30" ht="4.5" customHeight="1" x14ac:dyDescent="0.2">
      <c r="P25766" s="75"/>
      <c r="Q25766" s="75"/>
      <c r="W25766" s="75"/>
      <c r="AD25766" s="77"/>
    </row>
    <row r="25767" spans="16:30" ht="4.5" customHeight="1" x14ac:dyDescent="0.2">
      <c r="P25767" s="75"/>
      <c r="Q25767" s="75"/>
      <c r="W25767" s="75"/>
      <c r="AD25767" s="77"/>
    </row>
    <row r="25768" spans="16:30" ht="4.5" customHeight="1" x14ac:dyDescent="0.2">
      <c r="P25768" s="75"/>
      <c r="Q25768" s="75"/>
      <c r="W25768" s="75"/>
      <c r="AD25768" s="77"/>
    </row>
    <row r="25769" spans="16:30" ht="4.5" customHeight="1" x14ac:dyDescent="0.2">
      <c r="P25769" s="75"/>
      <c r="Q25769" s="75"/>
      <c r="W25769" s="75"/>
      <c r="AD25769" s="77"/>
    </row>
    <row r="25770" spans="16:30" ht="4.5" customHeight="1" x14ac:dyDescent="0.2">
      <c r="P25770" s="75"/>
      <c r="Q25770" s="75"/>
      <c r="W25770" s="75"/>
      <c r="AD25770" s="77"/>
    </row>
    <row r="25771" spans="16:30" ht="4.5" customHeight="1" x14ac:dyDescent="0.2">
      <c r="P25771" s="75"/>
      <c r="Q25771" s="75"/>
      <c r="W25771" s="75"/>
      <c r="AD25771" s="77"/>
    </row>
    <row r="25772" spans="16:30" ht="4.5" customHeight="1" x14ac:dyDescent="0.2">
      <c r="P25772" s="75"/>
      <c r="Q25772" s="75"/>
      <c r="W25772" s="75"/>
      <c r="AD25772" s="77"/>
    </row>
    <row r="25773" spans="16:30" ht="4.5" customHeight="1" x14ac:dyDescent="0.2">
      <c r="P25773" s="75"/>
      <c r="Q25773" s="75"/>
      <c r="W25773" s="75"/>
      <c r="AD25773" s="77"/>
    </row>
    <row r="25774" spans="16:30" ht="4.5" customHeight="1" x14ac:dyDescent="0.2">
      <c r="P25774" s="75"/>
      <c r="Q25774" s="75"/>
      <c r="W25774" s="75"/>
      <c r="AD25774" s="77"/>
    </row>
    <row r="25775" spans="16:30" ht="4.5" customHeight="1" x14ac:dyDescent="0.2">
      <c r="P25775" s="75"/>
      <c r="Q25775" s="75"/>
      <c r="W25775" s="75"/>
      <c r="AD25775" s="77"/>
    </row>
    <row r="25776" spans="16:30" ht="4.5" customHeight="1" x14ac:dyDescent="0.2">
      <c r="P25776" s="75"/>
      <c r="Q25776" s="75"/>
      <c r="W25776" s="75"/>
      <c r="AD25776" s="77"/>
    </row>
    <row r="25777" spans="16:30" ht="4.5" customHeight="1" x14ac:dyDescent="0.2">
      <c r="P25777" s="75"/>
      <c r="Q25777" s="75"/>
      <c r="W25777" s="75"/>
      <c r="AD25777" s="77"/>
    </row>
    <row r="25778" spans="16:30" ht="4.5" customHeight="1" x14ac:dyDescent="0.2">
      <c r="P25778" s="75"/>
      <c r="Q25778" s="75"/>
      <c r="W25778" s="75"/>
      <c r="AD25778" s="77"/>
    </row>
    <row r="25779" spans="16:30" ht="4.5" customHeight="1" x14ac:dyDescent="0.2">
      <c r="P25779" s="75"/>
      <c r="Q25779" s="75"/>
      <c r="W25779" s="75"/>
      <c r="AD25779" s="77"/>
    </row>
    <row r="25780" spans="16:30" ht="4.5" customHeight="1" x14ac:dyDescent="0.2">
      <c r="P25780" s="75"/>
      <c r="Q25780" s="75"/>
      <c r="W25780" s="75"/>
      <c r="AD25780" s="77"/>
    </row>
    <row r="25781" spans="16:30" ht="4.5" customHeight="1" x14ac:dyDescent="0.2">
      <c r="P25781" s="75"/>
      <c r="Q25781" s="75"/>
      <c r="W25781" s="75"/>
      <c r="AD25781" s="77"/>
    </row>
    <row r="25782" spans="16:30" ht="4.5" customHeight="1" x14ac:dyDescent="0.2">
      <c r="P25782" s="75"/>
      <c r="Q25782" s="75"/>
      <c r="W25782" s="75"/>
      <c r="AD25782" s="77"/>
    </row>
    <row r="25783" spans="16:30" ht="4.5" customHeight="1" x14ac:dyDescent="0.2">
      <c r="P25783" s="75"/>
      <c r="Q25783" s="75"/>
      <c r="W25783" s="75"/>
      <c r="AD25783" s="77"/>
    </row>
    <row r="25784" spans="16:30" ht="4.5" customHeight="1" x14ac:dyDescent="0.2">
      <c r="P25784" s="75"/>
      <c r="Q25784" s="75"/>
      <c r="W25784" s="75"/>
      <c r="AD25784" s="77"/>
    </row>
    <row r="25785" spans="16:30" ht="4.5" customHeight="1" x14ac:dyDescent="0.2">
      <c r="P25785" s="75"/>
      <c r="Q25785" s="75"/>
      <c r="W25785" s="75"/>
      <c r="AD25785" s="77"/>
    </row>
    <row r="25786" spans="16:30" ht="4.5" customHeight="1" x14ac:dyDescent="0.2">
      <c r="P25786" s="75"/>
      <c r="Q25786" s="75"/>
      <c r="W25786" s="75"/>
      <c r="AD25786" s="77"/>
    </row>
    <row r="25787" spans="16:30" ht="4.5" customHeight="1" x14ac:dyDescent="0.2">
      <c r="P25787" s="75"/>
      <c r="Q25787" s="75"/>
      <c r="W25787" s="75"/>
      <c r="AD25787" s="77"/>
    </row>
    <row r="25788" spans="16:30" ht="4.5" customHeight="1" x14ac:dyDescent="0.2">
      <c r="P25788" s="75"/>
      <c r="Q25788" s="75"/>
      <c r="W25788" s="75"/>
      <c r="AD25788" s="77"/>
    </row>
    <row r="25789" spans="16:30" ht="4.5" customHeight="1" x14ac:dyDescent="0.2">
      <c r="P25789" s="75"/>
      <c r="Q25789" s="75"/>
      <c r="W25789" s="75"/>
      <c r="AD25789" s="77"/>
    </row>
    <row r="25790" spans="16:30" ht="4.5" customHeight="1" x14ac:dyDescent="0.2">
      <c r="P25790" s="75"/>
      <c r="Q25790" s="75"/>
      <c r="W25790" s="75"/>
      <c r="AD25790" s="77"/>
    </row>
    <row r="25791" spans="16:30" ht="4.5" customHeight="1" x14ac:dyDescent="0.2">
      <c r="P25791" s="75"/>
      <c r="Q25791" s="75"/>
      <c r="W25791" s="75"/>
      <c r="AD25791" s="77"/>
    </row>
    <row r="25792" spans="16:30" ht="4.5" customHeight="1" x14ac:dyDescent="0.2">
      <c r="P25792" s="75"/>
      <c r="Q25792" s="75"/>
      <c r="W25792" s="75"/>
      <c r="AD25792" s="77"/>
    </row>
    <row r="25793" spans="16:30" ht="4.5" customHeight="1" x14ac:dyDescent="0.2">
      <c r="P25793" s="75"/>
      <c r="Q25793" s="75"/>
      <c r="W25793" s="75"/>
      <c r="AD25793" s="77"/>
    </row>
    <row r="25794" spans="16:30" ht="4.5" customHeight="1" x14ac:dyDescent="0.2">
      <c r="P25794" s="75"/>
      <c r="Q25794" s="75"/>
      <c r="W25794" s="75"/>
      <c r="AD25794" s="77"/>
    </row>
    <row r="25795" spans="16:30" ht="4.5" customHeight="1" x14ac:dyDescent="0.2">
      <c r="P25795" s="75"/>
      <c r="Q25795" s="75"/>
      <c r="W25795" s="75"/>
      <c r="AD25795" s="77"/>
    </row>
    <row r="25796" spans="16:30" ht="4.5" customHeight="1" x14ac:dyDescent="0.2">
      <c r="P25796" s="75"/>
      <c r="Q25796" s="75"/>
      <c r="W25796" s="75"/>
      <c r="AD25796" s="77"/>
    </row>
    <row r="25797" spans="16:30" ht="4.5" customHeight="1" x14ac:dyDescent="0.2">
      <c r="P25797" s="75"/>
      <c r="Q25797" s="75"/>
      <c r="W25797" s="75"/>
      <c r="AD25797" s="77"/>
    </row>
    <row r="25798" spans="16:30" ht="4.5" customHeight="1" x14ac:dyDescent="0.2">
      <c r="P25798" s="75"/>
      <c r="Q25798" s="75"/>
      <c r="W25798" s="75"/>
      <c r="AD25798" s="77"/>
    </row>
    <row r="25799" spans="16:30" ht="4.5" customHeight="1" x14ac:dyDescent="0.2">
      <c r="P25799" s="75"/>
      <c r="Q25799" s="75"/>
      <c r="W25799" s="75"/>
      <c r="AD25799" s="77"/>
    </row>
    <row r="25800" spans="16:30" ht="4.5" customHeight="1" x14ac:dyDescent="0.2">
      <c r="P25800" s="75"/>
      <c r="Q25800" s="75"/>
      <c r="W25800" s="75"/>
      <c r="AD25800" s="77"/>
    </row>
    <row r="25801" spans="16:30" ht="4.5" customHeight="1" x14ac:dyDescent="0.2">
      <c r="P25801" s="75"/>
      <c r="Q25801" s="75"/>
      <c r="W25801" s="75"/>
      <c r="AD25801" s="77"/>
    </row>
    <row r="25802" spans="16:30" ht="4.5" customHeight="1" x14ac:dyDescent="0.2">
      <c r="P25802" s="75"/>
      <c r="Q25802" s="75"/>
      <c r="W25802" s="75"/>
      <c r="AD25802" s="77"/>
    </row>
    <row r="25803" spans="16:30" ht="4.5" customHeight="1" x14ac:dyDescent="0.2">
      <c r="P25803" s="75"/>
      <c r="Q25803" s="75"/>
      <c r="W25803" s="75"/>
      <c r="AD25803" s="77"/>
    </row>
    <row r="25804" spans="16:30" ht="4.5" customHeight="1" x14ac:dyDescent="0.2">
      <c r="P25804" s="75"/>
      <c r="Q25804" s="75"/>
      <c r="W25804" s="75"/>
      <c r="AD25804" s="77"/>
    </row>
    <row r="25805" spans="16:30" ht="4.5" customHeight="1" x14ac:dyDescent="0.2">
      <c r="P25805" s="75"/>
      <c r="Q25805" s="75"/>
      <c r="W25805" s="75"/>
      <c r="AD25805" s="77"/>
    </row>
    <row r="25806" spans="16:30" ht="4.5" customHeight="1" x14ac:dyDescent="0.2">
      <c r="P25806" s="75"/>
      <c r="Q25806" s="75"/>
      <c r="W25806" s="75"/>
      <c r="AD25806" s="77"/>
    </row>
    <row r="25807" spans="16:30" ht="4.5" customHeight="1" x14ac:dyDescent="0.2">
      <c r="P25807" s="75"/>
      <c r="Q25807" s="75"/>
      <c r="W25807" s="75"/>
      <c r="AD25807" s="77"/>
    </row>
    <row r="25808" spans="16:30" ht="4.5" customHeight="1" x14ac:dyDescent="0.2">
      <c r="P25808" s="75"/>
      <c r="Q25808" s="75"/>
      <c r="W25808" s="75"/>
      <c r="AD25808" s="77"/>
    </row>
    <row r="25809" spans="16:30" ht="4.5" customHeight="1" x14ac:dyDescent="0.2">
      <c r="P25809" s="75"/>
      <c r="Q25809" s="75"/>
      <c r="W25809" s="75"/>
      <c r="AD25809" s="77"/>
    </row>
    <row r="25810" spans="16:30" ht="4.5" customHeight="1" x14ac:dyDescent="0.2">
      <c r="P25810" s="75"/>
      <c r="Q25810" s="75"/>
      <c r="W25810" s="75"/>
      <c r="AD25810" s="77"/>
    </row>
    <row r="25811" spans="16:30" ht="4.5" customHeight="1" x14ac:dyDescent="0.2">
      <c r="P25811" s="75"/>
      <c r="Q25811" s="75"/>
      <c r="W25811" s="75"/>
      <c r="AD25811" s="77"/>
    </row>
    <row r="25812" spans="16:30" ht="4.5" customHeight="1" x14ac:dyDescent="0.2">
      <c r="P25812" s="75"/>
      <c r="Q25812" s="75"/>
      <c r="W25812" s="75"/>
      <c r="AD25812" s="77"/>
    </row>
    <row r="25813" spans="16:30" ht="4.5" customHeight="1" x14ac:dyDescent="0.2">
      <c r="P25813" s="75"/>
      <c r="Q25813" s="75"/>
      <c r="W25813" s="75"/>
      <c r="AD25813" s="77"/>
    </row>
    <row r="25814" spans="16:30" ht="4.5" customHeight="1" x14ac:dyDescent="0.2">
      <c r="P25814" s="75"/>
      <c r="Q25814" s="75"/>
      <c r="W25814" s="75"/>
      <c r="AD25814" s="77"/>
    </row>
    <row r="25815" spans="16:30" ht="4.5" customHeight="1" x14ac:dyDescent="0.2">
      <c r="P25815" s="75"/>
      <c r="Q25815" s="75"/>
      <c r="W25815" s="75"/>
      <c r="AD25815" s="77"/>
    </row>
    <row r="25816" spans="16:30" ht="4.5" customHeight="1" x14ac:dyDescent="0.2">
      <c r="P25816" s="75"/>
      <c r="Q25816" s="75"/>
      <c r="W25816" s="75"/>
      <c r="AD25816" s="77"/>
    </row>
    <row r="25817" spans="16:30" ht="4.5" customHeight="1" x14ac:dyDescent="0.2">
      <c r="P25817" s="75"/>
      <c r="Q25817" s="75"/>
      <c r="W25817" s="75"/>
      <c r="AD25817" s="77"/>
    </row>
    <row r="25818" spans="16:30" ht="4.5" customHeight="1" x14ac:dyDescent="0.2">
      <c r="P25818" s="75"/>
      <c r="Q25818" s="75"/>
      <c r="W25818" s="75"/>
      <c r="AD25818" s="77"/>
    </row>
    <row r="25819" spans="16:30" ht="4.5" customHeight="1" x14ac:dyDescent="0.2">
      <c r="P25819" s="75"/>
      <c r="Q25819" s="75"/>
      <c r="W25819" s="75"/>
      <c r="AD25819" s="77"/>
    </row>
    <row r="25820" spans="16:30" ht="4.5" customHeight="1" x14ac:dyDescent="0.2">
      <c r="P25820" s="75"/>
      <c r="Q25820" s="75"/>
      <c r="W25820" s="75"/>
      <c r="AD25820" s="77"/>
    </row>
    <row r="25821" spans="16:30" ht="4.5" customHeight="1" x14ac:dyDescent="0.2">
      <c r="P25821" s="75"/>
      <c r="Q25821" s="75"/>
      <c r="W25821" s="75"/>
      <c r="AD25821" s="77"/>
    </row>
    <row r="25822" spans="16:30" ht="4.5" customHeight="1" x14ac:dyDescent="0.2">
      <c r="P25822" s="75"/>
      <c r="Q25822" s="75"/>
      <c r="W25822" s="75"/>
      <c r="AD25822" s="77"/>
    </row>
    <row r="25823" spans="16:30" ht="4.5" customHeight="1" x14ac:dyDescent="0.2">
      <c r="P25823" s="75"/>
      <c r="Q25823" s="75"/>
      <c r="W25823" s="75"/>
      <c r="AD25823" s="77"/>
    </row>
    <row r="25824" spans="16:30" ht="4.5" customHeight="1" x14ac:dyDescent="0.2">
      <c r="P25824" s="75"/>
      <c r="Q25824" s="75"/>
      <c r="W25824" s="75"/>
      <c r="AD25824" s="77"/>
    </row>
    <row r="25825" spans="16:30" ht="4.5" customHeight="1" x14ac:dyDescent="0.2">
      <c r="P25825" s="75"/>
      <c r="Q25825" s="75"/>
      <c r="W25825" s="75"/>
      <c r="AD25825" s="77"/>
    </row>
    <row r="25826" spans="16:30" ht="4.5" customHeight="1" x14ac:dyDescent="0.2">
      <c r="P25826" s="75"/>
      <c r="Q25826" s="75"/>
      <c r="W25826" s="75"/>
      <c r="AD25826" s="77"/>
    </row>
    <row r="25827" spans="16:30" ht="4.5" customHeight="1" x14ac:dyDescent="0.2">
      <c r="P25827" s="75"/>
      <c r="Q25827" s="75"/>
      <c r="W25827" s="75"/>
      <c r="AD25827" s="77"/>
    </row>
    <row r="25828" spans="16:30" ht="4.5" customHeight="1" x14ac:dyDescent="0.2">
      <c r="P25828" s="75"/>
      <c r="Q25828" s="75"/>
      <c r="W25828" s="75"/>
      <c r="AD25828" s="77"/>
    </row>
    <row r="25829" spans="16:30" ht="4.5" customHeight="1" x14ac:dyDescent="0.2">
      <c r="P25829" s="75"/>
      <c r="Q25829" s="75"/>
      <c r="W25829" s="75"/>
      <c r="AD25829" s="77"/>
    </row>
    <row r="25830" spans="16:30" ht="4.5" customHeight="1" x14ac:dyDescent="0.2">
      <c r="P25830" s="75"/>
      <c r="Q25830" s="75"/>
      <c r="W25830" s="75"/>
      <c r="AD25830" s="77"/>
    </row>
    <row r="25831" spans="16:30" ht="4.5" customHeight="1" x14ac:dyDescent="0.2">
      <c r="P25831" s="75"/>
      <c r="Q25831" s="75"/>
      <c r="W25831" s="75"/>
      <c r="AD25831" s="77"/>
    </row>
    <row r="25832" spans="16:30" ht="4.5" customHeight="1" x14ac:dyDescent="0.2">
      <c r="P25832" s="75"/>
      <c r="Q25832" s="75"/>
      <c r="W25832" s="75"/>
      <c r="AD25832" s="77"/>
    </row>
    <row r="25833" spans="16:30" ht="4.5" customHeight="1" x14ac:dyDescent="0.2">
      <c r="P25833" s="75"/>
      <c r="Q25833" s="75"/>
      <c r="W25833" s="75"/>
      <c r="AD25833" s="77"/>
    </row>
    <row r="25834" spans="16:30" ht="4.5" customHeight="1" x14ac:dyDescent="0.2">
      <c r="P25834" s="75"/>
      <c r="Q25834" s="75"/>
      <c r="W25834" s="75"/>
      <c r="AD25834" s="77"/>
    </row>
    <row r="25835" spans="16:30" ht="4.5" customHeight="1" x14ac:dyDescent="0.2">
      <c r="P25835" s="75"/>
      <c r="Q25835" s="75"/>
      <c r="W25835" s="75"/>
      <c r="AD25835" s="77"/>
    </row>
    <row r="25836" spans="16:30" ht="4.5" customHeight="1" x14ac:dyDescent="0.2">
      <c r="P25836" s="75"/>
      <c r="Q25836" s="75"/>
      <c r="W25836" s="75"/>
      <c r="AD25836" s="77"/>
    </row>
    <row r="25837" spans="16:30" ht="4.5" customHeight="1" x14ac:dyDescent="0.2">
      <c r="P25837" s="75"/>
      <c r="Q25837" s="75"/>
      <c r="W25837" s="75"/>
      <c r="AD25837" s="77"/>
    </row>
    <row r="25838" spans="16:30" ht="4.5" customHeight="1" x14ac:dyDescent="0.2">
      <c r="P25838" s="75"/>
      <c r="Q25838" s="75"/>
      <c r="W25838" s="75"/>
      <c r="AD25838" s="77"/>
    </row>
    <row r="25839" spans="16:30" ht="4.5" customHeight="1" x14ac:dyDescent="0.2">
      <c r="P25839" s="75"/>
      <c r="Q25839" s="75"/>
      <c r="W25839" s="75"/>
      <c r="AD25839" s="77"/>
    </row>
    <row r="25840" spans="16:30" ht="4.5" customHeight="1" x14ac:dyDescent="0.2">
      <c r="P25840" s="75"/>
      <c r="Q25840" s="75"/>
      <c r="W25840" s="75"/>
      <c r="AD25840" s="77"/>
    </row>
    <row r="25841" spans="16:30" ht="4.5" customHeight="1" x14ac:dyDescent="0.2">
      <c r="P25841" s="75"/>
      <c r="Q25841" s="75"/>
      <c r="W25841" s="75"/>
      <c r="AD25841" s="77"/>
    </row>
    <row r="25842" spans="16:30" ht="4.5" customHeight="1" x14ac:dyDescent="0.2">
      <c r="P25842" s="75"/>
      <c r="Q25842" s="75"/>
      <c r="W25842" s="75"/>
      <c r="AD25842" s="77"/>
    </row>
    <row r="25843" spans="16:30" ht="4.5" customHeight="1" x14ac:dyDescent="0.2">
      <c r="P25843" s="75"/>
      <c r="Q25843" s="75"/>
      <c r="W25843" s="75"/>
      <c r="AD25843" s="77"/>
    </row>
    <row r="25844" spans="16:30" ht="4.5" customHeight="1" x14ac:dyDescent="0.2">
      <c r="P25844" s="75"/>
      <c r="Q25844" s="75"/>
      <c r="W25844" s="75"/>
      <c r="AD25844" s="77"/>
    </row>
    <row r="25845" spans="16:30" ht="4.5" customHeight="1" x14ac:dyDescent="0.2">
      <c r="P25845" s="75"/>
      <c r="Q25845" s="75"/>
      <c r="W25845" s="75"/>
      <c r="AD25845" s="77"/>
    </row>
    <row r="25846" spans="16:30" ht="4.5" customHeight="1" x14ac:dyDescent="0.2">
      <c r="P25846" s="75"/>
      <c r="Q25846" s="75"/>
      <c r="W25846" s="75"/>
      <c r="AD25846" s="77"/>
    </row>
    <row r="25847" spans="16:30" ht="4.5" customHeight="1" x14ac:dyDescent="0.2">
      <c r="P25847" s="75"/>
      <c r="Q25847" s="75"/>
      <c r="W25847" s="75"/>
      <c r="AD25847" s="77"/>
    </row>
    <row r="25848" spans="16:30" ht="4.5" customHeight="1" x14ac:dyDescent="0.2">
      <c r="P25848" s="75"/>
      <c r="Q25848" s="75"/>
      <c r="W25848" s="75"/>
      <c r="AD25848" s="77"/>
    </row>
    <row r="25849" spans="16:30" ht="4.5" customHeight="1" x14ac:dyDescent="0.2">
      <c r="P25849" s="75"/>
      <c r="Q25849" s="75"/>
      <c r="W25849" s="75"/>
      <c r="AD25849" s="77"/>
    </row>
    <row r="25850" spans="16:30" ht="4.5" customHeight="1" x14ac:dyDescent="0.2">
      <c r="P25850" s="75"/>
      <c r="Q25850" s="75"/>
      <c r="W25850" s="75"/>
      <c r="AD25850" s="77"/>
    </row>
    <row r="25851" spans="16:30" ht="4.5" customHeight="1" x14ac:dyDescent="0.2">
      <c r="P25851" s="75"/>
      <c r="Q25851" s="75"/>
      <c r="W25851" s="75"/>
      <c r="AD25851" s="77"/>
    </row>
    <row r="25852" spans="16:30" ht="4.5" customHeight="1" x14ac:dyDescent="0.2">
      <c r="P25852" s="75"/>
      <c r="Q25852" s="75"/>
      <c r="W25852" s="75"/>
      <c r="AD25852" s="77"/>
    </row>
    <row r="25853" spans="16:30" ht="4.5" customHeight="1" x14ac:dyDescent="0.2">
      <c r="P25853" s="75"/>
      <c r="Q25853" s="75"/>
      <c r="W25853" s="75"/>
      <c r="AD25853" s="77"/>
    </row>
    <row r="25854" spans="16:30" ht="4.5" customHeight="1" x14ac:dyDescent="0.2">
      <c r="P25854" s="75"/>
      <c r="Q25854" s="75"/>
      <c r="W25854" s="75"/>
      <c r="AD25854" s="77"/>
    </row>
    <row r="25855" spans="16:30" ht="4.5" customHeight="1" x14ac:dyDescent="0.2">
      <c r="P25855" s="75"/>
      <c r="Q25855" s="75"/>
      <c r="W25855" s="75"/>
      <c r="AD25855" s="77"/>
    </row>
    <row r="25856" spans="16:30" ht="4.5" customHeight="1" x14ac:dyDescent="0.2">
      <c r="P25856" s="75"/>
      <c r="Q25856" s="75"/>
      <c r="W25856" s="75"/>
      <c r="AD25856" s="77"/>
    </row>
    <row r="25857" spans="16:30" ht="4.5" customHeight="1" x14ac:dyDescent="0.2">
      <c r="P25857" s="75"/>
      <c r="Q25857" s="75"/>
      <c r="W25857" s="75"/>
      <c r="AD25857" s="77"/>
    </row>
    <row r="25858" spans="16:30" ht="4.5" customHeight="1" x14ac:dyDescent="0.2">
      <c r="P25858" s="75"/>
      <c r="Q25858" s="75"/>
      <c r="W25858" s="75"/>
      <c r="AD25858" s="77"/>
    </row>
    <row r="25859" spans="16:30" ht="4.5" customHeight="1" x14ac:dyDescent="0.2">
      <c r="P25859" s="75"/>
      <c r="Q25859" s="75"/>
      <c r="W25859" s="75"/>
      <c r="AD25859" s="77"/>
    </row>
    <row r="25860" spans="16:30" ht="4.5" customHeight="1" x14ac:dyDescent="0.2">
      <c r="P25860" s="75"/>
      <c r="Q25860" s="75"/>
      <c r="W25860" s="75"/>
      <c r="AD25860" s="77"/>
    </row>
    <row r="25861" spans="16:30" ht="4.5" customHeight="1" x14ac:dyDescent="0.2">
      <c r="P25861" s="75"/>
      <c r="Q25861" s="75"/>
      <c r="W25861" s="75"/>
      <c r="AD25861" s="77"/>
    </row>
    <row r="25862" spans="16:30" ht="4.5" customHeight="1" x14ac:dyDescent="0.2">
      <c r="P25862" s="75"/>
      <c r="Q25862" s="75"/>
      <c r="W25862" s="75"/>
      <c r="AD25862" s="77"/>
    </row>
    <row r="25863" spans="16:30" ht="4.5" customHeight="1" x14ac:dyDescent="0.2">
      <c r="P25863" s="75"/>
      <c r="Q25863" s="75"/>
      <c r="W25863" s="75"/>
      <c r="AD25863" s="77"/>
    </row>
    <row r="25864" spans="16:30" ht="4.5" customHeight="1" x14ac:dyDescent="0.2">
      <c r="P25864" s="75"/>
      <c r="Q25864" s="75"/>
      <c r="W25864" s="75"/>
      <c r="AD25864" s="77"/>
    </row>
    <row r="25865" spans="16:30" ht="4.5" customHeight="1" x14ac:dyDescent="0.2">
      <c r="P25865" s="75"/>
      <c r="Q25865" s="75"/>
      <c r="W25865" s="75"/>
      <c r="AD25865" s="77"/>
    </row>
    <row r="25866" spans="16:30" ht="4.5" customHeight="1" x14ac:dyDescent="0.2">
      <c r="P25866" s="75"/>
      <c r="Q25866" s="75"/>
      <c r="W25866" s="75"/>
      <c r="AD25866" s="77"/>
    </row>
    <row r="25867" spans="16:30" ht="4.5" customHeight="1" x14ac:dyDescent="0.2">
      <c r="P25867" s="75"/>
      <c r="Q25867" s="75"/>
      <c r="W25867" s="75"/>
      <c r="AD25867" s="77"/>
    </row>
    <row r="25868" spans="16:30" ht="4.5" customHeight="1" x14ac:dyDescent="0.2">
      <c r="P25868" s="75"/>
      <c r="Q25868" s="75"/>
      <c r="W25868" s="75"/>
      <c r="AD25868" s="77"/>
    </row>
    <row r="25869" spans="16:30" ht="4.5" customHeight="1" x14ac:dyDescent="0.2">
      <c r="P25869" s="75"/>
      <c r="Q25869" s="75"/>
      <c r="W25869" s="75"/>
      <c r="AD25869" s="77"/>
    </row>
    <row r="25870" spans="16:30" ht="4.5" customHeight="1" x14ac:dyDescent="0.2">
      <c r="P25870" s="75"/>
      <c r="Q25870" s="75"/>
      <c r="W25870" s="75"/>
      <c r="AD25870" s="77"/>
    </row>
    <row r="25871" spans="16:30" ht="4.5" customHeight="1" x14ac:dyDescent="0.2">
      <c r="P25871" s="75"/>
      <c r="Q25871" s="75"/>
      <c r="W25871" s="75"/>
      <c r="AD25871" s="77"/>
    </row>
    <row r="25872" spans="16:30" ht="4.5" customHeight="1" x14ac:dyDescent="0.2">
      <c r="P25872" s="75"/>
      <c r="Q25872" s="75"/>
      <c r="W25872" s="75"/>
      <c r="AD25872" s="77"/>
    </row>
    <row r="25873" spans="16:30" ht="4.5" customHeight="1" x14ac:dyDescent="0.2">
      <c r="P25873" s="75"/>
      <c r="Q25873" s="75"/>
      <c r="W25873" s="75"/>
      <c r="AD25873" s="77"/>
    </row>
    <row r="25874" spans="16:30" ht="4.5" customHeight="1" x14ac:dyDescent="0.2">
      <c r="P25874" s="75"/>
      <c r="Q25874" s="75"/>
      <c r="W25874" s="75"/>
      <c r="AD25874" s="77"/>
    </row>
    <row r="25875" spans="16:30" ht="4.5" customHeight="1" x14ac:dyDescent="0.2">
      <c r="P25875" s="75"/>
      <c r="Q25875" s="75"/>
      <c r="W25875" s="75"/>
      <c r="AD25875" s="77"/>
    </row>
    <row r="25876" spans="16:30" ht="4.5" customHeight="1" x14ac:dyDescent="0.2">
      <c r="P25876" s="75"/>
      <c r="Q25876" s="75"/>
      <c r="W25876" s="75"/>
      <c r="AD25876" s="77"/>
    </row>
    <row r="25877" spans="16:30" ht="4.5" customHeight="1" x14ac:dyDescent="0.2">
      <c r="P25877" s="75"/>
      <c r="Q25877" s="75"/>
      <c r="W25877" s="75"/>
      <c r="AD25877" s="77"/>
    </row>
    <row r="25878" spans="16:30" ht="4.5" customHeight="1" x14ac:dyDescent="0.2">
      <c r="P25878" s="75"/>
      <c r="Q25878" s="75"/>
      <c r="W25878" s="75"/>
      <c r="AD25878" s="77"/>
    </row>
    <row r="25879" spans="16:30" ht="4.5" customHeight="1" x14ac:dyDescent="0.2">
      <c r="P25879" s="75"/>
      <c r="Q25879" s="75"/>
      <c r="W25879" s="75"/>
      <c r="AD25879" s="77"/>
    </row>
    <row r="25880" spans="16:30" ht="4.5" customHeight="1" x14ac:dyDescent="0.2">
      <c r="P25880" s="75"/>
      <c r="Q25880" s="75"/>
      <c r="W25880" s="75"/>
      <c r="AD25880" s="77"/>
    </row>
    <row r="25881" spans="16:30" ht="4.5" customHeight="1" x14ac:dyDescent="0.2">
      <c r="P25881" s="75"/>
      <c r="Q25881" s="75"/>
      <c r="W25881" s="75"/>
      <c r="AD25881" s="77"/>
    </row>
    <row r="25882" spans="16:30" ht="4.5" customHeight="1" x14ac:dyDescent="0.2">
      <c r="P25882" s="75"/>
      <c r="Q25882" s="75"/>
      <c r="W25882" s="75"/>
      <c r="AD25882" s="77"/>
    </row>
    <row r="25883" spans="16:30" ht="4.5" customHeight="1" x14ac:dyDescent="0.2">
      <c r="P25883" s="75"/>
      <c r="Q25883" s="75"/>
      <c r="W25883" s="75"/>
      <c r="AD25883" s="77"/>
    </row>
    <row r="25884" spans="16:30" ht="4.5" customHeight="1" x14ac:dyDescent="0.2">
      <c r="P25884" s="75"/>
      <c r="Q25884" s="75"/>
      <c r="W25884" s="75"/>
      <c r="AD25884" s="77"/>
    </row>
    <row r="25885" spans="16:30" ht="4.5" customHeight="1" x14ac:dyDescent="0.2">
      <c r="P25885" s="75"/>
      <c r="Q25885" s="75"/>
      <c r="W25885" s="75"/>
      <c r="AD25885" s="77"/>
    </row>
    <row r="25886" spans="16:30" ht="4.5" customHeight="1" x14ac:dyDescent="0.2">
      <c r="P25886" s="75"/>
      <c r="Q25886" s="75"/>
      <c r="W25886" s="75"/>
      <c r="AD25886" s="77"/>
    </row>
    <row r="25887" spans="16:30" ht="4.5" customHeight="1" x14ac:dyDescent="0.2">
      <c r="P25887" s="75"/>
      <c r="Q25887" s="75"/>
      <c r="W25887" s="75"/>
      <c r="AD25887" s="77"/>
    </row>
    <row r="25888" spans="16:30" ht="4.5" customHeight="1" x14ac:dyDescent="0.2">
      <c r="P25888" s="75"/>
      <c r="Q25888" s="75"/>
      <c r="W25888" s="75"/>
      <c r="AD25888" s="77"/>
    </row>
    <row r="25889" spans="16:30" ht="4.5" customHeight="1" x14ac:dyDescent="0.2">
      <c r="P25889" s="75"/>
      <c r="Q25889" s="75"/>
      <c r="W25889" s="75"/>
      <c r="AD25889" s="77"/>
    </row>
    <row r="25890" spans="16:30" ht="4.5" customHeight="1" x14ac:dyDescent="0.2">
      <c r="P25890" s="75"/>
      <c r="Q25890" s="75"/>
      <c r="W25890" s="75"/>
      <c r="AD25890" s="77"/>
    </row>
    <row r="25891" spans="16:30" ht="4.5" customHeight="1" x14ac:dyDescent="0.2">
      <c r="P25891" s="75"/>
      <c r="Q25891" s="75"/>
      <c r="W25891" s="75"/>
      <c r="AD25891" s="77"/>
    </row>
    <row r="25892" spans="16:30" ht="4.5" customHeight="1" x14ac:dyDescent="0.2">
      <c r="P25892" s="75"/>
      <c r="Q25892" s="75"/>
      <c r="W25892" s="75"/>
      <c r="AD25892" s="77"/>
    </row>
    <row r="25893" spans="16:30" ht="4.5" customHeight="1" x14ac:dyDescent="0.2">
      <c r="P25893" s="75"/>
      <c r="Q25893" s="75"/>
      <c r="W25893" s="75"/>
      <c r="AD25893" s="77"/>
    </row>
    <row r="25894" spans="16:30" ht="4.5" customHeight="1" x14ac:dyDescent="0.2">
      <c r="P25894" s="75"/>
      <c r="Q25894" s="75"/>
      <c r="W25894" s="75"/>
      <c r="AD25894" s="77"/>
    </row>
    <row r="25895" spans="16:30" ht="4.5" customHeight="1" x14ac:dyDescent="0.2">
      <c r="P25895" s="75"/>
      <c r="Q25895" s="75"/>
      <c r="W25895" s="75"/>
      <c r="AD25895" s="77"/>
    </row>
    <row r="25896" spans="16:30" ht="4.5" customHeight="1" x14ac:dyDescent="0.2">
      <c r="P25896" s="75"/>
      <c r="Q25896" s="75"/>
      <c r="W25896" s="75"/>
      <c r="AD25896" s="77"/>
    </row>
    <row r="25897" spans="16:30" ht="4.5" customHeight="1" x14ac:dyDescent="0.2">
      <c r="P25897" s="75"/>
      <c r="Q25897" s="75"/>
      <c r="W25897" s="75"/>
      <c r="AD25897" s="77"/>
    </row>
    <row r="25898" spans="16:30" ht="4.5" customHeight="1" x14ac:dyDescent="0.2">
      <c r="P25898" s="75"/>
      <c r="Q25898" s="75"/>
      <c r="W25898" s="75"/>
      <c r="AD25898" s="77"/>
    </row>
    <row r="25899" spans="16:30" ht="4.5" customHeight="1" x14ac:dyDescent="0.2">
      <c r="P25899" s="75"/>
      <c r="Q25899" s="75"/>
      <c r="W25899" s="75"/>
      <c r="AD25899" s="77"/>
    </row>
    <row r="25900" spans="16:30" ht="4.5" customHeight="1" x14ac:dyDescent="0.2">
      <c r="P25900" s="75"/>
      <c r="Q25900" s="75"/>
      <c r="W25900" s="75"/>
      <c r="AD25900" s="77"/>
    </row>
    <row r="25901" spans="16:30" ht="4.5" customHeight="1" x14ac:dyDescent="0.2">
      <c r="P25901" s="75"/>
      <c r="Q25901" s="75"/>
      <c r="W25901" s="75"/>
      <c r="AD25901" s="77"/>
    </row>
    <row r="25902" spans="16:30" ht="4.5" customHeight="1" x14ac:dyDescent="0.2">
      <c r="P25902" s="75"/>
      <c r="Q25902" s="75"/>
      <c r="W25902" s="75"/>
      <c r="AD25902" s="77"/>
    </row>
    <row r="25903" spans="16:30" ht="4.5" customHeight="1" x14ac:dyDescent="0.2">
      <c r="P25903" s="75"/>
      <c r="Q25903" s="75"/>
      <c r="W25903" s="75"/>
      <c r="AD25903" s="77"/>
    </row>
    <row r="25904" spans="16:30" ht="4.5" customHeight="1" x14ac:dyDescent="0.2">
      <c r="P25904" s="75"/>
      <c r="Q25904" s="75"/>
      <c r="W25904" s="75"/>
      <c r="AD25904" s="77"/>
    </row>
    <row r="25905" spans="16:30" ht="4.5" customHeight="1" x14ac:dyDescent="0.2">
      <c r="P25905" s="75"/>
      <c r="Q25905" s="75"/>
      <c r="W25905" s="75"/>
      <c r="AD25905" s="77"/>
    </row>
    <row r="25906" spans="16:30" ht="4.5" customHeight="1" x14ac:dyDescent="0.2">
      <c r="P25906" s="75"/>
      <c r="Q25906" s="75"/>
      <c r="W25906" s="75"/>
      <c r="AD25906" s="77"/>
    </row>
    <row r="25907" spans="16:30" ht="4.5" customHeight="1" x14ac:dyDescent="0.2">
      <c r="P25907" s="75"/>
      <c r="Q25907" s="75"/>
      <c r="W25907" s="75"/>
      <c r="AD25907" s="77"/>
    </row>
    <row r="25908" spans="16:30" ht="4.5" customHeight="1" x14ac:dyDescent="0.2">
      <c r="P25908" s="75"/>
      <c r="Q25908" s="75"/>
      <c r="W25908" s="75"/>
      <c r="AD25908" s="77"/>
    </row>
    <row r="25909" spans="16:30" ht="4.5" customHeight="1" x14ac:dyDescent="0.2">
      <c r="P25909" s="75"/>
      <c r="Q25909" s="75"/>
      <c r="W25909" s="75"/>
      <c r="AD25909" s="77"/>
    </row>
    <row r="25910" spans="16:30" ht="4.5" customHeight="1" x14ac:dyDescent="0.2">
      <c r="P25910" s="75"/>
      <c r="Q25910" s="75"/>
      <c r="W25910" s="75"/>
      <c r="AD25910" s="77"/>
    </row>
    <row r="25911" spans="16:30" ht="4.5" customHeight="1" x14ac:dyDescent="0.2">
      <c r="P25911" s="75"/>
      <c r="Q25911" s="75"/>
      <c r="W25911" s="75"/>
      <c r="AD25911" s="77"/>
    </row>
    <row r="25912" spans="16:30" ht="4.5" customHeight="1" x14ac:dyDescent="0.2">
      <c r="P25912" s="75"/>
      <c r="Q25912" s="75"/>
      <c r="W25912" s="75"/>
      <c r="AD25912" s="77"/>
    </row>
    <row r="25913" spans="16:30" ht="4.5" customHeight="1" x14ac:dyDescent="0.2">
      <c r="P25913" s="75"/>
      <c r="Q25913" s="75"/>
      <c r="W25913" s="75"/>
      <c r="AD25913" s="77"/>
    </row>
    <row r="25914" spans="16:30" ht="4.5" customHeight="1" x14ac:dyDescent="0.2">
      <c r="P25914" s="75"/>
      <c r="Q25914" s="75"/>
      <c r="W25914" s="75"/>
      <c r="AD25914" s="77"/>
    </row>
    <row r="25915" spans="16:30" ht="4.5" customHeight="1" x14ac:dyDescent="0.2">
      <c r="P25915" s="75"/>
      <c r="Q25915" s="75"/>
      <c r="W25915" s="75"/>
      <c r="AD25915" s="77"/>
    </row>
    <row r="25916" spans="16:30" ht="4.5" customHeight="1" x14ac:dyDescent="0.2">
      <c r="P25916" s="75"/>
      <c r="Q25916" s="75"/>
      <c r="W25916" s="75"/>
      <c r="AD25916" s="77"/>
    </row>
    <row r="25917" spans="16:30" ht="4.5" customHeight="1" x14ac:dyDescent="0.2">
      <c r="P25917" s="75"/>
      <c r="Q25917" s="75"/>
      <c r="W25917" s="75"/>
      <c r="AD25917" s="77"/>
    </row>
    <row r="25918" spans="16:30" ht="4.5" customHeight="1" x14ac:dyDescent="0.2">
      <c r="P25918" s="75"/>
      <c r="Q25918" s="75"/>
      <c r="W25918" s="75"/>
      <c r="AD25918" s="77"/>
    </row>
    <row r="25919" spans="16:30" ht="4.5" customHeight="1" x14ac:dyDescent="0.2">
      <c r="P25919" s="75"/>
      <c r="Q25919" s="75"/>
      <c r="W25919" s="75"/>
      <c r="AD25919" s="77"/>
    </row>
    <row r="25920" spans="16:30" ht="4.5" customHeight="1" x14ac:dyDescent="0.2">
      <c r="P25920" s="75"/>
      <c r="Q25920" s="75"/>
      <c r="W25920" s="75"/>
      <c r="AD25920" s="77"/>
    </row>
    <row r="25921" spans="16:30" ht="4.5" customHeight="1" x14ac:dyDescent="0.2">
      <c r="P25921" s="75"/>
      <c r="Q25921" s="75"/>
      <c r="W25921" s="75"/>
      <c r="AD25921" s="77"/>
    </row>
    <row r="25922" spans="16:30" ht="4.5" customHeight="1" x14ac:dyDescent="0.2">
      <c r="P25922" s="75"/>
      <c r="Q25922" s="75"/>
      <c r="W25922" s="75"/>
      <c r="AD25922" s="77"/>
    </row>
    <row r="25923" spans="16:30" ht="4.5" customHeight="1" x14ac:dyDescent="0.2">
      <c r="P25923" s="75"/>
      <c r="Q25923" s="75"/>
      <c r="W25923" s="75"/>
      <c r="AD25923" s="77"/>
    </row>
    <row r="25924" spans="16:30" ht="4.5" customHeight="1" x14ac:dyDescent="0.2">
      <c r="P25924" s="75"/>
      <c r="Q25924" s="75"/>
      <c r="W25924" s="75"/>
      <c r="AD25924" s="77"/>
    </row>
    <row r="25925" spans="16:30" ht="4.5" customHeight="1" x14ac:dyDescent="0.2">
      <c r="P25925" s="75"/>
      <c r="Q25925" s="75"/>
      <c r="W25925" s="75"/>
      <c r="AD25925" s="77"/>
    </row>
    <row r="25926" spans="16:30" ht="4.5" customHeight="1" x14ac:dyDescent="0.2">
      <c r="P25926" s="75"/>
      <c r="Q25926" s="75"/>
      <c r="W25926" s="75"/>
      <c r="AD25926" s="77"/>
    </row>
    <row r="25927" spans="16:30" ht="4.5" customHeight="1" x14ac:dyDescent="0.2">
      <c r="P25927" s="75"/>
      <c r="Q25927" s="75"/>
      <c r="W25927" s="75"/>
      <c r="AD25927" s="77"/>
    </row>
    <row r="25928" spans="16:30" ht="4.5" customHeight="1" x14ac:dyDescent="0.2">
      <c r="P25928" s="75"/>
      <c r="Q25928" s="75"/>
      <c r="W25928" s="75"/>
      <c r="AD25928" s="77"/>
    </row>
    <row r="25929" spans="16:30" ht="4.5" customHeight="1" x14ac:dyDescent="0.2">
      <c r="P25929" s="75"/>
      <c r="Q25929" s="75"/>
      <c r="W25929" s="75"/>
      <c r="AD25929" s="77"/>
    </row>
    <row r="25930" spans="16:30" ht="4.5" customHeight="1" x14ac:dyDescent="0.2">
      <c r="P25930" s="75"/>
      <c r="Q25930" s="75"/>
      <c r="W25930" s="75"/>
      <c r="AD25930" s="77"/>
    </row>
    <row r="25931" spans="16:30" ht="4.5" customHeight="1" x14ac:dyDescent="0.2">
      <c r="P25931" s="75"/>
      <c r="Q25931" s="75"/>
      <c r="W25931" s="75"/>
      <c r="AD25931" s="77"/>
    </row>
    <row r="25932" spans="16:30" ht="4.5" customHeight="1" x14ac:dyDescent="0.2">
      <c r="P25932" s="75"/>
      <c r="Q25932" s="75"/>
      <c r="W25932" s="75"/>
      <c r="AD25932" s="77"/>
    </row>
    <row r="25933" spans="16:30" ht="4.5" customHeight="1" x14ac:dyDescent="0.2">
      <c r="P25933" s="75"/>
      <c r="Q25933" s="75"/>
      <c r="W25933" s="75"/>
      <c r="AD25933" s="77"/>
    </row>
    <row r="25934" spans="16:30" ht="4.5" customHeight="1" x14ac:dyDescent="0.2">
      <c r="P25934" s="75"/>
      <c r="Q25934" s="75"/>
      <c r="W25934" s="75"/>
      <c r="AD25934" s="77"/>
    </row>
    <row r="25935" spans="16:30" ht="4.5" customHeight="1" x14ac:dyDescent="0.2">
      <c r="P25935" s="75"/>
      <c r="Q25935" s="75"/>
      <c r="W25935" s="75"/>
      <c r="AD25935" s="77"/>
    </row>
    <row r="25936" spans="16:30" ht="4.5" customHeight="1" x14ac:dyDescent="0.2">
      <c r="P25936" s="75"/>
      <c r="Q25936" s="75"/>
      <c r="W25936" s="75"/>
      <c r="AD25936" s="77"/>
    </row>
    <row r="25937" spans="16:30" ht="4.5" customHeight="1" x14ac:dyDescent="0.2">
      <c r="P25937" s="75"/>
      <c r="Q25937" s="75"/>
      <c r="W25937" s="75"/>
      <c r="AD25937" s="77"/>
    </row>
    <row r="25938" spans="16:30" ht="4.5" customHeight="1" x14ac:dyDescent="0.2">
      <c r="P25938" s="75"/>
      <c r="Q25938" s="75"/>
      <c r="W25938" s="75"/>
      <c r="AD25938" s="77"/>
    </row>
    <row r="25939" spans="16:30" ht="4.5" customHeight="1" x14ac:dyDescent="0.2">
      <c r="P25939" s="75"/>
      <c r="Q25939" s="75"/>
      <c r="W25939" s="75"/>
      <c r="AD25939" s="77"/>
    </row>
    <row r="25940" spans="16:30" ht="4.5" customHeight="1" x14ac:dyDescent="0.2">
      <c r="P25940" s="75"/>
      <c r="Q25940" s="75"/>
      <c r="W25940" s="75"/>
      <c r="AD25940" s="77"/>
    </row>
    <row r="25941" spans="16:30" ht="4.5" customHeight="1" x14ac:dyDescent="0.2">
      <c r="P25941" s="75"/>
      <c r="Q25941" s="75"/>
      <c r="W25941" s="75"/>
      <c r="AD25941" s="77"/>
    </row>
    <row r="25942" spans="16:30" ht="4.5" customHeight="1" x14ac:dyDescent="0.2">
      <c r="P25942" s="75"/>
      <c r="Q25942" s="75"/>
      <c r="W25942" s="75"/>
      <c r="AD25942" s="77"/>
    </row>
    <row r="25943" spans="16:30" ht="4.5" customHeight="1" x14ac:dyDescent="0.2">
      <c r="P25943" s="75"/>
      <c r="Q25943" s="75"/>
      <c r="W25943" s="75"/>
      <c r="AD25943" s="77"/>
    </row>
    <row r="25944" spans="16:30" ht="4.5" customHeight="1" x14ac:dyDescent="0.2">
      <c r="P25944" s="75"/>
      <c r="Q25944" s="75"/>
      <c r="W25944" s="75"/>
      <c r="AD25944" s="77"/>
    </row>
    <row r="25945" spans="16:30" ht="4.5" customHeight="1" x14ac:dyDescent="0.2">
      <c r="P25945" s="75"/>
      <c r="Q25945" s="75"/>
      <c r="W25945" s="75"/>
      <c r="AD25945" s="77"/>
    </row>
    <row r="25946" spans="16:30" ht="4.5" customHeight="1" x14ac:dyDescent="0.2">
      <c r="P25946" s="75"/>
      <c r="Q25946" s="75"/>
      <c r="W25946" s="75"/>
      <c r="AD25946" s="77"/>
    </row>
    <row r="25947" spans="16:30" ht="4.5" customHeight="1" x14ac:dyDescent="0.2">
      <c r="P25947" s="75"/>
      <c r="Q25947" s="75"/>
      <c r="W25947" s="75"/>
      <c r="AD25947" s="77"/>
    </row>
    <row r="25948" spans="16:30" ht="4.5" customHeight="1" x14ac:dyDescent="0.2">
      <c r="P25948" s="75"/>
      <c r="Q25948" s="75"/>
      <c r="W25948" s="75"/>
      <c r="AD25948" s="77"/>
    </row>
    <row r="25949" spans="16:30" ht="4.5" customHeight="1" x14ac:dyDescent="0.2">
      <c r="P25949" s="75"/>
      <c r="Q25949" s="75"/>
      <c r="W25949" s="75"/>
      <c r="AD25949" s="77"/>
    </row>
    <row r="25950" spans="16:30" ht="4.5" customHeight="1" x14ac:dyDescent="0.2">
      <c r="P25950" s="75"/>
      <c r="Q25950" s="75"/>
      <c r="W25950" s="75"/>
      <c r="AD25950" s="77"/>
    </row>
    <row r="25951" spans="16:30" ht="4.5" customHeight="1" x14ac:dyDescent="0.2">
      <c r="P25951" s="75"/>
      <c r="Q25951" s="75"/>
      <c r="W25951" s="75"/>
      <c r="AD25951" s="77"/>
    </row>
    <row r="25952" spans="16:30" ht="4.5" customHeight="1" x14ac:dyDescent="0.2">
      <c r="P25952" s="75"/>
      <c r="Q25952" s="75"/>
      <c r="W25952" s="75"/>
      <c r="AD25952" s="77"/>
    </row>
    <row r="25953" spans="16:30" ht="4.5" customHeight="1" x14ac:dyDescent="0.2">
      <c r="P25953" s="75"/>
      <c r="Q25953" s="75"/>
      <c r="W25953" s="75"/>
      <c r="AD25953" s="77"/>
    </row>
    <row r="25954" spans="16:30" ht="4.5" customHeight="1" x14ac:dyDescent="0.2">
      <c r="P25954" s="75"/>
      <c r="Q25954" s="75"/>
      <c r="W25954" s="75"/>
      <c r="AD25954" s="77"/>
    </row>
    <row r="25955" spans="16:30" ht="4.5" customHeight="1" x14ac:dyDescent="0.2">
      <c r="P25955" s="75"/>
      <c r="Q25955" s="75"/>
      <c r="W25955" s="75"/>
      <c r="AD25955" s="77"/>
    </row>
    <row r="25956" spans="16:30" ht="4.5" customHeight="1" x14ac:dyDescent="0.2">
      <c r="P25956" s="75"/>
      <c r="Q25956" s="75"/>
      <c r="W25956" s="75"/>
      <c r="AD25956" s="77"/>
    </row>
    <row r="25957" spans="16:30" ht="4.5" customHeight="1" x14ac:dyDescent="0.2">
      <c r="P25957" s="75"/>
      <c r="Q25957" s="75"/>
      <c r="W25957" s="75"/>
      <c r="AD25957" s="77"/>
    </row>
    <row r="25958" spans="16:30" ht="4.5" customHeight="1" x14ac:dyDescent="0.2">
      <c r="P25958" s="75"/>
      <c r="Q25958" s="75"/>
      <c r="W25958" s="75"/>
      <c r="AD25958" s="77"/>
    </row>
    <row r="25959" spans="16:30" ht="4.5" customHeight="1" x14ac:dyDescent="0.2">
      <c r="P25959" s="75"/>
      <c r="Q25959" s="75"/>
      <c r="W25959" s="75"/>
      <c r="AD25959" s="77"/>
    </row>
    <row r="25960" spans="16:30" ht="4.5" customHeight="1" x14ac:dyDescent="0.2">
      <c r="P25960" s="75"/>
      <c r="Q25960" s="75"/>
      <c r="W25960" s="75"/>
      <c r="AD25960" s="77"/>
    </row>
    <row r="25961" spans="16:30" ht="4.5" customHeight="1" x14ac:dyDescent="0.2">
      <c r="P25961" s="75"/>
      <c r="Q25961" s="75"/>
      <c r="W25961" s="75"/>
      <c r="AD25961" s="77"/>
    </row>
    <row r="25962" spans="16:30" ht="4.5" customHeight="1" x14ac:dyDescent="0.2">
      <c r="P25962" s="75"/>
      <c r="Q25962" s="75"/>
      <c r="W25962" s="75"/>
      <c r="AD25962" s="77"/>
    </row>
    <row r="25963" spans="16:30" ht="4.5" customHeight="1" x14ac:dyDescent="0.2">
      <c r="P25963" s="75"/>
      <c r="Q25963" s="75"/>
      <c r="W25963" s="75"/>
      <c r="AD25963" s="77"/>
    </row>
    <row r="25964" spans="16:30" ht="4.5" customHeight="1" x14ac:dyDescent="0.2">
      <c r="P25964" s="75"/>
      <c r="Q25964" s="75"/>
      <c r="W25964" s="75"/>
      <c r="AD25964" s="77"/>
    </row>
    <row r="25965" spans="16:30" ht="4.5" customHeight="1" x14ac:dyDescent="0.2">
      <c r="P25965" s="75"/>
      <c r="Q25965" s="75"/>
      <c r="W25965" s="75"/>
      <c r="AD25965" s="77"/>
    </row>
    <row r="25966" spans="16:30" ht="4.5" customHeight="1" x14ac:dyDescent="0.2">
      <c r="P25966" s="75"/>
      <c r="Q25966" s="75"/>
      <c r="W25966" s="75"/>
      <c r="AD25966" s="77"/>
    </row>
    <row r="25967" spans="16:30" ht="4.5" customHeight="1" x14ac:dyDescent="0.2">
      <c r="P25967" s="75"/>
      <c r="Q25967" s="75"/>
      <c r="W25967" s="75"/>
      <c r="AD25967" s="77"/>
    </row>
    <row r="25968" spans="16:30" ht="4.5" customHeight="1" x14ac:dyDescent="0.2">
      <c r="P25968" s="75"/>
      <c r="Q25968" s="75"/>
      <c r="W25968" s="75"/>
      <c r="AD25968" s="77"/>
    </row>
    <row r="25969" spans="16:30" ht="4.5" customHeight="1" x14ac:dyDescent="0.2">
      <c r="P25969" s="75"/>
      <c r="Q25969" s="75"/>
      <c r="W25969" s="75"/>
      <c r="AD25969" s="77"/>
    </row>
    <row r="25970" spans="16:30" ht="4.5" customHeight="1" x14ac:dyDescent="0.2">
      <c r="P25970" s="75"/>
      <c r="Q25970" s="75"/>
      <c r="W25970" s="75"/>
      <c r="AD25970" s="77"/>
    </row>
    <row r="25971" spans="16:30" ht="4.5" customHeight="1" x14ac:dyDescent="0.2">
      <c r="P25971" s="75"/>
      <c r="Q25971" s="75"/>
      <c r="W25971" s="75"/>
      <c r="AD25971" s="77"/>
    </row>
    <row r="25972" spans="16:30" ht="4.5" customHeight="1" x14ac:dyDescent="0.2">
      <c r="P25972" s="75"/>
      <c r="Q25972" s="75"/>
      <c r="W25972" s="75"/>
      <c r="AD25972" s="77"/>
    </row>
    <row r="25973" spans="16:30" ht="4.5" customHeight="1" x14ac:dyDescent="0.2">
      <c r="P25973" s="75"/>
      <c r="Q25973" s="75"/>
      <c r="W25973" s="75"/>
      <c r="AD25973" s="77"/>
    </row>
    <row r="25974" spans="16:30" ht="4.5" customHeight="1" x14ac:dyDescent="0.2">
      <c r="P25974" s="75"/>
      <c r="Q25974" s="75"/>
      <c r="W25974" s="75"/>
      <c r="AD25974" s="77"/>
    </row>
    <row r="25975" spans="16:30" ht="4.5" customHeight="1" x14ac:dyDescent="0.2">
      <c r="P25975" s="75"/>
      <c r="Q25975" s="75"/>
      <c r="W25975" s="75"/>
      <c r="AD25975" s="77"/>
    </row>
    <row r="25976" spans="16:30" ht="4.5" customHeight="1" x14ac:dyDescent="0.2">
      <c r="P25976" s="75"/>
      <c r="Q25976" s="75"/>
      <c r="W25976" s="75"/>
      <c r="AD25976" s="77"/>
    </row>
    <row r="25977" spans="16:30" ht="4.5" customHeight="1" x14ac:dyDescent="0.2">
      <c r="P25977" s="75"/>
      <c r="Q25977" s="75"/>
      <c r="W25977" s="75"/>
      <c r="AD25977" s="77"/>
    </row>
    <row r="25978" spans="16:30" ht="4.5" customHeight="1" x14ac:dyDescent="0.2">
      <c r="P25978" s="75"/>
      <c r="Q25978" s="75"/>
      <c r="W25978" s="75"/>
      <c r="AD25978" s="77"/>
    </row>
    <row r="25979" spans="16:30" ht="4.5" customHeight="1" x14ac:dyDescent="0.2">
      <c r="P25979" s="75"/>
      <c r="Q25979" s="75"/>
      <c r="W25979" s="75"/>
      <c r="AD25979" s="77"/>
    </row>
    <row r="25980" spans="16:30" ht="4.5" customHeight="1" x14ac:dyDescent="0.2">
      <c r="P25980" s="75"/>
      <c r="Q25980" s="75"/>
      <c r="W25980" s="75"/>
      <c r="AD25980" s="77"/>
    </row>
    <row r="25981" spans="16:30" ht="4.5" customHeight="1" x14ac:dyDescent="0.2">
      <c r="P25981" s="75"/>
      <c r="Q25981" s="75"/>
      <c r="W25981" s="75"/>
      <c r="AD25981" s="77"/>
    </row>
    <row r="25982" spans="16:30" ht="4.5" customHeight="1" x14ac:dyDescent="0.2">
      <c r="P25982" s="75"/>
      <c r="Q25982" s="75"/>
      <c r="W25982" s="75"/>
      <c r="AD25982" s="77"/>
    </row>
    <row r="25983" spans="16:30" ht="4.5" customHeight="1" x14ac:dyDescent="0.2">
      <c r="P25983" s="75"/>
      <c r="Q25983" s="75"/>
      <c r="W25983" s="75"/>
      <c r="AD25983" s="77"/>
    </row>
    <row r="25984" spans="16:30" ht="4.5" customHeight="1" x14ac:dyDescent="0.2">
      <c r="P25984" s="75"/>
      <c r="Q25984" s="75"/>
      <c r="W25984" s="75"/>
      <c r="AD25984" s="77"/>
    </row>
    <row r="25985" spans="16:30" ht="4.5" customHeight="1" x14ac:dyDescent="0.2">
      <c r="P25985" s="75"/>
      <c r="Q25985" s="75"/>
      <c r="W25985" s="75"/>
      <c r="AD25985" s="77"/>
    </row>
    <row r="25986" spans="16:30" ht="4.5" customHeight="1" x14ac:dyDescent="0.2">
      <c r="P25986" s="75"/>
      <c r="Q25986" s="75"/>
      <c r="W25986" s="75"/>
      <c r="AD25986" s="77"/>
    </row>
    <row r="25987" spans="16:30" ht="4.5" customHeight="1" x14ac:dyDescent="0.2">
      <c r="P25987" s="75"/>
      <c r="Q25987" s="75"/>
      <c r="W25987" s="75"/>
      <c r="AD25987" s="77"/>
    </row>
    <row r="25988" spans="16:30" ht="4.5" customHeight="1" x14ac:dyDescent="0.2">
      <c r="P25988" s="75"/>
      <c r="Q25988" s="75"/>
      <c r="W25988" s="75"/>
      <c r="AD25988" s="77"/>
    </row>
    <row r="25989" spans="16:30" ht="4.5" customHeight="1" x14ac:dyDescent="0.2">
      <c r="P25989" s="75"/>
      <c r="Q25989" s="75"/>
      <c r="W25989" s="75"/>
      <c r="AD25989" s="77"/>
    </row>
    <row r="25990" spans="16:30" ht="4.5" customHeight="1" x14ac:dyDescent="0.2">
      <c r="P25990" s="75"/>
      <c r="Q25990" s="75"/>
      <c r="W25990" s="75"/>
      <c r="AD25990" s="77"/>
    </row>
    <row r="25991" spans="16:30" ht="4.5" customHeight="1" x14ac:dyDescent="0.2">
      <c r="P25991" s="75"/>
      <c r="Q25991" s="75"/>
      <c r="W25991" s="75"/>
      <c r="AD25991" s="77"/>
    </row>
    <row r="25992" spans="16:30" ht="4.5" customHeight="1" x14ac:dyDescent="0.2">
      <c r="P25992" s="75"/>
      <c r="Q25992" s="75"/>
      <c r="W25992" s="75"/>
      <c r="AD25992" s="77"/>
    </row>
    <row r="25993" spans="16:30" ht="4.5" customHeight="1" x14ac:dyDescent="0.2">
      <c r="P25993" s="75"/>
      <c r="Q25993" s="75"/>
      <c r="W25993" s="75"/>
      <c r="AD25993" s="77"/>
    </row>
    <row r="25994" spans="16:30" ht="4.5" customHeight="1" x14ac:dyDescent="0.2">
      <c r="P25994" s="75"/>
      <c r="Q25994" s="75"/>
      <c r="W25994" s="75"/>
      <c r="AD25994" s="77"/>
    </row>
    <row r="25995" spans="16:30" ht="4.5" customHeight="1" x14ac:dyDescent="0.2">
      <c r="P25995" s="75"/>
      <c r="Q25995" s="75"/>
      <c r="W25995" s="75"/>
      <c r="AD25995" s="77"/>
    </row>
    <row r="25996" spans="16:30" ht="4.5" customHeight="1" x14ac:dyDescent="0.2">
      <c r="P25996" s="75"/>
      <c r="Q25996" s="75"/>
      <c r="W25996" s="75"/>
      <c r="AD25996" s="77"/>
    </row>
    <row r="25997" spans="16:30" ht="4.5" customHeight="1" x14ac:dyDescent="0.2">
      <c r="P25997" s="75"/>
      <c r="Q25997" s="75"/>
      <c r="W25997" s="75"/>
      <c r="AD25997" s="77"/>
    </row>
    <row r="25998" spans="16:30" ht="4.5" customHeight="1" x14ac:dyDescent="0.2">
      <c r="P25998" s="75"/>
      <c r="Q25998" s="75"/>
      <c r="W25998" s="75"/>
      <c r="AD25998" s="77"/>
    </row>
    <row r="25999" spans="16:30" ht="4.5" customHeight="1" x14ac:dyDescent="0.2">
      <c r="P25999" s="75"/>
      <c r="Q25999" s="75"/>
      <c r="W25999" s="75"/>
      <c r="AD25999" s="77"/>
    </row>
    <row r="26000" spans="16:30" ht="4.5" customHeight="1" x14ac:dyDescent="0.2">
      <c r="P26000" s="75"/>
      <c r="Q26000" s="75"/>
      <c r="W26000" s="75"/>
      <c r="AD26000" s="77"/>
    </row>
    <row r="26001" spans="16:30" ht="4.5" customHeight="1" x14ac:dyDescent="0.2">
      <c r="P26001" s="75"/>
      <c r="Q26001" s="75"/>
      <c r="W26001" s="75"/>
      <c r="AD26001" s="77"/>
    </row>
    <row r="26002" spans="16:30" ht="4.5" customHeight="1" x14ac:dyDescent="0.2">
      <c r="P26002" s="75"/>
      <c r="Q26002" s="75"/>
      <c r="W26002" s="75"/>
      <c r="AD26002" s="77"/>
    </row>
    <row r="26003" spans="16:30" ht="4.5" customHeight="1" x14ac:dyDescent="0.2">
      <c r="P26003" s="75"/>
      <c r="Q26003" s="75"/>
      <c r="W26003" s="75"/>
      <c r="AD26003" s="77"/>
    </row>
    <row r="26004" spans="16:30" ht="4.5" customHeight="1" x14ac:dyDescent="0.2">
      <c r="P26004" s="75"/>
      <c r="Q26004" s="75"/>
      <c r="W26004" s="75"/>
      <c r="AD26004" s="77"/>
    </row>
    <row r="26005" spans="16:30" ht="4.5" customHeight="1" x14ac:dyDescent="0.2">
      <c r="P26005" s="75"/>
      <c r="Q26005" s="75"/>
      <c r="W26005" s="75"/>
      <c r="AD26005" s="77"/>
    </row>
    <row r="26006" spans="16:30" ht="4.5" customHeight="1" x14ac:dyDescent="0.2">
      <c r="P26006" s="75"/>
      <c r="Q26006" s="75"/>
      <c r="W26006" s="75"/>
      <c r="AD26006" s="77"/>
    </row>
    <row r="26007" spans="16:30" ht="4.5" customHeight="1" x14ac:dyDescent="0.2">
      <c r="P26007" s="75"/>
      <c r="Q26007" s="75"/>
      <c r="W26007" s="75"/>
      <c r="AD26007" s="77"/>
    </row>
    <row r="26008" spans="16:30" ht="4.5" customHeight="1" x14ac:dyDescent="0.2">
      <c r="P26008" s="75"/>
      <c r="Q26008" s="75"/>
      <c r="W26008" s="75"/>
      <c r="AD26008" s="77"/>
    </row>
    <row r="26009" spans="16:30" ht="4.5" customHeight="1" x14ac:dyDescent="0.2">
      <c r="P26009" s="75"/>
      <c r="Q26009" s="75"/>
      <c r="W26009" s="75"/>
      <c r="AD26009" s="77"/>
    </row>
    <row r="26010" spans="16:30" ht="4.5" customHeight="1" x14ac:dyDescent="0.2">
      <c r="P26010" s="75"/>
      <c r="Q26010" s="75"/>
      <c r="W26010" s="75"/>
      <c r="AD26010" s="77"/>
    </row>
    <row r="26011" spans="16:30" ht="4.5" customHeight="1" x14ac:dyDescent="0.2">
      <c r="P26011" s="75"/>
      <c r="Q26011" s="75"/>
      <c r="W26011" s="75"/>
      <c r="AD26011" s="77"/>
    </row>
    <row r="26012" spans="16:30" ht="4.5" customHeight="1" x14ac:dyDescent="0.2">
      <c r="P26012" s="75"/>
      <c r="Q26012" s="75"/>
      <c r="W26012" s="75"/>
      <c r="AD26012" s="77"/>
    </row>
    <row r="26013" spans="16:30" ht="4.5" customHeight="1" x14ac:dyDescent="0.2">
      <c r="P26013" s="75"/>
      <c r="Q26013" s="75"/>
      <c r="W26013" s="75"/>
      <c r="AD26013" s="77"/>
    </row>
    <row r="26014" spans="16:30" ht="4.5" customHeight="1" x14ac:dyDescent="0.2">
      <c r="P26014" s="75"/>
      <c r="Q26014" s="75"/>
      <c r="W26014" s="75"/>
      <c r="AD26014" s="77"/>
    </row>
    <row r="26015" spans="16:30" ht="4.5" customHeight="1" x14ac:dyDescent="0.2">
      <c r="P26015" s="75"/>
      <c r="Q26015" s="75"/>
      <c r="W26015" s="75"/>
      <c r="AD26015" s="77"/>
    </row>
    <row r="26016" spans="16:30" ht="4.5" customHeight="1" x14ac:dyDescent="0.2">
      <c r="P26016" s="75"/>
      <c r="Q26016" s="75"/>
      <c r="W26016" s="75"/>
      <c r="AD26016" s="77"/>
    </row>
    <row r="26017" spans="16:30" ht="4.5" customHeight="1" x14ac:dyDescent="0.2">
      <c r="P26017" s="75"/>
      <c r="Q26017" s="75"/>
      <c r="W26017" s="75"/>
      <c r="AD26017" s="77"/>
    </row>
    <row r="26018" spans="16:30" ht="4.5" customHeight="1" x14ac:dyDescent="0.2">
      <c r="P26018" s="75"/>
      <c r="Q26018" s="75"/>
      <c r="W26018" s="75"/>
      <c r="AD26018" s="77"/>
    </row>
    <row r="26019" spans="16:30" ht="4.5" customHeight="1" x14ac:dyDescent="0.2">
      <c r="P26019" s="75"/>
      <c r="Q26019" s="75"/>
      <c r="W26019" s="75"/>
      <c r="AD26019" s="77"/>
    </row>
    <row r="26020" spans="16:30" ht="4.5" customHeight="1" x14ac:dyDescent="0.2">
      <c r="P26020" s="75"/>
      <c r="Q26020" s="75"/>
      <c r="W26020" s="75"/>
      <c r="AD26020" s="77"/>
    </row>
    <row r="26021" spans="16:30" ht="4.5" customHeight="1" x14ac:dyDescent="0.2">
      <c r="P26021" s="75"/>
      <c r="Q26021" s="75"/>
      <c r="W26021" s="75"/>
      <c r="AD26021" s="77"/>
    </row>
    <row r="26022" spans="16:30" ht="4.5" customHeight="1" x14ac:dyDescent="0.2">
      <c r="P26022" s="75"/>
      <c r="Q26022" s="75"/>
      <c r="W26022" s="75"/>
      <c r="AD26022" s="77"/>
    </row>
    <row r="26023" spans="16:30" ht="4.5" customHeight="1" x14ac:dyDescent="0.2">
      <c r="P26023" s="75"/>
      <c r="Q26023" s="75"/>
      <c r="W26023" s="75"/>
      <c r="AD26023" s="77"/>
    </row>
    <row r="26024" spans="16:30" ht="4.5" customHeight="1" x14ac:dyDescent="0.2">
      <c r="P26024" s="75"/>
      <c r="Q26024" s="75"/>
      <c r="W26024" s="75"/>
      <c r="AD26024" s="77"/>
    </row>
    <row r="26025" spans="16:30" ht="4.5" customHeight="1" x14ac:dyDescent="0.2">
      <c r="P26025" s="75"/>
      <c r="Q26025" s="75"/>
      <c r="W26025" s="75"/>
      <c r="AD26025" s="77"/>
    </row>
    <row r="26026" spans="16:30" ht="4.5" customHeight="1" x14ac:dyDescent="0.2">
      <c r="P26026" s="75"/>
      <c r="Q26026" s="75"/>
      <c r="W26026" s="75"/>
      <c r="AD26026" s="77"/>
    </row>
    <row r="26027" spans="16:30" ht="4.5" customHeight="1" x14ac:dyDescent="0.2">
      <c r="P26027" s="75"/>
      <c r="Q26027" s="75"/>
      <c r="W26027" s="75"/>
      <c r="AD26027" s="77"/>
    </row>
    <row r="26028" spans="16:30" ht="4.5" customHeight="1" x14ac:dyDescent="0.2">
      <c r="P26028" s="75"/>
      <c r="Q26028" s="75"/>
      <c r="W26028" s="75"/>
      <c r="AD26028" s="77"/>
    </row>
    <row r="26029" spans="16:30" ht="4.5" customHeight="1" x14ac:dyDescent="0.2">
      <c r="P26029" s="75"/>
      <c r="Q26029" s="75"/>
      <c r="W26029" s="75"/>
      <c r="AD26029" s="77"/>
    </row>
    <row r="26030" spans="16:30" ht="4.5" customHeight="1" x14ac:dyDescent="0.2">
      <c r="P26030" s="75"/>
      <c r="Q26030" s="75"/>
      <c r="W26030" s="75"/>
      <c r="AD26030" s="77"/>
    </row>
    <row r="26031" spans="16:30" ht="4.5" customHeight="1" x14ac:dyDescent="0.2">
      <c r="P26031" s="75"/>
      <c r="Q26031" s="75"/>
      <c r="W26031" s="75"/>
      <c r="AD26031" s="77"/>
    </row>
    <row r="26032" spans="16:30" ht="4.5" customHeight="1" x14ac:dyDescent="0.2">
      <c r="P26032" s="75"/>
      <c r="Q26032" s="75"/>
      <c r="W26032" s="75"/>
      <c r="AD26032" s="77"/>
    </row>
    <row r="26033" spans="16:30" ht="4.5" customHeight="1" x14ac:dyDescent="0.2">
      <c r="P26033" s="75"/>
      <c r="Q26033" s="75"/>
      <c r="W26033" s="75"/>
      <c r="AD26033" s="77"/>
    </row>
    <row r="26034" spans="16:30" ht="4.5" customHeight="1" x14ac:dyDescent="0.2">
      <c r="P26034" s="75"/>
      <c r="Q26034" s="75"/>
      <c r="W26034" s="75"/>
      <c r="AD26034" s="77"/>
    </row>
    <row r="26035" spans="16:30" ht="4.5" customHeight="1" x14ac:dyDescent="0.2">
      <c r="P26035" s="75"/>
      <c r="Q26035" s="75"/>
      <c r="W26035" s="75"/>
      <c r="AD26035" s="77"/>
    </row>
    <row r="26036" spans="16:30" ht="4.5" customHeight="1" x14ac:dyDescent="0.2">
      <c r="P26036" s="75"/>
      <c r="Q26036" s="75"/>
      <c r="W26036" s="75"/>
      <c r="AD26036" s="77"/>
    </row>
    <row r="26037" spans="16:30" ht="4.5" customHeight="1" x14ac:dyDescent="0.2">
      <c r="P26037" s="75"/>
      <c r="Q26037" s="75"/>
      <c r="W26037" s="75"/>
      <c r="AD26037" s="77"/>
    </row>
    <row r="26038" spans="16:30" ht="4.5" customHeight="1" x14ac:dyDescent="0.2">
      <c r="P26038" s="75"/>
      <c r="Q26038" s="75"/>
      <c r="W26038" s="75"/>
      <c r="AD26038" s="77"/>
    </row>
    <row r="26039" spans="16:30" ht="4.5" customHeight="1" x14ac:dyDescent="0.2">
      <c r="P26039" s="75"/>
      <c r="Q26039" s="75"/>
      <c r="W26039" s="75"/>
      <c r="AD26039" s="77"/>
    </row>
    <row r="26040" spans="16:30" ht="4.5" customHeight="1" x14ac:dyDescent="0.2">
      <c r="P26040" s="75"/>
      <c r="Q26040" s="75"/>
      <c r="W26040" s="75"/>
      <c r="AD26040" s="77"/>
    </row>
    <row r="26041" spans="16:30" ht="4.5" customHeight="1" x14ac:dyDescent="0.2">
      <c r="P26041" s="75"/>
      <c r="Q26041" s="75"/>
      <c r="W26041" s="75"/>
      <c r="AD26041" s="77"/>
    </row>
    <row r="26042" spans="16:30" ht="4.5" customHeight="1" x14ac:dyDescent="0.2">
      <c r="P26042" s="75"/>
      <c r="Q26042" s="75"/>
      <c r="W26042" s="75"/>
      <c r="AD26042" s="77"/>
    </row>
    <row r="26043" spans="16:30" ht="4.5" customHeight="1" x14ac:dyDescent="0.2">
      <c r="P26043" s="75"/>
      <c r="Q26043" s="75"/>
      <c r="W26043" s="75"/>
      <c r="AD26043" s="77"/>
    </row>
    <row r="26044" spans="16:30" ht="4.5" customHeight="1" x14ac:dyDescent="0.2">
      <c r="P26044" s="75"/>
      <c r="Q26044" s="75"/>
      <c r="W26044" s="75"/>
      <c r="AD26044" s="77"/>
    </row>
    <row r="26045" spans="16:30" ht="4.5" customHeight="1" x14ac:dyDescent="0.2">
      <c r="P26045" s="75"/>
      <c r="Q26045" s="75"/>
      <c r="W26045" s="75"/>
      <c r="AD26045" s="77"/>
    </row>
    <row r="26046" spans="16:30" ht="4.5" customHeight="1" x14ac:dyDescent="0.2">
      <c r="P26046" s="75"/>
      <c r="Q26046" s="75"/>
      <c r="W26046" s="75"/>
      <c r="AD26046" s="77"/>
    </row>
    <row r="26047" spans="16:30" ht="4.5" customHeight="1" x14ac:dyDescent="0.2">
      <c r="P26047" s="75"/>
      <c r="Q26047" s="75"/>
      <c r="W26047" s="75"/>
      <c r="AD26047" s="77"/>
    </row>
    <row r="26048" spans="16:30" ht="4.5" customHeight="1" x14ac:dyDescent="0.2">
      <c r="P26048" s="75"/>
      <c r="Q26048" s="75"/>
      <c r="W26048" s="75"/>
      <c r="AD26048" s="77"/>
    </row>
    <row r="26049" spans="16:30" ht="4.5" customHeight="1" x14ac:dyDescent="0.2">
      <c r="P26049" s="75"/>
      <c r="Q26049" s="75"/>
      <c r="W26049" s="75"/>
      <c r="AD26049" s="77"/>
    </row>
    <row r="26050" spans="16:30" ht="4.5" customHeight="1" x14ac:dyDescent="0.2">
      <c r="P26050" s="75"/>
      <c r="Q26050" s="75"/>
      <c r="W26050" s="75"/>
      <c r="AD26050" s="77"/>
    </row>
    <row r="26051" spans="16:30" ht="4.5" customHeight="1" x14ac:dyDescent="0.2">
      <c r="P26051" s="75"/>
      <c r="Q26051" s="75"/>
      <c r="W26051" s="75"/>
      <c r="AD26051" s="77"/>
    </row>
    <row r="26052" spans="16:30" ht="4.5" customHeight="1" x14ac:dyDescent="0.2">
      <c r="P26052" s="75"/>
      <c r="Q26052" s="75"/>
      <c r="W26052" s="75"/>
      <c r="AD26052" s="77"/>
    </row>
    <row r="26053" spans="16:30" ht="4.5" customHeight="1" x14ac:dyDescent="0.2">
      <c r="P26053" s="75"/>
      <c r="Q26053" s="75"/>
      <c r="W26053" s="75"/>
      <c r="AD26053" s="77"/>
    </row>
    <row r="26054" spans="16:30" ht="4.5" customHeight="1" x14ac:dyDescent="0.2">
      <c r="P26054" s="75"/>
      <c r="Q26054" s="75"/>
      <c r="W26054" s="75"/>
      <c r="AD26054" s="77"/>
    </row>
    <row r="26055" spans="16:30" ht="4.5" customHeight="1" x14ac:dyDescent="0.2">
      <c r="P26055" s="75"/>
      <c r="Q26055" s="75"/>
      <c r="W26055" s="75"/>
      <c r="AD26055" s="77"/>
    </row>
    <row r="26056" spans="16:30" ht="4.5" customHeight="1" x14ac:dyDescent="0.2">
      <c r="P26056" s="75"/>
      <c r="Q26056" s="75"/>
      <c r="W26056" s="75"/>
      <c r="AD26056" s="77"/>
    </row>
    <row r="26057" spans="16:30" ht="4.5" customHeight="1" x14ac:dyDescent="0.2">
      <c r="P26057" s="75"/>
      <c r="Q26057" s="75"/>
      <c r="W26057" s="75"/>
      <c r="AD26057" s="77"/>
    </row>
    <row r="26058" spans="16:30" ht="4.5" customHeight="1" x14ac:dyDescent="0.2">
      <c r="P26058" s="75"/>
      <c r="Q26058" s="75"/>
      <c r="W26058" s="75"/>
      <c r="AD26058" s="77"/>
    </row>
    <row r="26059" spans="16:30" ht="4.5" customHeight="1" x14ac:dyDescent="0.2">
      <c r="P26059" s="75"/>
      <c r="Q26059" s="75"/>
      <c r="W26059" s="75"/>
      <c r="AD26059" s="77"/>
    </row>
    <row r="26060" spans="16:30" ht="4.5" customHeight="1" x14ac:dyDescent="0.2">
      <c r="P26060" s="75"/>
      <c r="Q26060" s="75"/>
      <c r="W26060" s="75"/>
      <c r="AD26060" s="77"/>
    </row>
    <row r="26061" spans="16:30" ht="4.5" customHeight="1" x14ac:dyDescent="0.2">
      <c r="P26061" s="75"/>
      <c r="Q26061" s="75"/>
      <c r="W26061" s="75"/>
      <c r="AD26061" s="77"/>
    </row>
    <row r="26062" spans="16:30" ht="4.5" customHeight="1" x14ac:dyDescent="0.2">
      <c r="P26062" s="75"/>
      <c r="Q26062" s="75"/>
      <c r="W26062" s="75"/>
      <c r="AD26062" s="77"/>
    </row>
    <row r="26063" spans="16:30" ht="4.5" customHeight="1" x14ac:dyDescent="0.2">
      <c r="P26063" s="75"/>
      <c r="Q26063" s="75"/>
      <c r="W26063" s="75"/>
      <c r="AD26063" s="77"/>
    </row>
    <row r="26064" spans="16:30" ht="4.5" customHeight="1" x14ac:dyDescent="0.2">
      <c r="P26064" s="75"/>
      <c r="Q26064" s="75"/>
      <c r="W26064" s="75"/>
      <c r="AD26064" s="77"/>
    </row>
    <row r="26065" spans="16:30" ht="4.5" customHeight="1" x14ac:dyDescent="0.2">
      <c r="P26065" s="75"/>
      <c r="Q26065" s="75"/>
      <c r="W26065" s="75"/>
      <c r="AD26065" s="77"/>
    </row>
    <row r="26066" spans="16:30" ht="4.5" customHeight="1" x14ac:dyDescent="0.2">
      <c r="P26066" s="75"/>
      <c r="Q26066" s="75"/>
      <c r="W26066" s="75"/>
      <c r="AD26066" s="77"/>
    </row>
    <row r="26067" spans="16:30" ht="4.5" customHeight="1" x14ac:dyDescent="0.2">
      <c r="P26067" s="75"/>
      <c r="Q26067" s="75"/>
      <c r="W26067" s="75"/>
      <c r="AD26067" s="77"/>
    </row>
    <row r="26068" spans="16:30" ht="4.5" customHeight="1" x14ac:dyDescent="0.2">
      <c r="P26068" s="75"/>
      <c r="Q26068" s="75"/>
      <c r="W26068" s="75"/>
      <c r="AD26068" s="77"/>
    </row>
    <row r="26069" spans="16:30" ht="4.5" customHeight="1" x14ac:dyDescent="0.2">
      <c r="P26069" s="75"/>
      <c r="Q26069" s="75"/>
      <c r="W26069" s="75"/>
      <c r="AD26069" s="77"/>
    </row>
    <row r="26070" spans="16:30" ht="4.5" customHeight="1" x14ac:dyDescent="0.2">
      <c r="P26070" s="75"/>
      <c r="Q26070" s="75"/>
      <c r="W26070" s="75"/>
      <c r="AD26070" s="77"/>
    </row>
    <row r="26071" spans="16:30" ht="4.5" customHeight="1" x14ac:dyDescent="0.2">
      <c r="P26071" s="75"/>
      <c r="Q26071" s="75"/>
      <c r="W26071" s="75"/>
      <c r="AD26071" s="77"/>
    </row>
    <row r="26072" spans="16:30" ht="4.5" customHeight="1" x14ac:dyDescent="0.2">
      <c r="P26072" s="75"/>
      <c r="Q26072" s="75"/>
      <c r="W26072" s="75"/>
      <c r="AD26072" s="77"/>
    </row>
    <row r="26073" spans="16:30" ht="4.5" customHeight="1" x14ac:dyDescent="0.2">
      <c r="P26073" s="75"/>
      <c r="Q26073" s="75"/>
      <c r="W26073" s="75"/>
      <c r="AD26073" s="77"/>
    </row>
    <row r="26074" spans="16:30" ht="4.5" customHeight="1" x14ac:dyDescent="0.2">
      <c r="P26074" s="75"/>
      <c r="Q26074" s="75"/>
      <c r="W26074" s="75"/>
      <c r="AD26074" s="77"/>
    </row>
    <row r="26075" spans="16:30" ht="4.5" customHeight="1" x14ac:dyDescent="0.2">
      <c r="P26075" s="75"/>
      <c r="Q26075" s="75"/>
      <c r="W26075" s="75"/>
      <c r="AD26075" s="77"/>
    </row>
    <row r="26076" spans="16:30" ht="4.5" customHeight="1" x14ac:dyDescent="0.2">
      <c r="P26076" s="75"/>
      <c r="Q26076" s="75"/>
      <c r="W26076" s="75"/>
      <c r="AD26076" s="77"/>
    </row>
    <row r="26077" spans="16:30" ht="4.5" customHeight="1" x14ac:dyDescent="0.2">
      <c r="P26077" s="75"/>
      <c r="Q26077" s="75"/>
      <c r="W26077" s="75"/>
      <c r="AD26077" s="77"/>
    </row>
    <row r="26078" spans="16:30" ht="4.5" customHeight="1" x14ac:dyDescent="0.2">
      <c r="P26078" s="75"/>
      <c r="Q26078" s="75"/>
      <c r="W26078" s="75"/>
      <c r="AD26078" s="77"/>
    </row>
    <row r="26079" spans="16:30" ht="4.5" customHeight="1" x14ac:dyDescent="0.2">
      <c r="P26079" s="75"/>
      <c r="Q26079" s="75"/>
      <c r="W26079" s="75"/>
      <c r="AD26079" s="77"/>
    </row>
    <row r="26080" spans="16:30" ht="4.5" customHeight="1" x14ac:dyDescent="0.2">
      <c r="P26080" s="75"/>
      <c r="Q26080" s="75"/>
      <c r="W26080" s="75"/>
      <c r="AD26080" s="77"/>
    </row>
    <row r="26081" spans="16:30" ht="4.5" customHeight="1" x14ac:dyDescent="0.2">
      <c r="P26081" s="75"/>
      <c r="Q26081" s="75"/>
      <c r="W26081" s="75"/>
      <c r="AD26081" s="77"/>
    </row>
    <row r="26082" spans="16:30" ht="4.5" customHeight="1" x14ac:dyDescent="0.2">
      <c r="P26082" s="75"/>
      <c r="Q26082" s="75"/>
      <c r="W26082" s="75"/>
      <c r="AD26082" s="77"/>
    </row>
    <row r="26083" spans="16:30" ht="4.5" customHeight="1" x14ac:dyDescent="0.2">
      <c r="P26083" s="75"/>
      <c r="Q26083" s="75"/>
      <c r="W26083" s="75"/>
      <c r="AD26083" s="77"/>
    </row>
    <row r="26084" spans="16:30" ht="4.5" customHeight="1" x14ac:dyDescent="0.2">
      <c r="P26084" s="75"/>
      <c r="Q26084" s="75"/>
      <c r="W26084" s="75"/>
      <c r="AD26084" s="77"/>
    </row>
    <row r="26085" spans="16:30" ht="4.5" customHeight="1" x14ac:dyDescent="0.2">
      <c r="P26085" s="75"/>
      <c r="Q26085" s="75"/>
      <c r="W26085" s="75"/>
      <c r="AD26085" s="77"/>
    </row>
    <row r="26086" spans="16:30" ht="4.5" customHeight="1" x14ac:dyDescent="0.2">
      <c r="P26086" s="75"/>
      <c r="Q26086" s="75"/>
      <c r="W26086" s="75"/>
      <c r="AD26086" s="77"/>
    </row>
    <row r="26087" spans="16:30" ht="4.5" customHeight="1" x14ac:dyDescent="0.2">
      <c r="P26087" s="75"/>
      <c r="Q26087" s="75"/>
      <c r="W26087" s="75"/>
      <c r="AD26087" s="77"/>
    </row>
    <row r="26088" spans="16:30" ht="4.5" customHeight="1" x14ac:dyDescent="0.2">
      <c r="P26088" s="75"/>
      <c r="Q26088" s="75"/>
      <c r="W26088" s="75"/>
      <c r="AD26088" s="77"/>
    </row>
    <row r="26089" spans="16:30" ht="4.5" customHeight="1" x14ac:dyDescent="0.2">
      <c r="P26089" s="75"/>
      <c r="Q26089" s="75"/>
      <c r="W26089" s="75"/>
      <c r="AD26089" s="77"/>
    </row>
    <row r="26090" spans="16:30" ht="4.5" customHeight="1" x14ac:dyDescent="0.2">
      <c r="P26090" s="75"/>
      <c r="Q26090" s="75"/>
      <c r="W26090" s="75"/>
      <c r="AD26090" s="77"/>
    </row>
    <row r="26091" spans="16:30" ht="4.5" customHeight="1" x14ac:dyDescent="0.2">
      <c r="P26091" s="75"/>
      <c r="Q26091" s="75"/>
      <c r="W26091" s="75"/>
      <c r="AD26091" s="77"/>
    </row>
    <row r="26092" spans="16:30" ht="4.5" customHeight="1" x14ac:dyDescent="0.2">
      <c r="P26092" s="75"/>
      <c r="Q26092" s="75"/>
      <c r="W26092" s="75"/>
      <c r="AD26092" s="77"/>
    </row>
    <row r="26093" spans="16:30" ht="4.5" customHeight="1" x14ac:dyDescent="0.2">
      <c r="P26093" s="75"/>
      <c r="Q26093" s="75"/>
      <c r="W26093" s="75"/>
      <c r="AD26093" s="77"/>
    </row>
    <row r="26094" spans="16:30" ht="4.5" customHeight="1" x14ac:dyDescent="0.2">
      <c r="P26094" s="75"/>
      <c r="Q26094" s="75"/>
      <c r="W26094" s="75"/>
      <c r="AD26094" s="77"/>
    </row>
    <row r="26095" spans="16:30" ht="4.5" customHeight="1" x14ac:dyDescent="0.2">
      <c r="P26095" s="75"/>
      <c r="Q26095" s="75"/>
      <c r="W26095" s="75"/>
      <c r="AD26095" s="77"/>
    </row>
    <row r="26096" spans="16:30" ht="4.5" customHeight="1" x14ac:dyDescent="0.2">
      <c r="P26096" s="75"/>
      <c r="Q26096" s="75"/>
      <c r="W26096" s="75"/>
      <c r="AD26096" s="77"/>
    </row>
    <row r="26097" spans="16:30" ht="4.5" customHeight="1" x14ac:dyDescent="0.2">
      <c r="P26097" s="75"/>
      <c r="Q26097" s="75"/>
      <c r="W26097" s="75"/>
      <c r="AD26097" s="77"/>
    </row>
    <row r="26098" spans="16:30" ht="4.5" customHeight="1" x14ac:dyDescent="0.2">
      <c r="P26098" s="75"/>
      <c r="Q26098" s="75"/>
      <c r="W26098" s="75"/>
      <c r="AD26098" s="77"/>
    </row>
    <row r="26099" spans="16:30" ht="4.5" customHeight="1" x14ac:dyDescent="0.2">
      <c r="P26099" s="75"/>
      <c r="Q26099" s="75"/>
      <c r="W26099" s="75"/>
      <c r="AD26099" s="77"/>
    </row>
    <row r="26100" spans="16:30" ht="4.5" customHeight="1" x14ac:dyDescent="0.2">
      <c r="P26100" s="75"/>
      <c r="Q26100" s="75"/>
      <c r="W26100" s="75"/>
      <c r="AD26100" s="77"/>
    </row>
    <row r="26101" spans="16:30" ht="4.5" customHeight="1" x14ac:dyDescent="0.2">
      <c r="P26101" s="75"/>
      <c r="Q26101" s="75"/>
      <c r="W26101" s="75"/>
      <c r="AD26101" s="77"/>
    </row>
    <row r="26102" spans="16:30" ht="4.5" customHeight="1" x14ac:dyDescent="0.2">
      <c r="P26102" s="75"/>
      <c r="Q26102" s="75"/>
      <c r="W26102" s="75"/>
      <c r="AD26102" s="77"/>
    </row>
    <row r="26103" spans="16:30" ht="4.5" customHeight="1" x14ac:dyDescent="0.2">
      <c r="P26103" s="75"/>
      <c r="Q26103" s="75"/>
      <c r="W26103" s="75"/>
      <c r="AD26103" s="77"/>
    </row>
    <row r="26104" spans="16:30" ht="4.5" customHeight="1" x14ac:dyDescent="0.2">
      <c r="P26104" s="75"/>
      <c r="Q26104" s="75"/>
      <c r="W26104" s="75"/>
      <c r="AD26104" s="77"/>
    </row>
    <row r="26105" spans="16:30" ht="4.5" customHeight="1" x14ac:dyDescent="0.2">
      <c r="P26105" s="75"/>
      <c r="Q26105" s="75"/>
      <c r="W26105" s="75"/>
      <c r="AD26105" s="77"/>
    </row>
    <row r="26106" spans="16:30" ht="4.5" customHeight="1" x14ac:dyDescent="0.2">
      <c r="P26106" s="75"/>
      <c r="Q26106" s="75"/>
      <c r="W26106" s="75"/>
      <c r="AD26106" s="77"/>
    </row>
    <row r="26107" spans="16:30" ht="4.5" customHeight="1" x14ac:dyDescent="0.2">
      <c r="P26107" s="75"/>
      <c r="Q26107" s="75"/>
      <c r="W26107" s="75"/>
      <c r="AD26107" s="77"/>
    </row>
    <row r="26108" spans="16:30" ht="4.5" customHeight="1" x14ac:dyDescent="0.2">
      <c r="P26108" s="75"/>
      <c r="Q26108" s="75"/>
      <c r="W26108" s="75"/>
      <c r="AD26108" s="77"/>
    </row>
    <row r="26109" spans="16:30" ht="4.5" customHeight="1" x14ac:dyDescent="0.2">
      <c r="P26109" s="75"/>
      <c r="Q26109" s="75"/>
      <c r="W26109" s="75"/>
      <c r="AD26109" s="77"/>
    </row>
    <row r="26110" spans="16:30" ht="4.5" customHeight="1" x14ac:dyDescent="0.2">
      <c r="P26110" s="75"/>
      <c r="Q26110" s="75"/>
      <c r="W26110" s="75"/>
      <c r="AD26110" s="77"/>
    </row>
    <row r="26111" spans="16:30" ht="4.5" customHeight="1" x14ac:dyDescent="0.2">
      <c r="P26111" s="75"/>
      <c r="Q26111" s="75"/>
      <c r="W26111" s="75"/>
      <c r="AD26111" s="77"/>
    </row>
    <row r="26112" spans="16:30" ht="4.5" customHeight="1" x14ac:dyDescent="0.2">
      <c r="P26112" s="75"/>
      <c r="Q26112" s="75"/>
      <c r="W26112" s="75"/>
      <c r="AD26112" s="77"/>
    </row>
    <row r="26113" spans="16:30" ht="4.5" customHeight="1" x14ac:dyDescent="0.2">
      <c r="P26113" s="75"/>
      <c r="Q26113" s="75"/>
      <c r="W26113" s="75"/>
      <c r="AD26113" s="77"/>
    </row>
    <row r="26114" spans="16:30" ht="4.5" customHeight="1" x14ac:dyDescent="0.2">
      <c r="P26114" s="75"/>
      <c r="Q26114" s="75"/>
      <c r="W26114" s="75"/>
      <c r="AD26114" s="77"/>
    </row>
    <row r="26115" spans="16:30" ht="4.5" customHeight="1" x14ac:dyDescent="0.2">
      <c r="P26115" s="75"/>
      <c r="Q26115" s="75"/>
      <c r="W26115" s="75"/>
      <c r="AD26115" s="77"/>
    </row>
    <row r="26116" spans="16:30" ht="4.5" customHeight="1" x14ac:dyDescent="0.2">
      <c r="P26116" s="75"/>
      <c r="Q26116" s="75"/>
      <c r="W26116" s="75"/>
      <c r="AD26116" s="77"/>
    </row>
    <row r="26117" spans="16:30" ht="4.5" customHeight="1" x14ac:dyDescent="0.2">
      <c r="P26117" s="75"/>
      <c r="Q26117" s="75"/>
      <c r="W26117" s="75"/>
      <c r="AD26117" s="77"/>
    </row>
    <row r="26118" spans="16:30" ht="4.5" customHeight="1" x14ac:dyDescent="0.2">
      <c r="P26118" s="75"/>
      <c r="Q26118" s="75"/>
      <c r="W26118" s="75"/>
      <c r="AD26118" s="77"/>
    </row>
    <row r="26119" spans="16:30" ht="4.5" customHeight="1" x14ac:dyDescent="0.2">
      <c r="P26119" s="75"/>
      <c r="Q26119" s="75"/>
      <c r="W26119" s="75"/>
      <c r="AD26119" s="77"/>
    </row>
    <row r="26120" spans="16:30" ht="4.5" customHeight="1" x14ac:dyDescent="0.2">
      <c r="P26120" s="75"/>
      <c r="Q26120" s="75"/>
      <c r="W26120" s="75"/>
      <c r="AD26120" s="77"/>
    </row>
    <row r="26121" spans="16:30" ht="4.5" customHeight="1" x14ac:dyDescent="0.2">
      <c r="P26121" s="75"/>
      <c r="Q26121" s="75"/>
      <c r="W26121" s="75"/>
      <c r="AD26121" s="77"/>
    </row>
    <row r="26122" spans="16:30" ht="4.5" customHeight="1" x14ac:dyDescent="0.2">
      <c r="P26122" s="75"/>
      <c r="Q26122" s="75"/>
      <c r="W26122" s="75"/>
      <c r="AD26122" s="77"/>
    </row>
    <row r="26123" spans="16:30" ht="4.5" customHeight="1" x14ac:dyDescent="0.2">
      <c r="P26123" s="75"/>
      <c r="Q26123" s="75"/>
      <c r="W26123" s="75"/>
      <c r="AD26123" s="77"/>
    </row>
    <row r="26124" spans="16:30" ht="4.5" customHeight="1" x14ac:dyDescent="0.2">
      <c r="P26124" s="75"/>
      <c r="Q26124" s="75"/>
      <c r="W26124" s="75"/>
      <c r="AD26124" s="77"/>
    </row>
    <row r="26125" spans="16:30" ht="4.5" customHeight="1" x14ac:dyDescent="0.2">
      <c r="P26125" s="75"/>
      <c r="Q26125" s="75"/>
      <c r="W26125" s="75"/>
      <c r="AD26125" s="77"/>
    </row>
    <row r="26126" spans="16:30" ht="4.5" customHeight="1" x14ac:dyDescent="0.2">
      <c r="P26126" s="75"/>
      <c r="Q26126" s="75"/>
      <c r="W26126" s="75"/>
      <c r="AD26126" s="77"/>
    </row>
    <row r="26127" spans="16:30" ht="4.5" customHeight="1" x14ac:dyDescent="0.2">
      <c r="P26127" s="75"/>
      <c r="Q26127" s="75"/>
      <c r="W26127" s="75"/>
      <c r="AD26127" s="77"/>
    </row>
    <row r="26128" spans="16:30" ht="4.5" customHeight="1" x14ac:dyDescent="0.2">
      <c r="P26128" s="75"/>
      <c r="Q26128" s="75"/>
      <c r="W26128" s="75"/>
      <c r="AD26128" s="77"/>
    </row>
    <row r="26129" spans="16:30" ht="4.5" customHeight="1" x14ac:dyDescent="0.2">
      <c r="P26129" s="75"/>
      <c r="Q26129" s="75"/>
      <c r="W26129" s="75"/>
      <c r="AD26129" s="77"/>
    </row>
    <row r="26130" spans="16:30" ht="4.5" customHeight="1" x14ac:dyDescent="0.2">
      <c r="P26130" s="75"/>
      <c r="Q26130" s="75"/>
      <c r="W26130" s="75"/>
      <c r="AD26130" s="77"/>
    </row>
    <row r="26131" spans="16:30" ht="4.5" customHeight="1" x14ac:dyDescent="0.2">
      <c r="P26131" s="75"/>
      <c r="Q26131" s="75"/>
      <c r="W26131" s="75"/>
      <c r="AD26131" s="77"/>
    </row>
    <row r="26132" spans="16:30" ht="4.5" customHeight="1" x14ac:dyDescent="0.2">
      <c r="P26132" s="75"/>
      <c r="Q26132" s="75"/>
      <c r="W26132" s="75"/>
      <c r="AD26132" s="77"/>
    </row>
    <row r="26133" spans="16:30" ht="4.5" customHeight="1" x14ac:dyDescent="0.2">
      <c r="P26133" s="75"/>
      <c r="Q26133" s="75"/>
      <c r="W26133" s="75"/>
      <c r="AD26133" s="77"/>
    </row>
    <row r="26134" spans="16:30" ht="4.5" customHeight="1" x14ac:dyDescent="0.2">
      <c r="P26134" s="75"/>
      <c r="Q26134" s="75"/>
      <c r="W26134" s="75"/>
      <c r="AD26134" s="77"/>
    </row>
    <row r="26135" spans="16:30" ht="4.5" customHeight="1" x14ac:dyDescent="0.2">
      <c r="P26135" s="75"/>
      <c r="Q26135" s="75"/>
      <c r="W26135" s="75"/>
      <c r="AD26135" s="77"/>
    </row>
    <row r="26136" spans="16:30" ht="4.5" customHeight="1" x14ac:dyDescent="0.2">
      <c r="P26136" s="75"/>
      <c r="Q26136" s="75"/>
      <c r="W26136" s="75"/>
      <c r="AD26136" s="77"/>
    </row>
    <row r="26137" spans="16:30" ht="4.5" customHeight="1" x14ac:dyDescent="0.2">
      <c r="P26137" s="75"/>
      <c r="Q26137" s="75"/>
      <c r="W26137" s="75"/>
      <c r="AD26137" s="77"/>
    </row>
    <row r="26138" spans="16:30" ht="4.5" customHeight="1" x14ac:dyDescent="0.2">
      <c r="P26138" s="75"/>
      <c r="Q26138" s="75"/>
      <c r="W26138" s="75"/>
      <c r="AD26138" s="77"/>
    </row>
    <row r="26139" spans="16:30" ht="4.5" customHeight="1" x14ac:dyDescent="0.2">
      <c r="P26139" s="75"/>
      <c r="Q26139" s="75"/>
      <c r="W26139" s="75"/>
      <c r="AD26139" s="77"/>
    </row>
    <row r="26140" spans="16:30" ht="4.5" customHeight="1" x14ac:dyDescent="0.2">
      <c r="P26140" s="75"/>
      <c r="Q26140" s="75"/>
      <c r="W26140" s="75"/>
      <c r="AD26140" s="77"/>
    </row>
    <row r="26141" spans="16:30" ht="4.5" customHeight="1" x14ac:dyDescent="0.2">
      <c r="P26141" s="75"/>
      <c r="Q26141" s="75"/>
      <c r="W26141" s="75"/>
      <c r="AD26141" s="77"/>
    </row>
    <row r="26142" spans="16:30" ht="4.5" customHeight="1" x14ac:dyDescent="0.2">
      <c r="P26142" s="75"/>
      <c r="Q26142" s="75"/>
      <c r="W26142" s="75"/>
      <c r="AD26142" s="77"/>
    </row>
    <row r="26143" spans="16:30" ht="4.5" customHeight="1" x14ac:dyDescent="0.2">
      <c r="P26143" s="75"/>
      <c r="Q26143" s="75"/>
      <c r="W26143" s="75"/>
      <c r="AD26143" s="77"/>
    </row>
    <row r="26144" spans="16:30" ht="4.5" customHeight="1" x14ac:dyDescent="0.2">
      <c r="P26144" s="75"/>
      <c r="Q26144" s="75"/>
      <c r="W26144" s="75"/>
      <c r="AD26144" s="77"/>
    </row>
    <row r="26145" spans="16:30" ht="4.5" customHeight="1" x14ac:dyDescent="0.2">
      <c r="P26145" s="75"/>
      <c r="Q26145" s="75"/>
      <c r="W26145" s="75"/>
      <c r="AD26145" s="77"/>
    </row>
    <row r="26146" spans="16:30" ht="4.5" customHeight="1" x14ac:dyDescent="0.2">
      <c r="P26146" s="75"/>
      <c r="Q26146" s="75"/>
      <c r="W26146" s="75"/>
      <c r="AD26146" s="77"/>
    </row>
    <row r="26147" spans="16:30" ht="4.5" customHeight="1" x14ac:dyDescent="0.2">
      <c r="P26147" s="75"/>
      <c r="Q26147" s="75"/>
      <c r="W26147" s="75"/>
      <c r="AD26147" s="77"/>
    </row>
    <row r="26148" spans="16:30" ht="4.5" customHeight="1" x14ac:dyDescent="0.2">
      <c r="P26148" s="75"/>
      <c r="Q26148" s="75"/>
      <c r="W26148" s="75"/>
      <c r="AD26148" s="77"/>
    </row>
    <row r="26149" spans="16:30" ht="4.5" customHeight="1" x14ac:dyDescent="0.2">
      <c r="P26149" s="75"/>
      <c r="Q26149" s="75"/>
      <c r="W26149" s="75"/>
      <c r="AD26149" s="77"/>
    </row>
    <row r="26150" spans="16:30" ht="4.5" customHeight="1" x14ac:dyDescent="0.2">
      <c r="P26150" s="75"/>
      <c r="Q26150" s="75"/>
      <c r="W26150" s="75"/>
      <c r="AD26150" s="77"/>
    </row>
    <row r="26151" spans="16:30" ht="4.5" customHeight="1" x14ac:dyDescent="0.2">
      <c r="P26151" s="75"/>
      <c r="Q26151" s="75"/>
      <c r="W26151" s="75"/>
      <c r="AD26151" s="77"/>
    </row>
    <row r="26152" spans="16:30" ht="4.5" customHeight="1" x14ac:dyDescent="0.2">
      <c r="P26152" s="75"/>
      <c r="Q26152" s="75"/>
      <c r="W26152" s="75"/>
      <c r="AD26152" s="77"/>
    </row>
    <row r="26153" spans="16:30" ht="4.5" customHeight="1" x14ac:dyDescent="0.2">
      <c r="P26153" s="75"/>
      <c r="Q26153" s="75"/>
      <c r="W26153" s="75"/>
      <c r="AD26153" s="77"/>
    </row>
    <row r="26154" spans="16:30" ht="4.5" customHeight="1" x14ac:dyDescent="0.2">
      <c r="P26154" s="75"/>
      <c r="Q26154" s="75"/>
      <c r="W26154" s="75"/>
      <c r="AD26154" s="77"/>
    </row>
    <row r="26155" spans="16:30" ht="4.5" customHeight="1" x14ac:dyDescent="0.2">
      <c r="P26155" s="75"/>
      <c r="Q26155" s="75"/>
      <c r="W26155" s="75"/>
      <c r="AD26155" s="77"/>
    </row>
    <row r="26156" spans="16:30" ht="4.5" customHeight="1" x14ac:dyDescent="0.2">
      <c r="P26156" s="75"/>
      <c r="Q26156" s="75"/>
      <c r="W26156" s="75"/>
      <c r="AD26156" s="77"/>
    </row>
    <row r="26157" spans="16:30" ht="4.5" customHeight="1" x14ac:dyDescent="0.2">
      <c r="P26157" s="75"/>
      <c r="Q26157" s="75"/>
      <c r="W26157" s="75"/>
      <c r="AD26157" s="77"/>
    </row>
    <row r="26158" spans="16:30" ht="4.5" customHeight="1" x14ac:dyDescent="0.2">
      <c r="P26158" s="75"/>
      <c r="Q26158" s="75"/>
      <c r="W26158" s="75"/>
      <c r="AD26158" s="77"/>
    </row>
    <row r="26159" spans="16:30" ht="4.5" customHeight="1" x14ac:dyDescent="0.2">
      <c r="P26159" s="75"/>
      <c r="Q26159" s="75"/>
      <c r="W26159" s="75"/>
      <c r="AD26159" s="77"/>
    </row>
    <row r="26160" spans="16:30" ht="4.5" customHeight="1" x14ac:dyDescent="0.2">
      <c r="P26160" s="75"/>
      <c r="Q26160" s="75"/>
      <c r="W26160" s="75"/>
      <c r="AD26160" s="77"/>
    </row>
    <row r="26161" spans="16:30" ht="4.5" customHeight="1" x14ac:dyDescent="0.2">
      <c r="P26161" s="75"/>
      <c r="Q26161" s="75"/>
      <c r="W26161" s="75"/>
      <c r="AD26161" s="77"/>
    </row>
    <row r="26162" spans="16:30" ht="4.5" customHeight="1" x14ac:dyDescent="0.2">
      <c r="P26162" s="75"/>
      <c r="Q26162" s="75"/>
      <c r="W26162" s="75"/>
      <c r="AD26162" s="77"/>
    </row>
    <row r="26163" spans="16:30" ht="4.5" customHeight="1" x14ac:dyDescent="0.2">
      <c r="P26163" s="75"/>
      <c r="Q26163" s="75"/>
      <c r="W26163" s="75"/>
      <c r="AD26163" s="77"/>
    </row>
    <row r="26164" spans="16:30" ht="4.5" customHeight="1" x14ac:dyDescent="0.2">
      <c r="P26164" s="75"/>
      <c r="Q26164" s="75"/>
      <c r="W26164" s="75"/>
      <c r="AD26164" s="77"/>
    </row>
    <row r="26165" spans="16:30" ht="4.5" customHeight="1" x14ac:dyDescent="0.2">
      <c r="P26165" s="75"/>
      <c r="Q26165" s="75"/>
      <c r="W26165" s="75"/>
      <c r="AD26165" s="77"/>
    </row>
    <row r="26166" spans="16:30" ht="4.5" customHeight="1" x14ac:dyDescent="0.2">
      <c r="P26166" s="75"/>
      <c r="Q26166" s="75"/>
      <c r="W26166" s="75"/>
      <c r="AD26166" s="77"/>
    </row>
    <row r="26167" spans="16:30" ht="4.5" customHeight="1" x14ac:dyDescent="0.2">
      <c r="P26167" s="75"/>
      <c r="Q26167" s="75"/>
      <c r="W26167" s="75"/>
      <c r="AD26167" s="77"/>
    </row>
    <row r="26168" spans="16:30" ht="4.5" customHeight="1" x14ac:dyDescent="0.2">
      <c r="P26168" s="75"/>
      <c r="Q26168" s="75"/>
      <c r="W26168" s="75"/>
      <c r="AD26168" s="77"/>
    </row>
    <row r="26169" spans="16:30" ht="4.5" customHeight="1" x14ac:dyDescent="0.2">
      <c r="P26169" s="75"/>
      <c r="Q26169" s="75"/>
      <c r="W26169" s="75"/>
      <c r="AD26169" s="77"/>
    </row>
    <row r="26170" spans="16:30" ht="4.5" customHeight="1" x14ac:dyDescent="0.2">
      <c r="P26170" s="75"/>
      <c r="Q26170" s="75"/>
      <c r="W26170" s="75"/>
      <c r="AD26170" s="77"/>
    </row>
    <row r="26171" spans="16:30" ht="4.5" customHeight="1" x14ac:dyDescent="0.2">
      <c r="P26171" s="75"/>
      <c r="Q26171" s="75"/>
      <c r="W26171" s="75"/>
      <c r="AD26171" s="77"/>
    </row>
    <row r="26172" spans="16:30" ht="4.5" customHeight="1" x14ac:dyDescent="0.2">
      <c r="P26172" s="75"/>
      <c r="Q26172" s="75"/>
      <c r="W26172" s="75"/>
      <c r="AD26172" s="77"/>
    </row>
    <row r="26173" spans="16:30" ht="4.5" customHeight="1" x14ac:dyDescent="0.2">
      <c r="P26173" s="75"/>
      <c r="Q26173" s="75"/>
      <c r="W26173" s="75"/>
      <c r="AD26173" s="77"/>
    </row>
    <row r="26174" spans="16:30" ht="4.5" customHeight="1" x14ac:dyDescent="0.2">
      <c r="P26174" s="75"/>
      <c r="Q26174" s="75"/>
      <c r="W26174" s="75"/>
      <c r="AD26174" s="77"/>
    </row>
    <row r="26175" spans="16:30" ht="4.5" customHeight="1" x14ac:dyDescent="0.2">
      <c r="P26175" s="75"/>
      <c r="Q26175" s="75"/>
      <c r="W26175" s="75"/>
      <c r="AD26175" s="77"/>
    </row>
    <row r="26176" spans="16:30" ht="4.5" customHeight="1" x14ac:dyDescent="0.2">
      <c r="P26176" s="75"/>
      <c r="Q26176" s="75"/>
      <c r="W26176" s="75"/>
      <c r="AD26176" s="77"/>
    </row>
    <row r="26177" spans="16:30" ht="4.5" customHeight="1" x14ac:dyDescent="0.2">
      <c r="P26177" s="75"/>
      <c r="Q26177" s="75"/>
      <c r="W26177" s="75"/>
      <c r="AD26177" s="77"/>
    </row>
    <row r="26178" spans="16:30" ht="4.5" customHeight="1" x14ac:dyDescent="0.2">
      <c r="P26178" s="75"/>
      <c r="Q26178" s="75"/>
      <c r="W26178" s="75"/>
      <c r="AD26178" s="77"/>
    </row>
    <row r="26179" spans="16:30" ht="4.5" customHeight="1" x14ac:dyDescent="0.2">
      <c r="P26179" s="75"/>
      <c r="Q26179" s="75"/>
      <c r="W26179" s="75"/>
      <c r="AD26179" s="77"/>
    </row>
    <row r="26180" spans="16:30" ht="4.5" customHeight="1" x14ac:dyDescent="0.2">
      <c r="P26180" s="75"/>
      <c r="Q26180" s="75"/>
      <c r="W26180" s="75"/>
      <c r="AD26180" s="77"/>
    </row>
    <row r="26181" spans="16:30" ht="4.5" customHeight="1" x14ac:dyDescent="0.2">
      <c r="P26181" s="75"/>
      <c r="Q26181" s="75"/>
      <c r="W26181" s="75"/>
      <c r="AD26181" s="77"/>
    </row>
    <row r="26182" spans="16:30" ht="4.5" customHeight="1" x14ac:dyDescent="0.2">
      <c r="P26182" s="75"/>
      <c r="Q26182" s="75"/>
      <c r="W26182" s="75"/>
      <c r="AD26182" s="77"/>
    </row>
    <row r="26183" spans="16:30" ht="4.5" customHeight="1" x14ac:dyDescent="0.2">
      <c r="P26183" s="75"/>
      <c r="Q26183" s="75"/>
      <c r="W26183" s="75"/>
      <c r="AD26183" s="77"/>
    </row>
    <row r="26184" spans="16:30" ht="4.5" customHeight="1" x14ac:dyDescent="0.2">
      <c r="P26184" s="75"/>
      <c r="Q26184" s="75"/>
      <c r="W26184" s="75"/>
      <c r="AD26184" s="77"/>
    </row>
    <row r="26185" spans="16:30" ht="4.5" customHeight="1" x14ac:dyDescent="0.2">
      <c r="P26185" s="75"/>
      <c r="Q26185" s="75"/>
      <c r="W26185" s="75"/>
      <c r="AD26185" s="77"/>
    </row>
    <row r="26186" spans="16:30" ht="4.5" customHeight="1" x14ac:dyDescent="0.2">
      <c r="P26186" s="75"/>
      <c r="Q26186" s="75"/>
      <c r="W26186" s="75"/>
      <c r="AD26186" s="77"/>
    </row>
    <row r="26187" spans="16:30" ht="4.5" customHeight="1" x14ac:dyDescent="0.2">
      <c r="P26187" s="75"/>
      <c r="Q26187" s="75"/>
      <c r="W26187" s="75"/>
      <c r="AD26187" s="77"/>
    </row>
    <row r="26188" spans="16:30" ht="4.5" customHeight="1" x14ac:dyDescent="0.2">
      <c r="P26188" s="75"/>
      <c r="Q26188" s="75"/>
      <c r="W26188" s="75"/>
      <c r="AD26188" s="77"/>
    </row>
    <row r="26189" spans="16:30" ht="4.5" customHeight="1" x14ac:dyDescent="0.2">
      <c r="P26189" s="75"/>
      <c r="Q26189" s="75"/>
      <c r="W26189" s="75"/>
      <c r="AD26189" s="77"/>
    </row>
    <row r="26190" spans="16:30" ht="4.5" customHeight="1" x14ac:dyDescent="0.2">
      <c r="P26190" s="75"/>
      <c r="Q26190" s="75"/>
      <c r="W26190" s="75"/>
      <c r="AD26190" s="77"/>
    </row>
    <row r="26191" spans="16:30" ht="4.5" customHeight="1" x14ac:dyDescent="0.2">
      <c r="P26191" s="75"/>
      <c r="Q26191" s="75"/>
      <c r="W26191" s="75"/>
      <c r="AD26191" s="77"/>
    </row>
    <row r="26192" spans="16:30" ht="4.5" customHeight="1" x14ac:dyDescent="0.2">
      <c r="P26192" s="75"/>
      <c r="Q26192" s="75"/>
      <c r="W26192" s="75"/>
      <c r="AD26192" s="77"/>
    </row>
    <row r="26193" spans="16:30" ht="4.5" customHeight="1" x14ac:dyDescent="0.2">
      <c r="P26193" s="75"/>
      <c r="Q26193" s="75"/>
      <c r="W26193" s="75"/>
      <c r="AD26193" s="77"/>
    </row>
    <row r="26194" spans="16:30" ht="4.5" customHeight="1" x14ac:dyDescent="0.2">
      <c r="P26194" s="75"/>
      <c r="Q26194" s="75"/>
      <c r="W26194" s="75"/>
      <c r="AD26194" s="77"/>
    </row>
    <row r="26195" spans="16:30" ht="4.5" customHeight="1" x14ac:dyDescent="0.2">
      <c r="P26195" s="75"/>
      <c r="Q26195" s="75"/>
      <c r="W26195" s="75"/>
      <c r="AD26195" s="77"/>
    </row>
    <row r="26196" spans="16:30" ht="4.5" customHeight="1" x14ac:dyDescent="0.2">
      <c r="P26196" s="75"/>
      <c r="Q26196" s="75"/>
      <c r="W26196" s="75"/>
      <c r="AD26196" s="77"/>
    </row>
    <row r="26197" spans="16:30" ht="4.5" customHeight="1" x14ac:dyDescent="0.2">
      <c r="P26197" s="75"/>
      <c r="Q26197" s="75"/>
      <c r="W26197" s="75"/>
      <c r="AD26197" s="77"/>
    </row>
    <row r="26198" spans="16:30" ht="4.5" customHeight="1" x14ac:dyDescent="0.2">
      <c r="P26198" s="75"/>
      <c r="Q26198" s="75"/>
      <c r="W26198" s="75"/>
      <c r="AD26198" s="77"/>
    </row>
    <row r="26199" spans="16:30" ht="4.5" customHeight="1" x14ac:dyDescent="0.2">
      <c r="P26199" s="75"/>
      <c r="Q26199" s="75"/>
      <c r="W26199" s="75"/>
      <c r="AD26199" s="77"/>
    </row>
    <row r="26200" spans="16:30" ht="4.5" customHeight="1" x14ac:dyDescent="0.2">
      <c r="P26200" s="75"/>
      <c r="Q26200" s="75"/>
      <c r="W26200" s="75"/>
      <c r="AD26200" s="77"/>
    </row>
    <row r="26201" spans="16:30" ht="4.5" customHeight="1" x14ac:dyDescent="0.2">
      <c r="P26201" s="75"/>
      <c r="Q26201" s="75"/>
      <c r="W26201" s="75"/>
      <c r="AD26201" s="77"/>
    </row>
    <row r="26202" spans="16:30" ht="4.5" customHeight="1" x14ac:dyDescent="0.2">
      <c r="P26202" s="75"/>
      <c r="Q26202" s="75"/>
      <c r="W26202" s="75"/>
      <c r="AD26202" s="77"/>
    </row>
    <row r="26203" spans="16:30" ht="4.5" customHeight="1" x14ac:dyDescent="0.2">
      <c r="P26203" s="75"/>
      <c r="Q26203" s="75"/>
      <c r="W26203" s="75"/>
      <c r="AD26203" s="77"/>
    </row>
    <row r="26204" spans="16:30" ht="4.5" customHeight="1" x14ac:dyDescent="0.2">
      <c r="P26204" s="75"/>
      <c r="Q26204" s="75"/>
      <c r="W26204" s="75"/>
      <c r="AD26204" s="77"/>
    </row>
    <row r="26205" spans="16:30" ht="4.5" customHeight="1" x14ac:dyDescent="0.2">
      <c r="P26205" s="75"/>
      <c r="Q26205" s="75"/>
      <c r="W26205" s="75"/>
      <c r="AD26205" s="77"/>
    </row>
    <row r="26206" spans="16:30" ht="4.5" customHeight="1" x14ac:dyDescent="0.2">
      <c r="P26206" s="75"/>
      <c r="Q26206" s="75"/>
      <c r="W26206" s="75"/>
      <c r="AD26206" s="77"/>
    </row>
    <row r="26207" spans="16:30" ht="4.5" customHeight="1" x14ac:dyDescent="0.2">
      <c r="P26207" s="75"/>
      <c r="Q26207" s="75"/>
      <c r="W26207" s="75"/>
      <c r="AD26207" s="77"/>
    </row>
    <row r="26208" spans="16:30" ht="4.5" customHeight="1" x14ac:dyDescent="0.2">
      <c r="P26208" s="75"/>
      <c r="Q26208" s="75"/>
      <c r="W26208" s="75"/>
      <c r="AD26208" s="77"/>
    </row>
    <row r="26209" spans="16:30" ht="4.5" customHeight="1" x14ac:dyDescent="0.2">
      <c r="P26209" s="75"/>
      <c r="Q26209" s="75"/>
      <c r="W26209" s="75"/>
      <c r="AD26209" s="77"/>
    </row>
    <row r="26210" spans="16:30" ht="4.5" customHeight="1" x14ac:dyDescent="0.2">
      <c r="P26210" s="75"/>
      <c r="Q26210" s="75"/>
      <c r="W26210" s="75"/>
      <c r="AD26210" s="77"/>
    </row>
    <row r="26211" spans="16:30" ht="4.5" customHeight="1" x14ac:dyDescent="0.2">
      <c r="P26211" s="75"/>
      <c r="Q26211" s="75"/>
      <c r="W26211" s="75"/>
      <c r="AD26211" s="77"/>
    </row>
    <row r="26212" spans="16:30" ht="4.5" customHeight="1" x14ac:dyDescent="0.2">
      <c r="P26212" s="75"/>
      <c r="Q26212" s="75"/>
      <c r="W26212" s="75"/>
      <c r="AD26212" s="77"/>
    </row>
    <row r="26213" spans="16:30" ht="4.5" customHeight="1" x14ac:dyDescent="0.2">
      <c r="P26213" s="75"/>
      <c r="Q26213" s="75"/>
      <c r="W26213" s="75"/>
      <c r="AD26213" s="77"/>
    </row>
    <row r="26214" spans="16:30" ht="4.5" customHeight="1" x14ac:dyDescent="0.2">
      <c r="P26214" s="75"/>
      <c r="Q26214" s="75"/>
      <c r="W26214" s="75"/>
      <c r="AD26214" s="77"/>
    </row>
    <row r="26215" spans="16:30" ht="4.5" customHeight="1" x14ac:dyDescent="0.2">
      <c r="P26215" s="75"/>
      <c r="Q26215" s="75"/>
      <c r="W26215" s="75"/>
      <c r="AD26215" s="77"/>
    </row>
    <row r="26216" spans="16:30" ht="4.5" customHeight="1" x14ac:dyDescent="0.2">
      <c r="P26216" s="75"/>
      <c r="Q26216" s="75"/>
      <c r="W26216" s="75"/>
      <c r="AD26216" s="77"/>
    </row>
    <row r="26217" spans="16:30" ht="4.5" customHeight="1" x14ac:dyDescent="0.2">
      <c r="P26217" s="75"/>
      <c r="Q26217" s="75"/>
      <c r="W26217" s="75"/>
      <c r="AD26217" s="77"/>
    </row>
    <row r="26218" spans="16:30" ht="4.5" customHeight="1" x14ac:dyDescent="0.2">
      <c r="P26218" s="75"/>
      <c r="Q26218" s="75"/>
      <c r="W26218" s="75"/>
      <c r="AD26218" s="77"/>
    </row>
    <row r="26219" spans="16:30" ht="4.5" customHeight="1" x14ac:dyDescent="0.2">
      <c r="P26219" s="75"/>
      <c r="Q26219" s="75"/>
      <c r="W26219" s="75"/>
      <c r="AD26219" s="77"/>
    </row>
    <row r="26220" spans="16:30" ht="4.5" customHeight="1" x14ac:dyDescent="0.2">
      <c r="P26220" s="75"/>
      <c r="Q26220" s="75"/>
      <c r="W26220" s="75"/>
      <c r="AD26220" s="77"/>
    </row>
    <row r="26221" spans="16:30" ht="4.5" customHeight="1" x14ac:dyDescent="0.2">
      <c r="P26221" s="75"/>
      <c r="Q26221" s="75"/>
      <c r="W26221" s="75"/>
      <c r="AD26221" s="77"/>
    </row>
    <row r="26222" spans="16:30" ht="4.5" customHeight="1" x14ac:dyDescent="0.2">
      <c r="P26222" s="75"/>
      <c r="Q26222" s="75"/>
      <c r="W26222" s="75"/>
      <c r="AD26222" s="77"/>
    </row>
    <row r="26223" spans="16:30" ht="4.5" customHeight="1" x14ac:dyDescent="0.2">
      <c r="P26223" s="75"/>
      <c r="Q26223" s="75"/>
      <c r="W26223" s="75"/>
      <c r="AD26223" s="77"/>
    </row>
    <row r="26224" spans="16:30" ht="4.5" customHeight="1" x14ac:dyDescent="0.2">
      <c r="P26224" s="75"/>
      <c r="Q26224" s="75"/>
      <c r="W26224" s="75"/>
      <c r="AD26224" s="77"/>
    </row>
    <row r="26225" spans="16:30" ht="4.5" customHeight="1" x14ac:dyDescent="0.2">
      <c r="P26225" s="75"/>
      <c r="Q26225" s="75"/>
      <c r="W26225" s="75"/>
      <c r="AD26225" s="77"/>
    </row>
    <row r="26226" spans="16:30" ht="4.5" customHeight="1" x14ac:dyDescent="0.2">
      <c r="P26226" s="75"/>
      <c r="Q26226" s="75"/>
      <c r="W26226" s="75"/>
      <c r="AD26226" s="77"/>
    </row>
    <row r="26227" spans="16:30" ht="4.5" customHeight="1" x14ac:dyDescent="0.2">
      <c r="P26227" s="75"/>
      <c r="Q26227" s="75"/>
      <c r="W26227" s="75"/>
      <c r="AD26227" s="77"/>
    </row>
    <row r="26228" spans="16:30" ht="4.5" customHeight="1" x14ac:dyDescent="0.2">
      <c r="P26228" s="75"/>
      <c r="Q26228" s="75"/>
      <c r="W26228" s="75"/>
      <c r="AD26228" s="77"/>
    </row>
    <row r="26229" spans="16:30" ht="4.5" customHeight="1" x14ac:dyDescent="0.2">
      <c r="P26229" s="75"/>
      <c r="Q26229" s="75"/>
      <c r="W26229" s="75"/>
      <c r="AD26229" s="77"/>
    </row>
    <row r="26230" spans="16:30" ht="4.5" customHeight="1" x14ac:dyDescent="0.2">
      <c r="P26230" s="75"/>
      <c r="Q26230" s="75"/>
      <c r="W26230" s="75"/>
      <c r="AD26230" s="77"/>
    </row>
    <row r="26231" spans="16:30" ht="4.5" customHeight="1" x14ac:dyDescent="0.2">
      <c r="P26231" s="75"/>
      <c r="Q26231" s="75"/>
      <c r="W26231" s="75"/>
      <c r="AD26231" s="77"/>
    </row>
    <row r="26232" spans="16:30" ht="4.5" customHeight="1" x14ac:dyDescent="0.2">
      <c r="P26232" s="75"/>
      <c r="Q26232" s="75"/>
      <c r="W26232" s="75"/>
      <c r="AD26232" s="77"/>
    </row>
    <row r="26233" spans="16:30" ht="4.5" customHeight="1" x14ac:dyDescent="0.2">
      <c r="P26233" s="75"/>
      <c r="Q26233" s="75"/>
      <c r="W26233" s="75"/>
      <c r="AD26233" s="77"/>
    </row>
    <row r="26234" spans="16:30" ht="4.5" customHeight="1" x14ac:dyDescent="0.2">
      <c r="P26234" s="75"/>
      <c r="Q26234" s="75"/>
      <c r="W26234" s="75"/>
      <c r="AD26234" s="77"/>
    </row>
    <row r="26235" spans="16:30" ht="4.5" customHeight="1" x14ac:dyDescent="0.2">
      <c r="P26235" s="75"/>
      <c r="Q26235" s="75"/>
      <c r="W26235" s="75"/>
      <c r="AD26235" s="77"/>
    </row>
    <row r="26236" spans="16:30" ht="4.5" customHeight="1" x14ac:dyDescent="0.2">
      <c r="P26236" s="75"/>
      <c r="Q26236" s="75"/>
      <c r="W26236" s="75"/>
      <c r="AD26236" s="77"/>
    </row>
    <row r="26237" spans="16:30" ht="4.5" customHeight="1" x14ac:dyDescent="0.2">
      <c r="P26237" s="75"/>
      <c r="Q26237" s="75"/>
      <c r="W26237" s="75"/>
      <c r="AD26237" s="77"/>
    </row>
    <row r="26238" spans="16:30" ht="4.5" customHeight="1" x14ac:dyDescent="0.2">
      <c r="P26238" s="75"/>
      <c r="Q26238" s="75"/>
      <c r="W26238" s="75"/>
      <c r="AD26238" s="77"/>
    </row>
    <row r="26239" spans="16:30" ht="4.5" customHeight="1" x14ac:dyDescent="0.2">
      <c r="P26239" s="75"/>
      <c r="Q26239" s="75"/>
      <c r="W26239" s="75"/>
      <c r="AD26239" s="77"/>
    </row>
    <row r="26240" spans="16:30" ht="4.5" customHeight="1" x14ac:dyDescent="0.2">
      <c r="P26240" s="75"/>
      <c r="Q26240" s="75"/>
      <c r="W26240" s="75"/>
      <c r="AD26240" s="77"/>
    </row>
    <row r="26241" spans="16:30" ht="4.5" customHeight="1" x14ac:dyDescent="0.2">
      <c r="P26241" s="75"/>
      <c r="Q26241" s="75"/>
      <c r="W26241" s="75"/>
      <c r="AD26241" s="77"/>
    </row>
    <row r="26242" spans="16:30" ht="4.5" customHeight="1" x14ac:dyDescent="0.2">
      <c r="P26242" s="75"/>
      <c r="Q26242" s="75"/>
      <c r="W26242" s="75"/>
      <c r="AD26242" s="77"/>
    </row>
    <row r="26243" spans="16:30" ht="4.5" customHeight="1" x14ac:dyDescent="0.2">
      <c r="P26243" s="75"/>
      <c r="Q26243" s="75"/>
      <c r="W26243" s="75"/>
      <c r="AD26243" s="77"/>
    </row>
    <row r="26244" spans="16:30" ht="4.5" customHeight="1" x14ac:dyDescent="0.2">
      <c r="P26244" s="75"/>
      <c r="Q26244" s="75"/>
      <c r="W26244" s="75"/>
      <c r="AD26244" s="77"/>
    </row>
    <row r="26245" spans="16:30" ht="4.5" customHeight="1" x14ac:dyDescent="0.2">
      <c r="P26245" s="75"/>
      <c r="Q26245" s="75"/>
      <c r="W26245" s="75"/>
      <c r="AD26245" s="77"/>
    </row>
    <row r="26246" spans="16:30" ht="4.5" customHeight="1" x14ac:dyDescent="0.2">
      <c r="P26246" s="75"/>
      <c r="Q26246" s="75"/>
      <c r="W26246" s="75"/>
      <c r="AD26246" s="77"/>
    </row>
    <row r="26247" spans="16:30" ht="4.5" customHeight="1" x14ac:dyDescent="0.2">
      <c r="P26247" s="75"/>
      <c r="Q26247" s="75"/>
      <c r="W26247" s="75"/>
      <c r="AD26247" s="77"/>
    </row>
    <row r="26248" spans="16:30" ht="4.5" customHeight="1" x14ac:dyDescent="0.2">
      <c r="P26248" s="75"/>
      <c r="Q26248" s="75"/>
      <c r="W26248" s="75"/>
      <c r="AD26248" s="77"/>
    </row>
    <row r="26249" spans="16:30" ht="4.5" customHeight="1" x14ac:dyDescent="0.2">
      <c r="P26249" s="75"/>
      <c r="Q26249" s="75"/>
      <c r="W26249" s="75"/>
      <c r="AD26249" s="77"/>
    </row>
    <row r="26250" spans="16:30" ht="4.5" customHeight="1" x14ac:dyDescent="0.2">
      <c r="P26250" s="75"/>
      <c r="Q26250" s="75"/>
      <c r="W26250" s="75"/>
      <c r="AD26250" s="77"/>
    </row>
    <row r="26251" spans="16:30" ht="4.5" customHeight="1" x14ac:dyDescent="0.2">
      <c r="P26251" s="75"/>
      <c r="Q26251" s="75"/>
      <c r="W26251" s="75"/>
      <c r="AD26251" s="77"/>
    </row>
    <row r="26252" spans="16:30" ht="4.5" customHeight="1" x14ac:dyDescent="0.2">
      <c r="P26252" s="75"/>
      <c r="Q26252" s="75"/>
      <c r="W26252" s="75"/>
      <c r="AD26252" s="77"/>
    </row>
    <row r="26253" spans="16:30" ht="4.5" customHeight="1" x14ac:dyDescent="0.2">
      <c r="P26253" s="75"/>
      <c r="Q26253" s="75"/>
      <c r="W26253" s="75"/>
      <c r="AD26253" s="77"/>
    </row>
    <row r="26254" spans="16:30" ht="4.5" customHeight="1" x14ac:dyDescent="0.2">
      <c r="P26254" s="75"/>
      <c r="Q26254" s="75"/>
      <c r="W26254" s="75"/>
      <c r="AD26254" s="77"/>
    </row>
    <row r="26255" spans="16:30" ht="4.5" customHeight="1" x14ac:dyDescent="0.2">
      <c r="P26255" s="75"/>
      <c r="Q26255" s="75"/>
      <c r="W26255" s="75"/>
      <c r="AD26255" s="77"/>
    </row>
    <row r="26256" spans="16:30" ht="4.5" customHeight="1" x14ac:dyDescent="0.2">
      <c r="P26256" s="75"/>
      <c r="Q26256" s="75"/>
      <c r="W26256" s="75"/>
      <c r="AD26256" s="77"/>
    </row>
    <row r="26257" spans="16:30" ht="4.5" customHeight="1" x14ac:dyDescent="0.2">
      <c r="P26257" s="75"/>
      <c r="Q26257" s="75"/>
      <c r="W26257" s="75"/>
      <c r="AD26257" s="77"/>
    </row>
    <row r="26258" spans="16:30" ht="4.5" customHeight="1" x14ac:dyDescent="0.2">
      <c r="P26258" s="75"/>
      <c r="Q26258" s="75"/>
      <c r="W26258" s="75"/>
      <c r="AD26258" s="77"/>
    </row>
    <row r="26259" spans="16:30" ht="4.5" customHeight="1" x14ac:dyDescent="0.2">
      <c r="P26259" s="75"/>
      <c r="Q26259" s="75"/>
      <c r="W26259" s="75"/>
      <c r="AD26259" s="77"/>
    </row>
    <row r="26260" spans="16:30" ht="4.5" customHeight="1" x14ac:dyDescent="0.2">
      <c r="P26260" s="75"/>
      <c r="Q26260" s="75"/>
      <c r="W26260" s="75"/>
      <c r="AD26260" s="77"/>
    </row>
    <row r="26261" spans="16:30" ht="4.5" customHeight="1" x14ac:dyDescent="0.2">
      <c r="P26261" s="75"/>
      <c r="Q26261" s="75"/>
      <c r="W26261" s="75"/>
      <c r="AD26261" s="77"/>
    </row>
    <row r="26262" spans="16:30" ht="4.5" customHeight="1" x14ac:dyDescent="0.2">
      <c r="P26262" s="75"/>
      <c r="Q26262" s="75"/>
      <c r="W26262" s="75"/>
      <c r="AD26262" s="77"/>
    </row>
    <row r="26263" spans="16:30" ht="4.5" customHeight="1" x14ac:dyDescent="0.2">
      <c r="P26263" s="75"/>
      <c r="Q26263" s="75"/>
      <c r="W26263" s="75"/>
      <c r="AD26263" s="77"/>
    </row>
    <row r="26264" spans="16:30" ht="4.5" customHeight="1" x14ac:dyDescent="0.2">
      <c r="P26264" s="75"/>
      <c r="Q26264" s="75"/>
      <c r="W26264" s="75"/>
      <c r="AD26264" s="77"/>
    </row>
    <row r="26265" spans="16:30" ht="4.5" customHeight="1" x14ac:dyDescent="0.2">
      <c r="P26265" s="75"/>
      <c r="Q26265" s="75"/>
      <c r="W26265" s="75"/>
      <c r="AD26265" s="77"/>
    </row>
    <row r="26266" spans="16:30" ht="4.5" customHeight="1" x14ac:dyDescent="0.2">
      <c r="P26266" s="75"/>
      <c r="Q26266" s="75"/>
      <c r="W26266" s="75"/>
      <c r="AD26266" s="77"/>
    </row>
    <row r="26267" spans="16:30" ht="4.5" customHeight="1" x14ac:dyDescent="0.2">
      <c r="P26267" s="75"/>
      <c r="Q26267" s="75"/>
      <c r="W26267" s="75"/>
      <c r="AD26267" s="77"/>
    </row>
    <row r="26268" spans="16:30" ht="4.5" customHeight="1" x14ac:dyDescent="0.2">
      <c r="P26268" s="75"/>
      <c r="Q26268" s="75"/>
      <c r="W26268" s="75"/>
      <c r="AD26268" s="77"/>
    </row>
    <row r="26269" spans="16:30" ht="4.5" customHeight="1" x14ac:dyDescent="0.2">
      <c r="P26269" s="75"/>
      <c r="Q26269" s="75"/>
      <c r="W26269" s="75"/>
      <c r="AD26269" s="77"/>
    </row>
    <row r="26270" spans="16:30" ht="4.5" customHeight="1" x14ac:dyDescent="0.2">
      <c r="P26270" s="75"/>
      <c r="Q26270" s="75"/>
      <c r="W26270" s="75"/>
      <c r="AD26270" s="77"/>
    </row>
    <row r="26271" spans="16:30" ht="4.5" customHeight="1" x14ac:dyDescent="0.2">
      <c r="P26271" s="75"/>
      <c r="Q26271" s="75"/>
      <c r="W26271" s="75"/>
      <c r="AD26271" s="77"/>
    </row>
    <row r="26272" spans="16:30" ht="4.5" customHeight="1" x14ac:dyDescent="0.2">
      <c r="P26272" s="75"/>
      <c r="Q26272" s="75"/>
      <c r="W26272" s="75"/>
      <c r="AD26272" s="77"/>
    </row>
    <row r="26273" spans="16:30" ht="4.5" customHeight="1" x14ac:dyDescent="0.2">
      <c r="P26273" s="75"/>
      <c r="Q26273" s="75"/>
      <c r="W26273" s="75"/>
      <c r="AD26273" s="77"/>
    </row>
    <row r="26274" spans="16:30" ht="4.5" customHeight="1" x14ac:dyDescent="0.2">
      <c r="P26274" s="75"/>
      <c r="Q26274" s="75"/>
      <c r="W26274" s="75"/>
      <c r="AD26274" s="77"/>
    </row>
    <row r="26275" spans="16:30" ht="4.5" customHeight="1" x14ac:dyDescent="0.2">
      <c r="P26275" s="75"/>
      <c r="Q26275" s="75"/>
      <c r="W26275" s="75"/>
      <c r="AD26275" s="77"/>
    </row>
    <row r="26276" spans="16:30" ht="4.5" customHeight="1" x14ac:dyDescent="0.2">
      <c r="P26276" s="75"/>
      <c r="Q26276" s="75"/>
      <c r="W26276" s="75"/>
      <c r="AD26276" s="77"/>
    </row>
    <row r="26277" spans="16:30" ht="4.5" customHeight="1" x14ac:dyDescent="0.2">
      <c r="P26277" s="75"/>
      <c r="Q26277" s="75"/>
      <c r="W26277" s="75"/>
      <c r="AD26277" s="77"/>
    </row>
    <row r="26278" spans="16:30" ht="4.5" customHeight="1" x14ac:dyDescent="0.2">
      <c r="P26278" s="75"/>
      <c r="Q26278" s="75"/>
      <c r="W26278" s="75"/>
      <c r="AD26278" s="77"/>
    </row>
    <row r="26279" spans="16:30" ht="4.5" customHeight="1" x14ac:dyDescent="0.2">
      <c r="P26279" s="75"/>
      <c r="Q26279" s="75"/>
      <c r="W26279" s="75"/>
      <c r="AD26279" s="77"/>
    </row>
    <row r="26280" spans="16:30" ht="4.5" customHeight="1" x14ac:dyDescent="0.2">
      <c r="P26280" s="75"/>
      <c r="Q26280" s="75"/>
      <c r="W26280" s="75"/>
      <c r="AD26280" s="77"/>
    </row>
    <row r="26281" spans="16:30" ht="4.5" customHeight="1" x14ac:dyDescent="0.2">
      <c r="P26281" s="75"/>
      <c r="Q26281" s="75"/>
      <c r="W26281" s="75"/>
      <c r="AD26281" s="77"/>
    </row>
    <row r="26282" spans="16:30" ht="4.5" customHeight="1" x14ac:dyDescent="0.2">
      <c r="P26282" s="75"/>
      <c r="Q26282" s="75"/>
      <c r="W26282" s="75"/>
      <c r="AD26282" s="77"/>
    </row>
    <row r="26283" spans="16:30" ht="4.5" customHeight="1" x14ac:dyDescent="0.2">
      <c r="P26283" s="75"/>
      <c r="Q26283" s="75"/>
      <c r="W26283" s="75"/>
      <c r="AD26283" s="77"/>
    </row>
    <row r="26284" spans="16:30" ht="4.5" customHeight="1" x14ac:dyDescent="0.2">
      <c r="P26284" s="75"/>
      <c r="Q26284" s="75"/>
      <c r="W26284" s="75"/>
      <c r="AD26284" s="77"/>
    </row>
    <row r="26285" spans="16:30" ht="4.5" customHeight="1" x14ac:dyDescent="0.2">
      <c r="P26285" s="75"/>
      <c r="Q26285" s="75"/>
      <c r="W26285" s="75"/>
      <c r="AD26285" s="77"/>
    </row>
    <row r="26286" spans="16:30" ht="4.5" customHeight="1" x14ac:dyDescent="0.2">
      <c r="P26286" s="75"/>
      <c r="Q26286" s="75"/>
      <c r="W26286" s="75"/>
      <c r="AD26286" s="77"/>
    </row>
    <row r="26287" spans="16:30" ht="4.5" customHeight="1" x14ac:dyDescent="0.2">
      <c r="P26287" s="75"/>
      <c r="Q26287" s="75"/>
      <c r="W26287" s="75"/>
      <c r="AD26287" s="77"/>
    </row>
    <row r="26288" spans="16:30" ht="4.5" customHeight="1" x14ac:dyDescent="0.2">
      <c r="P26288" s="75"/>
      <c r="Q26288" s="75"/>
      <c r="W26288" s="75"/>
      <c r="AD26288" s="77"/>
    </row>
    <row r="26289" spans="16:30" ht="4.5" customHeight="1" x14ac:dyDescent="0.2">
      <c r="P26289" s="75"/>
      <c r="Q26289" s="75"/>
      <c r="W26289" s="75"/>
      <c r="AD26289" s="77"/>
    </row>
    <row r="26290" spans="16:30" ht="4.5" customHeight="1" x14ac:dyDescent="0.2">
      <c r="P26290" s="75"/>
      <c r="Q26290" s="75"/>
      <c r="W26290" s="75"/>
      <c r="AD26290" s="77"/>
    </row>
    <row r="26291" spans="16:30" ht="4.5" customHeight="1" x14ac:dyDescent="0.2">
      <c r="P26291" s="75"/>
      <c r="Q26291" s="75"/>
      <c r="W26291" s="75"/>
      <c r="AD26291" s="77"/>
    </row>
    <row r="26292" spans="16:30" ht="4.5" customHeight="1" x14ac:dyDescent="0.2">
      <c r="P26292" s="75"/>
      <c r="Q26292" s="75"/>
      <c r="W26292" s="75"/>
      <c r="AD26292" s="77"/>
    </row>
    <row r="26293" spans="16:30" ht="4.5" customHeight="1" x14ac:dyDescent="0.2">
      <c r="P26293" s="75"/>
      <c r="Q26293" s="75"/>
      <c r="W26293" s="75"/>
      <c r="AD26293" s="77"/>
    </row>
    <row r="26294" spans="16:30" ht="4.5" customHeight="1" x14ac:dyDescent="0.2">
      <c r="P26294" s="75"/>
      <c r="Q26294" s="75"/>
      <c r="W26294" s="75"/>
      <c r="AD26294" s="77"/>
    </row>
    <row r="26295" spans="16:30" ht="4.5" customHeight="1" x14ac:dyDescent="0.2">
      <c r="P26295" s="75"/>
      <c r="Q26295" s="75"/>
      <c r="W26295" s="75"/>
      <c r="AD26295" s="77"/>
    </row>
    <row r="26296" spans="16:30" ht="4.5" customHeight="1" x14ac:dyDescent="0.2">
      <c r="P26296" s="75"/>
      <c r="Q26296" s="75"/>
      <c r="W26296" s="75"/>
      <c r="AD26296" s="77"/>
    </row>
    <row r="26297" spans="16:30" ht="4.5" customHeight="1" x14ac:dyDescent="0.2">
      <c r="P26297" s="75"/>
      <c r="Q26297" s="75"/>
      <c r="W26297" s="75"/>
      <c r="AD26297" s="77"/>
    </row>
    <row r="26298" spans="16:30" ht="4.5" customHeight="1" x14ac:dyDescent="0.2">
      <c r="P26298" s="75"/>
      <c r="Q26298" s="75"/>
      <c r="W26298" s="75"/>
      <c r="AD26298" s="77"/>
    </row>
    <row r="26299" spans="16:30" ht="4.5" customHeight="1" x14ac:dyDescent="0.2">
      <c r="P26299" s="75"/>
      <c r="Q26299" s="75"/>
      <c r="W26299" s="75"/>
      <c r="AD26299" s="77"/>
    </row>
    <row r="26300" spans="16:30" ht="4.5" customHeight="1" x14ac:dyDescent="0.2">
      <c r="P26300" s="75"/>
      <c r="Q26300" s="75"/>
      <c r="W26300" s="75"/>
      <c r="AD26300" s="77"/>
    </row>
    <row r="26301" spans="16:30" ht="4.5" customHeight="1" x14ac:dyDescent="0.2">
      <c r="P26301" s="75"/>
      <c r="Q26301" s="75"/>
      <c r="W26301" s="75"/>
      <c r="AD26301" s="77"/>
    </row>
    <row r="26302" spans="16:30" ht="4.5" customHeight="1" x14ac:dyDescent="0.2">
      <c r="P26302" s="75"/>
      <c r="Q26302" s="75"/>
      <c r="W26302" s="75"/>
      <c r="AD26302" s="77"/>
    </row>
    <row r="26303" spans="16:30" ht="4.5" customHeight="1" x14ac:dyDescent="0.2">
      <c r="P26303" s="75"/>
      <c r="Q26303" s="75"/>
      <c r="W26303" s="75"/>
      <c r="AD26303" s="77"/>
    </row>
    <row r="26304" spans="16:30" ht="4.5" customHeight="1" x14ac:dyDescent="0.2">
      <c r="P26304" s="75"/>
      <c r="Q26304" s="75"/>
      <c r="W26304" s="75"/>
      <c r="AD26304" s="77"/>
    </row>
    <row r="26305" spans="16:30" ht="4.5" customHeight="1" x14ac:dyDescent="0.2">
      <c r="P26305" s="75"/>
      <c r="Q26305" s="75"/>
      <c r="W26305" s="75"/>
      <c r="AD26305" s="77"/>
    </row>
    <row r="26306" spans="16:30" ht="4.5" customHeight="1" x14ac:dyDescent="0.2">
      <c r="P26306" s="75"/>
      <c r="Q26306" s="75"/>
      <c r="W26306" s="75"/>
      <c r="AD26306" s="77"/>
    </row>
    <row r="26307" spans="16:30" ht="4.5" customHeight="1" x14ac:dyDescent="0.2">
      <c r="P26307" s="75"/>
      <c r="Q26307" s="75"/>
      <c r="W26307" s="75"/>
      <c r="AD26307" s="77"/>
    </row>
    <row r="26308" spans="16:30" ht="4.5" customHeight="1" x14ac:dyDescent="0.2">
      <c r="P26308" s="75"/>
      <c r="Q26308" s="75"/>
      <c r="W26308" s="75"/>
      <c r="AD26308" s="77"/>
    </row>
    <row r="26309" spans="16:30" ht="4.5" customHeight="1" x14ac:dyDescent="0.2">
      <c r="P26309" s="75"/>
      <c r="Q26309" s="75"/>
      <c r="W26309" s="75"/>
      <c r="AD26309" s="77"/>
    </row>
    <row r="26310" spans="16:30" ht="4.5" customHeight="1" x14ac:dyDescent="0.2">
      <c r="P26310" s="75"/>
      <c r="Q26310" s="75"/>
      <c r="W26310" s="75"/>
      <c r="AD26310" s="77"/>
    </row>
    <row r="26311" spans="16:30" ht="4.5" customHeight="1" x14ac:dyDescent="0.2">
      <c r="P26311" s="75"/>
      <c r="Q26311" s="75"/>
      <c r="W26311" s="75"/>
      <c r="AD26311" s="77"/>
    </row>
    <row r="26312" spans="16:30" ht="4.5" customHeight="1" x14ac:dyDescent="0.2">
      <c r="P26312" s="75"/>
      <c r="Q26312" s="75"/>
      <c r="W26312" s="75"/>
      <c r="AD26312" s="77"/>
    </row>
    <row r="26313" spans="16:30" ht="4.5" customHeight="1" x14ac:dyDescent="0.2">
      <c r="P26313" s="75"/>
      <c r="Q26313" s="75"/>
      <c r="W26313" s="75"/>
      <c r="AD26313" s="77"/>
    </row>
    <row r="26314" spans="16:30" ht="4.5" customHeight="1" x14ac:dyDescent="0.2">
      <c r="P26314" s="75"/>
      <c r="Q26314" s="75"/>
      <c r="W26314" s="75"/>
      <c r="AD26314" s="77"/>
    </row>
    <row r="26315" spans="16:30" ht="4.5" customHeight="1" x14ac:dyDescent="0.2">
      <c r="P26315" s="75"/>
      <c r="Q26315" s="75"/>
      <c r="W26315" s="75"/>
      <c r="AD26315" s="77"/>
    </row>
    <row r="26316" spans="16:30" ht="4.5" customHeight="1" x14ac:dyDescent="0.2">
      <c r="P26316" s="75"/>
      <c r="Q26316" s="75"/>
      <c r="W26316" s="75"/>
      <c r="AD26316" s="77"/>
    </row>
    <row r="26317" spans="16:30" ht="4.5" customHeight="1" x14ac:dyDescent="0.2">
      <c r="P26317" s="75"/>
      <c r="Q26317" s="75"/>
      <c r="W26317" s="75"/>
      <c r="AD26317" s="77"/>
    </row>
    <row r="26318" spans="16:30" ht="4.5" customHeight="1" x14ac:dyDescent="0.2">
      <c r="P26318" s="75"/>
      <c r="Q26318" s="75"/>
      <c r="W26318" s="75"/>
      <c r="AD26318" s="77"/>
    </row>
    <row r="26319" spans="16:30" ht="4.5" customHeight="1" x14ac:dyDescent="0.2">
      <c r="P26319" s="75"/>
      <c r="Q26319" s="75"/>
      <c r="W26319" s="75"/>
      <c r="AD26319" s="77"/>
    </row>
    <row r="26320" spans="16:30" ht="4.5" customHeight="1" x14ac:dyDescent="0.2">
      <c r="P26320" s="75"/>
      <c r="Q26320" s="75"/>
      <c r="W26320" s="75"/>
      <c r="AD26320" s="77"/>
    </row>
    <row r="26321" spans="16:30" ht="4.5" customHeight="1" x14ac:dyDescent="0.2">
      <c r="P26321" s="75"/>
      <c r="Q26321" s="75"/>
      <c r="W26321" s="75"/>
      <c r="AD26321" s="77"/>
    </row>
    <row r="26322" spans="16:30" ht="4.5" customHeight="1" x14ac:dyDescent="0.2">
      <c r="P26322" s="75"/>
      <c r="Q26322" s="75"/>
      <c r="W26322" s="75"/>
      <c r="AD26322" s="77"/>
    </row>
    <row r="26323" spans="16:30" ht="4.5" customHeight="1" x14ac:dyDescent="0.2">
      <c r="P26323" s="75"/>
      <c r="Q26323" s="75"/>
      <c r="W26323" s="75"/>
      <c r="AD26323" s="77"/>
    </row>
    <row r="26324" spans="16:30" ht="4.5" customHeight="1" x14ac:dyDescent="0.2">
      <c r="P26324" s="75"/>
      <c r="Q26324" s="75"/>
      <c r="W26324" s="75"/>
      <c r="AD26324" s="77"/>
    </row>
    <row r="26325" spans="16:30" ht="4.5" customHeight="1" x14ac:dyDescent="0.2">
      <c r="P26325" s="75"/>
      <c r="Q26325" s="75"/>
      <c r="W26325" s="75"/>
      <c r="AD26325" s="77"/>
    </row>
    <row r="26326" spans="16:30" ht="4.5" customHeight="1" x14ac:dyDescent="0.2">
      <c r="P26326" s="75"/>
      <c r="Q26326" s="75"/>
      <c r="W26326" s="75"/>
      <c r="AD26326" s="77"/>
    </row>
    <row r="26327" spans="16:30" ht="4.5" customHeight="1" x14ac:dyDescent="0.2">
      <c r="P26327" s="75"/>
      <c r="Q26327" s="75"/>
      <c r="W26327" s="75"/>
      <c r="AD26327" s="77"/>
    </row>
    <row r="26328" spans="16:30" ht="4.5" customHeight="1" x14ac:dyDescent="0.2">
      <c r="P26328" s="75"/>
      <c r="Q26328" s="75"/>
      <c r="W26328" s="75"/>
      <c r="AD26328" s="77"/>
    </row>
    <row r="26329" spans="16:30" ht="4.5" customHeight="1" x14ac:dyDescent="0.2">
      <c r="P26329" s="75"/>
      <c r="Q26329" s="75"/>
      <c r="W26329" s="75"/>
      <c r="AD26329" s="77"/>
    </row>
    <row r="26330" spans="16:30" ht="4.5" customHeight="1" x14ac:dyDescent="0.2">
      <c r="P26330" s="75"/>
      <c r="Q26330" s="75"/>
      <c r="W26330" s="75"/>
      <c r="AD26330" s="77"/>
    </row>
    <row r="26331" spans="16:30" ht="4.5" customHeight="1" x14ac:dyDescent="0.2">
      <c r="P26331" s="75"/>
      <c r="Q26331" s="75"/>
      <c r="W26331" s="75"/>
      <c r="AD26331" s="77"/>
    </row>
    <row r="26332" spans="16:30" ht="4.5" customHeight="1" x14ac:dyDescent="0.2">
      <c r="P26332" s="75"/>
      <c r="Q26332" s="75"/>
      <c r="W26332" s="75"/>
      <c r="AD26332" s="77"/>
    </row>
    <row r="26333" spans="16:30" ht="4.5" customHeight="1" x14ac:dyDescent="0.2">
      <c r="P26333" s="75"/>
      <c r="Q26333" s="75"/>
      <c r="W26333" s="75"/>
      <c r="AD26333" s="77"/>
    </row>
    <row r="26334" spans="16:30" ht="4.5" customHeight="1" x14ac:dyDescent="0.2">
      <c r="P26334" s="75"/>
      <c r="Q26334" s="75"/>
      <c r="W26334" s="75"/>
      <c r="AD26334" s="77"/>
    </row>
    <row r="26335" spans="16:30" ht="4.5" customHeight="1" x14ac:dyDescent="0.2">
      <c r="P26335" s="75"/>
      <c r="Q26335" s="75"/>
      <c r="W26335" s="75"/>
      <c r="AD26335" s="77"/>
    </row>
    <row r="26336" spans="16:30" ht="4.5" customHeight="1" x14ac:dyDescent="0.2">
      <c r="P26336" s="75"/>
      <c r="Q26336" s="75"/>
      <c r="W26336" s="75"/>
      <c r="AD26336" s="77"/>
    </row>
    <row r="26337" spans="16:30" ht="4.5" customHeight="1" x14ac:dyDescent="0.2">
      <c r="P26337" s="75"/>
      <c r="Q26337" s="75"/>
      <c r="W26337" s="75"/>
      <c r="AD26337" s="77"/>
    </row>
    <row r="26338" spans="16:30" ht="4.5" customHeight="1" x14ac:dyDescent="0.2">
      <c r="P26338" s="75"/>
      <c r="Q26338" s="75"/>
      <c r="W26338" s="75"/>
      <c r="AD26338" s="77"/>
    </row>
    <row r="26339" spans="16:30" ht="4.5" customHeight="1" x14ac:dyDescent="0.2">
      <c r="P26339" s="75"/>
      <c r="Q26339" s="75"/>
      <c r="W26339" s="75"/>
      <c r="AD26339" s="77"/>
    </row>
    <row r="26340" spans="16:30" ht="4.5" customHeight="1" x14ac:dyDescent="0.2">
      <c r="P26340" s="75"/>
      <c r="Q26340" s="75"/>
      <c r="W26340" s="75"/>
      <c r="AD26340" s="77"/>
    </row>
    <row r="26341" spans="16:30" ht="4.5" customHeight="1" x14ac:dyDescent="0.2">
      <c r="P26341" s="75"/>
      <c r="Q26341" s="75"/>
      <c r="W26341" s="75"/>
      <c r="AD26341" s="77"/>
    </row>
    <row r="26342" spans="16:30" ht="4.5" customHeight="1" x14ac:dyDescent="0.2">
      <c r="P26342" s="75"/>
      <c r="Q26342" s="75"/>
      <c r="W26342" s="75"/>
      <c r="AD26342" s="77"/>
    </row>
    <row r="26343" spans="16:30" ht="4.5" customHeight="1" x14ac:dyDescent="0.2">
      <c r="P26343" s="75"/>
      <c r="Q26343" s="75"/>
      <c r="W26343" s="75"/>
      <c r="AD26343" s="77"/>
    </row>
    <row r="26344" spans="16:30" ht="4.5" customHeight="1" x14ac:dyDescent="0.2">
      <c r="P26344" s="75"/>
      <c r="Q26344" s="75"/>
      <c r="W26344" s="75"/>
      <c r="AD26344" s="77"/>
    </row>
    <row r="26345" spans="16:30" ht="4.5" customHeight="1" x14ac:dyDescent="0.2">
      <c r="P26345" s="75"/>
      <c r="Q26345" s="75"/>
      <c r="W26345" s="75"/>
      <c r="AD26345" s="77"/>
    </row>
    <row r="26346" spans="16:30" ht="4.5" customHeight="1" x14ac:dyDescent="0.2">
      <c r="P26346" s="75"/>
      <c r="Q26346" s="75"/>
      <c r="W26346" s="75"/>
      <c r="AD26346" s="77"/>
    </row>
    <row r="26347" spans="16:30" ht="4.5" customHeight="1" x14ac:dyDescent="0.2">
      <c r="P26347" s="75"/>
      <c r="Q26347" s="75"/>
      <c r="W26347" s="75"/>
      <c r="AD26347" s="77"/>
    </row>
    <row r="26348" spans="16:30" ht="4.5" customHeight="1" x14ac:dyDescent="0.2">
      <c r="P26348" s="75"/>
      <c r="Q26348" s="75"/>
      <c r="W26348" s="75"/>
      <c r="AD26348" s="77"/>
    </row>
    <row r="26349" spans="16:30" ht="4.5" customHeight="1" x14ac:dyDescent="0.2">
      <c r="P26349" s="75"/>
      <c r="Q26349" s="75"/>
      <c r="W26349" s="75"/>
      <c r="AD26349" s="77"/>
    </row>
    <row r="26350" spans="16:30" ht="4.5" customHeight="1" x14ac:dyDescent="0.2">
      <c r="P26350" s="75"/>
      <c r="Q26350" s="75"/>
      <c r="W26350" s="75"/>
      <c r="AD26350" s="77"/>
    </row>
    <row r="26351" spans="16:30" ht="4.5" customHeight="1" x14ac:dyDescent="0.2">
      <c r="P26351" s="75"/>
      <c r="Q26351" s="75"/>
      <c r="W26351" s="75"/>
      <c r="AD26351" s="77"/>
    </row>
    <row r="26352" spans="16:30" ht="4.5" customHeight="1" x14ac:dyDescent="0.2">
      <c r="P26352" s="75"/>
      <c r="Q26352" s="75"/>
      <c r="W26352" s="75"/>
      <c r="AD26352" s="77"/>
    </row>
    <row r="26353" spans="16:30" ht="4.5" customHeight="1" x14ac:dyDescent="0.2">
      <c r="P26353" s="75"/>
      <c r="Q26353" s="75"/>
      <c r="W26353" s="75"/>
      <c r="AD26353" s="77"/>
    </row>
    <row r="26354" spans="16:30" ht="4.5" customHeight="1" x14ac:dyDescent="0.2">
      <c r="P26354" s="75"/>
      <c r="Q26354" s="75"/>
      <c r="W26354" s="75"/>
      <c r="AD26354" s="77"/>
    </row>
    <row r="26355" spans="16:30" ht="4.5" customHeight="1" x14ac:dyDescent="0.2">
      <c r="P26355" s="75"/>
      <c r="Q26355" s="75"/>
      <c r="W26355" s="75"/>
      <c r="AD26355" s="77"/>
    </row>
    <row r="26356" spans="16:30" ht="4.5" customHeight="1" x14ac:dyDescent="0.2">
      <c r="P26356" s="75"/>
      <c r="Q26356" s="75"/>
      <c r="W26356" s="75"/>
      <c r="AD26356" s="77"/>
    </row>
    <row r="26357" spans="16:30" ht="4.5" customHeight="1" x14ac:dyDescent="0.2">
      <c r="P26357" s="75"/>
      <c r="Q26357" s="75"/>
      <c r="W26357" s="75"/>
      <c r="AD26357" s="77"/>
    </row>
    <row r="26358" spans="16:30" ht="4.5" customHeight="1" x14ac:dyDescent="0.2">
      <c r="P26358" s="75"/>
      <c r="Q26358" s="75"/>
      <c r="W26358" s="75"/>
      <c r="AD26358" s="77"/>
    </row>
    <row r="26359" spans="16:30" ht="4.5" customHeight="1" x14ac:dyDescent="0.2">
      <c r="P26359" s="75"/>
      <c r="Q26359" s="75"/>
      <c r="W26359" s="75"/>
      <c r="AD26359" s="77"/>
    </row>
    <row r="26360" spans="16:30" ht="4.5" customHeight="1" x14ac:dyDescent="0.2">
      <c r="P26360" s="75"/>
      <c r="Q26360" s="75"/>
      <c r="W26360" s="75"/>
      <c r="AD26360" s="77"/>
    </row>
    <row r="26361" spans="16:30" ht="4.5" customHeight="1" x14ac:dyDescent="0.2">
      <c r="P26361" s="75"/>
      <c r="Q26361" s="75"/>
      <c r="W26361" s="75"/>
      <c r="AD26361" s="77"/>
    </row>
    <row r="26362" spans="16:30" ht="4.5" customHeight="1" x14ac:dyDescent="0.2">
      <c r="P26362" s="75"/>
      <c r="Q26362" s="75"/>
      <c r="W26362" s="75"/>
      <c r="AD26362" s="77"/>
    </row>
    <row r="26363" spans="16:30" ht="4.5" customHeight="1" x14ac:dyDescent="0.2">
      <c r="P26363" s="75"/>
      <c r="Q26363" s="75"/>
      <c r="W26363" s="75"/>
      <c r="AD26363" s="77"/>
    </row>
    <row r="26364" spans="16:30" ht="4.5" customHeight="1" x14ac:dyDescent="0.2">
      <c r="P26364" s="75"/>
      <c r="Q26364" s="75"/>
      <c r="W26364" s="75"/>
      <c r="AD26364" s="77"/>
    </row>
    <row r="26365" spans="16:30" ht="4.5" customHeight="1" x14ac:dyDescent="0.2">
      <c r="P26365" s="75"/>
      <c r="Q26365" s="75"/>
      <c r="W26365" s="75"/>
      <c r="AD26365" s="77"/>
    </row>
    <row r="26366" spans="16:30" ht="4.5" customHeight="1" x14ac:dyDescent="0.2">
      <c r="P26366" s="75"/>
      <c r="Q26366" s="75"/>
      <c r="W26366" s="75"/>
      <c r="AD26366" s="77"/>
    </row>
    <row r="26367" spans="16:30" ht="4.5" customHeight="1" x14ac:dyDescent="0.2">
      <c r="P26367" s="75"/>
      <c r="Q26367" s="75"/>
      <c r="W26367" s="75"/>
      <c r="AD26367" s="77"/>
    </row>
    <row r="26368" spans="16:30" ht="4.5" customHeight="1" x14ac:dyDescent="0.2">
      <c r="P26368" s="75"/>
      <c r="Q26368" s="75"/>
      <c r="W26368" s="75"/>
      <c r="AD26368" s="77"/>
    </row>
    <row r="26369" spans="16:30" ht="4.5" customHeight="1" x14ac:dyDescent="0.2">
      <c r="P26369" s="75"/>
      <c r="Q26369" s="75"/>
      <c r="W26369" s="75"/>
      <c r="AD26369" s="77"/>
    </row>
    <row r="26370" spans="16:30" ht="4.5" customHeight="1" x14ac:dyDescent="0.2">
      <c r="P26370" s="75"/>
      <c r="Q26370" s="75"/>
      <c r="W26370" s="75"/>
      <c r="AD26370" s="77"/>
    </row>
    <row r="26371" spans="16:30" ht="4.5" customHeight="1" x14ac:dyDescent="0.2">
      <c r="P26371" s="75"/>
      <c r="Q26371" s="75"/>
      <c r="W26371" s="75"/>
      <c r="AD26371" s="77"/>
    </row>
    <row r="26372" spans="16:30" ht="4.5" customHeight="1" x14ac:dyDescent="0.2">
      <c r="P26372" s="75"/>
      <c r="Q26372" s="75"/>
      <c r="W26372" s="75"/>
      <c r="AD26372" s="77"/>
    </row>
    <row r="26373" spans="16:30" ht="4.5" customHeight="1" x14ac:dyDescent="0.2">
      <c r="P26373" s="75"/>
      <c r="Q26373" s="75"/>
      <c r="W26373" s="75"/>
      <c r="AD26373" s="77"/>
    </row>
    <row r="26374" spans="16:30" ht="4.5" customHeight="1" x14ac:dyDescent="0.2">
      <c r="P26374" s="75"/>
      <c r="Q26374" s="75"/>
      <c r="W26374" s="75"/>
      <c r="AD26374" s="77"/>
    </row>
    <row r="26375" spans="16:30" ht="4.5" customHeight="1" x14ac:dyDescent="0.2">
      <c r="P26375" s="75"/>
      <c r="Q26375" s="75"/>
      <c r="W26375" s="75"/>
      <c r="AD26375" s="77"/>
    </row>
    <row r="26376" spans="16:30" ht="4.5" customHeight="1" x14ac:dyDescent="0.2">
      <c r="P26376" s="75"/>
      <c r="Q26376" s="75"/>
      <c r="W26376" s="75"/>
      <c r="AD26376" s="77"/>
    </row>
    <row r="26377" spans="16:30" ht="4.5" customHeight="1" x14ac:dyDescent="0.2">
      <c r="P26377" s="75"/>
      <c r="Q26377" s="75"/>
      <c r="W26377" s="75"/>
      <c r="AD26377" s="77"/>
    </row>
    <row r="26378" spans="16:30" ht="4.5" customHeight="1" x14ac:dyDescent="0.2">
      <c r="P26378" s="75"/>
      <c r="Q26378" s="75"/>
      <c r="W26378" s="75"/>
      <c r="AD26378" s="77"/>
    </row>
    <row r="26379" spans="16:30" ht="4.5" customHeight="1" x14ac:dyDescent="0.2">
      <c r="P26379" s="75"/>
      <c r="Q26379" s="75"/>
      <c r="W26379" s="75"/>
      <c r="AD26379" s="77"/>
    </row>
    <row r="26380" spans="16:30" ht="4.5" customHeight="1" x14ac:dyDescent="0.2">
      <c r="P26380" s="75"/>
      <c r="Q26380" s="75"/>
      <c r="W26380" s="75"/>
      <c r="AD26380" s="77"/>
    </row>
    <row r="26381" spans="16:30" ht="4.5" customHeight="1" x14ac:dyDescent="0.2">
      <c r="P26381" s="75"/>
      <c r="Q26381" s="75"/>
      <c r="W26381" s="75"/>
      <c r="AD26381" s="77"/>
    </row>
    <row r="26382" spans="16:30" ht="4.5" customHeight="1" x14ac:dyDescent="0.2">
      <c r="P26382" s="75"/>
      <c r="Q26382" s="75"/>
      <c r="W26382" s="75"/>
      <c r="AD26382" s="77"/>
    </row>
    <row r="26383" spans="16:30" ht="4.5" customHeight="1" x14ac:dyDescent="0.2">
      <c r="P26383" s="75"/>
      <c r="Q26383" s="75"/>
      <c r="W26383" s="75"/>
      <c r="AD26383" s="77"/>
    </row>
    <row r="26384" spans="16:30" ht="4.5" customHeight="1" x14ac:dyDescent="0.2">
      <c r="P26384" s="75"/>
      <c r="Q26384" s="75"/>
      <c r="W26384" s="75"/>
      <c r="AD26384" s="77"/>
    </row>
    <row r="26385" spans="16:30" ht="4.5" customHeight="1" x14ac:dyDescent="0.2">
      <c r="P26385" s="75"/>
      <c r="Q26385" s="75"/>
      <c r="W26385" s="75"/>
      <c r="AD26385" s="77"/>
    </row>
    <row r="26386" spans="16:30" ht="4.5" customHeight="1" x14ac:dyDescent="0.2">
      <c r="P26386" s="75"/>
      <c r="Q26386" s="75"/>
      <c r="W26386" s="75"/>
      <c r="AD26386" s="77"/>
    </row>
    <row r="26387" spans="16:30" ht="4.5" customHeight="1" x14ac:dyDescent="0.2">
      <c r="P26387" s="75"/>
      <c r="Q26387" s="75"/>
      <c r="W26387" s="75"/>
      <c r="AD26387" s="77"/>
    </row>
    <row r="26388" spans="16:30" ht="4.5" customHeight="1" x14ac:dyDescent="0.2">
      <c r="P26388" s="75"/>
      <c r="Q26388" s="75"/>
      <c r="W26388" s="75"/>
      <c r="AD26388" s="77"/>
    </row>
    <row r="26389" spans="16:30" ht="4.5" customHeight="1" x14ac:dyDescent="0.2">
      <c r="P26389" s="75"/>
      <c r="Q26389" s="75"/>
      <c r="W26389" s="75"/>
      <c r="AD26389" s="77"/>
    </row>
    <row r="26390" spans="16:30" ht="4.5" customHeight="1" x14ac:dyDescent="0.2">
      <c r="P26390" s="75"/>
      <c r="Q26390" s="75"/>
      <c r="W26390" s="75"/>
      <c r="AD26390" s="77"/>
    </row>
    <row r="26391" spans="16:30" ht="4.5" customHeight="1" x14ac:dyDescent="0.2">
      <c r="P26391" s="75"/>
      <c r="Q26391" s="75"/>
      <c r="W26391" s="75"/>
      <c r="AD26391" s="77"/>
    </row>
    <row r="26392" spans="16:30" ht="4.5" customHeight="1" x14ac:dyDescent="0.2">
      <c r="P26392" s="75"/>
      <c r="Q26392" s="75"/>
      <c r="W26392" s="75"/>
      <c r="AD26392" s="77"/>
    </row>
    <row r="26393" spans="16:30" ht="4.5" customHeight="1" x14ac:dyDescent="0.2">
      <c r="P26393" s="75"/>
      <c r="Q26393" s="75"/>
      <c r="W26393" s="75"/>
      <c r="AD26393" s="77"/>
    </row>
    <row r="26394" spans="16:30" ht="4.5" customHeight="1" x14ac:dyDescent="0.2">
      <c r="P26394" s="75"/>
      <c r="Q26394" s="75"/>
      <c r="W26394" s="75"/>
      <c r="AD26394" s="77"/>
    </row>
    <row r="26395" spans="16:30" ht="4.5" customHeight="1" x14ac:dyDescent="0.2">
      <c r="P26395" s="75"/>
      <c r="Q26395" s="75"/>
      <c r="W26395" s="75"/>
      <c r="AD26395" s="77"/>
    </row>
    <row r="26396" spans="16:30" ht="4.5" customHeight="1" x14ac:dyDescent="0.2">
      <c r="P26396" s="75"/>
      <c r="Q26396" s="75"/>
      <c r="W26396" s="75"/>
      <c r="AD26396" s="77"/>
    </row>
    <row r="26397" spans="16:30" ht="4.5" customHeight="1" x14ac:dyDescent="0.2">
      <c r="P26397" s="75"/>
      <c r="Q26397" s="75"/>
      <c r="W26397" s="75"/>
      <c r="AD26397" s="77"/>
    </row>
    <row r="26398" spans="16:30" ht="4.5" customHeight="1" x14ac:dyDescent="0.2">
      <c r="P26398" s="75"/>
      <c r="Q26398" s="75"/>
      <c r="W26398" s="75"/>
      <c r="AD26398" s="77"/>
    </row>
    <row r="26399" spans="16:30" ht="4.5" customHeight="1" x14ac:dyDescent="0.2">
      <c r="P26399" s="75"/>
      <c r="Q26399" s="75"/>
      <c r="W26399" s="75"/>
      <c r="AD26399" s="77"/>
    </row>
    <row r="26400" spans="16:30" ht="4.5" customHeight="1" x14ac:dyDescent="0.2">
      <c r="P26400" s="75"/>
      <c r="Q26400" s="75"/>
      <c r="W26400" s="75"/>
      <c r="AD26400" s="77"/>
    </row>
    <row r="26401" spans="16:30" ht="4.5" customHeight="1" x14ac:dyDescent="0.2">
      <c r="P26401" s="75"/>
      <c r="Q26401" s="75"/>
      <c r="W26401" s="75"/>
      <c r="AD26401" s="77"/>
    </row>
    <row r="26402" spans="16:30" ht="4.5" customHeight="1" x14ac:dyDescent="0.2">
      <c r="P26402" s="75"/>
      <c r="Q26402" s="75"/>
      <c r="W26402" s="75"/>
      <c r="AD26402" s="77"/>
    </row>
    <row r="26403" spans="16:30" ht="4.5" customHeight="1" x14ac:dyDescent="0.2">
      <c r="P26403" s="75"/>
      <c r="Q26403" s="75"/>
      <c r="W26403" s="75"/>
      <c r="AD26403" s="77"/>
    </row>
    <row r="26404" spans="16:30" ht="4.5" customHeight="1" x14ac:dyDescent="0.2">
      <c r="P26404" s="75"/>
      <c r="Q26404" s="75"/>
      <c r="W26404" s="75"/>
      <c r="AD26404" s="77"/>
    </row>
    <row r="26405" spans="16:30" ht="4.5" customHeight="1" x14ac:dyDescent="0.2">
      <c r="P26405" s="75"/>
      <c r="Q26405" s="75"/>
      <c r="W26405" s="75"/>
      <c r="AD26405" s="77"/>
    </row>
    <row r="26406" spans="16:30" ht="4.5" customHeight="1" x14ac:dyDescent="0.2">
      <c r="P26406" s="75"/>
      <c r="Q26406" s="75"/>
      <c r="W26406" s="75"/>
      <c r="AD26406" s="77"/>
    </row>
    <row r="26407" spans="16:30" ht="4.5" customHeight="1" x14ac:dyDescent="0.2">
      <c r="P26407" s="75"/>
      <c r="Q26407" s="75"/>
      <c r="W26407" s="75"/>
      <c r="AD26407" s="77"/>
    </row>
    <row r="26408" spans="16:30" ht="4.5" customHeight="1" x14ac:dyDescent="0.2">
      <c r="P26408" s="75"/>
      <c r="Q26408" s="75"/>
      <c r="W26408" s="75"/>
      <c r="AD26408" s="77"/>
    </row>
    <row r="26409" spans="16:30" ht="4.5" customHeight="1" x14ac:dyDescent="0.2">
      <c r="P26409" s="75"/>
      <c r="Q26409" s="75"/>
      <c r="W26409" s="75"/>
      <c r="AD26409" s="77"/>
    </row>
    <row r="26410" spans="16:30" ht="4.5" customHeight="1" x14ac:dyDescent="0.2">
      <c r="P26410" s="75"/>
      <c r="Q26410" s="75"/>
      <c r="W26410" s="75"/>
      <c r="AD26410" s="77"/>
    </row>
    <row r="26411" spans="16:30" ht="4.5" customHeight="1" x14ac:dyDescent="0.2">
      <c r="P26411" s="75"/>
      <c r="Q26411" s="75"/>
      <c r="W26411" s="75"/>
      <c r="AD26411" s="77"/>
    </row>
    <row r="26412" spans="16:30" ht="4.5" customHeight="1" x14ac:dyDescent="0.2">
      <c r="P26412" s="75"/>
      <c r="Q26412" s="75"/>
      <c r="W26412" s="75"/>
      <c r="AD26412" s="77"/>
    </row>
    <row r="26413" spans="16:30" ht="4.5" customHeight="1" x14ac:dyDescent="0.2">
      <c r="P26413" s="75"/>
      <c r="Q26413" s="75"/>
      <c r="W26413" s="75"/>
      <c r="AD26413" s="77"/>
    </row>
    <row r="26414" spans="16:30" ht="4.5" customHeight="1" x14ac:dyDescent="0.2">
      <c r="P26414" s="75"/>
      <c r="Q26414" s="75"/>
      <c r="W26414" s="75"/>
      <c r="AD26414" s="77"/>
    </row>
    <row r="26415" spans="16:30" ht="4.5" customHeight="1" x14ac:dyDescent="0.2">
      <c r="P26415" s="75"/>
      <c r="Q26415" s="75"/>
      <c r="W26415" s="75"/>
      <c r="AD26415" s="77"/>
    </row>
    <row r="26416" spans="16:30" ht="4.5" customHeight="1" x14ac:dyDescent="0.2">
      <c r="P26416" s="75"/>
      <c r="Q26416" s="75"/>
      <c r="W26416" s="75"/>
      <c r="AD26416" s="77"/>
    </row>
    <row r="26417" spans="16:30" ht="4.5" customHeight="1" x14ac:dyDescent="0.2">
      <c r="P26417" s="75"/>
      <c r="Q26417" s="75"/>
      <c r="W26417" s="75"/>
      <c r="AD26417" s="77"/>
    </row>
    <row r="26418" spans="16:30" ht="4.5" customHeight="1" x14ac:dyDescent="0.2">
      <c r="P26418" s="75"/>
      <c r="Q26418" s="75"/>
      <c r="W26418" s="75"/>
      <c r="AD26418" s="77"/>
    </row>
    <row r="26419" spans="16:30" ht="4.5" customHeight="1" x14ac:dyDescent="0.2">
      <c r="P26419" s="75"/>
      <c r="Q26419" s="75"/>
      <c r="W26419" s="75"/>
      <c r="AD26419" s="77"/>
    </row>
    <row r="26420" spans="16:30" ht="4.5" customHeight="1" x14ac:dyDescent="0.2">
      <c r="P26420" s="75"/>
      <c r="Q26420" s="75"/>
      <c r="W26420" s="75"/>
      <c r="AD26420" s="77"/>
    </row>
    <row r="26421" spans="16:30" ht="4.5" customHeight="1" x14ac:dyDescent="0.2">
      <c r="P26421" s="75"/>
      <c r="Q26421" s="75"/>
      <c r="W26421" s="75"/>
      <c r="AD26421" s="77"/>
    </row>
    <row r="26422" spans="16:30" ht="4.5" customHeight="1" x14ac:dyDescent="0.2">
      <c r="P26422" s="75"/>
      <c r="Q26422" s="75"/>
      <c r="W26422" s="75"/>
      <c r="AD26422" s="77"/>
    </row>
    <row r="26423" spans="16:30" ht="4.5" customHeight="1" x14ac:dyDescent="0.2">
      <c r="P26423" s="75"/>
      <c r="Q26423" s="75"/>
      <c r="W26423" s="75"/>
      <c r="AD26423" s="77"/>
    </row>
    <row r="26424" spans="16:30" ht="4.5" customHeight="1" x14ac:dyDescent="0.2">
      <c r="P26424" s="75"/>
      <c r="Q26424" s="75"/>
      <c r="W26424" s="75"/>
      <c r="AD26424" s="77"/>
    </row>
    <row r="26425" spans="16:30" ht="4.5" customHeight="1" x14ac:dyDescent="0.2">
      <c r="P26425" s="75"/>
      <c r="Q26425" s="75"/>
      <c r="W26425" s="75"/>
      <c r="AD26425" s="77"/>
    </row>
    <row r="26426" spans="16:30" ht="4.5" customHeight="1" x14ac:dyDescent="0.2">
      <c r="P26426" s="75"/>
      <c r="Q26426" s="75"/>
      <c r="W26426" s="75"/>
      <c r="AD26426" s="77"/>
    </row>
    <row r="26427" spans="16:30" ht="4.5" customHeight="1" x14ac:dyDescent="0.2">
      <c r="P26427" s="75"/>
      <c r="Q26427" s="75"/>
      <c r="W26427" s="75"/>
      <c r="AD26427" s="77"/>
    </row>
    <row r="26428" spans="16:30" ht="4.5" customHeight="1" x14ac:dyDescent="0.2">
      <c r="P26428" s="75"/>
      <c r="Q26428" s="75"/>
      <c r="W26428" s="75"/>
      <c r="AD26428" s="77"/>
    </row>
    <row r="26429" spans="16:30" ht="4.5" customHeight="1" x14ac:dyDescent="0.2">
      <c r="P26429" s="75"/>
      <c r="Q26429" s="75"/>
      <c r="W26429" s="75"/>
      <c r="AD26429" s="77"/>
    </row>
    <row r="26430" spans="16:30" ht="4.5" customHeight="1" x14ac:dyDescent="0.2">
      <c r="P26430" s="75"/>
      <c r="Q26430" s="75"/>
      <c r="W26430" s="75"/>
      <c r="AD26430" s="77"/>
    </row>
    <row r="26431" spans="16:30" ht="4.5" customHeight="1" x14ac:dyDescent="0.2">
      <c r="P26431" s="75"/>
      <c r="Q26431" s="75"/>
      <c r="W26431" s="75"/>
      <c r="AD26431" s="77"/>
    </row>
    <row r="26432" spans="16:30" ht="4.5" customHeight="1" x14ac:dyDescent="0.2">
      <c r="P26432" s="75"/>
      <c r="Q26432" s="75"/>
      <c r="W26432" s="75"/>
      <c r="AD26432" s="77"/>
    </row>
    <row r="26433" spans="16:30" ht="4.5" customHeight="1" x14ac:dyDescent="0.2">
      <c r="P26433" s="75"/>
      <c r="Q26433" s="75"/>
      <c r="W26433" s="75"/>
      <c r="AD26433" s="77"/>
    </row>
    <row r="26434" spans="16:30" ht="4.5" customHeight="1" x14ac:dyDescent="0.2">
      <c r="P26434" s="75"/>
      <c r="Q26434" s="75"/>
      <c r="W26434" s="75"/>
      <c r="AD26434" s="77"/>
    </row>
    <row r="26435" spans="16:30" ht="4.5" customHeight="1" x14ac:dyDescent="0.2">
      <c r="P26435" s="75"/>
      <c r="Q26435" s="75"/>
      <c r="W26435" s="75"/>
      <c r="AD26435" s="77"/>
    </row>
    <row r="26436" spans="16:30" ht="4.5" customHeight="1" x14ac:dyDescent="0.2">
      <c r="P26436" s="75"/>
      <c r="Q26436" s="75"/>
      <c r="W26436" s="75"/>
      <c r="AD26436" s="77"/>
    </row>
    <row r="26437" spans="16:30" ht="4.5" customHeight="1" x14ac:dyDescent="0.2">
      <c r="P26437" s="75"/>
      <c r="Q26437" s="75"/>
      <c r="W26437" s="75"/>
      <c r="AD26437" s="77"/>
    </row>
    <row r="26438" spans="16:30" ht="4.5" customHeight="1" x14ac:dyDescent="0.2">
      <c r="P26438" s="75"/>
      <c r="Q26438" s="75"/>
      <c r="W26438" s="75"/>
      <c r="AD26438" s="77"/>
    </row>
    <row r="26439" spans="16:30" ht="4.5" customHeight="1" x14ac:dyDescent="0.2">
      <c r="P26439" s="75"/>
      <c r="Q26439" s="75"/>
      <c r="W26439" s="75"/>
      <c r="AD26439" s="77"/>
    </row>
    <row r="26440" spans="16:30" ht="4.5" customHeight="1" x14ac:dyDescent="0.2">
      <c r="P26440" s="75"/>
      <c r="Q26440" s="75"/>
      <c r="W26440" s="75"/>
      <c r="AD26440" s="77"/>
    </row>
    <row r="26441" spans="16:30" ht="4.5" customHeight="1" x14ac:dyDescent="0.2">
      <c r="P26441" s="75"/>
      <c r="Q26441" s="75"/>
      <c r="W26441" s="75"/>
      <c r="AD26441" s="77"/>
    </row>
    <row r="26442" spans="16:30" ht="4.5" customHeight="1" x14ac:dyDescent="0.2">
      <c r="P26442" s="75"/>
      <c r="Q26442" s="75"/>
      <c r="W26442" s="75"/>
      <c r="AD26442" s="77"/>
    </row>
    <row r="26443" spans="16:30" ht="4.5" customHeight="1" x14ac:dyDescent="0.2">
      <c r="P26443" s="75"/>
      <c r="Q26443" s="75"/>
      <c r="W26443" s="75"/>
      <c r="AD26443" s="77"/>
    </row>
    <row r="26444" spans="16:30" ht="4.5" customHeight="1" x14ac:dyDescent="0.2">
      <c r="P26444" s="75"/>
      <c r="Q26444" s="75"/>
      <c r="W26444" s="75"/>
      <c r="AD26444" s="77"/>
    </row>
    <row r="26445" spans="16:30" ht="4.5" customHeight="1" x14ac:dyDescent="0.2">
      <c r="P26445" s="75"/>
      <c r="Q26445" s="75"/>
      <c r="W26445" s="75"/>
      <c r="AD26445" s="77"/>
    </row>
    <row r="26446" spans="16:30" ht="4.5" customHeight="1" x14ac:dyDescent="0.2">
      <c r="P26446" s="75"/>
      <c r="Q26446" s="75"/>
      <c r="W26446" s="75"/>
      <c r="AD26446" s="77"/>
    </row>
    <row r="26447" spans="16:30" ht="4.5" customHeight="1" x14ac:dyDescent="0.2">
      <c r="P26447" s="75"/>
      <c r="Q26447" s="75"/>
      <c r="W26447" s="75"/>
      <c r="AD26447" s="77"/>
    </row>
    <row r="26448" spans="16:30" ht="4.5" customHeight="1" x14ac:dyDescent="0.2">
      <c r="P26448" s="75"/>
      <c r="Q26448" s="75"/>
      <c r="W26448" s="75"/>
      <c r="AD26448" s="77"/>
    </row>
    <row r="26449" spans="16:30" ht="4.5" customHeight="1" x14ac:dyDescent="0.2">
      <c r="P26449" s="75"/>
      <c r="Q26449" s="75"/>
      <c r="W26449" s="75"/>
      <c r="AD26449" s="77"/>
    </row>
    <row r="26450" spans="16:30" ht="4.5" customHeight="1" x14ac:dyDescent="0.2">
      <c r="P26450" s="75"/>
      <c r="Q26450" s="75"/>
      <c r="W26450" s="75"/>
      <c r="AD26450" s="77"/>
    </row>
    <row r="26451" spans="16:30" ht="4.5" customHeight="1" x14ac:dyDescent="0.2">
      <c r="P26451" s="75"/>
      <c r="Q26451" s="75"/>
      <c r="W26451" s="75"/>
      <c r="AD26451" s="77"/>
    </row>
    <row r="26452" spans="16:30" ht="4.5" customHeight="1" x14ac:dyDescent="0.2">
      <c r="P26452" s="75"/>
      <c r="Q26452" s="75"/>
      <c r="W26452" s="75"/>
      <c r="AD26452" s="77"/>
    </row>
    <row r="26453" spans="16:30" ht="4.5" customHeight="1" x14ac:dyDescent="0.2">
      <c r="P26453" s="75"/>
      <c r="Q26453" s="75"/>
      <c r="W26453" s="75"/>
      <c r="AD26453" s="77"/>
    </row>
    <row r="26454" spans="16:30" ht="4.5" customHeight="1" x14ac:dyDescent="0.2">
      <c r="P26454" s="75"/>
      <c r="Q26454" s="75"/>
      <c r="W26454" s="75"/>
      <c r="AD26454" s="77"/>
    </row>
    <row r="26455" spans="16:30" ht="4.5" customHeight="1" x14ac:dyDescent="0.2">
      <c r="P26455" s="75"/>
      <c r="Q26455" s="75"/>
      <c r="W26455" s="75"/>
      <c r="AD26455" s="77"/>
    </row>
    <row r="26456" spans="16:30" ht="4.5" customHeight="1" x14ac:dyDescent="0.2">
      <c r="P26456" s="75"/>
      <c r="Q26456" s="75"/>
      <c r="W26456" s="75"/>
      <c r="AD26456" s="77"/>
    </row>
    <row r="26457" spans="16:30" ht="4.5" customHeight="1" x14ac:dyDescent="0.2">
      <c r="P26457" s="75"/>
      <c r="Q26457" s="75"/>
      <c r="W26457" s="75"/>
      <c r="AD26457" s="77"/>
    </row>
    <row r="26458" spans="16:30" ht="4.5" customHeight="1" x14ac:dyDescent="0.2">
      <c r="P26458" s="75"/>
      <c r="Q26458" s="75"/>
      <c r="W26458" s="75"/>
      <c r="AD26458" s="77"/>
    </row>
    <row r="26459" spans="16:30" ht="4.5" customHeight="1" x14ac:dyDescent="0.2">
      <c r="P26459" s="75"/>
      <c r="Q26459" s="75"/>
      <c r="W26459" s="75"/>
      <c r="AD26459" s="77"/>
    </row>
    <row r="26460" spans="16:30" ht="4.5" customHeight="1" x14ac:dyDescent="0.2">
      <c r="P26460" s="75"/>
      <c r="Q26460" s="75"/>
      <c r="W26460" s="75"/>
      <c r="AD26460" s="77"/>
    </row>
    <row r="26461" spans="16:30" ht="4.5" customHeight="1" x14ac:dyDescent="0.2">
      <c r="P26461" s="75"/>
      <c r="Q26461" s="75"/>
      <c r="W26461" s="75"/>
      <c r="AD26461" s="77"/>
    </row>
    <row r="26462" spans="16:30" ht="4.5" customHeight="1" x14ac:dyDescent="0.2">
      <c r="P26462" s="75"/>
      <c r="Q26462" s="75"/>
      <c r="W26462" s="75"/>
      <c r="AD26462" s="77"/>
    </row>
    <row r="26463" spans="16:30" ht="4.5" customHeight="1" x14ac:dyDescent="0.2">
      <c r="P26463" s="75"/>
      <c r="Q26463" s="75"/>
      <c r="W26463" s="75"/>
      <c r="AD26463" s="77"/>
    </row>
    <row r="26464" spans="16:30" ht="4.5" customHeight="1" x14ac:dyDescent="0.2">
      <c r="P26464" s="75"/>
      <c r="Q26464" s="75"/>
      <c r="W26464" s="75"/>
      <c r="AD26464" s="77"/>
    </row>
    <row r="26465" spans="16:30" ht="4.5" customHeight="1" x14ac:dyDescent="0.2">
      <c r="P26465" s="75"/>
      <c r="Q26465" s="75"/>
      <c r="W26465" s="75"/>
      <c r="AD26465" s="77"/>
    </row>
    <row r="26466" spans="16:30" ht="4.5" customHeight="1" x14ac:dyDescent="0.2">
      <c r="P26466" s="75"/>
      <c r="Q26466" s="75"/>
      <c r="W26466" s="75"/>
      <c r="AD26466" s="77"/>
    </row>
    <row r="26467" spans="16:30" ht="4.5" customHeight="1" x14ac:dyDescent="0.2">
      <c r="P26467" s="75"/>
      <c r="Q26467" s="75"/>
      <c r="W26467" s="75"/>
      <c r="AD26467" s="77"/>
    </row>
    <row r="26468" spans="16:30" ht="4.5" customHeight="1" x14ac:dyDescent="0.2">
      <c r="P26468" s="75"/>
      <c r="Q26468" s="75"/>
      <c r="W26468" s="75"/>
      <c r="AD26468" s="77"/>
    </row>
    <row r="26469" spans="16:30" ht="4.5" customHeight="1" x14ac:dyDescent="0.2">
      <c r="P26469" s="75"/>
      <c r="Q26469" s="75"/>
      <c r="W26469" s="75"/>
      <c r="AD26469" s="77"/>
    </row>
    <row r="26470" spans="16:30" ht="4.5" customHeight="1" x14ac:dyDescent="0.2">
      <c r="P26470" s="75"/>
      <c r="Q26470" s="75"/>
      <c r="W26470" s="75"/>
      <c r="AD26470" s="77"/>
    </row>
    <row r="26471" spans="16:30" ht="4.5" customHeight="1" x14ac:dyDescent="0.2">
      <c r="P26471" s="75"/>
      <c r="Q26471" s="75"/>
      <c r="W26471" s="75"/>
      <c r="AD26471" s="77"/>
    </row>
    <row r="26472" spans="16:30" ht="4.5" customHeight="1" x14ac:dyDescent="0.2">
      <c r="P26472" s="75"/>
      <c r="Q26472" s="75"/>
      <c r="W26472" s="75"/>
      <c r="AD26472" s="77"/>
    </row>
    <row r="26473" spans="16:30" ht="4.5" customHeight="1" x14ac:dyDescent="0.2">
      <c r="P26473" s="75"/>
      <c r="Q26473" s="75"/>
      <c r="W26473" s="75"/>
      <c r="AD26473" s="77"/>
    </row>
    <row r="26474" spans="16:30" ht="4.5" customHeight="1" x14ac:dyDescent="0.2">
      <c r="P26474" s="75"/>
      <c r="Q26474" s="75"/>
      <c r="W26474" s="75"/>
      <c r="AD26474" s="77"/>
    </row>
    <row r="26475" spans="16:30" ht="4.5" customHeight="1" x14ac:dyDescent="0.2">
      <c r="P26475" s="75"/>
      <c r="Q26475" s="75"/>
      <c r="W26475" s="75"/>
      <c r="AD26475" s="77"/>
    </row>
    <row r="26476" spans="16:30" ht="4.5" customHeight="1" x14ac:dyDescent="0.2">
      <c r="P26476" s="75"/>
      <c r="Q26476" s="75"/>
      <c r="W26476" s="75"/>
      <c r="AD26476" s="77"/>
    </row>
    <row r="26477" spans="16:30" ht="4.5" customHeight="1" x14ac:dyDescent="0.2">
      <c r="P26477" s="75"/>
      <c r="Q26477" s="75"/>
      <c r="W26477" s="75"/>
      <c r="AD26477" s="77"/>
    </row>
    <row r="26478" spans="16:30" ht="4.5" customHeight="1" x14ac:dyDescent="0.2">
      <c r="P26478" s="75"/>
      <c r="Q26478" s="75"/>
      <c r="W26478" s="75"/>
      <c r="AD26478" s="77"/>
    </row>
    <row r="26479" spans="16:30" ht="4.5" customHeight="1" x14ac:dyDescent="0.2">
      <c r="P26479" s="75"/>
      <c r="Q26479" s="75"/>
      <c r="W26479" s="75"/>
      <c r="AD26479" s="77"/>
    </row>
    <row r="26480" spans="16:30" ht="4.5" customHeight="1" x14ac:dyDescent="0.2">
      <c r="P26480" s="75"/>
      <c r="Q26480" s="75"/>
      <c r="W26480" s="75"/>
      <c r="AD26480" s="77"/>
    </row>
    <row r="26481" spans="16:30" ht="4.5" customHeight="1" x14ac:dyDescent="0.2">
      <c r="P26481" s="75"/>
      <c r="Q26481" s="75"/>
      <c r="W26481" s="75"/>
      <c r="AD26481" s="77"/>
    </row>
    <row r="26482" spans="16:30" ht="4.5" customHeight="1" x14ac:dyDescent="0.2">
      <c r="P26482" s="75"/>
      <c r="Q26482" s="75"/>
      <c r="W26482" s="75"/>
      <c r="AD26482" s="77"/>
    </row>
    <row r="26483" spans="16:30" ht="4.5" customHeight="1" x14ac:dyDescent="0.2">
      <c r="P26483" s="75"/>
      <c r="Q26483" s="75"/>
      <c r="W26483" s="75"/>
      <c r="AD26483" s="77"/>
    </row>
    <row r="26484" spans="16:30" ht="4.5" customHeight="1" x14ac:dyDescent="0.2">
      <c r="P26484" s="75"/>
      <c r="Q26484" s="75"/>
      <c r="W26484" s="75"/>
      <c r="AD26484" s="77"/>
    </row>
    <row r="26485" spans="16:30" ht="4.5" customHeight="1" x14ac:dyDescent="0.2">
      <c r="P26485" s="75"/>
      <c r="Q26485" s="75"/>
      <c r="W26485" s="75"/>
      <c r="AD26485" s="77"/>
    </row>
    <row r="26486" spans="16:30" ht="4.5" customHeight="1" x14ac:dyDescent="0.2">
      <c r="P26486" s="75"/>
      <c r="Q26486" s="75"/>
      <c r="W26486" s="75"/>
      <c r="AD26486" s="77"/>
    </row>
    <row r="26487" spans="16:30" ht="4.5" customHeight="1" x14ac:dyDescent="0.2">
      <c r="P26487" s="75"/>
      <c r="Q26487" s="75"/>
      <c r="W26487" s="75"/>
      <c r="AD26487" s="77"/>
    </row>
    <row r="26488" spans="16:30" ht="4.5" customHeight="1" x14ac:dyDescent="0.2">
      <c r="P26488" s="75"/>
      <c r="Q26488" s="75"/>
      <c r="W26488" s="75"/>
      <c r="AD26488" s="77"/>
    </row>
    <row r="26489" spans="16:30" ht="4.5" customHeight="1" x14ac:dyDescent="0.2">
      <c r="P26489" s="75"/>
      <c r="Q26489" s="75"/>
      <c r="W26489" s="75"/>
      <c r="AD26489" s="77"/>
    </row>
    <row r="26490" spans="16:30" ht="4.5" customHeight="1" x14ac:dyDescent="0.2">
      <c r="P26490" s="75"/>
      <c r="Q26490" s="75"/>
      <c r="W26490" s="75"/>
      <c r="AD26490" s="77"/>
    </row>
    <row r="26491" spans="16:30" ht="4.5" customHeight="1" x14ac:dyDescent="0.2">
      <c r="P26491" s="75"/>
      <c r="Q26491" s="75"/>
      <c r="W26491" s="75"/>
      <c r="AD26491" s="77"/>
    </row>
    <row r="26492" spans="16:30" ht="4.5" customHeight="1" x14ac:dyDescent="0.2">
      <c r="P26492" s="75"/>
      <c r="Q26492" s="75"/>
      <c r="W26492" s="75"/>
      <c r="AD26492" s="77"/>
    </row>
    <row r="26493" spans="16:30" ht="4.5" customHeight="1" x14ac:dyDescent="0.2">
      <c r="P26493" s="75"/>
      <c r="Q26493" s="75"/>
      <c r="W26493" s="75"/>
      <c r="AD26493" s="77"/>
    </row>
    <row r="26494" spans="16:30" ht="4.5" customHeight="1" x14ac:dyDescent="0.2">
      <c r="P26494" s="75"/>
      <c r="Q26494" s="75"/>
      <c r="W26494" s="75"/>
      <c r="AD26494" s="77"/>
    </row>
    <row r="26495" spans="16:30" ht="4.5" customHeight="1" x14ac:dyDescent="0.2">
      <c r="P26495" s="75"/>
      <c r="Q26495" s="75"/>
      <c r="W26495" s="75"/>
      <c r="AD26495" s="77"/>
    </row>
    <row r="26496" spans="16:30" ht="4.5" customHeight="1" x14ac:dyDescent="0.2">
      <c r="P26496" s="75"/>
      <c r="Q26496" s="75"/>
      <c r="W26496" s="75"/>
      <c r="AD26496" s="77"/>
    </row>
    <row r="26497" spans="16:30" ht="4.5" customHeight="1" x14ac:dyDescent="0.2">
      <c r="P26497" s="75"/>
      <c r="Q26497" s="75"/>
      <c r="W26497" s="75"/>
      <c r="AD26497" s="77"/>
    </row>
    <row r="26498" spans="16:30" ht="4.5" customHeight="1" x14ac:dyDescent="0.2">
      <c r="P26498" s="75"/>
      <c r="Q26498" s="75"/>
      <c r="W26498" s="75"/>
      <c r="AD26498" s="77"/>
    </row>
    <row r="26499" spans="16:30" ht="4.5" customHeight="1" x14ac:dyDescent="0.2">
      <c r="P26499" s="75"/>
      <c r="Q26499" s="75"/>
      <c r="W26499" s="75"/>
      <c r="AD26499" s="77"/>
    </row>
    <row r="26500" spans="16:30" ht="4.5" customHeight="1" x14ac:dyDescent="0.2">
      <c r="P26500" s="75"/>
      <c r="Q26500" s="75"/>
      <c r="W26500" s="75"/>
      <c r="AD26500" s="77"/>
    </row>
    <row r="26501" spans="16:30" ht="4.5" customHeight="1" x14ac:dyDescent="0.2">
      <c r="P26501" s="75"/>
      <c r="Q26501" s="75"/>
      <c r="W26501" s="75"/>
      <c r="AD26501" s="77"/>
    </row>
    <row r="26502" spans="16:30" ht="4.5" customHeight="1" x14ac:dyDescent="0.2">
      <c r="P26502" s="75"/>
      <c r="Q26502" s="75"/>
      <c r="W26502" s="75"/>
      <c r="AD26502" s="77"/>
    </row>
    <row r="26503" spans="16:30" ht="4.5" customHeight="1" x14ac:dyDescent="0.2">
      <c r="P26503" s="75"/>
      <c r="Q26503" s="75"/>
      <c r="W26503" s="75"/>
      <c r="AD26503" s="77"/>
    </row>
    <row r="26504" spans="16:30" ht="4.5" customHeight="1" x14ac:dyDescent="0.2">
      <c r="P26504" s="75"/>
      <c r="Q26504" s="75"/>
      <c r="W26504" s="75"/>
      <c r="AD26504" s="77"/>
    </row>
    <row r="26505" spans="16:30" ht="4.5" customHeight="1" x14ac:dyDescent="0.2">
      <c r="P26505" s="75"/>
      <c r="Q26505" s="75"/>
      <c r="W26505" s="75"/>
      <c r="AD26505" s="77"/>
    </row>
    <row r="26506" spans="16:30" ht="4.5" customHeight="1" x14ac:dyDescent="0.2">
      <c r="P26506" s="75"/>
      <c r="Q26506" s="75"/>
      <c r="W26506" s="75"/>
      <c r="AD26506" s="77"/>
    </row>
    <row r="26507" spans="16:30" ht="4.5" customHeight="1" x14ac:dyDescent="0.2">
      <c r="P26507" s="75"/>
      <c r="Q26507" s="75"/>
      <c r="W26507" s="75"/>
      <c r="AD26507" s="77"/>
    </row>
    <row r="26508" spans="16:30" ht="4.5" customHeight="1" x14ac:dyDescent="0.2">
      <c r="P26508" s="75"/>
      <c r="Q26508" s="75"/>
      <c r="W26508" s="75"/>
      <c r="AD26508" s="77"/>
    </row>
    <row r="26509" spans="16:30" ht="4.5" customHeight="1" x14ac:dyDescent="0.2">
      <c r="P26509" s="75"/>
      <c r="Q26509" s="75"/>
      <c r="W26509" s="75"/>
      <c r="AD26509" s="77"/>
    </row>
    <row r="26510" spans="16:30" ht="4.5" customHeight="1" x14ac:dyDescent="0.2">
      <c r="P26510" s="75"/>
      <c r="Q26510" s="75"/>
      <c r="W26510" s="75"/>
      <c r="AD26510" s="77"/>
    </row>
    <row r="26511" spans="16:30" ht="4.5" customHeight="1" x14ac:dyDescent="0.2">
      <c r="P26511" s="75"/>
      <c r="Q26511" s="75"/>
      <c r="W26511" s="75"/>
      <c r="AD26511" s="77"/>
    </row>
    <row r="26512" spans="16:30" ht="4.5" customHeight="1" x14ac:dyDescent="0.2">
      <c r="P26512" s="75"/>
      <c r="Q26512" s="75"/>
      <c r="W26512" s="75"/>
      <c r="AD26512" s="77"/>
    </row>
    <row r="26513" spans="16:30" ht="4.5" customHeight="1" x14ac:dyDescent="0.2">
      <c r="P26513" s="75"/>
      <c r="Q26513" s="75"/>
      <c r="W26513" s="75"/>
      <c r="AD26513" s="77"/>
    </row>
    <row r="26514" spans="16:30" ht="4.5" customHeight="1" x14ac:dyDescent="0.2">
      <c r="P26514" s="75"/>
      <c r="Q26514" s="75"/>
      <c r="W26514" s="75"/>
      <c r="AD26514" s="77"/>
    </row>
    <row r="26515" spans="16:30" ht="4.5" customHeight="1" x14ac:dyDescent="0.2">
      <c r="P26515" s="75"/>
      <c r="Q26515" s="75"/>
      <c r="W26515" s="75"/>
      <c r="AD26515" s="77"/>
    </row>
    <row r="26516" spans="16:30" ht="4.5" customHeight="1" x14ac:dyDescent="0.2">
      <c r="P26516" s="75"/>
      <c r="Q26516" s="75"/>
      <c r="W26516" s="75"/>
      <c r="AD26516" s="77"/>
    </row>
    <row r="26517" spans="16:30" ht="4.5" customHeight="1" x14ac:dyDescent="0.2">
      <c r="P26517" s="75"/>
      <c r="Q26517" s="75"/>
      <c r="W26517" s="75"/>
      <c r="AD26517" s="77"/>
    </row>
    <row r="26518" spans="16:30" ht="4.5" customHeight="1" x14ac:dyDescent="0.2">
      <c r="P26518" s="75"/>
      <c r="Q26518" s="75"/>
      <c r="W26518" s="75"/>
      <c r="AD26518" s="77"/>
    </row>
    <row r="26519" spans="16:30" ht="4.5" customHeight="1" x14ac:dyDescent="0.2">
      <c r="P26519" s="75"/>
      <c r="Q26519" s="75"/>
      <c r="W26519" s="75"/>
      <c r="AD26519" s="77"/>
    </row>
    <row r="26520" spans="16:30" ht="4.5" customHeight="1" x14ac:dyDescent="0.2">
      <c r="P26520" s="75"/>
      <c r="Q26520" s="75"/>
      <c r="W26520" s="75"/>
      <c r="AD26520" s="77"/>
    </row>
    <row r="26521" spans="16:30" ht="4.5" customHeight="1" x14ac:dyDescent="0.2">
      <c r="P26521" s="75"/>
      <c r="Q26521" s="75"/>
      <c r="W26521" s="75"/>
      <c r="AD26521" s="77"/>
    </row>
    <row r="26522" spans="16:30" ht="4.5" customHeight="1" x14ac:dyDescent="0.2">
      <c r="P26522" s="75"/>
      <c r="Q26522" s="75"/>
      <c r="W26522" s="75"/>
      <c r="AD26522" s="77"/>
    </row>
    <row r="26523" spans="16:30" ht="4.5" customHeight="1" x14ac:dyDescent="0.2">
      <c r="P26523" s="75"/>
      <c r="Q26523" s="75"/>
      <c r="W26523" s="75"/>
      <c r="AD26523" s="77"/>
    </row>
    <row r="26524" spans="16:30" ht="4.5" customHeight="1" x14ac:dyDescent="0.2">
      <c r="P26524" s="75"/>
      <c r="Q26524" s="75"/>
      <c r="W26524" s="75"/>
      <c r="AD26524" s="77"/>
    </row>
    <row r="26525" spans="16:30" ht="4.5" customHeight="1" x14ac:dyDescent="0.2">
      <c r="P26525" s="75"/>
      <c r="Q26525" s="75"/>
      <c r="W26525" s="75"/>
      <c r="AD26525" s="77"/>
    </row>
    <row r="26526" spans="16:30" ht="4.5" customHeight="1" x14ac:dyDescent="0.2">
      <c r="P26526" s="75"/>
      <c r="Q26526" s="75"/>
      <c r="W26526" s="75"/>
      <c r="AD26526" s="77"/>
    </row>
    <row r="26527" spans="16:30" ht="4.5" customHeight="1" x14ac:dyDescent="0.2">
      <c r="P26527" s="75"/>
      <c r="Q26527" s="75"/>
      <c r="W26527" s="75"/>
      <c r="AD26527" s="77"/>
    </row>
    <row r="26528" spans="16:30" ht="4.5" customHeight="1" x14ac:dyDescent="0.2">
      <c r="P26528" s="75"/>
      <c r="Q26528" s="75"/>
      <c r="W26528" s="75"/>
      <c r="AD26528" s="77"/>
    </row>
    <row r="26529" spans="16:30" ht="4.5" customHeight="1" x14ac:dyDescent="0.2">
      <c r="P26529" s="75"/>
      <c r="Q26529" s="75"/>
      <c r="W26529" s="75"/>
      <c r="AD26529" s="77"/>
    </row>
    <row r="26530" spans="16:30" ht="4.5" customHeight="1" x14ac:dyDescent="0.2">
      <c r="P26530" s="75"/>
      <c r="Q26530" s="75"/>
      <c r="W26530" s="75"/>
      <c r="AD26530" s="77"/>
    </row>
    <row r="26531" spans="16:30" ht="4.5" customHeight="1" x14ac:dyDescent="0.2">
      <c r="P26531" s="75"/>
      <c r="Q26531" s="75"/>
      <c r="W26531" s="75"/>
      <c r="AD26531" s="77"/>
    </row>
    <row r="26532" spans="16:30" ht="4.5" customHeight="1" x14ac:dyDescent="0.2">
      <c r="P26532" s="75"/>
      <c r="Q26532" s="75"/>
      <c r="W26532" s="75"/>
      <c r="AD26532" s="77"/>
    </row>
    <row r="26533" spans="16:30" ht="4.5" customHeight="1" x14ac:dyDescent="0.2">
      <c r="P26533" s="75"/>
      <c r="Q26533" s="75"/>
      <c r="W26533" s="75"/>
      <c r="AD26533" s="77"/>
    </row>
    <row r="26534" spans="16:30" ht="4.5" customHeight="1" x14ac:dyDescent="0.2">
      <c r="P26534" s="75"/>
      <c r="Q26534" s="75"/>
      <c r="W26534" s="75"/>
      <c r="AD26534" s="77"/>
    </row>
    <row r="26535" spans="16:30" ht="4.5" customHeight="1" x14ac:dyDescent="0.2">
      <c r="P26535" s="75"/>
      <c r="Q26535" s="75"/>
      <c r="W26535" s="75"/>
      <c r="AD26535" s="77"/>
    </row>
    <row r="26536" spans="16:30" ht="4.5" customHeight="1" x14ac:dyDescent="0.2">
      <c r="P26536" s="75"/>
      <c r="Q26536" s="75"/>
      <c r="W26536" s="75"/>
      <c r="AD26536" s="77"/>
    </row>
    <row r="26537" spans="16:30" ht="4.5" customHeight="1" x14ac:dyDescent="0.2">
      <c r="P26537" s="75"/>
      <c r="Q26537" s="75"/>
      <c r="W26537" s="75"/>
      <c r="AD26537" s="77"/>
    </row>
    <row r="26538" spans="16:30" ht="4.5" customHeight="1" x14ac:dyDescent="0.2">
      <c r="P26538" s="75"/>
      <c r="Q26538" s="75"/>
      <c r="W26538" s="75"/>
      <c r="AD26538" s="77"/>
    </row>
    <row r="26539" spans="16:30" ht="4.5" customHeight="1" x14ac:dyDescent="0.2">
      <c r="P26539" s="75"/>
      <c r="Q26539" s="75"/>
      <c r="W26539" s="75"/>
      <c r="AD26539" s="77"/>
    </row>
    <row r="26540" spans="16:30" ht="4.5" customHeight="1" x14ac:dyDescent="0.2">
      <c r="P26540" s="75"/>
      <c r="Q26540" s="75"/>
      <c r="W26540" s="75"/>
      <c r="AD26540" s="77"/>
    </row>
    <row r="26541" spans="16:30" ht="4.5" customHeight="1" x14ac:dyDescent="0.2">
      <c r="P26541" s="75"/>
      <c r="Q26541" s="75"/>
      <c r="W26541" s="75"/>
      <c r="AD26541" s="77"/>
    </row>
    <row r="26542" spans="16:30" ht="4.5" customHeight="1" x14ac:dyDescent="0.2">
      <c r="P26542" s="75"/>
      <c r="Q26542" s="75"/>
      <c r="W26542" s="75"/>
      <c r="AD26542" s="77"/>
    </row>
    <row r="26543" spans="16:30" ht="4.5" customHeight="1" x14ac:dyDescent="0.2">
      <c r="P26543" s="75"/>
      <c r="Q26543" s="75"/>
      <c r="W26543" s="75"/>
      <c r="AD26543" s="77"/>
    </row>
    <row r="26544" spans="16:30" ht="4.5" customHeight="1" x14ac:dyDescent="0.2">
      <c r="P26544" s="75"/>
      <c r="Q26544" s="75"/>
      <c r="W26544" s="75"/>
      <c r="AD26544" s="77"/>
    </row>
    <row r="26545" spans="16:30" ht="4.5" customHeight="1" x14ac:dyDescent="0.2">
      <c r="P26545" s="75"/>
      <c r="Q26545" s="75"/>
      <c r="W26545" s="75"/>
      <c r="AD26545" s="77"/>
    </row>
    <row r="26546" spans="16:30" ht="4.5" customHeight="1" x14ac:dyDescent="0.2">
      <c r="P26546" s="75"/>
      <c r="Q26546" s="75"/>
      <c r="W26546" s="75"/>
      <c r="AD26546" s="77"/>
    </row>
    <row r="26547" spans="16:30" ht="4.5" customHeight="1" x14ac:dyDescent="0.2">
      <c r="P26547" s="75"/>
      <c r="Q26547" s="75"/>
      <c r="W26547" s="75"/>
      <c r="AD26547" s="77"/>
    </row>
    <row r="26548" spans="16:30" ht="4.5" customHeight="1" x14ac:dyDescent="0.2">
      <c r="P26548" s="75"/>
      <c r="Q26548" s="75"/>
      <c r="W26548" s="75"/>
      <c r="AD26548" s="77"/>
    </row>
    <row r="26549" spans="16:30" ht="4.5" customHeight="1" x14ac:dyDescent="0.2">
      <c r="P26549" s="75"/>
      <c r="Q26549" s="75"/>
      <c r="W26549" s="75"/>
      <c r="AD26549" s="77"/>
    </row>
    <row r="26550" spans="16:30" ht="4.5" customHeight="1" x14ac:dyDescent="0.2">
      <c r="P26550" s="75"/>
      <c r="Q26550" s="75"/>
      <c r="W26550" s="75"/>
      <c r="AD26550" s="77"/>
    </row>
    <row r="26551" spans="16:30" ht="4.5" customHeight="1" x14ac:dyDescent="0.2">
      <c r="P26551" s="75"/>
      <c r="Q26551" s="75"/>
      <c r="W26551" s="75"/>
      <c r="AD26551" s="77"/>
    </row>
    <row r="26552" spans="16:30" ht="4.5" customHeight="1" x14ac:dyDescent="0.2">
      <c r="P26552" s="75"/>
      <c r="Q26552" s="75"/>
      <c r="W26552" s="75"/>
      <c r="AD26552" s="77"/>
    </row>
    <row r="26553" spans="16:30" ht="4.5" customHeight="1" x14ac:dyDescent="0.2">
      <c r="P26553" s="75"/>
      <c r="Q26553" s="75"/>
      <c r="W26553" s="75"/>
      <c r="AD26553" s="77"/>
    </row>
    <row r="26554" spans="16:30" ht="4.5" customHeight="1" x14ac:dyDescent="0.2">
      <c r="P26554" s="75"/>
      <c r="Q26554" s="75"/>
      <c r="W26554" s="75"/>
      <c r="AD26554" s="77"/>
    </row>
    <row r="26555" spans="16:30" ht="4.5" customHeight="1" x14ac:dyDescent="0.2">
      <c r="P26555" s="75"/>
      <c r="Q26555" s="75"/>
      <c r="W26555" s="75"/>
      <c r="AD26555" s="77"/>
    </row>
    <row r="26556" spans="16:30" ht="4.5" customHeight="1" x14ac:dyDescent="0.2">
      <c r="P26556" s="75"/>
      <c r="Q26556" s="75"/>
      <c r="W26556" s="75"/>
      <c r="AD26556" s="77"/>
    </row>
    <row r="26557" spans="16:30" ht="4.5" customHeight="1" x14ac:dyDescent="0.2">
      <c r="P26557" s="75"/>
      <c r="Q26557" s="75"/>
      <c r="W26557" s="75"/>
      <c r="AD26557" s="77"/>
    </row>
    <row r="26558" spans="16:30" ht="4.5" customHeight="1" x14ac:dyDescent="0.2">
      <c r="P26558" s="75"/>
      <c r="Q26558" s="75"/>
      <c r="W26558" s="75"/>
      <c r="AD26558" s="77"/>
    </row>
    <row r="26559" spans="16:30" ht="4.5" customHeight="1" x14ac:dyDescent="0.2">
      <c r="P26559" s="75"/>
      <c r="Q26559" s="75"/>
      <c r="W26559" s="75"/>
      <c r="AD26559" s="77"/>
    </row>
    <row r="26560" spans="16:30" ht="4.5" customHeight="1" x14ac:dyDescent="0.2">
      <c r="P26560" s="75"/>
      <c r="Q26560" s="75"/>
      <c r="W26560" s="75"/>
      <c r="AD26560" s="77"/>
    </row>
    <row r="26561" spans="16:30" ht="4.5" customHeight="1" x14ac:dyDescent="0.2">
      <c r="P26561" s="75"/>
      <c r="Q26561" s="75"/>
      <c r="W26561" s="75"/>
      <c r="AD26561" s="77"/>
    </row>
    <row r="26562" spans="16:30" ht="4.5" customHeight="1" x14ac:dyDescent="0.2">
      <c r="P26562" s="75"/>
      <c r="Q26562" s="75"/>
      <c r="W26562" s="75"/>
      <c r="AD26562" s="77"/>
    </row>
    <row r="26563" spans="16:30" ht="4.5" customHeight="1" x14ac:dyDescent="0.2">
      <c r="P26563" s="75"/>
      <c r="Q26563" s="75"/>
      <c r="W26563" s="75"/>
      <c r="AD26563" s="77"/>
    </row>
    <row r="26564" spans="16:30" ht="4.5" customHeight="1" x14ac:dyDescent="0.2">
      <c r="P26564" s="75"/>
      <c r="Q26564" s="75"/>
      <c r="W26564" s="75"/>
      <c r="AD26564" s="77"/>
    </row>
    <row r="26565" spans="16:30" ht="4.5" customHeight="1" x14ac:dyDescent="0.2">
      <c r="P26565" s="75"/>
      <c r="Q26565" s="75"/>
      <c r="W26565" s="75"/>
      <c r="AD26565" s="77"/>
    </row>
    <row r="26566" spans="16:30" ht="4.5" customHeight="1" x14ac:dyDescent="0.2">
      <c r="P26566" s="75"/>
      <c r="Q26566" s="75"/>
      <c r="W26566" s="75"/>
      <c r="AD26566" s="77"/>
    </row>
    <row r="26567" spans="16:30" ht="4.5" customHeight="1" x14ac:dyDescent="0.2">
      <c r="P26567" s="75"/>
      <c r="Q26567" s="75"/>
      <c r="W26567" s="75"/>
      <c r="AD26567" s="77"/>
    </row>
    <row r="26568" spans="16:30" ht="4.5" customHeight="1" x14ac:dyDescent="0.2">
      <c r="P26568" s="75"/>
      <c r="Q26568" s="75"/>
      <c r="W26568" s="75"/>
      <c r="AD26568" s="77"/>
    </row>
    <row r="26569" spans="16:30" ht="4.5" customHeight="1" x14ac:dyDescent="0.2">
      <c r="P26569" s="75"/>
      <c r="Q26569" s="75"/>
      <c r="W26569" s="75"/>
      <c r="AD26569" s="77"/>
    </row>
    <row r="26570" spans="16:30" ht="4.5" customHeight="1" x14ac:dyDescent="0.2">
      <c r="P26570" s="75"/>
      <c r="Q26570" s="75"/>
      <c r="W26570" s="75"/>
      <c r="AD26570" s="77"/>
    </row>
    <row r="26571" spans="16:30" ht="4.5" customHeight="1" x14ac:dyDescent="0.2">
      <c r="P26571" s="75"/>
      <c r="Q26571" s="75"/>
      <c r="W26571" s="75"/>
      <c r="AD26571" s="77"/>
    </row>
    <row r="26572" spans="16:30" ht="4.5" customHeight="1" x14ac:dyDescent="0.2">
      <c r="P26572" s="75"/>
      <c r="Q26572" s="75"/>
      <c r="W26572" s="75"/>
      <c r="AD26572" s="77"/>
    </row>
    <row r="26573" spans="16:30" ht="4.5" customHeight="1" x14ac:dyDescent="0.2">
      <c r="P26573" s="75"/>
      <c r="Q26573" s="75"/>
      <c r="W26573" s="75"/>
      <c r="AD26573" s="77"/>
    </row>
    <row r="26574" spans="16:30" ht="4.5" customHeight="1" x14ac:dyDescent="0.2">
      <c r="P26574" s="75"/>
      <c r="Q26574" s="75"/>
      <c r="W26574" s="75"/>
      <c r="AD26574" s="77"/>
    </row>
    <row r="26575" spans="16:30" ht="4.5" customHeight="1" x14ac:dyDescent="0.2">
      <c r="P26575" s="75"/>
      <c r="Q26575" s="75"/>
      <c r="W26575" s="75"/>
      <c r="AD26575" s="77"/>
    </row>
    <row r="26576" spans="16:30" ht="4.5" customHeight="1" x14ac:dyDescent="0.2">
      <c r="P26576" s="75"/>
      <c r="Q26576" s="75"/>
      <c r="W26576" s="75"/>
      <c r="AD26576" s="77"/>
    </row>
    <row r="26577" spans="16:30" ht="4.5" customHeight="1" x14ac:dyDescent="0.2">
      <c r="P26577" s="75"/>
      <c r="Q26577" s="75"/>
      <c r="W26577" s="75"/>
      <c r="AD26577" s="77"/>
    </row>
    <row r="26578" spans="16:30" ht="4.5" customHeight="1" x14ac:dyDescent="0.2">
      <c r="P26578" s="75"/>
      <c r="Q26578" s="75"/>
      <c r="W26578" s="75"/>
      <c r="AD26578" s="77"/>
    </row>
    <row r="26579" spans="16:30" ht="4.5" customHeight="1" x14ac:dyDescent="0.2">
      <c r="P26579" s="75"/>
      <c r="Q26579" s="75"/>
      <c r="W26579" s="75"/>
      <c r="AD26579" s="77"/>
    </row>
    <row r="26580" spans="16:30" ht="4.5" customHeight="1" x14ac:dyDescent="0.2">
      <c r="P26580" s="75"/>
      <c r="Q26580" s="75"/>
      <c r="W26580" s="75"/>
      <c r="AD26580" s="77"/>
    </row>
    <row r="26581" spans="16:30" ht="4.5" customHeight="1" x14ac:dyDescent="0.2">
      <c r="P26581" s="75"/>
      <c r="Q26581" s="75"/>
      <c r="W26581" s="75"/>
      <c r="AD26581" s="77"/>
    </row>
    <row r="26582" spans="16:30" ht="4.5" customHeight="1" x14ac:dyDescent="0.2">
      <c r="P26582" s="75"/>
      <c r="Q26582" s="75"/>
      <c r="W26582" s="75"/>
      <c r="AD26582" s="77"/>
    </row>
    <row r="26583" spans="16:30" ht="4.5" customHeight="1" x14ac:dyDescent="0.2">
      <c r="P26583" s="75"/>
      <c r="Q26583" s="75"/>
      <c r="W26583" s="75"/>
      <c r="AD26583" s="77"/>
    </row>
    <row r="26584" spans="16:30" ht="4.5" customHeight="1" x14ac:dyDescent="0.2">
      <c r="P26584" s="75"/>
      <c r="Q26584" s="75"/>
      <c r="W26584" s="75"/>
      <c r="AD26584" s="77"/>
    </row>
    <row r="26585" spans="16:30" ht="4.5" customHeight="1" x14ac:dyDescent="0.2">
      <c r="P26585" s="75"/>
      <c r="Q26585" s="75"/>
      <c r="W26585" s="75"/>
      <c r="AD26585" s="77"/>
    </row>
    <row r="26586" spans="16:30" ht="4.5" customHeight="1" x14ac:dyDescent="0.2">
      <c r="P26586" s="75"/>
      <c r="Q26586" s="75"/>
      <c r="W26586" s="75"/>
      <c r="AD26586" s="77"/>
    </row>
    <row r="26587" spans="16:30" ht="4.5" customHeight="1" x14ac:dyDescent="0.2">
      <c r="P26587" s="75"/>
      <c r="Q26587" s="75"/>
      <c r="W26587" s="75"/>
      <c r="AD26587" s="77"/>
    </row>
    <row r="26588" spans="16:30" ht="4.5" customHeight="1" x14ac:dyDescent="0.2">
      <c r="P26588" s="75"/>
      <c r="Q26588" s="75"/>
      <c r="W26588" s="75"/>
      <c r="AD26588" s="77"/>
    </row>
    <row r="26589" spans="16:30" ht="4.5" customHeight="1" x14ac:dyDescent="0.2">
      <c r="P26589" s="75"/>
      <c r="Q26589" s="75"/>
      <c r="W26589" s="75"/>
      <c r="AD26589" s="77"/>
    </row>
    <row r="26590" spans="16:30" ht="4.5" customHeight="1" x14ac:dyDescent="0.2">
      <c r="P26590" s="75"/>
      <c r="Q26590" s="75"/>
      <c r="W26590" s="75"/>
      <c r="AD26590" s="77"/>
    </row>
    <row r="26591" spans="16:30" ht="4.5" customHeight="1" x14ac:dyDescent="0.2">
      <c r="P26591" s="75"/>
      <c r="Q26591" s="75"/>
      <c r="W26591" s="75"/>
      <c r="AD26591" s="77"/>
    </row>
    <row r="26592" spans="16:30" ht="4.5" customHeight="1" x14ac:dyDescent="0.2">
      <c r="P26592" s="75"/>
      <c r="Q26592" s="75"/>
      <c r="W26592" s="75"/>
      <c r="AD26592" s="77"/>
    </row>
    <row r="26593" spans="16:30" ht="4.5" customHeight="1" x14ac:dyDescent="0.2">
      <c r="P26593" s="75"/>
      <c r="Q26593" s="75"/>
      <c r="W26593" s="75"/>
      <c r="AD26593" s="77"/>
    </row>
    <row r="26594" spans="16:30" ht="4.5" customHeight="1" x14ac:dyDescent="0.2">
      <c r="P26594" s="75"/>
      <c r="Q26594" s="75"/>
      <c r="W26594" s="75"/>
      <c r="AD26594" s="77"/>
    </row>
    <row r="26595" spans="16:30" ht="4.5" customHeight="1" x14ac:dyDescent="0.2">
      <c r="P26595" s="75"/>
      <c r="Q26595" s="75"/>
      <c r="W26595" s="75"/>
      <c r="AD26595" s="77"/>
    </row>
    <row r="26596" spans="16:30" ht="4.5" customHeight="1" x14ac:dyDescent="0.2">
      <c r="P26596" s="75"/>
      <c r="Q26596" s="75"/>
      <c r="W26596" s="75"/>
      <c r="AD26596" s="77"/>
    </row>
    <row r="26597" spans="16:30" ht="4.5" customHeight="1" x14ac:dyDescent="0.2">
      <c r="P26597" s="75"/>
      <c r="Q26597" s="75"/>
      <c r="W26597" s="75"/>
      <c r="AD26597" s="77"/>
    </row>
    <row r="26598" spans="16:30" ht="4.5" customHeight="1" x14ac:dyDescent="0.2">
      <c r="P26598" s="75"/>
      <c r="Q26598" s="75"/>
      <c r="W26598" s="75"/>
      <c r="AD26598" s="77"/>
    </row>
    <row r="26599" spans="16:30" ht="4.5" customHeight="1" x14ac:dyDescent="0.2">
      <c r="P26599" s="75"/>
      <c r="Q26599" s="75"/>
      <c r="W26599" s="75"/>
      <c r="AD26599" s="77"/>
    </row>
    <row r="26600" spans="16:30" ht="4.5" customHeight="1" x14ac:dyDescent="0.2">
      <c r="P26600" s="75"/>
      <c r="Q26600" s="75"/>
      <c r="W26600" s="75"/>
      <c r="AD26600" s="77"/>
    </row>
    <row r="26601" spans="16:30" ht="4.5" customHeight="1" x14ac:dyDescent="0.2">
      <c r="P26601" s="75"/>
      <c r="Q26601" s="75"/>
      <c r="W26601" s="75"/>
      <c r="AD26601" s="77"/>
    </row>
    <row r="26602" spans="16:30" ht="4.5" customHeight="1" x14ac:dyDescent="0.2">
      <c r="P26602" s="75"/>
      <c r="Q26602" s="75"/>
      <c r="W26602" s="75"/>
      <c r="AD26602" s="77"/>
    </row>
    <row r="26603" spans="16:30" ht="4.5" customHeight="1" x14ac:dyDescent="0.2">
      <c r="P26603" s="75"/>
      <c r="Q26603" s="75"/>
      <c r="W26603" s="75"/>
      <c r="AD26603" s="77"/>
    </row>
    <row r="26604" spans="16:30" ht="4.5" customHeight="1" x14ac:dyDescent="0.2">
      <c r="P26604" s="75"/>
      <c r="Q26604" s="75"/>
      <c r="W26604" s="75"/>
      <c r="AD26604" s="77"/>
    </row>
    <row r="26605" spans="16:30" ht="4.5" customHeight="1" x14ac:dyDescent="0.2">
      <c r="P26605" s="75"/>
      <c r="Q26605" s="75"/>
      <c r="W26605" s="75"/>
      <c r="AD26605" s="77"/>
    </row>
    <row r="26606" spans="16:30" ht="4.5" customHeight="1" x14ac:dyDescent="0.2">
      <c r="P26606" s="75"/>
      <c r="Q26606" s="75"/>
      <c r="W26606" s="75"/>
      <c r="AD26606" s="77"/>
    </row>
    <row r="26607" spans="16:30" ht="4.5" customHeight="1" x14ac:dyDescent="0.2">
      <c r="P26607" s="75"/>
      <c r="Q26607" s="75"/>
      <c r="W26607" s="75"/>
      <c r="AD26607" s="77"/>
    </row>
    <row r="26608" spans="16:30" ht="4.5" customHeight="1" x14ac:dyDescent="0.2">
      <c r="P26608" s="75"/>
      <c r="Q26608" s="75"/>
      <c r="W26608" s="75"/>
      <c r="AD26608" s="77"/>
    </row>
    <row r="26609" spans="16:30" ht="4.5" customHeight="1" x14ac:dyDescent="0.2">
      <c r="P26609" s="75"/>
      <c r="Q26609" s="75"/>
      <c r="W26609" s="75"/>
      <c r="AD26609" s="77"/>
    </row>
    <row r="26610" spans="16:30" ht="4.5" customHeight="1" x14ac:dyDescent="0.2">
      <c r="P26610" s="75"/>
      <c r="Q26610" s="75"/>
      <c r="W26610" s="75"/>
      <c r="AD26610" s="77"/>
    </row>
    <row r="26611" spans="16:30" ht="4.5" customHeight="1" x14ac:dyDescent="0.2">
      <c r="P26611" s="75"/>
      <c r="Q26611" s="75"/>
      <c r="W26611" s="75"/>
      <c r="AD26611" s="77"/>
    </row>
    <row r="26612" spans="16:30" ht="4.5" customHeight="1" x14ac:dyDescent="0.2">
      <c r="P26612" s="75"/>
      <c r="Q26612" s="75"/>
      <c r="W26612" s="75"/>
      <c r="AD26612" s="77"/>
    </row>
    <row r="26613" spans="16:30" ht="4.5" customHeight="1" x14ac:dyDescent="0.2">
      <c r="P26613" s="75"/>
      <c r="Q26613" s="75"/>
      <c r="W26613" s="75"/>
      <c r="AD26613" s="77"/>
    </row>
    <row r="26614" spans="16:30" ht="4.5" customHeight="1" x14ac:dyDescent="0.2">
      <c r="P26614" s="75"/>
      <c r="Q26614" s="75"/>
      <c r="W26614" s="75"/>
      <c r="AD26614" s="77"/>
    </row>
    <row r="26615" spans="16:30" ht="4.5" customHeight="1" x14ac:dyDescent="0.2">
      <c r="P26615" s="75"/>
      <c r="Q26615" s="75"/>
      <c r="W26615" s="75"/>
      <c r="AD26615" s="77"/>
    </row>
    <row r="26616" spans="16:30" ht="4.5" customHeight="1" x14ac:dyDescent="0.2">
      <c r="P26616" s="75"/>
      <c r="Q26616" s="75"/>
      <c r="W26616" s="75"/>
      <c r="AD26616" s="77"/>
    </row>
    <row r="26617" spans="16:30" ht="4.5" customHeight="1" x14ac:dyDescent="0.2">
      <c r="P26617" s="75"/>
      <c r="Q26617" s="75"/>
      <c r="W26617" s="75"/>
      <c r="AD26617" s="77"/>
    </row>
    <row r="26618" spans="16:30" ht="4.5" customHeight="1" x14ac:dyDescent="0.2">
      <c r="P26618" s="75"/>
      <c r="Q26618" s="75"/>
      <c r="W26618" s="75"/>
      <c r="AD26618" s="77"/>
    </row>
    <row r="26619" spans="16:30" ht="4.5" customHeight="1" x14ac:dyDescent="0.2">
      <c r="P26619" s="75"/>
      <c r="Q26619" s="75"/>
      <c r="W26619" s="75"/>
      <c r="AD26619" s="77"/>
    </row>
    <row r="26620" spans="16:30" ht="4.5" customHeight="1" x14ac:dyDescent="0.2">
      <c r="P26620" s="75"/>
      <c r="Q26620" s="75"/>
      <c r="W26620" s="75"/>
      <c r="AD26620" s="77"/>
    </row>
    <row r="26621" spans="16:30" ht="4.5" customHeight="1" x14ac:dyDescent="0.2">
      <c r="P26621" s="75"/>
      <c r="Q26621" s="75"/>
      <c r="W26621" s="75"/>
      <c r="AD26621" s="77"/>
    </row>
    <row r="26622" spans="16:30" ht="4.5" customHeight="1" x14ac:dyDescent="0.2">
      <c r="P26622" s="75"/>
      <c r="Q26622" s="75"/>
      <c r="W26622" s="75"/>
      <c r="AD26622" s="77"/>
    </row>
    <row r="26623" spans="16:30" ht="4.5" customHeight="1" x14ac:dyDescent="0.2">
      <c r="P26623" s="75"/>
      <c r="Q26623" s="75"/>
      <c r="W26623" s="75"/>
      <c r="AD26623" s="77"/>
    </row>
    <row r="26624" spans="16:30" ht="4.5" customHeight="1" x14ac:dyDescent="0.2">
      <c r="P26624" s="75"/>
      <c r="Q26624" s="75"/>
      <c r="W26624" s="75"/>
      <c r="AD26624" s="77"/>
    </row>
    <row r="26625" spans="16:30" ht="4.5" customHeight="1" x14ac:dyDescent="0.2">
      <c r="P26625" s="75"/>
      <c r="Q26625" s="75"/>
      <c r="W26625" s="75"/>
      <c r="AD26625" s="77"/>
    </row>
    <row r="26626" spans="16:30" ht="4.5" customHeight="1" x14ac:dyDescent="0.2">
      <c r="P26626" s="75"/>
      <c r="Q26626" s="75"/>
      <c r="W26626" s="75"/>
      <c r="AD26626" s="77"/>
    </row>
    <row r="26627" spans="16:30" ht="4.5" customHeight="1" x14ac:dyDescent="0.2">
      <c r="P26627" s="75"/>
      <c r="Q26627" s="75"/>
      <c r="W26627" s="75"/>
      <c r="AD26627" s="77"/>
    </row>
    <row r="26628" spans="16:30" ht="4.5" customHeight="1" x14ac:dyDescent="0.2">
      <c r="P26628" s="75"/>
      <c r="Q26628" s="75"/>
      <c r="W26628" s="75"/>
      <c r="AD26628" s="77"/>
    </row>
    <row r="26629" spans="16:30" ht="4.5" customHeight="1" x14ac:dyDescent="0.2">
      <c r="P26629" s="75"/>
      <c r="Q26629" s="75"/>
      <c r="W26629" s="75"/>
      <c r="AD26629" s="77"/>
    </row>
    <row r="26630" spans="16:30" ht="4.5" customHeight="1" x14ac:dyDescent="0.2">
      <c r="P26630" s="75"/>
      <c r="Q26630" s="75"/>
      <c r="W26630" s="75"/>
      <c r="AD26630" s="77"/>
    </row>
    <row r="26631" spans="16:30" ht="4.5" customHeight="1" x14ac:dyDescent="0.2">
      <c r="P26631" s="75"/>
      <c r="Q26631" s="75"/>
      <c r="W26631" s="75"/>
      <c r="AD26631" s="77"/>
    </row>
    <row r="26632" spans="16:30" ht="4.5" customHeight="1" x14ac:dyDescent="0.2">
      <c r="P26632" s="75"/>
      <c r="Q26632" s="75"/>
      <c r="W26632" s="75"/>
      <c r="AD26632" s="77"/>
    </row>
    <row r="26633" spans="16:30" ht="4.5" customHeight="1" x14ac:dyDescent="0.2">
      <c r="P26633" s="75"/>
      <c r="Q26633" s="75"/>
      <c r="W26633" s="75"/>
      <c r="AD26633" s="77"/>
    </row>
    <row r="26634" spans="16:30" ht="4.5" customHeight="1" x14ac:dyDescent="0.2">
      <c r="P26634" s="75"/>
      <c r="Q26634" s="75"/>
      <c r="W26634" s="75"/>
      <c r="AD26634" s="77"/>
    </row>
    <row r="26635" spans="16:30" ht="4.5" customHeight="1" x14ac:dyDescent="0.2">
      <c r="P26635" s="75"/>
      <c r="Q26635" s="75"/>
      <c r="W26635" s="75"/>
      <c r="AD26635" s="77"/>
    </row>
    <row r="26636" spans="16:30" ht="4.5" customHeight="1" x14ac:dyDescent="0.2">
      <c r="P26636" s="75"/>
      <c r="Q26636" s="75"/>
      <c r="W26636" s="75"/>
      <c r="AD26636" s="77"/>
    </row>
    <row r="26637" spans="16:30" ht="4.5" customHeight="1" x14ac:dyDescent="0.2">
      <c r="P26637" s="75"/>
      <c r="Q26637" s="75"/>
      <c r="W26637" s="75"/>
      <c r="AD26637" s="77"/>
    </row>
    <row r="26638" spans="16:30" ht="4.5" customHeight="1" x14ac:dyDescent="0.2">
      <c r="P26638" s="75"/>
      <c r="Q26638" s="75"/>
      <c r="W26638" s="75"/>
      <c r="AD26638" s="77"/>
    </row>
    <row r="26639" spans="16:30" ht="4.5" customHeight="1" x14ac:dyDescent="0.2">
      <c r="P26639" s="75"/>
      <c r="Q26639" s="75"/>
      <c r="W26639" s="75"/>
      <c r="AD26639" s="77"/>
    </row>
    <row r="26640" spans="16:30" ht="4.5" customHeight="1" x14ac:dyDescent="0.2">
      <c r="P26640" s="75"/>
      <c r="Q26640" s="75"/>
      <c r="W26640" s="75"/>
      <c r="AD26640" s="77"/>
    </row>
    <row r="26641" spans="16:30" ht="4.5" customHeight="1" x14ac:dyDescent="0.2">
      <c r="P26641" s="75"/>
      <c r="Q26641" s="75"/>
      <c r="W26641" s="75"/>
      <c r="AD26641" s="77"/>
    </row>
    <row r="26642" spans="16:30" ht="4.5" customHeight="1" x14ac:dyDescent="0.2">
      <c r="P26642" s="75"/>
      <c r="Q26642" s="75"/>
      <c r="W26642" s="75"/>
      <c r="AD26642" s="77"/>
    </row>
    <row r="26643" spans="16:30" ht="4.5" customHeight="1" x14ac:dyDescent="0.2">
      <c r="P26643" s="75"/>
      <c r="Q26643" s="75"/>
      <c r="W26643" s="75"/>
      <c r="AD26643" s="77"/>
    </row>
    <row r="26644" spans="16:30" ht="4.5" customHeight="1" x14ac:dyDescent="0.2">
      <c r="P26644" s="75"/>
      <c r="Q26644" s="75"/>
      <c r="W26644" s="75"/>
      <c r="AD26644" s="77"/>
    </row>
    <row r="26645" spans="16:30" ht="4.5" customHeight="1" x14ac:dyDescent="0.2">
      <c r="P26645" s="75"/>
      <c r="Q26645" s="75"/>
      <c r="W26645" s="75"/>
      <c r="AD26645" s="77"/>
    </row>
    <row r="26646" spans="16:30" ht="4.5" customHeight="1" x14ac:dyDescent="0.2">
      <c r="P26646" s="75"/>
      <c r="Q26646" s="75"/>
      <c r="W26646" s="75"/>
      <c r="AD26646" s="77"/>
    </row>
    <row r="26647" spans="16:30" ht="4.5" customHeight="1" x14ac:dyDescent="0.2">
      <c r="P26647" s="75"/>
      <c r="Q26647" s="75"/>
      <c r="W26647" s="75"/>
      <c r="AD26647" s="77"/>
    </row>
    <row r="26648" spans="16:30" ht="4.5" customHeight="1" x14ac:dyDescent="0.2">
      <c r="P26648" s="75"/>
      <c r="Q26648" s="75"/>
      <c r="W26648" s="75"/>
      <c r="AD26648" s="77"/>
    </row>
    <row r="26649" spans="16:30" ht="4.5" customHeight="1" x14ac:dyDescent="0.2">
      <c r="P26649" s="75"/>
      <c r="Q26649" s="75"/>
      <c r="W26649" s="75"/>
      <c r="AD26649" s="77"/>
    </row>
    <row r="26650" spans="16:30" ht="4.5" customHeight="1" x14ac:dyDescent="0.2">
      <c r="P26650" s="75"/>
      <c r="Q26650" s="75"/>
      <c r="W26650" s="75"/>
      <c r="AD26650" s="77"/>
    </row>
    <row r="26651" spans="16:30" ht="4.5" customHeight="1" x14ac:dyDescent="0.2">
      <c r="P26651" s="75"/>
      <c r="Q26651" s="75"/>
      <c r="W26651" s="75"/>
      <c r="AD26651" s="77"/>
    </row>
    <row r="26652" spans="16:30" ht="4.5" customHeight="1" x14ac:dyDescent="0.2">
      <c r="P26652" s="75"/>
      <c r="Q26652" s="75"/>
      <c r="W26652" s="75"/>
      <c r="AD26652" s="77"/>
    </row>
    <row r="26653" spans="16:30" ht="4.5" customHeight="1" x14ac:dyDescent="0.2">
      <c r="P26653" s="75"/>
      <c r="Q26653" s="75"/>
      <c r="W26653" s="75"/>
      <c r="AD26653" s="77"/>
    </row>
    <row r="26654" spans="16:30" ht="4.5" customHeight="1" x14ac:dyDescent="0.2">
      <c r="P26654" s="75"/>
      <c r="Q26654" s="75"/>
      <c r="W26654" s="75"/>
      <c r="AD26654" s="77"/>
    </row>
    <row r="26655" spans="16:30" ht="4.5" customHeight="1" x14ac:dyDescent="0.2">
      <c r="P26655" s="75"/>
      <c r="Q26655" s="75"/>
      <c r="W26655" s="75"/>
      <c r="AD26655" s="77"/>
    </row>
    <row r="26656" spans="16:30" ht="4.5" customHeight="1" x14ac:dyDescent="0.2">
      <c r="P26656" s="75"/>
      <c r="Q26656" s="75"/>
      <c r="W26656" s="75"/>
      <c r="AD26656" s="77"/>
    </row>
    <row r="26657" spans="16:30" ht="4.5" customHeight="1" x14ac:dyDescent="0.2">
      <c r="P26657" s="75"/>
      <c r="Q26657" s="75"/>
      <c r="W26657" s="75"/>
      <c r="AD26657" s="77"/>
    </row>
    <row r="26658" spans="16:30" ht="4.5" customHeight="1" x14ac:dyDescent="0.2">
      <c r="P26658" s="75"/>
      <c r="Q26658" s="75"/>
      <c r="W26658" s="75"/>
      <c r="AD26658" s="77"/>
    </row>
    <row r="26659" spans="16:30" ht="4.5" customHeight="1" x14ac:dyDescent="0.2">
      <c r="P26659" s="75"/>
      <c r="Q26659" s="75"/>
      <c r="W26659" s="75"/>
      <c r="AD26659" s="77"/>
    </row>
    <row r="26660" spans="16:30" ht="4.5" customHeight="1" x14ac:dyDescent="0.2">
      <c r="P26660" s="75"/>
      <c r="Q26660" s="75"/>
      <c r="W26660" s="75"/>
      <c r="AD26660" s="77"/>
    </row>
    <row r="26661" spans="16:30" ht="4.5" customHeight="1" x14ac:dyDescent="0.2">
      <c r="P26661" s="75"/>
      <c r="Q26661" s="75"/>
      <c r="W26661" s="75"/>
      <c r="AD26661" s="77"/>
    </row>
    <row r="26662" spans="16:30" ht="4.5" customHeight="1" x14ac:dyDescent="0.2">
      <c r="P26662" s="75"/>
      <c r="Q26662" s="75"/>
      <c r="W26662" s="75"/>
      <c r="AD26662" s="77"/>
    </row>
    <row r="26663" spans="16:30" ht="4.5" customHeight="1" x14ac:dyDescent="0.2">
      <c r="P26663" s="75"/>
      <c r="Q26663" s="75"/>
      <c r="W26663" s="75"/>
      <c r="AD26663" s="77"/>
    </row>
    <row r="26664" spans="16:30" ht="4.5" customHeight="1" x14ac:dyDescent="0.2">
      <c r="P26664" s="75"/>
      <c r="Q26664" s="75"/>
      <c r="W26664" s="75"/>
      <c r="AD26664" s="77"/>
    </row>
    <row r="26665" spans="16:30" ht="4.5" customHeight="1" x14ac:dyDescent="0.2">
      <c r="P26665" s="75"/>
      <c r="Q26665" s="75"/>
      <c r="W26665" s="75"/>
      <c r="AD26665" s="77"/>
    </row>
    <row r="26666" spans="16:30" ht="4.5" customHeight="1" x14ac:dyDescent="0.2">
      <c r="P26666" s="75"/>
      <c r="Q26666" s="75"/>
      <c r="W26666" s="75"/>
      <c r="AD26666" s="77"/>
    </row>
    <row r="26667" spans="16:30" ht="4.5" customHeight="1" x14ac:dyDescent="0.2">
      <c r="P26667" s="75"/>
      <c r="Q26667" s="75"/>
      <c r="W26667" s="75"/>
      <c r="AD26667" s="77"/>
    </row>
    <row r="26668" spans="16:30" ht="4.5" customHeight="1" x14ac:dyDescent="0.2">
      <c r="P26668" s="75"/>
      <c r="Q26668" s="75"/>
      <c r="W26668" s="75"/>
      <c r="AD26668" s="77"/>
    </row>
    <row r="26669" spans="16:30" ht="4.5" customHeight="1" x14ac:dyDescent="0.2">
      <c r="P26669" s="75"/>
      <c r="Q26669" s="75"/>
      <c r="W26669" s="75"/>
      <c r="AD26669" s="77"/>
    </row>
    <row r="26670" spans="16:30" ht="4.5" customHeight="1" x14ac:dyDescent="0.2">
      <c r="P26670" s="75"/>
      <c r="Q26670" s="75"/>
      <c r="W26670" s="75"/>
      <c r="AD26670" s="77"/>
    </row>
    <row r="26671" spans="16:30" ht="4.5" customHeight="1" x14ac:dyDescent="0.2">
      <c r="P26671" s="75"/>
      <c r="Q26671" s="75"/>
      <c r="W26671" s="75"/>
      <c r="AD26671" s="77"/>
    </row>
    <row r="26672" spans="16:30" ht="4.5" customHeight="1" x14ac:dyDescent="0.2">
      <c r="P26672" s="75"/>
      <c r="Q26672" s="75"/>
      <c r="W26672" s="75"/>
      <c r="AD26672" s="77"/>
    </row>
    <row r="26673" spans="16:30" ht="4.5" customHeight="1" x14ac:dyDescent="0.2">
      <c r="P26673" s="75"/>
      <c r="Q26673" s="75"/>
      <c r="W26673" s="75"/>
      <c r="AD26673" s="77"/>
    </row>
    <row r="26674" spans="16:30" ht="4.5" customHeight="1" x14ac:dyDescent="0.2">
      <c r="P26674" s="75"/>
      <c r="Q26674" s="75"/>
      <c r="W26674" s="75"/>
      <c r="AD26674" s="77"/>
    </row>
    <row r="26675" spans="16:30" ht="4.5" customHeight="1" x14ac:dyDescent="0.2">
      <c r="P26675" s="75"/>
      <c r="Q26675" s="75"/>
      <c r="W26675" s="75"/>
      <c r="AD26675" s="77"/>
    </row>
    <row r="26676" spans="16:30" ht="4.5" customHeight="1" x14ac:dyDescent="0.2">
      <c r="P26676" s="75"/>
      <c r="Q26676" s="75"/>
      <c r="W26676" s="75"/>
      <c r="AD26676" s="77"/>
    </row>
    <row r="26677" spans="16:30" ht="4.5" customHeight="1" x14ac:dyDescent="0.2">
      <c r="P26677" s="75"/>
      <c r="Q26677" s="75"/>
      <c r="W26677" s="75"/>
      <c r="AD26677" s="77"/>
    </row>
    <row r="26678" spans="16:30" ht="4.5" customHeight="1" x14ac:dyDescent="0.2">
      <c r="P26678" s="75"/>
      <c r="Q26678" s="75"/>
      <c r="W26678" s="75"/>
      <c r="AD26678" s="77"/>
    </row>
    <row r="26679" spans="16:30" ht="4.5" customHeight="1" x14ac:dyDescent="0.2">
      <c r="P26679" s="75"/>
      <c r="Q26679" s="75"/>
      <c r="W26679" s="75"/>
      <c r="AD26679" s="77"/>
    </row>
    <row r="26680" spans="16:30" ht="4.5" customHeight="1" x14ac:dyDescent="0.2">
      <c r="P26680" s="75"/>
      <c r="Q26680" s="75"/>
      <c r="W26680" s="75"/>
      <c r="AD26680" s="77"/>
    </row>
    <row r="26681" spans="16:30" ht="4.5" customHeight="1" x14ac:dyDescent="0.2">
      <c r="P26681" s="75"/>
      <c r="Q26681" s="75"/>
      <c r="W26681" s="75"/>
      <c r="AD26681" s="77"/>
    </row>
    <row r="26682" spans="16:30" ht="4.5" customHeight="1" x14ac:dyDescent="0.2">
      <c r="P26682" s="75"/>
      <c r="Q26682" s="75"/>
      <c r="W26682" s="75"/>
      <c r="AD26682" s="77"/>
    </row>
    <row r="26683" spans="16:30" ht="4.5" customHeight="1" x14ac:dyDescent="0.2">
      <c r="P26683" s="75"/>
      <c r="Q26683" s="75"/>
      <c r="W26683" s="75"/>
      <c r="AD26683" s="77"/>
    </row>
    <row r="26684" spans="16:30" ht="4.5" customHeight="1" x14ac:dyDescent="0.2">
      <c r="P26684" s="75"/>
      <c r="Q26684" s="75"/>
      <c r="W26684" s="75"/>
      <c r="AD26684" s="77"/>
    </row>
    <row r="26685" spans="16:30" ht="4.5" customHeight="1" x14ac:dyDescent="0.2">
      <c r="P26685" s="75"/>
      <c r="Q26685" s="75"/>
      <c r="W26685" s="75"/>
      <c r="AD26685" s="77"/>
    </row>
    <row r="26686" spans="16:30" ht="4.5" customHeight="1" x14ac:dyDescent="0.2">
      <c r="P26686" s="75"/>
      <c r="Q26686" s="75"/>
      <c r="W26686" s="75"/>
      <c r="AD26686" s="77"/>
    </row>
    <row r="26687" spans="16:30" ht="4.5" customHeight="1" x14ac:dyDescent="0.2">
      <c r="P26687" s="75"/>
      <c r="Q26687" s="75"/>
      <c r="W26687" s="75"/>
      <c r="AD26687" s="77"/>
    </row>
    <row r="26688" spans="16:30" ht="4.5" customHeight="1" x14ac:dyDescent="0.2">
      <c r="P26688" s="75"/>
      <c r="Q26688" s="75"/>
      <c r="W26688" s="75"/>
      <c r="AD26688" s="77"/>
    </row>
    <row r="26689" spans="16:30" ht="4.5" customHeight="1" x14ac:dyDescent="0.2">
      <c r="P26689" s="75"/>
      <c r="Q26689" s="75"/>
      <c r="W26689" s="75"/>
      <c r="AD26689" s="77"/>
    </row>
    <row r="26690" spans="16:30" ht="4.5" customHeight="1" x14ac:dyDescent="0.2">
      <c r="P26690" s="75"/>
      <c r="Q26690" s="75"/>
      <c r="W26690" s="75"/>
      <c r="AD26690" s="77"/>
    </row>
    <row r="26691" spans="16:30" ht="4.5" customHeight="1" x14ac:dyDescent="0.2">
      <c r="P26691" s="75"/>
      <c r="Q26691" s="75"/>
      <c r="W26691" s="75"/>
      <c r="AD26691" s="77"/>
    </row>
    <row r="26692" spans="16:30" ht="4.5" customHeight="1" x14ac:dyDescent="0.2">
      <c r="P26692" s="75"/>
      <c r="Q26692" s="75"/>
      <c r="W26692" s="75"/>
      <c r="AD26692" s="77"/>
    </row>
    <row r="26693" spans="16:30" ht="4.5" customHeight="1" x14ac:dyDescent="0.2">
      <c r="P26693" s="75"/>
      <c r="Q26693" s="75"/>
      <c r="W26693" s="75"/>
      <c r="AD26693" s="77"/>
    </row>
    <row r="26694" spans="16:30" ht="4.5" customHeight="1" x14ac:dyDescent="0.2">
      <c r="P26694" s="75"/>
      <c r="Q26694" s="75"/>
      <c r="W26694" s="75"/>
      <c r="AD26694" s="77"/>
    </row>
    <row r="26695" spans="16:30" ht="4.5" customHeight="1" x14ac:dyDescent="0.2">
      <c r="P26695" s="75"/>
      <c r="Q26695" s="75"/>
      <c r="W26695" s="75"/>
      <c r="AD26695" s="77"/>
    </row>
    <row r="26696" spans="16:30" ht="4.5" customHeight="1" x14ac:dyDescent="0.2">
      <c r="P26696" s="75"/>
      <c r="Q26696" s="75"/>
      <c r="W26696" s="75"/>
      <c r="AD26696" s="77"/>
    </row>
    <row r="26697" spans="16:30" ht="4.5" customHeight="1" x14ac:dyDescent="0.2">
      <c r="P26697" s="75"/>
      <c r="Q26697" s="75"/>
      <c r="W26697" s="75"/>
      <c r="AD26697" s="77"/>
    </row>
    <row r="26698" spans="16:30" ht="4.5" customHeight="1" x14ac:dyDescent="0.2">
      <c r="P26698" s="75"/>
      <c r="Q26698" s="75"/>
      <c r="W26698" s="75"/>
      <c r="AD26698" s="77"/>
    </row>
    <row r="26699" spans="16:30" ht="4.5" customHeight="1" x14ac:dyDescent="0.2">
      <c r="P26699" s="75"/>
      <c r="Q26699" s="75"/>
      <c r="W26699" s="75"/>
      <c r="AD26699" s="77"/>
    </row>
    <row r="26700" spans="16:30" ht="4.5" customHeight="1" x14ac:dyDescent="0.2">
      <c r="P26700" s="75"/>
      <c r="Q26700" s="75"/>
      <c r="W26700" s="75"/>
      <c r="AD26700" s="77"/>
    </row>
    <row r="26701" spans="16:30" ht="4.5" customHeight="1" x14ac:dyDescent="0.2">
      <c r="P26701" s="75"/>
      <c r="Q26701" s="75"/>
      <c r="W26701" s="75"/>
      <c r="AD26701" s="77"/>
    </row>
    <row r="26702" spans="16:30" ht="4.5" customHeight="1" x14ac:dyDescent="0.2">
      <c r="P26702" s="75"/>
      <c r="Q26702" s="75"/>
      <c r="W26702" s="75"/>
      <c r="AD26702" s="77"/>
    </row>
    <row r="26703" spans="16:30" ht="4.5" customHeight="1" x14ac:dyDescent="0.2">
      <c r="P26703" s="75"/>
      <c r="Q26703" s="75"/>
      <c r="W26703" s="75"/>
      <c r="AD26703" s="77"/>
    </row>
    <row r="26704" spans="16:30" ht="4.5" customHeight="1" x14ac:dyDescent="0.2">
      <c r="P26704" s="75"/>
      <c r="Q26704" s="75"/>
      <c r="W26704" s="75"/>
      <c r="AD26704" s="77"/>
    </row>
    <row r="26705" spans="16:30" ht="4.5" customHeight="1" x14ac:dyDescent="0.2">
      <c r="P26705" s="75"/>
      <c r="Q26705" s="75"/>
      <c r="W26705" s="75"/>
      <c r="AD26705" s="77"/>
    </row>
    <row r="26706" spans="16:30" ht="4.5" customHeight="1" x14ac:dyDescent="0.2">
      <c r="P26706" s="75"/>
      <c r="Q26706" s="75"/>
      <c r="W26706" s="75"/>
      <c r="AD26706" s="77"/>
    </row>
    <row r="26707" spans="16:30" ht="4.5" customHeight="1" x14ac:dyDescent="0.2">
      <c r="P26707" s="75"/>
      <c r="Q26707" s="75"/>
      <c r="W26707" s="75"/>
      <c r="AD26707" s="77"/>
    </row>
    <row r="26708" spans="16:30" ht="4.5" customHeight="1" x14ac:dyDescent="0.2">
      <c r="P26708" s="75"/>
      <c r="Q26708" s="75"/>
      <c r="W26708" s="75"/>
      <c r="AD26708" s="77"/>
    </row>
    <row r="26709" spans="16:30" ht="4.5" customHeight="1" x14ac:dyDescent="0.2">
      <c r="P26709" s="75"/>
      <c r="Q26709" s="75"/>
      <c r="W26709" s="75"/>
      <c r="AD26709" s="77"/>
    </row>
    <row r="26710" spans="16:30" ht="4.5" customHeight="1" x14ac:dyDescent="0.2">
      <c r="P26710" s="75"/>
      <c r="Q26710" s="75"/>
      <c r="W26710" s="75"/>
      <c r="AD26710" s="77"/>
    </row>
    <row r="26711" spans="16:30" ht="4.5" customHeight="1" x14ac:dyDescent="0.2">
      <c r="P26711" s="75"/>
      <c r="Q26711" s="75"/>
      <c r="W26711" s="75"/>
      <c r="AD26711" s="77"/>
    </row>
    <row r="26712" spans="16:30" ht="4.5" customHeight="1" x14ac:dyDescent="0.2">
      <c r="P26712" s="75"/>
      <c r="Q26712" s="75"/>
      <c r="W26712" s="75"/>
      <c r="AD26712" s="77"/>
    </row>
    <row r="26713" spans="16:30" ht="4.5" customHeight="1" x14ac:dyDescent="0.2">
      <c r="P26713" s="75"/>
      <c r="Q26713" s="75"/>
      <c r="W26713" s="75"/>
      <c r="AD26713" s="77"/>
    </row>
    <row r="26714" spans="16:30" ht="4.5" customHeight="1" x14ac:dyDescent="0.2">
      <c r="P26714" s="75"/>
      <c r="Q26714" s="75"/>
      <c r="W26714" s="75"/>
      <c r="AD26714" s="77"/>
    </row>
    <row r="26715" spans="16:30" ht="4.5" customHeight="1" x14ac:dyDescent="0.2">
      <c r="P26715" s="75"/>
      <c r="Q26715" s="75"/>
      <c r="W26715" s="75"/>
      <c r="AD26715" s="77"/>
    </row>
    <row r="26716" spans="16:30" ht="4.5" customHeight="1" x14ac:dyDescent="0.2">
      <c r="P26716" s="75"/>
      <c r="Q26716" s="75"/>
      <c r="W26716" s="75"/>
      <c r="AD26716" s="77"/>
    </row>
    <row r="26717" spans="16:30" ht="4.5" customHeight="1" x14ac:dyDescent="0.2">
      <c r="P26717" s="75"/>
      <c r="Q26717" s="75"/>
      <c r="W26717" s="75"/>
      <c r="AD26717" s="77"/>
    </row>
    <row r="26718" spans="16:30" ht="4.5" customHeight="1" x14ac:dyDescent="0.2">
      <c r="P26718" s="75"/>
      <c r="Q26718" s="75"/>
      <c r="W26718" s="75"/>
      <c r="AD26718" s="77"/>
    </row>
    <row r="26719" spans="16:30" ht="4.5" customHeight="1" x14ac:dyDescent="0.2">
      <c r="P26719" s="75"/>
      <c r="Q26719" s="75"/>
      <c r="W26719" s="75"/>
      <c r="AD26719" s="77"/>
    </row>
    <row r="26720" spans="16:30" ht="4.5" customHeight="1" x14ac:dyDescent="0.2">
      <c r="P26720" s="75"/>
      <c r="Q26720" s="75"/>
      <c r="W26720" s="75"/>
      <c r="AD26720" s="77"/>
    </row>
    <row r="26721" spans="16:30" ht="4.5" customHeight="1" x14ac:dyDescent="0.2">
      <c r="P26721" s="75"/>
      <c r="Q26721" s="75"/>
      <c r="W26721" s="75"/>
      <c r="AD26721" s="77"/>
    </row>
    <row r="26722" spans="16:30" ht="4.5" customHeight="1" x14ac:dyDescent="0.2">
      <c r="P26722" s="75"/>
      <c r="Q26722" s="75"/>
      <c r="W26722" s="75"/>
      <c r="AD26722" s="77"/>
    </row>
    <row r="26723" spans="16:30" ht="4.5" customHeight="1" x14ac:dyDescent="0.2">
      <c r="P26723" s="75"/>
      <c r="Q26723" s="75"/>
      <c r="W26723" s="75"/>
      <c r="AD26723" s="77"/>
    </row>
    <row r="26724" spans="16:30" ht="4.5" customHeight="1" x14ac:dyDescent="0.2">
      <c r="P26724" s="75"/>
      <c r="Q26724" s="75"/>
      <c r="W26724" s="75"/>
      <c r="AD26724" s="77"/>
    </row>
    <row r="26725" spans="16:30" ht="4.5" customHeight="1" x14ac:dyDescent="0.2">
      <c r="P26725" s="75"/>
      <c r="Q26725" s="75"/>
      <c r="W26725" s="75"/>
      <c r="AD26725" s="77"/>
    </row>
    <row r="26726" spans="16:30" ht="4.5" customHeight="1" x14ac:dyDescent="0.2">
      <c r="P26726" s="75"/>
      <c r="Q26726" s="75"/>
      <c r="W26726" s="75"/>
      <c r="AD26726" s="77"/>
    </row>
    <row r="26727" spans="16:30" ht="4.5" customHeight="1" x14ac:dyDescent="0.2">
      <c r="P26727" s="75"/>
      <c r="Q26727" s="75"/>
      <c r="W26727" s="75"/>
      <c r="AD26727" s="77"/>
    </row>
    <row r="26728" spans="16:30" ht="4.5" customHeight="1" x14ac:dyDescent="0.2">
      <c r="P26728" s="75"/>
      <c r="Q26728" s="75"/>
      <c r="W26728" s="75"/>
      <c r="AD26728" s="77"/>
    </row>
    <row r="26729" spans="16:30" ht="4.5" customHeight="1" x14ac:dyDescent="0.2">
      <c r="P26729" s="75"/>
      <c r="Q26729" s="75"/>
      <c r="W26729" s="75"/>
      <c r="AD26729" s="77"/>
    </row>
    <row r="26730" spans="16:30" ht="4.5" customHeight="1" x14ac:dyDescent="0.2">
      <c r="P26730" s="75"/>
      <c r="Q26730" s="75"/>
      <c r="W26730" s="75"/>
      <c r="AD26730" s="77"/>
    </row>
    <row r="26731" spans="16:30" ht="4.5" customHeight="1" x14ac:dyDescent="0.2">
      <c r="P26731" s="75"/>
      <c r="Q26731" s="75"/>
      <c r="W26731" s="75"/>
      <c r="AD26731" s="77"/>
    </row>
    <row r="26732" spans="16:30" ht="4.5" customHeight="1" x14ac:dyDescent="0.2">
      <c r="P26732" s="75"/>
      <c r="Q26732" s="75"/>
      <c r="W26732" s="75"/>
      <c r="AD26732" s="77"/>
    </row>
    <row r="26733" spans="16:30" ht="4.5" customHeight="1" x14ac:dyDescent="0.2">
      <c r="P26733" s="75"/>
      <c r="Q26733" s="75"/>
      <c r="W26733" s="75"/>
      <c r="AD26733" s="77"/>
    </row>
    <row r="26734" spans="16:30" ht="4.5" customHeight="1" x14ac:dyDescent="0.2">
      <c r="P26734" s="75"/>
      <c r="Q26734" s="75"/>
      <c r="W26734" s="75"/>
      <c r="AD26734" s="77"/>
    </row>
    <row r="26735" spans="16:30" ht="4.5" customHeight="1" x14ac:dyDescent="0.2">
      <c r="P26735" s="75"/>
      <c r="Q26735" s="75"/>
      <c r="W26735" s="75"/>
      <c r="AD26735" s="77"/>
    </row>
    <row r="26736" spans="16:30" ht="4.5" customHeight="1" x14ac:dyDescent="0.2">
      <c r="P26736" s="75"/>
      <c r="Q26736" s="75"/>
      <c r="W26736" s="75"/>
      <c r="AD26736" s="77"/>
    </row>
    <row r="26737" spans="16:30" ht="4.5" customHeight="1" x14ac:dyDescent="0.2">
      <c r="P26737" s="75"/>
      <c r="Q26737" s="75"/>
      <c r="W26737" s="75"/>
      <c r="AD26737" s="77"/>
    </row>
    <row r="26738" spans="16:30" ht="4.5" customHeight="1" x14ac:dyDescent="0.2">
      <c r="P26738" s="75"/>
      <c r="Q26738" s="75"/>
      <c r="W26738" s="75"/>
      <c r="AD26738" s="77"/>
    </row>
    <row r="26739" spans="16:30" ht="4.5" customHeight="1" x14ac:dyDescent="0.2">
      <c r="P26739" s="75"/>
      <c r="Q26739" s="75"/>
      <c r="W26739" s="75"/>
      <c r="AD26739" s="77"/>
    </row>
    <row r="26740" spans="16:30" ht="4.5" customHeight="1" x14ac:dyDescent="0.2">
      <c r="P26740" s="75"/>
      <c r="Q26740" s="75"/>
      <c r="W26740" s="75"/>
      <c r="AD26740" s="77"/>
    </row>
    <row r="26741" spans="16:30" ht="4.5" customHeight="1" x14ac:dyDescent="0.2">
      <c r="P26741" s="75"/>
      <c r="Q26741" s="75"/>
      <c r="W26741" s="75"/>
      <c r="AD26741" s="77"/>
    </row>
    <row r="26742" spans="16:30" ht="4.5" customHeight="1" x14ac:dyDescent="0.2">
      <c r="P26742" s="75"/>
      <c r="Q26742" s="75"/>
      <c r="W26742" s="75"/>
      <c r="AD26742" s="77"/>
    </row>
    <row r="26743" spans="16:30" ht="4.5" customHeight="1" x14ac:dyDescent="0.2">
      <c r="P26743" s="75"/>
      <c r="Q26743" s="75"/>
      <c r="W26743" s="75"/>
      <c r="AD26743" s="77"/>
    </row>
    <row r="26744" spans="16:30" ht="4.5" customHeight="1" x14ac:dyDescent="0.2">
      <c r="P26744" s="75"/>
      <c r="Q26744" s="75"/>
      <c r="W26744" s="75"/>
      <c r="AD26744" s="77"/>
    </row>
    <row r="26745" spans="16:30" ht="4.5" customHeight="1" x14ac:dyDescent="0.2">
      <c r="P26745" s="75"/>
      <c r="Q26745" s="75"/>
      <c r="W26745" s="75"/>
      <c r="AD26745" s="77"/>
    </row>
    <row r="26746" spans="16:30" ht="4.5" customHeight="1" x14ac:dyDescent="0.2">
      <c r="P26746" s="75"/>
      <c r="Q26746" s="75"/>
      <c r="W26746" s="75"/>
      <c r="AD26746" s="77"/>
    </row>
    <row r="26747" spans="16:30" ht="4.5" customHeight="1" x14ac:dyDescent="0.2">
      <c r="P26747" s="75"/>
      <c r="Q26747" s="75"/>
      <c r="W26747" s="75"/>
      <c r="AD26747" s="77"/>
    </row>
    <row r="26748" spans="16:30" ht="4.5" customHeight="1" x14ac:dyDescent="0.2">
      <c r="P26748" s="75"/>
      <c r="Q26748" s="75"/>
      <c r="W26748" s="75"/>
      <c r="AD26748" s="77"/>
    </row>
    <row r="26749" spans="16:30" ht="4.5" customHeight="1" x14ac:dyDescent="0.2">
      <c r="P26749" s="75"/>
      <c r="Q26749" s="75"/>
      <c r="W26749" s="75"/>
      <c r="AD26749" s="77"/>
    </row>
    <row r="26750" spans="16:30" ht="4.5" customHeight="1" x14ac:dyDescent="0.2">
      <c r="P26750" s="75"/>
      <c r="Q26750" s="75"/>
      <c r="W26750" s="75"/>
      <c r="AD26750" s="77"/>
    </row>
    <row r="26751" spans="16:30" ht="4.5" customHeight="1" x14ac:dyDescent="0.2">
      <c r="P26751" s="75"/>
      <c r="Q26751" s="75"/>
      <c r="W26751" s="75"/>
      <c r="AD26751" s="77"/>
    </row>
    <row r="26752" spans="16:30" ht="4.5" customHeight="1" x14ac:dyDescent="0.2">
      <c r="P26752" s="75"/>
      <c r="Q26752" s="75"/>
      <c r="W26752" s="75"/>
      <c r="AD26752" s="77"/>
    </row>
    <row r="26753" spans="16:30" ht="4.5" customHeight="1" x14ac:dyDescent="0.2">
      <c r="P26753" s="75"/>
      <c r="Q26753" s="75"/>
      <c r="W26753" s="75"/>
      <c r="AD26753" s="77"/>
    </row>
    <row r="26754" spans="16:30" ht="4.5" customHeight="1" x14ac:dyDescent="0.2">
      <c r="P26754" s="75"/>
      <c r="Q26754" s="75"/>
      <c r="W26754" s="75"/>
      <c r="AD26754" s="77"/>
    </row>
    <row r="26755" spans="16:30" ht="4.5" customHeight="1" x14ac:dyDescent="0.2">
      <c r="P26755" s="75"/>
      <c r="Q26755" s="75"/>
      <c r="W26755" s="75"/>
      <c r="AD26755" s="77"/>
    </row>
    <row r="26756" spans="16:30" ht="4.5" customHeight="1" x14ac:dyDescent="0.2">
      <c r="P26756" s="75"/>
      <c r="Q26756" s="75"/>
      <c r="W26756" s="75"/>
      <c r="AD26756" s="77"/>
    </row>
    <row r="26757" spans="16:30" ht="4.5" customHeight="1" x14ac:dyDescent="0.2">
      <c r="P26757" s="75"/>
      <c r="Q26757" s="75"/>
      <c r="W26757" s="75"/>
      <c r="AD26757" s="77"/>
    </row>
    <row r="26758" spans="16:30" ht="4.5" customHeight="1" x14ac:dyDescent="0.2">
      <c r="P26758" s="75"/>
      <c r="Q26758" s="75"/>
      <c r="W26758" s="75"/>
      <c r="AD26758" s="77"/>
    </row>
    <row r="26759" spans="16:30" ht="4.5" customHeight="1" x14ac:dyDescent="0.2">
      <c r="P26759" s="75"/>
      <c r="Q26759" s="75"/>
      <c r="W26759" s="75"/>
      <c r="AD26759" s="77"/>
    </row>
    <row r="26760" spans="16:30" ht="4.5" customHeight="1" x14ac:dyDescent="0.2">
      <c r="P26760" s="75"/>
      <c r="Q26760" s="75"/>
      <c r="W26760" s="75"/>
      <c r="AD26760" s="77"/>
    </row>
    <row r="26761" spans="16:30" ht="4.5" customHeight="1" x14ac:dyDescent="0.2">
      <c r="P26761" s="75"/>
      <c r="Q26761" s="75"/>
      <c r="W26761" s="75"/>
      <c r="AD26761" s="77"/>
    </row>
    <row r="26762" spans="16:30" ht="4.5" customHeight="1" x14ac:dyDescent="0.2">
      <c r="P26762" s="75"/>
      <c r="Q26762" s="75"/>
      <c r="W26762" s="75"/>
      <c r="AD26762" s="77"/>
    </row>
    <row r="26763" spans="16:30" ht="4.5" customHeight="1" x14ac:dyDescent="0.2">
      <c r="P26763" s="75"/>
      <c r="Q26763" s="75"/>
      <c r="W26763" s="75"/>
      <c r="AD26763" s="77"/>
    </row>
    <row r="26764" spans="16:30" ht="4.5" customHeight="1" x14ac:dyDescent="0.2">
      <c r="P26764" s="75"/>
      <c r="Q26764" s="75"/>
      <c r="W26764" s="75"/>
      <c r="AD26764" s="77"/>
    </row>
    <row r="26765" spans="16:30" ht="4.5" customHeight="1" x14ac:dyDescent="0.2">
      <c r="P26765" s="75"/>
      <c r="Q26765" s="75"/>
      <c r="W26765" s="75"/>
      <c r="AD26765" s="77"/>
    </row>
    <row r="26766" spans="16:30" ht="4.5" customHeight="1" x14ac:dyDescent="0.2">
      <c r="P26766" s="75"/>
      <c r="Q26766" s="75"/>
      <c r="W26766" s="75"/>
      <c r="AD26766" s="77"/>
    </row>
    <row r="26767" spans="16:30" ht="4.5" customHeight="1" x14ac:dyDescent="0.2">
      <c r="P26767" s="75"/>
      <c r="Q26767" s="75"/>
      <c r="W26767" s="75"/>
      <c r="AD26767" s="77"/>
    </row>
    <row r="26768" spans="16:30" ht="4.5" customHeight="1" x14ac:dyDescent="0.2">
      <c r="P26768" s="75"/>
      <c r="Q26768" s="75"/>
      <c r="W26768" s="75"/>
      <c r="AD26768" s="77"/>
    </row>
    <row r="26769" spans="16:30" ht="4.5" customHeight="1" x14ac:dyDescent="0.2">
      <c r="P26769" s="75"/>
      <c r="Q26769" s="75"/>
      <c r="W26769" s="75"/>
      <c r="AD26769" s="77"/>
    </row>
    <row r="26770" spans="16:30" ht="4.5" customHeight="1" x14ac:dyDescent="0.2">
      <c r="P26770" s="75"/>
      <c r="Q26770" s="75"/>
      <c r="W26770" s="75"/>
      <c r="AD26770" s="77"/>
    </row>
    <row r="26771" spans="16:30" ht="4.5" customHeight="1" x14ac:dyDescent="0.2">
      <c r="P26771" s="75"/>
      <c r="Q26771" s="75"/>
      <c r="W26771" s="75"/>
      <c r="AD26771" s="77"/>
    </row>
    <row r="26772" spans="16:30" ht="4.5" customHeight="1" x14ac:dyDescent="0.2">
      <c r="P26772" s="75"/>
      <c r="Q26772" s="75"/>
      <c r="W26772" s="75"/>
      <c r="AD26772" s="77"/>
    </row>
    <row r="26773" spans="16:30" ht="4.5" customHeight="1" x14ac:dyDescent="0.2">
      <c r="P26773" s="75"/>
      <c r="Q26773" s="75"/>
      <c r="W26773" s="75"/>
      <c r="AD26773" s="77"/>
    </row>
    <row r="26774" spans="16:30" ht="4.5" customHeight="1" x14ac:dyDescent="0.2">
      <c r="P26774" s="75"/>
      <c r="Q26774" s="75"/>
      <c r="W26774" s="75"/>
      <c r="AD26774" s="77"/>
    </row>
    <row r="26775" spans="16:30" ht="4.5" customHeight="1" x14ac:dyDescent="0.2">
      <c r="P26775" s="75"/>
      <c r="Q26775" s="75"/>
      <c r="W26775" s="75"/>
      <c r="AD26775" s="77"/>
    </row>
    <row r="26776" spans="16:30" ht="4.5" customHeight="1" x14ac:dyDescent="0.2">
      <c r="P26776" s="75"/>
      <c r="Q26776" s="75"/>
      <c r="W26776" s="75"/>
      <c r="AD26776" s="77"/>
    </row>
    <row r="26777" spans="16:30" ht="4.5" customHeight="1" x14ac:dyDescent="0.2">
      <c r="P26777" s="75"/>
      <c r="Q26777" s="75"/>
      <c r="W26777" s="75"/>
      <c r="AD26777" s="77"/>
    </row>
    <row r="26778" spans="16:30" ht="4.5" customHeight="1" x14ac:dyDescent="0.2">
      <c r="P26778" s="75"/>
      <c r="Q26778" s="75"/>
      <c r="W26778" s="75"/>
      <c r="AD26778" s="77"/>
    </row>
    <row r="26779" spans="16:30" ht="4.5" customHeight="1" x14ac:dyDescent="0.2">
      <c r="P26779" s="75"/>
      <c r="Q26779" s="75"/>
      <c r="W26779" s="75"/>
      <c r="AD26779" s="77"/>
    </row>
    <row r="26780" spans="16:30" ht="4.5" customHeight="1" x14ac:dyDescent="0.2">
      <c r="P26780" s="75"/>
      <c r="Q26780" s="75"/>
      <c r="W26780" s="75"/>
      <c r="AD26780" s="77"/>
    </row>
    <row r="26781" spans="16:30" ht="4.5" customHeight="1" x14ac:dyDescent="0.2">
      <c r="P26781" s="75"/>
      <c r="Q26781" s="75"/>
      <c r="W26781" s="75"/>
      <c r="AD26781" s="77"/>
    </row>
    <row r="26782" spans="16:30" ht="4.5" customHeight="1" x14ac:dyDescent="0.2">
      <c r="P26782" s="75"/>
      <c r="Q26782" s="75"/>
      <c r="W26782" s="75"/>
      <c r="AD26782" s="77"/>
    </row>
    <row r="26783" spans="16:30" ht="4.5" customHeight="1" x14ac:dyDescent="0.2">
      <c r="P26783" s="75"/>
      <c r="Q26783" s="75"/>
      <c r="W26783" s="75"/>
      <c r="AD26783" s="77"/>
    </row>
    <row r="26784" spans="16:30" ht="4.5" customHeight="1" x14ac:dyDescent="0.2">
      <c r="P26784" s="75"/>
      <c r="Q26784" s="75"/>
      <c r="W26784" s="75"/>
      <c r="AD26784" s="77"/>
    </row>
    <row r="26785" spans="16:30" ht="4.5" customHeight="1" x14ac:dyDescent="0.2">
      <c r="P26785" s="75"/>
      <c r="Q26785" s="75"/>
      <c r="W26785" s="75"/>
      <c r="AD26785" s="77"/>
    </row>
    <row r="26786" spans="16:30" ht="4.5" customHeight="1" x14ac:dyDescent="0.2">
      <c r="P26786" s="75"/>
      <c r="Q26786" s="75"/>
      <c r="W26786" s="75"/>
      <c r="AD26786" s="77"/>
    </row>
    <row r="26787" spans="16:30" ht="4.5" customHeight="1" x14ac:dyDescent="0.2">
      <c r="P26787" s="75"/>
      <c r="Q26787" s="75"/>
      <c r="W26787" s="75"/>
      <c r="AD26787" s="77"/>
    </row>
    <row r="26788" spans="16:30" ht="4.5" customHeight="1" x14ac:dyDescent="0.2">
      <c r="P26788" s="75"/>
      <c r="Q26788" s="75"/>
      <c r="W26788" s="75"/>
      <c r="AD26788" s="77"/>
    </row>
    <row r="26789" spans="16:30" ht="4.5" customHeight="1" x14ac:dyDescent="0.2">
      <c r="P26789" s="75"/>
      <c r="Q26789" s="75"/>
      <c r="W26789" s="75"/>
      <c r="AD26789" s="77"/>
    </row>
    <row r="26790" spans="16:30" ht="4.5" customHeight="1" x14ac:dyDescent="0.2">
      <c r="P26790" s="75"/>
      <c r="Q26790" s="75"/>
      <c r="W26790" s="75"/>
      <c r="AD26790" s="77"/>
    </row>
    <row r="26791" spans="16:30" ht="4.5" customHeight="1" x14ac:dyDescent="0.2">
      <c r="P26791" s="75"/>
      <c r="Q26791" s="75"/>
      <c r="W26791" s="75"/>
      <c r="AD26791" s="77"/>
    </row>
    <row r="26792" spans="16:30" ht="4.5" customHeight="1" x14ac:dyDescent="0.2">
      <c r="P26792" s="75"/>
      <c r="Q26792" s="75"/>
      <c r="W26792" s="75"/>
      <c r="AD26792" s="77"/>
    </row>
    <row r="26793" spans="16:30" ht="4.5" customHeight="1" x14ac:dyDescent="0.2">
      <c r="P26793" s="75"/>
      <c r="Q26793" s="75"/>
      <c r="W26793" s="75"/>
      <c r="AD26793" s="77"/>
    </row>
    <row r="26794" spans="16:30" ht="4.5" customHeight="1" x14ac:dyDescent="0.2">
      <c r="P26794" s="75"/>
      <c r="Q26794" s="75"/>
      <c r="W26794" s="75"/>
      <c r="AD26794" s="77"/>
    </row>
    <row r="26795" spans="16:30" ht="4.5" customHeight="1" x14ac:dyDescent="0.2">
      <c r="P26795" s="75"/>
      <c r="Q26795" s="75"/>
      <c r="W26795" s="75"/>
      <c r="AD26795" s="77"/>
    </row>
    <row r="26796" spans="16:30" ht="4.5" customHeight="1" x14ac:dyDescent="0.2">
      <c r="P26796" s="75"/>
      <c r="Q26796" s="75"/>
      <c r="W26796" s="75"/>
      <c r="AD26796" s="77"/>
    </row>
    <row r="26797" spans="16:30" ht="4.5" customHeight="1" x14ac:dyDescent="0.2">
      <c r="P26797" s="75"/>
      <c r="Q26797" s="75"/>
      <c r="W26797" s="75"/>
      <c r="AD26797" s="77"/>
    </row>
    <row r="26798" spans="16:30" ht="4.5" customHeight="1" x14ac:dyDescent="0.2">
      <c r="P26798" s="75"/>
      <c r="Q26798" s="75"/>
      <c r="W26798" s="75"/>
      <c r="AD26798" s="77"/>
    </row>
    <row r="26799" spans="16:30" ht="4.5" customHeight="1" x14ac:dyDescent="0.2">
      <c r="P26799" s="75"/>
      <c r="Q26799" s="75"/>
      <c r="W26799" s="75"/>
      <c r="AD26799" s="77"/>
    </row>
    <row r="26800" spans="16:30" ht="4.5" customHeight="1" x14ac:dyDescent="0.2">
      <c r="P26800" s="75"/>
      <c r="Q26800" s="75"/>
      <c r="W26800" s="75"/>
      <c r="AD26800" s="77"/>
    </row>
    <row r="26801" spans="16:30" ht="4.5" customHeight="1" x14ac:dyDescent="0.2">
      <c r="P26801" s="75"/>
      <c r="Q26801" s="75"/>
      <c r="W26801" s="75"/>
      <c r="AD26801" s="77"/>
    </row>
    <row r="26802" spans="16:30" ht="4.5" customHeight="1" x14ac:dyDescent="0.2">
      <c r="P26802" s="75"/>
      <c r="Q26802" s="75"/>
      <c r="W26802" s="75"/>
      <c r="AD26802" s="77"/>
    </row>
    <row r="26803" spans="16:30" ht="4.5" customHeight="1" x14ac:dyDescent="0.2">
      <c r="P26803" s="75"/>
      <c r="Q26803" s="75"/>
      <c r="W26803" s="75"/>
      <c r="AD26803" s="77"/>
    </row>
    <row r="26804" spans="16:30" ht="4.5" customHeight="1" x14ac:dyDescent="0.2">
      <c r="P26804" s="75"/>
      <c r="Q26804" s="75"/>
      <c r="W26804" s="75"/>
      <c r="AD26804" s="77"/>
    </row>
    <row r="26805" spans="16:30" ht="4.5" customHeight="1" x14ac:dyDescent="0.2">
      <c r="P26805" s="75"/>
      <c r="Q26805" s="75"/>
      <c r="W26805" s="75"/>
      <c r="AD26805" s="77"/>
    </row>
    <row r="26806" spans="16:30" ht="4.5" customHeight="1" x14ac:dyDescent="0.2">
      <c r="P26806" s="75"/>
      <c r="Q26806" s="75"/>
      <c r="W26806" s="75"/>
      <c r="AD26806" s="77"/>
    </row>
    <row r="26807" spans="16:30" ht="4.5" customHeight="1" x14ac:dyDescent="0.2">
      <c r="P26807" s="75"/>
      <c r="Q26807" s="75"/>
      <c r="W26807" s="75"/>
      <c r="AD26807" s="77"/>
    </row>
    <row r="26808" spans="16:30" ht="4.5" customHeight="1" x14ac:dyDescent="0.2">
      <c r="P26808" s="75"/>
      <c r="Q26808" s="75"/>
      <c r="W26808" s="75"/>
      <c r="AD26808" s="77"/>
    </row>
    <row r="26809" spans="16:30" ht="4.5" customHeight="1" x14ac:dyDescent="0.2">
      <c r="P26809" s="75"/>
      <c r="Q26809" s="75"/>
      <c r="W26809" s="75"/>
      <c r="AD26809" s="77"/>
    </row>
    <row r="26810" spans="16:30" ht="4.5" customHeight="1" x14ac:dyDescent="0.2">
      <c r="P26810" s="75"/>
      <c r="Q26810" s="75"/>
      <c r="W26810" s="75"/>
      <c r="AD26810" s="77"/>
    </row>
    <row r="26811" spans="16:30" ht="4.5" customHeight="1" x14ac:dyDescent="0.2">
      <c r="P26811" s="75"/>
      <c r="Q26811" s="75"/>
      <c r="W26811" s="75"/>
      <c r="AD26811" s="77"/>
    </row>
    <row r="26812" spans="16:30" ht="4.5" customHeight="1" x14ac:dyDescent="0.2">
      <c r="P26812" s="75"/>
      <c r="Q26812" s="75"/>
      <c r="W26812" s="75"/>
      <c r="AD26812" s="77"/>
    </row>
    <row r="26813" spans="16:30" ht="4.5" customHeight="1" x14ac:dyDescent="0.2">
      <c r="P26813" s="75"/>
      <c r="Q26813" s="75"/>
      <c r="W26813" s="75"/>
      <c r="AD26813" s="77"/>
    </row>
    <row r="26814" spans="16:30" ht="4.5" customHeight="1" x14ac:dyDescent="0.2">
      <c r="P26814" s="75"/>
      <c r="Q26814" s="75"/>
      <c r="W26814" s="75"/>
      <c r="AD26814" s="77"/>
    </row>
    <row r="26815" spans="16:30" ht="4.5" customHeight="1" x14ac:dyDescent="0.2">
      <c r="P26815" s="75"/>
      <c r="Q26815" s="75"/>
      <c r="W26815" s="75"/>
      <c r="AD26815" s="77"/>
    </row>
    <row r="26816" spans="16:30" ht="4.5" customHeight="1" x14ac:dyDescent="0.2">
      <c r="P26816" s="75"/>
      <c r="Q26816" s="75"/>
      <c r="W26816" s="75"/>
      <c r="AD26816" s="77"/>
    </row>
    <row r="26817" spans="16:30" ht="4.5" customHeight="1" x14ac:dyDescent="0.2">
      <c r="P26817" s="75"/>
      <c r="Q26817" s="75"/>
      <c r="W26817" s="75"/>
      <c r="AD26817" s="77"/>
    </row>
    <row r="26818" spans="16:30" ht="4.5" customHeight="1" x14ac:dyDescent="0.2">
      <c r="P26818" s="75"/>
      <c r="Q26818" s="75"/>
      <c r="W26818" s="75"/>
      <c r="AD26818" s="77"/>
    </row>
    <row r="26819" spans="16:30" ht="4.5" customHeight="1" x14ac:dyDescent="0.2">
      <c r="P26819" s="75"/>
      <c r="Q26819" s="75"/>
      <c r="W26819" s="75"/>
      <c r="AD26819" s="77"/>
    </row>
    <row r="26820" spans="16:30" ht="4.5" customHeight="1" x14ac:dyDescent="0.2">
      <c r="P26820" s="75"/>
      <c r="Q26820" s="75"/>
      <c r="W26820" s="75"/>
      <c r="AD26820" s="77"/>
    </row>
    <row r="26821" spans="16:30" ht="4.5" customHeight="1" x14ac:dyDescent="0.2">
      <c r="P26821" s="75"/>
      <c r="Q26821" s="75"/>
      <c r="W26821" s="75"/>
      <c r="AD26821" s="77"/>
    </row>
    <row r="26822" spans="16:30" ht="4.5" customHeight="1" x14ac:dyDescent="0.2">
      <c r="P26822" s="75"/>
      <c r="Q26822" s="75"/>
      <c r="W26822" s="75"/>
      <c r="AD26822" s="77"/>
    </row>
    <row r="26823" spans="16:30" ht="4.5" customHeight="1" x14ac:dyDescent="0.2">
      <c r="P26823" s="75"/>
      <c r="Q26823" s="75"/>
      <c r="W26823" s="75"/>
      <c r="AD26823" s="77"/>
    </row>
    <row r="26824" spans="16:30" ht="4.5" customHeight="1" x14ac:dyDescent="0.2">
      <c r="P26824" s="75"/>
      <c r="Q26824" s="75"/>
      <c r="W26824" s="75"/>
      <c r="AD26824" s="77"/>
    </row>
    <row r="26825" spans="16:30" ht="4.5" customHeight="1" x14ac:dyDescent="0.2">
      <c r="P26825" s="75"/>
      <c r="Q26825" s="75"/>
      <c r="W26825" s="75"/>
      <c r="AD26825" s="77"/>
    </row>
    <row r="26826" spans="16:30" ht="4.5" customHeight="1" x14ac:dyDescent="0.2">
      <c r="P26826" s="75"/>
      <c r="Q26826" s="75"/>
      <c r="W26826" s="75"/>
      <c r="AD26826" s="77"/>
    </row>
    <row r="26827" spans="16:30" ht="4.5" customHeight="1" x14ac:dyDescent="0.2">
      <c r="P26827" s="75"/>
      <c r="Q26827" s="75"/>
      <c r="W26827" s="75"/>
      <c r="AD26827" s="77"/>
    </row>
    <row r="26828" spans="16:30" ht="4.5" customHeight="1" x14ac:dyDescent="0.2">
      <c r="P26828" s="75"/>
      <c r="Q26828" s="75"/>
      <c r="W26828" s="75"/>
      <c r="AD26828" s="77"/>
    </row>
    <row r="26829" spans="16:30" ht="4.5" customHeight="1" x14ac:dyDescent="0.2">
      <c r="P26829" s="75"/>
      <c r="Q26829" s="75"/>
      <c r="W26829" s="75"/>
      <c r="AD26829" s="77"/>
    </row>
    <row r="26830" spans="16:30" ht="4.5" customHeight="1" x14ac:dyDescent="0.2">
      <c r="P26830" s="75"/>
      <c r="Q26830" s="75"/>
      <c r="W26830" s="75"/>
      <c r="AD26830" s="77"/>
    </row>
    <row r="26831" spans="16:30" ht="4.5" customHeight="1" x14ac:dyDescent="0.2">
      <c r="P26831" s="75"/>
      <c r="Q26831" s="75"/>
      <c r="W26831" s="75"/>
      <c r="AD26831" s="77"/>
    </row>
    <row r="26832" spans="16:30" ht="4.5" customHeight="1" x14ac:dyDescent="0.2">
      <c r="P26832" s="75"/>
      <c r="Q26832" s="75"/>
      <c r="W26832" s="75"/>
      <c r="AD26832" s="77"/>
    </row>
    <row r="26833" spans="16:30" ht="4.5" customHeight="1" x14ac:dyDescent="0.2">
      <c r="P26833" s="75"/>
      <c r="Q26833" s="75"/>
      <c r="W26833" s="75"/>
      <c r="AD26833" s="77"/>
    </row>
    <row r="26834" spans="16:30" ht="4.5" customHeight="1" x14ac:dyDescent="0.2">
      <c r="P26834" s="75"/>
      <c r="Q26834" s="75"/>
      <c r="W26834" s="75"/>
      <c r="AD26834" s="77"/>
    </row>
    <row r="26835" spans="16:30" ht="4.5" customHeight="1" x14ac:dyDescent="0.2">
      <c r="P26835" s="75"/>
      <c r="Q26835" s="75"/>
      <c r="W26835" s="75"/>
      <c r="AD26835" s="77"/>
    </row>
    <row r="26836" spans="16:30" ht="4.5" customHeight="1" x14ac:dyDescent="0.2">
      <c r="P26836" s="75"/>
      <c r="Q26836" s="75"/>
      <c r="W26836" s="75"/>
      <c r="AD26836" s="77"/>
    </row>
    <row r="26837" spans="16:30" ht="4.5" customHeight="1" x14ac:dyDescent="0.2">
      <c r="P26837" s="75"/>
      <c r="Q26837" s="75"/>
      <c r="W26837" s="75"/>
      <c r="AD26837" s="77"/>
    </row>
    <row r="26838" spans="16:30" ht="4.5" customHeight="1" x14ac:dyDescent="0.2">
      <c r="P26838" s="75"/>
      <c r="Q26838" s="75"/>
      <c r="W26838" s="75"/>
      <c r="AD26838" s="77"/>
    </row>
    <row r="26839" spans="16:30" ht="4.5" customHeight="1" x14ac:dyDescent="0.2">
      <c r="P26839" s="75"/>
      <c r="Q26839" s="75"/>
      <c r="W26839" s="75"/>
      <c r="AD26839" s="77"/>
    </row>
    <row r="26840" spans="16:30" ht="4.5" customHeight="1" x14ac:dyDescent="0.2">
      <c r="P26840" s="75"/>
      <c r="Q26840" s="75"/>
      <c r="W26840" s="75"/>
      <c r="AD26840" s="77"/>
    </row>
    <row r="26841" spans="16:30" ht="4.5" customHeight="1" x14ac:dyDescent="0.2">
      <c r="P26841" s="75"/>
      <c r="Q26841" s="75"/>
      <c r="W26841" s="75"/>
      <c r="AD26841" s="77"/>
    </row>
    <row r="26842" spans="16:30" ht="4.5" customHeight="1" x14ac:dyDescent="0.2">
      <c r="P26842" s="75"/>
      <c r="Q26842" s="75"/>
      <c r="W26842" s="75"/>
      <c r="AD26842" s="77"/>
    </row>
    <row r="26843" spans="16:30" ht="4.5" customHeight="1" x14ac:dyDescent="0.2">
      <c r="P26843" s="75"/>
      <c r="Q26843" s="75"/>
      <c r="W26843" s="75"/>
      <c r="AD26843" s="77"/>
    </row>
    <row r="26844" spans="16:30" ht="4.5" customHeight="1" x14ac:dyDescent="0.2">
      <c r="P26844" s="75"/>
      <c r="Q26844" s="75"/>
      <c r="W26844" s="75"/>
      <c r="AD26844" s="77"/>
    </row>
    <row r="26845" spans="16:30" ht="4.5" customHeight="1" x14ac:dyDescent="0.2">
      <c r="P26845" s="75"/>
      <c r="Q26845" s="75"/>
      <c r="W26845" s="75"/>
      <c r="AD26845" s="77"/>
    </row>
    <row r="26846" spans="16:30" ht="4.5" customHeight="1" x14ac:dyDescent="0.2">
      <c r="P26846" s="75"/>
      <c r="Q26846" s="75"/>
      <c r="W26846" s="75"/>
      <c r="AD26846" s="77"/>
    </row>
    <row r="26847" spans="16:30" ht="4.5" customHeight="1" x14ac:dyDescent="0.2">
      <c r="P26847" s="75"/>
      <c r="Q26847" s="75"/>
      <c r="W26847" s="75"/>
      <c r="AD26847" s="77"/>
    </row>
    <row r="26848" spans="16:30" ht="4.5" customHeight="1" x14ac:dyDescent="0.2">
      <c r="P26848" s="75"/>
      <c r="Q26848" s="75"/>
      <c r="W26848" s="75"/>
      <c r="AD26848" s="77"/>
    </row>
    <row r="26849" spans="16:30" ht="4.5" customHeight="1" x14ac:dyDescent="0.2">
      <c r="P26849" s="75"/>
      <c r="Q26849" s="75"/>
      <c r="W26849" s="75"/>
      <c r="AD26849" s="77"/>
    </row>
    <row r="26850" spans="16:30" ht="4.5" customHeight="1" x14ac:dyDescent="0.2">
      <c r="P26850" s="75"/>
      <c r="Q26850" s="75"/>
      <c r="W26850" s="75"/>
      <c r="AD26850" s="77"/>
    </row>
    <row r="26851" spans="16:30" ht="4.5" customHeight="1" x14ac:dyDescent="0.2">
      <c r="P26851" s="75"/>
      <c r="Q26851" s="75"/>
      <c r="W26851" s="75"/>
      <c r="AD26851" s="77"/>
    </row>
    <row r="26852" spans="16:30" ht="4.5" customHeight="1" x14ac:dyDescent="0.2">
      <c r="P26852" s="75"/>
      <c r="Q26852" s="75"/>
      <c r="W26852" s="75"/>
      <c r="AD26852" s="77"/>
    </row>
    <row r="26853" spans="16:30" ht="4.5" customHeight="1" x14ac:dyDescent="0.2">
      <c r="P26853" s="75"/>
      <c r="Q26853" s="75"/>
      <c r="W26853" s="75"/>
      <c r="AD26853" s="77"/>
    </row>
    <row r="26854" spans="16:30" ht="4.5" customHeight="1" x14ac:dyDescent="0.2">
      <c r="P26854" s="75"/>
      <c r="Q26854" s="75"/>
      <c r="W26854" s="75"/>
      <c r="AD26854" s="77"/>
    </row>
    <row r="26855" spans="16:30" ht="4.5" customHeight="1" x14ac:dyDescent="0.2">
      <c r="P26855" s="75"/>
      <c r="Q26855" s="75"/>
      <c r="W26855" s="75"/>
      <c r="AD26855" s="77"/>
    </row>
    <row r="26856" spans="16:30" ht="4.5" customHeight="1" x14ac:dyDescent="0.2">
      <c r="P26856" s="75"/>
      <c r="Q26856" s="75"/>
      <c r="W26856" s="75"/>
      <c r="AD26856" s="77"/>
    </row>
    <row r="26857" spans="16:30" ht="4.5" customHeight="1" x14ac:dyDescent="0.2">
      <c r="P26857" s="75"/>
      <c r="Q26857" s="75"/>
      <c r="W26857" s="75"/>
      <c r="AD26857" s="77"/>
    </row>
    <row r="26858" spans="16:30" ht="4.5" customHeight="1" x14ac:dyDescent="0.2">
      <c r="P26858" s="75"/>
      <c r="Q26858" s="75"/>
      <c r="W26858" s="75"/>
      <c r="AD26858" s="77"/>
    </row>
    <row r="26859" spans="16:30" ht="4.5" customHeight="1" x14ac:dyDescent="0.2">
      <c r="P26859" s="75"/>
      <c r="Q26859" s="75"/>
      <c r="W26859" s="75"/>
      <c r="AD26859" s="77"/>
    </row>
    <row r="26860" spans="16:30" ht="4.5" customHeight="1" x14ac:dyDescent="0.2">
      <c r="P26860" s="75"/>
      <c r="Q26860" s="75"/>
      <c r="W26860" s="75"/>
      <c r="AD26860" s="77"/>
    </row>
    <row r="26861" spans="16:30" ht="4.5" customHeight="1" x14ac:dyDescent="0.2">
      <c r="P26861" s="75"/>
      <c r="Q26861" s="75"/>
      <c r="W26861" s="75"/>
      <c r="AD26861" s="77"/>
    </row>
    <row r="26862" spans="16:30" ht="4.5" customHeight="1" x14ac:dyDescent="0.2">
      <c r="P26862" s="75"/>
      <c r="Q26862" s="75"/>
      <c r="W26862" s="75"/>
      <c r="AD26862" s="77"/>
    </row>
    <row r="26863" spans="16:30" ht="4.5" customHeight="1" x14ac:dyDescent="0.2">
      <c r="P26863" s="75"/>
      <c r="Q26863" s="75"/>
      <c r="W26863" s="75"/>
      <c r="AD26863" s="77"/>
    </row>
    <row r="26864" spans="16:30" ht="4.5" customHeight="1" x14ac:dyDescent="0.2">
      <c r="P26864" s="75"/>
      <c r="Q26864" s="75"/>
      <c r="W26864" s="75"/>
      <c r="AD26864" s="77"/>
    </row>
    <row r="26865" spans="16:30" ht="4.5" customHeight="1" x14ac:dyDescent="0.2">
      <c r="P26865" s="75"/>
      <c r="Q26865" s="75"/>
      <c r="W26865" s="75"/>
      <c r="AD26865" s="77"/>
    </row>
    <row r="26866" spans="16:30" ht="4.5" customHeight="1" x14ac:dyDescent="0.2">
      <c r="P26866" s="75"/>
      <c r="Q26866" s="75"/>
      <c r="W26866" s="75"/>
      <c r="AD26866" s="77"/>
    </row>
    <row r="26867" spans="16:30" ht="4.5" customHeight="1" x14ac:dyDescent="0.2">
      <c r="P26867" s="75"/>
      <c r="Q26867" s="75"/>
      <c r="W26867" s="75"/>
      <c r="AD26867" s="77"/>
    </row>
    <row r="26868" spans="16:30" ht="4.5" customHeight="1" x14ac:dyDescent="0.2">
      <c r="P26868" s="75"/>
      <c r="Q26868" s="75"/>
      <c r="W26868" s="75"/>
      <c r="AD26868" s="77"/>
    </row>
    <row r="26869" spans="16:30" ht="4.5" customHeight="1" x14ac:dyDescent="0.2">
      <c r="P26869" s="75"/>
      <c r="Q26869" s="75"/>
      <c r="W26869" s="75"/>
      <c r="AD26869" s="77"/>
    </row>
    <row r="26870" spans="16:30" ht="4.5" customHeight="1" x14ac:dyDescent="0.2">
      <c r="P26870" s="75"/>
      <c r="Q26870" s="75"/>
      <c r="W26870" s="75"/>
      <c r="AD26870" s="77"/>
    </row>
    <row r="26871" spans="16:30" ht="4.5" customHeight="1" x14ac:dyDescent="0.2">
      <c r="P26871" s="75"/>
      <c r="Q26871" s="75"/>
      <c r="W26871" s="75"/>
      <c r="AD26871" s="77"/>
    </row>
    <row r="26872" spans="16:30" ht="4.5" customHeight="1" x14ac:dyDescent="0.2">
      <c r="P26872" s="75"/>
      <c r="Q26872" s="75"/>
      <c r="W26872" s="75"/>
      <c r="AD26872" s="77"/>
    </row>
    <row r="26873" spans="16:30" ht="4.5" customHeight="1" x14ac:dyDescent="0.2">
      <c r="P26873" s="75"/>
      <c r="Q26873" s="75"/>
      <c r="W26873" s="75"/>
      <c r="AD26873" s="77"/>
    </row>
    <row r="26874" spans="16:30" ht="4.5" customHeight="1" x14ac:dyDescent="0.2">
      <c r="P26874" s="75"/>
      <c r="Q26874" s="75"/>
      <c r="W26874" s="75"/>
      <c r="AD26874" s="77"/>
    </row>
    <row r="26875" spans="16:30" ht="4.5" customHeight="1" x14ac:dyDescent="0.2">
      <c r="P26875" s="75"/>
      <c r="Q26875" s="75"/>
      <c r="W26875" s="75"/>
      <c r="AD26875" s="77"/>
    </row>
    <row r="26876" spans="16:30" ht="4.5" customHeight="1" x14ac:dyDescent="0.2">
      <c r="P26876" s="75"/>
      <c r="Q26876" s="75"/>
      <c r="W26876" s="75"/>
      <c r="AD26876" s="77"/>
    </row>
    <row r="26877" spans="16:30" ht="4.5" customHeight="1" x14ac:dyDescent="0.2">
      <c r="P26877" s="75"/>
      <c r="Q26877" s="75"/>
      <c r="W26877" s="75"/>
      <c r="AD26877" s="77"/>
    </row>
    <row r="26878" spans="16:30" ht="4.5" customHeight="1" x14ac:dyDescent="0.2">
      <c r="P26878" s="75"/>
      <c r="Q26878" s="75"/>
      <c r="W26878" s="75"/>
      <c r="AD26878" s="77"/>
    </row>
    <row r="26879" spans="16:30" ht="4.5" customHeight="1" x14ac:dyDescent="0.2">
      <c r="P26879" s="75"/>
      <c r="Q26879" s="75"/>
      <c r="W26879" s="75"/>
      <c r="AD26879" s="77"/>
    </row>
    <row r="26880" spans="16:30" ht="4.5" customHeight="1" x14ac:dyDescent="0.2">
      <c r="P26880" s="75"/>
      <c r="Q26880" s="75"/>
      <c r="W26880" s="75"/>
      <c r="AD26880" s="77"/>
    </row>
    <row r="26881" spans="16:30" ht="4.5" customHeight="1" x14ac:dyDescent="0.2">
      <c r="P26881" s="75"/>
      <c r="Q26881" s="75"/>
      <c r="W26881" s="75"/>
      <c r="AD26881" s="77"/>
    </row>
    <row r="26882" spans="16:30" ht="4.5" customHeight="1" x14ac:dyDescent="0.2">
      <c r="P26882" s="75"/>
      <c r="Q26882" s="75"/>
      <c r="W26882" s="75"/>
      <c r="AD26882" s="77"/>
    </row>
    <row r="26883" spans="16:30" ht="4.5" customHeight="1" x14ac:dyDescent="0.2">
      <c r="P26883" s="75"/>
      <c r="Q26883" s="75"/>
      <c r="W26883" s="75"/>
      <c r="AD26883" s="77"/>
    </row>
    <row r="26884" spans="16:30" ht="4.5" customHeight="1" x14ac:dyDescent="0.2">
      <c r="P26884" s="75"/>
      <c r="Q26884" s="75"/>
      <c r="W26884" s="75"/>
      <c r="AD26884" s="77"/>
    </row>
    <row r="26885" spans="16:30" ht="4.5" customHeight="1" x14ac:dyDescent="0.2">
      <c r="P26885" s="75"/>
      <c r="Q26885" s="75"/>
      <c r="W26885" s="75"/>
      <c r="AD26885" s="77"/>
    </row>
    <row r="26886" spans="16:30" ht="4.5" customHeight="1" x14ac:dyDescent="0.2">
      <c r="P26886" s="75"/>
      <c r="Q26886" s="75"/>
      <c r="W26886" s="75"/>
      <c r="AD26886" s="77"/>
    </row>
    <row r="26887" spans="16:30" ht="4.5" customHeight="1" x14ac:dyDescent="0.2">
      <c r="P26887" s="75"/>
      <c r="Q26887" s="75"/>
      <c r="W26887" s="75"/>
      <c r="AD26887" s="77"/>
    </row>
    <row r="26888" spans="16:30" ht="4.5" customHeight="1" x14ac:dyDescent="0.2">
      <c r="P26888" s="75"/>
      <c r="Q26888" s="75"/>
      <c r="W26888" s="75"/>
      <c r="AD26888" s="77"/>
    </row>
    <row r="26889" spans="16:30" ht="4.5" customHeight="1" x14ac:dyDescent="0.2">
      <c r="P26889" s="75"/>
      <c r="Q26889" s="75"/>
      <c r="W26889" s="75"/>
      <c r="AD26889" s="77"/>
    </row>
    <row r="26890" spans="16:30" ht="4.5" customHeight="1" x14ac:dyDescent="0.2">
      <c r="P26890" s="75"/>
      <c r="Q26890" s="75"/>
      <c r="W26890" s="75"/>
      <c r="AD26890" s="77"/>
    </row>
    <row r="26891" spans="16:30" ht="4.5" customHeight="1" x14ac:dyDescent="0.2">
      <c r="P26891" s="75"/>
      <c r="Q26891" s="75"/>
      <c r="W26891" s="75"/>
      <c r="AD26891" s="77"/>
    </row>
    <row r="26892" spans="16:30" ht="4.5" customHeight="1" x14ac:dyDescent="0.2">
      <c r="P26892" s="75"/>
      <c r="Q26892" s="75"/>
      <c r="W26892" s="75"/>
      <c r="AD26892" s="77"/>
    </row>
    <row r="26893" spans="16:30" ht="4.5" customHeight="1" x14ac:dyDescent="0.2">
      <c r="P26893" s="75"/>
      <c r="Q26893" s="75"/>
      <c r="W26893" s="75"/>
      <c r="AD26893" s="77"/>
    </row>
    <row r="26894" spans="16:30" ht="4.5" customHeight="1" x14ac:dyDescent="0.2">
      <c r="P26894" s="75"/>
      <c r="Q26894" s="75"/>
      <c r="W26894" s="75"/>
      <c r="AD26894" s="77"/>
    </row>
    <row r="26895" spans="16:30" ht="4.5" customHeight="1" x14ac:dyDescent="0.2">
      <c r="P26895" s="75"/>
      <c r="Q26895" s="75"/>
      <c r="W26895" s="75"/>
      <c r="AD26895" s="77"/>
    </row>
    <row r="26896" spans="16:30" ht="4.5" customHeight="1" x14ac:dyDescent="0.2">
      <c r="P26896" s="75"/>
      <c r="Q26896" s="75"/>
      <c r="W26896" s="75"/>
      <c r="AD26896" s="77"/>
    </row>
    <row r="26897" spans="16:30" ht="4.5" customHeight="1" x14ac:dyDescent="0.2">
      <c r="P26897" s="75"/>
      <c r="Q26897" s="75"/>
      <c r="W26897" s="75"/>
      <c r="AD26897" s="77"/>
    </row>
    <row r="26898" spans="16:30" ht="4.5" customHeight="1" x14ac:dyDescent="0.2">
      <c r="P26898" s="75"/>
      <c r="Q26898" s="75"/>
      <c r="W26898" s="75"/>
      <c r="AD26898" s="77"/>
    </row>
    <row r="26899" spans="16:30" ht="4.5" customHeight="1" x14ac:dyDescent="0.2">
      <c r="P26899" s="75"/>
      <c r="Q26899" s="75"/>
      <c r="W26899" s="75"/>
      <c r="AD26899" s="77"/>
    </row>
    <row r="26900" spans="16:30" ht="4.5" customHeight="1" x14ac:dyDescent="0.2">
      <c r="P26900" s="75"/>
      <c r="Q26900" s="75"/>
      <c r="W26900" s="75"/>
      <c r="AD26900" s="77"/>
    </row>
    <row r="26901" spans="16:30" ht="4.5" customHeight="1" x14ac:dyDescent="0.2">
      <c r="P26901" s="75"/>
      <c r="Q26901" s="75"/>
      <c r="W26901" s="75"/>
      <c r="AD26901" s="77"/>
    </row>
    <row r="26902" spans="16:30" ht="4.5" customHeight="1" x14ac:dyDescent="0.2">
      <c r="P26902" s="75"/>
      <c r="Q26902" s="75"/>
      <c r="W26902" s="75"/>
      <c r="AD26902" s="77"/>
    </row>
    <row r="26903" spans="16:30" ht="4.5" customHeight="1" x14ac:dyDescent="0.2">
      <c r="P26903" s="75"/>
      <c r="Q26903" s="75"/>
      <c r="W26903" s="75"/>
      <c r="AD26903" s="77"/>
    </row>
    <row r="26904" spans="16:30" ht="4.5" customHeight="1" x14ac:dyDescent="0.2">
      <c r="P26904" s="75"/>
      <c r="Q26904" s="75"/>
      <c r="W26904" s="75"/>
      <c r="AD26904" s="77"/>
    </row>
    <row r="26905" spans="16:30" ht="4.5" customHeight="1" x14ac:dyDescent="0.2">
      <c r="P26905" s="75"/>
      <c r="Q26905" s="75"/>
      <c r="W26905" s="75"/>
      <c r="AD26905" s="77"/>
    </row>
    <row r="26906" spans="16:30" ht="4.5" customHeight="1" x14ac:dyDescent="0.2">
      <c r="P26906" s="75"/>
      <c r="Q26906" s="75"/>
      <c r="W26906" s="75"/>
      <c r="AD26906" s="77"/>
    </row>
    <row r="26907" spans="16:30" ht="4.5" customHeight="1" x14ac:dyDescent="0.2">
      <c r="P26907" s="75"/>
      <c r="Q26907" s="75"/>
      <c r="W26907" s="75"/>
      <c r="AD26907" s="77"/>
    </row>
    <row r="26908" spans="16:30" ht="4.5" customHeight="1" x14ac:dyDescent="0.2">
      <c r="P26908" s="75"/>
      <c r="Q26908" s="75"/>
      <c r="W26908" s="75"/>
      <c r="AD26908" s="77"/>
    </row>
    <row r="26909" spans="16:30" ht="4.5" customHeight="1" x14ac:dyDescent="0.2">
      <c r="P26909" s="75"/>
      <c r="Q26909" s="75"/>
      <c r="W26909" s="75"/>
      <c r="AD26909" s="77"/>
    </row>
    <row r="26910" spans="16:30" ht="4.5" customHeight="1" x14ac:dyDescent="0.2">
      <c r="P26910" s="75"/>
      <c r="Q26910" s="75"/>
      <c r="W26910" s="75"/>
      <c r="AD26910" s="77"/>
    </row>
    <row r="26911" spans="16:30" ht="4.5" customHeight="1" x14ac:dyDescent="0.2">
      <c r="P26911" s="75"/>
      <c r="Q26911" s="75"/>
      <c r="W26911" s="75"/>
      <c r="AD26911" s="77"/>
    </row>
    <row r="26912" spans="16:30" ht="4.5" customHeight="1" x14ac:dyDescent="0.2">
      <c r="P26912" s="75"/>
      <c r="Q26912" s="75"/>
      <c r="W26912" s="75"/>
      <c r="AD26912" s="77"/>
    </row>
    <row r="26913" spans="16:30" ht="4.5" customHeight="1" x14ac:dyDescent="0.2">
      <c r="P26913" s="75"/>
      <c r="Q26913" s="75"/>
      <c r="W26913" s="75"/>
      <c r="AD26913" s="77"/>
    </row>
    <row r="26914" spans="16:30" ht="4.5" customHeight="1" x14ac:dyDescent="0.2">
      <c r="P26914" s="75"/>
      <c r="Q26914" s="75"/>
      <c r="W26914" s="75"/>
      <c r="AD26914" s="77"/>
    </row>
    <row r="26915" spans="16:30" ht="4.5" customHeight="1" x14ac:dyDescent="0.2">
      <c r="P26915" s="75"/>
      <c r="Q26915" s="75"/>
      <c r="W26915" s="75"/>
      <c r="AD26915" s="77"/>
    </row>
    <row r="26916" spans="16:30" ht="4.5" customHeight="1" x14ac:dyDescent="0.2">
      <c r="P26916" s="75"/>
      <c r="Q26916" s="75"/>
      <c r="W26916" s="75"/>
      <c r="AD26916" s="77"/>
    </row>
    <row r="26917" spans="16:30" ht="4.5" customHeight="1" x14ac:dyDescent="0.2">
      <c r="P26917" s="75"/>
      <c r="Q26917" s="75"/>
      <c r="W26917" s="75"/>
      <c r="AD26917" s="77"/>
    </row>
    <row r="26918" spans="16:30" ht="4.5" customHeight="1" x14ac:dyDescent="0.2">
      <c r="P26918" s="75"/>
      <c r="Q26918" s="75"/>
      <c r="W26918" s="75"/>
      <c r="AD26918" s="77"/>
    </row>
    <row r="26919" spans="16:30" ht="4.5" customHeight="1" x14ac:dyDescent="0.2">
      <c r="P26919" s="75"/>
      <c r="Q26919" s="75"/>
      <c r="W26919" s="75"/>
      <c r="AD26919" s="77"/>
    </row>
    <row r="26920" spans="16:30" ht="4.5" customHeight="1" x14ac:dyDescent="0.2">
      <c r="P26920" s="75"/>
      <c r="Q26920" s="75"/>
      <c r="W26920" s="75"/>
      <c r="AD26920" s="77"/>
    </row>
    <row r="26921" spans="16:30" ht="4.5" customHeight="1" x14ac:dyDescent="0.2">
      <c r="P26921" s="75"/>
      <c r="Q26921" s="75"/>
      <c r="W26921" s="75"/>
      <c r="AD26921" s="77"/>
    </row>
    <row r="26922" spans="16:30" ht="4.5" customHeight="1" x14ac:dyDescent="0.2">
      <c r="P26922" s="75"/>
      <c r="Q26922" s="75"/>
      <c r="W26922" s="75"/>
      <c r="AD26922" s="77"/>
    </row>
    <row r="26923" spans="16:30" ht="4.5" customHeight="1" x14ac:dyDescent="0.2">
      <c r="P26923" s="75"/>
      <c r="Q26923" s="75"/>
      <c r="W26923" s="75"/>
      <c r="AD26923" s="77"/>
    </row>
    <row r="26924" spans="16:30" ht="4.5" customHeight="1" x14ac:dyDescent="0.2">
      <c r="P26924" s="75"/>
      <c r="Q26924" s="75"/>
      <c r="W26924" s="75"/>
      <c r="AD26924" s="77"/>
    </row>
    <row r="26925" spans="16:30" ht="4.5" customHeight="1" x14ac:dyDescent="0.2">
      <c r="P26925" s="75"/>
      <c r="Q26925" s="75"/>
      <c r="W26925" s="75"/>
      <c r="AD26925" s="77"/>
    </row>
    <row r="26926" spans="16:30" ht="4.5" customHeight="1" x14ac:dyDescent="0.2">
      <c r="P26926" s="75"/>
      <c r="Q26926" s="75"/>
      <c r="W26926" s="75"/>
      <c r="AD26926" s="77"/>
    </row>
    <row r="26927" spans="16:30" ht="4.5" customHeight="1" x14ac:dyDescent="0.2">
      <c r="P26927" s="75"/>
      <c r="Q26927" s="75"/>
      <c r="W26927" s="75"/>
      <c r="AD26927" s="77"/>
    </row>
    <row r="26928" spans="16:30" ht="4.5" customHeight="1" x14ac:dyDescent="0.2">
      <c r="P26928" s="75"/>
      <c r="Q26928" s="75"/>
      <c r="W26928" s="75"/>
      <c r="AD26928" s="77"/>
    </row>
    <row r="26929" spans="16:30" ht="4.5" customHeight="1" x14ac:dyDescent="0.2">
      <c r="P26929" s="75"/>
      <c r="Q26929" s="75"/>
      <c r="W26929" s="75"/>
      <c r="AD26929" s="77"/>
    </row>
    <row r="26930" spans="16:30" ht="4.5" customHeight="1" x14ac:dyDescent="0.2">
      <c r="P26930" s="75"/>
      <c r="Q26930" s="75"/>
      <c r="W26930" s="75"/>
      <c r="AD26930" s="77"/>
    </row>
    <row r="26931" spans="16:30" ht="4.5" customHeight="1" x14ac:dyDescent="0.2">
      <c r="P26931" s="75"/>
      <c r="Q26931" s="75"/>
      <c r="W26931" s="75"/>
      <c r="AD26931" s="77"/>
    </row>
    <row r="26932" spans="16:30" ht="4.5" customHeight="1" x14ac:dyDescent="0.2">
      <c r="P26932" s="75"/>
      <c r="Q26932" s="75"/>
      <c r="W26932" s="75"/>
      <c r="AD26932" s="77"/>
    </row>
    <row r="26933" spans="16:30" ht="4.5" customHeight="1" x14ac:dyDescent="0.2">
      <c r="P26933" s="75"/>
      <c r="Q26933" s="75"/>
      <c r="W26933" s="75"/>
      <c r="AD26933" s="77"/>
    </row>
    <row r="26934" spans="16:30" ht="4.5" customHeight="1" x14ac:dyDescent="0.2">
      <c r="P26934" s="75"/>
      <c r="Q26934" s="75"/>
      <c r="W26934" s="75"/>
      <c r="AD26934" s="77"/>
    </row>
    <row r="26935" spans="16:30" ht="4.5" customHeight="1" x14ac:dyDescent="0.2">
      <c r="P26935" s="75"/>
      <c r="Q26935" s="75"/>
      <c r="W26935" s="75"/>
      <c r="AD26935" s="77"/>
    </row>
    <row r="26936" spans="16:30" ht="4.5" customHeight="1" x14ac:dyDescent="0.2">
      <c r="P26936" s="75"/>
      <c r="Q26936" s="75"/>
      <c r="W26936" s="75"/>
      <c r="AD26936" s="77"/>
    </row>
    <row r="26937" spans="16:30" ht="4.5" customHeight="1" x14ac:dyDescent="0.2">
      <c r="P26937" s="75"/>
      <c r="Q26937" s="75"/>
      <c r="W26937" s="75"/>
      <c r="AD26937" s="77"/>
    </row>
    <row r="26938" spans="16:30" ht="4.5" customHeight="1" x14ac:dyDescent="0.2">
      <c r="P26938" s="75"/>
      <c r="Q26938" s="75"/>
      <c r="W26938" s="75"/>
      <c r="AD26938" s="77"/>
    </row>
    <row r="26939" spans="16:30" ht="4.5" customHeight="1" x14ac:dyDescent="0.2">
      <c r="P26939" s="75"/>
      <c r="Q26939" s="75"/>
      <c r="W26939" s="75"/>
      <c r="AD26939" s="77"/>
    </row>
    <row r="26940" spans="16:30" ht="4.5" customHeight="1" x14ac:dyDescent="0.2">
      <c r="P26940" s="75"/>
      <c r="Q26940" s="75"/>
      <c r="W26940" s="75"/>
      <c r="AD26940" s="77"/>
    </row>
    <row r="26941" spans="16:30" ht="4.5" customHeight="1" x14ac:dyDescent="0.2">
      <c r="P26941" s="75"/>
      <c r="Q26941" s="75"/>
      <c r="W26941" s="75"/>
      <c r="AD26941" s="77"/>
    </row>
    <row r="26942" spans="16:30" ht="4.5" customHeight="1" x14ac:dyDescent="0.2">
      <c r="P26942" s="75"/>
      <c r="Q26942" s="75"/>
      <c r="W26942" s="75"/>
      <c r="AD26942" s="77"/>
    </row>
    <row r="26943" spans="16:30" ht="4.5" customHeight="1" x14ac:dyDescent="0.2">
      <c r="P26943" s="75"/>
      <c r="Q26943" s="75"/>
      <c r="W26943" s="75"/>
      <c r="AD26943" s="77"/>
    </row>
    <row r="26944" spans="16:30" ht="4.5" customHeight="1" x14ac:dyDescent="0.2">
      <c r="P26944" s="75"/>
      <c r="Q26944" s="75"/>
      <c r="W26944" s="75"/>
      <c r="AD26944" s="77"/>
    </row>
    <row r="26945" spans="16:30" ht="4.5" customHeight="1" x14ac:dyDescent="0.2">
      <c r="P26945" s="75"/>
      <c r="Q26945" s="75"/>
      <c r="W26945" s="75"/>
      <c r="AD26945" s="77"/>
    </row>
    <row r="26946" spans="16:30" ht="4.5" customHeight="1" x14ac:dyDescent="0.2">
      <c r="P26946" s="75"/>
      <c r="Q26946" s="75"/>
      <c r="W26946" s="75"/>
      <c r="AD26946" s="77"/>
    </row>
    <row r="26947" spans="16:30" ht="4.5" customHeight="1" x14ac:dyDescent="0.2">
      <c r="P26947" s="75"/>
      <c r="Q26947" s="75"/>
      <c r="W26947" s="75"/>
      <c r="AD26947" s="77"/>
    </row>
    <row r="26948" spans="16:30" ht="4.5" customHeight="1" x14ac:dyDescent="0.2">
      <c r="P26948" s="75"/>
      <c r="Q26948" s="75"/>
      <c r="W26948" s="75"/>
      <c r="AD26948" s="77"/>
    </row>
    <row r="26949" spans="16:30" ht="4.5" customHeight="1" x14ac:dyDescent="0.2">
      <c r="P26949" s="75"/>
      <c r="Q26949" s="75"/>
      <c r="W26949" s="75"/>
      <c r="AD26949" s="77"/>
    </row>
    <row r="26950" spans="16:30" ht="4.5" customHeight="1" x14ac:dyDescent="0.2">
      <c r="P26950" s="75"/>
      <c r="Q26950" s="75"/>
      <c r="W26950" s="75"/>
      <c r="AD26950" s="77"/>
    </row>
    <row r="26951" spans="16:30" ht="4.5" customHeight="1" x14ac:dyDescent="0.2">
      <c r="P26951" s="75"/>
      <c r="Q26951" s="75"/>
      <c r="W26951" s="75"/>
      <c r="AD26951" s="77"/>
    </row>
    <row r="26952" spans="16:30" ht="4.5" customHeight="1" x14ac:dyDescent="0.2">
      <c r="P26952" s="75"/>
      <c r="Q26952" s="75"/>
      <c r="W26952" s="75"/>
      <c r="AD26952" s="77"/>
    </row>
    <row r="26953" spans="16:30" ht="4.5" customHeight="1" x14ac:dyDescent="0.2">
      <c r="P26953" s="75"/>
      <c r="Q26953" s="75"/>
      <c r="W26953" s="75"/>
      <c r="AD26953" s="77"/>
    </row>
    <row r="26954" spans="16:30" ht="4.5" customHeight="1" x14ac:dyDescent="0.2">
      <c r="P26954" s="75"/>
      <c r="Q26954" s="75"/>
      <c r="W26954" s="75"/>
      <c r="AD26954" s="77"/>
    </row>
    <row r="26955" spans="16:30" ht="4.5" customHeight="1" x14ac:dyDescent="0.2">
      <c r="P26955" s="75"/>
      <c r="Q26955" s="75"/>
      <c r="W26955" s="75"/>
      <c r="AD26955" s="77"/>
    </row>
    <row r="26956" spans="16:30" ht="4.5" customHeight="1" x14ac:dyDescent="0.2">
      <c r="P26956" s="75"/>
      <c r="Q26956" s="75"/>
      <c r="W26956" s="75"/>
      <c r="AD26956" s="77"/>
    </row>
    <row r="26957" spans="16:30" ht="4.5" customHeight="1" x14ac:dyDescent="0.2">
      <c r="P26957" s="75"/>
      <c r="Q26957" s="75"/>
      <c r="W26957" s="75"/>
      <c r="AD26957" s="77"/>
    </row>
    <row r="26958" spans="16:30" ht="4.5" customHeight="1" x14ac:dyDescent="0.2">
      <c r="P26958" s="75"/>
      <c r="Q26958" s="75"/>
      <c r="W26958" s="75"/>
      <c r="AD26958" s="77"/>
    </row>
    <row r="26959" spans="16:30" ht="4.5" customHeight="1" x14ac:dyDescent="0.2">
      <c r="P26959" s="75"/>
      <c r="Q26959" s="75"/>
      <c r="W26959" s="75"/>
      <c r="AD26959" s="77"/>
    </row>
    <row r="26960" spans="16:30" ht="4.5" customHeight="1" x14ac:dyDescent="0.2">
      <c r="P26960" s="75"/>
      <c r="Q26960" s="75"/>
      <c r="W26960" s="75"/>
      <c r="AD26960" s="77"/>
    </row>
    <row r="26961" spans="16:30" ht="4.5" customHeight="1" x14ac:dyDescent="0.2">
      <c r="P26961" s="75"/>
      <c r="Q26961" s="75"/>
      <c r="W26961" s="75"/>
      <c r="AD26961" s="77"/>
    </row>
    <row r="26962" spans="16:30" ht="4.5" customHeight="1" x14ac:dyDescent="0.2">
      <c r="P26962" s="75"/>
      <c r="Q26962" s="75"/>
      <c r="W26962" s="75"/>
      <c r="AD26962" s="77"/>
    </row>
    <row r="26963" spans="16:30" ht="4.5" customHeight="1" x14ac:dyDescent="0.2">
      <c r="P26963" s="75"/>
      <c r="Q26963" s="75"/>
      <c r="W26963" s="75"/>
      <c r="AD26963" s="77"/>
    </row>
    <row r="26964" spans="16:30" ht="4.5" customHeight="1" x14ac:dyDescent="0.2">
      <c r="P26964" s="75"/>
      <c r="Q26964" s="75"/>
      <c r="W26964" s="75"/>
      <c r="AD26964" s="77"/>
    </row>
    <row r="26965" spans="16:30" ht="4.5" customHeight="1" x14ac:dyDescent="0.2">
      <c r="P26965" s="75"/>
      <c r="Q26965" s="75"/>
      <c r="W26965" s="75"/>
      <c r="AD26965" s="77"/>
    </row>
    <row r="26966" spans="16:30" ht="4.5" customHeight="1" x14ac:dyDescent="0.2">
      <c r="P26966" s="75"/>
      <c r="Q26966" s="75"/>
      <c r="W26966" s="75"/>
      <c r="AD26966" s="77"/>
    </row>
    <row r="26967" spans="16:30" ht="4.5" customHeight="1" x14ac:dyDescent="0.2">
      <c r="P26967" s="75"/>
      <c r="Q26967" s="75"/>
      <c r="W26967" s="75"/>
      <c r="AD26967" s="77"/>
    </row>
    <row r="26968" spans="16:30" ht="4.5" customHeight="1" x14ac:dyDescent="0.2">
      <c r="P26968" s="75"/>
      <c r="Q26968" s="75"/>
      <c r="W26968" s="75"/>
      <c r="AD26968" s="77"/>
    </row>
    <row r="26969" spans="16:30" ht="4.5" customHeight="1" x14ac:dyDescent="0.2">
      <c r="P26969" s="75"/>
      <c r="Q26969" s="75"/>
      <c r="W26969" s="75"/>
      <c r="AD26969" s="77"/>
    </row>
    <row r="26970" spans="16:30" ht="4.5" customHeight="1" x14ac:dyDescent="0.2">
      <c r="P26970" s="75"/>
      <c r="Q26970" s="75"/>
      <c r="W26970" s="75"/>
      <c r="AD26970" s="77"/>
    </row>
    <row r="26971" spans="16:30" ht="4.5" customHeight="1" x14ac:dyDescent="0.2">
      <c r="P26971" s="75"/>
      <c r="Q26971" s="75"/>
      <c r="W26971" s="75"/>
      <c r="AD26971" s="77"/>
    </row>
    <row r="26972" spans="16:30" ht="4.5" customHeight="1" x14ac:dyDescent="0.2">
      <c r="P26972" s="75"/>
      <c r="Q26972" s="75"/>
      <c r="W26972" s="75"/>
      <c r="AD26972" s="77"/>
    </row>
    <row r="26973" spans="16:30" ht="4.5" customHeight="1" x14ac:dyDescent="0.2">
      <c r="P26973" s="75"/>
      <c r="Q26973" s="75"/>
      <c r="W26973" s="75"/>
      <c r="AD26973" s="77"/>
    </row>
    <row r="26974" spans="16:30" ht="4.5" customHeight="1" x14ac:dyDescent="0.2">
      <c r="P26974" s="75"/>
      <c r="Q26974" s="75"/>
      <c r="W26974" s="75"/>
      <c r="AD26974" s="77"/>
    </row>
    <row r="26975" spans="16:30" ht="4.5" customHeight="1" x14ac:dyDescent="0.2">
      <c r="P26975" s="75"/>
      <c r="Q26975" s="75"/>
      <c r="W26975" s="75"/>
      <c r="AD26975" s="77"/>
    </row>
    <row r="26976" spans="16:30" ht="4.5" customHeight="1" x14ac:dyDescent="0.2">
      <c r="P26976" s="75"/>
      <c r="Q26976" s="75"/>
      <c r="W26976" s="75"/>
      <c r="AD26976" s="77"/>
    </row>
    <row r="26977" spans="16:30" ht="4.5" customHeight="1" x14ac:dyDescent="0.2">
      <c r="P26977" s="75"/>
      <c r="Q26977" s="75"/>
      <c r="W26977" s="75"/>
      <c r="AD26977" s="77"/>
    </row>
    <row r="26978" spans="16:30" ht="4.5" customHeight="1" x14ac:dyDescent="0.2">
      <c r="P26978" s="75"/>
      <c r="Q26978" s="75"/>
      <c r="W26978" s="75"/>
      <c r="AD26978" s="77"/>
    </row>
    <row r="26979" spans="16:30" ht="4.5" customHeight="1" x14ac:dyDescent="0.2">
      <c r="P26979" s="75"/>
      <c r="Q26979" s="75"/>
      <c r="W26979" s="75"/>
      <c r="AD26979" s="77"/>
    </row>
    <row r="26980" spans="16:30" ht="4.5" customHeight="1" x14ac:dyDescent="0.2">
      <c r="P26980" s="75"/>
      <c r="Q26980" s="75"/>
      <c r="W26980" s="75"/>
      <c r="AD26980" s="77"/>
    </row>
    <row r="26981" spans="16:30" ht="4.5" customHeight="1" x14ac:dyDescent="0.2">
      <c r="P26981" s="75"/>
      <c r="Q26981" s="75"/>
      <c r="W26981" s="75"/>
      <c r="AD26981" s="77"/>
    </row>
    <row r="26982" spans="16:30" ht="4.5" customHeight="1" x14ac:dyDescent="0.2">
      <c r="P26982" s="75"/>
      <c r="Q26982" s="75"/>
      <c r="W26982" s="75"/>
      <c r="AD26982" s="77"/>
    </row>
    <row r="26983" spans="16:30" ht="4.5" customHeight="1" x14ac:dyDescent="0.2">
      <c r="P26983" s="75"/>
      <c r="Q26983" s="75"/>
      <c r="W26983" s="75"/>
      <c r="AD26983" s="77"/>
    </row>
    <row r="26984" spans="16:30" ht="4.5" customHeight="1" x14ac:dyDescent="0.2">
      <c r="P26984" s="75"/>
      <c r="Q26984" s="75"/>
      <c r="W26984" s="75"/>
      <c r="AD26984" s="77"/>
    </row>
    <row r="26985" spans="16:30" ht="4.5" customHeight="1" x14ac:dyDescent="0.2">
      <c r="P26985" s="75"/>
      <c r="Q26985" s="75"/>
      <c r="W26985" s="75"/>
      <c r="AD26985" s="77"/>
    </row>
    <row r="26986" spans="16:30" ht="4.5" customHeight="1" x14ac:dyDescent="0.2">
      <c r="P26986" s="75"/>
      <c r="Q26986" s="75"/>
      <c r="W26986" s="75"/>
      <c r="AD26986" s="77"/>
    </row>
    <row r="26987" spans="16:30" ht="4.5" customHeight="1" x14ac:dyDescent="0.2">
      <c r="P26987" s="75"/>
      <c r="Q26987" s="75"/>
      <c r="W26987" s="75"/>
      <c r="AD26987" s="77"/>
    </row>
    <row r="26988" spans="16:30" ht="4.5" customHeight="1" x14ac:dyDescent="0.2">
      <c r="P26988" s="75"/>
      <c r="Q26988" s="75"/>
      <c r="W26988" s="75"/>
      <c r="AD26988" s="77"/>
    </row>
    <row r="26989" spans="16:30" ht="4.5" customHeight="1" x14ac:dyDescent="0.2">
      <c r="P26989" s="75"/>
      <c r="Q26989" s="75"/>
      <c r="W26989" s="75"/>
      <c r="AD26989" s="77"/>
    </row>
    <row r="26990" spans="16:30" ht="4.5" customHeight="1" x14ac:dyDescent="0.2">
      <c r="P26990" s="75"/>
      <c r="Q26990" s="75"/>
      <c r="W26990" s="75"/>
      <c r="AD26990" s="77"/>
    </row>
    <row r="26991" spans="16:30" ht="4.5" customHeight="1" x14ac:dyDescent="0.2">
      <c r="P26991" s="75"/>
      <c r="Q26991" s="75"/>
      <c r="W26991" s="75"/>
      <c r="AD26991" s="77"/>
    </row>
    <row r="26992" spans="16:30" ht="4.5" customHeight="1" x14ac:dyDescent="0.2">
      <c r="P26992" s="75"/>
      <c r="Q26992" s="75"/>
      <c r="W26992" s="75"/>
      <c r="AD26992" s="77"/>
    </row>
    <row r="26993" spans="16:30" ht="4.5" customHeight="1" x14ac:dyDescent="0.2">
      <c r="P26993" s="75"/>
      <c r="Q26993" s="75"/>
      <c r="W26993" s="75"/>
      <c r="AD26993" s="77"/>
    </row>
    <row r="26994" spans="16:30" ht="4.5" customHeight="1" x14ac:dyDescent="0.2">
      <c r="P26994" s="75"/>
      <c r="Q26994" s="75"/>
      <c r="W26994" s="75"/>
      <c r="AD26994" s="77"/>
    </row>
    <row r="26995" spans="16:30" ht="4.5" customHeight="1" x14ac:dyDescent="0.2">
      <c r="P26995" s="75"/>
      <c r="Q26995" s="75"/>
      <c r="W26995" s="75"/>
      <c r="AD26995" s="77"/>
    </row>
    <row r="26996" spans="16:30" ht="4.5" customHeight="1" x14ac:dyDescent="0.2">
      <c r="P26996" s="75"/>
      <c r="Q26996" s="75"/>
      <c r="W26996" s="75"/>
      <c r="AD26996" s="77"/>
    </row>
    <row r="26997" spans="16:30" ht="4.5" customHeight="1" x14ac:dyDescent="0.2">
      <c r="P26997" s="75"/>
      <c r="Q26997" s="75"/>
      <c r="W26997" s="75"/>
      <c r="AD26997" s="77"/>
    </row>
    <row r="26998" spans="16:30" ht="4.5" customHeight="1" x14ac:dyDescent="0.2">
      <c r="P26998" s="75"/>
      <c r="Q26998" s="75"/>
      <c r="W26998" s="75"/>
      <c r="AD26998" s="77"/>
    </row>
    <row r="26999" spans="16:30" ht="4.5" customHeight="1" x14ac:dyDescent="0.2">
      <c r="P26999" s="75"/>
      <c r="Q26999" s="75"/>
      <c r="W26999" s="75"/>
      <c r="AD26999" s="77"/>
    </row>
    <row r="27000" spans="16:30" ht="4.5" customHeight="1" x14ac:dyDescent="0.2">
      <c r="P27000" s="75"/>
      <c r="Q27000" s="75"/>
      <c r="W27000" s="75"/>
      <c r="AD27000" s="77"/>
    </row>
    <row r="27001" spans="16:30" ht="4.5" customHeight="1" x14ac:dyDescent="0.2">
      <c r="P27001" s="75"/>
      <c r="Q27001" s="75"/>
      <c r="W27001" s="75"/>
      <c r="AD27001" s="77"/>
    </row>
    <row r="27002" spans="16:30" ht="4.5" customHeight="1" x14ac:dyDescent="0.2">
      <c r="P27002" s="75"/>
      <c r="Q27002" s="75"/>
      <c r="W27002" s="75"/>
      <c r="AD27002" s="77"/>
    </row>
    <row r="27003" spans="16:30" ht="4.5" customHeight="1" x14ac:dyDescent="0.2">
      <c r="P27003" s="75"/>
      <c r="Q27003" s="75"/>
      <c r="W27003" s="75"/>
      <c r="AD27003" s="77"/>
    </row>
    <row r="27004" spans="16:30" ht="4.5" customHeight="1" x14ac:dyDescent="0.2">
      <c r="P27004" s="75"/>
      <c r="Q27004" s="75"/>
      <c r="W27004" s="75"/>
      <c r="AD27004" s="77"/>
    </row>
    <row r="27005" spans="16:30" ht="4.5" customHeight="1" x14ac:dyDescent="0.2">
      <c r="P27005" s="75"/>
      <c r="Q27005" s="75"/>
      <c r="W27005" s="75"/>
      <c r="AD27005" s="77"/>
    </row>
    <row r="27006" spans="16:30" ht="4.5" customHeight="1" x14ac:dyDescent="0.2">
      <c r="P27006" s="75"/>
      <c r="Q27006" s="75"/>
      <c r="W27006" s="75"/>
      <c r="AD27006" s="77"/>
    </row>
    <row r="27007" spans="16:30" ht="4.5" customHeight="1" x14ac:dyDescent="0.2">
      <c r="P27007" s="75"/>
      <c r="Q27007" s="75"/>
      <c r="W27007" s="75"/>
      <c r="AD27007" s="77"/>
    </row>
    <row r="27008" spans="16:30" ht="4.5" customHeight="1" x14ac:dyDescent="0.2">
      <c r="P27008" s="75"/>
      <c r="Q27008" s="75"/>
      <c r="W27008" s="75"/>
      <c r="AD27008" s="77"/>
    </row>
    <row r="27009" spans="16:30" ht="4.5" customHeight="1" x14ac:dyDescent="0.2">
      <c r="P27009" s="75"/>
      <c r="Q27009" s="75"/>
      <c r="W27009" s="75"/>
      <c r="AD27009" s="77"/>
    </row>
    <row r="27010" spans="16:30" ht="4.5" customHeight="1" x14ac:dyDescent="0.2">
      <c r="P27010" s="75"/>
      <c r="Q27010" s="75"/>
      <c r="W27010" s="75"/>
      <c r="AD27010" s="77"/>
    </row>
    <row r="27011" spans="16:30" ht="4.5" customHeight="1" x14ac:dyDescent="0.2">
      <c r="P27011" s="75"/>
      <c r="Q27011" s="75"/>
      <c r="W27011" s="75"/>
      <c r="AD27011" s="77"/>
    </row>
    <row r="27012" spans="16:30" ht="4.5" customHeight="1" x14ac:dyDescent="0.2">
      <c r="P27012" s="75"/>
      <c r="Q27012" s="75"/>
      <c r="W27012" s="75"/>
      <c r="AD27012" s="77"/>
    </row>
    <row r="27013" spans="16:30" ht="4.5" customHeight="1" x14ac:dyDescent="0.2">
      <c r="P27013" s="75"/>
      <c r="Q27013" s="75"/>
      <c r="W27013" s="75"/>
      <c r="AD27013" s="77"/>
    </row>
    <row r="27014" spans="16:30" ht="4.5" customHeight="1" x14ac:dyDescent="0.2">
      <c r="P27014" s="75"/>
      <c r="Q27014" s="75"/>
      <c r="W27014" s="75"/>
      <c r="AD27014" s="77"/>
    </row>
    <row r="27015" spans="16:30" ht="4.5" customHeight="1" x14ac:dyDescent="0.2">
      <c r="P27015" s="75"/>
      <c r="Q27015" s="75"/>
      <c r="W27015" s="75"/>
      <c r="AD27015" s="77"/>
    </row>
    <row r="27016" spans="16:30" ht="4.5" customHeight="1" x14ac:dyDescent="0.2">
      <c r="P27016" s="75"/>
      <c r="Q27016" s="75"/>
      <c r="W27016" s="75"/>
      <c r="AD27016" s="77"/>
    </row>
    <row r="27017" spans="16:30" ht="4.5" customHeight="1" x14ac:dyDescent="0.2">
      <c r="P27017" s="75"/>
      <c r="Q27017" s="75"/>
      <c r="W27017" s="75"/>
      <c r="AD27017" s="77"/>
    </row>
    <row r="27018" spans="16:30" ht="4.5" customHeight="1" x14ac:dyDescent="0.2">
      <c r="P27018" s="75"/>
      <c r="Q27018" s="75"/>
      <c r="W27018" s="75"/>
      <c r="AD27018" s="77"/>
    </row>
    <row r="27019" spans="16:30" ht="4.5" customHeight="1" x14ac:dyDescent="0.2">
      <c r="P27019" s="75"/>
      <c r="Q27019" s="75"/>
      <c r="W27019" s="75"/>
      <c r="AD27019" s="77"/>
    </row>
    <row r="27020" spans="16:30" ht="4.5" customHeight="1" x14ac:dyDescent="0.2">
      <c r="P27020" s="75"/>
      <c r="Q27020" s="75"/>
      <c r="W27020" s="75"/>
      <c r="AD27020" s="77"/>
    </row>
    <row r="27021" spans="16:30" ht="4.5" customHeight="1" x14ac:dyDescent="0.2">
      <c r="P27021" s="75"/>
      <c r="Q27021" s="75"/>
      <c r="W27021" s="75"/>
      <c r="AD27021" s="77"/>
    </row>
    <row r="27022" spans="16:30" ht="4.5" customHeight="1" x14ac:dyDescent="0.2">
      <c r="P27022" s="75"/>
      <c r="Q27022" s="75"/>
      <c r="W27022" s="75"/>
      <c r="AD27022" s="77"/>
    </row>
    <row r="27023" spans="16:30" ht="4.5" customHeight="1" x14ac:dyDescent="0.2">
      <c r="P27023" s="75"/>
      <c r="Q27023" s="75"/>
      <c r="W27023" s="75"/>
      <c r="AD27023" s="77"/>
    </row>
    <row r="27024" spans="16:30" ht="4.5" customHeight="1" x14ac:dyDescent="0.2">
      <c r="P27024" s="75"/>
      <c r="Q27024" s="75"/>
      <c r="W27024" s="75"/>
      <c r="AD27024" s="77"/>
    </row>
    <row r="27025" spans="16:30" ht="4.5" customHeight="1" x14ac:dyDescent="0.2">
      <c r="P27025" s="75"/>
      <c r="Q27025" s="75"/>
      <c r="W27025" s="75"/>
      <c r="AD27025" s="77"/>
    </row>
    <row r="27026" spans="16:30" ht="4.5" customHeight="1" x14ac:dyDescent="0.2">
      <c r="P27026" s="75"/>
      <c r="Q27026" s="75"/>
      <c r="W27026" s="75"/>
      <c r="AD27026" s="77"/>
    </row>
    <row r="27027" spans="16:30" ht="4.5" customHeight="1" x14ac:dyDescent="0.2">
      <c r="P27027" s="75"/>
      <c r="Q27027" s="75"/>
      <c r="W27027" s="75"/>
      <c r="AD27027" s="77"/>
    </row>
    <row r="27028" spans="16:30" ht="4.5" customHeight="1" x14ac:dyDescent="0.2">
      <c r="P27028" s="75"/>
      <c r="Q27028" s="75"/>
      <c r="W27028" s="75"/>
      <c r="AD27028" s="77"/>
    </row>
    <row r="27029" spans="16:30" ht="4.5" customHeight="1" x14ac:dyDescent="0.2">
      <c r="P27029" s="75"/>
      <c r="Q27029" s="75"/>
      <c r="W27029" s="75"/>
      <c r="AD27029" s="77"/>
    </row>
    <row r="27030" spans="16:30" ht="4.5" customHeight="1" x14ac:dyDescent="0.2">
      <c r="P27030" s="75"/>
      <c r="Q27030" s="75"/>
      <c r="W27030" s="75"/>
      <c r="AD27030" s="77"/>
    </row>
    <row r="27031" spans="16:30" ht="4.5" customHeight="1" x14ac:dyDescent="0.2">
      <c r="P27031" s="75"/>
      <c r="Q27031" s="75"/>
      <c r="W27031" s="75"/>
      <c r="AD27031" s="77"/>
    </row>
    <row r="27032" spans="16:30" ht="4.5" customHeight="1" x14ac:dyDescent="0.2">
      <c r="P27032" s="75"/>
      <c r="Q27032" s="75"/>
      <c r="W27032" s="75"/>
      <c r="AD27032" s="77"/>
    </row>
    <row r="27033" spans="16:30" ht="4.5" customHeight="1" x14ac:dyDescent="0.2">
      <c r="P27033" s="75"/>
      <c r="Q27033" s="75"/>
      <c r="W27033" s="75"/>
      <c r="AD27033" s="77"/>
    </row>
    <row r="27034" spans="16:30" ht="4.5" customHeight="1" x14ac:dyDescent="0.2">
      <c r="P27034" s="75"/>
      <c r="Q27034" s="75"/>
      <c r="W27034" s="75"/>
      <c r="AD27034" s="77"/>
    </row>
    <row r="27035" spans="16:30" ht="4.5" customHeight="1" x14ac:dyDescent="0.2">
      <c r="P27035" s="75"/>
      <c r="Q27035" s="75"/>
      <c r="W27035" s="75"/>
      <c r="AD27035" s="77"/>
    </row>
    <row r="27036" spans="16:30" ht="4.5" customHeight="1" x14ac:dyDescent="0.2">
      <c r="P27036" s="75"/>
      <c r="Q27036" s="75"/>
      <c r="W27036" s="75"/>
      <c r="AD27036" s="77"/>
    </row>
    <row r="27037" spans="16:30" ht="4.5" customHeight="1" x14ac:dyDescent="0.2">
      <c r="P27037" s="75"/>
      <c r="Q27037" s="75"/>
      <c r="W27037" s="75"/>
      <c r="AD27037" s="77"/>
    </row>
    <row r="27038" spans="16:30" ht="4.5" customHeight="1" x14ac:dyDescent="0.2">
      <c r="P27038" s="75"/>
      <c r="Q27038" s="75"/>
      <c r="W27038" s="75"/>
      <c r="AD27038" s="77"/>
    </row>
    <row r="27039" spans="16:30" ht="4.5" customHeight="1" x14ac:dyDescent="0.2">
      <c r="P27039" s="75"/>
      <c r="Q27039" s="75"/>
      <c r="W27039" s="75"/>
      <c r="AD27039" s="77"/>
    </row>
    <row r="27040" spans="16:30" ht="4.5" customHeight="1" x14ac:dyDescent="0.2">
      <c r="P27040" s="75"/>
      <c r="Q27040" s="75"/>
      <c r="W27040" s="75"/>
      <c r="AD27040" s="77"/>
    </row>
    <row r="27041" spans="16:30" ht="4.5" customHeight="1" x14ac:dyDescent="0.2">
      <c r="P27041" s="75"/>
      <c r="Q27041" s="75"/>
      <c r="W27041" s="75"/>
      <c r="AD27041" s="77"/>
    </row>
    <row r="27042" spans="16:30" ht="4.5" customHeight="1" x14ac:dyDescent="0.2">
      <c r="P27042" s="75"/>
      <c r="Q27042" s="75"/>
      <c r="W27042" s="75"/>
      <c r="AD27042" s="77"/>
    </row>
    <row r="27043" spans="16:30" ht="4.5" customHeight="1" x14ac:dyDescent="0.2">
      <c r="P27043" s="75"/>
      <c r="Q27043" s="75"/>
      <c r="W27043" s="75"/>
      <c r="AD27043" s="77"/>
    </row>
    <row r="27044" spans="16:30" ht="4.5" customHeight="1" x14ac:dyDescent="0.2">
      <c r="P27044" s="75"/>
      <c r="Q27044" s="75"/>
      <c r="W27044" s="75"/>
      <c r="AD27044" s="77"/>
    </row>
    <row r="27045" spans="16:30" ht="4.5" customHeight="1" x14ac:dyDescent="0.2">
      <c r="P27045" s="75"/>
      <c r="Q27045" s="75"/>
      <c r="W27045" s="75"/>
      <c r="AD27045" s="77"/>
    </row>
    <row r="27046" spans="16:30" ht="4.5" customHeight="1" x14ac:dyDescent="0.2">
      <c r="P27046" s="75"/>
      <c r="Q27046" s="75"/>
      <c r="W27046" s="75"/>
      <c r="AD27046" s="77"/>
    </row>
    <row r="27047" spans="16:30" ht="4.5" customHeight="1" x14ac:dyDescent="0.2">
      <c r="P27047" s="75"/>
      <c r="Q27047" s="75"/>
      <c r="W27047" s="75"/>
      <c r="AD27047" s="77"/>
    </row>
    <row r="27048" spans="16:30" ht="4.5" customHeight="1" x14ac:dyDescent="0.2">
      <c r="P27048" s="75"/>
      <c r="Q27048" s="75"/>
      <c r="W27048" s="75"/>
      <c r="AD27048" s="77"/>
    </row>
    <row r="27049" spans="16:30" ht="4.5" customHeight="1" x14ac:dyDescent="0.2">
      <c r="P27049" s="75"/>
      <c r="Q27049" s="75"/>
      <c r="W27049" s="75"/>
      <c r="AD27049" s="77"/>
    </row>
    <row r="27050" spans="16:30" ht="4.5" customHeight="1" x14ac:dyDescent="0.2">
      <c r="P27050" s="75"/>
      <c r="Q27050" s="75"/>
      <c r="W27050" s="75"/>
      <c r="AD27050" s="77"/>
    </row>
    <row r="27051" spans="16:30" ht="4.5" customHeight="1" x14ac:dyDescent="0.2">
      <c r="P27051" s="75"/>
      <c r="Q27051" s="75"/>
      <c r="W27051" s="75"/>
      <c r="AD27051" s="77"/>
    </row>
    <row r="27052" spans="16:30" ht="4.5" customHeight="1" x14ac:dyDescent="0.2">
      <c r="P27052" s="75"/>
      <c r="Q27052" s="75"/>
      <c r="W27052" s="75"/>
      <c r="AD27052" s="77"/>
    </row>
    <row r="27053" spans="16:30" ht="4.5" customHeight="1" x14ac:dyDescent="0.2">
      <c r="P27053" s="75"/>
      <c r="Q27053" s="75"/>
      <c r="W27053" s="75"/>
      <c r="AD27053" s="77"/>
    </row>
    <row r="27054" spans="16:30" ht="4.5" customHeight="1" x14ac:dyDescent="0.2">
      <c r="P27054" s="75"/>
      <c r="Q27054" s="75"/>
      <c r="W27054" s="75"/>
      <c r="AD27054" s="77"/>
    </row>
    <row r="27055" spans="16:30" ht="4.5" customHeight="1" x14ac:dyDescent="0.2">
      <c r="P27055" s="75"/>
      <c r="Q27055" s="75"/>
      <c r="W27055" s="75"/>
      <c r="AD27055" s="77"/>
    </row>
    <row r="27056" spans="16:30" ht="4.5" customHeight="1" x14ac:dyDescent="0.2">
      <c r="P27056" s="75"/>
      <c r="Q27056" s="75"/>
      <c r="W27056" s="75"/>
      <c r="AD27056" s="77"/>
    </row>
    <row r="27057" spans="16:30" ht="4.5" customHeight="1" x14ac:dyDescent="0.2">
      <c r="P27057" s="75"/>
      <c r="Q27057" s="75"/>
      <c r="W27057" s="75"/>
      <c r="AD27057" s="77"/>
    </row>
    <row r="27058" spans="16:30" ht="4.5" customHeight="1" x14ac:dyDescent="0.2">
      <c r="P27058" s="75"/>
      <c r="Q27058" s="75"/>
      <c r="W27058" s="75"/>
      <c r="AD27058" s="77"/>
    </row>
    <row r="27059" spans="16:30" ht="4.5" customHeight="1" x14ac:dyDescent="0.2">
      <c r="P27059" s="75"/>
      <c r="Q27059" s="75"/>
      <c r="W27059" s="75"/>
      <c r="AD27059" s="77"/>
    </row>
    <row r="27060" spans="16:30" ht="4.5" customHeight="1" x14ac:dyDescent="0.2">
      <c r="P27060" s="75"/>
      <c r="Q27060" s="75"/>
      <c r="W27060" s="75"/>
      <c r="AD27060" s="77"/>
    </row>
    <row r="27061" spans="16:30" ht="4.5" customHeight="1" x14ac:dyDescent="0.2">
      <c r="P27061" s="75"/>
      <c r="Q27061" s="75"/>
      <c r="W27061" s="75"/>
      <c r="AD27061" s="77"/>
    </row>
    <row r="27062" spans="16:30" ht="4.5" customHeight="1" x14ac:dyDescent="0.2">
      <c r="P27062" s="75"/>
      <c r="Q27062" s="75"/>
      <c r="W27062" s="75"/>
      <c r="AD27062" s="77"/>
    </row>
    <row r="27063" spans="16:30" ht="4.5" customHeight="1" x14ac:dyDescent="0.2">
      <c r="P27063" s="75"/>
      <c r="Q27063" s="75"/>
      <c r="W27063" s="75"/>
      <c r="AD27063" s="77"/>
    </row>
    <row r="27064" spans="16:30" ht="4.5" customHeight="1" x14ac:dyDescent="0.2">
      <c r="P27064" s="75"/>
      <c r="Q27064" s="75"/>
      <c r="W27064" s="75"/>
      <c r="AD27064" s="77"/>
    </row>
    <row r="27065" spans="16:30" ht="4.5" customHeight="1" x14ac:dyDescent="0.2">
      <c r="P27065" s="75"/>
      <c r="Q27065" s="75"/>
      <c r="W27065" s="75"/>
      <c r="AD27065" s="77"/>
    </row>
    <row r="27066" spans="16:30" ht="4.5" customHeight="1" x14ac:dyDescent="0.2">
      <c r="P27066" s="75"/>
      <c r="Q27066" s="75"/>
      <c r="W27066" s="75"/>
      <c r="AD27066" s="77"/>
    </row>
    <row r="27067" spans="16:30" ht="4.5" customHeight="1" x14ac:dyDescent="0.2">
      <c r="P27067" s="75"/>
      <c r="Q27067" s="75"/>
      <c r="W27067" s="75"/>
      <c r="AD27067" s="77"/>
    </row>
    <row r="27068" spans="16:30" ht="4.5" customHeight="1" x14ac:dyDescent="0.2">
      <c r="P27068" s="75"/>
      <c r="Q27068" s="75"/>
      <c r="W27068" s="75"/>
      <c r="AD27068" s="77"/>
    </row>
    <row r="27069" spans="16:30" ht="4.5" customHeight="1" x14ac:dyDescent="0.2">
      <c r="P27069" s="75"/>
      <c r="Q27069" s="75"/>
      <c r="W27069" s="75"/>
      <c r="AD27069" s="77"/>
    </row>
    <row r="27070" spans="16:30" ht="4.5" customHeight="1" x14ac:dyDescent="0.2">
      <c r="P27070" s="75"/>
      <c r="Q27070" s="75"/>
      <c r="W27070" s="75"/>
      <c r="AD27070" s="77"/>
    </row>
    <row r="27071" spans="16:30" ht="4.5" customHeight="1" x14ac:dyDescent="0.2">
      <c r="P27071" s="75"/>
      <c r="Q27071" s="75"/>
      <c r="W27071" s="75"/>
      <c r="AD27071" s="77"/>
    </row>
    <row r="27072" spans="16:30" ht="4.5" customHeight="1" x14ac:dyDescent="0.2">
      <c r="P27072" s="75"/>
      <c r="Q27072" s="75"/>
      <c r="W27072" s="75"/>
      <c r="AD27072" s="77"/>
    </row>
    <row r="27073" spans="16:30" ht="4.5" customHeight="1" x14ac:dyDescent="0.2">
      <c r="P27073" s="75"/>
      <c r="Q27073" s="75"/>
      <c r="W27073" s="75"/>
      <c r="AD27073" s="77"/>
    </row>
    <row r="27074" spans="16:30" ht="4.5" customHeight="1" x14ac:dyDescent="0.2">
      <c r="P27074" s="75"/>
      <c r="Q27074" s="75"/>
      <c r="W27074" s="75"/>
      <c r="AD27074" s="77"/>
    </row>
    <row r="27075" spans="16:30" ht="4.5" customHeight="1" x14ac:dyDescent="0.2">
      <c r="P27075" s="75"/>
      <c r="Q27075" s="75"/>
      <c r="W27075" s="75"/>
      <c r="AD27075" s="77"/>
    </row>
    <row r="27076" spans="16:30" ht="4.5" customHeight="1" x14ac:dyDescent="0.2">
      <c r="P27076" s="75"/>
      <c r="Q27076" s="75"/>
      <c r="W27076" s="75"/>
      <c r="AD27076" s="77"/>
    </row>
    <row r="27077" spans="16:30" ht="4.5" customHeight="1" x14ac:dyDescent="0.2">
      <c r="P27077" s="75"/>
      <c r="Q27077" s="75"/>
      <c r="W27077" s="75"/>
      <c r="AD27077" s="77"/>
    </row>
    <row r="27078" spans="16:30" ht="4.5" customHeight="1" x14ac:dyDescent="0.2">
      <c r="P27078" s="75"/>
      <c r="Q27078" s="75"/>
      <c r="W27078" s="75"/>
      <c r="AD27078" s="77"/>
    </row>
    <row r="27079" spans="16:30" ht="4.5" customHeight="1" x14ac:dyDescent="0.2">
      <c r="P27079" s="75"/>
      <c r="Q27079" s="75"/>
      <c r="W27079" s="75"/>
      <c r="AD27079" s="77"/>
    </row>
    <row r="27080" spans="16:30" ht="4.5" customHeight="1" x14ac:dyDescent="0.2">
      <c r="P27080" s="75"/>
      <c r="Q27080" s="75"/>
      <c r="W27080" s="75"/>
      <c r="AD27080" s="77"/>
    </row>
    <row r="27081" spans="16:30" ht="4.5" customHeight="1" x14ac:dyDescent="0.2">
      <c r="P27081" s="75"/>
      <c r="Q27081" s="75"/>
      <c r="W27081" s="75"/>
      <c r="AD27081" s="77"/>
    </row>
    <row r="27082" spans="16:30" ht="4.5" customHeight="1" x14ac:dyDescent="0.2">
      <c r="P27082" s="75"/>
      <c r="Q27082" s="75"/>
      <c r="W27082" s="75"/>
      <c r="AD27082" s="77"/>
    </row>
    <row r="27083" spans="16:30" ht="4.5" customHeight="1" x14ac:dyDescent="0.2">
      <c r="P27083" s="75"/>
      <c r="Q27083" s="75"/>
      <c r="W27083" s="75"/>
      <c r="AD27083" s="77"/>
    </row>
    <row r="27084" spans="16:30" ht="4.5" customHeight="1" x14ac:dyDescent="0.2">
      <c r="P27084" s="75"/>
      <c r="Q27084" s="75"/>
      <c r="W27084" s="75"/>
      <c r="AD27084" s="77"/>
    </row>
    <row r="27085" spans="16:30" ht="4.5" customHeight="1" x14ac:dyDescent="0.2">
      <c r="P27085" s="75"/>
      <c r="Q27085" s="75"/>
      <c r="W27085" s="75"/>
      <c r="AD27085" s="77"/>
    </row>
    <row r="27086" spans="16:30" ht="4.5" customHeight="1" x14ac:dyDescent="0.2">
      <c r="P27086" s="75"/>
      <c r="Q27086" s="75"/>
      <c r="W27086" s="75"/>
      <c r="AD27086" s="77"/>
    </row>
    <row r="27087" spans="16:30" ht="4.5" customHeight="1" x14ac:dyDescent="0.2">
      <c r="P27087" s="75"/>
      <c r="Q27087" s="75"/>
      <c r="W27087" s="75"/>
      <c r="AD27087" s="77"/>
    </row>
    <row r="27088" spans="16:30" ht="4.5" customHeight="1" x14ac:dyDescent="0.2">
      <c r="P27088" s="75"/>
      <c r="Q27088" s="75"/>
      <c r="W27088" s="75"/>
      <c r="AD27088" s="77"/>
    </row>
    <row r="27089" spans="16:30" ht="4.5" customHeight="1" x14ac:dyDescent="0.2">
      <c r="P27089" s="75"/>
      <c r="Q27089" s="75"/>
      <c r="W27089" s="75"/>
      <c r="AD27089" s="77"/>
    </row>
    <row r="27090" spans="16:30" ht="4.5" customHeight="1" x14ac:dyDescent="0.2">
      <c r="P27090" s="75"/>
      <c r="Q27090" s="75"/>
      <c r="W27090" s="75"/>
      <c r="AD27090" s="77"/>
    </row>
    <row r="27091" spans="16:30" ht="4.5" customHeight="1" x14ac:dyDescent="0.2">
      <c r="P27091" s="75"/>
      <c r="Q27091" s="75"/>
      <c r="W27091" s="75"/>
      <c r="AD27091" s="77"/>
    </row>
    <row r="27092" spans="16:30" ht="4.5" customHeight="1" x14ac:dyDescent="0.2">
      <c r="P27092" s="75"/>
      <c r="Q27092" s="75"/>
      <c r="W27092" s="75"/>
      <c r="AD27092" s="77"/>
    </row>
    <row r="27093" spans="16:30" ht="4.5" customHeight="1" x14ac:dyDescent="0.2">
      <c r="P27093" s="75"/>
      <c r="Q27093" s="75"/>
      <c r="W27093" s="75"/>
      <c r="AD27093" s="77"/>
    </row>
    <row r="27094" spans="16:30" ht="4.5" customHeight="1" x14ac:dyDescent="0.2">
      <c r="P27094" s="75"/>
      <c r="Q27094" s="75"/>
      <c r="W27094" s="75"/>
      <c r="AD27094" s="77"/>
    </row>
    <row r="27095" spans="16:30" ht="4.5" customHeight="1" x14ac:dyDescent="0.2">
      <c r="P27095" s="75"/>
      <c r="Q27095" s="75"/>
      <c r="W27095" s="75"/>
      <c r="AD27095" s="77"/>
    </row>
    <row r="27096" spans="16:30" ht="4.5" customHeight="1" x14ac:dyDescent="0.2">
      <c r="P27096" s="75"/>
      <c r="Q27096" s="75"/>
      <c r="W27096" s="75"/>
      <c r="AD27096" s="77"/>
    </row>
    <row r="27097" spans="16:30" ht="4.5" customHeight="1" x14ac:dyDescent="0.2">
      <c r="P27097" s="75"/>
      <c r="Q27097" s="75"/>
      <c r="W27097" s="75"/>
      <c r="AD27097" s="77"/>
    </row>
    <row r="27098" spans="16:30" ht="4.5" customHeight="1" x14ac:dyDescent="0.2">
      <c r="P27098" s="75"/>
      <c r="Q27098" s="75"/>
      <c r="W27098" s="75"/>
      <c r="AD27098" s="77"/>
    </row>
    <row r="27099" spans="16:30" ht="4.5" customHeight="1" x14ac:dyDescent="0.2">
      <c r="P27099" s="75"/>
      <c r="Q27099" s="75"/>
      <c r="W27099" s="75"/>
      <c r="AD27099" s="77"/>
    </row>
    <row r="27100" spans="16:30" ht="4.5" customHeight="1" x14ac:dyDescent="0.2">
      <c r="P27100" s="75"/>
      <c r="Q27100" s="75"/>
      <c r="W27100" s="75"/>
      <c r="AD27100" s="77"/>
    </row>
    <row r="27101" spans="16:30" ht="4.5" customHeight="1" x14ac:dyDescent="0.2">
      <c r="P27101" s="75"/>
      <c r="Q27101" s="75"/>
      <c r="W27101" s="75"/>
      <c r="AD27101" s="77"/>
    </row>
    <row r="27102" spans="16:30" ht="4.5" customHeight="1" x14ac:dyDescent="0.2">
      <c r="P27102" s="75"/>
      <c r="Q27102" s="75"/>
      <c r="W27102" s="75"/>
      <c r="AD27102" s="77"/>
    </row>
    <row r="27103" spans="16:30" ht="4.5" customHeight="1" x14ac:dyDescent="0.2">
      <c r="P27103" s="75"/>
      <c r="Q27103" s="75"/>
      <c r="W27103" s="75"/>
      <c r="AD27103" s="77"/>
    </row>
    <row r="27104" spans="16:30" ht="4.5" customHeight="1" x14ac:dyDescent="0.2">
      <c r="P27104" s="75"/>
      <c r="Q27104" s="75"/>
      <c r="W27104" s="75"/>
      <c r="AD27104" s="77"/>
    </row>
    <row r="27105" spans="16:30" ht="4.5" customHeight="1" x14ac:dyDescent="0.2">
      <c r="P27105" s="75"/>
      <c r="Q27105" s="75"/>
      <c r="W27105" s="75"/>
      <c r="AD27105" s="77"/>
    </row>
    <row r="27106" spans="16:30" ht="4.5" customHeight="1" x14ac:dyDescent="0.2">
      <c r="P27106" s="75"/>
      <c r="Q27106" s="75"/>
      <c r="W27106" s="75"/>
      <c r="AD27106" s="77"/>
    </row>
    <row r="27107" spans="16:30" ht="4.5" customHeight="1" x14ac:dyDescent="0.2">
      <c r="P27107" s="75"/>
      <c r="Q27107" s="75"/>
      <c r="W27107" s="75"/>
      <c r="AD27107" s="77"/>
    </row>
    <row r="27108" spans="16:30" ht="4.5" customHeight="1" x14ac:dyDescent="0.2">
      <c r="P27108" s="75"/>
      <c r="Q27108" s="75"/>
      <c r="W27108" s="75"/>
      <c r="AD27108" s="77"/>
    </row>
    <row r="27109" spans="16:30" ht="4.5" customHeight="1" x14ac:dyDescent="0.2">
      <c r="P27109" s="75"/>
      <c r="Q27109" s="75"/>
      <c r="W27109" s="75"/>
      <c r="AD27109" s="77"/>
    </row>
    <row r="27110" spans="16:30" ht="4.5" customHeight="1" x14ac:dyDescent="0.2">
      <c r="P27110" s="75"/>
      <c r="Q27110" s="75"/>
      <c r="W27110" s="75"/>
      <c r="AD27110" s="77"/>
    </row>
    <row r="27111" spans="16:30" ht="4.5" customHeight="1" x14ac:dyDescent="0.2">
      <c r="P27111" s="75"/>
      <c r="Q27111" s="75"/>
      <c r="W27111" s="75"/>
      <c r="AD27111" s="77"/>
    </row>
    <row r="27112" spans="16:30" ht="4.5" customHeight="1" x14ac:dyDescent="0.2">
      <c r="P27112" s="75"/>
      <c r="Q27112" s="75"/>
      <c r="W27112" s="75"/>
      <c r="AD27112" s="77"/>
    </row>
    <row r="27113" spans="16:30" ht="4.5" customHeight="1" x14ac:dyDescent="0.2">
      <c r="P27113" s="75"/>
      <c r="Q27113" s="75"/>
      <c r="W27113" s="75"/>
      <c r="AD27113" s="77"/>
    </row>
    <row r="27114" spans="16:30" ht="4.5" customHeight="1" x14ac:dyDescent="0.2">
      <c r="P27114" s="75"/>
      <c r="Q27114" s="75"/>
      <c r="W27114" s="75"/>
      <c r="AD27114" s="77"/>
    </row>
    <row r="27115" spans="16:30" ht="4.5" customHeight="1" x14ac:dyDescent="0.2">
      <c r="P27115" s="75"/>
      <c r="Q27115" s="75"/>
      <c r="W27115" s="75"/>
      <c r="AD27115" s="77"/>
    </row>
    <row r="27116" spans="16:30" ht="4.5" customHeight="1" x14ac:dyDescent="0.2">
      <c r="P27116" s="75"/>
      <c r="Q27116" s="75"/>
      <c r="W27116" s="75"/>
      <c r="AD27116" s="77"/>
    </row>
    <row r="27117" spans="16:30" ht="4.5" customHeight="1" x14ac:dyDescent="0.2">
      <c r="P27117" s="75"/>
      <c r="Q27117" s="75"/>
      <c r="W27117" s="75"/>
      <c r="AD27117" s="77"/>
    </row>
    <row r="27118" spans="16:30" ht="4.5" customHeight="1" x14ac:dyDescent="0.2">
      <c r="P27118" s="75"/>
      <c r="Q27118" s="75"/>
      <c r="W27118" s="75"/>
      <c r="AD27118" s="77"/>
    </row>
    <row r="27119" spans="16:30" ht="4.5" customHeight="1" x14ac:dyDescent="0.2">
      <c r="P27119" s="75"/>
      <c r="Q27119" s="75"/>
      <c r="W27119" s="75"/>
      <c r="AD27119" s="77"/>
    </row>
    <row r="27120" spans="16:30" ht="4.5" customHeight="1" x14ac:dyDescent="0.2">
      <c r="P27120" s="75"/>
      <c r="Q27120" s="75"/>
      <c r="W27120" s="75"/>
      <c r="AD27120" s="77"/>
    </row>
    <row r="27121" spans="16:30" ht="4.5" customHeight="1" x14ac:dyDescent="0.2">
      <c r="P27121" s="75"/>
      <c r="Q27121" s="75"/>
      <c r="W27121" s="75"/>
      <c r="AD27121" s="77"/>
    </row>
    <row r="27122" spans="16:30" ht="4.5" customHeight="1" x14ac:dyDescent="0.2">
      <c r="P27122" s="75"/>
      <c r="Q27122" s="75"/>
      <c r="W27122" s="75"/>
      <c r="AD27122" s="77"/>
    </row>
    <row r="27123" spans="16:30" ht="4.5" customHeight="1" x14ac:dyDescent="0.2">
      <c r="P27123" s="75"/>
      <c r="Q27123" s="75"/>
      <c r="W27123" s="75"/>
      <c r="AD27123" s="77"/>
    </row>
    <row r="27124" spans="16:30" ht="4.5" customHeight="1" x14ac:dyDescent="0.2">
      <c r="P27124" s="75"/>
      <c r="Q27124" s="75"/>
      <c r="W27124" s="75"/>
      <c r="AD27124" s="77"/>
    </row>
    <row r="27125" spans="16:30" ht="4.5" customHeight="1" x14ac:dyDescent="0.2">
      <c r="P27125" s="75"/>
      <c r="Q27125" s="75"/>
      <c r="W27125" s="75"/>
      <c r="AD27125" s="77"/>
    </row>
    <row r="27126" spans="16:30" ht="4.5" customHeight="1" x14ac:dyDescent="0.2">
      <c r="P27126" s="75"/>
      <c r="Q27126" s="75"/>
      <c r="W27126" s="75"/>
      <c r="AD27126" s="77"/>
    </row>
    <row r="27127" spans="16:30" ht="4.5" customHeight="1" x14ac:dyDescent="0.2">
      <c r="P27127" s="75"/>
      <c r="Q27127" s="75"/>
      <c r="W27127" s="75"/>
      <c r="AD27127" s="77"/>
    </row>
    <row r="27128" spans="16:30" ht="4.5" customHeight="1" x14ac:dyDescent="0.2">
      <c r="P27128" s="75"/>
      <c r="Q27128" s="75"/>
      <c r="W27128" s="75"/>
      <c r="AD27128" s="77"/>
    </row>
    <row r="27129" spans="16:30" ht="4.5" customHeight="1" x14ac:dyDescent="0.2">
      <c r="P27129" s="75"/>
      <c r="Q27129" s="75"/>
      <c r="W27129" s="75"/>
      <c r="AD27129" s="77"/>
    </row>
    <row r="27130" spans="16:30" ht="4.5" customHeight="1" x14ac:dyDescent="0.2">
      <c r="P27130" s="75"/>
      <c r="Q27130" s="75"/>
      <c r="W27130" s="75"/>
      <c r="AD27130" s="77"/>
    </row>
    <row r="27131" spans="16:30" ht="4.5" customHeight="1" x14ac:dyDescent="0.2">
      <c r="P27131" s="75"/>
      <c r="Q27131" s="75"/>
      <c r="W27131" s="75"/>
      <c r="AD27131" s="77"/>
    </row>
    <row r="27132" spans="16:30" ht="4.5" customHeight="1" x14ac:dyDescent="0.2">
      <c r="P27132" s="75"/>
      <c r="Q27132" s="75"/>
      <c r="W27132" s="75"/>
      <c r="AD27132" s="77"/>
    </row>
    <row r="27133" spans="16:30" ht="4.5" customHeight="1" x14ac:dyDescent="0.2">
      <c r="P27133" s="75"/>
      <c r="Q27133" s="75"/>
      <c r="W27133" s="75"/>
      <c r="AD27133" s="77"/>
    </row>
    <row r="27134" spans="16:30" ht="4.5" customHeight="1" x14ac:dyDescent="0.2">
      <c r="P27134" s="75"/>
      <c r="Q27134" s="75"/>
      <c r="W27134" s="75"/>
      <c r="AD27134" s="77"/>
    </row>
    <row r="27135" spans="16:30" ht="4.5" customHeight="1" x14ac:dyDescent="0.2">
      <c r="P27135" s="75"/>
      <c r="Q27135" s="75"/>
      <c r="W27135" s="75"/>
      <c r="AD27135" s="77"/>
    </row>
    <row r="27136" spans="16:30" ht="4.5" customHeight="1" x14ac:dyDescent="0.2">
      <c r="P27136" s="75"/>
      <c r="Q27136" s="75"/>
      <c r="W27136" s="75"/>
      <c r="AD27136" s="77"/>
    </row>
    <row r="27137" spans="16:30" ht="4.5" customHeight="1" x14ac:dyDescent="0.2">
      <c r="P27137" s="75"/>
      <c r="Q27137" s="75"/>
      <c r="W27137" s="75"/>
      <c r="AD27137" s="77"/>
    </row>
    <row r="27138" spans="16:30" ht="4.5" customHeight="1" x14ac:dyDescent="0.2">
      <c r="P27138" s="75"/>
      <c r="Q27138" s="75"/>
      <c r="W27138" s="75"/>
      <c r="AD27138" s="77"/>
    </row>
    <row r="27139" spans="16:30" ht="4.5" customHeight="1" x14ac:dyDescent="0.2">
      <c r="P27139" s="75"/>
      <c r="Q27139" s="75"/>
      <c r="W27139" s="75"/>
      <c r="AD27139" s="77"/>
    </row>
    <row r="27140" spans="16:30" ht="4.5" customHeight="1" x14ac:dyDescent="0.2">
      <c r="P27140" s="75"/>
      <c r="Q27140" s="75"/>
      <c r="W27140" s="75"/>
      <c r="AD27140" s="77"/>
    </row>
    <row r="27141" spans="16:30" ht="4.5" customHeight="1" x14ac:dyDescent="0.2">
      <c r="P27141" s="75"/>
      <c r="Q27141" s="75"/>
      <c r="W27141" s="75"/>
      <c r="AD27141" s="77"/>
    </row>
    <row r="27142" spans="16:30" ht="4.5" customHeight="1" x14ac:dyDescent="0.2">
      <c r="P27142" s="75"/>
      <c r="Q27142" s="75"/>
      <c r="W27142" s="75"/>
      <c r="AD27142" s="77"/>
    </row>
    <row r="27143" spans="16:30" ht="4.5" customHeight="1" x14ac:dyDescent="0.2">
      <c r="P27143" s="75"/>
      <c r="Q27143" s="75"/>
      <c r="W27143" s="75"/>
      <c r="AD27143" s="77"/>
    </row>
    <row r="27144" spans="16:30" ht="4.5" customHeight="1" x14ac:dyDescent="0.2">
      <c r="P27144" s="75"/>
      <c r="Q27144" s="75"/>
      <c r="W27144" s="75"/>
      <c r="AD27144" s="77"/>
    </row>
    <row r="27145" spans="16:30" ht="4.5" customHeight="1" x14ac:dyDescent="0.2">
      <c r="P27145" s="75"/>
      <c r="Q27145" s="75"/>
      <c r="W27145" s="75"/>
      <c r="AD27145" s="77"/>
    </row>
    <row r="27146" spans="16:30" ht="4.5" customHeight="1" x14ac:dyDescent="0.2">
      <c r="P27146" s="75"/>
      <c r="Q27146" s="75"/>
      <c r="W27146" s="75"/>
      <c r="AD27146" s="77"/>
    </row>
    <row r="27147" spans="16:30" ht="4.5" customHeight="1" x14ac:dyDescent="0.2">
      <c r="P27147" s="75"/>
      <c r="Q27147" s="75"/>
      <c r="W27147" s="75"/>
      <c r="AD27147" s="77"/>
    </row>
    <row r="27148" spans="16:30" ht="4.5" customHeight="1" x14ac:dyDescent="0.2">
      <c r="P27148" s="75"/>
      <c r="Q27148" s="75"/>
      <c r="W27148" s="75"/>
      <c r="AD27148" s="77"/>
    </row>
    <row r="27149" spans="16:30" ht="4.5" customHeight="1" x14ac:dyDescent="0.2">
      <c r="P27149" s="75"/>
      <c r="Q27149" s="75"/>
      <c r="W27149" s="75"/>
      <c r="AD27149" s="77"/>
    </row>
    <row r="27150" spans="16:30" ht="4.5" customHeight="1" x14ac:dyDescent="0.2">
      <c r="P27150" s="75"/>
      <c r="Q27150" s="75"/>
      <c r="W27150" s="75"/>
      <c r="AD27150" s="77"/>
    </row>
    <row r="27151" spans="16:30" ht="4.5" customHeight="1" x14ac:dyDescent="0.2">
      <c r="P27151" s="75"/>
      <c r="Q27151" s="75"/>
      <c r="W27151" s="75"/>
      <c r="AD27151" s="77"/>
    </row>
    <row r="27152" spans="16:30" ht="4.5" customHeight="1" x14ac:dyDescent="0.2">
      <c r="P27152" s="75"/>
      <c r="Q27152" s="75"/>
      <c r="W27152" s="75"/>
      <c r="AD27152" s="77"/>
    </row>
    <row r="27153" spans="16:30" ht="4.5" customHeight="1" x14ac:dyDescent="0.2">
      <c r="P27153" s="75"/>
      <c r="Q27153" s="75"/>
      <c r="W27153" s="75"/>
      <c r="AD27153" s="77"/>
    </row>
    <row r="27154" spans="16:30" ht="4.5" customHeight="1" x14ac:dyDescent="0.2">
      <c r="P27154" s="75"/>
      <c r="Q27154" s="75"/>
      <c r="W27154" s="75"/>
      <c r="AD27154" s="77"/>
    </row>
    <row r="27155" spans="16:30" ht="4.5" customHeight="1" x14ac:dyDescent="0.2">
      <c r="P27155" s="75"/>
      <c r="Q27155" s="75"/>
      <c r="W27155" s="75"/>
      <c r="AD27155" s="77"/>
    </row>
    <row r="27156" spans="16:30" ht="4.5" customHeight="1" x14ac:dyDescent="0.2">
      <c r="P27156" s="75"/>
      <c r="Q27156" s="75"/>
      <c r="W27156" s="75"/>
      <c r="AD27156" s="77"/>
    </row>
    <row r="27157" spans="16:30" ht="4.5" customHeight="1" x14ac:dyDescent="0.2">
      <c r="P27157" s="75"/>
      <c r="Q27157" s="75"/>
      <c r="W27157" s="75"/>
      <c r="AD27157" s="77"/>
    </row>
    <row r="27158" spans="16:30" ht="4.5" customHeight="1" x14ac:dyDescent="0.2">
      <c r="P27158" s="75"/>
      <c r="Q27158" s="75"/>
      <c r="W27158" s="75"/>
      <c r="AD27158" s="77"/>
    </row>
    <row r="27159" spans="16:30" ht="4.5" customHeight="1" x14ac:dyDescent="0.2">
      <c r="P27159" s="75"/>
      <c r="Q27159" s="75"/>
      <c r="W27159" s="75"/>
      <c r="AD27159" s="77"/>
    </row>
    <row r="27160" spans="16:30" ht="4.5" customHeight="1" x14ac:dyDescent="0.2">
      <c r="P27160" s="75"/>
      <c r="Q27160" s="75"/>
      <c r="W27160" s="75"/>
      <c r="AD27160" s="77"/>
    </row>
    <row r="27161" spans="16:30" ht="4.5" customHeight="1" x14ac:dyDescent="0.2">
      <c r="P27161" s="75"/>
      <c r="Q27161" s="75"/>
      <c r="W27161" s="75"/>
      <c r="AD27161" s="77"/>
    </row>
    <row r="27162" spans="16:30" ht="4.5" customHeight="1" x14ac:dyDescent="0.2">
      <c r="P27162" s="75"/>
      <c r="Q27162" s="75"/>
      <c r="W27162" s="75"/>
      <c r="AD27162" s="77"/>
    </row>
    <row r="27163" spans="16:30" ht="4.5" customHeight="1" x14ac:dyDescent="0.2">
      <c r="P27163" s="75"/>
      <c r="Q27163" s="75"/>
      <c r="W27163" s="75"/>
      <c r="AD27163" s="77"/>
    </row>
    <row r="27164" spans="16:30" ht="4.5" customHeight="1" x14ac:dyDescent="0.2">
      <c r="P27164" s="75"/>
      <c r="Q27164" s="75"/>
      <c r="W27164" s="75"/>
      <c r="AD27164" s="77"/>
    </row>
    <row r="27165" spans="16:30" ht="4.5" customHeight="1" x14ac:dyDescent="0.2">
      <c r="P27165" s="75"/>
      <c r="Q27165" s="75"/>
      <c r="W27165" s="75"/>
      <c r="AD27165" s="77"/>
    </row>
    <row r="27166" spans="16:30" ht="4.5" customHeight="1" x14ac:dyDescent="0.2">
      <c r="P27166" s="75"/>
      <c r="Q27166" s="75"/>
      <c r="W27166" s="75"/>
      <c r="AD27166" s="77"/>
    </row>
    <row r="27167" spans="16:30" ht="4.5" customHeight="1" x14ac:dyDescent="0.2">
      <c r="P27167" s="75"/>
      <c r="Q27167" s="75"/>
      <c r="W27167" s="75"/>
      <c r="AD27167" s="77"/>
    </row>
    <row r="27168" spans="16:30" ht="4.5" customHeight="1" x14ac:dyDescent="0.2">
      <c r="P27168" s="75"/>
      <c r="Q27168" s="75"/>
      <c r="W27168" s="75"/>
      <c r="AD27168" s="77"/>
    </row>
    <row r="27169" spans="16:30" ht="4.5" customHeight="1" x14ac:dyDescent="0.2">
      <c r="P27169" s="75"/>
      <c r="Q27169" s="75"/>
      <c r="W27169" s="75"/>
      <c r="AD27169" s="77"/>
    </row>
    <row r="27170" spans="16:30" ht="4.5" customHeight="1" x14ac:dyDescent="0.2">
      <c r="P27170" s="75"/>
      <c r="Q27170" s="75"/>
      <c r="W27170" s="75"/>
      <c r="AD27170" s="77"/>
    </row>
    <row r="27171" spans="16:30" ht="4.5" customHeight="1" x14ac:dyDescent="0.2">
      <c r="P27171" s="75"/>
      <c r="Q27171" s="75"/>
      <c r="W27171" s="75"/>
      <c r="AD27171" s="77"/>
    </row>
    <row r="27172" spans="16:30" ht="4.5" customHeight="1" x14ac:dyDescent="0.2">
      <c r="P27172" s="75"/>
      <c r="Q27172" s="75"/>
      <c r="W27172" s="75"/>
      <c r="AD27172" s="77"/>
    </row>
    <row r="27173" spans="16:30" ht="4.5" customHeight="1" x14ac:dyDescent="0.2">
      <c r="P27173" s="75"/>
      <c r="Q27173" s="75"/>
      <c r="W27173" s="75"/>
      <c r="AD27173" s="77"/>
    </row>
    <row r="27174" spans="16:30" ht="4.5" customHeight="1" x14ac:dyDescent="0.2">
      <c r="P27174" s="75"/>
      <c r="Q27174" s="75"/>
      <c r="W27174" s="75"/>
      <c r="AD27174" s="77"/>
    </row>
    <row r="27175" spans="16:30" ht="4.5" customHeight="1" x14ac:dyDescent="0.2">
      <c r="P27175" s="75"/>
      <c r="Q27175" s="75"/>
      <c r="W27175" s="75"/>
      <c r="AD27175" s="77"/>
    </row>
    <row r="27176" spans="16:30" ht="4.5" customHeight="1" x14ac:dyDescent="0.2">
      <c r="P27176" s="75"/>
      <c r="Q27176" s="75"/>
      <c r="W27176" s="75"/>
      <c r="AD27176" s="77"/>
    </row>
    <row r="27177" spans="16:30" ht="4.5" customHeight="1" x14ac:dyDescent="0.2">
      <c r="P27177" s="75"/>
      <c r="Q27177" s="75"/>
      <c r="W27177" s="75"/>
      <c r="AD27177" s="77"/>
    </row>
    <row r="27178" spans="16:30" ht="4.5" customHeight="1" x14ac:dyDescent="0.2">
      <c r="P27178" s="75"/>
      <c r="Q27178" s="75"/>
      <c r="W27178" s="75"/>
      <c r="AD27178" s="77"/>
    </row>
    <row r="27179" spans="16:30" ht="4.5" customHeight="1" x14ac:dyDescent="0.2">
      <c r="P27179" s="75"/>
      <c r="Q27179" s="75"/>
      <c r="W27179" s="75"/>
      <c r="AD27179" s="77"/>
    </row>
    <row r="27180" spans="16:30" ht="4.5" customHeight="1" x14ac:dyDescent="0.2">
      <c r="P27180" s="75"/>
      <c r="Q27180" s="75"/>
      <c r="W27180" s="75"/>
      <c r="AD27180" s="77"/>
    </row>
    <row r="27181" spans="16:30" ht="4.5" customHeight="1" x14ac:dyDescent="0.2">
      <c r="P27181" s="75"/>
      <c r="Q27181" s="75"/>
      <c r="W27181" s="75"/>
      <c r="AD27181" s="77"/>
    </row>
    <row r="27182" spans="16:30" ht="4.5" customHeight="1" x14ac:dyDescent="0.2">
      <c r="P27182" s="75"/>
      <c r="Q27182" s="75"/>
      <c r="W27182" s="75"/>
      <c r="AD27182" s="77"/>
    </row>
    <row r="27183" spans="16:30" ht="4.5" customHeight="1" x14ac:dyDescent="0.2">
      <c r="P27183" s="75"/>
      <c r="Q27183" s="75"/>
      <c r="W27183" s="75"/>
      <c r="AD27183" s="77"/>
    </row>
    <row r="27184" spans="16:30" ht="4.5" customHeight="1" x14ac:dyDescent="0.2">
      <c r="P27184" s="75"/>
      <c r="Q27184" s="75"/>
      <c r="W27184" s="75"/>
      <c r="AD27184" s="77"/>
    </row>
    <row r="27185" spans="16:30" ht="4.5" customHeight="1" x14ac:dyDescent="0.2">
      <c r="P27185" s="75"/>
      <c r="Q27185" s="75"/>
      <c r="W27185" s="75"/>
      <c r="AD27185" s="77"/>
    </row>
    <row r="27186" spans="16:30" ht="4.5" customHeight="1" x14ac:dyDescent="0.2">
      <c r="P27186" s="75"/>
      <c r="Q27186" s="75"/>
      <c r="W27186" s="75"/>
      <c r="AD27186" s="77"/>
    </row>
    <row r="27187" spans="16:30" ht="4.5" customHeight="1" x14ac:dyDescent="0.2">
      <c r="P27187" s="75"/>
      <c r="Q27187" s="75"/>
      <c r="W27187" s="75"/>
      <c r="AD27187" s="77"/>
    </row>
    <row r="27188" spans="16:30" ht="4.5" customHeight="1" x14ac:dyDescent="0.2">
      <c r="P27188" s="75"/>
      <c r="Q27188" s="75"/>
      <c r="W27188" s="75"/>
      <c r="AD27188" s="77"/>
    </row>
    <row r="27189" spans="16:30" ht="4.5" customHeight="1" x14ac:dyDescent="0.2">
      <c r="P27189" s="75"/>
      <c r="Q27189" s="75"/>
      <c r="W27189" s="75"/>
      <c r="AD27189" s="77"/>
    </row>
    <row r="27190" spans="16:30" ht="4.5" customHeight="1" x14ac:dyDescent="0.2">
      <c r="P27190" s="75"/>
      <c r="Q27190" s="75"/>
      <c r="W27190" s="75"/>
      <c r="AD27190" s="77"/>
    </row>
    <row r="27191" spans="16:30" ht="4.5" customHeight="1" x14ac:dyDescent="0.2">
      <c r="P27191" s="75"/>
      <c r="Q27191" s="75"/>
      <c r="W27191" s="75"/>
      <c r="AD27191" s="77"/>
    </row>
    <row r="27192" spans="16:30" ht="4.5" customHeight="1" x14ac:dyDescent="0.2">
      <c r="P27192" s="75"/>
      <c r="Q27192" s="75"/>
      <c r="W27192" s="75"/>
      <c r="AD27192" s="77"/>
    </row>
    <row r="27193" spans="16:30" ht="4.5" customHeight="1" x14ac:dyDescent="0.2">
      <c r="P27193" s="75"/>
      <c r="Q27193" s="75"/>
      <c r="W27193" s="75"/>
      <c r="AD27193" s="77"/>
    </row>
    <row r="27194" spans="16:30" ht="4.5" customHeight="1" x14ac:dyDescent="0.2">
      <c r="P27194" s="75"/>
      <c r="Q27194" s="75"/>
      <c r="W27194" s="75"/>
      <c r="AD27194" s="77"/>
    </row>
    <row r="27195" spans="16:30" ht="4.5" customHeight="1" x14ac:dyDescent="0.2">
      <c r="P27195" s="75"/>
      <c r="Q27195" s="75"/>
      <c r="W27195" s="75"/>
      <c r="AD27195" s="77"/>
    </row>
    <row r="27196" spans="16:30" ht="4.5" customHeight="1" x14ac:dyDescent="0.2">
      <c r="P27196" s="75"/>
      <c r="Q27196" s="75"/>
      <c r="W27196" s="75"/>
      <c r="AD27196" s="77"/>
    </row>
    <row r="27197" spans="16:30" ht="4.5" customHeight="1" x14ac:dyDescent="0.2">
      <c r="P27197" s="75"/>
      <c r="Q27197" s="75"/>
      <c r="W27197" s="75"/>
      <c r="AD27197" s="77"/>
    </row>
    <row r="27198" spans="16:30" ht="4.5" customHeight="1" x14ac:dyDescent="0.2">
      <c r="P27198" s="75"/>
      <c r="Q27198" s="75"/>
      <c r="W27198" s="75"/>
      <c r="AD27198" s="77"/>
    </row>
    <row r="27199" spans="16:30" ht="4.5" customHeight="1" x14ac:dyDescent="0.2">
      <c r="P27199" s="75"/>
      <c r="Q27199" s="75"/>
      <c r="W27199" s="75"/>
      <c r="AD27199" s="77"/>
    </row>
    <row r="27200" spans="16:30" ht="4.5" customHeight="1" x14ac:dyDescent="0.2">
      <c r="P27200" s="75"/>
      <c r="Q27200" s="75"/>
      <c r="W27200" s="75"/>
      <c r="AD27200" s="77"/>
    </row>
    <row r="27201" spans="16:30" ht="4.5" customHeight="1" x14ac:dyDescent="0.2">
      <c r="P27201" s="75"/>
      <c r="Q27201" s="75"/>
      <c r="W27201" s="75"/>
      <c r="AD27201" s="77"/>
    </row>
    <row r="27202" spans="16:30" ht="4.5" customHeight="1" x14ac:dyDescent="0.2">
      <c r="P27202" s="75"/>
      <c r="Q27202" s="75"/>
      <c r="W27202" s="75"/>
      <c r="AD27202" s="77"/>
    </row>
    <row r="27203" spans="16:30" ht="4.5" customHeight="1" x14ac:dyDescent="0.2">
      <c r="P27203" s="75"/>
      <c r="Q27203" s="75"/>
      <c r="W27203" s="75"/>
      <c r="AD27203" s="77"/>
    </row>
    <row r="27204" spans="16:30" ht="4.5" customHeight="1" x14ac:dyDescent="0.2">
      <c r="P27204" s="75"/>
      <c r="Q27204" s="75"/>
      <c r="W27204" s="75"/>
      <c r="AD27204" s="77"/>
    </row>
    <row r="27205" spans="16:30" ht="4.5" customHeight="1" x14ac:dyDescent="0.2">
      <c r="P27205" s="75"/>
      <c r="Q27205" s="75"/>
      <c r="W27205" s="75"/>
      <c r="AD27205" s="77"/>
    </row>
    <row r="27206" spans="16:30" ht="4.5" customHeight="1" x14ac:dyDescent="0.2">
      <c r="P27206" s="75"/>
      <c r="Q27206" s="75"/>
      <c r="W27206" s="75"/>
      <c r="AD27206" s="77"/>
    </row>
    <row r="27207" spans="16:30" ht="4.5" customHeight="1" x14ac:dyDescent="0.2">
      <c r="P27207" s="75"/>
      <c r="Q27207" s="75"/>
      <c r="W27207" s="75"/>
      <c r="AD27207" s="77"/>
    </row>
    <row r="27208" spans="16:30" ht="4.5" customHeight="1" x14ac:dyDescent="0.2">
      <c r="P27208" s="75"/>
      <c r="Q27208" s="75"/>
      <c r="W27208" s="75"/>
      <c r="AD27208" s="77"/>
    </row>
    <row r="27209" spans="16:30" ht="4.5" customHeight="1" x14ac:dyDescent="0.2">
      <c r="P27209" s="75"/>
      <c r="Q27209" s="75"/>
      <c r="W27209" s="75"/>
      <c r="AD27209" s="77"/>
    </row>
    <row r="27210" spans="16:30" ht="4.5" customHeight="1" x14ac:dyDescent="0.2">
      <c r="P27210" s="75"/>
      <c r="Q27210" s="75"/>
      <c r="W27210" s="75"/>
      <c r="AD27210" s="77"/>
    </row>
    <row r="27211" spans="16:30" ht="4.5" customHeight="1" x14ac:dyDescent="0.2">
      <c r="P27211" s="75"/>
      <c r="Q27211" s="75"/>
      <c r="W27211" s="75"/>
      <c r="AD27211" s="77"/>
    </row>
    <row r="27212" spans="16:30" ht="4.5" customHeight="1" x14ac:dyDescent="0.2">
      <c r="P27212" s="75"/>
      <c r="Q27212" s="75"/>
      <c r="W27212" s="75"/>
      <c r="AD27212" s="77"/>
    </row>
    <row r="27213" spans="16:30" ht="4.5" customHeight="1" x14ac:dyDescent="0.2">
      <c r="P27213" s="75"/>
      <c r="Q27213" s="75"/>
      <c r="W27213" s="75"/>
      <c r="AD27213" s="77"/>
    </row>
    <row r="27214" spans="16:30" ht="4.5" customHeight="1" x14ac:dyDescent="0.2">
      <c r="P27214" s="75"/>
      <c r="Q27214" s="75"/>
      <c r="W27214" s="75"/>
      <c r="AD27214" s="77"/>
    </row>
    <row r="27215" spans="16:30" ht="4.5" customHeight="1" x14ac:dyDescent="0.2">
      <c r="P27215" s="75"/>
      <c r="Q27215" s="75"/>
      <c r="W27215" s="75"/>
      <c r="AD27215" s="77"/>
    </row>
    <row r="27216" spans="16:30" ht="4.5" customHeight="1" x14ac:dyDescent="0.2">
      <c r="P27216" s="75"/>
      <c r="Q27216" s="75"/>
      <c r="W27216" s="75"/>
      <c r="AD27216" s="77"/>
    </row>
    <row r="27217" spans="16:30" ht="4.5" customHeight="1" x14ac:dyDescent="0.2">
      <c r="P27217" s="75"/>
      <c r="Q27217" s="75"/>
      <c r="W27217" s="75"/>
      <c r="AD27217" s="77"/>
    </row>
    <row r="27218" spans="16:30" ht="4.5" customHeight="1" x14ac:dyDescent="0.2">
      <c r="P27218" s="75"/>
      <c r="Q27218" s="75"/>
      <c r="W27218" s="75"/>
      <c r="AD27218" s="77"/>
    </row>
    <row r="27219" spans="16:30" ht="4.5" customHeight="1" x14ac:dyDescent="0.2">
      <c r="P27219" s="75"/>
      <c r="Q27219" s="75"/>
      <c r="W27219" s="75"/>
      <c r="AD27219" s="77"/>
    </row>
    <row r="27220" spans="16:30" ht="4.5" customHeight="1" x14ac:dyDescent="0.2">
      <c r="P27220" s="75"/>
      <c r="Q27220" s="75"/>
      <c r="W27220" s="75"/>
      <c r="AD27220" s="77"/>
    </row>
    <row r="27221" spans="16:30" ht="4.5" customHeight="1" x14ac:dyDescent="0.2">
      <c r="P27221" s="75"/>
      <c r="Q27221" s="75"/>
      <c r="W27221" s="75"/>
      <c r="AD27221" s="77"/>
    </row>
    <row r="27222" spans="16:30" ht="4.5" customHeight="1" x14ac:dyDescent="0.2">
      <c r="P27222" s="75"/>
      <c r="Q27222" s="75"/>
      <c r="W27222" s="75"/>
      <c r="AD27222" s="77"/>
    </row>
    <row r="27223" spans="16:30" ht="4.5" customHeight="1" x14ac:dyDescent="0.2">
      <c r="P27223" s="75"/>
      <c r="Q27223" s="75"/>
      <c r="W27223" s="75"/>
      <c r="AD27223" s="77"/>
    </row>
    <row r="27224" spans="16:30" ht="4.5" customHeight="1" x14ac:dyDescent="0.2">
      <c r="P27224" s="75"/>
      <c r="Q27224" s="75"/>
      <c r="W27224" s="75"/>
      <c r="AD27224" s="77"/>
    </row>
    <row r="27225" spans="16:30" ht="4.5" customHeight="1" x14ac:dyDescent="0.2">
      <c r="P27225" s="75"/>
      <c r="Q27225" s="75"/>
      <c r="W27225" s="75"/>
      <c r="AD27225" s="77"/>
    </row>
    <row r="27226" spans="16:30" ht="4.5" customHeight="1" x14ac:dyDescent="0.2">
      <c r="P27226" s="75"/>
      <c r="Q27226" s="75"/>
      <c r="W27226" s="75"/>
      <c r="AD27226" s="77"/>
    </row>
    <row r="27227" spans="16:30" ht="4.5" customHeight="1" x14ac:dyDescent="0.2">
      <c r="P27227" s="75"/>
      <c r="Q27227" s="75"/>
      <c r="W27227" s="75"/>
      <c r="AD27227" s="77"/>
    </row>
    <row r="27228" spans="16:30" ht="4.5" customHeight="1" x14ac:dyDescent="0.2">
      <c r="P27228" s="75"/>
      <c r="Q27228" s="75"/>
      <c r="W27228" s="75"/>
      <c r="AD27228" s="77"/>
    </row>
    <row r="27229" spans="16:30" ht="4.5" customHeight="1" x14ac:dyDescent="0.2">
      <c r="P27229" s="75"/>
      <c r="Q27229" s="75"/>
      <c r="W27229" s="75"/>
      <c r="AD27229" s="77"/>
    </row>
    <row r="27230" spans="16:30" ht="4.5" customHeight="1" x14ac:dyDescent="0.2">
      <c r="P27230" s="75"/>
      <c r="Q27230" s="75"/>
      <c r="W27230" s="75"/>
      <c r="AD27230" s="77"/>
    </row>
    <row r="27231" spans="16:30" ht="4.5" customHeight="1" x14ac:dyDescent="0.2">
      <c r="P27231" s="75"/>
      <c r="Q27231" s="75"/>
      <c r="W27231" s="75"/>
      <c r="AD27231" s="77"/>
    </row>
    <row r="27232" spans="16:30" ht="4.5" customHeight="1" x14ac:dyDescent="0.2">
      <c r="P27232" s="75"/>
      <c r="Q27232" s="75"/>
      <c r="W27232" s="75"/>
      <c r="AD27232" s="77"/>
    </row>
    <row r="27233" spans="16:30" ht="4.5" customHeight="1" x14ac:dyDescent="0.2">
      <c r="P27233" s="75"/>
      <c r="Q27233" s="75"/>
      <c r="W27233" s="75"/>
      <c r="AD27233" s="77"/>
    </row>
    <row r="27234" spans="16:30" ht="4.5" customHeight="1" x14ac:dyDescent="0.2">
      <c r="P27234" s="75"/>
      <c r="Q27234" s="75"/>
      <c r="W27234" s="75"/>
      <c r="AD27234" s="77"/>
    </row>
    <row r="27235" spans="16:30" ht="4.5" customHeight="1" x14ac:dyDescent="0.2">
      <c r="P27235" s="75"/>
      <c r="Q27235" s="75"/>
      <c r="W27235" s="75"/>
      <c r="AD27235" s="77"/>
    </row>
    <row r="27236" spans="16:30" ht="4.5" customHeight="1" x14ac:dyDescent="0.2">
      <c r="P27236" s="75"/>
      <c r="Q27236" s="75"/>
      <c r="W27236" s="75"/>
      <c r="AD27236" s="77"/>
    </row>
    <row r="27237" spans="16:30" ht="4.5" customHeight="1" x14ac:dyDescent="0.2">
      <c r="P27237" s="75"/>
      <c r="Q27237" s="75"/>
      <c r="W27237" s="75"/>
      <c r="AD27237" s="77"/>
    </row>
    <row r="27238" spans="16:30" ht="4.5" customHeight="1" x14ac:dyDescent="0.2">
      <c r="P27238" s="75"/>
      <c r="Q27238" s="75"/>
      <c r="W27238" s="75"/>
      <c r="AD27238" s="77"/>
    </row>
    <row r="27239" spans="16:30" ht="4.5" customHeight="1" x14ac:dyDescent="0.2">
      <c r="P27239" s="75"/>
      <c r="Q27239" s="75"/>
      <c r="W27239" s="75"/>
      <c r="AD27239" s="77"/>
    </row>
    <row r="27240" spans="16:30" ht="4.5" customHeight="1" x14ac:dyDescent="0.2">
      <c r="P27240" s="75"/>
      <c r="Q27240" s="75"/>
      <c r="W27240" s="75"/>
      <c r="AD27240" s="77"/>
    </row>
    <row r="27241" spans="16:30" ht="4.5" customHeight="1" x14ac:dyDescent="0.2">
      <c r="P27241" s="75"/>
      <c r="Q27241" s="75"/>
      <c r="W27241" s="75"/>
      <c r="AD27241" s="77"/>
    </row>
    <row r="27242" spans="16:30" ht="4.5" customHeight="1" x14ac:dyDescent="0.2">
      <c r="P27242" s="75"/>
      <c r="Q27242" s="75"/>
      <c r="W27242" s="75"/>
      <c r="AD27242" s="77"/>
    </row>
    <row r="27243" spans="16:30" ht="4.5" customHeight="1" x14ac:dyDescent="0.2">
      <c r="P27243" s="75"/>
      <c r="Q27243" s="75"/>
      <c r="W27243" s="75"/>
      <c r="AD27243" s="77"/>
    </row>
    <row r="27244" spans="16:30" ht="4.5" customHeight="1" x14ac:dyDescent="0.2">
      <c r="P27244" s="75"/>
      <c r="Q27244" s="75"/>
      <c r="W27244" s="75"/>
      <c r="AD27244" s="77"/>
    </row>
    <row r="27245" spans="16:30" ht="4.5" customHeight="1" x14ac:dyDescent="0.2">
      <c r="P27245" s="75"/>
      <c r="Q27245" s="75"/>
      <c r="W27245" s="75"/>
      <c r="AD27245" s="77"/>
    </row>
    <row r="27246" spans="16:30" ht="4.5" customHeight="1" x14ac:dyDescent="0.2">
      <c r="P27246" s="75"/>
      <c r="Q27246" s="75"/>
      <c r="W27246" s="75"/>
      <c r="AD27246" s="77"/>
    </row>
    <row r="27247" spans="16:30" ht="4.5" customHeight="1" x14ac:dyDescent="0.2">
      <c r="P27247" s="75"/>
      <c r="Q27247" s="75"/>
      <c r="W27247" s="75"/>
      <c r="AD27247" s="77"/>
    </row>
    <row r="27248" spans="16:30" ht="4.5" customHeight="1" x14ac:dyDescent="0.2">
      <c r="P27248" s="75"/>
      <c r="Q27248" s="75"/>
      <c r="W27248" s="75"/>
      <c r="AD27248" s="77"/>
    </row>
    <row r="27249" spans="16:30" ht="4.5" customHeight="1" x14ac:dyDescent="0.2">
      <c r="P27249" s="75"/>
      <c r="Q27249" s="75"/>
      <c r="W27249" s="75"/>
      <c r="AD27249" s="77"/>
    </row>
    <row r="27250" spans="16:30" ht="4.5" customHeight="1" x14ac:dyDescent="0.2">
      <c r="P27250" s="75"/>
      <c r="Q27250" s="75"/>
      <c r="W27250" s="75"/>
      <c r="AD27250" s="77"/>
    </row>
    <row r="27251" spans="16:30" ht="4.5" customHeight="1" x14ac:dyDescent="0.2">
      <c r="P27251" s="75"/>
      <c r="Q27251" s="75"/>
      <c r="W27251" s="75"/>
      <c r="AD27251" s="77"/>
    </row>
    <row r="27252" spans="16:30" ht="4.5" customHeight="1" x14ac:dyDescent="0.2">
      <c r="P27252" s="75"/>
      <c r="Q27252" s="75"/>
      <c r="W27252" s="75"/>
      <c r="AD27252" s="77"/>
    </row>
    <row r="27253" spans="16:30" ht="4.5" customHeight="1" x14ac:dyDescent="0.2">
      <c r="P27253" s="75"/>
      <c r="Q27253" s="75"/>
      <c r="W27253" s="75"/>
      <c r="AD27253" s="77"/>
    </row>
    <row r="27254" spans="16:30" ht="4.5" customHeight="1" x14ac:dyDescent="0.2">
      <c r="P27254" s="75"/>
      <c r="Q27254" s="75"/>
      <c r="W27254" s="75"/>
      <c r="AD27254" s="77"/>
    </row>
    <row r="27255" spans="16:30" ht="4.5" customHeight="1" x14ac:dyDescent="0.2">
      <c r="P27255" s="75"/>
      <c r="Q27255" s="75"/>
      <c r="W27255" s="75"/>
      <c r="AD27255" s="77"/>
    </row>
    <row r="27256" spans="16:30" ht="4.5" customHeight="1" x14ac:dyDescent="0.2">
      <c r="P27256" s="75"/>
      <c r="Q27256" s="75"/>
      <c r="W27256" s="75"/>
      <c r="AD27256" s="77"/>
    </row>
    <row r="27257" spans="16:30" ht="4.5" customHeight="1" x14ac:dyDescent="0.2">
      <c r="P27257" s="75"/>
      <c r="Q27257" s="75"/>
      <c r="W27257" s="75"/>
      <c r="AD27257" s="77"/>
    </row>
    <row r="27258" spans="16:30" ht="4.5" customHeight="1" x14ac:dyDescent="0.2">
      <c r="P27258" s="75"/>
      <c r="Q27258" s="75"/>
      <c r="W27258" s="75"/>
      <c r="AD27258" s="77"/>
    </row>
    <row r="27259" spans="16:30" ht="4.5" customHeight="1" x14ac:dyDescent="0.2">
      <c r="P27259" s="75"/>
      <c r="Q27259" s="75"/>
      <c r="W27259" s="75"/>
      <c r="AD27259" s="77"/>
    </row>
    <row r="27260" spans="16:30" ht="4.5" customHeight="1" x14ac:dyDescent="0.2">
      <c r="P27260" s="75"/>
      <c r="Q27260" s="75"/>
      <c r="W27260" s="75"/>
      <c r="AD27260" s="77"/>
    </row>
    <row r="27261" spans="16:30" ht="4.5" customHeight="1" x14ac:dyDescent="0.2">
      <c r="P27261" s="75"/>
      <c r="Q27261" s="75"/>
      <c r="W27261" s="75"/>
      <c r="AD27261" s="77"/>
    </row>
    <row r="27262" spans="16:30" ht="4.5" customHeight="1" x14ac:dyDescent="0.2">
      <c r="P27262" s="75"/>
      <c r="Q27262" s="75"/>
      <c r="W27262" s="75"/>
      <c r="AD27262" s="77"/>
    </row>
    <row r="27263" spans="16:30" ht="4.5" customHeight="1" x14ac:dyDescent="0.2">
      <c r="P27263" s="75"/>
      <c r="Q27263" s="75"/>
      <c r="W27263" s="75"/>
      <c r="AD27263" s="77"/>
    </row>
    <row r="27264" spans="16:30" ht="4.5" customHeight="1" x14ac:dyDescent="0.2">
      <c r="P27264" s="75"/>
      <c r="Q27264" s="75"/>
      <c r="W27264" s="75"/>
      <c r="AD27264" s="77"/>
    </row>
    <row r="27265" spans="16:30" ht="4.5" customHeight="1" x14ac:dyDescent="0.2">
      <c r="P27265" s="75"/>
      <c r="Q27265" s="75"/>
      <c r="W27265" s="75"/>
      <c r="AD27265" s="77"/>
    </row>
    <row r="27266" spans="16:30" ht="4.5" customHeight="1" x14ac:dyDescent="0.2">
      <c r="P27266" s="75"/>
      <c r="Q27266" s="75"/>
      <c r="W27266" s="75"/>
      <c r="AD27266" s="77"/>
    </row>
    <row r="27267" spans="16:30" ht="4.5" customHeight="1" x14ac:dyDescent="0.2">
      <c r="P27267" s="75"/>
      <c r="Q27267" s="75"/>
      <c r="W27267" s="75"/>
      <c r="AD27267" s="77"/>
    </row>
    <row r="27268" spans="16:30" ht="4.5" customHeight="1" x14ac:dyDescent="0.2">
      <c r="P27268" s="75"/>
      <c r="Q27268" s="75"/>
      <c r="W27268" s="75"/>
      <c r="AD27268" s="77"/>
    </row>
    <row r="27269" spans="16:30" ht="4.5" customHeight="1" x14ac:dyDescent="0.2">
      <c r="P27269" s="75"/>
      <c r="Q27269" s="75"/>
      <c r="W27269" s="75"/>
      <c r="AD27269" s="77"/>
    </row>
    <row r="27270" spans="16:30" ht="4.5" customHeight="1" x14ac:dyDescent="0.2">
      <c r="P27270" s="75"/>
      <c r="Q27270" s="75"/>
      <c r="W27270" s="75"/>
      <c r="AD27270" s="77"/>
    </row>
    <row r="27271" spans="16:30" ht="4.5" customHeight="1" x14ac:dyDescent="0.2">
      <c r="P27271" s="75"/>
      <c r="Q27271" s="75"/>
      <c r="W27271" s="75"/>
      <c r="AD27271" s="77"/>
    </row>
    <row r="27272" spans="16:30" ht="4.5" customHeight="1" x14ac:dyDescent="0.2">
      <c r="P27272" s="75"/>
      <c r="Q27272" s="75"/>
      <c r="W27272" s="75"/>
      <c r="AD27272" s="77"/>
    </row>
    <row r="27273" spans="16:30" ht="4.5" customHeight="1" x14ac:dyDescent="0.2">
      <c r="P27273" s="75"/>
      <c r="Q27273" s="75"/>
      <c r="W27273" s="75"/>
      <c r="AD27273" s="77"/>
    </row>
    <row r="27274" spans="16:30" ht="4.5" customHeight="1" x14ac:dyDescent="0.2">
      <c r="P27274" s="75"/>
      <c r="Q27274" s="75"/>
      <c r="W27274" s="75"/>
      <c r="AD27274" s="77"/>
    </row>
    <row r="27275" spans="16:30" ht="4.5" customHeight="1" x14ac:dyDescent="0.2">
      <c r="P27275" s="75"/>
      <c r="Q27275" s="75"/>
      <c r="W27275" s="75"/>
      <c r="AD27275" s="77"/>
    </row>
    <row r="27276" spans="16:30" ht="4.5" customHeight="1" x14ac:dyDescent="0.2">
      <c r="P27276" s="75"/>
      <c r="Q27276" s="75"/>
      <c r="W27276" s="75"/>
      <c r="AD27276" s="77"/>
    </row>
    <row r="27277" spans="16:30" ht="4.5" customHeight="1" x14ac:dyDescent="0.2">
      <c r="P27277" s="75"/>
      <c r="Q27277" s="75"/>
      <c r="W27277" s="75"/>
      <c r="AD27277" s="77"/>
    </row>
    <row r="27278" spans="16:30" ht="4.5" customHeight="1" x14ac:dyDescent="0.2">
      <c r="P27278" s="75"/>
      <c r="Q27278" s="75"/>
      <c r="W27278" s="75"/>
      <c r="AD27278" s="77"/>
    </row>
    <row r="27279" spans="16:30" ht="4.5" customHeight="1" x14ac:dyDescent="0.2">
      <c r="P27279" s="75"/>
      <c r="Q27279" s="75"/>
      <c r="W27279" s="75"/>
      <c r="AD27279" s="77"/>
    </row>
    <row r="27280" spans="16:30" ht="4.5" customHeight="1" x14ac:dyDescent="0.2">
      <c r="P27280" s="75"/>
      <c r="Q27280" s="75"/>
      <c r="W27280" s="75"/>
      <c r="AD27280" s="77"/>
    </row>
    <row r="27281" spans="16:30" ht="4.5" customHeight="1" x14ac:dyDescent="0.2">
      <c r="P27281" s="75"/>
      <c r="Q27281" s="75"/>
      <c r="W27281" s="75"/>
      <c r="AD27281" s="77"/>
    </row>
    <row r="27282" spans="16:30" ht="4.5" customHeight="1" x14ac:dyDescent="0.2">
      <c r="P27282" s="75"/>
      <c r="Q27282" s="75"/>
      <c r="W27282" s="75"/>
      <c r="AD27282" s="77"/>
    </row>
    <row r="27283" spans="16:30" ht="4.5" customHeight="1" x14ac:dyDescent="0.2">
      <c r="P27283" s="75"/>
      <c r="Q27283" s="75"/>
      <c r="W27283" s="75"/>
      <c r="AD27283" s="77"/>
    </row>
    <row r="27284" spans="16:30" ht="4.5" customHeight="1" x14ac:dyDescent="0.2">
      <c r="P27284" s="75"/>
      <c r="Q27284" s="75"/>
      <c r="W27284" s="75"/>
      <c r="AD27284" s="77"/>
    </row>
    <row r="27285" spans="16:30" ht="4.5" customHeight="1" x14ac:dyDescent="0.2">
      <c r="P27285" s="75"/>
      <c r="Q27285" s="75"/>
      <c r="W27285" s="75"/>
      <c r="AD27285" s="77"/>
    </row>
    <row r="27286" spans="16:30" ht="4.5" customHeight="1" x14ac:dyDescent="0.2">
      <c r="P27286" s="75"/>
      <c r="Q27286" s="75"/>
      <c r="W27286" s="75"/>
      <c r="AD27286" s="77"/>
    </row>
    <row r="27287" spans="16:30" ht="4.5" customHeight="1" x14ac:dyDescent="0.2">
      <c r="P27287" s="75"/>
      <c r="Q27287" s="75"/>
      <c r="W27287" s="75"/>
      <c r="AD27287" s="77"/>
    </row>
    <row r="27288" spans="16:30" ht="4.5" customHeight="1" x14ac:dyDescent="0.2">
      <c r="P27288" s="75"/>
      <c r="Q27288" s="75"/>
      <c r="W27288" s="75"/>
      <c r="AD27288" s="77"/>
    </row>
    <row r="27289" spans="16:30" ht="4.5" customHeight="1" x14ac:dyDescent="0.2">
      <c r="P27289" s="75"/>
      <c r="Q27289" s="75"/>
      <c r="W27289" s="75"/>
      <c r="AD27289" s="77"/>
    </row>
    <row r="27290" spans="16:30" ht="4.5" customHeight="1" x14ac:dyDescent="0.2">
      <c r="P27290" s="75"/>
      <c r="Q27290" s="75"/>
      <c r="W27290" s="75"/>
      <c r="AD27290" s="77"/>
    </row>
    <row r="27291" spans="16:30" ht="4.5" customHeight="1" x14ac:dyDescent="0.2">
      <c r="P27291" s="75"/>
      <c r="Q27291" s="75"/>
      <c r="W27291" s="75"/>
      <c r="AD27291" s="77"/>
    </row>
    <row r="27292" spans="16:30" ht="4.5" customHeight="1" x14ac:dyDescent="0.2">
      <c r="P27292" s="75"/>
      <c r="Q27292" s="75"/>
      <c r="W27292" s="75"/>
      <c r="AD27292" s="77"/>
    </row>
    <row r="27293" spans="16:30" ht="4.5" customHeight="1" x14ac:dyDescent="0.2">
      <c r="P27293" s="75"/>
      <c r="Q27293" s="75"/>
      <c r="W27293" s="75"/>
      <c r="AD27293" s="77"/>
    </row>
    <row r="27294" spans="16:30" ht="4.5" customHeight="1" x14ac:dyDescent="0.2">
      <c r="P27294" s="75"/>
      <c r="Q27294" s="75"/>
      <c r="W27294" s="75"/>
      <c r="AD27294" s="77"/>
    </row>
    <row r="27295" spans="16:30" ht="4.5" customHeight="1" x14ac:dyDescent="0.2">
      <c r="P27295" s="75"/>
      <c r="Q27295" s="75"/>
      <c r="W27295" s="75"/>
      <c r="AD27295" s="77"/>
    </row>
    <row r="27296" spans="16:30" ht="4.5" customHeight="1" x14ac:dyDescent="0.2">
      <c r="P27296" s="75"/>
      <c r="Q27296" s="75"/>
      <c r="W27296" s="75"/>
      <c r="AD27296" s="77"/>
    </row>
    <row r="27297" spans="16:30" ht="4.5" customHeight="1" x14ac:dyDescent="0.2">
      <c r="P27297" s="75"/>
      <c r="Q27297" s="75"/>
      <c r="W27297" s="75"/>
      <c r="AD27297" s="77"/>
    </row>
    <row r="27298" spans="16:30" ht="4.5" customHeight="1" x14ac:dyDescent="0.2">
      <c r="P27298" s="75"/>
      <c r="Q27298" s="75"/>
      <c r="W27298" s="75"/>
      <c r="AD27298" s="77"/>
    </row>
    <row r="27299" spans="16:30" ht="4.5" customHeight="1" x14ac:dyDescent="0.2">
      <c r="P27299" s="75"/>
      <c r="Q27299" s="75"/>
      <c r="W27299" s="75"/>
      <c r="AD27299" s="77"/>
    </row>
    <row r="27300" spans="16:30" ht="4.5" customHeight="1" x14ac:dyDescent="0.2">
      <c r="P27300" s="75"/>
      <c r="Q27300" s="75"/>
      <c r="W27300" s="75"/>
      <c r="AD27300" s="77"/>
    </row>
    <row r="27301" spans="16:30" ht="4.5" customHeight="1" x14ac:dyDescent="0.2">
      <c r="P27301" s="75"/>
      <c r="Q27301" s="75"/>
      <c r="W27301" s="75"/>
      <c r="AD27301" s="77"/>
    </row>
    <row r="27302" spans="16:30" ht="4.5" customHeight="1" x14ac:dyDescent="0.2">
      <c r="P27302" s="75"/>
      <c r="Q27302" s="75"/>
      <c r="W27302" s="75"/>
      <c r="AD27302" s="77"/>
    </row>
    <row r="27303" spans="16:30" ht="4.5" customHeight="1" x14ac:dyDescent="0.2">
      <c r="P27303" s="75"/>
      <c r="Q27303" s="75"/>
      <c r="W27303" s="75"/>
      <c r="AD27303" s="77"/>
    </row>
    <row r="27304" spans="16:30" ht="4.5" customHeight="1" x14ac:dyDescent="0.2">
      <c r="P27304" s="75"/>
      <c r="Q27304" s="75"/>
      <c r="W27304" s="75"/>
      <c r="AD27304" s="77"/>
    </row>
    <row r="27305" spans="16:30" ht="4.5" customHeight="1" x14ac:dyDescent="0.2">
      <c r="P27305" s="75"/>
      <c r="Q27305" s="75"/>
      <c r="W27305" s="75"/>
      <c r="AD27305" s="77"/>
    </row>
    <row r="27306" spans="16:30" ht="4.5" customHeight="1" x14ac:dyDescent="0.2">
      <c r="P27306" s="75"/>
      <c r="Q27306" s="75"/>
      <c r="W27306" s="75"/>
      <c r="AD27306" s="77"/>
    </row>
    <row r="27307" spans="16:30" ht="4.5" customHeight="1" x14ac:dyDescent="0.2">
      <c r="P27307" s="75"/>
      <c r="Q27307" s="75"/>
      <c r="W27307" s="75"/>
      <c r="AD27307" s="77"/>
    </row>
    <row r="27308" spans="16:30" ht="4.5" customHeight="1" x14ac:dyDescent="0.2">
      <c r="P27308" s="75"/>
      <c r="Q27308" s="75"/>
      <c r="W27308" s="75"/>
      <c r="AD27308" s="77"/>
    </row>
    <row r="27309" spans="16:30" ht="4.5" customHeight="1" x14ac:dyDescent="0.2">
      <c r="P27309" s="75"/>
      <c r="Q27309" s="75"/>
      <c r="W27309" s="75"/>
      <c r="AD27309" s="77"/>
    </row>
    <row r="27310" spans="16:30" ht="4.5" customHeight="1" x14ac:dyDescent="0.2">
      <c r="P27310" s="75"/>
      <c r="Q27310" s="75"/>
      <c r="W27310" s="75"/>
      <c r="AD27310" s="77"/>
    </row>
    <row r="27311" spans="16:30" ht="4.5" customHeight="1" x14ac:dyDescent="0.2">
      <c r="P27311" s="75"/>
      <c r="Q27311" s="75"/>
      <c r="W27311" s="75"/>
      <c r="AD27311" s="77"/>
    </row>
    <row r="27312" spans="16:30" ht="4.5" customHeight="1" x14ac:dyDescent="0.2">
      <c r="P27312" s="75"/>
      <c r="Q27312" s="75"/>
      <c r="W27312" s="75"/>
      <c r="AD27312" s="77"/>
    </row>
    <row r="27313" spans="16:30" ht="4.5" customHeight="1" x14ac:dyDescent="0.2">
      <c r="P27313" s="75"/>
      <c r="Q27313" s="75"/>
      <c r="W27313" s="75"/>
      <c r="AD27313" s="77"/>
    </row>
    <row r="27314" spans="16:30" ht="4.5" customHeight="1" x14ac:dyDescent="0.2">
      <c r="P27314" s="75"/>
      <c r="Q27314" s="75"/>
      <c r="W27314" s="75"/>
      <c r="AD27314" s="77"/>
    </row>
    <row r="27315" spans="16:30" ht="4.5" customHeight="1" x14ac:dyDescent="0.2">
      <c r="P27315" s="75"/>
      <c r="Q27315" s="75"/>
      <c r="W27315" s="75"/>
      <c r="AD27315" s="77"/>
    </row>
    <row r="27316" spans="16:30" ht="4.5" customHeight="1" x14ac:dyDescent="0.2">
      <c r="P27316" s="75"/>
      <c r="Q27316" s="75"/>
      <c r="W27316" s="75"/>
      <c r="AD27316" s="77"/>
    </row>
    <row r="27317" spans="16:30" ht="4.5" customHeight="1" x14ac:dyDescent="0.2">
      <c r="P27317" s="75"/>
      <c r="Q27317" s="75"/>
      <c r="W27317" s="75"/>
      <c r="AD27317" s="77"/>
    </row>
    <row r="27318" spans="16:30" ht="4.5" customHeight="1" x14ac:dyDescent="0.2">
      <c r="P27318" s="75"/>
      <c r="Q27318" s="75"/>
      <c r="W27318" s="75"/>
      <c r="AD27318" s="77"/>
    </row>
    <row r="27319" spans="16:30" ht="4.5" customHeight="1" x14ac:dyDescent="0.2">
      <c r="P27319" s="75"/>
      <c r="Q27319" s="75"/>
      <c r="W27319" s="75"/>
      <c r="AD27319" s="77"/>
    </row>
    <row r="27320" spans="16:30" ht="4.5" customHeight="1" x14ac:dyDescent="0.2">
      <c r="P27320" s="75"/>
      <c r="Q27320" s="75"/>
      <c r="W27320" s="75"/>
      <c r="AD27320" s="77"/>
    </row>
    <row r="27321" spans="16:30" ht="4.5" customHeight="1" x14ac:dyDescent="0.2">
      <c r="P27321" s="75"/>
      <c r="Q27321" s="75"/>
      <c r="W27321" s="75"/>
      <c r="AD27321" s="77"/>
    </row>
    <row r="27322" spans="16:30" ht="4.5" customHeight="1" x14ac:dyDescent="0.2">
      <c r="P27322" s="75"/>
      <c r="Q27322" s="75"/>
      <c r="W27322" s="75"/>
      <c r="AD27322" s="77"/>
    </row>
    <row r="27323" spans="16:30" ht="4.5" customHeight="1" x14ac:dyDescent="0.2">
      <c r="P27323" s="75"/>
      <c r="Q27323" s="75"/>
      <c r="W27323" s="75"/>
      <c r="AD27323" s="77"/>
    </row>
    <row r="27324" spans="16:30" ht="4.5" customHeight="1" x14ac:dyDescent="0.2">
      <c r="P27324" s="75"/>
      <c r="Q27324" s="75"/>
      <c r="W27324" s="75"/>
      <c r="AD27324" s="77"/>
    </row>
    <row r="27325" spans="16:30" ht="4.5" customHeight="1" x14ac:dyDescent="0.2">
      <c r="P27325" s="75"/>
      <c r="Q27325" s="75"/>
      <c r="W27325" s="75"/>
      <c r="AD27325" s="77"/>
    </row>
    <row r="27326" spans="16:30" ht="4.5" customHeight="1" x14ac:dyDescent="0.2">
      <c r="P27326" s="75"/>
      <c r="Q27326" s="75"/>
      <c r="W27326" s="75"/>
      <c r="AD27326" s="77"/>
    </row>
    <row r="27327" spans="16:30" ht="4.5" customHeight="1" x14ac:dyDescent="0.2">
      <c r="P27327" s="75"/>
      <c r="Q27327" s="75"/>
      <c r="W27327" s="75"/>
      <c r="AD27327" s="77"/>
    </row>
    <row r="27328" spans="16:30" ht="4.5" customHeight="1" x14ac:dyDescent="0.2">
      <c r="P27328" s="75"/>
      <c r="Q27328" s="75"/>
      <c r="W27328" s="75"/>
      <c r="AD27328" s="77"/>
    </row>
    <row r="27329" spans="16:30" ht="4.5" customHeight="1" x14ac:dyDescent="0.2">
      <c r="P27329" s="75"/>
      <c r="Q27329" s="75"/>
      <c r="W27329" s="75"/>
      <c r="AD27329" s="77"/>
    </row>
    <row r="27330" spans="16:30" ht="4.5" customHeight="1" x14ac:dyDescent="0.2">
      <c r="P27330" s="75"/>
      <c r="Q27330" s="75"/>
      <c r="W27330" s="75"/>
      <c r="AD27330" s="77"/>
    </row>
    <row r="27331" spans="16:30" ht="4.5" customHeight="1" x14ac:dyDescent="0.2">
      <c r="P27331" s="75"/>
      <c r="Q27331" s="75"/>
      <c r="W27331" s="75"/>
      <c r="AD27331" s="77"/>
    </row>
    <row r="27332" spans="16:30" ht="4.5" customHeight="1" x14ac:dyDescent="0.2">
      <c r="P27332" s="75"/>
      <c r="Q27332" s="75"/>
      <c r="W27332" s="75"/>
      <c r="AD27332" s="77"/>
    </row>
    <row r="27333" spans="16:30" ht="4.5" customHeight="1" x14ac:dyDescent="0.2">
      <c r="P27333" s="75"/>
      <c r="Q27333" s="75"/>
      <c r="W27333" s="75"/>
      <c r="AD27333" s="77"/>
    </row>
    <row r="27334" spans="16:30" ht="4.5" customHeight="1" x14ac:dyDescent="0.2">
      <c r="P27334" s="75"/>
      <c r="Q27334" s="75"/>
      <c r="W27334" s="75"/>
      <c r="AD27334" s="77"/>
    </row>
    <row r="27335" spans="16:30" ht="4.5" customHeight="1" x14ac:dyDescent="0.2">
      <c r="P27335" s="75"/>
      <c r="Q27335" s="75"/>
      <c r="W27335" s="75"/>
      <c r="AD27335" s="77"/>
    </row>
    <row r="27336" spans="16:30" ht="4.5" customHeight="1" x14ac:dyDescent="0.2">
      <c r="P27336" s="75"/>
      <c r="Q27336" s="75"/>
      <c r="W27336" s="75"/>
      <c r="AD27336" s="77"/>
    </row>
    <row r="27337" spans="16:30" ht="4.5" customHeight="1" x14ac:dyDescent="0.2">
      <c r="P27337" s="75"/>
      <c r="Q27337" s="75"/>
      <c r="W27337" s="75"/>
      <c r="AD27337" s="77"/>
    </row>
    <row r="27338" spans="16:30" ht="4.5" customHeight="1" x14ac:dyDescent="0.2">
      <c r="P27338" s="75"/>
      <c r="Q27338" s="75"/>
      <c r="W27338" s="75"/>
      <c r="AD27338" s="77"/>
    </row>
    <row r="27339" spans="16:30" ht="4.5" customHeight="1" x14ac:dyDescent="0.2">
      <c r="P27339" s="75"/>
      <c r="Q27339" s="75"/>
      <c r="W27339" s="75"/>
      <c r="AD27339" s="77"/>
    </row>
    <row r="27340" spans="16:30" ht="4.5" customHeight="1" x14ac:dyDescent="0.2">
      <c r="P27340" s="75"/>
      <c r="Q27340" s="75"/>
      <c r="W27340" s="75"/>
      <c r="AD27340" s="77"/>
    </row>
    <row r="27341" spans="16:30" ht="4.5" customHeight="1" x14ac:dyDescent="0.2">
      <c r="P27341" s="75"/>
      <c r="Q27341" s="75"/>
      <c r="W27341" s="75"/>
      <c r="AD27341" s="77"/>
    </row>
    <row r="27342" spans="16:30" ht="4.5" customHeight="1" x14ac:dyDescent="0.2">
      <c r="P27342" s="75"/>
      <c r="Q27342" s="75"/>
      <c r="W27342" s="75"/>
      <c r="AD27342" s="77"/>
    </row>
    <row r="27343" spans="16:30" ht="4.5" customHeight="1" x14ac:dyDescent="0.2">
      <c r="P27343" s="75"/>
      <c r="Q27343" s="75"/>
      <c r="W27343" s="75"/>
      <c r="AD27343" s="77"/>
    </row>
    <row r="27344" spans="16:30" ht="4.5" customHeight="1" x14ac:dyDescent="0.2">
      <c r="P27344" s="75"/>
      <c r="Q27344" s="75"/>
      <c r="W27344" s="75"/>
      <c r="AD27344" s="77"/>
    </row>
    <row r="27345" spans="16:30" ht="4.5" customHeight="1" x14ac:dyDescent="0.2">
      <c r="P27345" s="75"/>
      <c r="Q27345" s="75"/>
      <c r="W27345" s="75"/>
      <c r="AD27345" s="77"/>
    </row>
    <row r="27346" spans="16:30" ht="4.5" customHeight="1" x14ac:dyDescent="0.2">
      <c r="P27346" s="75"/>
      <c r="Q27346" s="75"/>
      <c r="W27346" s="75"/>
      <c r="AD27346" s="77"/>
    </row>
    <row r="27347" spans="16:30" ht="4.5" customHeight="1" x14ac:dyDescent="0.2">
      <c r="P27347" s="75"/>
      <c r="Q27347" s="75"/>
      <c r="W27347" s="75"/>
      <c r="AD27347" s="77"/>
    </row>
    <row r="27348" spans="16:30" ht="4.5" customHeight="1" x14ac:dyDescent="0.2">
      <c r="P27348" s="75"/>
      <c r="Q27348" s="75"/>
      <c r="W27348" s="75"/>
      <c r="AD27348" s="77"/>
    </row>
    <row r="27349" spans="16:30" ht="4.5" customHeight="1" x14ac:dyDescent="0.2">
      <c r="P27349" s="75"/>
      <c r="Q27349" s="75"/>
      <c r="W27349" s="75"/>
      <c r="AD27349" s="77"/>
    </row>
    <row r="27350" spans="16:30" ht="4.5" customHeight="1" x14ac:dyDescent="0.2">
      <c r="P27350" s="75"/>
      <c r="Q27350" s="75"/>
      <c r="W27350" s="75"/>
      <c r="AD27350" s="77"/>
    </row>
    <row r="27351" spans="16:30" ht="4.5" customHeight="1" x14ac:dyDescent="0.2">
      <c r="P27351" s="75"/>
      <c r="Q27351" s="75"/>
      <c r="W27351" s="75"/>
      <c r="AD27351" s="77"/>
    </row>
    <row r="27352" spans="16:30" ht="4.5" customHeight="1" x14ac:dyDescent="0.2">
      <c r="P27352" s="75"/>
      <c r="Q27352" s="75"/>
      <c r="W27352" s="75"/>
      <c r="AD27352" s="77"/>
    </row>
    <row r="27353" spans="16:30" ht="4.5" customHeight="1" x14ac:dyDescent="0.2">
      <c r="P27353" s="75"/>
      <c r="Q27353" s="75"/>
      <c r="W27353" s="75"/>
      <c r="AD27353" s="77"/>
    </row>
    <row r="27354" spans="16:30" ht="4.5" customHeight="1" x14ac:dyDescent="0.2">
      <c r="P27354" s="75"/>
      <c r="Q27354" s="75"/>
      <c r="W27354" s="75"/>
      <c r="AD27354" s="77"/>
    </row>
    <row r="27355" spans="16:30" ht="4.5" customHeight="1" x14ac:dyDescent="0.2">
      <c r="P27355" s="75"/>
      <c r="Q27355" s="75"/>
      <c r="W27355" s="75"/>
      <c r="AD27355" s="77"/>
    </row>
    <row r="27356" spans="16:30" ht="4.5" customHeight="1" x14ac:dyDescent="0.2">
      <c r="P27356" s="75"/>
      <c r="Q27356" s="75"/>
      <c r="W27356" s="75"/>
      <c r="AD27356" s="77"/>
    </row>
    <row r="27357" spans="16:30" ht="4.5" customHeight="1" x14ac:dyDescent="0.2">
      <c r="P27357" s="75"/>
      <c r="Q27357" s="75"/>
      <c r="W27357" s="75"/>
      <c r="AD27357" s="77"/>
    </row>
    <row r="27358" spans="16:30" ht="4.5" customHeight="1" x14ac:dyDescent="0.2">
      <c r="P27358" s="75"/>
      <c r="Q27358" s="75"/>
      <c r="W27358" s="75"/>
      <c r="AD27358" s="77"/>
    </row>
    <row r="27359" spans="16:30" ht="4.5" customHeight="1" x14ac:dyDescent="0.2">
      <c r="P27359" s="75"/>
      <c r="Q27359" s="75"/>
      <c r="W27359" s="75"/>
      <c r="AD27359" s="77"/>
    </row>
    <row r="27360" spans="16:30" ht="4.5" customHeight="1" x14ac:dyDescent="0.2">
      <c r="P27360" s="75"/>
      <c r="Q27360" s="75"/>
      <c r="W27360" s="75"/>
      <c r="AD27360" s="77"/>
    </row>
    <row r="27361" spans="16:30" ht="4.5" customHeight="1" x14ac:dyDescent="0.2">
      <c r="P27361" s="75"/>
      <c r="Q27361" s="75"/>
      <c r="W27361" s="75"/>
      <c r="AD27361" s="77"/>
    </row>
    <row r="27362" spans="16:30" ht="4.5" customHeight="1" x14ac:dyDescent="0.2">
      <c r="P27362" s="75"/>
      <c r="Q27362" s="75"/>
      <c r="W27362" s="75"/>
      <c r="AD27362" s="77"/>
    </row>
    <row r="27363" spans="16:30" ht="4.5" customHeight="1" x14ac:dyDescent="0.2">
      <c r="P27363" s="75"/>
      <c r="Q27363" s="75"/>
      <c r="W27363" s="75"/>
      <c r="AD27363" s="77"/>
    </row>
    <row r="27364" spans="16:30" ht="4.5" customHeight="1" x14ac:dyDescent="0.2">
      <c r="P27364" s="75"/>
      <c r="Q27364" s="75"/>
      <c r="W27364" s="75"/>
      <c r="AD27364" s="77"/>
    </row>
    <row r="27365" spans="16:30" ht="4.5" customHeight="1" x14ac:dyDescent="0.2">
      <c r="P27365" s="75"/>
      <c r="Q27365" s="75"/>
      <c r="W27365" s="75"/>
      <c r="AD27365" s="77"/>
    </row>
    <row r="27366" spans="16:30" ht="4.5" customHeight="1" x14ac:dyDescent="0.2">
      <c r="P27366" s="75"/>
      <c r="Q27366" s="75"/>
      <c r="W27366" s="75"/>
      <c r="AD27366" s="77"/>
    </row>
    <row r="27367" spans="16:30" ht="4.5" customHeight="1" x14ac:dyDescent="0.2">
      <c r="P27367" s="75"/>
      <c r="Q27367" s="75"/>
      <c r="W27367" s="75"/>
      <c r="AD27367" s="77"/>
    </row>
    <row r="27368" spans="16:30" ht="4.5" customHeight="1" x14ac:dyDescent="0.2">
      <c r="P27368" s="75"/>
      <c r="Q27368" s="75"/>
      <c r="W27368" s="75"/>
      <c r="AD27368" s="77"/>
    </row>
    <row r="27369" spans="16:30" ht="4.5" customHeight="1" x14ac:dyDescent="0.2">
      <c r="P27369" s="75"/>
      <c r="Q27369" s="75"/>
      <c r="W27369" s="75"/>
      <c r="AD27369" s="77"/>
    </row>
    <row r="27370" spans="16:30" ht="4.5" customHeight="1" x14ac:dyDescent="0.2">
      <c r="P27370" s="75"/>
      <c r="Q27370" s="75"/>
      <c r="W27370" s="75"/>
      <c r="AD27370" s="77"/>
    </row>
    <row r="27371" spans="16:30" ht="4.5" customHeight="1" x14ac:dyDescent="0.2">
      <c r="P27371" s="75"/>
      <c r="Q27371" s="75"/>
      <c r="W27371" s="75"/>
      <c r="AD27371" s="77"/>
    </row>
    <row r="27372" spans="16:30" ht="4.5" customHeight="1" x14ac:dyDescent="0.2">
      <c r="P27372" s="75"/>
      <c r="Q27372" s="75"/>
      <c r="W27372" s="75"/>
      <c r="AD27372" s="77"/>
    </row>
    <row r="27373" spans="16:30" ht="4.5" customHeight="1" x14ac:dyDescent="0.2">
      <c r="P27373" s="75"/>
      <c r="Q27373" s="75"/>
      <c r="W27373" s="75"/>
      <c r="AD27373" s="77"/>
    </row>
    <row r="27374" spans="16:30" ht="4.5" customHeight="1" x14ac:dyDescent="0.2">
      <c r="P27374" s="75"/>
      <c r="Q27374" s="75"/>
      <c r="W27374" s="75"/>
      <c r="AD27374" s="77"/>
    </row>
    <row r="27375" spans="16:30" ht="4.5" customHeight="1" x14ac:dyDescent="0.2">
      <c r="P27375" s="75"/>
      <c r="Q27375" s="75"/>
      <c r="W27375" s="75"/>
      <c r="AD27375" s="77"/>
    </row>
    <row r="27376" spans="16:30" ht="4.5" customHeight="1" x14ac:dyDescent="0.2">
      <c r="P27376" s="75"/>
      <c r="Q27376" s="75"/>
      <c r="W27376" s="75"/>
      <c r="AD27376" s="77"/>
    </row>
    <row r="27377" spans="16:30" ht="4.5" customHeight="1" x14ac:dyDescent="0.2">
      <c r="P27377" s="75"/>
      <c r="Q27377" s="75"/>
      <c r="W27377" s="75"/>
      <c r="AD27377" s="77"/>
    </row>
    <row r="27378" spans="16:30" ht="4.5" customHeight="1" x14ac:dyDescent="0.2">
      <c r="P27378" s="75"/>
      <c r="Q27378" s="75"/>
      <c r="W27378" s="75"/>
      <c r="AD27378" s="77"/>
    </row>
    <row r="27379" spans="16:30" ht="4.5" customHeight="1" x14ac:dyDescent="0.2">
      <c r="P27379" s="75"/>
      <c r="Q27379" s="75"/>
      <c r="W27379" s="75"/>
      <c r="AD27379" s="77"/>
    </row>
    <row r="27380" spans="16:30" ht="4.5" customHeight="1" x14ac:dyDescent="0.2">
      <c r="P27380" s="75"/>
      <c r="Q27380" s="75"/>
      <c r="W27380" s="75"/>
      <c r="AD27380" s="77"/>
    </row>
    <row r="27381" spans="16:30" ht="4.5" customHeight="1" x14ac:dyDescent="0.2">
      <c r="P27381" s="75"/>
      <c r="Q27381" s="75"/>
      <c r="W27381" s="75"/>
      <c r="AD27381" s="77"/>
    </row>
    <row r="27382" spans="16:30" ht="4.5" customHeight="1" x14ac:dyDescent="0.2">
      <c r="P27382" s="75"/>
      <c r="Q27382" s="75"/>
      <c r="W27382" s="75"/>
      <c r="AD27382" s="77"/>
    </row>
    <row r="27383" spans="16:30" ht="4.5" customHeight="1" x14ac:dyDescent="0.2">
      <c r="P27383" s="75"/>
      <c r="Q27383" s="75"/>
      <c r="W27383" s="75"/>
      <c r="AD27383" s="77"/>
    </row>
    <row r="27384" spans="16:30" ht="4.5" customHeight="1" x14ac:dyDescent="0.2">
      <c r="P27384" s="75"/>
      <c r="Q27384" s="75"/>
      <c r="W27384" s="75"/>
      <c r="AD27384" s="77"/>
    </row>
    <row r="27385" spans="16:30" ht="4.5" customHeight="1" x14ac:dyDescent="0.2">
      <c r="P27385" s="75"/>
      <c r="Q27385" s="75"/>
      <c r="W27385" s="75"/>
      <c r="AD27385" s="77"/>
    </row>
    <row r="27386" spans="16:30" ht="4.5" customHeight="1" x14ac:dyDescent="0.2">
      <c r="P27386" s="75"/>
      <c r="Q27386" s="75"/>
      <c r="W27386" s="75"/>
      <c r="AD27386" s="77"/>
    </row>
    <row r="27387" spans="16:30" ht="4.5" customHeight="1" x14ac:dyDescent="0.2">
      <c r="P27387" s="75"/>
      <c r="Q27387" s="75"/>
      <c r="W27387" s="75"/>
      <c r="AD27387" s="77"/>
    </row>
    <row r="27388" spans="16:30" ht="4.5" customHeight="1" x14ac:dyDescent="0.2">
      <c r="P27388" s="75"/>
      <c r="Q27388" s="75"/>
      <c r="W27388" s="75"/>
      <c r="AD27388" s="77"/>
    </row>
    <row r="27389" spans="16:30" ht="4.5" customHeight="1" x14ac:dyDescent="0.2">
      <c r="P27389" s="75"/>
      <c r="Q27389" s="75"/>
      <c r="W27389" s="75"/>
      <c r="AD27389" s="77"/>
    </row>
    <row r="27390" spans="16:30" ht="4.5" customHeight="1" x14ac:dyDescent="0.2">
      <c r="P27390" s="75"/>
      <c r="Q27390" s="75"/>
      <c r="W27390" s="75"/>
      <c r="AD27390" s="77"/>
    </row>
    <row r="27391" spans="16:30" ht="4.5" customHeight="1" x14ac:dyDescent="0.2">
      <c r="P27391" s="75"/>
      <c r="Q27391" s="75"/>
      <c r="W27391" s="75"/>
      <c r="AD27391" s="77"/>
    </row>
    <row r="27392" spans="16:30" ht="4.5" customHeight="1" x14ac:dyDescent="0.2">
      <c r="P27392" s="75"/>
      <c r="Q27392" s="75"/>
      <c r="W27392" s="75"/>
      <c r="AD27392" s="77"/>
    </row>
    <row r="27393" spans="16:30" ht="4.5" customHeight="1" x14ac:dyDescent="0.2">
      <c r="P27393" s="75"/>
      <c r="Q27393" s="75"/>
      <c r="W27393" s="75"/>
      <c r="AD27393" s="77"/>
    </row>
    <row r="27394" spans="16:30" ht="4.5" customHeight="1" x14ac:dyDescent="0.2">
      <c r="P27394" s="75"/>
      <c r="Q27394" s="75"/>
      <c r="W27394" s="75"/>
      <c r="AD27394" s="77"/>
    </row>
    <row r="27395" spans="16:30" ht="4.5" customHeight="1" x14ac:dyDescent="0.2">
      <c r="P27395" s="75"/>
      <c r="Q27395" s="75"/>
      <c r="W27395" s="75"/>
      <c r="AD27395" s="77"/>
    </row>
    <row r="27396" spans="16:30" ht="4.5" customHeight="1" x14ac:dyDescent="0.2">
      <c r="P27396" s="75"/>
      <c r="Q27396" s="75"/>
      <c r="W27396" s="75"/>
      <c r="AD27396" s="77"/>
    </row>
    <row r="27397" spans="16:30" ht="4.5" customHeight="1" x14ac:dyDescent="0.2">
      <c r="P27397" s="75"/>
      <c r="Q27397" s="75"/>
      <c r="W27397" s="75"/>
      <c r="AD27397" s="77"/>
    </row>
    <row r="27398" spans="16:30" ht="4.5" customHeight="1" x14ac:dyDescent="0.2">
      <c r="P27398" s="75"/>
      <c r="Q27398" s="75"/>
      <c r="W27398" s="75"/>
      <c r="AD27398" s="77"/>
    </row>
    <row r="27399" spans="16:30" ht="4.5" customHeight="1" x14ac:dyDescent="0.2">
      <c r="P27399" s="75"/>
      <c r="Q27399" s="75"/>
      <c r="W27399" s="75"/>
      <c r="AD27399" s="77"/>
    </row>
    <row r="27400" spans="16:30" ht="4.5" customHeight="1" x14ac:dyDescent="0.2">
      <c r="P27400" s="75"/>
      <c r="Q27400" s="75"/>
      <c r="W27400" s="75"/>
      <c r="AD27400" s="77"/>
    </row>
    <row r="27401" spans="16:30" ht="4.5" customHeight="1" x14ac:dyDescent="0.2">
      <c r="P27401" s="75"/>
      <c r="Q27401" s="75"/>
      <c r="W27401" s="75"/>
      <c r="AD27401" s="77"/>
    </row>
    <row r="27402" spans="16:30" ht="4.5" customHeight="1" x14ac:dyDescent="0.2">
      <c r="P27402" s="75"/>
      <c r="Q27402" s="75"/>
      <c r="W27402" s="75"/>
      <c r="AD27402" s="77"/>
    </row>
    <row r="27403" spans="16:30" ht="4.5" customHeight="1" x14ac:dyDescent="0.2">
      <c r="P27403" s="75"/>
      <c r="Q27403" s="75"/>
      <c r="W27403" s="75"/>
      <c r="AD27403" s="77"/>
    </row>
    <row r="27404" spans="16:30" ht="4.5" customHeight="1" x14ac:dyDescent="0.2">
      <c r="P27404" s="75"/>
      <c r="Q27404" s="75"/>
      <c r="W27404" s="75"/>
      <c r="AD27404" s="77"/>
    </row>
    <row r="27405" spans="16:30" ht="4.5" customHeight="1" x14ac:dyDescent="0.2">
      <c r="P27405" s="75"/>
      <c r="Q27405" s="75"/>
      <c r="W27405" s="75"/>
      <c r="AD27405" s="77"/>
    </row>
    <row r="27406" spans="16:30" ht="4.5" customHeight="1" x14ac:dyDescent="0.2">
      <c r="P27406" s="75"/>
      <c r="Q27406" s="75"/>
      <c r="W27406" s="75"/>
      <c r="AD27406" s="77"/>
    </row>
    <row r="27407" spans="16:30" ht="4.5" customHeight="1" x14ac:dyDescent="0.2">
      <c r="P27407" s="75"/>
      <c r="Q27407" s="75"/>
      <c r="W27407" s="75"/>
      <c r="AD27407" s="77"/>
    </row>
    <row r="27408" spans="16:30" ht="4.5" customHeight="1" x14ac:dyDescent="0.2">
      <c r="P27408" s="75"/>
      <c r="Q27408" s="75"/>
      <c r="W27408" s="75"/>
      <c r="AD27408" s="77"/>
    </row>
    <row r="27409" spans="16:30" ht="4.5" customHeight="1" x14ac:dyDescent="0.2">
      <c r="P27409" s="75"/>
      <c r="Q27409" s="75"/>
      <c r="W27409" s="75"/>
      <c r="AD27409" s="77"/>
    </row>
    <row r="27410" spans="16:30" ht="4.5" customHeight="1" x14ac:dyDescent="0.2">
      <c r="P27410" s="75"/>
      <c r="Q27410" s="75"/>
      <c r="W27410" s="75"/>
      <c r="AD27410" s="77"/>
    </row>
    <row r="27411" spans="16:30" ht="4.5" customHeight="1" x14ac:dyDescent="0.2">
      <c r="P27411" s="75"/>
      <c r="Q27411" s="75"/>
      <c r="W27411" s="75"/>
      <c r="AD27411" s="77"/>
    </row>
    <row r="27412" spans="16:30" ht="4.5" customHeight="1" x14ac:dyDescent="0.2">
      <c r="P27412" s="75"/>
      <c r="Q27412" s="75"/>
      <c r="W27412" s="75"/>
      <c r="AD27412" s="77"/>
    </row>
    <row r="27413" spans="16:30" ht="4.5" customHeight="1" x14ac:dyDescent="0.2">
      <c r="P27413" s="75"/>
      <c r="Q27413" s="75"/>
      <c r="W27413" s="75"/>
      <c r="AD27413" s="77"/>
    </row>
    <row r="27414" spans="16:30" ht="4.5" customHeight="1" x14ac:dyDescent="0.2">
      <c r="P27414" s="75"/>
      <c r="Q27414" s="75"/>
      <c r="W27414" s="75"/>
      <c r="AD27414" s="77"/>
    </row>
    <row r="27415" spans="16:30" ht="4.5" customHeight="1" x14ac:dyDescent="0.2">
      <c r="P27415" s="75"/>
      <c r="Q27415" s="75"/>
      <c r="W27415" s="75"/>
      <c r="AD27415" s="77"/>
    </row>
    <row r="27416" spans="16:30" ht="4.5" customHeight="1" x14ac:dyDescent="0.2">
      <c r="P27416" s="75"/>
      <c r="Q27416" s="75"/>
      <c r="W27416" s="75"/>
      <c r="AD27416" s="77"/>
    </row>
    <row r="27417" spans="16:30" ht="4.5" customHeight="1" x14ac:dyDescent="0.2">
      <c r="P27417" s="75"/>
      <c r="Q27417" s="75"/>
      <c r="W27417" s="75"/>
      <c r="AD27417" s="77"/>
    </row>
    <row r="27418" spans="16:30" ht="4.5" customHeight="1" x14ac:dyDescent="0.2">
      <c r="P27418" s="75"/>
      <c r="Q27418" s="75"/>
      <c r="W27418" s="75"/>
      <c r="AD27418" s="77"/>
    </row>
    <row r="27419" spans="16:30" ht="4.5" customHeight="1" x14ac:dyDescent="0.2">
      <c r="P27419" s="75"/>
      <c r="Q27419" s="75"/>
      <c r="W27419" s="75"/>
      <c r="AD27419" s="77"/>
    </row>
    <row r="27420" spans="16:30" ht="4.5" customHeight="1" x14ac:dyDescent="0.2">
      <c r="P27420" s="75"/>
      <c r="Q27420" s="75"/>
      <c r="W27420" s="75"/>
      <c r="AD27420" s="77"/>
    </row>
    <row r="27421" spans="16:30" ht="4.5" customHeight="1" x14ac:dyDescent="0.2">
      <c r="P27421" s="75"/>
      <c r="Q27421" s="75"/>
      <c r="W27421" s="75"/>
      <c r="AD27421" s="77"/>
    </row>
    <row r="27422" spans="16:30" ht="4.5" customHeight="1" x14ac:dyDescent="0.2">
      <c r="P27422" s="75"/>
      <c r="Q27422" s="75"/>
      <c r="W27422" s="75"/>
      <c r="AD27422" s="77"/>
    </row>
    <row r="27423" spans="16:30" ht="4.5" customHeight="1" x14ac:dyDescent="0.2">
      <c r="P27423" s="75"/>
      <c r="Q27423" s="75"/>
      <c r="W27423" s="75"/>
      <c r="AD27423" s="77"/>
    </row>
    <row r="27424" spans="16:30" ht="4.5" customHeight="1" x14ac:dyDescent="0.2">
      <c r="P27424" s="75"/>
      <c r="Q27424" s="75"/>
      <c r="W27424" s="75"/>
      <c r="AD27424" s="77"/>
    </row>
    <row r="27425" spans="16:30" ht="4.5" customHeight="1" x14ac:dyDescent="0.2">
      <c r="P27425" s="75"/>
      <c r="Q27425" s="75"/>
      <c r="W27425" s="75"/>
      <c r="AD27425" s="77"/>
    </row>
    <row r="27426" spans="16:30" ht="4.5" customHeight="1" x14ac:dyDescent="0.2">
      <c r="P27426" s="75"/>
      <c r="Q27426" s="75"/>
      <c r="W27426" s="75"/>
      <c r="AD27426" s="77"/>
    </row>
    <row r="27427" spans="16:30" ht="4.5" customHeight="1" x14ac:dyDescent="0.2">
      <c r="P27427" s="75"/>
      <c r="Q27427" s="75"/>
      <c r="W27427" s="75"/>
      <c r="AD27427" s="77"/>
    </row>
    <row r="27428" spans="16:30" ht="4.5" customHeight="1" x14ac:dyDescent="0.2">
      <c r="P27428" s="75"/>
      <c r="Q27428" s="75"/>
      <c r="W27428" s="75"/>
      <c r="AD27428" s="77"/>
    </row>
    <row r="27429" spans="16:30" ht="4.5" customHeight="1" x14ac:dyDescent="0.2">
      <c r="P27429" s="75"/>
      <c r="Q27429" s="75"/>
      <c r="W27429" s="75"/>
      <c r="AD27429" s="77"/>
    </row>
    <row r="27430" spans="16:30" ht="4.5" customHeight="1" x14ac:dyDescent="0.2">
      <c r="P27430" s="75"/>
      <c r="Q27430" s="75"/>
      <c r="W27430" s="75"/>
      <c r="AD27430" s="77"/>
    </row>
    <row r="27431" spans="16:30" ht="4.5" customHeight="1" x14ac:dyDescent="0.2">
      <c r="P27431" s="75"/>
      <c r="Q27431" s="75"/>
      <c r="W27431" s="75"/>
      <c r="AD27431" s="77"/>
    </row>
    <row r="27432" spans="16:30" ht="4.5" customHeight="1" x14ac:dyDescent="0.2">
      <c r="P27432" s="75"/>
      <c r="Q27432" s="75"/>
      <c r="W27432" s="75"/>
      <c r="AD27432" s="77"/>
    </row>
    <row r="27433" spans="16:30" ht="4.5" customHeight="1" x14ac:dyDescent="0.2">
      <c r="P27433" s="75"/>
      <c r="Q27433" s="75"/>
      <c r="W27433" s="75"/>
      <c r="AD27433" s="77"/>
    </row>
    <row r="27434" spans="16:30" ht="4.5" customHeight="1" x14ac:dyDescent="0.2">
      <c r="P27434" s="75"/>
      <c r="Q27434" s="75"/>
      <c r="W27434" s="75"/>
      <c r="AD27434" s="77"/>
    </row>
    <row r="27435" spans="16:30" ht="4.5" customHeight="1" x14ac:dyDescent="0.2">
      <c r="P27435" s="75"/>
      <c r="Q27435" s="75"/>
      <c r="W27435" s="75"/>
      <c r="AD27435" s="77"/>
    </row>
    <row r="27436" spans="16:30" ht="4.5" customHeight="1" x14ac:dyDescent="0.2">
      <c r="P27436" s="75"/>
      <c r="Q27436" s="75"/>
      <c r="W27436" s="75"/>
      <c r="AD27436" s="77"/>
    </row>
    <row r="27437" spans="16:30" ht="4.5" customHeight="1" x14ac:dyDescent="0.2">
      <c r="P27437" s="75"/>
      <c r="Q27437" s="75"/>
      <c r="W27437" s="75"/>
      <c r="AD27437" s="77"/>
    </row>
    <row r="27438" spans="16:30" ht="4.5" customHeight="1" x14ac:dyDescent="0.2">
      <c r="P27438" s="75"/>
      <c r="Q27438" s="75"/>
      <c r="W27438" s="75"/>
      <c r="AD27438" s="77"/>
    </row>
    <row r="27439" spans="16:30" ht="4.5" customHeight="1" x14ac:dyDescent="0.2">
      <c r="P27439" s="75"/>
      <c r="Q27439" s="75"/>
      <c r="W27439" s="75"/>
      <c r="AD27439" s="77"/>
    </row>
    <row r="27440" spans="16:30" ht="4.5" customHeight="1" x14ac:dyDescent="0.2">
      <c r="P27440" s="75"/>
      <c r="Q27440" s="75"/>
      <c r="W27440" s="75"/>
      <c r="AD27440" s="77"/>
    </row>
    <row r="27441" spans="16:30" ht="4.5" customHeight="1" x14ac:dyDescent="0.2">
      <c r="P27441" s="75"/>
      <c r="Q27441" s="75"/>
      <c r="W27441" s="75"/>
      <c r="AD27441" s="77"/>
    </row>
    <row r="27442" spans="16:30" ht="4.5" customHeight="1" x14ac:dyDescent="0.2">
      <c r="P27442" s="75"/>
      <c r="Q27442" s="75"/>
      <c r="W27442" s="75"/>
      <c r="AD27442" s="77"/>
    </row>
    <row r="27443" spans="16:30" ht="4.5" customHeight="1" x14ac:dyDescent="0.2">
      <c r="P27443" s="75"/>
      <c r="Q27443" s="75"/>
      <c r="W27443" s="75"/>
      <c r="AD27443" s="77"/>
    </row>
    <row r="27444" spans="16:30" ht="4.5" customHeight="1" x14ac:dyDescent="0.2">
      <c r="P27444" s="75"/>
      <c r="Q27444" s="75"/>
      <c r="W27444" s="75"/>
      <c r="AD27444" s="77"/>
    </row>
    <row r="27445" spans="16:30" ht="4.5" customHeight="1" x14ac:dyDescent="0.2">
      <c r="P27445" s="75"/>
      <c r="Q27445" s="75"/>
      <c r="W27445" s="75"/>
      <c r="AD27445" s="77"/>
    </row>
    <row r="27446" spans="16:30" ht="4.5" customHeight="1" x14ac:dyDescent="0.2">
      <c r="P27446" s="75"/>
      <c r="Q27446" s="75"/>
      <c r="W27446" s="75"/>
      <c r="AD27446" s="77"/>
    </row>
    <row r="27447" spans="16:30" ht="4.5" customHeight="1" x14ac:dyDescent="0.2">
      <c r="P27447" s="75"/>
      <c r="Q27447" s="75"/>
      <c r="W27447" s="75"/>
      <c r="AD27447" s="77"/>
    </row>
    <row r="27448" spans="16:30" ht="4.5" customHeight="1" x14ac:dyDescent="0.2">
      <c r="P27448" s="75"/>
      <c r="Q27448" s="75"/>
      <c r="W27448" s="75"/>
      <c r="AD27448" s="77"/>
    </row>
    <row r="27449" spans="16:30" ht="4.5" customHeight="1" x14ac:dyDescent="0.2">
      <c r="P27449" s="75"/>
      <c r="Q27449" s="75"/>
      <c r="W27449" s="75"/>
      <c r="AD27449" s="77"/>
    </row>
    <row r="27450" spans="16:30" ht="4.5" customHeight="1" x14ac:dyDescent="0.2">
      <c r="P27450" s="75"/>
      <c r="Q27450" s="75"/>
      <c r="W27450" s="75"/>
      <c r="AD27450" s="77"/>
    </row>
    <row r="27451" spans="16:30" ht="4.5" customHeight="1" x14ac:dyDescent="0.2">
      <c r="P27451" s="75"/>
      <c r="Q27451" s="75"/>
      <c r="W27451" s="75"/>
      <c r="AD27451" s="77"/>
    </row>
    <row r="27452" spans="16:30" ht="4.5" customHeight="1" x14ac:dyDescent="0.2">
      <c r="P27452" s="75"/>
      <c r="Q27452" s="75"/>
      <c r="W27452" s="75"/>
      <c r="AD27452" s="77"/>
    </row>
    <row r="27453" spans="16:30" ht="4.5" customHeight="1" x14ac:dyDescent="0.2">
      <c r="P27453" s="75"/>
      <c r="Q27453" s="75"/>
      <c r="W27453" s="75"/>
      <c r="AD27453" s="77"/>
    </row>
    <row r="27454" spans="16:30" ht="4.5" customHeight="1" x14ac:dyDescent="0.2">
      <c r="P27454" s="75"/>
      <c r="Q27454" s="75"/>
      <c r="W27454" s="75"/>
      <c r="AD27454" s="77"/>
    </row>
    <row r="27455" spans="16:30" ht="4.5" customHeight="1" x14ac:dyDescent="0.2">
      <c r="P27455" s="75"/>
      <c r="Q27455" s="75"/>
      <c r="W27455" s="75"/>
      <c r="AD27455" s="77"/>
    </row>
    <row r="27456" spans="16:30" ht="4.5" customHeight="1" x14ac:dyDescent="0.2">
      <c r="P27456" s="75"/>
      <c r="Q27456" s="75"/>
      <c r="W27456" s="75"/>
      <c r="AD27456" s="77"/>
    </row>
    <row r="27457" spans="16:30" ht="4.5" customHeight="1" x14ac:dyDescent="0.2">
      <c r="P27457" s="75"/>
      <c r="Q27457" s="75"/>
      <c r="W27457" s="75"/>
      <c r="AD27457" s="77"/>
    </row>
    <row r="27458" spans="16:30" ht="4.5" customHeight="1" x14ac:dyDescent="0.2">
      <c r="P27458" s="75"/>
      <c r="Q27458" s="75"/>
      <c r="W27458" s="75"/>
      <c r="AD27458" s="77"/>
    </row>
    <row r="27459" spans="16:30" ht="4.5" customHeight="1" x14ac:dyDescent="0.2">
      <c r="P27459" s="75"/>
      <c r="Q27459" s="75"/>
      <c r="W27459" s="75"/>
      <c r="AD27459" s="77"/>
    </row>
    <row r="27460" spans="16:30" ht="4.5" customHeight="1" x14ac:dyDescent="0.2">
      <c r="P27460" s="75"/>
      <c r="Q27460" s="75"/>
      <c r="W27460" s="75"/>
      <c r="AD27460" s="77"/>
    </row>
    <row r="27461" spans="16:30" ht="4.5" customHeight="1" x14ac:dyDescent="0.2">
      <c r="P27461" s="75"/>
      <c r="Q27461" s="75"/>
      <c r="W27461" s="75"/>
      <c r="AD27461" s="77"/>
    </row>
    <row r="27462" spans="16:30" ht="4.5" customHeight="1" x14ac:dyDescent="0.2">
      <c r="P27462" s="75"/>
      <c r="Q27462" s="75"/>
      <c r="W27462" s="75"/>
      <c r="AD27462" s="77"/>
    </row>
    <row r="27463" spans="16:30" ht="4.5" customHeight="1" x14ac:dyDescent="0.2">
      <c r="P27463" s="75"/>
      <c r="Q27463" s="75"/>
      <c r="W27463" s="75"/>
      <c r="AD27463" s="77"/>
    </row>
    <row r="27464" spans="16:30" ht="4.5" customHeight="1" x14ac:dyDescent="0.2">
      <c r="P27464" s="75"/>
      <c r="Q27464" s="75"/>
      <c r="W27464" s="75"/>
      <c r="AD27464" s="77"/>
    </row>
    <row r="27465" spans="16:30" ht="4.5" customHeight="1" x14ac:dyDescent="0.2">
      <c r="P27465" s="75"/>
      <c r="Q27465" s="75"/>
      <c r="W27465" s="75"/>
      <c r="AD27465" s="77"/>
    </row>
    <row r="27466" spans="16:30" ht="4.5" customHeight="1" x14ac:dyDescent="0.2">
      <c r="P27466" s="75"/>
      <c r="Q27466" s="75"/>
      <c r="W27466" s="75"/>
      <c r="AD27466" s="77"/>
    </row>
    <row r="27467" spans="16:30" ht="4.5" customHeight="1" x14ac:dyDescent="0.2">
      <c r="P27467" s="75"/>
      <c r="Q27467" s="75"/>
      <c r="W27467" s="75"/>
      <c r="AD27467" s="77"/>
    </row>
    <row r="27468" spans="16:30" ht="4.5" customHeight="1" x14ac:dyDescent="0.2">
      <c r="P27468" s="75"/>
      <c r="Q27468" s="75"/>
      <c r="W27468" s="75"/>
      <c r="AD27468" s="77"/>
    </row>
    <row r="27469" spans="16:30" ht="4.5" customHeight="1" x14ac:dyDescent="0.2">
      <c r="P27469" s="75"/>
      <c r="Q27469" s="75"/>
      <c r="W27469" s="75"/>
      <c r="AD27469" s="77"/>
    </row>
    <row r="27470" spans="16:30" ht="4.5" customHeight="1" x14ac:dyDescent="0.2">
      <c r="P27470" s="75"/>
      <c r="Q27470" s="75"/>
      <c r="W27470" s="75"/>
      <c r="AD27470" s="77"/>
    </row>
    <row r="27471" spans="16:30" ht="4.5" customHeight="1" x14ac:dyDescent="0.2">
      <c r="P27471" s="75"/>
      <c r="Q27471" s="75"/>
      <c r="W27471" s="75"/>
      <c r="AD27471" s="77"/>
    </row>
    <row r="27472" spans="16:30" ht="4.5" customHeight="1" x14ac:dyDescent="0.2">
      <c r="P27472" s="75"/>
      <c r="Q27472" s="75"/>
      <c r="W27472" s="75"/>
      <c r="AD27472" s="77"/>
    </row>
    <row r="27473" spans="16:30" ht="4.5" customHeight="1" x14ac:dyDescent="0.2">
      <c r="P27473" s="75"/>
      <c r="Q27473" s="75"/>
      <c r="W27473" s="75"/>
      <c r="AD27473" s="77"/>
    </row>
    <row r="27474" spans="16:30" ht="4.5" customHeight="1" x14ac:dyDescent="0.2">
      <c r="P27474" s="75"/>
      <c r="Q27474" s="75"/>
      <c r="W27474" s="75"/>
      <c r="AD27474" s="77"/>
    </row>
    <row r="27475" spans="16:30" ht="4.5" customHeight="1" x14ac:dyDescent="0.2">
      <c r="P27475" s="75"/>
      <c r="Q27475" s="75"/>
      <c r="W27475" s="75"/>
      <c r="AD27475" s="77"/>
    </row>
    <row r="27476" spans="16:30" ht="4.5" customHeight="1" x14ac:dyDescent="0.2">
      <c r="P27476" s="75"/>
      <c r="Q27476" s="75"/>
      <c r="W27476" s="75"/>
      <c r="AD27476" s="77"/>
    </row>
    <row r="27477" spans="16:30" ht="4.5" customHeight="1" x14ac:dyDescent="0.2">
      <c r="P27477" s="75"/>
      <c r="Q27477" s="75"/>
      <c r="W27477" s="75"/>
      <c r="AD27477" s="77"/>
    </row>
    <row r="27478" spans="16:30" ht="4.5" customHeight="1" x14ac:dyDescent="0.2">
      <c r="P27478" s="75"/>
      <c r="Q27478" s="75"/>
      <c r="W27478" s="75"/>
      <c r="AD27478" s="77"/>
    </row>
    <row r="27479" spans="16:30" ht="4.5" customHeight="1" x14ac:dyDescent="0.2">
      <c r="P27479" s="75"/>
      <c r="Q27479" s="75"/>
      <c r="W27479" s="75"/>
      <c r="AD27479" s="77"/>
    </row>
    <row r="27480" spans="16:30" ht="4.5" customHeight="1" x14ac:dyDescent="0.2">
      <c r="P27480" s="75"/>
      <c r="Q27480" s="75"/>
      <c r="W27480" s="75"/>
      <c r="AD27480" s="77"/>
    </row>
    <row r="27481" spans="16:30" ht="4.5" customHeight="1" x14ac:dyDescent="0.2">
      <c r="P27481" s="75"/>
      <c r="Q27481" s="75"/>
      <c r="W27481" s="75"/>
      <c r="AD27481" s="77"/>
    </row>
    <row r="27482" spans="16:30" ht="4.5" customHeight="1" x14ac:dyDescent="0.2">
      <c r="P27482" s="75"/>
      <c r="Q27482" s="75"/>
      <c r="W27482" s="75"/>
      <c r="AD27482" s="77"/>
    </row>
    <row r="27483" spans="16:30" ht="4.5" customHeight="1" x14ac:dyDescent="0.2">
      <c r="P27483" s="75"/>
      <c r="Q27483" s="75"/>
      <c r="W27483" s="75"/>
      <c r="AD27483" s="77"/>
    </row>
    <row r="27484" spans="16:30" ht="4.5" customHeight="1" x14ac:dyDescent="0.2">
      <c r="P27484" s="75"/>
      <c r="Q27484" s="75"/>
      <c r="W27484" s="75"/>
      <c r="AD27484" s="77"/>
    </row>
    <row r="27485" spans="16:30" ht="4.5" customHeight="1" x14ac:dyDescent="0.2">
      <c r="P27485" s="75"/>
      <c r="Q27485" s="75"/>
      <c r="W27485" s="75"/>
      <c r="AD27485" s="77"/>
    </row>
    <row r="27486" spans="16:30" ht="4.5" customHeight="1" x14ac:dyDescent="0.2">
      <c r="P27486" s="75"/>
      <c r="Q27486" s="75"/>
      <c r="W27486" s="75"/>
      <c r="AD27486" s="77"/>
    </row>
    <row r="27487" spans="16:30" ht="4.5" customHeight="1" x14ac:dyDescent="0.2">
      <c r="P27487" s="75"/>
      <c r="Q27487" s="75"/>
      <c r="W27487" s="75"/>
      <c r="AD27487" s="77"/>
    </row>
    <row r="27488" spans="16:30" ht="4.5" customHeight="1" x14ac:dyDescent="0.2">
      <c r="P27488" s="75"/>
      <c r="Q27488" s="75"/>
      <c r="W27488" s="75"/>
      <c r="AD27488" s="77"/>
    </row>
    <row r="27489" spans="16:30" ht="4.5" customHeight="1" x14ac:dyDescent="0.2">
      <c r="P27489" s="75"/>
      <c r="Q27489" s="75"/>
      <c r="W27489" s="75"/>
      <c r="AD27489" s="77"/>
    </row>
    <row r="27490" spans="16:30" ht="4.5" customHeight="1" x14ac:dyDescent="0.2">
      <c r="P27490" s="75"/>
      <c r="Q27490" s="75"/>
      <c r="W27490" s="75"/>
      <c r="AD27490" s="77"/>
    </row>
    <row r="27491" spans="16:30" ht="4.5" customHeight="1" x14ac:dyDescent="0.2">
      <c r="P27491" s="75"/>
      <c r="Q27491" s="75"/>
      <c r="W27491" s="75"/>
      <c r="AD27491" s="77"/>
    </row>
    <row r="27492" spans="16:30" ht="4.5" customHeight="1" x14ac:dyDescent="0.2">
      <c r="P27492" s="75"/>
      <c r="Q27492" s="75"/>
      <c r="W27492" s="75"/>
      <c r="AD27492" s="77"/>
    </row>
    <row r="27493" spans="16:30" ht="4.5" customHeight="1" x14ac:dyDescent="0.2">
      <c r="P27493" s="75"/>
      <c r="Q27493" s="75"/>
      <c r="W27493" s="75"/>
      <c r="AD27493" s="77"/>
    </row>
    <row r="27494" spans="16:30" ht="4.5" customHeight="1" x14ac:dyDescent="0.2">
      <c r="P27494" s="75"/>
      <c r="Q27494" s="75"/>
      <c r="W27494" s="75"/>
      <c r="AD27494" s="77"/>
    </row>
    <row r="27495" spans="16:30" ht="4.5" customHeight="1" x14ac:dyDescent="0.2">
      <c r="P27495" s="75"/>
      <c r="Q27495" s="75"/>
      <c r="W27495" s="75"/>
      <c r="AD27495" s="77"/>
    </row>
    <row r="27496" spans="16:30" ht="4.5" customHeight="1" x14ac:dyDescent="0.2">
      <c r="P27496" s="75"/>
      <c r="Q27496" s="75"/>
      <c r="W27496" s="75"/>
      <c r="AD27496" s="77"/>
    </row>
    <row r="27497" spans="16:30" ht="4.5" customHeight="1" x14ac:dyDescent="0.2">
      <c r="P27497" s="75"/>
      <c r="Q27497" s="75"/>
      <c r="W27497" s="75"/>
      <c r="AD27497" s="77"/>
    </row>
    <row r="27498" spans="16:30" ht="4.5" customHeight="1" x14ac:dyDescent="0.2">
      <c r="P27498" s="75"/>
      <c r="Q27498" s="75"/>
      <c r="W27498" s="75"/>
      <c r="AD27498" s="77"/>
    </row>
    <row r="27499" spans="16:30" ht="4.5" customHeight="1" x14ac:dyDescent="0.2">
      <c r="P27499" s="75"/>
      <c r="Q27499" s="75"/>
      <c r="W27499" s="75"/>
      <c r="AD27499" s="77"/>
    </row>
    <row r="27500" spans="16:30" ht="4.5" customHeight="1" x14ac:dyDescent="0.2">
      <c r="P27500" s="75"/>
      <c r="Q27500" s="75"/>
      <c r="W27500" s="75"/>
      <c r="AD27500" s="77"/>
    </row>
    <row r="27501" spans="16:30" ht="4.5" customHeight="1" x14ac:dyDescent="0.2">
      <c r="P27501" s="75"/>
      <c r="Q27501" s="75"/>
      <c r="W27501" s="75"/>
      <c r="AD27501" s="77"/>
    </row>
    <row r="27502" spans="16:30" ht="4.5" customHeight="1" x14ac:dyDescent="0.2">
      <c r="P27502" s="75"/>
      <c r="Q27502" s="75"/>
      <c r="W27502" s="75"/>
      <c r="AD27502" s="77"/>
    </row>
    <row r="27503" spans="16:30" ht="4.5" customHeight="1" x14ac:dyDescent="0.2">
      <c r="P27503" s="75"/>
      <c r="Q27503" s="75"/>
      <c r="W27503" s="75"/>
      <c r="AD27503" s="77"/>
    </row>
    <row r="27504" spans="16:30" ht="4.5" customHeight="1" x14ac:dyDescent="0.2">
      <c r="P27504" s="75"/>
      <c r="Q27504" s="75"/>
      <c r="W27504" s="75"/>
      <c r="AD27504" s="77"/>
    </row>
    <row r="27505" spans="16:30" ht="4.5" customHeight="1" x14ac:dyDescent="0.2">
      <c r="P27505" s="75"/>
      <c r="Q27505" s="75"/>
      <c r="W27505" s="75"/>
      <c r="AD27505" s="77"/>
    </row>
    <row r="27506" spans="16:30" ht="4.5" customHeight="1" x14ac:dyDescent="0.2">
      <c r="P27506" s="75"/>
      <c r="Q27506" s="75"/>
      <c r="W27506" s="75"/>
      <c r="AD27506" s="77"/>
    </row>
    <row r="27507" spans="16:30" ht="4.5" customHeight="1" x14ac:dyDescent="0.2">
      <c r="P27507" s="75"/>
      <c r="Q27507" s="75"/>
      <c r="W27507" s="75"/>
      <c r="AD27507" s="77"/>
    </row>
    <row r="27508" spans="16:30" ht="4.5" customHeight="1" x14ac:dyDescent="0.2">
      <c r="P27508" s="75"/>
      <c r="Q27508" s="75"/>
      <c r="W27508" s="75"/>
      <c r="AD27508" s="77"/>
    </row>
    <row r="27509" spans="16:30" ht="4.5" customHeight="1" x14ac:dyDescent="0.2">
      <c r="P27509" s="75"/>
      <c r="Q27509" s="75"/>
      <c r="W27509" s="75"/>
      <c r="AD27509" s="77"/>
    </row>
    <row r="27510" spans="16:30" ht="4.5" customHeight="1" x14ac:dyDescent="0.2">
      <c r="P27510" s="75"/>
      <c r="Q27510" s="75"/>
      <c r="W27510" s="75"/>
      <c r="AD27510" s="77"/>
    </row>
    <row r="27511" spans="16:30" ht="4.5" customHeight="1" x14ac:dyDescent="0.2">
      <c r="P27511" s="75"/>
      <c r="Q27511" s="75"/>
      <c r="W27511" s="75"/>
      <c r="AD27511" s="77"/>
    </row>
    <row r="27512" spans="16:30" ht="4.5" customHeight="1" x14ac:dyDescent="0.2">
      <c r="P27512" s="75"/>
      <c r="Q27512" s="75"/>
      <c r="W27512" s="75"/>
      <c r="AD27512" s="77"/>
    </row>
    <row r="27513" spans="16:30" ht="4.5" customHeight="1" x14ac:dyDescent="0.2">
      <c r="P27513" s="75"/>
      <c r="Q27513" s="75"/>
      <c r="W27513" s="75"/>
      <c r="AD27513" s="77"/>
    </row>
    <row r="27514" spans="16:30" ht="4.5" customHeight="1" x14ac:dyDescent="0.2">
      <c r="P27514" s="75"/>
      <c r="Q27514" s="75"/>
      <c r="W27514" s="75"/>
      <c r="AD27514" s="77"/>
    </row>
    <row r="27515" spans="16:30" ht="4.5" customHeight="1" x14ac:dyDescent="0.2">
      <c r="P27515" s="75"/>
      <c r="Q27515" s="75"/>
      <c r="W27515" s="75"/>
      <c r="AD27515" s="77"/>
    </row>
    <row r="27516" spans="16:30" ht="4.5" customHeight="1" x14ac:dyDescent="0.2">
      <c r="P27516" s="75"/>
      <c r="Q27516" s="75"/>
      <c r="W27516" s="75"/>
      <c r="AD27516" s="77"/>
    </row>
    <row r="27517" spans="16:30" ht="4.5" customHeight="1" x14ac:dyDescent="0.2">
      <c r="P27517" s="75"/>
      <c r="Q27517" s="75"/>
      <c r="W27517" s="75"/>
      <c r="AD27517" s="77"/>
    </row>
    <row r="27518" spans="16:30" ht="4.5" customHeight="1" x14ac:dyDescent="0.2">
      <c r="P27518" s="75"/>
      <c r="Q27518" s="75"/>
      <c r="W27518" s="75"/>
      <c r="AD27518" s="77"/>
    </row>
    <row r="27519" spans="16:30" ht="4.5" customHeight="1" x14ac:dyDescent="0.2">
      <c r="P27519" s="75"/>
      <c r="Q27519" s="75"/>
      <c r="W27519" s="75"/>
      <c r="AD27519" s="77"/>
    </row>
    <row r="27520" spans="16:30" ht="4.5" customHeight="1" x14ac:dyDescent="0.2">
      <c r="P27520" s="75"/>
      <c r="Q27520" s="75"/>
      <c r="W27520" s="75"/>
      <c r="AD27520" s="77"/>
    </row>
    <row r="27521" spans="16:30" ht="4.5" customHeight="1" x14ac:dyDescent="0.2">
      <c r="P27521" s="75"/>
      <c r="Q27521" s="75"/>
      <c r="W27521" s="75"/>
      <c r="AD27521" s="77"/>
    </row>
    <row r="27522" spans="16:30" ht="4.5" customHeight="1" x14ac:dyDescent="0.2">
      <c r="P27522" s="75"/>
      <c r="Q27522" s="75"/>
      <c r="W27522" s="75"/>
      <c r="AD27522" s="77"/>
    </row>
    <row r="27523" spans="16:30" ht="4.5" customHeight="1" x14ac:dyDescent="0.2">
      <c r="P27523" s="75"/>
      <c r="Q27523" s="75"/>
      <c r="W27523" s="75"/>
      <c r="AD27523" s="77"/>
    </row>
    <row r="27524" spans="16:30" ht="4.5" customHeight="1" x14ac:dyDescent="0.2">
      <c r="P27524" s="75"/>
      <c r="Q27524" s="75"/>
      <c r="W27524" s="75"/>
      <c r="AD27524" s="77"/>
    </row>
    <row r="27525" spans="16:30" ht="4.5" customHeight="1" x14ac:dyDescent="0.2">
      <c r="P27525" s="75"/>
      <c r="Q27525" s="75"/>
      <c r="W27525" s="75"/>
      <c r="AD27525" s="77"/>
    </row>
    <row r="27526" spans="16:30" ht="4.5" customHeight="1" x14ac:dyDescent="0.2">
      <c r="P27526" s="75"/>
      <c r="Q27526" s="75"/>
      <c r="W27526" s="75"/>
      <c r="AD27526" s="77"/>
    </row>
    <row r="27527" spans="16:30" ht="4.5" customHeight="1" x14ac:dyDescent="0.2">
      <c r="P27527" s="75"/>
      <c r="Q27527" s="75"/>
      <c r="W27527" s="75"/>
      <c r="AD27527" s="77"/>
    </row>
    <row r="27528" spans="16:30" ht="4.5" customHeight="1" x14ac:dyDescent="0.2">
      <c r="P27528" s="75"/>
      <c r="Q27528" s="75"/>
      <c r="W27528" s="75"/>
      <c r="AD27528" s="77"/>
    </row>
    <row r="27529" spans="16:30" ht="4.5" customHeight="1" x14ac:dyDescent="0.2">
      <c r="P27529" s="75"/>
      <c r="Q27529" s="75"/>
      <c r="W27529" s="75"/>
      <c r="AD27529" s="77"/>
    </row>
    <row r="27530" spans="16:30" ht="4.5" customHeight="1" x14ac:dyDescent="0.2">
      <c r="P27530" s="75"/>
      <c r="Q27530" s="75"/>
      <c r="W27530" s="75"/>
      <c r="AD27530" s="77"/>
    </row>
    <row r="27531" spans="16:30" ht="4.5" customHeight="1" x14ac:dyDescent="0.2">
      <c r="P27531" s="75"/>
      <c r="Q27531" s="75"/>
      <c r="W27531" s="75"/>
      <c r="AD27531" s="77"/>
    </row>
    <row r="27532" spans="16:30" ht="4.5" customHeight="1" x14ac:dyDescent="0.2">
      <c r="P27532" s="75"/>
      <c r="Q27532" s="75"/>
      <c r="W27532" s="75"/>
      <c r="AD27532" s="77"/>
    </row>
    <row r="27533" spans="16:30" ht="4.5" customHeight="1" x14ac:dyDescent="0.2">
      <c r="P27533" s="75"/>
      <c r="Q27533" s="75"/>
      <c r="W27533" s="75"/>
      <c r="AD27533" s="77"/>
    </row>
    <row r="27534" spans="16:30" ht="4.5" customHeight="1" x14ac:dyDescent="0.2">
      <c r="P27534" s="75"/>
      <c r="Q27534" s="75"/>
      <c r="W27534" s="75"/>
      <c r="AD27534" s="77"/>
    </row>
    <row r="27535" spans="16:30" ht="4.5" customHeight="1" x14ac:dyDescent="0.2">
      <c r="P27535" s="75"/>
      <c r="Q27535" s="75"/>
      <c r="W27535" s="75"/>
      <c r="AD27535" s="77"/>
    </row>
    <row r="27536" spans="16:30" ht="4.5" customHeight="1" x14ac:dyDescent="0.2">
      <c r="P27536" s="75"/>
      <c r="Q27536" s="75"/>
      <c r="W27536" s="75"/>
      <c r="AD27536" s="77"/>
    </row>
    <row r="27537" spans="16:30" ht="4.5" customHeight="1" x14ac:dyDescent="0.2">
      <c r="P27537" s="75"/>
      <c r="Q27537" s="75"/>
      <c r="W27537" s="75"/>
      <c r="AD27537" s="77"/>
    </row>
    <row r="27538" spans="16:30" ht="4.5" customHeight="1" x14ac:dyDescent="0.2">
      <c r="P27538" s="75"/>
      <c r="Q27538" s="75"/>
      <c r="W27538" s="75"/>
      <c r="AD27538" s="77"/>
    </row>
    <row r="27539" spans="16:30" ht="4.5" customHeight="1" x14ac:dyDescent="0.2">
      <c r="P27539" s="75"/>
      <c r="Q27539" s="75"/>
      <c r="W27539" s="75"/>
      <c r="AD27539" s="77"/>
    </row>
    <row r="27540" spans="16:30" ht="4.5" customHeight="1" x14ac:dyDescent="0.2">
      <c r="P27540" s="75"/>
      <c r="Q27540" s="75"/>
      <c r="W27540" s="75"/>
      <c r="AD27540" s="77"/>
    </row>
    <row r="27541" spans="16:30" ht="4.5" customHeight="1" x14ac:dyDescent="0.2">
      <c r="P27541" s="75"/>
      <c r="Q27541" s="75"/>
      <c r="W27541" s="75"/>
      <c r="AD27541" s="77"/>
    </row>
    <row r="27542" spans="16:30" ht="4.5" customHeight="1" x14ac:dyDescent="0.2">
      <c r="P27542" s="75"/>
      <c r="Q27542" s="75"/>
      <c r="W27542" s="75"/>
      <c r="AD27542" s="77"/>
    </row>
    <row r="27543" spans="16:30" ht="4.5" customHeight="1" x14ac:dyDescent="0.2">
      <c r="P27543" s="75"/>
      <c r="Q27543" s="75"/>
      <c r="W27543" s="75"/>
      <c r="AD27543" s="77"/>
    </row>
    <row r="27544" spans="16:30" ht="4.5" customHeight="1" x14ac:dyDescent="0.2">
      <c r="P27544" s="75"/>
      <c r="Q27544" s="75"/>
      <c r="W27544" s="75"/>
      <c r="AD27544" s="77"/>
    </row>
    <row r="27545" spans="16:30" ht="4.5" customHeight="1" x14ac:dyDescent="0.2">
      <c r="P27545" s="75"/>
      <c r="Q27545" s="75"/>
      <c r="W27545" s="75"/>
      <c r="AD27545" s="77"/>
    </row>
    <row r="27546" spans="16:30" ht="4.5" customHeight="1" x14ac:dyDescent="0.2">
      <c r="P27546" s="75"/>
      <c r="Q27546" s="75"/>
      <c r="W27546" s="75"/>
      <c r="AD27546" s="77"/>
    </row>
    <row r="27547" spans="16:30" ht="4.5" customHeight="1" x14ac:dyDescent="0.2">
      <c r="P27547" s="75"/>
      <c r="Q27547" s="75"/>
      <c r="W27547" s="75"/>
      <c r="AD27547" s="77"/>
    </row>
    <row r="27548" spans="16:30" ht="4.5" customHeight="1" x14ac:dyDescent="0.2">
      <c r="P27548" s="75"/>
      <c r="Q27548" s="75"/>
      <c r="W27548" s="75"/>
      <c r="AD27548" s="77"/>
    </row>
    <row r="27549" spans="16:30" ht="4.5" customHeight="1" x14ac:dyDescent="0.2">
      <c r="P27549" s="75"/>
      <c r="Q27549" s="75"/>
      <c r="W27549" s="75"/>
      <c r="AD27549" s="77"/>
    </row>
    <row r="27550" spans="16:30" ht="4.5" customHeight="1" x14ac:dyDescent="0.2">
      <c r="P27550" s="75"/>
      <c r="Q27550" s="75"/>
      <c r="W27550" s="75"/>
      <c r="AD27550" s="77"/>
    </row>
    <row r="27551" spans="16:30" ht="4.5" customHeight="1" x14ac:dyDescent="0.2">
      <c r="P27551" s="75"/>
      <c r="Q27551" s="75"/>
      <c r="W27551" s="75"/>
      <c r="AD27551" s="77"/>
    </row>
    <row r="27552" spans="16:30" ht="4.5" customHeight="1" x14ac:dyDescent="0.2">
      <c r="P27552" s="75"/>
      <c r="Q27552" s="75"/>
      <c r="W27552" s="75"/>
      <c r="AD27552" s="77"/>
    </row>
    <row r="27553" spans="16:30" ht="4.5" customHeight="1" x14ac:dyDescent="0.2">
      <c r="P27553" s="75"/>
      <c r="Q27553" s="75"/>
      <c r="W27553" s="75"/>
      <c r="AD27553" s="77"/>
    </row>
    <row r="27554" spans="16:30" ht="4.5" customHeight="1" x14ac:dyDescent="0.2">
      <c r="P27554" s="75"/>
      <c r="Q27554" s="75"/>
      <c r="W27554" s="75"/>
      <c r="AD27554" s="77"/>
    </row>
    <row r="27555" spans="16:30" ht="4.5" customHeight="1" x14ac:dyDescent="0.2">
      <c r="P27555" s="75"/>
      <c r="Q27555" s="75"/>
      <c r="W27555" s="75"/>
      <c r="AD27555" s="77"/>
    </row>
    <row r="27556" spans="16:30" ht="4.5" customHeight="1" x14ac:dyDescent="0.2">
      <c r="P27556" s="75"/>
      <c r="Q27556" s="75"/>
      <c r="W27556" s="75"/>
      <c r="AD27556" s="77"/>
    </row>
    <row r="27557" spans="16:30" ht="4.5" customHeight="1" x14ac:dyDescent="0.2">
      <c r="P27557" s="75"/>
      <c r="Q27557" s="75"/>
      <c r="W27557" s="75"/>
      <c r="AD27557" s="77"/>
    </row>
    <row r="27558" spans="16:30" ht="4.5" customHeight="1" x14ac:dyDescent="0.2">
      <c r="P27558" s="75"/>
      <c r="Q27558" s="75"/>
      <c r="W27558" s="75"/>
      <c r="AD27558" s="77"/>
    </row>
    <row r="27559" spans="16:30" ht="4.5" customHeight="1" x14ac:dyDescent="0.2">
      <c r="P27559" s="75"/>
      <c r="Q27559" s="75"/>
      <c r="W27559" s="75"/>
      <c r="AD27559" s="77"/>
    </row>
    <row r="27560" spans="16:30" ht="4.5" customHeight="1" x14ac:dyDescent="0.2">
      <c r="P27560" s="75"/>
      <c r="Q27560" s="75"/>
      <c r="W27560" s="75"/>
      <c r="AD27560" s="77"/>
    </row>
    <row r="27561" spans="16:30" ht="4.5" customHeight="1" x14ac:dyDescent="0.2">
      <c r="P27561" s="75"/>
      <c r="Q27561" s="75"/>
      <c r="W27561" s="75"/>
      <c r="AD27561" s="77"/>
    </row>
    <row r="27562" spans="16:30" ht="4.5" customHeight="1" x14ac:dyDescent="0.2">
      <c r="P27562" s="75"/>
      <c r="Q27562" s="75"/>
      <c r="W27562" s="75"/>
      <c r="AD27562" s="77"/>
    </row>
    <row r="27563" spans="16:30" ht="4.5" customHeight="1" x14ac:dyDescent="0.2">
      <c r="P27563" s="75"/>
      <c r="Q27563" s="75"/>
      <c r="W27563" s="75"/>
      <c r="AD27563" s="77"/>
    </row>
    <row r="27564" spans="16:30" ht="4.5" customHeight="1" x14ac:dyDescent="0.2">
      <c r="P27564" s="75"/>
      <c r="Q27564" s="75"/>
      <c r="W27564" s="75"/>
      <c r="AD27564" s="77"/>
    </row>
    <row r="27565" spans="16:30" ht="4.5" customHeight="1" x14ac:dyDescent="0.2">
      <c r="P27565" s="75"/>
      <c r="Q27565" s="75"/>
      <c r="W27565" s="75"/>
      <c r="AD27565" s="77"/>
    </row>
    <row r="27566" spans="16:30" ht="4.5" customHeight="1" x14ac:dyDescent="0.2">
      <c r="P27566" s="75"/>
      <c r="Q27566" s="75"/>
      <c r="W27566" s="75"/>
      <c r="AD27566" s="77"/>
    </row>
    <row r="27567" spans="16:30" ht="4.5" customHeight="1" x14ac:dyDescent="0.2">
      <c r="P27567" s="75"/>
      <c r="Q27567" s="75"/>
      <c r="W27567" s="75"/>
      <c r="AD27567" s="77"/>
    </row>
    <row r="27568" spans="16:30" ht="4.5" customHeight="1" x14ac:dyDescent="0.2">
      <c r="P27568" s="75"/>
      <c r="Q27568" s="75"/>
      <c r="W27568" s="75"/>
      <c r="AD27568" s="77"/>
    </row>
    <row r="27569" spans="16:30" ht="4.5" customHeight="1" x14ac:dyDescent="0.2">
      <c r="P27569" s="75"/>
      <c r="Q27569" s="75"/>
      <c r="W27569" s="75"/>
      <c r="AD27569" s="77"/>
    </row>
    <row r="27570" spans="16:30" ht="4.5" customHeight="1" x14ac:dyDescent="0.2">
      <c r="P27570" s="75"/>
      <c r="Q27570" s="75"/>
      <c r="W27570" s="75"/>
      <c r="AD27570" s="77"/>
    </row>
    <row r="27571" spans="16:30" ht="4.5" customHeight="1" x14ac:dyDescent="0.2">
      <c r="P27571" s="75"/>
      <c r="Q27571" s="75"/>
      <c r="W27571" s="75"/>
      <c r="AD27571" s="77"/>
    </row>
    <row r="27572" spans="16:30" ht="4.5" customHeight="1" x14ac:dyDescent="0.2">
      <c r="P27572" s="75"/>
      <c r="Q27572" s="75"/>
      <c r="W27572" s="75"/>
      <c r="AD27572" s="77"/>
    </row>
    <row r="27573" spans="16:30" ht="4.5" customHeight="1" x14ac:dyDescent="0.2">
      <c r="P27573" s="75"/>
      <c r="Q27573" s="75"/>
      <c r="W27573" s="75"/>
      <c r="AD27573" s="77"/>
    </row>
    <row r="27574" spans="16:30" ht="4.5" customHeight="1" x14ac:dyDescent="0.2">
      <c r="P27574" s="75"/>
      <c r="Q27574" s="75"/>
      <c r="W27574" s="75"/>
      <c r="AD27574" s="77"/>
    </row>
    <row r="27575" spans="16:30" ht="4.5" customHeight="1" x14ac:dyDescent="0.2">
      <c r="P27575" s="75"/>
      <c r="Q27575" s="75"/>
      <c r="W27575" s="75"/>
      <c r="AD27575" s="77"/>
    </row>
    <row r="27576" spans="16:30" ht="4.5" customHeight="1" x14ac:dyDescent="0.2">
      <c r="P27576" s="75"/>
      <c r="Q27576" s="75"/>
      <c r="W27576" s="75"/>
      <c r="AD27576" s="77"/>
    </row>
    <row r="27577" spans="16:30" ht="4.5" customHeight="1" x14ac:dyDescent="0.2">
      <c r="P27577" s="75"/>
      <c r="Q27577" s="75"/>
      <c r="W27577" s="75"/>
      <c r="AD27577" s="77"/>
    </row>
    <row r="27578" spans="16:30" ht="4.5" customHeight="1" x14ac:dyDescent="0.2">
      <c r="P27578" s="75"/>
      <c r="Q27578" s="75"/>
      <c r="W27578" s="75"/>
      <c r="AD27578" s="77"/>
    </row>
    <row r="27579" spans="16:30" ht="4.5" customHeight="1" x14ac:dyDescent="0.2">
      <c r="P27579" s="75"/>
      <c r="Q27579" s="75"/>
      <c r="W27579" s="75"/>
      <c r="AD27579" s="77"/>
    </row>
    <row r="27580" spans="16:30" ht="4.5" customHeight="1" x14ac:dyDescent="0.2">
      <c r="P27580" s="75"/>
      <c r="Q27580" s="75"/>
      <c r="W27580" s="75"/>
      <c r="AD27580" s="77"/>
    </row>
    <row r="27581" spans="16:30" ht="4.5" customHeight="1" x14ac:dyDescent="0.2">
      <c r="P27581" s="75"/>
      <c r="Q27581" s="75"/>
      <c r="W27581" s="75"/>
      <c r="AD27581" s="77"/>
    </row>
    <row r="27582" spans="16:30" ht="4.5" customHeight="1" x14ac:dyDescent="0.2">
      <c r="P27582" s="75"/>
      <c r="Q27582" s="75"/>
      <c r="W27582" s="75"/>
      <c r="AD27582" s="77"/>
    </row>
    <row r="27583" spans="16:30" ht="4.5" customHeight="1" x14ac:dyDescent="0.2">
      <c r="P27583" s="75"/>
      <c r="Q27583" s="75"/>
      <c r="W27583" s="75"/>
      <c r="AD27583" s="77"/>
    </row>
    <row r="27584" spans="16:30" ht="4.5" customHeight="1" x14ac:dyDescent="0.2">
      <c r="P27584" s="75"/>
      <c r="Q27584" s="75"/>
      <c r="W27584" s="75"/>
      <c r="AD27584" s="77"/>
    </row>
    <row r="27585" spans="16:30" ht="4.5" customHeight="1" x14ac:dyDescent="0.2">
      <c r="P27585" s="75"/>
      <c r="Q27585" s="75"/>
      <c r="W27585" s="75"/>
      <c r="AD27585" s="77"/>
    </row>
    <row r="27586" spans="16:30" ht="4.5" customHeight="1" x14ac:dyDescent="0.2">
      <c r="P27586" s="75"/>
      <c r="Q27586" s="75"/>
      <c r="W27586" s="75"/>
      <c r="AD27586" s="77"/>
    </row>
    <row r="27587" spans="16:30" ht="4.5" customHeight="1" x14ac:dyDescent="0.2">
      <c r="P27587" s="75"/>
      <c r="Q27587" s="75"/>
      <c r="W27587" s="75"/>
      <c r="AD27587" s="77"/>
    </row>
    <row r="27588" spans="16:30" ht="4.5" customHeight="1" x14ac:dyDescent="0.2">
      <c r="P27588" s="75"/>
      <c r="Q27588" s="75"/>
      <c r="W27588" s="75"/>
      <c r="AD27588" s="77"/>
    </row>
    <row r="27589" spans="16:30" ht="4.5" customHeight="1" x14ac:dyDescent="0.2">
      <c r="P27589" s="75"/>
      <c r="Q27589" s="75"/>
      <c r="W27589" s="75"/>
      <c r="AD27589" s="77"/>
    </row>
    <row r="27590" spans="16:30" ht="4.5" customHeight="1" x14ac:dyDescent="0.2">
      <c r="P27590" s="75"/>
      <c r="Q27590" s="75"/>
      <c r="W27590" s="75"/>
      <c r="AD27590" s="77"/>
    </row>
    <row r="27591" spans="16:30" ht="4.5" customHeight="1" x14ac:dyDescent="0.2">
      <c r="P27591" s="75"/>
      <c r="Q27591" s="75"/>
      <c r="W27591" s="75"/>
      <c r="AD27591" s="77"/>
    </row>
    <row r="27592" spans="16:30" ht="4.5" customHeight="1" x14ac:dyDescent="0.2">
      <c r="P27592" s="75"/>
      <c r="Q27592" s="75"/>
      <c r="W27592" s="75"/>
      <c r="AD27592" s="77"/>
    </row>
    <row r="27593" spans="16:30" ht="4.5" customHeight="1" x14ac:dyDescent="0.2">
      <c r="P27593" s="75"/>
      <c r="Q27593" s="75"/>
      <c r="W27593" s="75"/>
      <c r="AD27593" s="77"/>
    </row>
    <row r="27594" spans="16:30" ht="4.5" customHeight="1" x14ac:dyDescent="0.2">
      <c r="P27594" s="75"/>
      <c r="Q27594" s="75"/>
      <c r="W27594" s="75"/>
      <c r="AD27594" s="77"/>
    </row>
    <row r="27595" spans="16:30" ht="4.5" customHeight="1" x14ac:dyDescent="0.2">
      <c r="P27595" s="75"/>
      <c r="Q27595" s="75"/>
      <c r="W27595" s="75"/>
      <c r="AD27595" s="77"/>
    </row>
    <row r="27596" spans="16:30" ht="4.5" customHeight="1" x14ac:dyDescent="0.2">
      <c r="P27596" s="75"/>
      <c r="Q27596" s="75"/>
      <c r="W27596" s="75"/>
      <c r="AD27596" s="77"/>
    </row>
    <row r="27597" spans="16:30" ht="4.5" customHeight="1" x14ac:dyDescent="0.2">
      <c r="P27597" s="75"/>
      <c r="Q27597" s="75"/>
      <c r="W27597" s="75"/>
      <c r="AD27597" s="77"/>
    </row>
    <row r="27598" spans="16:30" ht="4.5" customHeight="1" x14ac:dyDescent="0.2">
      <c r="P27598" s="75"/>
      <c r="Q27598" s="75"/>
      <c r="W27598" s="75"/>
      <c r="AD27598" s="77"/>
    </row>
    <row r="27599" spans="16:30" ht="4.5" customHeight="1" x14ac:dyDescent="0.2">
      <c r="P27599" s="75"/>
      <c r="Q27599" s="75"/>
      <c r="W27599" s="75"/>
      <c r="AD27599" s="77"/>
    </row>
    <row r="27600" spans="16:30" ht="4.5" customHeight="1" x14ac:dyDescent="0.2">
      <c r="P27600" s="75"/>
      <c r="Q27600" s="75"/>
      <c r="W27600" s="75"/>
      <c r="AD27600" s="77"/>
    </row>
    <row r="27601" spans="16:30" ht="4.5" customHeight="1" x14ac:dyDescent="0.2">
      <c r="P27601" s="75"/>
      <c r="Q27601" s="75"/>
      <c r="W27601" s="75"/>
      <c r="AD27601" s="77"/>
    </row>
    <row r="27602" spans="16:30" ht="4.5" customHeight="1" x14ac:dyDescent="0.2">
      <c r="P27602" s="75"/>
      <c r="Q27602" s="75"/>
      <c r="W27602" s="75"/>
      <c r="AD27602" s="77"/>
    </row>
    <row r="27603" spans="16:30" ht="4.5" customHeight="1" x14ac:dyDescent="0.2">
      <c r="P27603" s="75"/>
      <c r="Q27603" s="75"/>
      <c r="W27603" s="75"/>
      <c r="AD27603" s="77"/>
    </row>
    <row r="27604" spans="16:30" ht="4.5" customHeight="1" x14ac:dyDescent="0.2">
      <c r="P27604" s="75"/>
      <c r="Q27604" s="75"/>
      <c r="W27604" s="75"/>
      <c r="AD27604" s="77"/>
    </row>
    <row r="27605" spans="16:30" ht="4.5" customHeight="1" x14ac:dyDescent="0.2">
      <c r="P27605" s="75"/>
      <c r="Q27605" s="75"/>
      <c r="W27605" s="75"/>
      <c r="AD27605" s="77"/>
    </row>
    <row r="27606" spans="16:30" ht="4.5" customHeight="1" x14ac:dyDescent="0.2">
      <c r="P27606" s="75"/>
      <c r="Q27606" s="75"/>
      <c r="W27606" s="75"/>
      <c r="AD27606" s="77"/>
    </row>
    <row r="27607" spans="16:30" ht="4.5" customHeight="1" x14ac:dyDescent="0.2">
      <c r="P27607" s="75"/>
      <c r="Q27607" s="75"/>
      <c r="W27607" s="75"/>
      <c r="AD27607" s="77"/>
    </row>
    <row r="27608" spans="16:30" ht="4.5" customHeight="1" x14ac:dyDescent="0.2">
      <c r="P27608" s="75"/>
      <c r="Q27608" s="75"/>
      <c r="W27608" s="75"/>
      <c r="AD27608" s="77"/>
    </row>
    <row r="27609" spans="16:30" ht="4.5" customHeight="1" x14ac:dyDescent="0.2">
      <c r="P27609" s="75"/>
      <c r="Q27609" s="75"/>
      <c r="W27609" s="75"/>
      <c r="AD27609" s="77"/>
    </row>
    <row r="27610" spans="16:30" ht="4.5" customHeight="1" x14ac:dyDescent="0.2">
      <c r="P27610" s="75"/>
      <c r="Q27610" s="75"/>
      <c r="W27610" s="75"/>
      <c r="AD27610" s="77"/>
    </row>
    <row r="27611" spans="16:30" ht="4.5" customHeight="1" x14ac:dyDescent="0.2">
      <c r="P27611" s="75"/>
      <c r="Q27611" s="75"/>
      <c r="W27611" s="75"/>
      <c r="AD27611" s="77"/>
    </row>
    <row r="27612" spans="16:30" ht="4.5" customHeight="1" x14ac:dyDescent="0.2">
      <c r="P27612" s="75"/>
      <c r="Q27612" s="75"/>
      <c r="W27612" s="75"/>
      <c r="AD27612" s="77"/>
    </row>
    <row r="27613" spans="16:30" ht="4.5" customHeight="1" x14ac:dyDescent="0.2">
      <c r="P27613" s="75"/>
      <c r="Q27613" s="75"/>
      <c r="W27613" s="75"/>
      <c r="AD27613" s="77"/>
    </row>
    <row r="27614" spans="16:30" ht="4.5" customHeight="1" x14ac:dyDescent="0.2">
      <c r="P27614" s="75"/>
      <c r="Q27614" s="75"/>
      <c r="W27614" s="75"/>
      <c r="AD27614" s="77"/>
    </row>
    <row r="27615" spans="16:30" ht="4.5" customHeight="1" x14ac:dyDescent="0.2">
      <c r="P27615" s="75"/>
      <c r="Q27615" s="75"/>
      <c r="W27615" s="75"/>
      <c r="AD27615" s="77"/>
    </row>
    <row r="27616" spans="16:30" ht="4.5" customHeight="1" x14ac:dyDescent="0.2">
      <c r="P27616" s="75"/>
      <c r="Q27616" s="75"/>
      <c r="W27616" s="75"/>
      <c r="AD27616" s="77"/>
    </row>
    <row r="27617" spans="16:30" ht="4.5" customHeight="1" x14ac:dyDescent="0.2">
      <c r="P27617" s="75"/>
      <c r="Q27617" s="75"/>
      <c r="W27617" s="75"/>
      <c r="AD27617" s="77"/>
    </row>
    <row r="27618" spans="16:30" ht="4.5" customHeight="1" x14ac:dyDescent="0.2">
      <c r="P27618" s="75"/>
      <c r="Q27618" s="75"/>
      <c r="W27618" s="75"/>
      <c r="AD27618" s="77"/>
    </row>
    <row r="27619" spans="16:30" ht="4.5" customHeight="1" x14ac:dyDescent="0.2">
      <c r="P27619" s="75"/>
      <c r="Q27619" s="75"/>
      <c r="W27619" s="75"/>
      <c r="AD27619" s="77"/>
    </row>
    <row r="27620" spans="16:30" ht="4.5" customHeight="1" x14ac:dyDescent="0.2">
      <c r="P27620" s="75"/>
      <c r="Q27620" s="75"/>
      <c r="W27620" s="75"/>
      <c r="AD27620" s="77"/>
    </row>
    <row r="27621" spans="16:30" ht="4.5" customHeight="1" x14ac:dyDescent="0.2">
      <c r="P27621" s="75"/>
      <c r="Q27621" s="75"/>
      <c r="W27621" s="75"/>
      <c r="AD27621" s="77"/>
    </row>
    <row r="27622" spans="16:30" ht="4.5" customHeight="1" x14ac:dyDescent="0.2">
      <c r="P27622" s="75"/>
      <c r="Q27622" s="75"/>
      <c r="W27622" s="75"/>
      <c r="AD27622" s="77"/>
    </row>
    <row r="27623" spans="16:30" ht="4.5" customHeight="1" x14ac:dyDescent="0.2">
      <c r="P27623" s="75"/>
      <c r="Q27623" s="75"/>
      <c r="W27623" s="75"/>
      <c r="AD27623" s="77"/>
    </row>
    <row r="27624" spans="16:30" ht="4.5" customHeight="1" x14ac:dyDescent="0.2">
      <c r="P27624" s="75"/>
      <c r="Q27624" s="75"/>
      <c r="W27624" s="75"/>
      <c r="AD27624" s="77"/>
    </row>
    <row r="27625" spans="16:30" ht="4.5" customHeight="1" x14ac:dyDescent="0.2">
      <c r="P27625" s="75"/>
      <c r="Q27625" s="75"/>
      <c r="W27625" s="75"/>
      <c r="AD27625" s="77"/>
    </row>
    <row r="27626" spans="16:30" ht="4.5" customHeight="1" x14ac:dyDescent="0.2">
      <c r="P27626" s="75"/>
      <c r="Q27626" s="75"/>
      <c r="W27626" s="75"/>
      <c r="AD27626" s="77"/>
    </row>
    <row r="27627" spans="16:30" ht="4.5" customHeight="1" x14ac:dyDescent="0.2">
      <c r="P27627" s="75"/>
      <c r="Q27627" s="75"/>
      <c r="W27627" s="75"/>
      <c r="AD27627" s="77"/>
    </row>
    <row r="27628" spans="16:30" ht="4.5" customHeight="1" x14ac:dyDescent="0.2">
      <c r="P27628" s="75"/>
      <c r="Q27628" s="75"/>
      <c r="W27628" s="75"/>
      <c r="AD27628" s="77"/>
    </row>
    <row r="27629" spans="16:30" ht="4.5" customHeight="1" x14ac:dyDescent="0.2">
      <c r="P27629" s="75"/>
      <c r="Q27629" s="75"/>
      <c r="W27629" s="75"/>
      <c r="AD27629" s="77"/>
    </row>
    <row r="27630" spans="16:30" ht="4.5" customHeight="1" x14ac:dyDescent="0.2">
      <c r="P27630" s="75"/>
      <c r="Q27630" s="75"/>
      <c r="W27630" s="75"/>
      <c r="AD27630" s="77"/>
    </row>
    <row r="27631" spans="16:30" ht="4.5" customHeight="1" x14ac:dyDescent="0.2">
      <c r="P27631" s="75"/>
      <c r="Q27631" s="75"/>
      <c r="W27631" s="75"/>
      <c r="AD27631" s="77"/>
    </row>
    <row r="27632" spans="16:30" ht="4.5" customHeight="1" x14ac:dyDescent="0.2">
      <c r="P27632" s="75"/>
      <c r="Q27632" s="75"/>
      <c r="W27632" s="75"/>
      <c r="AD27632" s="77"/>
    </row>
    <row r="27633" spans="16:30" ht="4.5" customHeight="1" x14ac:dyDescent="0.2">
      <c r="P27633" s="75"/>
      <c r="Q27633" s="75"/>
      <c r="W27633" s="75"/>
      <c r="AD27633" s="77"/>
    </row>
    <row r="27634" spans="16:30" ht="4.5" customHeight="1" x14ac:dyDescent="0.2">
      <c r="P27634" s="75"/>
      <c r="Q27634" s="75"/>
      <c r="W27634" s="75"/>
      <c r="AD27634" s="77"/>
    </row>
    <row r="27635" spans="16:30" ht="4.5" customHeight="1" x14ac:dyDescent="0.2">
      <c r="P27635" s="75"/>
      <c r="Q27635" s="75"/>
      <c r="W27635" s="75"/>
      <c r="AD27635" s="77"/>
    </row>
    <row r="27636" spans="16:30" ht="4.5" customHeight="1" x14ac:dyDescent="0.2">
      <c r="P27636" s="75"/>
      <c r="Q27636" s="75"/>
      <c r="W27636" s="75"/>
      <c r="AD27636" s="77"/>
    </row>
    <row r="27637" spans="16:30" ht="4.5" customHeight="1" x14ac:dyDescent="0.2">
      <c r="P27637" s="75"/>
      <c r="Q27637" s="75"/>
      <c r="W27637" s="75"/>
      <c r="AD27637" s="77"/>
    </row>
    <row r="27638" spans="16:30" ht="4.5" customHeight="1" x14ac:dyDescent="0.2">
      <c r="P27638" s="75"/>
      <c r="Q27638" s="75"/>
      <c r="W27638" s="75"/>
      <c r="AD27638" s="77"/>
    </row>
    <row r="27639" spans="16:30" ht="4.5" customHeight="1" x14ac:dyDescent="0.2">
      <c r="P27639" s="75"/>
      <c r="Q27639" s="75"/>
      <c r="W27639" s="75"/>
      <c r="AD27639" s="77"/>
    </row>
    <row r="27640" spans="16:30" ht="4.5" customHeight="1" x14ac:dyDescent="0.2">
      <c r="P27640" s="75"/>
      <c r="Q27640" s="75"/>
      <c r="W27640" s="75"/>
      <c r="AD27640" s="77"/>
    </row>
    <row r="27641" spans="16:30" ht="4.5" customHeight="1" x14ac:dyDescent="0.2">
      <c r="P27641" s="75"/>
      <c r="Q27641" s="75"/>
      <c r="W27641" s="75"/>
      <c r="AD27641" s="77"/>
    </row>
    <row r="27642" spans="16:30" ht="4.5" customHeight="1" x14ac:dyDescent="0.2">
      <c r="P27642" s="75"/>
      <c r="Q27642" s="75"/>
      <c r="W27642" s="75"/>
      <c r="AD27642" s="77"/>
    </row>
    <row r="27643" spans="16:30" ht="4.5" customHeight="1" x14ac:dyDescent="0.2">
      <c r="P27643" s="75"/>
      <c r="Q27643" s="75"/>
      <c r="W27643" s="75"/>
      <c r="AD27643" s="77"/>
    </row>
    <row r="27644" spans="16:30" ht="4.5" customHeight="1" x14ac:dyDescent="0.2">
      <c r="P27644" s="75"/>
      <c r="Q27644" s="75"/>
      <c r="W27644" s="75"/>
      <c r="AD27644" s="77"/>
    </row>
    <row r="27645" spans="16:30" ht="4.5" customHeight="1" x14ac:dyDescent="0.2">
      <c r="P27645" s="75"/>
      <c r="Q27645" s="75"/>
      <c r="W27645" s="75"/>
      <c r="AD27645" s="77"/>
    </row>
    <row r="27646" spans="16:30" ht="4.5" customHeight="1" x14ac:dyDescent="0.2">
      <c r="P27646" s="75"/>
      <c r="Q27646" s="75"/>
      <c r="W27646" s="75"/>
      <c r="AD27646" s="77"/>
    </row>
    <row r="27647" spans="16:30" ht="4.5" customHeight="1" x14ac:dyDescent="0.2">
      <c r="P27647" s="75"/>
      <c r="Q27647" s="75"/>
      <c r="W27647" s="75"/>
      <c r="AD27647" s="77"/>
    </row>
    <row r="27648" spans="16:30" ht="4.5" customHeight="1" x14ac:dyDescent="0.2">
      <c r="P27648" s="75"/>
      <c r="Q27648" s="75"/>
      <c r="W27648" s="75"/>
      <c r="AD27648" s="77"/>
    </row>
    <row r="27649" spans="16:30" ht="4.5" customHeight="1" x14ac:dyDescent="0.2">
      <c r="P27649" s="75"/>
      <c r="Q27649" s="75"/>
      <c r="W27649" s="75"/>
      <c r="AD27649" s="77"/>
    </row>
    <row r="27650" spans="16:30" ht="4.5" customHeight="1" x14ac:dyDescent="0.2">
      <c r="P27650" s="75"/>
      <c r="Q27650" s="75"/>
      <c r="W27650" s="75"/>
      <c r="AD27650" s="77"/>
    </row>
    <row r="27651" spans="16:30" ht="4.5" customHeight="1" x14ac:dyDescent="0.2">
      <c r="P27651" s="75"/>
      <c r="Q27651" s="75"/>
      <c r="W27651" s="75"/>
      <c r="AD27651" s="77"/>
    </row>
    <row r="27652" spans="16:30" ht="4.5" customHeight="1" x14ac:dyDescent="0.2">
      <c r="P27652" s="75"/>
      <c r="Q27652" s="75"/>
      <c r="W27652" s="75"/>
      <c r="AD27652" s="77"/>
    </row>
    <row r="27653" spans="16:30" ht="4.5" customHeight="1" x14ac:dyDescent="0.2">
      <c r="P27653" s="75"/>
      <c r="Q27653" s="75"/>
      <c r="W27653" s="75"/>
      <c r="AD27653" s="77"/>
    </row>
    <row r="27654" spans="16:30" ht="4.5" customHeight="1" x14ac:dyDescent="0.2">
      <c r="P27654" s="75"/>
      <c r="Q27654" s="75"/>
      <c r="W27654" s="75"/>
      <c r="AD27654" s="77"/>
    </row>
    <row r="27655" spans="16:30" ht="4.5" customHeight="1" x14ac:dyDescent="0.2">
      <c r="P27655" s="75"/>
      <c r="Q27655" s="75"/>
      <c r="W27655" s="75"/>
      <c r="AD27655" s="77"/>
    </row>
    <row r="27656" spans="16:30" ht="4.5" customHeight="1" x14ac:dyDescent="0.2">
      <c r="P27656" s="75"/>
      <c r="Q27656" s="75"/>
      <c r="W27656" s="75"/>
      <c r="AD27656" s="77"/>
    </row>
    <row r="27657" spans="16:30" ht="4.5" customHeight="1" x14ac:dyDescent="0.2">
      <c r="P27657" s="75"/>
      <c r="Q27657" s="75"/>
      <c r="W27657" s="75"/>
      <c r="AD27657" s="77"/>
    </row>
    <row r="27658" spans="16:30" ht="4.5" customHeight="1" x14ac:dyDescent="0.2">
      <c r="P27658" s="75"/>
      <c r="Q27658" s="75"/>
      <c r="W27658" s="75"/>
      <c r="AD27658" s="77"/>
    </row>
    <row r="27659" spans="16:30" ht="4.5" customHeight="1" x14ac:dyDescent="0.2">
      <c r="P27659" s="75"/>
      <c r="Q27659" s="75"/>
      <c r="W27659" s="75"/>
      <c r="AD27659" s="77"/>
    </row>
    <row r="27660" spans="16:30" ht="4.5" customHeight="1" x14ac:dyDescent="0.2">
      <c r="P27660" s="75"/>
      <c r="Q27660" s="75"/>
      <c r="W27660" s="75"/>
      <c r="AD27660" s="77"/>
    </row>
    <row r="27661" spans="16:30" ht="4.5" customHeight="1" x14ac:dyDescent="0.2">
      <c r="P27661" s="75"/>
      <c r="Q27661" s="75"/>
      <c r="W27661" s="75"/>
      <c r="AD27661" s="77"/>
    </row>
    <row r="27662" spans="16:30" ht="4.5" customHeight="1" x14ac:dyDescent="0.2">
      <c r="P27662" s="75"/>
      <c r="Q27662" s="75"/>
      <c r="W27662" s="75"/>
      <c r="AD27662" s="77"/>
    </row>
    <row r="27663" spans="16:30" ht="4.5" customHeight="1" x14ac:dyDescent="0.2">
      <c r="P27663" s="75"/>
      <c r="Q27663" s="75"/>
      <c r="W27663" s="75"/>
      <c r="AD27663" s="77"/>
    </row>
    <row r="27664" spans="16:30" ht="4.5" customHeight="1" x14ac:dyDescent="0.2">
      <c r="P27664" s="75"/>
      <c r="Q27664" s="75"/>
      <c r="W27664" s="75"/>
      <c r="AD27664" s="77"/>
    </row>
    <row r="27665" spans="16:30" ht="4.5" customHeight="1" x14ac:dyDescent="0.2">
      <c r="P27665" s="75"/>
      <c r="Q27665" s="75"/>
      <c r="W27665" s="75"/>
      <c r="AD27665" s="77"/>
    </row>
    <row r="27666" spans="16:30" ht="4.5" customHeight="1" x14ac:dyDescent="0.2">
      <c r="P27666" s="75"/>
      <c r="Q27666" s="75"/>
      <c r="W27666" s="75"/>
      <c r="AD27666" s="77"/>
    </row>
    <row r="27667" spans="16:30" ht="4.5" customHeight="1" x14ac:dyDescent="0.2">
      <c r="P27667" s="75"/>
      <c r="Q27667" s="75"/>
      <c r="W27667" s="75"/>
      <c r="AD27667" s="77"/>
    </row>
    <row r="27668" spans="16:30" ht="4.5" customHeight="1" x14ac:dyDescent="0.2">
      <c r="P27668" s="75"/>
      <c r="Q27668" s="75"/>
      <c r="W27668" s="75"/>
      <c r="AD27668" s="77"/>
    </row>
    <row r="27669" spans="16:30" ht="4.5" customHeight="1" x14ac:dyDescent="0.2">
      <c r="P27669" s="75"/>
      <c r="Q27669" s="75"/>
      <c r="W27669" s="75"/>
      <c r="AD27669" s="77"/>
    </row>
    <row r="27670" spans="16:30" ht="4.5" customHeight="1" x14ac:dyDescent="0.2">
      <c r="P27670" s="75"/>
      <c r="Q27670" s="75"/>
      <c r="W27670" s="75"/>
      <c r="AD27670" s="77"/>
    </row>
    <row r="27671" spans="16:30" ht="4.5" customHeight="1" x14ac:dyDescent="0.2">
      <c r="P27671" s="75"/>
      <c r="Q27671" s="75"/>
      <c r="W27671" s="75"/>
      <c r="AD27671" s="77"/>
    </row>
    <row r="27672" spans="16:30" ht="4.5" customHeight="1" x14ac:dyDescent="0.2">
      <c r="P27672" s="75"/>
      <c r="Q27672" s="75"/>
      <c r="W27672" s="75"/>
      <c r="AD27672" s="77"/>
    </row>
    <row r="27673" spans="16:30" ht="4.5" customHeight="1" x14ac:dyDescent="0.2">
      <c r="P27673" s="75"/>
      <c r="Q27673" s="75"/>
      <c r="W27673" s="75"/>
      <c r="AD27673" s="77"/>
    </row>
    <row r="27674" spans="16:30" ht="4.5" customHeight="1" x14ac:dyDescent="0.2">
      <c r="P27674" s="75"/>
      <c r="Q27674" s="75"/>
      <c r="W27674" s="75"/>
      <c r="AD27674" s="77"/>
    </row>
    <row r="27675" spans="16:30" ht="4.5" customHeight="1" x14ac:dyDescent="0.2">
      <c r="P27675" s="75"/>
      <c r="Q27675" s="75"/>
      <c r="W27675" s="75"/>
      <c r="AD27675" s="77"/>
    </row>
    <row r="27676" spans="16:30" ht="4.5" customHeight="1" x14ac:dyDescent="0.2">
      <c r="P27676" s="75"/>
      <c r="Q27676" s="75"/>
      <c r="W27676" s="75"/>
      <c r="AD27676" s="77"/>
    </row>
    <row r="27677" spans="16:30" ht="4.5" customHeight="1" x14ac:dyDescent="0.2">
      <c r="P27677" s="75"/>
      <c r="Q27677" s="75"/>
      <c r="W27677" s="75"/>
      <c r="AD27677" s="77"/>
    </row>
    <row r="27678" spans="16:30" ht="4.5" customHeight="1" x14ac:dyDescent="0.2">
      <c r="P27678" s="75"/>
      <c r="Q27678" s="75"/>
      <c r="W27678" s="75"/>
      <c r="AD27678" s="77"/>
    </row>
    <row r="27679" spans="16:30" ht="4.5" customHeight="1" x14ac:dyDescent="0.2">
      <c r="P27679" s="75"/>
      <c r="Q27679" s="75"/>
      <c r="W27679" s="75"/>
      <c r="AD27679" s="77"/>
    </row>
    <row r="27680" spans="16:30" ht="4.5" customHeight="1" x14ac:dyDescent="0.2">
      <c r="P27680" s="75"/>
      <c r="Q27680" s="75"/>
      <c r="W27680" s="75"/>
      <c r="AD27680" s="77"/>
    </row>
    <row r="27681" spans="16:30" ht="4.5" customHeight="1" x14ac:dyDescent="0.2">
      <c r="P27681" s="75"/>
      <c r="Q27681" s="75"/>
      <c r="W27681" s="75"/>
      <c r="AD27681" s="77"/>
    </row>
    <row r="27682" spans="16:30" ht="4.5" customHeight="1" x14ac:dyDescent="0.2">
      <c r="P27682" s="75"/>
      <c r="Q27682" s="75"/>
      <c r="W27682" s="75"/>
      <c r="AD27682" s="77"/>
    </row>
    <row r="27683" spans="16:30" ht="4.5" customHeight="1" x14ac:dyDescent="0.2">
      <c r="P27683" s="75"/>
      <c r="Q27683" s="75"/>
      <c r="W27683" s="75"/>
      <c r="AD27683" s="77"/>
    </row>
    <row r="27684" spans="16:30" ht="4.5" customHeight="1" x14ac:dyDescent="0.2">
      <c r="P27684" s="75"/>
      <c r="Q27684" s="75"/>
      <c r="W27684" s="75"/>
      <c r="AD27684" s="77"/>
    </row>
    <row r="27685" spans="16:30" ht="4.5" customHeight="1" x14ac:dyDescent="0.2">
      <c r="P27685" s="75"/>
      <c r="Q27685" s="75"/>
      <c r="W27685" s="75"/>
      <c r="AD27685" s="77"/>
    </row>
    <row r="27686" spans="16:30" ht="4.5" customHeight="1" x14ac:dyDescent="0.2">
      <c r="P27686" s="75"/>
      <c r="Q27686" s="75"/>
      <c r="W27686" s="75"/>
      <c r="AD27686" s="77"/>
    </row>
    <row r="27687" spans="16:30" ht="4.5" customHeight="1" x14ac:dyDescent="0.2">
      <c r="P27687" s="75"/>
      <c r="Q27687" s="75"/>
      <c r="W27687" s="75"/>
      <c r="AD27687" s="77"/>
    </row>
    <row r="27688" spans="16:30" ht="4.5" customHeight="1" x14ac:dyDescent="0.2">
      <c r="P27688" s="75"/>
      <c r="Q27688" s="75"/>
      <c r="W27688" s="75"/>
      <c r="AD27688" s="77"/>
    </row>
    <row r="27689" spans="16:30" ht="4.5" customHeight="1" x14ac:dyDescent="0.2">
      <c r="P27689" s="75"/>
      <c r="Q27689" s="75"/>
      <c r="W27689" s="75"/>
      <c r="AD27689" s="77"/>
    </row>
    <row r="27690" spans="16:30" ht="4.5" customHeight="1" x14ac:dyDescent="0.2">
      <c r="P27690" s="75"/>
      <c r="Q27690" s="75"/>
      <c r="W27690" s="75"/>
      <c r="AD27690" s="77"/>
    </row>
    <row r="27691" spans="16:30" ht="4.5" customHeight="1" x14ac:dyDescent="0.2">
      <c r="P27691" s="75"/>
      <c r="Q27691" s="75"/>
      <c r="W27691" s="75"/>
      <c r="AD27691" s="77"/>
    </row>
    <row r="27692" spans="16:30" ht="4.5" customHeight="1" x14ac:dyDescent="0.2">
      <c r="P27692" s="75"/>
      <c r="Q27692" s="75"/>
      <c r="W27692" s="75"/>
      <c r="AD27692" s="77"/>
    </row>
    <row r="27693" spans="16:30" ht="4.5" customHeight="1" x14ac:dyDescent="0.2">
      <c r="P27693" s="75"/>
      <c r="Q27693" s="75"/>
      <c r="W27693" s="75"/>
      <c r="AD27693" s="77"/>
    </row>
    <row r="27694" spans="16:30" ht="4.5" customHeight="1" x14ac:dyDescent="0.2">
      <c r="P27694" s="75"/>
      <c r="Q27694" s="75"/>
      <c r="W27694" s="75"/>
      <c r="AD27694" s="77"/>
    </row>
    <row r="27695" spans="16:30" ht="4.5" customHeight="1" x14ac:dyDescent="0.2">
      <c r="P27695" s="75"/>
      <c r="Q27695" s="75"/>
      <c r="W27695" s="75"/>
      <c r="AD27695" s="77"/>
    </row>
    <row r="27696" spans="16:30" ht="4.5" customHeight="1" x14ac:dyDescent="0.2">
      <c r="P27696" s="75"/>
      <c r="Q27696" s="75"/>
      <c r="W27696" s="75"/>
      <c r="AD27696" s="77"/>
    </row>
    <row r="27697" spans="16:30" ht="4.5" customHeight="1" x14ac:dyDescent="0.2">
      <c r="P27697" s="75"/>
      <c r="Q27697" s="75"/>
      <c r="W27697" s="75"/>
      <c r="AD27697" s="77"/>
    </row>
    <row r="27698" spans="16:30" ht="4.5" customHeight="1" x14ac:dyDescent="0.2">
      <c r="P27698" s="75"/>
      <c r="Q27698" s="75"/>
      <c r="W27698" s="75"/>
      <c r="AD27698" s="77"/>
    </row>
    <row r="27699" spans="16:30" ht="4.5" customHeight="1" x14ac:dyDescent="0.2">
      <c r="P27699" s="75"/>
      <c r="Q27699" s="75"/>
      <c r="W27699" s="75"/>
      <c r="AD27699" s="77"/>
    </row>
    <row r="27700" spans="16:30" ht="4.5" customHeight="1" x14ac:dyDescent="0.2">
      <c r="P27700" s="75"/>
      <c r="Q27700" s="75"/>
      <c r="W27700" s="75"/>
      <c r="AD27700" s="77"/>
    </row>
    <row r="27701" spans="16:30" ht="4.5" customHeight="1" x14ac:dyDescent="0.2">
      <c r="P27701" s="75"/>
      <c r="Q27701" s="75"/>
      <c r="W27701" s="75"/>
      <c r="AD27701" s="77"/>
    </row>
    <row r="27702" spans="16:30" ht="4.5" customHeight="1" x14ac:dyDescent="0.2">
      <c r="P27702" s="75"/>
      <c r="Q27702" s="75"/>
      <c r="W27702" s="75"/>
      <c r="AD27702" s="77"/>
    </row>
    <row r="27703" spans="16:30" ht="4.5" customHeight="1" x14ac:dyDescent="0.2">
      <c r="P27703" s="75"/>
      <c r="Q27703" s="75"/>
      <c r="W27703" s="75"/>
      <c r="AD27703" s="77"/>
    </row>
    <row r="27704" spans="16:30" ht="4.5" customHeight="1" x14ac:dyDescent="0.2">
      <c r="P27704" s="75"/>
      <c r="Q27704" s="75"/>
      <c r="W27704" s="75"/>
      <c r="AD27704" s="77"/>
    </row>
    <row r="27705" spans="16:30" ht="4.5" customHeight="1" x14ac:dyDescent="0.2">
      <c r="P27705" s="75"/>
      <c r="Q27705" s="75"/>
      <c r="W27705" s="75"/>
      <c r="AD27705" s="77"/>
    </row>
    <row r="27706" spans="16:30" ht="4.5" customHeight="1" x14ac:dyDescent="0.2">
      <c r="P27706" s="75"/>
      <c r="Q27706" s="75"/>
      <c r="W27706" s="75"/>
      <c r="AD27706" s="77"/>
    </row>
    <row r="27707" spans="16:30" ht="4.5" customHeight="1" x14ac:dyDescent="0.2">
      <c r="P27707" s="75"/>
      <c r="Q27707" s="75"/>
      <c r="W27707" s="75"/>
      <c r="AD27707" s="77"/>
    </row>
    <row r="27708" spans="16:30" ht="4.5" customHeight="1" x14ac:dyDescent="0.2">
      <c r="P27708" s="75"/>
      <c r="Q27708" s="75"/>
      <c r="W27708" s="75"/>
      <c r="AD27708" s="77"/>
    </row>
    <row r="27709" spans="16:30" ht="4.5" customHeight="1" x14ac:dyDescent="0.2">
      <c r="P27709" s="75"/>
      <c r="Q27709" s="75"/>
      <c r="W27709" s="75"/>
      <c r="AD27709" s="77"/>
    </row>
    <row r="27710" spans="16:30" ht="4.5" customHeight="1" x14ac:dyDescent="0.2">
      <c r="P27710" s="75"/>
      <c r="Q27710" s="75"/>
      <c r="W27710" s="75"/>
      <c r="AD27710" s="77"/>
    </row>
    <row r="27711" spans="16:30" ht="4.5" customHeight="1" x14ac:dyDescent="0.2">
      <c r="P27711" s="75"/>
      <c r="Q27711" s="75"/>
      <c r="W27711" s="75"/>
      <c r="AD27711" s="77"/>
    </row>
    <row r="27712" spans="16:30" ht="4.5" customHeight="1" x14ac:dyDescent="0.2">
      <c r="P27712" s="75"/>
      <c r="Q27712" s="75"/>
      <c r="W27712" s="75"/>
      <c r="AD27712" s="77"/>
    </row>
    <row r="27713" spans="16:30" ht="4.5" customHeight="1" x14ac:dyDescent="0.2">
      <c r="P27713" s="75"/>
      <c r="Q27713" s="75"/>
      <c r="W27713" s="75"/>
      <c r="AD27713" s="77"/>
    </row>
    <row r="27714" spans="16:30" ht="4.5" customHeight="1" x14ac:dyDescent="0.2">
      <c r="P27714" s="75"/>
      <c r="Q27714" s="75"/>
      <c r="W27714" s="75"/>
      <c r="AD27714" s="77"/>
    </row>
    <row r="27715" spans="16:30" ht="4.5" customHeight="1" x14ac:dyDescent="0.2">
      <c r="P27715" s="75"/>
      <c r="Q27715" s="75"/>
      <c r="W27715" s="75"/>
      <c r="AD27715" s="77"/>
    </row>
    <row r="27716" spans="16:30" ht="4.5" customHeight="1" x14ac:dyDescent="0.2">
      <c r="P27716" s="75"/>
      <c r="Q27716" s="75"/>
      <c r="W27716" s="75"/>
      <c r="AD27716" s="77"/>
    </row>
    <row r="27717" spans="16:30" ht="4.5" customHeight="1" x14ac:dyDescent="0.2">
      <c r="P27717" s="75"/>
      <c r="Q27717" s="75"/>
      <c r="W27717" s="75"/>
      <c r="AD27717" s="77"/>
    </row>
    <row r="27718" spans="16:30" ht="4.5" customHeight="1" x14ac:dyDescent="0.2">
      <c r="P27718" s="75"/>
      <c r="Q27718" s="75"/>
      <c r="W27718" s="75"/>
      <c r="AD27718" s="77"/>
    </row>
    <row r="27719" spans="16:30" ht="4.5" customHeight="1" x14ac:dyDescent="0.2">
      <c r="P27719" s="75"/>
      <c r="Q27719" s="75"/>
      <c r="W27719" s="75"/>
      <c r="AD27719" s="77"/>
    </row>
    <row r="27720" spans="16:30" ht="4.5" customHeight="1" x14ac:dyDescent="0.2">
      <c r="P27720" s="75"/>
      <c r="Q27720" s="75"/>
      <c r="W27720" s="75"/>
      <c r="AD27720" s="77"/>
    </row>
    <row r="27721" spans="16:30" ht="4.5" customHeight="1" x14ac:dyDescent="0.2">
      <c r="P27721" s="75"/>
      <c r="Q27721" s="75"/>
      <c r="W27721" s="75"/>
      <c r="AD27721" s="77"/>
    </row>
    <row r="27722" spans="16:30" ht="4.5" customHeight="1" x14ac:dyDescent="0.2">
      <c r="P27722" s="75"/>
      <c r="Q27722" s="75"/>
      <c r="W27722" s="75"/>
      <c r="AD27722" s="77"/>
    </row>
    <row r="27723" spans="16:30" ht="4.5" customHeight="1" x14ac:dyDescent="0.2">
      <c r="P27723" s="75"/>
      <c r="Q27723" s="75"/>
      <c r="W27723" s="75"/>
      <c r="AD27723" s="77"/>
    </row>
    <row r="27724" spans="16:30" ht="4.5" customHeight="1" x14ac:dyDescent="0.2">
      <c r="P27724" s="75"/>
      <c r="Q27724" s="75"/>
      <c r="W27724" s="75"/>
      <c r="AD27724" s="77"/>
    </row>
    <row r="27725" spans="16:30" ht="4.5" customHeight="1" x14ac:dyDescent="0.2">
      <c r="P27725" s="75"/>
      <c r="Q27725" s="75"/>
      <c r="W27725" s="75"/>
      <c r="AD27725" s="77"/>
    </row>
    <row r="27726" spans="16:30" ht="4.5" customHeight="1" x14ac:dyDescent="0.2">
      <c r="P27726" s="75"/>
      <c r="Q27726" s="75"/>
      <c r="W27726" s="75"/>
      <c r="AD27726" s="77"/>
    </row>
    <row r="27727" spans="16:30" ht="4.5" customHeight="1" x14ac:dyDescent="0.2">
      <c r="P27727" s="75"/>
      <c r="Q27727" s="75"/>
      <c r="W27727" s="75"/>
      <c r="AD27727" s="77"/>
    </row>
    <row r="27728" spans="16:30" ht="4.5" customHeight="1" x14ac:dyDescent="0.2">
      <c r="P27728" s="75"/>
      <c r="Q27728" s="75"/>
      <c r="W27728" s="75"/>
      <c r="AD27728" s="77"/>
    </row>
    <row r="27729" spans="16:30" ht="4.5" customHeight="1" x14ac:dyDescent="0.2">
      <c r="P27729" s="75"/>
      <c r="Q27729" s="75"/>
      <c r="W27729" s="75"/>
      <c r="AD27729" s="77"/>
    </row>
    <row r="27730" spans="16:30" ht="4.5" customHeight="1" x14ac:dyDescent="0.2">
      <c r="P27730" s="75"/>
      <c r="Q27730" s="75"/>
      <c r="W27730" s="75"/>
      <c r="AD27730" s="77"/>
    </row>
    <row r="27731" spans="16:30" ht="4.5" customHeight="1" x14ac:dyDescent="0.2">
      <c r="P27731" s="75"/>
      <c r="Q27731" s="75"/>
      <c r="W27731" s="75"/>
      <c r="AD27731" s="77"/>
    </row>
    <row r="27732" spans="16:30" ht="4.5" customHeight="1" x14ac:dyDescent="0.2">
      <c r="P27732" s="75"/>
      <c r="Q27732" s="75"/>
      <c r="W27732" s="75"/>
      <c r="AD27732" s="77"/>
    </row>
    <row r="27733" spans="16:30" ht="4.5" customHeight="1" x14ac:dyDescent="0.2">
      <c r="P27733" s="75"/>
      <c r="Q27733" s="75"/>
      <c r="W27733" s="75"/>
      <c r="AD27733" s="77"/>
    </row>
    <row r="27734" spans="16:30" ht="4.5" customHeight="1" x14ac:dyDescent="0.2">
      <c r="P27734" s="75"/>
      <c r="Q27734" s="75"/>
      <c r="W27734" s="75"/>
      <c r="AD27734" s="77"/>
    </row>
    <row r="27735" spans="16:30" ht="4.5" customHeight="1" x14ac:dyDescent="0.2">
      <c r="P27735" s="75"/>
      <c r="Q27735" s="75"/>
      <c r="W27735" s="75"/>
      <c r="AD27735" s="77"/>
    </row>
    <row r="27736" spans="16:30" ht="4.5" customHeight="1" x14ac:dyDescent="0.2">
      <c r="P27736" s="75"/>
      <c r="Q27736" s="75"/>
      <c r="W27736" s="75"/>
      <c r="AD27736" s="77"/>
    </row>
    <row r="27737" spans="16:30" ht="4.5" customHeight="1" x14ac:dyDescent="0.2">
      <c r="P27737" s="75"/>
      <c r="Q27737" s="75"/>
      <c r="W27737" s="75"/>
      <c r="AD27737" s="77"/>
    </row>
    <row r="27738" spans="16:30" ht="4.5" customHeight="1" x14ac:dyDescent="0.2">
      <c r="P27738" s="75"/>
      <c r="Q27738" s="75"/>
      <c r="W27738" s="75"/>
      <c r="AD27738" s="77"/>
    </row>
    <row r="27739" spans="16:30" ht="4.5" customHeight="1" x14ac:dyDescent="0.2">
      <c r="P27739" s="75"/>
      <c r="Q27739" s="75"/>
      <c r="W27739" s="75"/>
      <c r="AD27739" s="77"/>
    </row>
    <row r="27740" spans="16:30" ht="4.5" customHeight="1" x14ac:dyDescent="0.2">
      <c r="P27740" s="75"/>
      <c r="Q27740" s="75"/>
      <c r="W27740" s="75"/>
      <c r="AD27740" s="77"/>
    </row>
    <row r="27741" spans="16:30" ht="4.5" customHeight="1" x14ac:dyDescent="0.2">
      <c r="P27741" s="75"/>
      <c r="Q27741" s="75"/>
      <c r="W27741" s="75"/>
      <c r="AD27741" s="77"/>
    </row>
    <row r="27742" spans="16:30" ht="4.5" customHeight="1" x14ac:dyDescent="0.2">
      <c r="P27742" s="75"/>
      <c r="Q27742" s="75"/>
      <c r="W27742" s="75"/>
      <c r="AD27742" s="77"/>
    </row>
    <row r="27743" spans="16:30" ht="4.5" customHeight="1" x14ac:dyDescent="0.2">
      <c r="P27743" s="75"/>
      <c r="Q27743" s="75"/>
      <c r="W27743" s="75"/>
      <c r="AD27743" s="77"/>
    </row>
    <row r="27744" spans="16:30" ht="4.5" customHeight="1" x14ac:dyDescent="0.2">
      <c r="P27744" s="75"/>
      <c r="Q27744" s="75"/>
      <c r="W27744" s="75"/>
      <c r="AD27744" s="77"/>
    </row>
    <row r="27745" spans="16:30" ht="4.5" customHeight="1" x14ac:dyDescent="0.2">
      <c r="P27745" s="75"/>
      <c r="Q27745" s="75"/>
      <c r="W27745" s="75"/>
      <c r="AD27745" s="77"/>
    </row>
    <row r="27746" spans="16:30" ht="4.5" customHeight="1" x14ac:dyDescent="0.2">
      <c r="P27746" s="75"/>
      <c r="Q27746" s="75"/>
      <c r="W27746" s="75"/>
      <c r="AD27746" s="77"/>
    </row>
    <row r="27747" spans="16:30" ht="4.5" customHeight="1" x14ac:dyDescent="0.2">
      <c r="P27747" s="75"/>
      <c r="Q27747" s="75"/>
      <c r="W27747" s="75"/>
      <c r="AD27747" s="77"/>
    </row>
    <row r="27748" spans="16:30" ht="4.5" customHeight="1" x14ac:dyDescent="0.2">
      <c r="P27748" s="75"/>
      <c r="Q27748" s="75"/>
      <c r="W27748" s="75"/>
      <c r="AD27748" s="77"/>
    </row>
    <row r="27749" spans="16:30" ht="4.5" customHeight="1" x14ac:dyDescent="0.2">
      <c r="P27749" s="75"/>
      <c r="Q27749" s="75"/>
      <c r="W27749" s="75"/>
      <c r="AD27749" s="77"/>
    </row>
    <row r="27750" spans="16:30" ht="4.5" customHeight="1" x14ac:dyDescent="0.2">
      <c r="P27750" s="75"/>
      <c r="Q27750" s="75"/>
      <c r="W27750" s="75"/>
      <c r="AD27750" s="77"/>
    </row>
    <row r="27751" spans="16:30" ht="4.5" customHeight="1" x14ac:dyDescent="0.2">
      <c r="P27751" s="75"/>
      <c r="Q27751" s="75"/>
      <c r="W27751" s="75"/>
      <c r="AD27751" s="77"/>
    </row>
    <row r="27752" spans="16:30" ht="4.5" customHeight="1" x14ac:dyDescent="0.2">
      <c r="P27752" s="75"/>
      <c r="Q27752" s="75"/>
      <c r="W27752" s="75"/>
      <c r="AD27752" s="77"/>
    </row>
    <row r="27753" spans="16:30" ht="4.5" customHeight="1" x14ac:dyDescent="0.2">
      <c r="P27753" s="75"/>
      <c r="Q27753" s="75"/>
      <c r="W27753" s="75"/>
      <c r="AD27753" s="77"/>
    </row>
    <row r="27754" spans="16:30" ht="4.5" customHeight="1" x14ac:dyDescent="0.2">
      <c r="P27754" s="75"/>
      <c r="Q27754" s="75"/>
      <c r="W27754" s="75"/>
      <c r="AD27754" s="77"/>
    </row>
    <row r="27755" spans="16:30" ht="4.5" customHeight="1" x14ac:dyDescent="0.2">
      <c r="P27755" s="75"/>
      <c r="Q27755" s="75"/>
      <c r="W27755" s="75"/>
      <c r="AD27755" s="77"/>
    </row>
    <row r="27756" spans="16:30" ht="4.5" customHeight="1" x14ac:dyDescent="0.2">
      <c r="P27756" s="75"/>
      <c r="Q27756" s="75"/>
      <c r="W27756" s="75"/>
      <c r="AD27756" s="77"/>
    </row>
    <row r="27757" spans="16:30" ht="4.5" customHeight="1" x14ac:dyDescent="0.2">
      <c r="P27757" s="75"/>
      <c r="Q27757" s="75"/>
      <c r="W27757" s="75"/>
      <c r="AD27757" s="77"/>
    </row>
    <row r="27758" spans="16:30" ht="4.5" customHeight="1" x14ac:dyDescent="0.2">
      <c r="P27758" s="75"/>
      <c r="Q27758" s="75"/>
      <c r="W27758" s="75"/>
      <c r="AD27758" s="77"/>
    </row>
    <row r="27759" spans="16:30" ht="4.5" customHeight="1" x14ac:dyDescent="0.2">
      <c r="P27759" s="75"/>
      <c r="Q27759" s="75"/>
      <c r="W27759" s="75"/>
      <c r="AD27759" s="77"/>
    </row>
    <row r="27760" spans="16:30" ht="4.5" customHeight="1" x14ac:dyDescent="0.2">
      <c r="P27760" s="75"/>
      <c r="Q27760" s="75"/>
      <c r="W27760" s="75"/>
      <c r="AD27760" s="77"/>
    </row>
    <row r="27761" spans="16:30" ht="4.5" customHeight="1" x14ac:dyDescent="0.2">
      <c r="P27761" s="75"/>
      <c r="Q27761" s="75"/>
      <c r="W27761" s="75"/>
      <c r="AD27761" s="77"/>
    </row>
    <row r="27762" spans="16:30" ht="4.5" customHeight="1" x14ac:dyDescent="0.2">
      <c r="P27762" s="75"/>
      <c r="Q27762" s="75"/>
      <c r="W27762" s="75"/>
      <c r="AD27762" s="77"/>
    </row>
    <row r="27763" spans="16:30" ht="4.5" customHeight="1" x14ac:dyDescent="0.2">
      <c r="P27763" s="75"/>
      <c r="Q27763" s="75"/>
      <c r="W27763" s="75"/>
      <c r="AD27763" s="77"/>
    </row>
    <row r="27764" spans="16:30" ht="4.5" customHeight="1" x14ac:dyDescent="0.2">
      <c r="P27764" s="75"/>
      <c r="Q27764" s="75"/>
      <c r="W27764" s="75"/>
      <c r="AD27764" s="77"/>
    </row>
    <row r="27765" spans="16:30" ht="4.5" customHeight="1" x14ac:dyDescent="0.2">
      <c r="P27765" s="75"/>
      <c r="Q27765" s="75"/>
      <c r="W27765" s="75"/>
      <c r="AD27765" s="77"/>
    </row>
    <row r="27766" spans="16:30" ht="4.5" customHeight="1" x14ac:dyDescent="0.2">
      <c r="P27766" s="75"/>
      <c r="Q27766" s="75"/>
      <c r="W27766" s="75"/>
      <c r="AD27766" s="77"/>
    </row>
    <row r="27767" spans="16:30" ht="4.5" customHeight="1" x14ac:dyDescent="0.2">
      <c r="P27767" s="75"/>
      <c r="Q27767" s="75"/>
      <c r="W27767" s="75"/>
      <c r="AD27767" s="77"/>
    </row>
    <row r="27768" spans="16:30" ht="4.5" customHeight="1" x14ac:dyDescent="0.2">
      <c r="P27768" s="75"/>
      <c r="Q27768" s="75"/>
      <c r="W27768" s="75"/>
      <c r="AD27768" s="77"/>
    </row>
    <row r="27769" spans="16:30" ht="4.5" customHeight="1" x14ac:dyDescent="0.2">
      <c r="P27769" s="75"/>
      <c r="Q27769" s="75"/>
      <c r="W27769" s="75"/>
      <c r="AD27769" s="77"/>
    </row>
    <row r="27770" spans="16:30" ht="4.5" customHeight="1" x14ac:dyDescent="0.2">
      <c r="P27770" s="75"/>
      <c r="Q27770" s="75"/>
      <c r="W27770" s="75"/>
      <c r="AD27770" s="77"/>
    </row>
    <row r="27771" spans="16:30" ht="4.5" customHeight="1" x14ac:dyDescent="0.2">
      <c r="P27771" s="75"/>
      <c r="Q27771" s="75"/>
      <c r="W27771" s="75"/>
      <c r="AD27771" s="77"/>
    </row>
    <row r="27772" spans="16:30" ht="4.5" customHeight="1" x14ac:dyDescent="0.2">
      <c r="P27772" s="75"/>
      <c r="Q27772" s="75"/>
      <c r="W27772" s="75"/>
      <c r="AD27772" s="77"/>
    </row>
    <row r="27773" spans="16:30" ht="4.5" customHeight="1" x14ac:dyDescent="0.2">
      <c r="P27773" s="75"/>
      <c r="Q27773" s="75"/>
      <c r="W27773" s="75"/>
      <c r="AD27773" s="77"/>
    </row>
    <row r="27774" spans="16:30" ht="4.5" customHeight="1" x14ac:dyDescent="0.2">
      <c r="P27774" s="75"/>
      <c r="Q27774" s="75"/>
      <c r="W27774" s="75"/>
      <c r="AD27774" s="77"/>
    </row>
    <row r="27775" spans="16:30" ht="4.5" customHeight="1" x14ac:dyDescent="0.2">
      <c r="P27775" s="75"/>
      <c r="Q27775" s="75"/>
      <c r="W27775" s="75"/>
      <c r="AD27775" s="77"/>
    </row>
    <row r="27776" spans="16:30" ht="4.5" customHeight="1" x14ac:dyDescent="0.2">
      <c r="P27776" s="75"/>
      <c r="Q27776" s="75"/>
      <c r="W27776" s="75"/>
      <c r="AD27776" s="77"/>
    </row>
    <row r="27777" spans="16:30" ht="4.5" customHeight="1" x14ac:dyDescent="0.2">
      <c r="P27777" s="75"/>
      <c r="Q27777" s="75"/>
      <c r="W27777" s="75"/>
      <c r="AD27777" s="77"/>
    </row>
    <row r="27778" spans="16:30" ht="4.5" customHeight="1" x14ac:dyDescent="0.2">
      <c r="P27778" s="75"/>
      <c r="Q27778" s="75"/>
      <c r="W27778" s="75"/>
      <c r="AD27778" s="77"/>
    </row>
    <row r="27779" spans="16:30" ht="4.5" customHeight="1" x14ac:dyDescent="0.2">
      <c r="P27779" s="75"/>
      <c r="Q27779" s="75"/>
      <c r="W27779" s="75"/>
      <c r="AD27779" s="77"/>
    </row>
    <row r="27780" spans="16:30" ht="4.5" customHeight="1" x14ac:dyDescent="0.2">
      <c r="P27780" s="75"/>
      <c r="Q27780" s="75"/>
      <c r="W27780" s="75"/>
      <c r="AD27780" s="77"/>
    </row>
    <row r="27781" spans="16:30" ht="4.5" customHeight="1" x14ac:dyDescent="0.2">
      <c r="P27781" s="75"/>
      <c r="Q27781" s="75"/>
      <c r="W27781" s="75"/>
      <c r="AD27781" s="77"/>
    </row>
    <row r="27782" spans="16:30" ht="4.5" customHeight="1" x14ac:dyDescent="0.2">
      <c r="P27782" s="75"/>
      <c r="Q27782" s="75"/>
      <c r="W27782" s="75"/>
      <c r="AD27782" s="77"/>
    </row>
    <row r="27783" spans="16:30" ht="4.5" customHeight="1" x14ac:dyDescent="0.2">
      <c r="P27783" s="75"/>
      <c r="Q27783" s="75"/>
      <c r="W27783" s="75"/>
      <c r="AD27783" s="77"/>
    </row>
    <row r="27784" spans="16:30" ht="4.5" customHeight="1" x14ac:dyDescent="0.2">
      <c r="P27784" s="75"/>
      <c r="Q27784" s="75"/>
      <c r="W27784" s="75"/>
      <c r="AD27784" s="77"/>
    </row>
    <row r="27785" spans="16:30" ht="4.5" customHeight="1" x14ac:dyDescent="0.2">
      <c r="P27785" s="75"/>
      <c r="Q27785" s="75"/>
      <c r="W27785" s="75"/>
      <c r="AD27785" s="77"/>
    </row>
    <row r="27786" spans="16:30" ht="4.5" customHeight="1" x14ac:dyDescent="0.2">
      <c r="P27786" s="75"/>
      <c r="Q27786" s="75"/>
      <c r="W27786" s="75"/>
      <c r="AD27786" s="77"/>
    </row>
    <row r="27787" spans="16:30" ht="4.5" customHeight="1" x14ac:dyDescent="0.2">
      <c r="P27787" s="75"/>
      <c r="Q27787" s="75"/>
      <c r="W27787" s="75"/>
      <c r="AD27787" s="77"/>
    </row>
    <row r="27788" spans="16:30" ht="4.5" customHeight="1" x14ac:dyDescent="0.2">
      <c r="P27788" s="75"/>
      <c r="Q27788" s="75"/>
      <c r="W27788" s="75"/>
      <c r="AD27788" s="77"/>
    </row>
    <row r="27789" spans="16:30" ht="4.5" customHeight="1" x14ac:dyDescent="0.2">
      <c r="P27789" s="75"/>
      <c r="Q27789" s="75"/>
      <c r="W27789" s="75"/>
      <c r="AD27789" s="77"/>
    </row>
    <row r="27790" spans="16:30" ht="4.5" customHeight="1" x14ac:dyDescent="0.2">
      <c r="P27790" s="75"/>
      <c r="Q27790" s="75"/>
      <c r="W27790" s="75"/>
      <c r="AD27790" s="77"/>
    </row>
    <row r="27791" spans="16:30" ht="4.5" customHeight="1" x14ac:dyDescent="0.2">
      <c r="P27791" s="75"/>
      <c r="Q27791" s="75"/>
      <c r="W27791" s="75"/>
      <c r="AD27791" s="77"/>
    </row>
    <row r="27792" spans="16:30" ht="4.5" customHeight="1" x14ac:dyDescent="0.2">
      <c r="P27792" s="75"/>
      <c r="Q27792" s="75"/>
      <c r="W27792" s="75"/>
      <c r="AD27792" s="77"/>
    </row>
    <row r="27793" spans="16:30" ht="4.5" customHeight="1" x14ac:dyDescent="0.2">
      <c r="P27793" s="75"/>
      <c r="Q27793" s="75"/>
      <c r="W27793" s="75"/>
      <c r="AD27793" s="77"/>
    </row>
    <row r="27794" spans="16:30" ht="4.5" customHeight="1" x14ac:dyDescent="0.2">
      <c r="P27794" s="75"/>
      <c r="Q27794" s="75"/>
      <c r="W27794" s="75"/>
      <c r="AD27794" s="77"/>
    </row>
    <row r="27795" spans="16:30" ht="4.5" customHeight="1" x14ac:dyDescent="0.2">
      <c r="P27795" s="75"/>
      <c r="Q27795" s="75"/>
      <c r="W27795" s="75"/>
      <c r="AD27795" s="77"/>
    </row>
    <row r="27796" spans="16:30" ht="4.5" customHeight="1" x14ac:dyDescent="0.2">
      <c r="P27796" s="75"/>
      <c r="Q27796" s="75"/>
      <c r="W27796" s="75"/>
      <c r="AD27796" s="77"/>
    </row>
    <row r="27797" spans="16:30" ht="4.5" customHeight="1" x14ac:dyDescent="0.2">
      <c r="P27797" s="75"/>
      <c r="Q27797" s="75"/>
      <c r="W27797" s="75"/>
      <c r="AD27797" s="77"/>
    </row>
    <row r="27798" spans="16:30" ht="4.5" customHeight="1" x14ac:dyDescent="0.2">
      <c r="P27798" s="75"/>
      <c r="Q27798" s="75"/>
      <c r="W27798" s="75"/>
      <c r="AD27798" s="77"/>
    </row>
    <row r="27799" spans="16:30" ht="4.5" customHeight="1" x14ac:dyDescent="0.2">
      <c r="P27799" s="75"/>
      <c r="Q27799" s="75"/>
      <c r="W27799" s="75"/>
      <c r="AD27799" s="77"/>
    </row>
    <row r="27800" spans="16:30" ht="4.5" customHeight="1" x14ac:dyDescent="0.2">
      <c r="P27800" s="75"/>
      <c r="Q27800" s="75"/>
      <c r="W27800" s="75"/>
      <c r="AD27800" s="77"/>
    </row>
    <row r="27801" spans="16:30" ht="4.5" customHeight="1" x14ac:dyDescent="0.2">
      <c r="P27801" s="75"/>
      <c r="Q27801" s="75"/>
      <c r="W27801" s="75"/>
      <c r="AD27801" s="77"/>
    </row>
    <row r="27802" spans="16:30" ht="4.5" customHeight="1" x14ac:dyDescent="0.2">
      <c r="P27802" s="75"/>
      <c r="Q27802" s="75"/>
      <c r="W27802" s="75"/>
      <c r="AD27802" s="77"/>
    </row>
    <row r="27803" spans="16:30" ht="4.5" customHeight="1" x14ac:dyDescent="0.2">
      <c r="P27803" s="75"/>
      <c r="Q27803" s="75"/>
      <c r="W27803" s="75"/>
      <c r="AD27803" s="77"/>
    </row>
    <row r="27804" spans="16:30" ht="4.5" customHeight="1" x14ac:dyDescent="0.2">
      <c r="P27804" s="75"/>
      <c r="Q27804" s="75"/>
      <c r="W27804" s="75"/>
      <c r="AD27804" s="77"/>
    </row>
    <row r="27805" spans="16:30" ht="4.5" customHeight="1" x14ac:dyDescent="0.2">
      <c r="P27805" s="75"/>
      <c r="Q27805" s="75"/>
      <c r="W27805" s="75"/>
      <c r="AD27805" s="77"/>
    </row>
    <row r="27806" spans="16:30" ht="4.5" customHeight="1" x14ac:dyDescent="0.2">
      <c r="P27806" s="75"/>
      <c r="Q27806" s="75"/>
      <c r="W27806" s="75"/>
      <c r="AD27806" s="77"/>
    </row>
    <row r="27807" spans="16:30" ht="4.5" customHeight="1" x14ac:dyDescent="0.2">
      <c r="P27807" s="75"/>
      <c r="Q27807" s="75"/>
      <c r="W27807" s="75"/>
      <c r="AD27807" s="77"/>
    </row>
    <row r="27808" spans="16:30" ht="4.5" customHeight="1" x14ac:dyDescent="0.2">
      <c r="P27808" s="75"/>
      <c r="Q27808" s="75"/>
      <c r="W27808" s="75"/>
      <c r="AD27808" s="77"/>
    </row>
    <row r="27809" spans="16:30" ht="4.5" customHeight="1" x14ac:dyDescent="0.2">
      <c r="P27809" s="75"/>
      <c r="Q27809" s="75"/>
      <c r="W27809" s="75"/>
      <c r="AD27809" s="77"/>
    </row>
    <row r="27810" spans="16:30" ht="4.5" customHeight="1" x14ac:dyDescent="0.2">
      <c r="P27810" s="75"/>
      <c r="Q27810" s="75"/>
      <c r="W27810" s="75"/>
      <c r="AD27810" s="77"/>
    </row>
    <row r="27811" spans="16:30" ht="4.5" customHeight="1" x14ac:dyDescent="0.2">
      <c r="P27811" s="75"/>
      <c r="Q27811" s="75"/>
      <c r="W27811" s="75"/>
      <c r="AD27811" s="77"/>
    </row>
    <row r="27812" spans="16:30" ht="4.5" customHeight="1" x14ac:dyDescent="0.2">
      <c r="P27812" s="75"/>
      <c r="Q27812" s="75"/>
      <c r="W27812" s="75"/>
      <c r="AD27812" s="77"/>
    </row>
    <row r="27813" spans="16:30" ht="4.5" customHeight="1" x14ac:dyDescent="0.2">
      <c r="P27813" s="75"/>
      <c r="Q27813" s="75"/>
      <c r="W27813" s="75"/>
      <c r="AD27813" s="77"/>
    </row>
    <row r="27814" spans="16:30" ht="4.5" customHeight="1" x14ac:dyDescent="0.2">
      <c r="P27814" s="75"/>
      <c r="Q27814" s="75"/>
      <c r="W27814" s="75"/>
      <c r="AD27814" s="77"/>
    </row>
    <row r="27815" spans="16:30" ht="4.5" customHeight="1" x14ac:dyDescent="0.2">
      <c r="P27815" s="75"/>
      <c r="Q27815" s="75"/>
      <c r="W27815" s="75"/>
      <c r="AD27815" s="77"/>
    </row>
    <row r="27816" spans="16:30" ht="4.5" customHeight="1" x14ac:dyDescent="0.2">
      <c r="P27816" s="75"/>
      <c r="Q27816" s="75"/>
      <c r="W27816" s="75"/>
      <c r="AD27816" s="77"/>
    </row>
    <row r="27817" spans="16:30" ht="4.5" customHeight="1" x14ac:dyDescent="0.2">
      <c r="P27817" s="75"/>
      <c r="Q27817" s="75"/>
      <c r="W27817" s="75"/>
      <c r="AD27817" s="77"/>
    </row>
    <row r="27818" spans="16:30" ht="4.5" customHeight="1" x14ac:dyDescent="0.2">
      <c r="P27818" s="75"/>
      <c r="Q27818" s="75"/>
      <c r="W27818" s="75"/>
      <c r="AD27818" s="77"/>
    </row>
    <row r="27819" spans="16:30" ht="4.5" customHeight="1" x14ac:dyDescent="0.2">
      <c r="P27819" s="75"/>
      <c r="Q27819" s="75"/>
      <c r="W27819" s="75"/>
      <c r="AD27819" s="77"/>
    </row>
    <row r="27820" spans="16:30" ht="4.5" customHeight="1" x14ac:dyDescent="0.2">
      <c r="P27820" s="75"/>
      <c r="Q27820" s="75"/>
      <c r="W27820" s="75"/>
      <c r="AD27820" s="77"/>
    </row>
    <row r="27821" spans="16:30" ht="4.5" customHeight="1" x14ac:dyDescent="0.2">
      <c r="P27821" s="75"/>
      <c r="Q27821" s="75"/>
      <c r="W27821" s="75"/>
      <c r="AD27821" s="77"/>
    </row>
    <row r="27822" spans="16:30" ht="4.5" customHeight="1" x14ac:dyDescent="0.2">
      <c r="P27822" s="75"/>
      <c r="Q27822" s="75"/>
      <c r="W27822" s="75"/>
      <c r="AD27822" s="77"/>
    </row>
    <row r="27823" spans="16:30" ht="4.5" customHeight="1" x14ac:dyDescent="0.2">
      <c r="P27823" s="75"/>
      <c r="Q27823" s="75"/>
      <c r="W27823" s="75"/>
      <c r="AD27823" s="77"/>
    </row>
    <row r="27824" spans="16:30" ht="4.5" customHeight="1" x14ac:dyDescent="0.2">
      <c r="P27824" s="75"/>
      <c r="Q27824" s="75"/>
      <c r="W27824" s="75"/>
      <c r="AD27824" s="77"/>
    </row>
    <row r="27825" spans="16:30" ht="4.5" customHeight="1" x14ac:dyDescent="0.2">
      <c r="P27825" s="75"/>
      <c r="Q27825" s="75"/>
      <c r="W27825" s="75"/>
      <c r="AD27825" s="77"/>
    </row>
    <row r="27826" spans="16:30" ht="4.5" customHeight="1" x14ac:dyDescent="0.2">
      <c r="P27826" s="75"/>
      <c r="Q27826" s="75"/>
      <c r="W27826" s="75"/>
      <c r="AD27826" s="77"/>
    </row>
    <row r="27827" spans="16:30" ht="4.5" customHeight="1" x14ac:dyDescent="0.2">
      <c r="P27827" s="75"/>
      <c r="Q27827" s="75"/>
      <c r="W27827" s="75"/>
      <c r="AD27827" s="77"/>
    </row>
    <row r="27828" spans="16:30" ht="4.5" customHeight="1" x14ac:dyDescent="0.2">
      <c r="P27828" s="75"/>
      <c r="Q27828" s="75"/>
      <c r="W27828" s="75"/>
      <c r="AD27828" s="77"/>
    </row>
    <row r="27829" spans="16:30" ht="4.5" customHeight="1" x14ac:dyDescent="0.2">
      <c r="P27829" s="75"/>
      <c r="Q27829" s="75"/>
      <c r="W27829" s="75"/>
      <c r="AD27829" s="77"/>
    </row>
    <row r="27830" spans="16:30" ht="4.5" customHeight="1" x14ac:dyDescent="0.2">
      <c r="P27830" s="75"/>
      <c r="Q27830" s="75"/>
      <c r="W27830" s="75"/>
      <c r="AD27830" s="77"/>
    </row>
    <row r="27831" spans="16:30" ht="4.5" customHeight="1" x14ac:dyDescent="0.2">
      <c r="P27831" s="75"/>
      <c r="Q27831" s="75"/>
      <c r="W27831" s="75"/>
      <c r="AD27831" s="77"/>
    </row>
    <row r="27832" spans="16:30" ht="4.5" customHeight="1" x14ac:dyDescent="0.2">
      <c r="P27832" s="75"/>
      <c r="Q27832" s="75"/>
      <c r="W27832" s="75"/>
      <c r="AD27832" s="77"/>
    </row>
    <row r="27833" spans="16:30" ht="4.5" customHeight="1" x14ac:dyDescent="0.2">
      <c r="P27833" s="75"/>
      <c r="Q27833" s="75"/>
      <c r="W27833" s="75"/>
      <c r="AD27833" s="77"/>
    </row>
    <row r="27834" spans="16:30" ht="4.5" customHeight="1" x14ac:dyDescent="0.2">
      <c r="P27834" s="75"/>
      <c r="Q27834" s="75"/>
      <c r="W27834" s="75"/>
      <c r="AD27834" s="77"/>
    </row>
    <row r="27835" spans="16:30" ht="4.5" customHeight="1" x14ac:dyDescent="0.2">
      <c r="P27835" s="75"/>
      <c r="Q27835" s="75"/>
      <c r="W27835" s="75"/>
      <c r="AD27835" s="77"/>
    </row>
    <row r="27836" spans="16:30" ht="4.5" customHeight="1" x14ac:dyDescent="0.2">
      <c r="P27836" s="75"/>
      <c r="Q27836" s="75"/>
      <c r="W27836" s="75"/>
      <c r="AD27836" s="77"/>
    </row>
    <row r="27837" spans="16:30" ht="4.5" customHeight="1" x14ac:dyDescent="0.2">
      <c r="P27837" s="75"/>
      <c r="Q27837" s="75"/>
      <c r="W27837" s="75"/>
      <c r="AD27837" s="77"/>
    </row>
    <row r="27838" spans="16:30" ht="4.5" customHeight="1" x14ac:dyDescent="0.2">
      <c r="P27838" s="75"/>
      <c r="Q27838" s="75"/>
      <c r="W27838" s="75"/>
      <c r="AD27838" s="77"/>
    </row>
    <row r="27839" spans="16:30" ht="4.5" customHeight="1" x14ac:dyDescent="0.2">
      <c r="P27839" s="75"/>
      <c r="Q27839" s="75"/>
      <c r="W27839" s="75"/>
      <c r="AD27839" s="77"/>
    </row>
    <row r="27840" spans="16:30" ht="4.5" customHeight="1" x14ac:dyDescent="0.2">
      <c r="P27840" s="75"/>
      <c r="Q27840" s="75"/>
      <c r="W27840" s="75"/>
      <c r="AD27840" s="77"/>
    </row>
    <row r="27841" spans="16:30" ht="4.5" customHeight="1" x14ac:dyDescent="0.2">
      <c r="P27841" s="75"/>
      <c r="Q27841" s="75"/>
      <c r="W27841" s="75"/>
      <c r="AD27841" s="77"/>
    </row>
    <row r="27842" spans="16:30" ht="4.5" customHeight="1" x14ac:dyDescent="0.2">
      <c r="P27842" s="75"/>
      <c r="Q27842" s="75"/>
      <c r="W27842" s="75"/>
      <c r="AD27842" s="77"/>
    </row>
    <row r="27843" spans="16:30" ht="4.5" customHeight="1" x14ac:dyDescent="0.2">
      <c r="P27843" s="75"/>
      <c r="Q27843" s="75"/>
      <c r="W27843" s="75"/>
      <c r="AD27843" s="77"/>
    </row>
    <row r="27844" spans="16:30" ht="4.5" customHeight="1" x14ac:dyDescent="0.2">
      <c r="P27844" s="75"/>
      <c r="Q27844" s="75"/>
      <c r="W27844" s="75"/>
      <c r="AD27844" s="77"/>
    </row>
    <row r="27845" spans="16:30" ht="4.5" customHeight="1" x14ac:dyDescent="0.2">
      <c r="P27845" s="75"/>
      <c r="Q27845" s="75"/>
      <c r="W27845" s="75"/>
      <c r="AD27845" s="77"/>
    </row>
    <row r="27846" spans="16:30" ht="4.5" customHeight="1" x14ac:dyDescent="0.2">
      <c r="P27846" s="75"/>
      <c r="Q27846" s="75"/>
      <c r="W27846" s="75"/>
      <c r="AD27846" s="77"/>
    </row>
    <row r="27847" spans="16:30" ht="4.5" customHeight="1" x14ac:dyDescent="0.2">
      <c r="P27847" s="75"/>
      <c r="Q27847" s="75"/>
      <c r="W27847" s="75"/>
      <c r="AD27847" s="77"/>
    </row>
    <row r="27848" spans="16:30" ht="4.5" customHeight="1" x14ac:dyDescent="0.2">
      <c r="P27848" s="75"/>
      <c r="Q27848" s="75"/>
      <c r="W27848" s="75"/>
      <c r="AD27848" s="77"/>
    </row>
    <row r="27849" spans="16:30" ht="4.5" customHeight="1" x14ac:dyDescent="0.2">
      <c r="P27849" s="75"/>
      <c r="Q27849" s="75"/>
      <c r="W27849" s="75"/>
      <c r="AD27849" s="77"/>
    </row>
    <row r="27850" spans="16:30" ht="4.5" customHeight="1" x14ac:dyDescent="0.2">
      <c r="P27850" s="75"/>
      <c r="Q27850" s="75"/>
      <c r="W27850" s="75"/>
      <c r="AD27850" s="77"/>
    </row>
    <row r="27851" spans="16:30" ht="4.5" customHeight="1" x14ac:dyDescent="0.2">
      <c r="P27851" s="75"/>
      <c r="Q27851" s="75"/>
      <c r="W27851" s="75"/>
      <c r="AD27851" s="77"/>
    </row>
    <row r="27852" spans="16:30" ht="4.5" customHeight="1" x14ac:dyDescent="0.2">
      <c r="P27852" s="75"/>
      <c r="Q27852" s="75"/>
      <c r="W27852" s="75"/>
      <c r="AD27852" s="77"/>
    </row>
    <row r="27853" spans="16:30" ht="4.5" customHeight="1" x14ac:dyDescent="0.2">
      <c r="P27853" s="75"/>
      <c r="Q27853" s="75"/>
      <c r="W27853" s="75"/>
      <c r="AD27853" s="77"/>
    </row>
    <row r="27854" spans="16:30" ht="4.5" customHeight="1" x14ac:dyDescent="0.2">
      <c r="P27854" s="75"/>
      <c r="Q27854" s="75"/>
      <c r="W27854" s="75"/>
      <c r="AD27854" s="77"/>
    </row>
    <row r="27855" spans="16:30" ht="4.5" customHeight="1" x14ac:dyDescent="0.2">
      <c r="P27855" s="75"/>
      <c r="Q27855" s="75"/>
      <c r="W27855" s="75"/>
      <c r="AD27855" s="77"/>
    </row>
    <row r="27856" spans="16:30" ht="4.5" customHeight="1" x14ac:dyDescent="0.2">
      <c r="P27856" s="75"/>
      <c r="Q27856" s="75"/>
      <c r="W27856" s="75"/>
      <c r="AD27856" s="77"/>
    </row>
    <row r="27857" spans="16:30" ht="4.5" customHeight="1" x14ac:dyDescent="0.2">
      <c r="P27857" s="75"/>
      <c r="Q27857" s="75"/>
      <c r="W27857" s="75"/>
      <c r="AD27857" s="77"/>
    </row>
    <row r="27858" spans="16:30" ht="4.5" customHeight="1" x14ac:dyDescent="0.2">
      <c r="P27858" s="75"/>
      <c r="Q27858" s="75"/>
      <c r="W27858" s="75"/>
      <c r="AD27858" s="77"/>
    </row>
    <row r="27859" spans="16:30" ht="4.5" customHeight="1" x14ac:dyDescent="0.2">
      <c r="P27859" s="75"/>
      <c r="Q27859" s="75"/>
      <c r="W27859" s="75"/>
      <c r="AD27859" s="77"/>
    </row>
    <row r="27860" spans="16:30" ht="4.5" customHeight="1" x14ac:dyDescent="0.2">
      <c r="P27860" s="75"/>
      <c r="Q27860" s="75"/>
      <c r="W27860" s="75"/>
      <c r="AD27860" s="77"/>
    </row>
    <row r="27861" spans="16:30" ht="4.5" customHeight="1" x14ac:dyDescent="0.2">
      <c r="P27861" s="75"/>
      <c r="Q27861" s="75"/>
      <c r="W27861" s="75"/>
      <c r="AD27861" s="77"/>
    </row>
    <row r="27862" spans="16:30" ht="4.5" customHeight="1" x14ac:dyDescent="0.2">
      <c r="P27862" s="75"/>
      <c r="Q27862" s="75"/>
      <c r="W27862" s="75"/>
      <c r="AD27862" s="77"/>
    </row>
    <row r="27863" spans="16:30" ht="4.5" customHeight="1" x14ac:dyDescent="0.2">
      <c r="P27863" s="75"/>
      <c r="Q27863" s="75"/>
      <c r="W27863" s="75"/>
      <c r="AD27863" s="77"/>
    </row>
    <row r="27864" spans="16:30" ht="4.5" customHeight="1" x14ac:dyDescent="0.2">
      <c r="P27864" s="75"/>
      <c r="Q27864" s="75"/>
      <c r="W27864" s="75"/>
      <c r="AD27864" s="77"/>
    </row>
    <row r="27865" spans="16:30" ht="4.5" customHeight="1" x14ac:dyDescent="0.2">
      <c r="P27865" s="75"/>
      <c r="Q27865" s="75"/>
      <c r="W27865" s="75"/>
      <c r="AD27865" s="77"/>
    </row>
    <row r="27866" spans="16:30" ht="4.5" customHeight="1" x14ac:dyDescent="0.2">
      <c r="P27866" s="75"/>
      <c r="Q27866" s="75"/>
      <c r="W27866" s="75"/>
      <c r="AD27866" s="77"/>
    </row>
    <row r="27867" spans="16:30" ht="4.5" customHeight="1" x14ac:dyDescent="0.2">
      <c r="P27867" s="75"/>
      <c r="Q27867" s="75"/>
      <c r="W27867" s="75"/>
      <c r="AD27867" s="77"/>
    </row>
    <row r="27868" spans="16:30" ht="4.5" customHeight="1" x14ac:dyDescent="0.2">
      <c r="P27868" s="75"/>
      <c r="Q27868" s="75"/>
      <c r="W27868" s="75"/>
      <c r="AD27868" s="77"/>
    </row>
    <row r="27869" spans="16:30" ht="4.5" customHeight="1" x14ac:dyDescent="0.2">
      <c r="P27869" s="75"/>
      <c r="Q27869" s="75"/>
      <c r="W27869" s="75"/>
      <c r="AD27869" s="77"/>
    </row>
    <row r="27870" spans="16:30" ht="4.5" customHeight="1" x14ac:dyDescent="0.2">
      <c r="P27870" s="75"/>
      <c r="Q27870" s="75"/>
      <c r="W27870" s="75"/>
      <c r="AD27870" s="77"/>
    </row>
    <row r="27871" spans="16:30" ht="4.5" customHeight="1" x14ac:dyDescent="0.2">
      <c r="P27871" s="75"/>
      <c r="Q27871" s="75"/>
      <c r="W27871" s="75"/>
      <c r="AD27871" s="77"/>
    </row>
    <row r="27872" spans="16:30" ht="4.5" customHeight="1" x14ac:dyDescent="0.2">
      <c r="P27872" s="75"/>
      <c r="Q27872" s="75"/>
      <c r="W27872" s="75"/>
      <c r="AD27872" s="77"/>
    </row>
    <row r="27873" spans="16:30" ht="4.5" customHeight="1" x14ac:dyDescent="0.2">
      <c r="P27873" s="75"/>
      <c r="Q27873" s="75"/>
      <c r="W27873" s="75"/>
      <c r="AD27873" s="77"/>
    </row>
    <row r="27874" spans="16:30" ht="4.5" customHeight="1" x14ac:dyDescent="0.2">
      <c r="P27874" s="75"/>
      <c r="Q27874" s="75"/>
      <c r="W27874" s="75"/>
      <c r="AD27874" s="77"/>
    </row>
    <row r="27875" spans="16:30" ht="4.5" customHeight="1" x14ac:dyDescent="0.2">
      <c r="P27875" s="75"/>
      <c r="Q27875" s="75"/>
      <c r="W27875" s="75"/>
      <c r="AD27875" s="77"/>
    </row>
    <row r="27876" spans="16:30" ht="4.5" customHeight="1" x14ac:dyDescent="0.2">
      <c r="P27876" s="75"/>
      <c r="Q27876" s="75"/>
      <c r="W27876" s="75"/>
      <c r="AD27876" s="77"/>
    </row>
    <row r="27877" spans="16:30" ht="4.5" customHeight="1" x14ac:dyDescent="0.2">
      <c r="P27877" s="75"/>
      <c r="Q27877" s="75"/>
      <c r="W27877" s="75"/>
      <c r="AD27877" s="77"/>
    </row>
    <row r="27878" spans="16:30" ht="4.5" customHeight="1" x14ac:dyDescent="0.2">
      <c r="P27878" s="75"/>
      <c r="Q27878" s="75"/>
      <c r="W27878" s="75"/>
      <c r="AD27878" s="77"/>
    </row>
    <row r="27879" spans="16:30" ht="4.5" customHeight="1" x14ac:dyDescent="0.2">
      <c r="P27879" s="75"/>
      <c r="Q27879" s="75"/>
      <c r="W27879" s="75"/>
      <c r="AD27879" s="77"/>
    </row>
    <row r="27880" spans="16:30" ht="4.5" customHeight="1" x14ac:dyDescent="0.2">
      <c r="P27880" s="75"/>
      <c r="Q27880" s="75"/>
      <c r="W27880" s="75"/>
      <c r="AD27880" s="77"/>
    </row>
    <row r="27881" spans="16:30" ht="4.5" customHeight="1" x14ac:dyDescent="0.2">
      <c r="P27881" s="75"/>
      <c r="Q27881" s="75"/>
      <c r="W27881" s="75"/>
      <c r="AD27881" s="77"/>
    </row>
    <row r="27882" spans="16:30" ht="4.5" customHeight="1" x14ac:dyDescent="0.2">
      <c r="P27882" s="75"/>
      <c r="Q27882" s="75"/>
      <c r="W27882" s="75"/>
      <c r="AD27882" s="77"/>
    </row>
    <row r="27883" spans="16:30" ht="4.5" customHeight="1" x14ac:dyDescent="0.2">
      <c r="P27883" s="75"/>
      <c r="Q27883" s="75"/>
      <c r="W27883" s="75"/>
      <c r="AD27883" s="77"/>
    </row>
    <row r="27884" spans="16:30" ht="4.5" customHeight="1" x14ac:dyDescent="0.2">
      <c r="P27884" s="75"/>
      <c r="Q27884" s="75"/>
      <c r="W27884" s="75"/>
      <c r="AD27884" s="77"/>
    </row>
    <row r="27885" spans="16:30" ht="4.5" customHeight="1" x14ac:dyDescent="0.2">
      <c r="P27885" s="75"/>
      <c r="Q27885" s="75"/>
      <c r="W27885" s="75"/>
      <c r="AD27885" s="77"/>
    </row>
    <row r="27886" spans="16:30" ht="4.5" customHeight="1" x14ac:dyDescent="0.2">
      <c r="P27886" s="75"/>
      <c r="Q27886" s="75"/>
      <c r="W27886" s="75"/>
      <c r="AD27886" s="77"/>
    </row>
    <row r="27887" spans="16:30" ht="4.5" customHeight="1" x14ac:dyDescent="0.2">
      <c r="P27887" s="75"/>
      <c r="Q27887" s="75"/>
      <c r="W27887" s="75"/>
      <c r="AD27887" s="77"/>
    </row>
    <row r="27888" spans="16:30" ht="4.5" customHeight="1" x14ac:dyDescent="0.2">
      <c r="P27888" s="75"/>
      <c r="Q27888" s="75"/>
      <c r="W27888" s="75"/>
      <c r="AD27888" s="77"/>
    </row>
    <row r="27889" spans="16:30" ht="4.5" customHeight="1" x14ac:dyDescent="0.2">
      <c r="P27889" s="75"/>
      <c r="Q27889" s="75"/>
      <c r="W27889" s="75"/>
      <c r="AD27889" s="77"/>
    </row>
    <row r="27890" spans="16:30" ht="4.5" customHeight="1" x14ac:dyDescent="0.2">
      <c r="P27890" s="75"/>
      <c r="Q27890" s="75"/>
      <c r="W27890" s="75"/>
      <c r="AD27890" s="77"/>
    </row>
    <row r="27891" spans="16:30" ht="4.5" customHeight="1" x14ac:dyDescent="0.2">
      <c r="P27891" s="75"/>
      <c r="Q27891" s="75"/>
      <c r="W27891" s="75"/>
      <c r="AD27891" s="77"/>
    </row>
    <row r="27892" spans="16:30" ht="4.5" customHeight="1" x14ac:dyDescent="0.2">
      <c r="P27892" s="75"/>
      <c r="Q27892" s="75"/>
      <c r="W27892" s="75"/>
      <c r="AD27892" s="77"/>
    </row>
    <row r="27893" spans="16:30" ht="4.5" customHeight="1" x14ac:dyDescent="0.2">
      <c r="P27893" s="75"/>
      <c r="Q27893" s="75"/>
      <c r="W27893" s="75"/>
      <c r="AD27893" s="77"/>
    </row>
    <row r="27894" spans="16:30" ht="4.5" customHeight="1" x14ac:dyDescent="0.2">
      <c r="P27894" s="75"/>
      <c r="Q27894" s="75"/>
      <c r="W27894" s="75"/>
      <c r="AD27894" s="77"/>
    </row>
    <row r="27895" spans="16:30" ht="4.5" customHeight="1" x14ac:dyDescent="0.2">
      <c r="P27895" s="75"/>
      <c r="Q27895" s="75"/>
      <c r="W27895" s="75"/>
      <c r="AD27895" s="77"/>
    </row>
    <row r="27896" spans="16:30" ht="4.5" customHeight="1" x14ac:dyDescent="0.2">
      <c r="P27896" s="75"/>
      <c r="Q27896" s="75"/>
      <c r="W27896" s="75"/>
      <c r="AD27896" s="77"/>
    </row>
    <row r="27897" spans="16:30" ht="4.5" customHeight="1" x14ac:dyDescent="0.2">
      <c r="P27897" s="75"/>
      <c r="Q27897" s="75"/>
      <c r="W27897" s="75"/>
      <c r="AD27897" s="77"/>
    </row>
    <row r="27898" spans="16:30" ht="4.5" customHeight="1" x14ac:dyDescent="0.2">
      <c r="P27898" s="75"/>
      <c r="Q27898" s="75"/>
      <c r="W27898" s="75"/>
      <c r="AD27898" s="77"/>
    </row>
    <row r="27899" spans="16:30" ht="4.5" customHeight="1" x14ac:dyDescent="0.2">
      <c r="P27899" s="75"/>
      <c r="Q27899" s="75"/>
      <c r="W27899" s="75"/>
      <c r="AD27899" s="77"/>
    </row>
    <row r="27900" spans="16:30" ht="4.5" customHeight="1" x14ac:dyDescent="0.2">
      <c r="P27900" s="75"/>
      <c r="Q27900" s="75"/>
      <c r="W27900" s="75"/>
      <c r="AD27900" s="77"/>
    </row>
    <row r="27901" spans="16:30" ht="4.5" customHeight="1" x14ac:dyDescent="0.2">
      <c r="P27901" s="75"/>
      <c r="Q27901" s="75"/>
      <c r="W27901" s="75"/>
      <c r="AD27901" s="77"/>
    </row>
    <row r="27902" spans="16:30" ht="4.5" customHeight="1" x14ac:dyDescent="0.2">
      <c r="P27902" s="75"/>
      <c r="Q27902" s="75"/>
      <c r="W27902" s="75"/>
      <c r="AD27902" s="77"/>
    </row>
    <row r="27903" spans="16:30" ht="4.5" customHeight="1" x14ac:dyDescent="0.2">
      <c r="P27903" s="75"/>
      <c r="Q27903" s="75"/>
      <c r="W27903" s="75"/>
      <c r="AD27903" s="77"/>
    </row>
    <row r="27904" spans="16:30" ht="4.5" customHeight="1" x14ac:dyDescent="0.2">
      <c r="P27904" s="75"/>
      <c r="Q27904" s="75"/>
      <c r="W27904" s="75"/>
      <c r="AD27904" s="77"/>
    </row>
    <row r="27905" spans="16:30" ht="4.5" customHeight="1" x14ac:dyDescent="0.2">
      <c r="P27905" s="75"/>
      <c r="Q27905" s="75"/>
      <c r="W27905" s="75"/>
      <c r="AD27905" s="77"/>
    </row>
    <row r="27906" spans="16:30" ht="4.5" customHeight="1" x14ac:dyDescent="0.2">
      <c r="P27906" s="75"/>
      <c r="Q27906" s="75"/>
      <c r="W27906" s="75"/>
      <c r="AD27906" s="77"/>
    </row>
    <row r="27907" spans="16:30" ht="4.5" customHeight="1" x14ac:dyDescent="0.2">
      <c r="P27907" s="75"/>
      <c r="Q27907" s="75"/>
      <c r="W27907" s="75"/>
      <c r="AD27907" s="77"/>
    </row>
    <row r="27908" spans="16:30" ht="4.5" customHeight="1" x14ac:dyDescent="0.2">
      <c r="P27908" s="75"/>
      <c r="Q27908" s="75"/>
      <c r="W27908" s="75"/>
      <c r="AD27908" s="77"/>
    </row>
    <row r="27909" spans="16:30" ht="4.5" customHeight="1" x14ac:dyDescent="0.2">
      <c r="P27909" s="75"/>
      <c r="Q27909" s="75"/>
      <c r="W27909" s="75"/>
      <c r="AD27909" s="77"/>
    </row>
    <row r="27910" spans="16:30" ht="4.5" customHeight="1" x14ac:dyDescent="0.2">
      <c r="P27910" s="75"/>
      <c r="Q27910" s="75"/>
      <c r="W27910" s="75"/>
      <c r="AD27910" s="77"/>
    </row>
    <row r="27911" spans="16:30" ht="4.5" customHeight="1" x14ac:dyDescent="0.2">
      <c r="P27911" s="75"/>
      <c r="Q27911" s="75"/>
      <c r="W27911" s="75"/>
      <c r="AD27911" s="77"/>
    </row>
    <row r="27912" spans="16:30" ht="4.5" customHeight="1" x14ac:dyDescent="0.2">
      <c r="P27912" s="75"/>
      <c r="Q27912" s="75"/>
      <c r="W27912" s="75"/>
      <c r="AD27912" s="77"/>
    </row>
    <row r="27913" spans="16:30" ht="4.5" customHeight="1" x14ac:dyDescent="0.2">
      <c r="P27913" s="75"/>
      <c r="Q27913" s="75"/>
      <c r="W27913" s="75"/>
      <c r="AD27913" s="77"/>
    </row>
    <row r="27914" spans="16:30" ht="4.5" customHeight="1" x14ac:dyDescent="0.2">
      <c r="P27914" s="75"/>
      <c r="Q27914" s="75"/>
      <c r="W27914" s="75"/>
      <c r="AD27914" s="77"/>
    </row>
    <row r="27915" spans="16:30" ht="4.5" customHeight="1" x14ac:dyDescent="0.2">
      <c r="P27915" s="75"/>
      <c r="Q27915" s="75"/>
      <c r="W27915" s="75"/>
      <c r="AD27915" s="77"/>
    </row>
    <row r="27916" spans="16:30" ht="4.5" customHeight="1" x14ac:dyDescent="0.2">
      <c r="P27916" s="75"/>
      <c r="Q27916" s="75"/>
      <c r="W27916" s="75"/>
      <c r="AD27916" s="77"/>
    </row>
    <row r="27917" spans="16:30" ht="4.5" customHeight="1" x14ac:dyDescent="0.2">
      <c r="P27917" s="75"/>
      <c r="Q27917" s="75"/>
      <c r="W27917" s="75"/>
      <c r="AD27917" s="77"/>
    </row>
    <row r="27918" spans="16:30" ht="4.5" customHeight="1" x14ac:dyDescent="0.2">
      <c r="P27918" s="75"/>
      <c r="Q27918" s="75"/>
      <c r="W27918" s="75"/>
      <c r="AD27918" s="77"/>
    </row>
    <row r="27919" spans="16:30" ht="4.5" customHeight="1" x14ac:dyDescent="0.2">
      <c r="P27919" s="75"/>
      <c r="Q27919" s="75"/>
      <c r="W27919" s="75"/>
      <c r="AD27919" s="77"/>
    </row>
    <row r="27920" spans="16:30" ht="4.5" customHeight="1" x14ac:dyDescent="0.2">
      <c r="P27920" s="75"/>
      <c r="Q27920" s="75"/>
      <c r="W27920" s="75"/>
      <c r="AD27920" s="77"/>
    </row>
    <row r="27921" spans="16:30" ht="4.5" customHeight="1" x14ac:dyDescent="0.2">
      <c r="P27921" s="75"/>
      <c r="Q27921" s="75"/>
      <c r="W27921" s="75"/>
      <c r="AD27921" s="77"/>
    </row>
    <row r="27922" spans="16:30" ht="4.5" customHeight="1" x14ac:dyDescent="0.2">
      <c r="P27922" s="75"/>
      <c r="Q27922" s="75"/>
      <c r="W27922" s="75"/>
      <c r="AD27922" s="77"/>
    </row>
    <row r="27923" spans="16:30" ht="4.5" customHeight="1" x14ac:dyDescent="0.2">
      <c r="P27923" s="75"/>
      <c r="Q27923" s="75"/>
      <c r="W27923" s="75"/>
      <c r="AD27923" s="77"/>
    </row>
    <row r="27924" spans="16:30" ht="4.5" customHeight="1" x14ac:dyDescent="0.2">
      <c r="P27924" s="75"/>
      <c r="Q27924" s="75"/>
      <c r="W27924" s="75"/>
      <c r="AD27924" s="77"/>
    </row>
    <row r="27925" spans="16:30" ht="4.5" customHeight="1" x14ac:dyDescent="0.2">
      <c r="P27925" s="75"/>
      <c r="Q27925" s="75"/>
      <c r="W27925" s="75"/>
      <c r="AD27925" s="77"/>
    </row>
    <row r="27926" spans="16:30" ht="4.5" customHeight="1" x14ac:dyDescent="0.2">
      <c r="P27926" s="75"/>
      <c r="Q27926" s="75"/>
      <c r="W27926" s="75"/>
      <c r="AD27926" s="77"/>
    </row>
    <row r="27927" spans="16:30" ht="4.5" customHeight="1" x14ac:dyDescent="0.2">
      <c r="P27927" s="75"/>
      <c r="Q27927" s="75"/>
      <c r="W27927" s="75"/>
      <c r="AD27927" s="77"/>
    </row>
    <row r="27928" spans="16:30" ht="4.5" customHeight="1" x14ac:dyDescent="0.2">
      <c r="P27928" s="75"/>
      <c r="Q27928" s="75"/>
      <c r="W27928" s="75"/>
      <c r="AD27928" s="77"/>
    </row>
    <row r="27929" spans="16:30" ht="4.5" customHeight="1" x14ac:dyDescent="0.2">
      <c r="P27929" s="75"/>
      <c r="Q27929" s="75"/>
      <c r="W27929" s="75"/>
      <c r="AD27929" s="77"/>
    </row>
    <row r="27930" spans="16:30" ht="4.5" customHeight="1" x14ac:dyDescent="0.2">
      <c r="P27930" s="75"/>
      <c r="Q27930" s="75"/>
      <c r="W27930" s="75"/>
      <c r="AD27930" s="77"/>
    </row>
    <row r="27931" spans="16:30" ht="4.5" customHeight="1" x14ac:dyDescent="0.2">
      <c r="P27931" s="75"/>
      <c r="Q27931" s="75"/>
      <c r="W27931" s="75"/>
      <c r="AD27931" s="77"/>
    </row>
    <row r="27932" spans="16:30" ht="4.5" customHeight="1" x14ac:dyDescent="0.2">
      <c r="P27932" s="75"/>
      <c r="Q27932" s="75"/>
      <c r="W27932" s="75"/>
      <c r="AD27932" s="77"/>
    </row>
    <row r="27933" spans="16:30" ht="4.5" customHeight="1" x14ac:dyDescent="0.2">
      <c r="P27933" s="75"/>
      <c r="Q27933" s="75"/>
      <c r="W27933" s="75"/>
      <c r="AD27933" s="77"/>
    </row>
    <row r="27934" spans="16:30" ht="4.5" customHeight="1" x14ac:dyDescent="0.2">
      <c r="P27934" s="75"/>
      <c r="Q27934" s="75"/>
      <c r="W27934" s="75"/>
      <c r="AD27934" s="77"/>
    </row>
    <row r="27935" spans="16:30" ht="4.5" customHeight="1" x14ac:dyDescent="0.2">
      <c r="P27935" s="75"/>
      <c r="Q27935" s="75"/>
      <c r="W27935" s="75"/>
      <c r="AD27935" s="77"/>
    </row>
    <row r="27936" spans="16:30" ht="4.5" customHeight="1" x14ac:dyDescent="0.2">
      <c r="P27936" s="75"/>
      <c r="Q27936" s="75"/>
      <c r="W27936" s="75"/>
      <c r="AD27936" s="77"/>
    </row>
    <row r="27937" spans="16:30" ht="4.5" customHeight="1" x14ac:dyDescent="0.2">
      <c r="P27937" s="75"/>
      <c r="Q27937" s="75"/>
      <c r="W27937" s="75"/>
      <c r="AD27937" s="77"/>
    </row>
    <row r="27938" spans="16:30" ht="4.5" customHeight="1" x14ac:dyDescent="0.2">
      <c r="P27938" s="75"/>
      <c r="Q27938" s="75"/>
      <c r="W27938" s="75"/>
      <c r="AD27938" s="77"/>
    </row>
    <row r="27939" spans="16:30" ht="4.5" customHeight="1" x14ac:dyDescent="0.2">
      <c r="P27939" s="75"/>
      <c r="Q27939" s="75"/>
      <c r="W27939" s="75"/>
      <c r="AD27939" s="77"/>
    </row>
    <row r="27940" spans="16:30" ht="4.5" customHeight="1" x14ac:dyDescent="0.2">
      <c r="P27940" s="75"/>
      <c r="Q27940" s="75"/>
      <c r="W27940" s="75"/>
      <c r="AD27940" s="77"/>
    </row>
    <row r="27941" spans="16:30" ht="4.5" customHeight="1" x14ac:dyDescent="0.2">
      <c r="P27941" s="75"/>
      <c r="Q27941" s="75"/>
      <c r="W27941" s="75"/>
      <c r="AD27941" s="77"/>
    </row>
    <row r="27942" spans="16:30" ht="4.5" customHeight="1" x14ac:dyDescent="0.2">
      <c r="P27942" s="75"/>
      <c r="Q27942" s="75"/>
      <c r="W27942" s="75"/>
      <c r="AD27942" s="77"/>
    </row>
    <row r="27943" spans="16:30" ht="4.5" customHeight="1" x14ac:dyDescent="0.2">
      <c r="P27943" s="75"/>
      <c r="Q27943" s="75"/>
      <c r="W27943" s="75"/>
      <c r="AD27943" s="77"/>
    </row>
    <row r="27944" spans="16:30" ht="4.5" customHeight="1" x14ac:dyDescent="0.2">
      <c r="P27944" s="75"/>
      <c r="Q27944" s="75"/>
      <c r="W27944" s="75"/>
      <c r="AD27944" s="77"/>
    </row>
    <row r="27945" spans="16:30" ht="4.5" customHeight="1" x14ac:dyDescent="0.2">
      <c r="P27945" s="75"/>
      <c r="Q27945" s="75"/>
      <c r="W27945" s="75"/>
      <c r="AD27945" s="77"/>
    </row>
    <row r="27946" spans="16:30" ht="4.5" customHeight="1" x14ac:dyDescent="0.2">
      <c r="P27946" s="75"/>
      <c r="Q27946" s="75"/>
      <c r="W27946" s="75"/>
      <c r="AD27946" s="77"/>
    </row>
    <row r="27947" spans="16:30" ht="4.5" customHeight="1" x14ac:dyDescent="0.2">
      <c r="P27947" s="75"/>
      <c r="Q27947" s="75"/>
      <c r="W27947" s="75"/>
      <c r="AD27947" s="77"/>
    </row>
    <row r="27948" spans="16:30" ht="4.5" customHeight="1" x14ac:dyDescent="0.2">
      <c r="P27948" s="75"/>
      <c r="Q27948" s="75"/>
      <c r="W27948" s="75"/>
      <c r="AD27948" s="77"/>
    </row>
    <row r="27949" spans="16:30" ht="4.5" customHeight="1" x14ac:dyDescent="0.2">
      <c r="P27949" s="75"/>
      <c r="Q27949" s="75"/>
      <c r="W27949" s="75"/>
      <c r="AD27949" s="77"/>
    </row>
    <row r="27950" spans="16:30" ht="4.5" customHeight="1" x14ac:dyDescent="0.2">
      <c r="P27950" s="75"/>
      <c r="Q27950" s="75"/>
      <c r="W27950" s="75"/>
      <c r="AD27950" s="77"/>
    </row>
    <row r="27951" spans="16:30" ht="4.5" customHeight="1" x14ac:dyDescent="0.2">
      <c r="P27951" s="75"/>
      <c r="Q27951" s="75"/>
      <c r="W27951" s="75"/>
      <c r="AD27951" s="77"/>
    </row>
    <row r="27952" spans="16:30" ht="4.5" customHeight="1" x14ac:dyDescent="0.2">
      <c r="P27952" s="75"/>
      <c r="Q27952" s="75"/>
      <c r="W27952" s="75"/>
      <c r="AD27952" s="77"/>
    </row>
    <row r="27953" spans="16:30" ht="4.5" customHeight="1" x14ac:dyDescent="0.2">
      <c r="P27953" s="75"/>
      <c r="Q27953" s="75"/>
      <c r="W27953" s="75"/>
      <c r="AD27953" s="77"/>
    </row>
    <row r="27954" spans="16:30" ht="4.5" customHeight="1" x14ac:dyDescent="0.2">
      <c r="P27954" s="75"/>
      <c r="Q27954" s="75"/>
      <c r="W27954" s="75"/>
      <c r="AD27954" s="77"/>
    </row>
    <row r="27955" spans="16:30" ht="4.5" customHeight="1" x14ac:dyDescent="0.2">
      <c r="P27955" s="75"/>
      <c r="Q27955" s="75"/>
      <c r="W27955" s="75"/>
      <c r="AD27955" s="77"/>
    </row>
    <row r="27956" spans="16:30" ht="4.5" customHeight="1" x14ac:dyDescent="0.2">
      <c r="P27956" s="75"/>
      <c r="Q27956" s="75"/>
      <c r="W27956" s="75"/>
      <c r="AD27956" s="77"/>
    </row>
    <row r="27957" spans="16:30" ht="4.5" customHeight="1" x14ac:dyDescent="0.2">
      <c r="P27957" s="75"/>
      <c r="Q27957" s="75"/>
      <c r="W27957" s="75"/>
      <c r="AD27957" s="77"/>
    </row>
    <row r="27958" spans="16:30" ht="4.5" customHeight="1" x14ac:dyDescent="0.2">
      <c r="P27958" s="75"/>
      <c r="Q27958" s="75"/>
      <c r="W27958" s="75"/>
      <c r="AD27958" s="77"/>
    </row>
    <row r="27959" spans="16:30" ht="4.5" customHeight="1" x14ac:dyDescent="0.2">
      <c r="P27959" s="75"/>
      <c r="Q27959" s="75"/>
      <c r="W27959" s="75"/>
      <c r="AD27959" s="77"/>
    </row>
    <row r="27960" spans="16:30" ht="4.5" customHeight="1" x14ac:dyDescent="0.2">
      <c r="P27960" s="75"/>
      <c r="Q27960" s="75"/>
      <c r="W27960" s="75"/>
      <c r="AD27960" s="77"/>
    </row>
    <row r="27961" spans="16:30" ht="4.5" customHeight="1" x14ac:dyDescent="0.2">
      <c r="P27961" s="75"/>
      <c r="Q27961" s="75"/>
      <c r="W27961" s="75"/>
      <c r="AD27961" s="77"/>
    </row>
    <row r="27962" spans="16:30" ht="4.5" customHeight="1" x14ac:dyDescent="0.2">
      <c r="P27962" s="75"/>
      <c r="Q27962" s="75"/>
      <c r="W27962" s="75"/>
      <c r="AD27962" s="77"/>
    </row>
    <row r="27963" spans="16:30" ht="4.5" customHeight="1" x14ac:dyDescent="0.2">
      <c r="P27963" s="75"/>
      <c r="Q27963" s="75"/>
      <c r="W27963" s="75"/>
      <c r="AD27963" s="77"/>
    </row>
    <row r="27964" spans="16:30" ht="4.5" customHeight="1" x14ac:dyDescent="0.2">
      <c r="P27964" s="75"/>
      <c r="Q27964" s="75"/>
      <c r="W27964" s="75"/>
      <c r="AD27964" s="77"/>
    </row>
    <row r="27965" spans="16:30" ht="4.5" customHeight="1" x14ac:dyDescent="0.2">
      <c r="P27965" s="75"/>
      <c r="Q27965" s="75"/>
      <c r="W27965" s="75"/>
      <c r="AD27965" s="77"/>
    </row>
    <row r="27966" spans="16:30" ht="4.5" customHeight="1" x14ac:dyDescent="0.2">
      <c r="P27966" s="75"/>
      <c r="Q27966" s="75"/>
      <c r="W27966" s="75"/>
      <c r="AD27966" s="77"/>
    </row>
    <row r="27967" spans="16:30" ht="4.5" customHeight="1" x14ac:dyDescent="0.2">
      <c r="P27967" s="75"/>
      <c r="Q27967" s="75"/>
      <c r="W27967" s="75"/>
      <c r="AD27967" s="77"/>
    </row>
    <row r="27968" spans="16:30" ht="4.5" customHeight="1" x14ac:dyDescent="0.2">
      <c r="P27968" s="75"/>
      <c r="Q27968" s="75"/>
      <c r="W27968" s="75"/>
      <c r="AD27968" s="77"/>
    </row>
    <row r="27969" spans="16:30" ht="4.5" customHeight="1" x14ac:dyDescent="0.2">
      <c r="P27969" s="75"/>
      <c r="Q27969" s="75"/>
      <c r="W27969" s="75"/>
      <c r="AD27969" s="77"/>
    </row>
    <row r="27970" spans="16:30" ht="4.5" customHeight="1" x14ac:dyDescent="0.2">
      <c r="P27970" s="75"/>
      <c r="Q27970" s="75"/>
      <c r="W27970" s="75"/>
      <c r="AD27970" s="77"/>
    </row>
    <row r="27971" spans="16:30" ht="4.5" customHeight="1" x14ac:dyDescent="0.2">
      <c r="P27971" s="75"/>
      <c r="Q27971" s="75"/>
      <c r="W27971" s="75"/>
      <c r="AD27971" s="77"/>
    </row>
    <row r="27972" spans="16:30" ht="4.5" customHeight="1" x14ac:dyDescent="0.2">
      <c r="P27972" s="75"/>
      <c r="Q27972" s="75"/>
      <c r="W27972" s="75"/>
      <c r="AD27972" s="77"/>
    </row>
    <row r="27973" spans="16:30" ht="4.5" customHeight="1" x14ac:dyDescent="0.2">
      <c r="P27973" s="75"/>
      <c r="Q27973" s="75"/>
      <c r="W27973" s="75"/>
      <c r="AD27973" s="77"/>
    </row>
    <row r="27974" spans="16:30" ht="4.5" customHeight="1" x14ac:dyDescent="0.2">
      <c r="P27974" s="75"/>
      <c r="Q27974" s="75"/>
      <c r="W27974" s="75"/>
      <c r="AD27974" s="77"/>
    </row>
    <row r="27975" spans="16:30" ht="4.5" customHeight="1" x14ac:dyDescent="0.2">
      <c r="P27975" s="75"/>
      <c r="Q27975" s="75"/>
      <c r="W27975" s="75"/>
      <c r="AD27975" s="77"/>
    </row>
    <row r="27976" spans="16:30" ht="4.5" customHeight="1" x14ac:dyDescent="0.2">
      <c r="P27976" s="75"/>
      <c r="Q27976" s="75"/>
      <c r="W27976" s="75"/>
      <c r="AD27976" s="77"/>
    </row>
    <row r="27977" spans="16:30" ht="4.5" customHeight="1" x14ac:dyDescent="0.2">
      <c r="P27977" s="75"/>
      <c r="Q27977" s="75"/>
      <c r="W27977" s="75"/>
      <c r="AD27977" s="77"/>
    </row>
    <row r="27978" spans="16:30" ht="4.5" customHeight="1" x14ac:dyDescent="0.2">
      <c r="P27978" s="75"/>
      <c r="Q27978" s="75"/>
      <c r="W27978" s="75"/>
      <c r="AD27978" s="77"/>
    </row>
    <row r="27979" spans="16:30" ht="4.5" customHeight="1" x14ac:dyDescent="0.2">
      <c r="P27979" s="75"/>
      <c r="Q27979" s="75"/>
      <c r="W27979" s="75"/>
      <c r="AD27979" s="77"/>
    </row>
    <row r="27980" spans="16:30" ht="4.5" customHeight="1" x14ac:dyDescent="0.2">
      <c r="P27980" s="75"/>
      <c r="Q27980" s="75"/>
      <c r="W27980" s="75"/>
      <c r="AD27980" s="77"/>
    </row>
    <row r="27981" spans="16:30" ht="4.5" customHeight="1" x14ac:dyDescent="0.2">
      <c r="P27981" s="75"/>
      <c r="Q27981" s="75"/>
      <c r="W27981" s="75"/>
      <c r="AD27981" s="77"/>
    </row>
    <row r="27982" spans="16:30" ht="4.5" customHeight="1" x14ac:dyDescent="0.2">
      <c r="P27982" s="75"/>
      <c r="Q27982" s="75"/>
      <c r="W27982" s="75"/>
      <c r="AD27982" s="77"/>
    </row>
    <row r="27983" spans="16:30" ht="4.5" customHeight="1" x14ac:dyDescent="0.2">
      <c r="P27983" s="75"/>
      <c r="Q27983" s="75"/>
      <c r="W27983" s="75"/>
      <c r="AD27983" s="77"/>
    </row>
    <row r="27984" spans="16:30" ht="4.5" customHeight="1" x14ac:dyDescent="0.2">
      <c r="P27984" s="75"/>
      <c r="Q27984" s="75"/>
      <c r="W27984" s="75"/>
      <c r="AD27984" s="77"/>
    </row>
    <row r="27985" spans="16:30" ht="4.5" customHeight="1" x14ac:dyDescent="0.2">
      <c r="P27985" s="75"/>
      <c r="Q27985" s="75"/>
      <c r="W27985" s="75"/>
      <c r="AD27985" s="77"/>
    </row>
    <row r="27986" spans="16:30" ht="4.5" customHeight="1" x14ac:dyDescent="0.2">
      <c r="P27986" s="75"/>
      <c r="Q27986" s="75"/>
      <c r="W27986" s="75"/>
      <c r="AD27986" s="77"/>
    </row>
    <row r="27987" spans="16:30" ht="4.5" customHeight="1" x14ac:dyDescent="0.2">
      <c r="P27987" s="75"/>
      <c r="Q27987" s="75"/>
      <c r="W27987" s="75"/>
      <c r="AD27987" s="77"/>
    </row>
    <row r="27988" spans="16:30" ht="4.5" customHeight="1" x14ac:dyDescent="0.2">
      <c r="P27988" s="75"/>
      <c r="Q27988" s="75"/>
      <c r="W27988" s="75"/>
      <c r="AD27988" s="77"/>
    </row>
    <row r="27989" spans="16:30" ht="4.5" customHeight="1" x14ac:dyDescent="0.2">
      <c r="P27989" s="75"/>
      <c r="Q27989" s="75"/>
      <c r="W27989" s="75"/>
      <c r="AD27989" s="77"/>
    </row>
    <row r="27990" spans="16:30" ht="4.5" customHeight="1" x14ac:dyDescent="0.2">
      <c r="P27990" s="75"/>
      <c r="Q27990" s="75"/>
      <c r="W27990" s="75"/>
      <c r="AD27990" s="77"/>
    </row>
    <row r="27991" spans="16:30" ht="4.5" customHeight="1" x14ac:dyDescent="0.2">
      <c r="P27991" s="75"/>
      <c r="Q27991" s="75"/>
      <c r="W27991" s="75"/>
      <c r="AD27991" s="77"/>
    </row>
    <row r="27992" spans="16:30" ht="4.5" customHeight="1" x14ac:dyDescent="0.2">
      <c r="P27992" s="75"/>
      <c r="Q27992" s="75"/>
      <c r="W27992" s="75"/>
      <c r="AD27992" s="77"/>
    </row>
    <row r="27993" spans="16:30" ht="4.5" customHeight="1" x14ac:dyDescent="0.2">
      <c r="P27993" s="75"/>
      <c r="Q27993" s="75"/>
      <c r="W27993" s="75"/>
      <c r="AD27993" s="77"/>
    </row>
    <row r="27994" spans="16:30" ht="4.5" customHeight="1" x14ac:dyDescent="0.2">
      <c r="P27994" s="75"/>
      <c r="Q27994" s="75"/>
      <c r="W27994" s="75"/>
      <c r="AD27994" s="77"/>
    </row>
    <row r="27995" spans="16:30" ht="4.5" customHeight="1" x14ac:dyDescent="0.2">
      <c r="P27995" s="75"/>
      <c r="Q27995" s="75"/>
      <c r="W27995" s="75"/>
      <c r="AD27995" s="77"/>
    </row>
    <row r="27996" spans="16:30" ht="4.5" customHeight="1" x14ac:dyDescent="0.2">
      <c r="P27996" s="75"/>
      <c r="Q27996" s="75"/>
      <c r="W27996" s="75"/>
      <c r="AD27996" s="77"/>
    </row>
    <row r="27997" spans="16:30" ht="4.5" customHeight="1" x14ac:dyDescent="0.2">
      <c r="P27997" s="75"/>
      <c r="Q27997" s="75"/>
      <c r="W27997" s="75"/>
      <c r="AD27997" s="77"/>
    </row>
    <row r="27998" spans="16:30" ht="4.5" customHeight="1" x14ac:dyDescent="0.2">
      <c r="P27998" s="75"/>
      <c r="Q27998" s="75"/>
      <c r="W27998" s="75"/>
      <c r="AD27998" s="77"/>
    </row>
    <row r="27999" spans="16:30" ht="4.5" customHeight="1" x14ac:dyDescent="0.2">
      <c r="P27999" s="75"/>
      <c r="Q27999" s="75"/>
      <c r="W27999" s="75"/>
      <c r="AD27999" s="77"/>
    </row>
    <row r="28000" spans="16:30" ht="4.5" customHeight="1" x14ac:dyDescent="0.2">
      <c r="P28000" s="75"/>
      <c r="Q28000" s="75"/>
      <c r="W28000" s="75"/>
      <c r="AD28000" s="77"/>
    </row>
    <row r="28001" spans="16:30" ht="4.5" customHeight="1" x14ac:dyDescent="0.2">
      <c r="P28001" s="75"/>
      <c r="Q28001" s="75"/>
      <c r="W28001" s="75"/>
      <c r="AD28001" s="77"/>
    </row>
    <row r="28002" spans="16:30" ht="4.5" customHeight="1" x14ac:dyDescent="0.2">
      <c r="P28002" s="75"/>
      <c r="Q28002" s="75"/>
      <c r="W28002" s="75"/>
      <c r="AD28002" s="77"/>
    </row>
    <row r="28003" spans="16:30" ht="4.5" customHeight="1" x14ac:dyDescent="0.2">
      <c r="P28003" s="75"/>
      <c r="Q28003" s="75"/>
      <c r="W28003" s="75"/>
      <c r="AD28003" s="77"/>
    </row>
    <row r="28004" spans="16:30" ht="4.5" customHeight="1" x14ac:dyDescent="0.2">
      <c r="P28004" s="75"/>
      <c r="Q28004" s="75"/>
      <c r="W28004" s="75"/>
      <c r="AD28004" s="77"/>
    </row>
    <row r="28005" spans="16:30" ht="4.5" customHeight="1" x14ac:dyDescent="0.2">
      <c r="P28005" s="75"/>
      <c r="Q28005" s="75"/>
      <c r="W28005" s="75"/>
      <c r="AD28005" s="77"/>
    </row>
    <row r="28006" spans="16:30" ht="4.5" customHeight="1" x14ac:dyDescent="0.2">
      <c r="P28006" s="75"/>
      <c r="Q28006" s="75"/>
      <c r="W28006" s="75"/>
      <c r="AD28006" s="77"/>
    </row>
    <row r="28007" spans="16:30" ht="4.5" customHeight="1" x14ac:dyDescent="0.2">
      <c r="P28007" s="75"/>
      <c r="Q28007" s="75"/>
      <c r="W28007" s="75"/>
      <c r="AD28007" s="77"/>
    </row>
    <row r="28008" spans="16:30" ht="4.5" customHeight="1" x14ac:dyDescent="0.2">
      <c r="P28008" s="75"/>
      <c r="Q28008" s="75"/>
      <c r="W28008" s="75"/>
      <c r="AD28008" s="77"/>
    </row>
    <row r="28009" spans="16:30" ht="4.5" customHeight="1" x14ac:dyDescent="0.2">
      <c r="P28009" s="75"/>
      <c r="Q28009" s="75"/>
      <c r="W28009" s="75"/>
      <c r="AD28009" s="77"/>
    </row>
    <row r="28010" spans="16:30" ht="4.5" customHeight="1" x14ac:dyDescent="0.2">
      <c r="P28010" s="75"/>
      <c r="Q28010" s="75"/>
      <c r="W28010" s="75"/>
      <c r="AD28010" s="77"/>
    </row>
    <row r="28011" spans="16:30" ht="4.5" customHeight="1" x14ac:dyDescent="0.2">
      <c r="P28011" s="75"/>
      <c r="Q28011" s="75"/>
      <c r="W28011" s="75"/>
      <c r="AD28011" s="77"/>
    </row>
    <row r="28012" spans="16:30" ht="4.5" customHeight="1" x14ac:dyDescent="0.2">
      <c r="P28012" s="75"/>
      <c r="Q28012" s="75"/>
      <c r="W28012" s="75"/>
      <c r="AD28012" s="77"/>
    </row>
    <row r="28013" spans="16:30" ht="4.5" customHeight="1" x14ac:dyDescent="0.2">
      <c r="P28013" s="75"/>
      <c r="Q28013" s="75"/>
      <c r="W28013" s="75"/>
      <c r="AD28013" s="77"/>
    </row>
    <row r="28014" spans="16:30" ht="4.5" customHeight="1" x14ac:dyDescent="0.2">
      <c r="P28014" s="75"/>
      <c r="Q28014" s="75"/>
      <c r="W28014" s="75"/>
      <c r="AD28014" s="77"/>
    </row>
    <row r="28015" spans="16:30" ht="4.5" customHeight="1" x14ac:dyDescent="0.2">
      <c r="P28015" s="75"/>
      <c r="Q28015" s="75"/>
      <c r="W28015" s="75"/>
      <c r="AD28015" s="77"/>
    </row>
    <row r="28016" spans="16:30" ht="4.5" customHeight="1" x14ac:dyDescent="0.2">
      <c r="P28016" s="75"/>
      <c r="Q28016" s="75"/>
      <c r="W28016" s="75"/>
      <c r="AD28016" s="77"/>
    </row>
    <row r="28017" spans="16:30" ht="4.5" customHeight="1" x14ac:dyDescent="0.2">
      <c r="P28017" s="75"/>
      <c r="Q28017" s="75"/>
      <c r="W28017" s="75"/>
      <c r="AD28017" s="77"/>
    </row>
    <row r="28018" spans="16:30" ht="4.5" customHeight="1" x14ac:dyDescent="0.2">
      <c r="P28018" s="75"/>
      <c r="Q28018" s="75"/>
      <c r="W28018" s="75"/>
      <c r="AD28018" s="77"/>
    </row>
    <row r="28019" spans="16:30" ht="4.5" customHeight="1" x14ac:dyDescent="0.2">
      <c r="P28019" s="75"/>
      <c r="Q28019" s="75"/>
      <c r="W28019" s="75"/>
      <c r="AD28019" s="77"/>
    </row>
    <row r="28020" spans="16:30" ht="4.5" customHeight="1" x14ac:dyDescent="0.2">
      <c r="P28020" s="75"/>
      <c r="Q28020" s="75"/>
      <c r="W28020" s="75"/>
      <c r="AD28020" s="77"/>
    </row>
    <row r="28021" spans="16:30" ht="4.5" customHeight="1" x14ac:dyDescent="0.2">
      <c r="P28021" s="75"/>
      <c r="Q28021" s="75"/>
      <c r="W28021" s="75"/>
      <c r="AD28021" s="77"/>
    </row>
    <row r="28022" spans="16:30" ht="4.5" customHeight="1" x14ac:dyDescent="0.2">
      <c r="P28022" s="75"/>
      <c r="Q28022" s="75"/>
      <c r="W28022" s="75"/>
      <c r="AD28022" s="77"/>
    </row>
    <row r="28023" spans="16:30" ht="4.5" customHeight="1" x14ac:dyDescent="0.2">
      <c r="P28023" s="75"/>
      <c r="Q28023" s="75"/>
      <c r="W28023" s="75"/>
      <c r="AD28023" s="77"/>
    </row>
    <row r="28024" spans="16:30" ht="4.5" customHeight="1" x14ac:dyDescent="0.2">
      <c r="P28024" s="75"/>
      <c r="Q28024" s="75"/>
      <c r="W28024" s="75"/>
      <c r="AD28024" s="77"/>
    </row>
    <row r="28025" spans="16:30" ht="4.5" customHeight="1" x14ac:dyDescent="0.2">
      <c r="P28025" s="75"/>
      <c r="Q28025" s="75"/>
      <c r="W28025" s="75"/>
      <c r="AD28025" s="77"/>
    </row>
    <row r="28026" spans="16:30" ht="4.5" customHeight="1" x14ac:dyDescent="0.2">
      <c r="P28026" s="75"/>
      <c r="Q28026" s="75"/>
      <c r="W28026" s="75"/>
      <c r="AD28026" s="77"/>
    </row>
    <row r="28027" spans="16:30" ht="4.5" customHeight="1" x14ac:dyDescent="0.2">
      <c r="P28027" s="75"/>
      <c r="Q28027" s="75"/>
      <c r="W28027" s="75"/>
      <c r="AD28027" s="77"/>
    </row>
    <row r="28028" spans="16:30" ht="4.5" customHeight="1" x14ac:dyDescent="0.2">
      <c r="P28028" s="75"/>
      <c r="Q28028" s="75"/>
      <c r="W28028" s="75"/>
      <c r="AD28028" s="77"/>
    </row>
    <row r="28029" spans="16:30" ht="4.5" customHeight="1" x14ac:dyDescent="0.2">
      <c r="P28029" s="75"/>
      <c r="Q28029" s="75"/>
      <c r="W28029" s="75"/>
      <c r="AD28029" s="77"/>
    </row>
    <row r="28030" spans="16:30" ht="4.5" customHeight="1" x14ac:dyDescent="0.2">
      <c r="P28030" s="75"/>
      <c r="Q28030" s="75"/>
      <c r="W28030" s="75"/>
      <c r="AD28030" s="77"/>
    </row>
    <row r="28031" spans="16:30" ht="4.5" customHeight="1" x14ac:dyDescent="0.2">
      <c r="P28031" s="75"/>
      <c r="Q28031" s="75"/>
      <c r="W28031" s="75"/>
      <c r="AD28031" s="77"/>
    </row>
    <row r="28032" spans="16:30" ht="4.5" customHeight="1" x14ac:dyDescent="0.2">
      <c r="P28032" s="75"/>
      <c r="Q28032" s="75"/>
      <c r="W28032" s="75"/>
      <c r="AD28032" s="77"/>
    </row>
    <row r="28033" spans="16:30" ht="4.5" customHeight="1" x14ac:dyDescent="0.2">
      <c r="P28033" s="75"/>
      <c r="Q28033" s="75"/>
      <c r="W28033" s="75"/>
      <c r="AD28033" s="77"/>
    </row>
    <row r="28034" spans="16:30" ht="4.5" customHeight="1" x14ac:dyDescent="0.2">
      <c r="P28034" s="75"/>
      <c r="Q28034" s="75"/>
      <c r="W28034" s="75"/>
      <c r="AD28034" s="77"/>
    </row>
    <row r="28035" spans="16:30" ht="4.5" customHeight="1" x14ac:dyDescent="0.2">
      <c r="P28035" s="75"/>
      <c r="Q28035" s="75"/>
      <c r="W28035" s="75"/>
      <c r="AD28035" s="77"/>
    </row>
    <row r="28036" spans="16:30" ht="4.5" customHeight="1" x14ac:dyDescent="0.2">
      <c r="P28036" s="75"/>
      <c r="Q28036" s="75"/>
      <c r="W28036" s="75"/>
      <c r="AD28036" s="77"/>
    </row>
    <row r="28037" spans="16:30" ht="4.5" customHeight="1" x14ac:dyDescent="0.2">
      <c r="P28037" s="75"/>
      <c r="Q28037" s="75"/>
      <c r="W28037" s="75"/>
      <c r="AD28037" s="77"/>
    </row>
    <row r="28038" spans="16:30" ht="4.5" customHeight="1" x14ac:dyDescent="0.2">
      <c r="P28038" s="75"/>
      <c r="Q28038" s="75"/>
      <c r="W28038" s="75"/>
      <c r="AD28038" s="77"/>
    </row>
    <row r="28039" spans="16:30" ht="4.5" customHeight="1" x14ac:dyDescent="0.2">
      <c r="P28039" s="75"/>
      <c r="Q28039" s="75"/>
      <c r="W28039" s="75"/>
      <c r="AD28039" s="77"/>
    </row>
    <row r="28040" spans="16:30" ht="4.5" customHeight="1" x14ac:dyDescent="0.2">
      <c r="P28040" s="75"/>
      <c r="Q28040" s="75"/>
      <c r="W28040" s="75"/>
      <c r="AD28040" s="77"/>
    </row>
    <row r="28041" spans="16:30" ht="4.5" customHeight="1" x14ac:dyDescent="0.2">
      <c r="P28041" s="75"/>
      <c r="Q28041" s="75"/>
      <c r="W28041" s="75"/>
      <c r="AD28041" s="77"/>
    </row>
    <row r="28042" spans="16:30" ht="4.5" customHeight="1" x14ac:dyDescent="0.2">
      <c r="P28042" s="75"/>
      <c r="Q28042" s="75"/>
      <c r="W28042" s="75"/>
      <c r="AD28042" s="77"/>
    </row>
    <row r="28043" spans="16:30" ht="4.5" customHeight="1" x14ac:dyDescent="0.2">
      <c r="P28043" s="75"/>
      <c r="Q28043" s="75"/>
      <c r="W28043" s="75"/>
      <c r="AD28043" s="77"/>
    </row>
    <row r="28044" spans="16:30" ht="4.5" customHeight="1" x14ac:dyDescent="0.2">
      <c r="P28044" s="75"/>
      <c r="Q28044" s="75"/>
      <c r="W28044" s="75"/>
      <c r="AD28044" s="77"/>
    </row>
    <row r="28045" spans="16:30" ht="4.5" customHeight="1" x14ac:dyDescent="0.2">
      <c r="P28045" s="75"/>
      <c r="Q28045" s="75"/>
      <c r="W28045" s="75"/>
      <c r="AD28045" s="77"/>
    </row>
    <row r="28046" spans="16:30" ht="4.5" customHeight="1" x14ac:dyDescent="0.2">
      <c r="P28046" s="75"/>
      <c r="Q28046" s="75"/>
      <c r="W28046" s="75"/>
      <c r="AD28046" s="77"/>
    </row>
    <row r="28047" spans="16:30" ht="4.5" customHeight="1" x14ac:dyDescent="0.2">
      <c r="P28047" s="75"/>
      <c r="Q28047" s="75"/>
      <c r="W28047" s="75"/>
      <c r="AD28047" s="77"/>
    </row>
    <row r="28048" spans="16:30" ht="4.5" customHeight="1" x14ac:dyDescent="0.2">
      <c r="P28048" s="75"/>
      <c r="Q28048" s="75"/>
      <c r="W28048" s="75"/>
      <c r="AD28048" s="77"/>
    </row>
    <row r="28049" spans="16:30" ht="4.5" customHeight="1" x14ac:dyDescent="0.2">
      <c r="P28049" s="75"/>
      <c r="Q28049" s="75"/>
      <c r="W28049" s="75"/>
      <c r="AD28049" s="77"/>
    </row>
    <row r="28050" spans="16:30" ht="4.5" customHeight="1" x14ac:dyDescent="0.2">
      <c r="P28050" s="75"/>
      <c r="Q28050" s="75"/>
      <c r="W28050" s="75"/>
      <c r="AD28050" s="77"/>
    </row>
    <row r="28051" spans="16:30" ht="4.5" customHeight="1" x14ac:dyDescent="0.2">
      <c r="P28051" s="75"/>
      <c r="Q28051" s="75"/>
      <c r="W28051" s="75"/>
      <c r="AD28051" s="77"/>
    </row>
    <row r="28052" spans="16:30" ht="4.5" customHeight="1" x14ac:dyDescent="0.2">
      <c r="P28052" s="75"/>
      <c r="Q28052" s="75"/>
      <c r="W28052" s="75"/>
      <c r="AD28052" s="77"/>
    </row>
    <row r="28053" spans="16:30" ht="4.5" customHeight="1" x14ac:dyDescent="0.2">
      <c r="P28053" s="75"/>
      <c r="Q28053" s="75"/>
      <c r="W28053" s="75"/>
      <c r="AD28053" s="77"/>
    </row>
    <row r="28054" spans="16:30" ht="4.5" customHeight="1" x14ac:dyDescent="0.2">
      <c r="P28054" s="75"/>
      <c r="Q28054" s="75"/>
      <c r="W28054" s="75"/>
      <c r="AD28054" s="77"/>
    </row>
    <row r="28055" spans="16:30" ht="4.5" customHeight="1" x14ac:dyDescent="0.2">
      <c r="P28055" s="75"/>
      <c r="Q28055" s="75"/>
      <c r="W28055" s="75"/>
      <c r="AD28055" s="77"/>
    </row>
    <row r="28056" spans="16:30" ht="4.5" customHeight="1" x14ac:dyDescent="0.2">
      <c r="P28056" s="75"/>
      <c r="Q28056" s="75"/>
      <c r="W28056" s="75"/>
      <c r="AD28056" s="77"/>
    </row>
    <row r="28057" spans="16:30" ht="4.5" customHeight="1" x14ac:dyDescent="0.2">
      <c r="P28057" s="75"/>
      <c r="Q28057" s="75"/>
      <c r="W28057" s="75"/>
      <c r="AD28057" s="77"/>
    </row>
    <row r="28058" spans="16:30" ht="4.5" customHeight="1" x14ac:dyDescent="0.2">
      <c r="P28058" s="75"/>
      <c r="Q28058" s="75"/>
      <c r="W28058" s="75"/>
      <c r="AD28058" s="77"/>
    </row>
    <row r="28059" spans="16:30" ht="4.5" customHeight="1" x14ac:dyDescent="0.2">
      <c r="P28059" s="75"/>
      <c r="Q28059" s="75"/>
      <c r="W28059" s="75"/>
      <c r="AD28059" s="77"/>
    </row>
    <row r="28060" spans="16:30" ht="4.5" customHeight="1" x14ac:dyDescent="0.2">
      <c r="P28060" s="75"/>
      <c r="Q28060" s="75"/>
      <c r="W28060" s="75"/>
      <c r="AD28060" s="77"/>
    </row>
    <row r="28061" spans="16:30" ht="4.5" customHeight="1" x14ac:dyDescent="0.2">
      <c r="P28061" s="75"/>
      <c r="Q28061" s="75"/>
      <c r="W28061" s="75"/>
      <c r="AD28061" s="77"/>
    </row>
    <row r="28062" spans="16:30" ht="4.5" customHeight="1" x14ac:dyDescent="0.2">
      <c r="P28062" s="75"/>
      <c r="Q28062" s="75"/>
      <c r="W28062" s="75"/>
      <c r="AD28062" s="77"/>
    </row>
    <row r="28063" spans="16:30" ht="4.5" customHeight="1" x14ac:dyDescent="0.2">
      <c r="P28063" s="75"/>
      <c r="Q28063" s="75"/>
      <c r="W28063" s="75"/>
      <c r="AD28063" s="77"/>
    </row>
    <row r="28064" spans="16:30" ht="4.5" customHeight="1" x14ac:dyDescent="0.2">
      <c r="P28064" s="75"/>
      <c r="Q28064" s="75"/>
      <c r="W28064" s="75"/>
      <c r="AD28064" s="77"/>
    </row>
    <row r="28065" spans="16:30" ht="4.5" customHeight="1" x14ac:dyDescent="0.2">
      <c r="P28065" s="75"/>
      <c r="Q28065" s="75"/>
      <c r="W28065" s="75"/>
      <c r="AD28065" s="77"/>
    </row>
    <row r="28066" spans="16:30" ht="4.5" customHeight="1" x14ac:dyDescent="0.2">
      <c r="P28066" s="75"/>
      <c r="Q28066" s="75"/>
      <c r="W28066" s="75"/>
      <c r="AD28066" s="77"/>
    </row>
    <row r="28067" spans="16:30" ht="4.5" customHeight="1" x14ac:dyDescent="0.2">
      <c r="P28067" s="75"/>
      <c r="Q28067" s="75"/>
      <c r="W28067" s="75"/>
      <c r="AD28067" s="77"/>
    </row>
    <row r="28068" spans="16:30" ht="4.5" customHeight="1" x14ac:dyDescent="0.2">
      <c r="P28068" s="75"/>
      <c r="Q28068" s="75"/>
      <c r="W28068" s="75"/>
      <c r="AD28068" s="77"/>
    </row>
    <row r="28069" spans="16:30" ht="4.5" customHeight="1" x14ac:dyDescent="0.2">
      <c r="P28069" s="75"/>
      <c r="Q28069" s="75"/>
      <c r="W28069" s="75"/>
      <c r="AD28069" s="77"/>
    </row>
    <row r="28070" spans="16:30" ht="4.5" customHeight="1" x14ac:dyDescent="0.2">
      <c r="P28070" s="75"/>
      <c r="Q28070" s="75"/>
      <c r="W28070" s="75"/>
      <c r="AD28070" s="77"/>
    </row>
    <row r="28071" spans="16:30" ht="4.5" customHeight="1" x14ac:dyDescent="0.2">
      <c r="P28071" s="75"/>
      <c r="Q28071" s="75"/>
      <c r="W28071" s="75"/>
      <c r="AD28071" s="77"/>
    </row>
    <row r="28072" spans="16:30" ht="4.5" customHeight="1" x14ac:dyDescent="0.2">
      <c r="P28072" s="75"/>
      <c r="Q28072" s="75"/>
      <c r="W28072" s="75"/>
      <c r="AD28072" s="77"/>
    </row>
    <row r="28073" spans="16:30" ht="4.5" customHeight="1" x14ac:dyDescent="0.2">
      <c r="P28073" s="75"/>
      <c r="Q28073" s="75"/>
      <c r="W28073" s="75"/>
      <c r="AD28073" s="77"/>
    </row>
    <row r="28074" spans="16:30" ht="4.5" customHeight="1" x14ac:dyDescent="0.2">
      <c r="P28074" s="75"/>
      <c r="Q28074" s="75"/>
      <c r="W28074" s="75"/>
      <c r="AD28074" s="77"/>
    </row>
    <row r="28075" spans="16:30" ht="4.5" customHeight="1" x14ac:dyDescent="0.2">
      <c r="P28075" s="75"/>
      <c r="Q28075" s="75"/>
      <c r="W28075" s="75"/>
      <c r="AD28075" s="77"/>
    </row>
    <row r="28076" spans="16:30" ht="4.5" customHeight="1" x14ac:dyDescent="0.2">
      <c r="P28076" s="75"/>
      <c r="Q28076" s="75"/>
      <c r="W28076" s="75"/>
      <c r="AD28076" s="77"/>
    </row>
    <row r="28077" spans="16:30" ht="4.5" customHeight="1" x14ac:dyDescent="0.2">
      <c r="P28077" s="75"/>
      <c r="Q28077" s="75"/>
      <c r="W28077" s="75"/>
      <c r="AD28077" s="77"/>
    </row>
    <row r="28078" spans="16:30" ht="4.5" customHeight="1" x14ac:dyDescent="0.2">
      <c r="P28078" s="75"/>
      <c r="Q28078" s="75"/>
      <c r="W28078" s="75"/>
      <c r="AD28078" s="77"/>
    </row>
    <row r="28079" spans="16:30" ht="4.5" customHeight="1" x14ac:dyDescent="0.2">
      <c r="P28079" s="75"/>
      <c r="Q28079" s="75"/>
      <c r="W28079" s="75"/>
      <c r="AD28079" s="77"/>
    </row>
    <row r="28080" spans="16:30" ht="4.5" customHeight="1" x14ac:dyDescent="0.2">
      <c r="P28080" s="75"/>
      <c r="Q28080" s="75"/>
      <c r="W28080" s="75"/>
      <c r="AD28080" s="77"/>
    </row>
    <row r="28081" spans="16:30" ht="4.5" customHeight="1" x14ac:dyDescent="0.2">
      <c r="P28081" s="75"/>
      <c r="Q28081" s="75"/>
      <c r="W28081" s="75"/>
      <c r="AD28081" s="77"/>
    </row>
    <row r="28082" spans="16:30" ht="4.5" customHeight="1" x14ac:dyDescent="0.2">
      <c r="P28082" s="75"/>
      <c r="Q28082" s="75"/>
      <c r="W28082" s="75"/>
      <c r="AD28082" s="77"/>
    </row>
    <row r="28083" spans="16:30" ht="4.5" customHeight="1" x14ac:dyDescent="0.2">
      <c r="P28083" s="75"/>
      <c r="Q28083" s="75"/>
      <c r="W28083" s="75"/>
      <c r="AD28083" s="77"/>
    </row>
    <row r="28084" spans="16:30" ht="4.5" customHeight="1" x14ac:dyDescent="0.2">
      <c r="P28084" s="75"/>
      <c r="Q28084" s="75"/>
      <c r="W28084" s="75"/>
      <c r="AD28084" s="77"/>
    </row>
    <row r="28085" spans="16:30" ht="4.5" customHeight="1" x14ac:dyDescent="0.2">
      <c r="P28085" s="75"/>
      <c r="Q28085" s="75"/>
      <c r="W28085" s="75"/>
      <c r="AD28085" s="77"/>
    </row>
    <row r="28086" spans="16:30" ht="4.5" customHeight="1" x14ac:dyDescent="0.2">
      <c r="P28086" s="75"/>
      <c r="Q28086" s="75"/>
      <c r="W28086" s="75"/>
      <c r="AD28086" s="77"/>
    </row>
    <row r="28087" spans="16:30" ht="4.5" customHeight="1" x14ac:dyDescent="0.2">
      <c r="P28087" s="75"/>
      <c r="Q28087" s="75"/>
      <c r="W28087" s="75"/>
      <c r="AD28087" s="77"/>
    </row>
    <row r="28088" spans="16:30" ht="4.5" customHeight="1" x14ac:dyDescent="0.2">
      <c r="P28088" s="75"/>
      <c r="Q28088" s="75"/>
      <c r="W28088" s="75"/>
      <c r="AD28088" s="77"/>
    </row>
    <row r="28089" spans="16:30" ht="4.5" customHeight="1" x14ac:dyDescent="0.2">
      <c r="P28089" s="75"/>
      <c r="Q28089" s="75"/>
      <c r="W28089" s="75"/>
      <c r="AD28089" s="77"/>
    </row>
    <row r="28090" spans="16:30" ht="4.5" customHeight="1" x14ac:dyDescent="0.2">
      <c r="P28090" s="75"/>
      <c r="Q28090" s="75"/>
      <c r="W28090" s="75"/>
      <c r="AD28090" s="77"/>
    </row>
    <row r="28091" spans="16:30" ht="4.5" customHeight="1" x14ac:dyDescent="0.2">
      <c r="P28091" s="75"/>
      <c r="Q28091" s="75"/>
      <c r="W28091" s="75"/>
      <c r="AD28091" s="77"/>
    </row>
    <row r="28092" spans="16:30" ht="4.5" customHeight="1" x14ac:dyDescent="0.2">
      <c r="P28092" s="75"/>
      <c r="Q28092" s="75"/>
      <c r="W28092" s="75"/>
      <c r="AD28092" s="77"/>
    </row>
    <row r="28093" spans="16:30" ht="4.5" customHeight="1" x14ac:dyDescent="0.2">
      <c r="P28093" s="75"/>
      <c r="Q28093" s="75"/>
      <c r="W28093" s="75"/>
      <c r="AD28093" s="77"/>
    </row>
    <row r="28094" spans="16:30" ht="4.5" customHeight="1" x14ac:dyDescent="0.2">
      <c r="P28094" s="75"/>
      <c r="Q28094" s="75"/>
      <c r="W28094" s="75"/>
      <c r="AD28094" s="77"/>
    </row>
    <row r="28095" spans="16:30" ht="4.5" customHeight="1" x14ac:dyDescent="0.2">
      <c r="P28095" s="75"/>
      <c r="Q28095" s="75"/>
      <c r="W28095" s="75"/>
      <c r="AD28095" s="77"/>
    </row>
    <row r="28096" spans="16:30" ht="4.5" customHeight="1" x14ac:dyDescent="0.2">
      <c r="P28096" s="75"/>
      <c r="Q28096" s="75"/>
      <c r="W28096" s="75"/>
      <c r="AD28096" s="77"/>
    </row>
    <row r="28097" spans="16:30" ht="4.5" customHeight="1" x14ac:dyDescent="0.2">
      <c r="P28097" s="75"/>
      <c r="Q28097" s="75"/>
      <c r="W28097" s="75"/>
      <c r="AD28097" s="77"/>
    </row>
    <row r="28098" spans="16:30" ht="4.5" customHeight="1" x14ac:dyDescent="0.2">
      <c r="P28098" s="75"/>
      <c r="Q28098" s="75"/>
      <c r="W28098" s="75"/>
      <c r="AD28098" s="77"/>
    </row>
    <row r="28099" spans="16:30" ht="4.5" customHeight="1" x14ac:dyDescent="0.2">
      <c r="P28099" s="75"/>
      <c r="Q28099" s="75"/>
      <c r="W28099" s="75"/>
      <c r="AD28099" s="77"/>
    </row>
    <row r="28100" spans="16:30" ht="4.5" customHeight="1" x14ac:dyDescent="0.2">
      <c r="P28100" s="75"/>
      <c r="Q28100" s="75"/>
      <c r="W28100" s="75"/>
      <c r="AD28100" s="77"/>
    </row>
    <row r="28101" spans="16:30" ht="4.5" customHeight="1" x14ac:dyDescent="0.2">
      <c r="P28101" s="75"/>
      <c r="Q28101" s="75"/>
      <c r="W28101" s="75"/>
      <c r="AD28101" s="77"/>
    </row>
    <row r="28102" spans="16:30" ht="4.5" customHeight="1" x14ac:dyDescent="0.2">
      <c r="P28102" s="75"/>
      <c r="Q28102" s="75"/>
      <c r="W28102" s="75"/>
      <c r="AD28102" s="77"/>
    </row>
    <row r="28103" spans="16:30" ht="4.5" customHeight="1" x14ac:dyDescent="0.2">
      <c r="P28103" s="75"/>
      <c r="Q28103" s="75"/>
      <c r="W28103" s="75"/>
      <c r="AD28103" s="77"/>
    </row>
    <row r="28104" spans="16:30" ht="4.5" customHeight="1" x14ac:dyDescent="0.2">
      <c r="P28104" s="75"/>
      <c r="Q28104" s="75"/>
      <c r="W28104" s="75"/>
      <c r="AD28104" s="77"/>
    </row>
    <row r="28105" spans="16:30" ht="4.5" customHeight="1" x14ac:dyDescent="0.2">
      <c r="P28105" s="75"/>
      <c r="Q28105" s="75"/>
      <c r="W28105" s="75"/>
      <c r="AD28105" s="77"/>
    </row>
    <row r="28106" spans="16:30" ht="4.5" customHeight="1" x14ac:dyDescent="0.2">
      <c r="P28106" s="75"/>
      <c r="Q28106" s="75"/>
      <c r="W28106" s="75"/>
      <c r="AD28106" s="77"/>
    </row>
    <row r="28107" spans="16:30" ht="4.5" customHeight="1" x14ac:dyDescent="0.2">
      <c r="P28107" s="75"/>
      <c r="Q28107" s="75"/>
      <c r="W28107" s="75"/>
      <c r="AD28107" s="77"/>
    </row>
    <row r="28108" spans="16:30" ht="4.5" customHeight="1" x14ac:dyDescent="0.2">
      <c r="P28108" s="75"/>
      <c r="Q28108" s="75"/>
      <c r="W28108" s="75"/>
      <c r="AD28108" s="77"/>
    </row>
    <row r="28109" spans="16:30" ht="4.5" customHeight="1" x14ac:dyDescent="0.2">
      <c r="P28109" s="75"/>
      <c r="Q28109" s="75"/>
      <c r="W28109" s="75"/>
      <c r="AD28109" s="77"/>
    </row>
    <row r="28110" spans="16:30" ht="4.5" customHeight="1" x14ac:dyDescent="0.2">
      <c r="P28110" s="75"/>
      <c r="Q28110" s="75"/>
      <c r="W28110" s="75"/>
      <c r="AD28110" s="77"/>
    </row>
    <row r="28111" spans="16:30" ht="4.5" customHeight="1" x14ac:dyDescent="0.2">
      <c r="P28111" s="75"/>
      <c r="Q28111" s="75"/>
      <c r="W28111" s="75"/>
      <c r="AD28111" s="77"/>
    </row>
    <row r="28112" spans="16:30" ht="4.5" customHeight="1" x14ac:dyDescent="0.2">
      <c r="P28112" s="75"/>
      <c r="Q28112" s="75"/>
      <c r="W28112" s="75"/>
      <c r="AD28112" s="77"/>
    </row>
    <row r="28113" spans="16:30" ht="4.5" customHeight="1" x14ac:dyDescent="0.2">
      <c r="P28113" s="75"/>
      <c r="Q28113" s="75"/>
      <c r="W28113" s="75"/>
      <c r="AD28113" s="77"/>
    </row>
    <row r="28114" spans="16:30" ht="4.5" customHeight="1" x14ac:dyDescent="0.2">
      <c r="P28114" s="75"/>
      <c r="Q28114" s="75"/>
      <c r="W28114" s="75"/>
      <c r="AD28114" s="77"/>
    </row>
    <row r="28115" spans="16:30" ht="4.5" customHeight="1" x14ac:dyDescent="0.2">
      <c r="P28115" s="75"/>
      <c r="Q28115" s="75"/>
      <c r="W28115" s="75"/>
      <c r="AD28115" s="77"/>
    </row>
    <row r="28116" spans="16:30" ht="4.5" customHeight="1" x14ac:dyDescent="0.2">
      <c r="P28116" s="75"/>
      <c r="Q28116" s="75"/>
      <c r="W28116" s="75"/>
      <c r="AD28116" s="77"/>
    </row>
    <row r="28117" spans="16:30" ht="4.5" customHeight="1" x14ac:dyDescent="0.2">
      <c r="P28117" s="75"/>
      <c r="Q28117" s="75"/>
      <c r="W28117" s="75"/>
      <c r="AD28117" s="77"/>
    </row>
    <row r="28118" spans="16:30" ht="4.5" customHeight="1" x14ac:dyDescent="0.2">
      <c r="P28118" s="75"/>
      <c r="Q28118" s="75"/>
      <c r="W28118" s="75"/>
      <c r="AD28118" s="77"/>
    </row>
    <row r="28119" spans="16:30" ht="4.5" customHeight="1" x14ac:dyDescent="0.2">
      <c r="P28119" s="75"/>
      <c r="Q28119" s="75"/>
      <c r="W28119" s="75"/>
      <c r="AD28119" s="77"/>
    </row>
    <row r="28120" spans="16:30" ht="4.5" customHeight="1" x14ac:dyDescent="0.2">
      <c r="P28120" s="75"/>
      <c r="Q28120" s="75"/>
      <c r="W28120" s="75"/>
      <c r="AD28120" s="77"/>
    </row>
    <row r="28121" spans="16:30" ht="4.5" customHeight="1" x14ac:dyDescent="0.2">
      <c r="P28121" s="75"/>
      <c r="Q28121" s="75"/>
      <c r="W28121" s="75"/>
      <c r="AD28121" s="77"/>
    </row>
    <row r="28122" spans="16:30" ht="4.5" customHeight="1" x14ac:dyDescent="0.2">
      <c r="P28122" s="75"/>
      <c r="Q28122" s="75"/>
      <c r="W28122" s="75"/>
      <c r="AD28122" s="77"/>
    </row>
    <row r="28123" spans="16:30" ht="4.5" customHeight="1" x14ac:dyDescent="0.2">
      <c r="P28123" s="75"/>
      <c r="Q28123" s="75"/>
      <c r="W28123" s="75"/>
      <c r="AD28123" s="77"/>
    </row>
    <row r="28124" spans="16:30" ht="4.5" customHeight="1" x14ac:dyDescent="0.2">
      <c r="P28124" s="75"/>
      <c r="Q28124" s="75"/>
      <c r="W28124" s="75"/>
      <c r="AD28124" s="77"/>
    </row>
    <row r="28125" spans="16:30" ht="4.5" customHeight="1" x14ac:dyDescent="0.2">
      <c r="P28125" s="75"/>
      <c r="Q28125" s="75"/>
      <c r="W28125" s="75"/>
      <c r="AD28125" s="77"/>
    </row>
    <row r="28126" spans="16:30" ht="4.5" customHeight="1" x14ac:dyDescent="0.2">
      <c r="P28126" s="75"/>
      <c r="Q28126" s="75"/>
      <c r="W28126" s="75"/>
      <c r="AD28126" s="77"/>
    </row>
    <row r="28127" spans="16:30" ht="4.5" customHeight="1" x14ac:dyDescent="0.2">
      <c r="P28127" s="75"/>
      <c r="Q28127" s="75"/>
      <c r="W28127" s="75"/>
      <c r="AD28127" s="77"/>
    </row>
    <row r="28128" spans="16:30" ht="4.5" customHeight="1" x14ac:dyDescent="0.2">
      <c r="P28128" s="75"/>
      <c r="Q28128" s="75"/>
      <c r="W28128" s="75"/>
      <c r="AD28128" s="77"/>
    </row>
    <row r="28129" spans="16:30" ht="4.5" customHeight="1" x14ac:dyDescent="0.2">
      <c r="P28129" s="75"/>
      <c r="Q28129" s="75"/>
      <c r="W28129" s="75"/>
      <c r="AD28129" s="77"/>
    </row>
    <row r="28130" spans="16:30" ht="4.5" customHeight="1" x14ac:dyDescent="0.2">
      <c r="P28130" s="75"/>
      <c r="Q28130" s="75"/>
      <c r="W28130" s="75"/>
      <c r="AD28130" s="77"/>
    </row>
    <row r="28131" spans="16:30" ht="4.5" customHeight="1" x14ac:dyDescent="0.2">
      <c r="P28131" s="75"/>
      <c r="Q28131" s="75"/>
      <c r="W28131" s="75"/>
      <c r="AD28131" s="77"/>
    </row>
    <row r="28132" spans="16:30" ht="4.5" customHeight="1" x14ac:dyDescent="0.2">
      <c r="P28132" s="75"/>
      <c r="Q28132" s="75"/>
      <c r="W28132" s="75"/>
      <c r="AD28132" s="77"/>
    </row>
    <row r="28133" spans="16:30" ht="4.5" customHeight="1" x14ac:dyDescent="0.2">
      <c r="P28133" s="75"/>
      <c r="Q28133" s="75"/>
      <c r="W28133" s="75"/>
      <c r="AD28133" s="77"/>
    </row>
    <row r="28134" spans="16:30" ht="4.5" customHeight="1" x14ac:dyDescent="0.2">
      <c r="P28134" s="75"/>
      <c r="Q28134" s="75"/>
      <c r="W28134" s="75"/>
      <c r="AD28134" s="77"/>
    </row>
    <row r="28135" spans="16:30" ht="4.5" customHeight="1" x14ac:dyDescent="0.2">
      <c r="P28135" s="75"/>
      <c r="Q28135" s="75"/>
      <c r="W28135" s="75"/>
      <c r="AD28135" s="77"/>
    </row>
    <row r="28136" spans="16:30" ht="4.5" customHeight="1" x14ac:dyDescent="0.2">
      <c r="P28136" s="75"/>
      <c r="Q28136" s="75"/>
      <c r="W28136" s="75"/>
      <c r="AD28136" s="77"/>
    </row>
    <row r="28137" spans="16:30" ht="4.5" customHeight="1" x14ac:dyDescent="0.2">
      <c r="P28137" s="75"/>
      <c r="Q28137" s="75"/>
      <c r="W28137" s="75"/>
      <c r="AD28137" s="77"/>
    </row>
    <row r="28138" spans="16:30" ht="4.5" customHeight="1" x14ac:dyDescent="0.2">
      <c r="P28138" s="75"/>
      <c r="Q28138" s="75"/>
      <c r="W28138" s="75"/>
      <c r="AD28138" s="77"/>
    </row>
    <row r="28139" spans="16:30" ht="4.5" customHeight="1" x14ac:dyDescent="0.2">
      <c r="P28139" s="75"/>
      <c r="Q28139" s="75"/>
      <c r="W28139" s="75"/>
      <c r="AD28139" s="77"/>
    </row>
    <row r="28140" spans="16:30" ht="4.5" customHeight="1" x14ac:dyDescent="0.2">
      <c r="P28140" s="75"/>
      <c r="Q28140" s="75"/>
      <c r="W28140" s="75"/>
      <c r="AD28140" s="77"/>
    </row>
    <row r="28141" spans="16:30" ht="4.5" customHeight="1" x14ac:dyDescent="0.2">
      <c r="P28141" s="75"/>
      <c r="Q28141" s="75"/>
      <c r="W28141" s="75"/>
      <c r="AD28141" s="77"/>
    </row>
    <row r="28142" spans="16:30" ht="4.5" customHeight="1" x14ac:dyDescent="0.2">
      <c r="P28142" s="75"/>
      <c r="Q28142" s="75"/>
      <c r="W28142" s="75"/>
      <c r="AD28142" s="77"/>
    </row>
    <row r="28143" spans="16:30" ht="4.5" customHeight="1" x14ac:dyDescent="0.2">
      <c r="P28143" s="75"/>
      <c r="Q28143" s="75"/>
      <c r="W28143" s="75"/>
      <c r="AD28143" s="77"/>
    </row>
    <row r="28144" spans="16:30" ht="4.5" customHeight="1" x14ac:dyDescent="0.2">
      <c r="P28144" s="75"/>
      <c r="Q28144" s="75"/>
      <c r="W28144" s="75"/>
      <c r="AD28144" s="77"/>
    </row>
    <row r="28145" spans="16:30" ht="4.5" customHeight="1" x14ac:dyDescent="0.2">
      <c r="P28145" s="75"/>
      <c r="Q28145" s="75"/>
      <c r="W28145" s="75"/>
      <c r="AD28145" s="77"/>
    </row>
    <row r="28146" spans="16:30" ht="4.5" customHeight="1" x14ac:dyDescent="0.2">
      <c r="P28146" s="75"/>
      <c r="Q28146" s="75"/>
      <c r="W28146" s="75"/>
      <c r="AD28146" s="77"/>
    </row>
    <row r="28147" spans="16:30" ht="4.5" customHeight="1" x14ac:dyDescent="0.2">
      <c r="P28147" s="75"/>
      <c r="Q28147" s="75"/>
      <c r="W28147" s="75"/>
      <c r="AD28147" s="77"/>
    </row>
    <row r="28148" spans="16:30" ht="4.5" customHeight="1" x14ac:dyDescent="0.2">
      <c r="P28148" s="75"/>
      <c r="Q28148" s="75"/>
      <c r="W28148" s="75"/>
      <c r="AD28148" s="77"/>
    </row>
    <row r="28149" spans="16:30" ht="4.5" customHeight="1" x14ac:dyDescent="0.2">
      <c r="P28149" s="75"/>
      <c r="Q28149" s="75"/>
      <c r="W28149" s="75"/>
      <c r="AD28149" s="77"/>
    </row>
    <row r="28150" spans="16:30" ht="4.5" customHeight="1" x14ac:dyDescent="0.2">
      <c r="P28150" s="75"/>
      <c r="Q28150" s="75"/>
      <c r="W28150" s="75"/>
      <c r="AD28150" s="77"/>
    </row>
    <row r="28151" spans="16:30" ht="4.5" customHeight="1" x14ac:dyDescent="0.2">
      <c r="P28151" s="75"/>
      <c r="Q28151" s="75"/>
      <c r="W28151" s="75"/>
      <c r="AD28151" s="77"/>
    </row>
    <row r="28152" spans="16:30" ht="4.5" customHeight="1" x14ac:dyDescent="0.2">
      <c r="P28152" s="75"/>
      <c r="Q28152" s="75"/>
      <c r="W28152" s="75"/>
      <c r="AD28152" s="77"/>
    </row>
    <row r="28153" spans="16:30" ht="4.5" customHeight="1" x14ac:dyDescent="0.2">
      <c r="P28153" s="75"/>
      <c r="Q28153" s="75"/>
      <c r="W28153" s="75"/>
      <c r="AD28153" s="77"/>
    </row>
    <row r="28154" spans="16:30" ht="4.5" customHeight="1" x14ac:dyDescent="0.2">
      <c r="P28154" s="75"/>
      <c r="Q28154" s="75"/>
      <c r="W28154" s="75"/>
      <c r="AD28154" s="77"/>
    </row>
    <row r="28155" spans="16:30" ht="4.5" customHeight="1" x14ac:dyDescent="0.2">
      <c r="P28155" s="75"/>
      <c r="Q28155" s="75"/>
      <c r="W28155" s="75"/>
      <c r="AD28155" s="77"/>
    </row>
    <row r="28156" spans="16:30" ht="4.5" customHeight="1" x14ac:dyDescent="0.2">
      <c r="P28156" s="75"/>
      <c r="Q28156" s="75"/>
      <c r="W28156" s="75"/>
      <c r="AD28156" s="77"/>
    </row>
    <row r="28157" spans="16:30" ht="4.5" customHeight="1" x14ac:dyDescent="0.2">
      <c r="P28157" s="75"/>
      <c r="Q28157" s="75"/>
      <c r="W28157" s="75"/>
      <c r="AD28157" s="77"/>
    </row>
    <row r="28158" spans="16:30" ht="4.5" customHeight="1" x14ac:dyDescent="0.2">
      <c r="P28158" s="75"/>
      <c r="Q28158" s="75"/>
      <c r="W28158" s="75"/>
      <c r="AD28158" s="77"/>
    </row>
    <row r="28159" spans="16:30" ht="4.5" customHeight="1" x14ac:dyDescent="0.2">
      <c r="P28159" s="75"/>
      <c r="Q28159" s="75"/>
      <c r="W28159" s="75"/>
      <c r="AD28159" s="77"/>
    </row>
    <row r="28160" spans="16:30" ht="4.5" customHeight="1" x14ac:dyDescent="0.2">
      <c r="P28160" s="75"/>
      <c r="Q28160" s="75"/>
      <c r="W28160" s="75"/>
      <c r="AD28160" s="77"/>
    </row>
    <row r="28161" spans="16:30" ht="4.5" customHeight="1" x14ac:dyDescent="0.2">
      <c r="P28161" s="75"/>
      <c r="Q28161" s="75"/>
      <c r="W28161" s="75"/>
      <c r="AD28161" s="77"/>
    </row>
    <row r="28162" spans="16:30" ht="4.5" customHeight="1" x14ac:dyDescent="0.2">
      <c r="P28162" s="75"/>
      <c r="Q28162" s="75"/>
      <c r="W28162" s="75"/>
      <c r="AD28162" s="77"/>
    </row>
    <row r="28163" spans="16:30" ht="4.5" customHeight="1" x14ac:dyDescent="0.2">
      <c r="P28163" s="75"/>
      <c r="Q28163" s="75"/>
      <c r="W28163" s="75"/>
      <c r="AD28163" s="77"/>
    </row>
    <row r="28164" spans="16:30" ht="4.5" customHeight="1" x14ac:dyDescent="0.2">
      <c r="P28164" s="75"/>
      <c r="Q28164" s="75"/>
      <c r="W28164" s="75"/>
      <c r="AD28164" s="77"/>
    </row>
    <row r="28165" spans="16:30" ht="4.5" customHeight="1" x14ac:dyDescent="0.2">
      <c r="P28165" s="75"/>
      <c r="Q28165" s="75"/>
      <c r="W28165" s="75"/>
      <c r="AD28165" s="77"/>
    </row>
    <row r="28166" spans="16:30" ht="4.5" customHeight="1" x14ac:dyDescent="0.2">
      <c r="P28166" s="75"/>
      <c r="Q28166" s="75"/>
      <c r="W28166" s="75"/>
      <c r="AD28166" s="77"/>
    </row>
    <row r="28167" spans="16:30" ht="4.5" customHeight="1" x14ac:dyDescent="0.2">
      <c r="P28167" s="75"/>
      <c r="Q28167" s="75"/>
      <c r="W28167" s="75"/>
      <c r="AD28167" s="77"/>
    </row>
    <row r="28168" spans="16:30" ht="4.5" customHeight="1" x14ac:dyDescent="0.2">
      <c r="P28168" s="75"/>
      <c r="Q28168" s="75"/>
      <c r="W28168" s="75"/>
      <c r="AD28168" s="77"/>
    </row>
    <row r="28169" spans="16:30" ht="4.5" customHeight="1" x14ac:dyDescent="0.2">
      <c r="P28169" s="75"/>
      <c r="Q28169" s="75"/>
      <c r="W28169" s="75"/>
      <c r="AD28169" s="77"/>
    </row>
    <row r="28170" spans="16:30" ht="4.5" customHeight="1" x14ac:dyDescent="0.2">
      <c r="P28170" s="75"/>
      <c r="Q28170" s="75"/>
      <c r="W28170" s="75"/>
      <c r="AD28170" s="77"/>
    </row>
    <row r="28171" spans="16:30" ht="4.5" customHeight="1" x14ac:dyDescent="0.2">
      <c r="P28171" s="75"/>
      <c r="Q28171" s="75"/>
      <c r="W28171" s="75"/>
      <c r="AD28171" s="77"/>
    </row>
    <row r="28172" spans="16:30" ht="4.5" customHeight="1" x14ac:dyDescent="0.2">
      <c r="P28172" s="75"/>
      <c r="Q28172" s="75"/>
      <c r="W28172" s="75"/>
      <c r="AD28172" s="77"/>
    </row>
    <row r="28173" spans="16:30" ht="4.5" customHeight="1" x14ac:dyDescent="0.2">
      <c r="P28173" s="75"/>
      <c r="Q28173" s="75"/>
      <c r="W28173" s="75"/>
      <c r="AD28173" s="77"/>
    </row>
    <row r="28174" spans="16:30" ht="4.5" customHeight="1" x14ac:dyDescent="0.2">
      <c r="P28174" s="75"/>
      <c r="Q28174" s="75"/>
      <c r="W28174" s="75"/>
      <c r="AD28174" s="77"/>
    </row>
    <row r="28175" spans="16:30" ht="4.5" customHeight="1" x14ac:dyDescent="0.2">
      <c r="P28175" s="75"/>
      <c r="Q28175" s="75"/>
      <c r="W28175" s="75"/>
      <c r="AD28175" s="77"/>
    </row>
    <row r="28176" spans="16:30" ht="4.5" customHeight="1" x14ac:dyDescent="0.2">
      <c r="P28176" s="75"/>
      <c r="Q28176" s="75"/>
      <c r="W28176" s="75"/>
      <c r="AD28176" s="77"/>
    </row>
    <row r="28177" spans="16:30" ht="4.5" customHeight="1" x14ac:dyDescent="0.2">
      <c r="P28177" s="75"/>
      <c r="Q28177" s="75"/>
      <c r="W28177" s="75"/>
      <c r="AD28177" s="77"/>
    </row>
    <row r="28178" spans="16:30" ht="4.5" customHeight="1" x14ac:dyDescent="0.2">
      <c r="P28178" s="75"/>
      <c r="Q28178" s="75"/>
      <c r="W28178" s="75"/>
      <c r="AD28178" s="77"/>
    </row>
    <row r="28179" spans="16:30" ht="4.5" customHeight="1" x14ac:dyDescent="0.2">
      <c r="P28179" s="75"/>
      <c r="Q28179" s="75"/>
      <c r="W28179" s="75"/>
      <c r="AD28179" s="77"/>
    </row>
    <row r="28180" spans="16:30" ht="4.5" customHeight="1" x14ac:dyDescent="0.2">
      <c r="P28180" s="75"/>
      <c r="Q28180" s="75"/>
      <c r="W28180" s="75"/>
      <c r="AD28180" s="77"/>
    </row>
    <row r="28181" spans="16:30" ht="4.5" customHeight="1" x14ac:dyDescent="0.2">
      <c r="P28181" s="75"/>
      <c r="Q28181" s="75"/>
      <c r="W28181" s="75"/>
      <c r="AD28181" s="77"/>
    </row>
    <row r="28182" spans="16:30" ht="4.5" customHeight="1" x14ac:dyDescent="0.2">
      <c r="P28182" s="75"/>
      <c r="Q28182" s="75"/>
      <c r="W28182" s="75"/>
      <c r="AD28182" s="77"/>
    </row>
    <row r="28183" spans="16:30" ht="4.5" customHeight="1" x14ac:dyDescent="0.2">
      <c r="P28183" s="75"/>
      <c r="Q28183" s="75"/>
      <c r="W28183" s="75"/>
      <c r="AD28183" s="77"/>
    </row>
    <row r="28184" spans="16:30" ht="4.5" customHeight="1" x14ac:dyDescent="0.2">
      <c r="P28184" s="75"/>
      <c r="Q28184" s="75"/>
      <c r="W28184" s="75"/>
      <c r="AD28184" s="77"/>
    </row>
    <row r="28185" spans="16:30" ht="4.5" customHeight="1" x14ac:dyDescent="0.2">
      <c r="P28185" s="75"/>
      <c r="Q28185" s="75"/>
      <c r="W28185" s="75"/>
      <c r="AD28185" s="77"/>
    </row>
    <row r="28186" spans="16:30" ht="4.5" customHeight="1" x14ac:dyDescent="0.2">
      <c r="P28186" s="75"/>
      <c r="Q28186" s="75"/>
      <c r="W28186" s="75"/>
      <c r="AD28186" s="77"/>
    </row>
    <row r="28187" spans="16:30" ht="4.5" customHeight="1" x14ac:dyDescent="0.2">
      <c r="P28187" s="75"/>
      <c r="Q28187" s="75"/>
      <c r="W28187" s="75"/>
      <c r="AD28187" s="77"/>
    </row>
    <row r="28188" spans="16:30" ht="4.5" customHeight="1" x14ac:dyDescent="0.2">
      <c r="P28188" s="75"/>
      <c r="Q28188" s="75"/>
      <c r="W28188" s="75"/>
      <c r="AD28188" s="77"/>
    </row>
    <row r="28189" spans="16:30" ht="4.5" customHeight="1" x14ac:dyDescent="0.2">
      <c r="P28189" s="75"/>
      <c r="Q28189" s="75"/>
      <c r="W28189" s="75"/>
      <c r="AD28189" s="77"/>
    </row>
    <row r="28190" spans="16:30" ht="4.5" customHeight="1" x14ac:dyDescent="0.2">
      <c r="P28190" s="75"/>
      <c r="Q28190" s="75"/>
      <c r="W28190" s="75"/>
      <c r="AD28190" s="77"/>
    </row>
    <row r="28191" spans="16:30" ht="4.5" customHeight="1" x14ac:dyDescent="0.2">
      <c r="P28191" s="75"/>
      <c r="Q28191" s="75"/>
      <c r="W28191" s="75"/>
      <c r="AD28191" s="77"/>
    </row>
    <row r="28192" spans="16:30" ht="4.5" customHeight="1" x14ac:dyDescent="0.2">
      <c r="P28192" s="75"/>
      <c r="Q28192" s="75"/>
      <c r="W28192" s="75"/>
      <c r="AD28192" s="77"/>
    </row>
    <row r="28193" spans="16:30" ht="4.5" customHeight="1" x14ac:dyDescent="0.2">
      <c r="P28193" s="75"/>
      <c r="Q28193" s="75"/>
      <c r="W28193" s="75"/>
      <c r="AD28193" s="77"/>
    </row>
    <row r="28194" spans="16:30" ht="4.5" customHeight="1" x14ac:dyDescent="0.2">
      <c r="P28194" s="75"/>
      <c r="Q28194" s="75"/>
      <c r="W28194" s="75"/>
      <c r="AD28194" s="77"/>
    </row>
    <row r="28195" spans="16:30" ht="4.5" customHeight="1" x14ac:dyDescent="0.2">
      <c r="P28195" s="75"/>
      <c r="Q28195" s="75"/>
      <c r="W28195" s="75"/>
      <c r="AD28195" s="77"/>
    </row>
    <row r="28196" spans="16:30" ht="4.5" customHeight="1" x14ac:dyDescent="0.2">
      <c r="P28196" s="75"/>
      <c r="Q28196" s="75"/>
      <c r="W28196" s="75"/>
      <c r="AD28196" s="77"/>
    </row>
    <row r="28197" spans="16:30" ht="4.5" customHeight="1" x14ac:dyDescent="0.2">
      <c r="P28197" s="75"/>
      <c r="Q28197" s="75"/>
      <c r="W28197" s="75"/>
      <c r="AD28197" s="77"/>
    </row>
    <row r="28198" spans="16:30" ht="4.5" customHeight="1" x14ac:dyDescent="0.2">
      <c r="P28198" s="75"/>
      <c r="Q28198" s="75"/>
      <c r="W28198" s="75"/>
      <c r="AD28198" s="77"/>
    </row>
    <row r="28199" spans="16:30" ht="4.5" customHeight="1" x14ac:dyDescent="0.2">
      <c r="P28199" s="75"/>
      <c r="Q28199" s="75"/>
      <c r="W28199" s="75"/>
      <c r="AD28199" s="77"/>
    </row>
    <row r="28200" spans="16:30" ht="4.5" customHeight="1" x14ac:dyDescent="0.2">
      <c r="P28200" s="75"/>
      <c r="Q28200" s="75"/>
      <c r="W28200" s="75"/>
      <c r="AD28200" s="77"/>
    </row>
    <row r="28201" spans="16:30" ht="4.5" customHeight="1" x14ac:dyDescent="0.2">
      <c r="P28201" s="75"/>
      <c r="Q28201" s="75"/>
      <c r="W28201" s="75"/>
      <c r="AD28201" s="77"/>
    </row>
    <row r="28202" spans="16:30" ht="4.5" customHeight="1" x14ac:dyDescent="0.2">
      <c r="P28202" s="75"/>
      <c r="Q28202" s="75"/>
      <c r="W28202" s="75"/>
      <c r="AD28202" s="77"/>
    </row>
    <row r="28203" spans="16:30" ht="4.5" customHeight="1" x14ac:dyDescent="0.2">
      <c r="P28203" s="75"/>
      <c r="Q28203" s="75"/>
      <c r="W28203" s="75"/>
      <c r="AD28203" s="77"/>
    </row>
    <row r="28204" spans="16:30" ht="4.5" customHeight="1" x14ac:dyDescent="0.2">
      <c r="P28204" s="75"/>
      <c r="Q28204" s="75"/>
      <c r="W28204" s="75"/>
      <c r="AD28204" s="77"/>
    </row>
    <row r="28205" spans="16:30" ht="4.5" customHeight="1" x14ac:dyDescent="0.2">
      <c r="P28205" s="75"/>
      <c r="Q28205" s="75"/>
      <c r="W28205" s="75"/>
      <c r="AD28205" s="77"/>
    </row>
    <row r="28206" spans="16:30" ht="4.5" customHeight="1" x14ac:dyDescent="0.2">
      <c r="P28206" s="75"/>
      <c r="Q28206" s="75"/>
      <c r="W28206" s="75"/>
      <c r="AD28206" s="77"/>
    </row>
    <row r="28207" spans="16:30" ht="4.5" customHeight="1" x14ac:dyDescent="0.2">
      <c r="P28207" s="75"/>
      <c r="Q28207" s="75"/>
      <c r="W28207" s="75"/>
      <c r="AD28207" s="77"/>
    </row>
    <row r="28208" spans="16:30" ht="4.5" customHeight="1" x14ac:dyDescent="0.2">
      <c r="P28208" s="75"/>
      <c r="Q28208" s="75"/>
      <c r="W28208" s="75"/>
      <c r="AD28208" s="77"/>
    </row>
    <row r="28209" spans="16:30" ht="4.5" customHeight="1" x14ac:dyDescent="0.2">
      <c r="P28209" s="75"/>
      <c r="Q28209" s="75"/>
      <c r="W28209" s="75"/>
      <c r="AD28209" s="77"/>
    </row>
    <row r="28210" spans="16:30" ht="4.5" customHeight="1" x14ac:dyDescent="0.2">
      <c r="P28210" s="75"/>
      <c r="Q28210" s="75"/>
      <c r="W28210" s="75"/>
      <c r="AD28210" s="77"/>
    </row>
    <row r="28211" spans="16:30" ht="4.5" customHeight="1" x14ac:dyDescent="0.2">
      <c r="P28211" s="75"/>
      <c r="Q28211" s="75"/>
      <c r="W28211" s="75"/>
      <c r="AD28211" s="77"/>
    </row>
    <row r="28212" spans="16:30" ht="4.5" customHeight="1" x14ac:dyDescent="0.2">
      <c r="P28212" s="75"/>
      <c r="Q28212" s="75"/>
      <c r="W28212" s="75"/>
      <c r="AD28212" s="77"/>
    </row>
    <row r="28213" spans="16:30" ht="4.5" customHeight="1" x14ac:dyDescent="0.2">
      <c r="P28213" s="75"/>
      <c r="Q28213" s="75"/>
      <c r="W28213" s="75"/>
      <c r="AD28213" s="77"/>
    </row>
    <row r="28214" spans="16:30" ht="4.5" customHeight="1" x14ac:dyDescent="0.2">
      <c r="P28214" s="75"/>
      <c r="Q28214" s="75"/>
      <c r="W28214" s="75"/>
      <c r="AD28214" s="77"/>
    </row>
    <row r="28215" spans="16:30" ht="4.5" customHeight="1" x14ac:dyDescent="0.2">
      <c r="P28215" s="75"/>
      <c r="Q28215" s="75"/>
      <c r="W28215" s="75"/>
      <c r="AD28215" s="77"/>
    </row>
    <row r="28216" spans="16:30" ht="4.5" customHeight="1" x14ac:dyDescent="0.2">
      <c r="P28216" s="75"/>
      <c r="Q28216" s="75"/>
      <c r="W28216" s="75"/>
      <c r="AD28216" s="77"/>
    </row>
    <row r="28217" spans="16:30" ht="4.5" customHeight="1" x14ac:dyDescent="0.2">
      <c r="P28217" s="75"/>
      <c r="Q28217" s="75"/>
      <c r="W28217" s="75"/>
      <c r="AD28217" s="77"/>
    </row>
    <row r="28218" spans="16:30" ht="4.5" customHeight="1" x14ac:dyDescent="0.2">
      <c r="P28218" s="75"/>
      <c r="Q28218" s="75"/>
      <c r="W28218" s="75"/>
      <c r="AD28218" s="77"/>
    </row>
    <row r="28219" spans="16:30" ht="4.5" customHeight="1" x14ac:dyDescent="0.2">
      <c r="P28219" s="75"/>
      <c r="Q28219" s="75"/>
      <c r="W28219" s="75"/>
      <c r="AD28219" s="77"/>
    </row>
    <row r="28220" spans="16:30" ht="4.5" customHeight="1" x14ac:dyDescent="0.2">
      <c r="P28220" s="75"/>
      <c r="Q28220" s="75"/>
      <c r="W28220" s="75"/>
      <c r="AD28220" s="77"/>
    </row>
    <row r="28221" spans="16:30" ht="4.5" customHeight="1" x14ac:dyDescent="0.2">
      <c r="P28221" s="75"/>
      <c r="Q28221" s="75"/>
      <c r="W28221" s="75"/>
      <c r="AD28221" s="77"/>
    </row>
    <row r="28222" spans="16:30" ht="4.5" customHeight="1" x14ac:dyDescent="0.2">
      <c r="P28222" s="75"/>
      <c r="Q28222" s="75"/>
      <c r="W28222" s="75"/>
      <c r="AD28222" s="77"/>
    </row>
    <row r="28223" spans="16:30" ht="4.5" customHeight="1" x14ac:dyDescent="0.2">
      <c r="P28223" s="75"/>
      <c r="Q28223" s="75"/>
      <c r="W28223" s="75"/>
      <c r="AD28223" s="77"/>
    </row>
    <row r="28224" spans="16:30" ht="4.5" customHeight="1" x14ac:dyDescent="0.2">
      <c r="P28224" s="75"/>
      <c r="Q28224" s="75"/>
      <c r="W28224" s="75"/>
      <c r="AD28224" s="77"/>
    </row>
    <row r="28225" spans="16:30" ht="4.5" customHeight="1" x14ac:dyDescent="0.2">
      <c r="P28225" s="75"/>
      <c r="Q28225" s="75"/>
      <c r="W28225" s="75"/>
      <c r="AD28225" s="77"/>
    </row>
    <row r="28226" spans="16:30" ht="4.5" customHeight="1" x14ac:dyDescent="0.2">
      <c r="P28226" s="75"/>
      <c r="Q28226" s="75"/>
      <c r="W28226" s="75"/>
      <c r="AD28226" s="77"/>
    </row>
    <row r="28227" spans="16:30" ht="4.5" customHeight="1" x14ac:dyDescent="0.2">
      <c r="P28227" s="75"/>
      <c r="Q28227" s="75"/>
      <c r="W28227" s="75"/>
      <c r="AD28227" s="77"/>
    </row>
    <row r="28228" spans="16:30" ht="4.5" customHeight="1" x14ac:dyDescent="0.2">
      <c r="P28228" s="75"/>
      <c r="Q28228" s="75"/>
      <c r="W28228" s="75"/>
      <c r="AD28228" s="77"/>
    </row>
    <row r="28229" spans="16:30" ht="4.5" customHeight="1" x14ac:dyDescent="0.2">
      <c r="P28229" s="75"/>
      <c r="Q28229" s="75"/>
      <c r="W28229" s="75"/>
      <c r="AD28229" s="77"/>
    </row>
    <row r="28230" spans="16:30" ht="4.5" customHeight="1" x14ac:dyDescent="0.2">
      <c r="P28230" s="75"/>
      <c r="Q28230" s="75"/>
      <c r="W28230" s="75"/>
      <c r="AD28230" s="77"/>
    </row>
    <row r="28231" spans="16:30" ht="4.5" customHeight="1" x14ac:dyDescent="0.2">
      <c r="P28231" s="75"/>
      <c r="Q28231" s="75"/>
      <c r="W28231" s="75"/>
      <c r="AD28231" s="77"/>
    </row>
    <row r="28232" spans="16:30" ht="4.5" customHeight="1" x14ac:dyDescent="0.2">
      <c r="P28232" s="75"/>
      <c r="Q28232" s="75"/>
      <c r="W28232" s="75"/>
      <c r="AD28232" s="77"/>
    </row>
    <row r="28233" spans="16:30" ht="4.5" customHeight="1" x14ac:dyDescent="0.2">
      <c r="P28233" s="75"/>
      <c r="Q28233" s="75"/>
      <c r="W28233" s="75"/>
      <c r="AD28233" s="77"/>
    </row>
    <row r="28234" spans="16:30" ht="4.5" customHeight="1" x14ac:dyDescent="0.2">
      <c r="P28234" s="75"/>
      <c r="Q28234" s="75"/>
      <c r="W28234" s="75"/>
      <c r="AD28234" s="77"/>
    </row>
    <row r="28235" spans="16:30" ht="4.5" customHeight="1" x14ac:dyDescent="0.2">
      <c r="P28235" s="75"/>
      <c r="Q28235" s="75"/>
      <c r="W28235" s="75"/>
      <c r="AD28235" s="77"/>
    </row>
    <row r="28236" spans="16:30" ht="4.5" customHeight="1" x14ac:dyDescent="0.2">
      <c r="P28236" s="75"/>
      <c r="Q28236" s="75"/>
      <c r="W28236" s="75"/>
      <c r="AD28236" s="77"/>
    </row>
    <row r="28237" spans="16:30" ht="4.5" customHeight="1" x14ac:dyDescent="0.2">
      <c r="P28237" s="75"/>
      <c r="Q28237" s="75"/>
      <c r="W28237" s="75"/>
      <c r="AD28237" s="77"/>
    </row>
    <row r="28238" spans="16:30" ht="4.5" customHeight="1" x14ac:dyDescent="0.2">
      <c r="P28238" s="75"/>
      <c r="Q28238" s="75"/>
      <c r="W28238" s="75"/>
      <c r="AD28238" s="77"/>
    </row>
    <row r="28239" spans="16:30" ht="4.5" customHeight="1" x14ac:dyDescent="0.2">
      <c r="P28239" s="75"/>
      <c r="Q28239" s="75"/>
      <c r="W28239" s="75"/>
      <c r="AD28239" s="77"/>
    </row>
    <row r="28240" spans="16:30" ht="4.5" customHeight="1" x14ac:dyDescent="0.2">
      <c r="P28240" s="75"/>
      <c r="Q28240" s="75"/>
      <c r="W28240" s="75"/>
      <c r="AD28240" s="77"/>
    </row>
    <row r="28241" spans="16:30" ht="4.5" customHeight="1" x14ac:dyDescent="0.2">
      <c r="P28241" s="75"/>
      <c r="Q28241" s="75"/>
      <c r="W28241" s="75"/>
      <c r="AD28241" s="77"/>
    </row>
    <row r="28242" spans="16:30" ht="4.5" customHeight="1" x14ac:dyDescent="0.2">
      <c r="P28242" s="75"/>
      <c r="Q28242" s="75"/>
      <c r="W28242" s="75"/>
      <c r="AD28242" s="77"/>
    </row>
    <row r="28243" spans="16:30" ht="4.5" customHeight="1" x14ac:dyDescent="0.2">
      <c r="P28243" s="75"/>
      <c r="Q28243" s="75"/>
      <c r="W28243" s="75"/>
      <c r="AD28243" s="77"/>
    </row>
    <row r="28244" spans="16:30" ht="4.5" customHeight="1" x14ac:dyDescent="0.2">
      <c r="P28244" s="75"/>
      <c r="Q28244" s="75"/>
      <c r="W28244" s="75"/>
      <c r="AD28244" s="77"/>
    </row>
    <row r="28245" spans="16:30" ht="4.5" customHeight="1" x14ac:dyDescent="0.2">
      <c r="P28245" s="75"/>
      <c r="Q28245" s="75"/>
      <c r="W28245" s="75"/>
      <c r="AD28245" s="77"/>
    </row>
    <row r="28246" spans="16:30" ht="4.5" customHeight="1" x14ac:dyDescent="0.2">
      <c r="P28246" s="75"/>
      <c r="Q28246" s="75"/>
      <c r="W28246" s="75"/>
      <c r="AD28246" s="77"/>
    </row>
    <row r="28247" spans="16:30" ht="4.5" customHeight="1" x14ac:dyDescent="0.2">
      <c r="P28247" s="75"/>
      <c r="Q28247" s="75"/>
      <c r="W28247" s="75"/>
      <c r="AD28247" s="77"/>
    </row>
    <row r="28248" spans="16:30" ht="4.5" customHeight="1" x14ac:dyDescent="0.2">
      <c r="P28248" s="75"/>
      <c r="Q28248" s="75"/>
      <c r="W28248" s="75"/>
      <c r="AD28248" s="77"/>
    </row>
    <row r="28249" spans="16:30" ht="4.5" customHeight="1" x14ac:dyDescent="0.2">
      <c r="P28249" s="75"/>
      <c r="Q28249" s="75"/>
      <c r="W28249" s="75"/>
      <c r="AD28249" s="77"/>
    </row>
    <row r="28250" spans="16:30" ht="4.5" customHeight="1" x14ac:dyDescent="0.2">
      <c r="P28250" s="75"/>
      <c r="Q28250" s="75"/>
      <c r="W28250" s="75"/>
      <c r="AD28250" s="77"/>
    </row>
    <row r="28251" spans="16:30" ht="4.5" customHeight="1" x14ac:dyDescent="0.2">
      <c r="P28251" s="75"/>
      <c r="Q28251" s="75"/>
      <c r="W28251" s="75"/>
      <c r="AD28251" s="77"/>
    </row>
    <row r="28252" spans="16:30" ht="4.5" customHeight="1" x14ac:dyDescent="0.2">
      <c r="P28252" s="75"/>
      <c r="Q28252" s="75"/>
      <c r="W28252" s="75"/>
      <c r="AD28252" s="77"/>
    </row>
    <row r="28253" spans="16:30" ht="4.5" customHeight="1" x14ac:dyDescent="0.2">
      <c r="P28253" s="75"/>
      <c r="Q28253" s="75"/>
      <c r="W28253" s="75"/>
      <c r="AD28253" s="77"/>
    </row>
    <row r="28254" spans="16:30" ht="4.5" customHeight="1" x14ac:dyDescent="0.2">
      <c r="P28254" s="75"/>
      <c r="Q28254" s="75"/>
      <c r="W28254" s="75"/>
      <c r="AD28254" s="77"/>
    </row>
    <row r="28255" spans="16:30" ht="4.5" customHeight="1" x14ac:dyDescent="0.2">
      <c r="P28255" s="75"/>
      <c r="Q28255" s="75"/>
      <c r="W28255" s="75"/>
      <c r="AD28255" s="77"/>
    </row>
    <row r="28256" spans="16:30" ht="4.5" customHeight="1" x14ac:dyDescent="0.2">
      <c r="P28256" s="75"/>
      <c r="Q28256" s="75"/>
      <c r="W28256" s="75"/>
      <c r="AD28256" s="77"/>
    </row>
    <row r="28257" spans="16:30" ht="4.5" customHeight="1" x14ac:dyDescent="0.2">
      <c r="P28257" s="75"/>
      <c r="Q28257" s="75"/>
      <c r="W28257" s="75"/>
      <c r="AD28257" s="77"/>
    </row>
    <row r="28258" spans="16:30" ht="4.5" customHeight="1" x14ac:dyDescent="0.2">
      <c r="P28258" s="75"/>
      <c r="Q28258" s="75"/>
      <c r="W28258" s="75"/>
      <c r="AD28258" s="77"/>
    </row>
    <row r="28259" spans="16:30" ht="4.5" customHeight="1" x14ac:dyDescent="0.2">
      <c r="P28259" s="75"/>
      <c r="Q28259" s="75"/>
      <c r="W28259" s="75"/>
      <c r="AD28259" s="77"/>
    </row>
    <row r="28260" spans="16:30" ht="4.5" customHeight="1" x14ac:dyDescent="0.2">
      <c r="P28260" s="75"/>
      <c r="Q28260" s="75"/>
      <c r="W28260" s="75"/>
      <c r="AD28260" s="77"/>
    </row>
    <row r="28261" spans="16:30" ht="4.5" customHeight="1" x14ac:dyDescent="0.2">
      <c r="P28261" s="75"/>
      <c r="Q28261" s="75"/>
      <c r="W28261" s="75"/>
      <c r="AD28261" s="77"/>
    </row>
    <row r="28262" spans="16:30" ht="4.5" customHeight="1" x14ac:dyDescent="0.2">
      <c r="P28262" s="75"/>
      <c r="Q28262" s="75"/>
      <c r="W28262" s="75"/>
      <c r="AD28262" s="77"/>
    </row>
    <row r="28263" spans="16:30" ht="4.5" customHeight="1" x14ac:dyDescent="0.2">
      <c r="P28263" s="75"/>
      <c r="Q28263" s="75"/>
      <c r="W28263" s="75"/>
      <c r="AD28263" s="77"/>
    </row>
    <row r="28264" spans="16:30" ht="4.5" customHeight="1" x14ac:dyDescent="0.2">
      <c r="P28264" s="75"/>
      <c r="Q28264" s="75"/>
      <c r="W28264" s="75"/>
      <c r="AD28264" s="77"/>
    </row>
    <row r="28265" spans="16:30" ht="4.5" customHeight="1" x14ac:dyDescent="0.2">
      <c r="P28265" s="75"/>
      <c r="Q28265" s="75"/>
      <c r="W28265" s="75"/>
      <c r="AD28265" s="77"/>
    </row>
    <row r="28266" spans="16:30" ht="4.5" customHeight="1" x14ac:dyDescent="0.2">
      <c r="P28266" s="75"/>
      <c r="Q28266" s="75"/>
      <c r="W28266" s="75"/>
      <c r="AD28266" s="77"/>
    </row>
    <row r="28267" spans="16:30" ht="4.5" customHeight="1" x14ac:dyDescent="0.2">
      <c r="P28267" s="75"/>
      <c r="Q28267" s="75"/>
      <c r="W28267" s="75"/>
      <c r="AD28267" s="77"/>
    </row>
    <row r="28268" spans="16:30" ht="4.5" customHeight="1" x14ac:dyDescent="0.2">
      <c r="P28268" s="75"/>
      <c r="Q28268" s="75"/>
      <c r="W28268" s="75"/>
      <c r="AD28268" s="77"/>
    </row>
    <row r="28269" spans="16:30" ht="4.5" customHeight="1" x14ac:dyDescent="0.2">
      <c r="P28269" s="75"/>
      <c r="Q28269" s="75"/>
      <c r="W28269" s="75"/>
      <c r="AD28269" s="77"/>
    </row>
    <row r="28270" spans="16:30" ht="4.5" customHeight="1" x14ac:dyDescent="0.2">
      <c r="P28270" s="75"/>
      <c r="Q28270" s="75"/>
      <c r="W28270" s="75"/>
      <c r="AD28270" s="77"/>
    </row>
    <row r="28271" spans="16:30" ht="4.5" customHeight="1" x14ac:dyDescent="0.2">
      <c r="P28271" s="75"/>
      <c r="Q28271" s="75"/>
      <c r="W28271" s="75"/>
      <c r="AD28271" s="77"/>
    </row>
    <row r="28272" spans="16:30" ht="4.5" customHeight="1" x14ac:dyDescent="0.2">
      <c r="P28272" s="75"/>
      <c r="Q28272" s="75"/>
      <c r="W28272" s="75"/>
      <c r="AD28272" s="77"/>
    </row>
    <row r="28273" spans="16:30" ht="4.5" customHeight="1" x14ac:dyDescent="0.2">
      <c r="P28273" s="75"/>
      <c r="Q28273" s="75"/>
      <c r="W28273" s="75"/>
      <c r="AD28273" s="77"/>
    </row>
    <row r="28274" spans="16:30" ht="4.5" customHeight="1" x14ac:dyDescent="0.2">
      <c r="P28274" s="75"/>
      <c r="Q28274" s="75"/>
      <c r="W28274" s="75"/>
      <c r="AD28274" s="77"/>
    </row>
    <row r="28275" spans="16:30" ht="4.5" customHeight="1" x14ac:dyDescent="0.2">
      <c r="P28275" s="75"/>
      <c r="Q28275" s="75"/>
      <c r="W28275" s="75"/>
      <c r="AD28275" s="77"/>
    </row>
    <row r="28276" spans="16:30" ht="4.5" customHeight="1" x14ac:dyDescent="0.2">
      <c r="P28276" s="75"/>
      <c r="Q28276" s="75"/>
      <c r="W28276" s="75"/>
      <c r="AD28276" s="77"/>
    </row>
    <row r="28277" spans="16:30" ht="4.5" customHeight="1" x14ac:dyDescent="0.2">
      <c r="P28277" s="75"/>
      <c r="Q28277" s="75"/>
      <c r="W28277" s="75"/>
      <c r="AD28277" s="77"/>
    </row>
    <row r="28278" spans="16:30" ht="4.5" customHeight="1" x14ac:dyDescent="0.2">
      <c r="P28278" s="75"/>
      <c r="Q28278" s="75"/>
      <c r="W28278" s="75"/>
      <c r="AD28278" s="77"/>
    </row>
    <row r="28279" spans="16:30" ht="4.5" customHeight="1" x14ac:dyDescent="0.2">
      <c r="P28279" s="75"/>
      <c r="Q28279" s="75"/>
      <c r="W28279" s="75"/>
      <c r="AD28279" s="77"/>
    </row>
    <row r="28280" spans="16:30" ht="4.5" customHeight="1" x14ac:dyDescent="0.2">
      <c r="P28280" s="75"/>
      <c r="Q28280" s="75"/>
      <c r="W28280" s="75"/>
      <c r="AD28280" s="77"/>
    </row>
    <row r="28281" spans="16:30" ht="4.5" customHeight="1" x14ac:dyDescent="0.2">
      <c r="P28281" s="75"/>
      <c r="Q28281" s="75"/>
      <c r="W28281" s="75"/>
      <c r="AD28281" s="77"/>
    </row>
    <row r="28282" spans="16:30" ht="4.5" customHeight="1" x14ac:dyDescent="0.2">
      <c r="P28282" s="75"/>
      <c r="Q28282" s="75"/>
      <c r="W28282" s="75"/>
      <c r="AD28282" s="77"/>
    </row>
    <row r="28283" spans="16:30" ht="4.5" customHeight="1" x14ac:dyDescent="0.2">
      <c r="P28283" s="75"/>
      <c r="Q28283" s="75"/>
      <c r="W28283" s="75"/>
      <c r="AD28283" s="77"/>
    </row>
    <row r="28284" spans="16:30" ht="4.5" customHeight="1" x14ac:dyDescent="0.2">
      <c r="P28284" s="75"/>
      <c r="Q28284" s="75"/>
      <c r="W28284" s="75"/>
      <c r="AD28284" s="77"/>
    </row>
    <row r="28285" spans="16:30" ht="4.5" customHeight="1" x14ac:dyDescent="0.2">
      <c r="P28285" s="75"/>
      <c r="Q28285" s="75"/>
      <c r="W28285" s="75"/>
      <c r="AD28285" s="77"/>
    </row>
    <row r="28286" spans="16:30" ht="4.5" customHeight="1" x14ac:dyDescent="0.2">
      <c r="P28286" s="75"/>
      <c r="Q28286" s="75"/>
      <c r="W28286" s="75"/>
      <c r="AD28286" s="77"/>
    </row>
    <row r="28287" spans="16:30" ht="4.5" customHeight="1" x14ac:dyDescent="0.2">
      <c r="P28287" s="75"/>
      <c r="Q28287" s="75"/>
      <c r="W28287" s="75"/>
      <c r="AD28287" s="77"/>
    </row>
    <row r="28288" spans="16:30" ht="4.5" customHeight="1" x14ac:dyDescent="0.2">
      <c r="P28288" s="75"/>
      <c r="Q28288" s="75"/>
      <c r="W28288" s="75"/>
      <c r="AD28288" s="77"/>
    </row>
    <row r="28289" spans="16:30" ht="4.5" customHeight="1" x14ac:dyDescent="0.2">
      <c r="P28289" s="75"/>
      <c r="Q28289" s="75"/>
      <c r="W28289" s="75"/>
      <c r="AD28289" s="77"/>
    </row>
    <row r="28290" spans="16:30" ht="4.5" customHeight="1" x14ac:dyDescent="0.2">
      <c r="P28290" s="75"/>
      <c r="Q28290" s="75"/>
      <c r="W28290" s="75"/>
      <c r="AD28290" s="77"/>
    </row>
    <row r="28291" spans="16:30" ht="4.5" customHeight="1" x14ac:dyDescent="0.2">
      <c r="P28291" s="75"/>
      <c r="Q28291" s="75"/>
      <c r="W28291" s="75"/>
      <c r="AD28291" s="77"/>
    </row>
    <row r="28292" spans="16:30" ht="4.5" customHeight="1" x14ac:dyDescent="0.2">
      <c r="P28292" s="75"/>
      <c r="Q28292" s="75"/>
      <c r="W28292" s="75"/>
      <c r="AD28292" s="77"/>
    </row>
    <row r="28293" spans="16:30" ht="4.5" customHeight="1" x14ac:dyDescent="0.2">
      <c r="P28293" s="75"/>
      <c r="Q28293" s="75"/>
      <c r="W28293" s="75"/>
      <c r="AD28293" s="77"/>
    </row>
    <row r="28294" spans="16:30" ht="4.5" customHeight="1" x14ac:dyDescent="0.2">
      <c r="P28294" s="75"/>
      <c r="Q28294" s="75"/>
      <c r="W28294" s="75"/>
      <c r="AD28294" s="77"/>
    </row>
    <row r="28295" spans="16:30" ht="4.5" customHeight="1" x14ac:dyDescent="0.2">
      <c r="P28295" s="75"/>
      <c r="Q28295" s="75"/>
      <c r="W28295" s="75"/>
      <c r="AD28295" s="77"/>
    </row>
    <row r="28296" spans="16:30" ht="4.5" customHeight="1" x14ac:dyDescent="0.2">
      <c r="P28296" s="75"/>
      <c r="Q28296" s="75"/>
      <c r="W28296" s="75"/>
      <c r="AD28296" s="77"/>
    </row>
    <row r="28297" spans="16:30" ht="4.5" customHeight="1" x14ac:dyDescent="0.2">
      <c r="P28297" s="75"/>
      <c r="Q28297" s="75"/>
      <c r="W28297" s="75"/>
      <c r="AD28297" s="77"/>
    </row>
    <row r="28298" spans="16:30" ht="4.5" customHeight="1" x14ac:dyDescent="0.2">
      <c r="P28298" s="75"/>
      <c r="Q28298" s="75"/>
      <c r="W28298" s="75"/>
      <c r="AD28298" s="77"/>
    </row>
    <row r="28299" spans="16:30" ht="4.5" customHeight="1" x14ac:dyDescent="0.2">
      <c r="P28299" s="75"/>
      <c r="Q28299" s="75"/>
      <c r="W28299" s="75"/>
      <c r="AD28299" s="77"/>
    </row>
    <row r="28300" spans="16:30" ht="4.5" customHeight="1" x14ac:dyDescent="0.2">
      <c r="P28300" s="75"/>
      <c r="Q28300" s="75"/>
      <c r="W28300" s="75"/>
      <c r="AD28300" s="77"/>
    </row>
    <row r="28301" spans="16:30" ht="4.5" customHeight="1" x14ac:dyDescent="0.2">
      <c r="P28301" s="75"/>
      <c r="Q28301" s="75"/>
      <c r="W28301" s="75"/>
      <c r="AD28301" s="77"/>
    </row>
    <row r="28302" spans="16:30" ht="4.5" customHeight="1" x14ac:dyDescent="0.2">
      <c r="P28302" s="75"/>
      <c r="Q28302" s="75"/>
      <c r="W28302" s="75"/>
      <c r="AD28302" s="77"/>
    </row>
    <row r="28303" spans="16:30" ht="4.5" customHeight="1" x14ac:dyDescent="0.2">
      <c r="P28303" s="75"/>
      <c r="Q28303" s="75"/>
      <c r="W28303" s="75"/>
      <c r="AD28303" s="77"/>
    </row>
    <row r="28304" spans="16:30" ht="4.5" customHeight="1" x14ac:dyDescent="0.2">
      <c r="P28304" s="75"/>
      <c r="Q28304" s="75"/>
      <c r="W28304" s="75"/>
      <c r="AD28304" s="77"/>
    </row>
    <row r="28305" spans="16:30" ht="4.5" customHeight="1" x14ac:dyDescent="0.2">
      <c r="P28305" s="75"/>
      <c r="Q28305" s="75"/>
      <c r="W28305" s="75"/>
      <c r="AD28305" s="77"/>
    </row>
    <row r="28306" spans="16:30" ht="4.5" customHeight="1" x14ac:dyDescent="0.2">
      <c r="P28306" s="75"/>
      <c r="Q28306" s="75"/>
      <c r="W28306" s="75"/>
      <c r="AD28306" s="77"/>
    </row>
    <row r="28307" spans="16:30" ht="4.5" customHeight="1" x14ac:dyDescent="0.2">
      <c r="P28307" s="75"/>
      <c r="Q28307" s="75"/>
      <c r="W28307" s="75"/>
      <c r="AD28307" s="77"/>
    </row>
    <row r="28308" spans="16:30" ht="4.5" customHeight="1" x14ac:dyDescent="0.2">
      <c r="P28308" s="75"/>
      <c r="Q28308" s="75"/>
      <c r="W28308" s="75"/>
      <c r="AD28308" s="77"/>
    </row>
    <row r="28309" spans="16:30" ht="4.5" customHeight="1" x14ac:dyDescent="0.2">
      <c r="P28309" s="75"/>
      <c r="Q28309" s="75"/>
      <c r="W28309" s="75"/>
      <c r="AD28309" s="77"/>
    </row>
    <row r="28310" spans="16:30" ht="4.5" customHeight="1" x14ac:dyDescent="0.2">
      <c r="P28310" s="75"/>
      <c r="Q28310" s="75"/>
      <c r="W28310" s="75"/>
      <c r="AD28310" s="77"/>
    </row>
    <row r="28311" spans="16:30" ht="4.5" customHeight="1" x14ac:dyDescent="0.2">
      <c r="P28311" s="75"/>
      <c r="Q28311" s="75"/>
      <c r="W28311" s="75"/>
      <c r="AD28311" s="77"/>
    </row>
    <row r="28312" spans="16:30" ht="4.5" customHeight="1" x14ac:dyDescent="0.2">
      <c r="P28312" s="75"/>
      <c r="Q28312" s="75"/>
      <c r="W28312" s="75"/>
      <c r="AD28312" s="77"/>
    </row>
    <row r="28313" spans="16:30" ht="4.5" customHeight="1" x14ac:dyDescent="0.2">
      <c r="P28313" s="75"/>
      <c r="Q28313" s="75"/>
      <c r="W28313" s="75"/>
      <c r="AD28313" s="77"/>
    </row>
    <row r="28314" spans="16:30" ht="4.5" customHeight="1" x14ac:dyDescent="0.2">
      <c r="P28314" s="75"/>
      <c r="Q28314" s="75"/>
      <c r="W28314" s="75"/>
      <c r="AD28314" s="77"/>
    </row>
    <row r="28315" spans="16:30" ht="4.5" customHeight="1" x14ac:dyDescent="0.2">
      <c r="P28315" s="75"/>
      <c r="Q28315" s="75"/>
      <c r="W28315" s="75"/>
      <c r="AD28315" s="77"/>
    </row>
    <row r="28316" spans="16:30" ht="4.5" customHeight="1" x14ac:dyDescent="0.2">
      <c r="P28316" s="75"/>
      <c r="Q28316" s="75"/>
      <c r="W28316" s="75"/>
      <c r="AD28316" s="77"/>
    </row>
    <row r="28317" spans="16:30" ht="4.5" customHeight="1" x14ac:dyDescent="0.2">
      <c r="P28317" s="75"/>
      <c r="Q28317" s="75"/>
      <c r="W28317" s="75"/>
      <c r="AD28317" s="77"/>
    </row>
    <row r="28318" spans="16:30" ht="4.5" customHeight="1" x14ac:dyDescent="0.2">
      <c r="P28318" s="75"/>
      <c r="Q28318" s="75"/>
      <c r="W28318" s="75"/>
      <c r="AD28318" s="77"/>
    </row>
    <row r="28319" spans="16:30" ht="4.5" customHeight="1" x14ac:dyDescent="0.2">
      <c r="P28319" s="75"/>
      <c r="Q28319" s="75"/>
      <c r="W28319" s="75"/>
      <c r="AD28319" s="77"/>
    </row>
    <row r="28320" spans="16:30" ht="4.5" customHeight="1" x14ac:dyDescent="0.2">
      <c r="P28320" s="75"/>
      <c r="Q28320" s="75"/>
      <c r="W28320" s="75"/>
      <c r="AD28320" s="77"/>
    </row>
    <row r="28321" spans="16:30" ht="4.5" customHeight="1" x14ac:dyDescent="0.2">
      <c r="P28321" s="75"/>
      <c r="Q28321" s="75"/>
      <c r="W28321" s="75"/>
      <c r="AD28321" s="77"/>
    </row>
    <row r="28322" spans="16:30" ht="4.5" customHeight="1" x14ac:dyDescent="0.2">
      <c r="P28322" s="75"/>
      <c r="Q28322" s="75"/>
      <c r="W28322" s="75"/>
      <c r="AD28322" s="77"/>
    </row>
    <row r="28323" spans="16:30" ht="4.5" customHeight="1" x14ac:dyDescent="0.2">
      <c r="P28323" s="75"/>
      <c r="Q28323" s="75"/>
      <c r="W28323" s="75"/>
      <c r="AD28323" s="77"/>
    </row>
    <row r="28324" spans="16:30" ht="4.5" customHeight="1" x14ac:dyDescent="0.2">
      <c r="P28324" s="75"/>
      <c r="Q28324" s="75"/>
      <c r="W28324" s="75"/>
      <c r="AD28324" s="77"/>
    </row>
    <row r="28325" spans="16:30" ht="4.5" customHeight="1" x14ac:dyDescent="0.2">
      <c r="P28325" s="75"/>
      <c r="Q28325" s="75"/>
      <c r="W28325" s="75"/>
      <c r="AD28325" s="77"/>
    </row>
    <row r="28326" spans="16:30" ht="4.5" customHeight="1" x14ac:dyDescent="0.2">
      <c r="P28326" s="75"/>
      <c r="Q28326" s="75"/>
      <c r="W28326" s="75"/>
      <c r="AD28326" s="77"/>
    </row>
    <row r="28327" spans="16:30" ht="4.5" customHeight="1" x14ac:dyDescent="0.2">
      <c r="P28327" s="75"/>
      <c r="Q28327" s="75"/>
      <c r="W28327" s="75"/>
      <c r="AD28327" s="77"/>
    </row>
    <row r="28328" spans="16:30" ht="4.5" customHeight="1" x14ac:dyDescent="0.2">
      <c r="P28328" s="75"/>
      <c r="Q28328" s="75"/>
      <c r="W28328" s="75"/>
      <c r="AD28328" s="77"/>
    </row>
    <row r="28329" spans="16:30" ht="4.5" customHeight="1" x14ac:dyDescent="0.2">
      <c r="P28329" s="75"/>
      <c r="Q28329" s="75"/>
      <c r="W28329" s="75"/>
      <c r="AD28329" s="77"/>
    </row>
    <row r="28330" spans="16:30" ht="4.5" customHeight="1" x14ac:dyDescent="0.2">
      <c r="P28330" s="75"/>
      <c r="Q28330" s="75"/>
      <c r="W28330" s="75"/>
      <c r="AD28330" s="77"/>
    </row>
    <row r="28331" spans="16:30" ht="4.5" customHeight="1" x14ac:dyDescent="0.2">
      <c r="P28331" s="75"/>
      <c r="Q28331" s="75"/>
      <c r="W28331" s="75"/>
      <c r="AD28331" s="77"/>
    </row>
    <row r="28332" spans="16:30" ht="4.5" customHeight="1" x14ac:dyDescent="0.2">
      <c r="P28332" s="75"/>
      <c r="Q28332" s="75"/>
      <c r="W28332" s="75"/>
      <c r="AD28332" s="77"/>
    </row>
    <row r="28333" spans="16:30" ht="4.5" customHeight="1" x14ac:dyDescent="0.2">
      <c r="P28333" s="75"/>
      <c r="Q28333" s="75"/>
      <c r="W28333" s="75"/>
      <c r="AD28333" s="77"/>
    </row>
    <row r="28334" spans="16:30" ht="4.5" customHeight="1" x14ac:dyDescent="0.2">
      <c r="P28334" s="75"/>
      <c r="Q28334" s="75"/>
      <c r="W28334" s="75"/>
      <c r="AD28334" s="77"/>
    </row>
    <row r="28335" spans="16:30" ht="4.5" customHeight="1" x14ac:dyDescent="0.2">
      <c r="P28335" s="75"/>
      <c r="Q28335" s="75"/>
      <c r="W28335" s="75"/>
      <c r="AD28335" s="77"/>
    </row>
    <row r="28336" spans="16:30" ht="4.5" customHeight="1" x14ac:dyDescent="0.2">
      <c r="P28336" s="75"/>
      <c r="Q28336" s="75"/>
      <c r="W28336" s="75"/>
      <c r="AD28336" s="77"/>
    </row>
    <row r="28337" spans="16:30" ht="4.5" customHeight="1" x14ac:dyDescent="0.2">
      <c r="P28337" s="75"/>
      <c r="Q28337" s="75"/>
      <c r="W28337" s="75"/>
      <c r="AD28337" s="77"/>
    </row>
    <row r="28338" spans="16:30" ht="4.5" customHeight="1" x14ac:dyDescent="0.2">
      <c r="P28338" s="75"/>
      <c r="Q28338" s="75"/>
      <c r="W28338" s="75"/>
      <c r="AD28338" s="77"/>
    </row>
    <row r="28339" spans="16:30" ht="4.5" customHeight="1" x14ac:dyDescent="0.2">
      <c r="P28339" s="75"/>
      <c r="Q28339" s="75"/>
      <c r="W28339" s="75"/>
      <c r="AD28339" s="77"/>
    </row>
    <row r="28340" spans="16:30" ht="4.5" customHeight="1" x14ac:dyDescent="0.2">
      <c r="P28340" s="75"/>
      <c r="Q28340" s="75"/>
      <c r="W28340" s="75"/>
      <c r="AD28340" s="77"/>
    </row>
    <row r="28341" spans="16:30" ht="4.5" customHeight="1" x14ac:dyDescent="0.2">
      <c r="P28341" s="75"/>
      <c r="Q28341" s="75"/>
      <c r="W28341" s="75"/>
      <c r="AD28341" s="77"/>
    </row>
    <row r="28342" spans="16:30" ht="4.5" customHeight="1" x14ac:dyDescent="0.2">
      <c r="P28342" s="75"/>
      <c r="Q28342" s="75"/>
      <c r="W28342" s="75"/>
      <c r="AD28342" s="77"/>
    </row>
    <row r="28343" spans="16:30" ht="4.5" customHeight="1" x14ac:dyDescent="0.2">
      <c r="P28343" s="75"/>
      <c r="Q28343" s="75"/>
      <c r="W28343" s="75"/>
      <c r="AD28343" s="77"/>
    </row>
    <row r="28344" spans="16:30" ht="4.5" customHeight="1" x14ac:dyDescent="0.2">
      <c r="P28344" s="75"/>
      <c r="Q28344" s="75"/>
      <c r="W28344" s="75"/>
      <c r="AD28344" s="77"/>
    </row>
    <row r="28345" spans="16:30" ht="4.5" customHeight="1" x14ac:dyDescent="0.2">
      <c r="P28345" s="75"/>
      <c r="Q28345" s="75"/>
      <c r="W28345" s="75"/>
      <c r="AD28345" s="77"/>
    </row>
    <row r="28346" spans="16:30" ht="4.5" customHeight="1" x14ac:dyDescent="0.2">
      <c r="P28346" s="75"/>
      <c r="Q28346" s="75"/>
      <c r="W28346" s="75"/>
      <c r="AD28346" s="77"/>
    </row>
    <row r="28347" spans="16:30" ht="4.5" customHeight="1" x14ac:dyDescent="0.2">
      <c r="P28347" s="75"/>
      <c r="Q28347" s="75"/>
      <c r="W28347" s="75"/>
      <c r="AD28347" s="77"/>
    </row>
    <row r="28348" spans="16:30" ht="4.5" customHeight="1" x14ac:dyDescent="0.2">
      <c r="P28348" s="75"/>
      <c r="Q28348" s="75"/>
      <c r="W28348" s="75"/>
      <c r="AD28348" s="77"/>
    </row>
    <row r="28349" spans="16:30" ht="4.5" customHeight="1" x14ac:dyDescent="0.2">
      <c r="P28349" s="75"/>
      <c r="Q28349" s="75"/>
      <c r="W28349" s="75"/>
      <c r="AD28349" s="77"/>
    </row>
    <row r="28350" spans="16:30" ht="4.5" customHeight="1" x14ac:dyDescent="0.2">
      <c r="P28350" s="75"/>
      <c r="Q28350" s="75"/>
      <c r="W28350" s="75"/>
      <c r="AD28350" s="77"/>
    </row>
    <row r="28351" spans="16:30" ht="4.5" customHeight="1" x14ac:dyDescent="0.2">
      <c r="P28351" s="75"/>
      <c r="Q28351" s="75"/>
      <c r="W28351" s="75"/>
      <c r="AD28351" s="77"/>
    </row>
    <row r="28352" spans="16:30" ht="4.5" customHeight="1" x14ac:dyDescent="0.2">
      <c r="P28352" s="75"/>
      <c r="Q28352" s="75"/>
      <c r="W28352" s="75"/>
      <c r="AD28352" s="77"/>
    </row>
    <row r="28353" spans="16:30" ht="4.5" customHeight="1" x14ac:dyDescent="0.2">
      <c r="P28353" s="75"/>
      <c r="Q28353" s="75"/>
      <c r="W28353" s="75"/>
      <c r="AD28353" s="77"/>
    </row>
    <row r="28354" spans="16:30" ht="4.5" customHeight="1" x14ac:dyDescent="0.2">
      <c r="P28354" s="75"/>
      <c r="Q28354" s="75"/>
      <c r="W28354" s="75"/>
      <c r="AD28354" s="77"/>
    </row>
    <row r="28355" spans="16:30" ht="4.5" customHeight="1" x14ac:dyDescent="0.2">
      <c r="P28355" s="75"/>
      <c r="Q28355" s="75"/>
      <c r="W28355" s="75"/>
      <c r="AD28355" s="77"/>
    </row>
    <row r="28356" spans="16:30" ht="4.5" customHeight="1" x14ac:dyDescent="0.2">
      <c r="P28356" s="75"/>
      <c r="Q28356" s="75"/>
      <c r="W28356" s="75"/>
      <c r="AD28356" s="77"/>
    </row>
    <row r="28357" spans="16:30" ht="4.5" customHeight="1" x14ac:dyDescent="0.2">
      <c r="P28357" s="75"/>
      <c r="Q28357" s="75"/>
      <c r="W28357" s="75"/>
      <c r="AD28357" s="77"/>
    </row>
    <row r="28358" spans="16:30" ht="4.5" customHeight="1" x14ac:dyDescent="0.2">
      <c r="P28358" s="75"/>
      <c r="Q28358" s="75"/>
      <c r="W28358" s="75"/>
      <c r="AD28358" s="77"/>
    </row>
    <row r="28359" spans="16:30" ht="4.5" customHeight="1" x14ac:dyDescent="0.2">
      <c r="P28359" s="75"/>
      <c r="Q28359" s="75"/>
      <c r="W28359" s="75"/>
      <c r="AD28359" s="77"/>
    </row>
    <row r="28360" spans="16:30" ht="4.5" customHeight="1" x14ac:dyDescent="0.2">
      <c r="P28360" s="75"/>
      <c r="Q28360" s="75"/>
      <c r="W28360" s="75"/>
      <c r="AD28360" s="77"/>
    </row>
    <row r="28361" spans="16:30" ht="4.5" customHeight="1" x14ac:dyDescent="0.2">
      <c r="P28361" s="75"/>
      <c r="Q28361" s="75"/>
      <c r="W28361" s="75"/>
      <c r="AD28361" s="77"/>
    </row>
    <row r="28362" spans="16:30" ht="4.5" customHeight="1" x14ac:dyDescent="0.2">
      <c r="P28362" s="75"/>
      <c r="Q28362" s="75"/>
      <c r="W28362" s="75"/>
      <c r="AD28362" s="77"/>
    </row>
    <row r="28363" spans="16:30" ht="4.5" customHeight="1" x14ac:dyDescent="0.2">
      <c r="P28363" s="75"/>
      <c r="Q28363" s="75"/>
      <c r="W28363" s="75"/>
      <c r="AD28363" s="77"/>
    </row>
    <row r="28364" spans="16:30" ht="4.5" customHeight="1" x14ac:dyDescent="0.2">
      <c r="P28364" s="75"/>
      <c r="Q28364" s="75"/>
      <c r="W28364" s="75"/>
      <c r="AD28364" s="77"/>
    </row>
    <row r="28365" spans="16:30" ht="4.5" customHeight="1" x14ac:dyDescent="0.2">
      <c r="P28365" s="75"/>
      <c r="Q28365" s="75"/>
      <c r="W28365" s="75"/>
      <c r="AD28365" s="77"/>
    </row>
    <row r="28366" spans="16:30" ht="4.5" customHeight="1" x14ac:dyDescent="0.2">
      <c r="P28366" s="75"/>
      <c r="Q28366" s="75"/>
      <c r="W28366" s="75"/>
      <c r="AD28366" s="77"/>
    </row>
    <row r="28367" spans="16:30" ht="4.5" customHeight="1" x14ac:dyDescent="0.2">
      <c r="P28367" s="75"/>
      <c r="Q28367" s="75"/>
      <c r="W28367" s="75"/>
      <c r="AD28367" s="77"/>
    </row>
    <row r="28368" spans="16:30" ht="4.5" customHeight="1" x14ac:dyDescent="0.2">
      <c r="P28368" s="75"/>
      <c r="Q28368" s="75"/>
      <c r="W28368" s="75"/>
      <c r="AD28368" s="77"/>
    </row>
    <row r="28369" spans="16:30" ht="4.5" customHeight="1" x14ac:dyDescent="0.2">
      <c r="P28369" s="75"/>
      <c r="Q28369" s="75"/>
      <c r="W28369" s="75"/>
      <c r="AD28369" s="77"/>
    </row>
    <row r="28370" spans="16:30" ht="4.5" customHeight="1" x14ac:dyDescent="0.2">
      <c r="P28370" s="75"/>
      <c r="Q28370" s="75"/>
      <c r="W28370" s="75"/>
      <c r="AD28370" s="77"/>
    </row>
    <row r="28371" spans="16:30" ht="4.5" customHeight="1" x14ac:dyDescent="0.2">
      <c r="P28371" s="75"/>
      <c r="Q28371" s="75"/>
      <c r="W28371" s="75"/>
      <c r="AD28371" s="77"/>
    </row>
    <row r="28372" spans="16:30" ht="4.5" customHeight="1" x14ac:dyDescent="0.2">
      <c r="P28372" s="75"/>
      <c r="Q28372" s="75"/>
      <c r="W28372" s="75"/>
      <c r="AD28372" s="77"/>
    </row>
    <row r="28373" spans="16:30" ht="4.5" customHeight="1" x14ac:dyDescent="0.2">
      <c r="P28373" s="75"/>
      <c r="Q28373" s="75"/>
      <c r="W28373" s="75"/>
      <c r="AD28373" s="77"/>
    </row>
    <row r="28374" spans="16:30" ht="4.5" customHeight="1" x14ac:dyDescent="0.2">
      <c r="P28374" s="75"/>
      <c r="Q28374" s="75"/>
      <c r="W28374" s="75"/>
      <c r="AD28374" s="77"/>
    </row>
    <row r="28375" spans="16:30" ht="4.5" customHeight="1" x14ac:dyDescent="0.2">
      <c r="P28375" s="75"/>
      <c r="Q28375" s="75"/>
      <c r="W28375" s="75"/>
      <c r="AD28375" s="77"/>
    </row>
    <row r="28376" spans="16:30" ht="4.5" customHeight="1" x14ac:dyDescent="0.2">
      <c r="P28376" s="75"/>
      <c r="Q28376" s="75"/>
      <c r="W28376" s="75"/>
      <c r="AD28376" s="77"/>
    </row>
    <row r="28377" spans="16:30" ht="4.5" customHeight="1" x14ac:dyDescent="0.2">
      <c r="P28377" s="75"/>
      <c r="Q28377" s="75"/>
      <c r="W28377" s="75"/>
      <c r="AD28377" s="77"/>
    </row>
    <row r="28378" spans="16:30" ht="4.5" customHeight="1" x14ac:dyDescent="0.2">
      <c r="P28378" s="75"/>
      <c r="Q28378" s="75"/>
      <c r="W28378" s="75"/>
      <c r="AD28378" s="77"/>
    </row>
    <row r="28379" spans="16:30" ht="4.5" customHeight="1" x14ac:dyDescent="0.2">
      <c r="P28379" s="75"/>
      <c r="Q28379" s="75"/>
      <c r="W28379" s="75"/>
      <c r="AD28379" s="77"/>
    </row>
    <row r="28380" spans="16:30" ht="4.5" customHeight="1" x14ac:dyDescent="0.2">
      <c r="P28380" s="75"/>
      <c r="Q28380" s="75"/>
      <c r="W28380" s="75"/>
      <c r="AD28380" s="77"/>
    </row>
    <row r="28381" spans="16:30" ht="4.5" customHeight="1" x14ac:dyDescent="0.2">
      <c r="P28381" s="75"/>
      <c r="Q28381" s="75"/>
      <c r="W28381" s="75"/>
      <c r="AD28381" s="77"/>
    </row>
    <row r="28382" spans="16:30" ht="4.5" customHeight="1" x14ac:dyDescent="0.2">
      <c r="P28382" s="75"/>
      <c r="Q28382" s="75"/>
      <c r="W28382" s="75"/>
      <c r="AD28382" s="77"/>
    </row>
    <row r="28383" spans="16:30" ht="4.5" customHeight="1" x14ac:dyDescent="0.2">
      <c r="P28383" s="75"/>
      <c r="Q28383" s="75"/>
      <c r="W28383" s="75"/>
      <c r="AD28383" s="77"/>
    </row>
    <row r="28384" spans="16:30" ht="4.5" customHeight="1" x14ac:dyDescent="0.2">
      <c r="P28384" s="75"/>
      <c r="Q28384" s="75"/>
      <c r="W28384" s="75"/>
      <c r="AD28384" s="77"/>
    </row>
    <row r="28385" spans="16:30" ht="4.5" customHeight="1" x14ac:dyDescent="0.2">
      <c r="P28385" s="75"/>
      <c r="Q28385" s="75"/>
      <c r="W28385" s="75"/>
      <c r="AD28385" s="77"/>
    </row>
    <row r="28386" spans="16:30" ht="4.5" customHeight="1" x14ac:dyDescent="0.2">
      <c r="P28386" s="75"/>
      <c r="Q28386" s="75"/>
      <c r="W28386" s="75"/>
      <c r="AD28386" s="77"/>
    </row>
    <row r="28387" spans="16:30" ht="4.5" customHeight="1" x14ac:dyDescent="0.2">
      <c r="P28387" s="75"/>
      <c r="Q28387" s="75"/>
      <c r="W28387" s="75"/>
      <c r="AD28387" s="77"/>
    </row>
    <row r="28388" spans="16:30" ht="4.5" customHeight="1" x14ac:dyDescent="0.2">
      <c r="P28388" s="75"/>
      <c r="Q28388" s="75"/>
      <c r="W28388" s="75"/>
      <c r="AD28388" s="77"/>
    </row>
    <row r="28389" spans="16:30" ht="4.5" customHeight="1" x14ac:dyDescent="0.2">
      <c r="P28389" s="75"/>
      <c r="Q28389" s="75"/>
      <c r="W28389" s="75"/>
      <c r="AD28389" s="77"/>
    </row>
    <row r="28390" spans="16:30" ht="4.5" customHeight="1" x14ac:dyDescent="0.2">
      <c r="P28390" s="75"/>
      <c r="Q28390" s="75"/>
      <c r="W28390" s="75"/>
      <c r="AD28390" s="77"/>
    </row>
    <row r="28391" spans="16:30" ht="4.5" customHeight="1" x14ac:dyDescent="0.2">
      <c r="P28391" s="75"/>
      <c r="Q28391" s="75"/>
      <c r="W28391" s="75"/>
      <c r="AD28391" s="77"/>
    </row>
    <row r="28392" spans="16:30" ht="4.5" customHeight="1" x14ac:dyDescent="0.2">
      <c r="P28392" s="75"/>
      <c r="Q28392" s="75"/>
      <c r="W28392" s="75"/>
      <c r="AD28392" s="77"/>
    </row>
    <row r="28393" spans="16:30" ht="4.5" customHeight="1" x14ac:dyDescent="0.2">
      <c r="P28393" s="75"/>
      <c r="Q28393" s="75"/>
      <c r="W28393" s="75"/>
      <c r="AD28393" s="77"/>
    </row>
    <row r="28394" spans="16:30" ht="4.5" customHeight="1" x14ac:dyDescent="0.2">
      <c r="P28394" s="75"/>
      <c r="Q28394" s="75"/>
      <c r="W28394" s="75"/>
      <c r="AD28394" s="77"/>
    </row>
    <row r="28395" spans="16:30" ht="4.5" customHeight="1" x14ac:dyDescent="0.2">
      <c r="P28395" s="75"/>
      <c r="Q28395" s="75"/>
      <c r="W28395" s="75"/>
      <c r="AD28395" s="77"/>
    </row>
    <row r="28396" spans="16:30" ht="4.5" customHeight="1" x14ac:dyDescent="0.2">
      <c r="P28396" s="75"/>
      <c r="Q28396" s="75"/>
      <c r="W28396" s="75"/>
      <c r="AD28396" s="77"/>
    </row>
    <row r="28397" spans="16:30" ht="4.5" customHeight="1" x14ac:dyDescent="0.2">
      <c r="P28397" s="75"/>
      <c r="Q28397" s="75"/>
      <c r="W28397" s="75"/>
      <c r="AD28397" s="77"/>
    </row>
    <row r="28398" spans="16:30" ht="4.5" customHeight="1" x14ac:dyDescent="0.2">
      <c r="P28398" s="75"/>
      <c r="Q28398" s="75"/>
      <c r="W28398" s="75"/>
      <c r="AD28398" s="77"/>
    </row>
    <row r="28399" spans="16:30" ht="4.5" customHeight="1" x14ac:dyDescent="0.2">
      <c r="P28399" s="75"/>
      <c r="Q28399" s="75"/>
      <c r="W28399" s="75"/>
      <c r="AD28399" s="77"/>
    </row>
    <row r="28400" spans="16:30" ht="4.5" customHeight="1" x14ac:dyDescent="0.2">
      <c r="P28400" s="75"/>
      <c r="Q28400" s="75"/>
      <c r="W28400" s="75"/>
      <c r="AD28400" s="77"/>
    </row>
    <row r="28401" spans="16:30" ht="4.5" customHeight="1" x14ac:dyDescent="0.2">
      <c r="P28401" s="75"/>
      <c r="Q28401" s="75"/>
      <c r="W28401" s="75"/>
      <c r="AD28401" s="77"/>
    </row>
    <row r="28402" spans="16:30" ht="4.5" customHeight="1" x14ac:dyDescent="0.2">
      <c r="P28402" s="75"/>
      <c r="Q28402" s="75"/>
      <c r="W28402" s="75"/>
      <c r="AD28402" s="77"/>
    </row>
    <row r="28403" spans="16:30" ht="4.5" customHeight="1" x14ac:dyDescent="0.2">
      <c r="P28403" s="75"/>
      <c r="Q28403" s="75"/>
      <c r="W28403" s="75"/>
      <c r="AD28403" s="77"/>
    </row>
    <row r="28404" spans="16:30" ht="4.5" customHeight="1" x14ac:dyDescent="0.2">
      <c r="P28404" s="75"/>
      <c r="Q28404" s="75"/>
      <c r="W28404" s="75"/>
      <c r="AD28404" s="77"/>
    </row>
    <row r="28405" spans="16:30" ht="4.5" customHeight="1" x14ac:dyDescent="0.2">
      <c r="P28405" s="75"/>
      <c r="Q28405" s="75"/>
      <c r="W28405" s="75"/>
      <c r="AD28405" s="77"/>
    </row>
    <row r="28406" spans="16:30" ht="4.5" customHeight="1" x14ac:dyDescent="0.2">
      <c r="P28406" s="75"/>
      <c r="Q28406" s="75"/>
      <c r="W28406" s="75"/>
      <c r="AD28406" s="77"/>
    </row>
    <row r="28407" spans="16:30" ht="4.5" customHeight="1" x14ac:dyDescent="0.2">
      <c r="P28407" s="75"/>
      <c r="Q28407" s="75"/>
      <c r="W28407" s="75"/>
      <c r="AD28407" s="77"/>
    </row>
    <row r="28408" spans="16:30" ht="4.5" customHeight="1" x14ac:dyDescent="0.2">
      <c r="P28408" s="75"/>
      <c r="Q28408" s="75"/>
      <c r="W28408" s="75"/>
      <c r="AD28408" s="77"/>
    </row>
    <row r="28409" spans="16:30" ht="4.5" customHeight="1" x14ac:dyDescent="0.2">
      <c r="P28409" s="75"/>
      <c r="Q28409" s="75"/>
      <c r="W28409" s="75"/>
      <c r="AD28409" s="77"/>
    </row>
    <row r="28410" spans="16:30" ht="4.5" customHeight="1" x14ac:dyDescent="0.2">
      <c r="P28410" s="75"/>
      <c r="Q28410" s="75"/>
      <c r="W28410" s="75"/>
      <c r="AD28410" s="77"/>
    </row>
    <row r="28411" spans="16:30" ht="4.5" customHeight="1" x14ac:dyDescent="0.2">
      <c r="P28411" s="75"/>
      <c r="Q28411" s="75"/>
      <c r="W28411" s="75"/>
      <c r="AD28411" s="77"/>
    </row>
    <row r="28412" spans="16:30" ht="4.5" customHeight="1" x14ac:dyDescent="0.2">
      <c r="P28412" s="75"/>
      <c r="Q28412" s="75"/>
      <c r="W28412" s="75"/>
      <c r="AD28412" s="77"/>
    </row>
    <row r="28413" spans="16:30" ht="4.5" customHeight="1" x14ac:dyDescent="0.2">
      <c r="P28413" s="75"/>
      <c r="Q28413" s="75"/>
      <c r="W28413" s="75"/>
      <c r="AD28413" s="77"/>
    </row>
    <row r="28414" spans="16:30" ht="4.5" customHeight="1" x14ac:dyDescent="0.2">
      <c r="P28414" s="75"/>
      <c r="Q28414" s="75"/>
      <c r="W28414" s="75"/>
      <c r="AD28414" s="77"/>
    </row>
    <row r="28415" spans="16:30" ht="4.5" customHeight="1" x14ac:dyDescent="0.2">
      <c r="P28415" s="75"/>
      <c r="Q28415" s="75"/>
      <c r="W28415" s="75"/>
      <c r="AD28415" s="77"/>
    </row>
    <row r="28416" spans="16:30" ht="4.5" customHeight="1" x14ac:dyDescent="0.2">
      <c r="P28416" s="75"/>
      <c r="Q28416" s="75"/>
      <c r="W28416" s="75"/>
      <c r="AD28416" s="77"/>
    </row>
    <row r="28417" spans="16:30" ht="4.5" customHeight="1" x14ac:dyDescent="0.2">
      <c r="P28417" s="75"/>
      <c r="Q28417" s="75"/>
      <c r="W28417" s="75"/>
      <c r="AD28417" s="77"/>
    </row>
    <row r="28418" spans="16:30" ht="4.5" customHeight="1" x14ac:dyDescent="0.2">
      <c r="P28418" s="75"/>
      <c r="Q28418" s="75"/>
      <c r="W28418" s="75"/>
      <c r="AD28418" s="77"/>
    </row>
    <row r="28419" spans="16:30" ht="4.5" customHeight="1" x14ac:dyDescent="0.2">
      <c r="P28419" s="75"/>
      <c r="Q28419" s="75"/>
      <c r="W28419" s="75"/>
      <c r="AD28419" s="77"/>
    </row>
    <row r="28420" spans="16:30" ht="4.5" customHeight="1" x14ac:dyDescent="0.2">
      <c r="P28420" s="75"/>
      <c r="Q28420" s="75"/>
      <c r="W28420" s="75"/>
      <c r="AD28420" s="77"/>
    </row>
    <row r="28421" spans="16:30" ht="4.5" customHeight="1" x14ac:dyDescent="0.2">
      <c r="P28421" s="75"/>
      <c r="Q28421" s="75"/>
      <c r="W28421" s="75"/>
      <c r="AD28421" s="77"/>
    </row>
    <row r="28422" spans="16:30" ht="4.5" customHeight="1" x14ac:dyDescent="0.2">
      <c r="P28422" s="75"/>
      <c r="Q28422" s="75"/>
      <c r="W28422" s="75"/>
      <c r="AD28422" s="77"/>
    </row>
    <row r="28423" spans="16:30" ht="4.5" customHeight="1" x14ac:dyDescent="0.2">
      <c r="P28423" s="75"/>
      <c r="Q28423" s="75"/>
      <c r="W28423" s="75"/>
      <c r="AD28423" s="77"/>
    </row>
    <row r="28424" spans="16:30" ht="4.5" customHeight="1" x14ac:dyDescent="0.2">
      <c r="P28424" s="75"/>
      <c r="Q28424" s="75"/>
      <c r="W28424" s="75"/>
      <c r="AD28424" s="77"/>
    </row>
    <row r="28425" spans="16:30" ht="4.5" customHeight="1" x14ac:dyDescent="0.2">
      <c r="P28425" s="75"/>
      <c r="Q28425" s="75"/>
      <c r="W28425" s="75"/>
      <c r="AD28425" s="77"/>
    </row>
    <row r="28426" spans="16:30" ht="4.5" customHeight="1" x14ac:dyDescent="0.2">
      <c r="P28426" s="75"/>
      <c r="Q28426" s="75"/>
      <c r="W28426" s="75"/>
      <c r="AD28426" s="77"/>
    </row>
    <row r="28427" spans="16:30" ht="4.5" customHeight="1" x14ac:dyDescent="0.2">
      <c r="P28427" s="75"/>
      <c r="Q28427" s="75"/>
      <c r="W28427" s="75"/>
      <c r="AD28427" s="77"/>
    </row>
    <row r="28428" spans="16:30" ht="4.5" customHeight="1" x14ac:dyDescent="0.2">
      <c r="P28428" s="75"/>
      <c r="Q28428" s="75"/>
      <c r="W28428" s="75"/>
      <c r="AD28428" s="77"/>
    </row>
    <row r="28429" spans="16:30" ht="4.5" customHeight="1" x14ac:dyDescent="0.2">
      <c r="P28429" s="75"/>
      <c r="Q28429" s="75"/>
      <c r="W28429" s="75"/>
      <c r="AD28429" s="77"/>
    </row>
    <row r="28430" spans="16:30" ht="4.5" customHeight="1" x14ac:dyDescent="0.2">
      <c r="P28430" s="75"/>
      <c r="Q28430" s="75"/>
      <c r="W28430" s="75"/>
      <c r="AD28430" s="77"/>
    </row>
    <row r="28431" spans="16:30" ht="4.5" customHeight="1" x14ac:dyDescent="0.2">
      <c r="P28431" s="75"/>
      <c r="Q28431" s="75"/>
      <c r="W28431" s="75"/>
      <c r="AD28431" s="77"/>
    </row>
    <row r="28432" spans="16:30" ht="4.5" customHeight="1" x14ac:dyDescent="0.2">
      <c r="P28432" s="75"/>
      <c r="Q28432" s="75"/>
      <c r="W28432" s="75"/>
      <c r="AD28432" s="77"/>
    </row>
    <row r="28433" spans="16:30" ht="4.5" customHeight="1" x14ac:dyDescent="0.2">
      <c r="P28433" s="75"/>
      <c r="Q28433" s="75"/>
      <c r="W28433" s="75"/>
      <c r="AD28433" s="77"/>
    </row>
    <row r="28434" spans="16:30" ht="4.5" customHeight="1" x14ac:dyDescent="0.2">
      <c r="P28434" s="75"/>
      <c r="Q28434" s="75"/>
      <c r="W28434" s="75"/>
      <c r="AD28434" s="77"/>
    </row>
    <row r="28435" spans="16:30" ht="4.5" customHeight="1" x14ac:dyDescent="0.2">
      <c r="P28435" s="75"/>
      <c r="Q28435" s="75"/>
      <c r="W28435" s="75"/>
      <c r="AD28435" s="77"/>
    </row>
    <row r="28436" spans="16:30" ht="4.5" customHeight="1" x14ac:dyDescent="0.2">
      <c r="P28436" s="75"/>
      <c r="Q28436" s="75"/>
      <c r="W28436" s="75"/>
      <c r="AD28436" s="77"/>
    </row>
    <row r="28437" spans="16:30" ht="4.5" customHeight="1" x14ac:dyDescent="0.2">
      <c r="P28437" s="75"/>
      <c r="Q28437" s="75"/>
      <c r="W28437" s="75"/>
      <c r="AD28437" s="77"/>
    </row>
    <row r="28438" spans="16:30" ht="4.5" customHeight="1" x14ac:dyDescent="0.2">
      <c r="P28438" s="75"/>
      <c r="Q28438" s="75"/>
      <c r="W28438" s="75"/>
      <c r="AD28438" s="77"/>
    </row>
    <row r="28439" spans="16:30" ht="4.5" customHeight="1" x14ac:dyDescent="0.2">
      <c r="P28439" s="75"/>
      <c r="Q28439" s="75"/>
      <c r="W28439" s="75"/>
      <c r="AD28439" s="77"/>
    </row>
    <row r="28440" spans="16:30" ht="4.5" customHeight="1" x14ac:dyDescent="0.2">
      <c r="P28440" s="75"/>
      <c r="Q28440" s="75"/>
      <c r="W28440" s="75"/>
      <c r="AD28440" s="77"/>
    </row>
    <row r="28441" spans="16:30" ht="4.5" customHeight="1" x14ac:dyDescent="0.2">
      <c r="P28441" s="75"/>
      <c r="Q28441" s="75"/>
      <c r="W28441" s="75"/>
      <c r="AD28441" s="77"/>
    </row>
    <row r="28442" spans="16:30" ht="4.5" customHeight="1" x14ac:dyDescent="0.2">
      <c r="P28442" s="75"/>
      <c r="Q28442" s="75"/>
      <c r="W28442" s="75"/>
      <c r="AD28442" s="77"/>
    </row>
    <row r="28443" spans="16:30" ht="4.5" customHeight="1" x14ac:dyDescent="0.2">
      <c r="P28443" s="75"/>
      <c r="Q28443" s="75"/>
      <c r="W28443" s="75"/>
      <c r="AD28443" s="77"/>
    </row>
    <row r="28444" spans="16:30" ht="4.5" customHeight="1" x14ac:dyDescent="0.2">
      <c r="P28444" s="75"/>
      <c r="Q28444" s="75"/>
      <c r="W28444" s="75"/>
      <c r="AD28444" s="77"/>
    </row>
    <row r="28445" spans="16:30" ht="4.5" customHeight="1" x14ac:dyDescent="0.2">
      <c r="P28445" s="75"/>
      <c r="Q28445" s="75"/>
      <c r="W28445" s="75"/>
      <c r="AD28445" s="77"/>
    </row>
    <row r="28446" spans="16:30" ht="4.5" customHeight="1" x14ac:dyDescent="0.2">
      <c r="P28446" s="75"/>
      <c r="Q28446" s="75"/>
      <c r="W28446" s="75"/>
      <c r="AD28446" s="77"/>
    </row>
    <row r="28447" spans="16:30" ht="4.5" customHeight="1" x14ac:dyDescent="0.2">
      <c r="P28447" s="75"/>
      <c r="Q28447" s="75"/>
      <c r="W28447" s="75"/>
      <c r="AD28447" s="77"/>
    </row>
    <row r="28448" spans="16:30" ht="4.5" customHeight="1" x14ac:dyDescent="0.2">
      <c r="P28448" s="75"/>
      <c r="Q28448" s="75"/>
      <c r="W28448" s="75"/>
      <c r="AD28448" s="77"/>
    </row>
    <row r="28449" spans="16:30" ht="4.5" customHeight="1" x14ac:dyDescent="0.2">
      <c r="P28449" s="75"/>
      <c r="Q28449" s="75"/>
      <c r="W28449" s="75"/>
      <c r="AD28449" s="77"/>
    </row>
    <row r="28450" spans="16:30" ht="4.5" customHeight="1" x14ac:dyDescent="0.2">
      <c r="P28450" s="75"/>
      <c r="Q28450" s="75"/>
      <c r="W28450" s="75"/>
      <c r="AD28450" s="77"/>
    </row>
    <row r="28451" spans="16:30" ht="4.5" customHeight="1" x14ac:dyDescent="0.2">
      <c r="P28451" s="75"/>
      <c r="Q28451" s="75"/>
      <c r="W28451" s="75"/>
      <c r="AD28451" s="77"/>
    </row>
    <row r="28452" spans="16:30" ht="4.5" customHeight="1" x14ac:dyDescent="0.2">
      <c r="P28452" s="75"/>
      <c r="Q28452" s="75"/>
      <c r="W28452" s="75"/>
      <c r="AD28452" s="77"/>
    </row>
    <row r="28453" spans="16:30" ht="4.5" customHeight="1" x14ac:dyDescent="0.2">
      <c r="P28453" s="75"/>
      <c r="Q28453" s="75"/>
      <c r="W28453" s="75"/>
      <c r="AD28453" s="77"/>
    </row>
    <row r="28454" spans="16:30" ht="4.5" customHeight="1" x14ac:dyDescent="0.2">
      <c r="P28454" s="75"/>
      <c r="Q28454" s="75"/>
      <c r="W28454" s="75"/>
      <c r="AD28454" s="77"/>
    </row>
    <row r="28455" spans="16:30" ht="4.5" customHeight="1" x14ac:dyDescent="0.2">
      <c r="P28455" s="75"/>
      <c r="Q28455" s="75"/>
      <c r="W28455" s="75"/>
      <c r="AD28455" s="77"/>
    </row>
    <row r="28456" spans="16:30" ht="4.5" customHeight="1" x14ac:dyDescent="0.2">
      <c r="P28456" s="75"/>
      <c r="Q28456" s="75"/>
      <c r="W28456" s="75"/>
      <c r="AD28456" s="77"/>
    </row>
    <row r="28457" spans="16:30" ht="4.5" customHeight="1" x14ac:dyDescent="0.2">
      <c r="P28457" s="75"/>
      <c r="Q28457" s="75"/>
      <c r="W28457" s="75"/>
      <c r="AD28457" s="77"/>
    </row>
    <row r="28458" spans="16:30" ht="4.5" customHeight="1" x14ac:dyDescent="0.2">
      <c r="P28458" s="75"/>
      <c r="Q28458" s="75"/>
      <c r="W28458" s="75"/>
      <c r="AD28458" s="77"/>
    </row>
    <row r="28459" spans="16:30" ht="4.5" customHeight="1" x14ac:dyDescent="0.2">
      <c r="P28459" s="75"/>
      <c r="Q28459" s="75"/>
      <c r="W28459" s="75"/>
      <c r="AD28459" s="77"/>
    </row>
    <row r="28460" spans="16:30" ht="4.5" customHeight="1" x14ac:dyDescent="0.2">
      <c r="P28460" s="75"/>
      <c r="Q28460" s="75"/>
      <c r="W28460" s="75"/>
      <c r="AD28460" s="77"/>
    </row>
    <row r="28461" spans="16:30" ht="4.5" customHeight="1" x14ac:dyDescent="0.2">
      <c r="P28461" s="75"/>
      <c r="Q28461" s="75"/>
      <c r="W28461" s="75"/>
      <c r="AD28461" s="77"/>
    </row>
    <row r="28462" spans="16:30" ht="4.5" customHeight="1" x14ac:dyDescent="0.2">
      <c r="P28462" s="75"/>
      <c r="Q28462" s="75"/>
      <c r="W28462" s="75"/>
      <c r="AD28462" s="77"/>
    </row>
    <row r="28463" spans="16:30" ht="4.5" customHeight="1" x14ac:dyDescent="0.2">
      <c r="P28463" s="75"/>
      <c r="Q28463" s="75"/>
      <c r="W28463" s="75"/>
      <c r="AD28463" s="77"/>
    </row>
    <row r="28464" spans="16:30" ht="4.5" customHeight="1" x14ac:dyDescent="0.2">
      <c r="P28464" s="75"/>
      <c r="Q28464" s="75"/>
      <c r="W28464" s="75"/>
      <c r="AD28464" s="77"/>
    </row>
    <row r="28465" spans="16:30" ht="4.5" customHeight="1" x14ac:dyDescent="0.2">
      <c r="P28465" s="75"/>
      <c r="Q28465" s="75"/>
      <c r="W28465" s="75"/>
      <c r="AD28465" s="77"/>
    </row>
    <row r="28466" spans="16:30" ht="4.5" customHeight="1" x14ac:dyDescent="0.2">
      <c r="P28466" s="75"/>
      <c r="Q28466" s="75"/>
      <c r="W28466" s="75"/>
      <c r="AD28466" s="77"/>
    </row>
    <row r="28467" spans="16:30" ht="4.5" customHeight="1" x14ac:dyDescent="0.2">
      <c r="P28467" s="75"/>
      <c r="Q28467" s="75"/>
      <c r="W28467" s="75"/>
      <c r="AD28467" s="77"/>
    </row>
    <row r="28468" spans="16:30" ht="4.5" customHeight="1" x14ac:dyDescent="0.2">
      <c r="P28468" s="75"/>
      <c r="Q28468" s="75"/>
      <c r="W28468" s="75"/>
      <c r="AD28468" s="77"/>
    </row>
    <row r="28469" spans="16:30" ht="4.5" customHeight="1" x14ac:dyDescent="0.2">
      <c r="P28469" s="75"/>
      <c r="Q28469" s="75"/>
      <c r="W28469" s="75"/>
      <c r="AD28469" s="77"/>
    </row>
    <row r="28470" spans="16:30" ht="4.5" customHeight="1" x14ac:dyDescent="0.2">
      <c r="P28470" s="75"/>
      <c r="Q28470" s="75"/>
      <c r="W28470" s="75"/>
      <c r="AD28470" s="77"/>
    </row>
    <row r="28471" spans="16:30" ht="4.5" customHeight="1" x14ac:dyDescent="0.2">
      <c r="P28471" s="75"/>
      <c r="Q28471" s="75"/>
      <c r="W28471" s="75"/>
      <c r="AD28471" s="77"/>
    </row>
    <row r="28472" spans="16:30" ht="4.5" customHeight="1" x14ac:dyDescent="0.2">
      <c r="P28472" s="75"/>
      <c r="Q28472" s="75"/>
      <c r="W28472" s="75"/>
      <c r="AD28472" s="77"/>
    </row>
    <row r="28473" spans="16:30" ht="4.5" customHeight="1" x14ac:dyDescent="0.2">
      <c r="P28473" s="75"/>
      <c r="Q28473" s="75"/>
      <c r="W28473" s="75"/>
      <c r="AD28473" s="77"/>
    </row>
    <row r="28474" spans="16:30" ht="4.5" customHeight="1" x14ac:dyDescent="0.2">
      <c r="P28474" s="75"/>
      <c r="Q28474" s="75"/>
      <c r="W28474" s="75"/>
      <c r="AD28474" s="77"/>
    </row>
    <row r="28475" spans="16:30" ht="4.5" customHeight="1" x14ac:dyDescent="0.2">
      <c r="P28475" s="75"/>
      <c r="Q28475" s="75"/>
      <c r="W28475" s="75"/>
      <c r="AD28475" s="77"/>
    </row>
    <row r="28476" spans="16:30" ht="4.5" customHeight="1" x14ac:dyDescent="0.2">
      <c r="P28476" s="75"/>
      <c r="Q28476" s="75"/>
      <c r="W28476" s="75"/>
      <c r="AD28476" s="77"/>
    </row>
    <row r="28477" spans="16:30" ht="4.5" customHeight="1" x14ac:dyDescent="0.2">
      <c r="P28477" s="75"/>
      <c r="Q28477" s="75"/>
      <c r="W28477" s="75"/>
      <c r="AD28477" s="77"/>
    </row>
    <row r="28478" spans="16:30" ht="4.5" customHeight="1" x14ac:dyDescent="0.2">
      <c r="P28478" s="75"/>
      <c r="Q28478" s="75"/>
      <c r="W28478" s="75"/>
      <c r="AD28478" s="77"/>
    </row>
    <row r="28479" spans="16:30" ht="4.5" customHeight="1" x14ac:dyDescent="0.2">
      <c r="P28479" s="75"/>
      <c r="Q28479" s="75"/>
      <c r="W28479" s="75"/>
      <c r="AD28479" s="77"/>
    </row>
    <row r="28480" spans="16:30" ht="4.5" customHeight="1" x14ac:dyDescent="0.2">
      <c r="P28480" s="75"/>
      <c r="Q28480" s="75"/>
      <c r="W28480" s="75"/>
      <c r="AD28480" s="77"/>
    </row>
    <row r="28481" spans="16:30" ht="4.5" customHeight="1" x14ac:dyDescent="0.2">
      <c r="P28481" s="75"/>
      <c r="Q28481" s="75"/>
      <c r="W28481" s="75"/>
      <c r="AD28481" s="77"/>
    </row>
    <row r="28482" spans="16:30" ht="4.5" customHeight="1" x14ac:dyDescent="0.2">
      <c r="P28482" s="75"/>
      <c r="Q28482" s="75"/>
      <c r="W28482" s="75"/>
      <c r="AD28482" s="77"/>
    </row>
    <row r="28483" spans="16:30" ht="4.5" customHeight="1" x14ac:dyDescent="0.2">
      <c r="P28483" s="75"/>
      <c r="Q28483" s="75"/>
      <c r="W28483" s="75"/>
      <c r="AD28483" s="77"/>
    </row>
    <row r="28484" spans="16:30" ht="4.5" customHeight="1" x14ac:dyDescent="0.2">
      <c r="P28484" s="75"/>
      <c r="Q28484" s="75"/>
      <c r="W28484" s="75"/>
      <c r="AD28484" s="77"/>
    </row>
    <row r="28485" spans="16:30" ht="4.5" customHeight="1" x14ac:dyDescent="0.2">
      <c r="P28485" s="75"/>
      <c r="Q28485" s="75"/>
      <c r="W28485" s="75"/>
      <c r="AD28485" s="77"/>
    </row>
    <row r="28486" spans="16:30" ht="4.5" customHeight="1" x14ac:dyDescent="0.2">
      <c r="P28486" s="75"/>
      <c r="Q28486" s="75"/>
      <c r="W28486" s="75"/>
      <c r="AD28486" s="77"/>
    </row>
    <row r="28487" spans="16:30" ht="4.5" customHeight="1" x14ac:dyDescent="0.2">
      <c r="P28487" s="75"/>
      <c r="Q28487" s="75"/>
      <c r="W28487" s="75"/>
      <c r="AD28487" s="77"/>
    </row>
    <row r="28488" spans="16:30" ht="4.5" customHeight="1" x14ac:dyDescent="0.2">
      <c r="P28488" s="75"/>
      <c r="Q28488" s="75"/>
      <c r="W28488" s="75"/>
      <c r="AD28488" s="77"/>
    </row>
    <row r="28489" spans="16:30" ht="4.5" customHeight="1" x14ac:dyDescent="0.2">
      <c r="P28489" s="75"/>
      <c r="Q28489" s="75"/>
      <c r="W28489" s="75"/>
      <c r="AD28489" s="77"/>
    </row>
    <row r="28490" spans="16:30" ht="4.5" customHeight="1" x14ac:dyDescent="0.2">
      <c r="P28490" s="75"/>
      <c r="Q28490" s="75"/>
      <c r="W28490" s="75"/>
      <c r="AD28490" s="77"/>
    </row>
    <row r="28491" spans="16:30" ht="4.5" customHeight="1" x14ac:dyDescent="0.2">
      <c r="P28491" s="75"/>
      <c r="Q28491" s="75"/>
      <c r="W28491" s="75"/>
      <c r="AD28491" s="77"/>
    </row>
    <row r="28492" spans="16:30" ht="4.5" customHeight="1" x14ac:dyDescent="0.2">
      <c r="P28492" s="75"/>
      <c r="Q28492" s="75"/>
      <c r="W28492" s="75"/>
      <c r="AD28492" s="77"/>
    </row>
    <row r="28493" spans="16:30" ht="4.5" customHeight="1" x14ac:dyDescent="0.2">
      <c r="P28493" s="75"/>
      <c r="Q28493" s="75"/>
      <c r="W28493" s="75"/>
      <c r="AD28493" s="77"/>
    </row>
    <row r="28494" spans="16:30" ht="4.5" customHeight="1" x14ac:dyDescent="0.2">
      <c r="P28494" s="75"/>
      <c r="Q28494" s="75"/>
      <c r="W28494" s="75"/>
      <c r="AD28494" s="77"/>
    </row>
    <row r="28495" spans="16:30" ht="4.5" customHeight="1" x14ac:dyDescent="0.2">
      <c r="P28495" s="75"/>
      <c r="Q28495" s="75"/>
      <c r="W28495" s="75"/>
      <c r="AD28495" s="77"/>
    </row>
    <row r="28496" spans="16:30" ht="4.5" customHeight="1" x14ac:dyDescent="0.2">
      <c r="P28496" s="75"/>
      <c r="Q28496" s="75"/>
      <c r="W28496" s="75"/>
      <c r="AD28496" s="77"/>
    </row>
    <row r="28497" spans="16:30" ht="4.5" customHeight="1" x14ac:dyDescent="0.2">
      <c r="P28497" s="75"/>
      <c r="Q28497" s="75"/>
      <c r="W28497" s="75"/>
      <c r="AD28497" s="77"/>
    </row>
    <row r="28498" spans="16:30" ht="4.5" customHeight="1" x14ac:dyDescent="0.2">
      <c r="P28498" s="75"/>
      <c r="Q28498" s="75"/>
      <c r="W28498" s="75"/>
      <c r="AD28498" s="77"/>
    </row>
    <row r="28499" spans="16:30" ht="4.5" customHeight="1" x14ac:dyDescent="0.2">
      <c r="P28499" s="75"/>
      <c r="Q28499" s="75"/>
      <c r="W28499" s="75"/>
      <c r="AD28499" s="77"/>
    </row>
    <row r="28500" spans="16:30" ht="4.5" customHeight="1" x14ac:dyDescent="0.2">
      <c r="P28500" s="75"/>
      <c r="Q28500" s="75"/>
      <c r="W28500" s="75"/>
      <c r="AD28500" s="77"/>
    </row>
    <row r="28501" spans="16:30" ht="4.5" customHeight="1" x14ac:dyDescent="0.2">
      <c r="P28501" s="75"/>
      <c r="Q28501" s="75"/>
      <c r="W28501" s="75"/>
      <c r="AD28501" s="77"/>
    </row>
    <row r="28502" spans="16:30" ht="4.5" customHeight="1" x14ac:dyDescent="0.2">
      <c r="P28502" s="75"/>
      <c r="Q28502" s="75"/>
      <c r="W28502" s="75"/>
      <c r="AD28502" s="77"/>
    </row>
    <row r="28503" spans="16:30" ht="4.5" customHeight="1" x14ac:dyDescent="0.2">
      <c r="P28503" s="75"/>
      <c r="Q28503" s="75"/>
      <c r="W28503" s="75"/>
      <c r="AD28503" s="77"/>
    </row>
    <row r="28504" spans="16:30" ht="4.5" customHeight="1" x14ac:dyDescent="0.2">
      <c r="P28504" s="75"/>
      <c r="Q28504" s="75"/>
      <c r="W28504" s="75"/>
      <c r="AD28504" s="77"/>
    </row>
    <row r="28505" spans="16:30" ht="4.5" customHeight="1" x14ac:dyDescent="0.2">
      <c r="P28505" s="75"/>
      <c r="Q28505" s="75"/>
      <c r="W28505" s="75"/>
      <c r="AD28505" s="77"/>
    </row>
    <row r="28506" spans="16:30" ht="4.5" customHeight="1" x14ac:dyDescent="0.2">
      <c r="P28506" s="75"/>
      <c r="Q28506" s="75"/>
      <c r="W28506" s="75"/>
      <c r="AD28506" s="77"/>
    </row>
    <row r="28507" spans="16:30" ht="4.5" customHeight="1" x14ac:dyDescent="0.2">
      <c r="P28507" s="75"/>
      <c r="Q28507" s="75"/>
      <c r="W28507" s="75"/>
      <c r="AD28507" s="77"/>
    </row>
    <row r="28508" spans="16:30" ht="4.5" customHeight="1" x14ac:dyDescent="0.2">
      <c r="P28508" s="75"/>
      <c r="Q28508" s="75"/>
      <c r="W28508" s="75"/>
      <c r="AD28508" s="77"/>
    </row>
    <row r="28509" spans="16:30" ht="4.5" customHeight="1" x14ac:dyDescent="0.2">
      <c r="P28509" s="75"/>
      <c r="Q28509" s="75"/>
      <c r="W28509" s="75"/>
      <c r="AD28509" s="77"/>
    </row>
    <row r="28510" spans="16:30" ht="4.5" customHeight="1" x14ac:dyDescent="0.2">
      <c r="P28510" s="75"/>
      <c r="Q28510" s="75"/>
      <c r="W28510" s="75"/>
      <c r="AD28510" s="77"/>
    </row>
    <row r="28511" spans="16:30" ht="4.5" customHeight="1" x14ac:dyDescent="0.2">
      <c r="P28511" s="75"/>
      <c r="Q28511" s="75"/>
      <c r="W28511" s="75"/>
      <c r="AD28511" s="77"/>
    </row>
    <row r="28512" spans="16:30" ht="4.5" customHeight="1" x14ac:dyDescent="0.2">
      <c r="P28512" s="75"/>
      <c r="Q28512" s="75"/>
      <c r="W28512" s="75"/>
      <c r="AD28512" s="77"/>
    </row>
    <row r="28513" spans="16:30" ht="4.5" customHeight="1" x14ac:dyDescent="0.2">
      <c r="P28513" s="75"/>
      <c r="Q28513" s="75"/>
      <c r="W28513" s="75"/>
      <c r="AD28513" s="77"/>
    </row>
    <row r="28514" spans="16:30" ht="4.5" customHeight="1" x14ac:dyDescent="0.2">
      <c r="P28514" s="75"/>
      <c r="Q28514" s="75"/>
      <c r="W28514" s="75"/>
      <c r="AD28514" s="77"/>
    </row>
    <row r="28515" spans="16:30" ht="4.5" customHeight="1" x14ac:dyDescent="0.2">
      <c r="P28515" s="75"/>
      <c r="Q28515" s="75"/>
      <c r="W28515" s="75"/>
      <c r="AD28515" s="77"/>
    </row>
    <row r="28516" spans="16:30" ht="4.5" customHeight="1" x14ac:dyDescent="0.2">
      <c r="P28516" s="75"/>
      <c r="Q28516" s="75"/>
      <c r="W28516" s="75"/>
      <c r="AD28516" s="77"/>
    </row>
    <row r="28517" spans="16:30" ht="4.5" customHeight="1" x14ac:dyDescent="0.2">
      <c r="P28517" s="75"/>
      <c r="Q28517" s="75"/>
      <c r="W28517" s="75"/>
      <c r="AD28517" s="77"/>
    </row>
    <row r="28518" spans="16:30" ht="4.5" customHeight="1" x14ac:dyDescent="0.2">
      <c r="P28518" s="75"/>
      <c r="Q28518" s="75"/>
      <c r="W28518" s="75"/>
      <c r="AD28518" s="77"/>
    </row>
    <row r="28519" spans="16:30" ht="4.5" customHeight="1" x14ac:dyDescent="0.2">
      <c r="P28519" s="75"/>
      <c r="Q28519" s="75"/>
      <c r="W28519" s="75"/>
      <c r="AD28519" s="77"/>
    </row>
    <row r="28520" spans="16:30" ht="4.5" customHeight="1" x14ac:dyDescent="0.2">
      <c r="P28520" s="75"/>
      <c r="Q28520" s="75"/>
      <c r="W28520" s="75"/>
      <c r="AD28520" s="77"/>
    </row>
    <row r="28521" spans="16:30" ht="4.5" customHeight="1" x14ac:dyDescent="0.2">
      <c r="P28521" s="75"/>
      <c r="Q28521" s="75"/>
      <c r="W28521" s="75"/>
      <c r="AD28521" s="77"/>
    </row>
    <row r="28522" spans="16:30" ht="4.5" customHeight="1" x14ac:dyDescent="0.2">
      <c r="P28522" s="75"/>
      <c r="Q28522" s="75"/>
      <c r="W28522" s="75"/>
      <c r="AD28522" s="77"/>
    </row>
    <row r="28523" spans="16:30" ht="4.5" customHeight="1" x14ac:dyDescent="0.2">
      <c r="P28523" s="75"/>
      <c r="Q28523" s="75"/>
      <c r="W28523" s="75"/>
      <c r="AD28523" s="77"/>
    </row>
    <row r="28524" spans="16:30" ht="4.5" customHeight="1" x14ac:dyDescent="0.2">
      <c r="P28524" s="75"/>
      <c r="Q28524" s="75"/>
      <c r="W28524" s="75"/>
      <c r="AD28524" s="77"/>
    </row>
    <row r="28525" spans="16:30" ht="4.5" customHeight="1" x14ac:dyDescent="0.2">
      <c r="P28525" s="75"/>
      <c r="Q28525" s="75"/>
      <c r="W28525" s="75"/>
      <c r="AD28525" s="77"/>
    </row>
    <row r="28526" spans="16:30" ht="4.5" customHeight="1" x14ac:dyDescent="0.2">
      <c r="P28526" s="75"/>
      <c r="Q28526" s="75"/>
      <c r="W28526" s="75"/>
      <c r="AD28526" s="77"/>
    </row>
    <row r="28527" spans="16:30" ht="4.5" customHeight="1" x14ac:dyDescent="0.2">
      <c r="P28527" s="75"/>
      <c r="Q28527" s="75"/>
      <c r="W28527" s="75"/>
      <c r="AD28527" s="77"/>
    </row>
    <row r="28528" spans="16:30" ht="4.5" customHeight="1" x14ac:dyDescent="0.2">
      <c r="P28528" s="75"/>
      <c r="Q28528" s="75"/>
      <c r="W28528" s="75"/>
      <c r="AD28528" s="77"/>
    </row>
    <row r="28529" spans="16:30" ht="4.5" customHeight="1" x14ac:dyDescent="0.2">
      <c r="P28529" s="75"/>
      <c r="Q28529" s="75"/>
      <c r="W28529" s="75"/>
      <c r="AD28529" s="77"/>
    </row>
    <row r="28530" spans="16:30" ht="4.5" customHeight="1" x14ac:dyDescent="0.2">
      <c r="P28530" s="75"/>
      <c r="Q28530" s="75"/>
      <c r="W28530" s="75"/>
      <c r="AD28530" s="77"/>
    </row>
    <row r="28531" spans="16:30" ht="4.5" customHeight="1" x14ac:dyDescent="0.2">
      <c r="P28531" s="75"/>
      <c r="Q28531" s="75"/>
      <c r="W28531" s="75"/>
      <c r="AD28531" s="77"/>
    </row>
    <row r="28532" spans="16:30" ht="4.5" customHeight="1" x14ac:dyDescent="0.2">
      <c r="P28532" s="75"/>
      <c r="Q28532" s="75"/>
      <c r="W28532" s="75"/>
      <c r="AD28532" s="77"/>
    </row>
    <row r="28533" spans="16:30" ht="4.5" customHeight="1" x14ac:dyDescent="0.2">
      <c r="P28533" s="75"/>
      <c r="Q28533" s="75"/>
      <c r="W28533" s="75"/>
      <c r="AD28533" s="77"/>
    </row>
    <row r="28534" spans="16:30" ht="4.5" customHeight="1" x14ac:dyDescent="0.2">
      <c r="P28534" s="75"/>
      <c r="Q28534" s="75"/>
      <c r="W28534" s="75"/>
      <c r="AD28534" s="77"/>
    </row>
    <row r="28535" spans="16:30" ht="4.5" customHeight="1" x14ac:dyDescent="0.2">
      <c r="P28535" s="75"/>
      <c r="Q28535" s="75"/>
      <c r="W28535" s="75"/>
      <c r="AD28535" s="77"/>
    </row>
    <row r="28536" spans="16:30" ht="4.5" customHeight="1" x14ac:dyDescent="0.2">
      <c r="P28536" s="75"/>
      <c r="Q28536" s="75"/>
      <c r="W28536" s="75"/>
      <c r="AD28536" s="77"/>
    </row>
    <row r="28537" spans="16:30" ht="4.5" customHeight="1" x14ac:dyDescent="0.2">
      <c r="P28537" s="75"/>
      <c r="Q28537" s="75"/>
      <c r="W28537" s="75"/>
      <c r="AD28537" s="77"/>
    </row>
    <row r="28538" spans="16:30" ht="4.5" customHeight="1" x14ac:dyDescent="0.2">
      <c r="P28538" s="75"/>
      <c r="Q28538" s="75"/>
      <c r="W28538" s="75"/>
      <c r="AD28538" s="77"/>
    </row>
    <row r="28539" spans="16:30" ht="4.5" customHeight="1" x14ac:dyDescent="0.2">
      <c r="P28539" s="75"/>
      <c r="Q28539" s="75"/>
      <c r="W28539" s="75"/>
      <c r="AD28539" s="77"/>
    </row>
    <row r="28540" spans="16:30" ht="4.5" customHeight="1" x14ac:dyDescent="0.2">
      <c r="P28540" s="75"/>
      <c r="Q28540" s="75"/>
      <c r="W28540" s="75"/>
      <c r="AD28540" s="77"/>
    </row>
    <row r="28541" spans="16:30" ht="4.5" customHeight="1" x14ac:dyDescent="0.2">
      <c r="P28541" s="75"/>
      <c r="Q28541" s="75"/>
      <c r="W28541" s="75"/>
      <c r="AD28541" s="77"/>
    </row>
    <row r="28542" spans="16:30" ht="4.5" customHeight="1" x14ac:dyDescent="0.2">
      <c r="P28542" s="75"/>
      <c r="Q28542" s="75"/>
      <c r="W28542" s="75"/>
      <c r="AD28542" s="77"/>
    </row>
    <row r="28543" spans="16:30" ht="4.5" customHeight="1" x14ac:dyDescent="0.2">
      <c r="P28543" s="75"/>
      <c r="Q28543" s="75"/>
      <c r="W28543" s="75"/>
      <c r="AD28543" s="77"/>
    </row>
    <row r="28544" spans="16:30" ht="4.5" customHeight="1" x14ac:dyDescent="0.2">
      <c r="P28544" s="75"/>
      <c r="Q28544" s="75"/>
      <c r="W28544" s="75"/>
      <c r="AD28544" s="77"/>
    </row>
    <row r="28545" spans="16:30" ht="4.5" customHeight="1" x14ac:dyDescent="0.2">
      <c r="P28545" s="75"/>
      <c r="Q28545" s="75"/>
      <c r="W28545" s="75"/>
      <c r="AD28545" s="77"/>
    </row>
    <row r="28546" spans="16:30" ht="4.5" customHeight="1" x14ac:dyDescent="0.2">
      <c r="P28546" s="75"/>
      <c r="Q28546" s="75"/>
      <c r="W28546" s="75"/>
      <c r="AD28546" s="77"/>
    </row>
    <row r="28547" spans="16:30" ht="4.5" customHeight="1" x14ac:dyDescent="0.2">
      <c r="P28547" s="75"/>
      <c r="Q28547" s="75"/>
      <c r="W28547" s="75"/>
      <c r="AD28547" s="77"/>
    </row>
    <row r="28548" spans="16:30" ht="4.5" customHeight="1" x14ac:dyDescent="0.2">
      <c r="P28548" s="75"/>
      <c r="Q28548" s="75"/>
      <c r="W28548" s="75"/>
      <c r="AD28548" s="77"/>
    </row>
    <row r="28549" spans="16:30" ht="4.5" customHeight="1" x14ac:dyDescent="0.2">
      <c r="P28549" s="75"/>
      <c r="Q28549" s="75"/>
      <c r="W28549" s="75"/>
      <c r="AD28549" s="77"/>
    </row>
    <row r="28550" spans="16:30" ht="4.5" customHeight="1" x14ac:dyDescent="0.2">
      <c r="P28550" s="75"/>
      <c r="Q28550" s="75"/>
      <c r="W28550" s="75"/>
      <c r="AD28550" s="77"/>
    </row>
    <row r="28551" spans="16:30" ht="4.5" customHeight="1" x14ac:dyDescent="0.2">
      <c r="P28551" s="75"/>
      <c r="Q28551" s="75"/>
      <c r="W28551" s="75"/>
      <c r="AD28551" s="77"/>
    </row>
    <row r="28552" spans="16:30" ht="4.5" customHeight="1" x14ac:dyDescent="0.2">
      <c r="P28552" s="75"/>
      <c r="Q28552" s="75"/>
      <c r="W28552" s="75"/>
      <c r="AD28552" s="77"/>
    </row>
    <row r="28553" spans="16:30" ht="4.5" customHeight="1" x14ac:dyDescent="0.2">
      <c r="P28553" s="75"/>
      <c r="Q28553" s="75"/>
      <c r="W28553" s="75"/>
      <c r="AD28553" s="77"/>
    </row>
    <row r="28554" spans="16:30" ht="4.5" customHeight="1" x14ac:dyDescent="0.2">
      <c r="P28554" s="75"/>
      <c r="Q28554" s="75"/>
      <c r="W28554" s="75"/>
      <c r="AD28554" s="77"/>
    </row>
    <row r="28555" spans="16:30" ht="4.5" customHeight="1" x14ac:dyDescent="0.2">
      <c r="P28555" s="75"/>
      <c r="Q28555" s="75"/>
      <c r="W28555" s="75"/>
      <c r="AD28555" s="77"/>
    </row>
    <row r="28556" spans="16:30" ht="4.5" customHeight="1" x14ac:dyDescent="0.2">
      <c r="P28556" s="75"/>
      <c r="Q28556" s="75"/>
      <c r="W28556" s="75"/>
      <c r="AD28556" s="77"/>
    </row>
    <row r="28557" spans="16:30" ht="4.5" customHeight="1" x14ac:dyDescent="0.2">
      <c r="P28557" s="75"/>
      <c r="Q28557" s="75"/>
      <c r="W28557" s="75"/>
      <c r="AD28557" s="77"/>
    </row>
    <row r="28558" spans="16:30" ht="4.5" customHeight="1" x14ac:dyDescent="0.2">
      <c r="P28558" s="75"/>
      <c r="Q28558" s="75"/>
      <c r="W28558" s="75"/>
      <c r="AD28558" s="77"/>
    </row>
    <row r="28559" spans="16:30" ht="4.5" customHeight="1" x14ac:dyDescent="0.2">
      <c r="P28559" s="75"/>
      <c r="Q28559" s="75"/>
      <c r="W28559" s="75"/>
      <c r="AD28559" s="77"/>
    </row>
    <row r="28560" spans="16:30" ht="4.5" customHeight="1" x14ac:dyDescent="0.2">
      <c r="P28560" s="75"/>
      <c r="Q28560" s="75"/>
      <c r="W28560" s="75"/>
      <c r="AD28560" s="77"/>
    </row>
    <row r="28561" spans="16:30" ht="4.5" customHeight="1" x14ac:dyDescent="0.2">
      <c r="P28561" s="75"/>
      <c r="Q28561" s="75"/>
      <c r="W28561" s="75"/>
      <c r="AD28561" s="77"/>
    </row>
    <row r="28562" spans="16:30" ht="4.5" customHeight="1" x14ac:dyDescent="0.2">
      <c r="P28562" s="75"/>
      <c r="Q28562" s="75"/>
      <c r="W28562" s="75"/>
      <c r="AD28562" s="77"/>
    </row>
    <row r="28563" spans="16:30" ht="4.5" customHeight="1" x14ac:dyDescent="0.2">
      <c r="P28563" s="75"/>
      <c r="Q28563" s="75"/>
      <c r="W28563" s="75"/>
      <c r="AD28563" s="77"/>
    </row>
    <row r="28564" spans="16:30" ht="4.5" customHeight="1" x14ac:dyDescent="0.2">
      <c r="P28564" s="75"/>
      <c r="Q28564" s="75"/>
      <c r="W28564" s="75"/>
      <c r="AD28564" s="77"/>
    </row>
    <row r="28565" spans="16:30" ht="4.5" customHeight="1" x14ac:dyDescent="0.2">
      <c r="P28565" s="75"/>
      <c r="Q28565" s="75"/>
      <c r="W28565" s="75"/>
      <c r="AD28565" s="77"/>
    </row>
    <row r="28566" spans="16:30" ht="4.5" customHeight="1" x14ac:dyDescent="0.2">
      <c r="P28566" s="75"/>
      <c r="Q28566" s="75"/>
      <c r="W28566" s="75"/>
      <c r="AD28566" s="77"/>
    </row>
    <row r="28567" spans="16:30" ht="4.5" customHeight="1" x14ac:dyDescent="0.2">
      <c r="P28567" s="75"/>
      <c r="Q28567" s="75"/>
      <c r="W28567" s="75"/>
      <c r="AD28567" s="77"/>
    </row>
    <row r="28568" spans="16:30" ht="4.5" customHeight="1" x14ac:dyDescent="0.2">
      <c r="P28568" s="75"/>
      <c r="Q28568" s="75"/>
      <c r="W28568" s="75"/>
      <c r="AD28568" s="77"/>
    </row>
    <row r="28569" spans="16:30" ht="4.5" customHeight="1" x14ac:dyDescent="0.2">
      <c r="P28569" s="75"/>
      <c r="Q28569" s="75"/>
      <c r="W28569" s="75"/>
      <c r="AD28569" s="77"/>
    </row>
    <row r="28570" spans="16:30" ht="4.5" customHeight="1" x14ac:dyDescent="0.2">
      <c r="P28570" s="75"/>
      <c r="Q28570" s="75"/>
      <c r="W28570" s="75"/>
      <c r="AD28570" s="77"/>
    </row>
    <row r="28571" spans="16:30" ht="4.5" customHeight="1" x14ac:dyDescent="0.2">
      <c r="P28571" s="75"/>
      <c r="Q28571" s="75"/>
      <c r="W28571" s="75"/>
      <c r="AD28571" s="77"/>
    </row>
    <row r="28572" spans="16:30" ht="4.5" customHeight="1" x14ac:dyDescent="0.2">
      <c r="P28572" s="75"/>
      <c r="Q28572" s="75"/>
      <c r="W28572" s="75"/>
      <c r="AD28572" s="77"/>
    </row>
    <row r="28573" spans="16:30" ht="4.5" customHeight="1" x14ac:dyDescent="0.2">
      <c r="P28573" s="75"/>
      <c r="Q28573" s="75"/>
      <c r="W28573" s="75"/>
      <c r="AD28573" s="77"/>
    </row>
    <row r="28574" spans="16:30" ht="4.5" customHeight="1" x14ac:dyDescent="0.2">
      <c r="P28574" s="75"/>
      <c r="Q28574" s="75"/>
      <c r="W28574" s="75"/>
      <c r="AD28574" s="77"/>
    </row>
    <row r="28575" spans="16:30" ht="4.5" customHeight="1" x14ac:dyDescent="0.2">
      <c r="P28575" s="75"/>
      <c r="Q28575" s="75"/>
      <c r="W28575" s="75"/>
      <c r="AD28575" s="77"/>
    </row>
    <row r="28576" spans="16:30" ht="4.5" customHeight="1" x14ac:dyDescent="0.2">
      <c r="P28576" s="75"/>
      <c r="Q28576" s="75"/>
      <c r="W28576" s="75"/>
      <c r="AD28576" s="77"/>
    </row>
    <row r="28577" spans="16:30" ht="4.5" customHeight="1" x14ac:dyDescent="0.2">
      <c r="P28577" s="75"/>
      <c r="Q28577" s="75"/>
      <c r="W28577" s="75"/>
      <c r="AD28577" s="77"/>
    </row>
    <row r="28578" spans="16:30" ht="4.5" customHeight="1" x14ac:dyDescent="0.2">
      <c r="P28578" s="75"/>
      <c r="Q28578" s="75"/>
      <c r="W28578" s="75"/>
      <c r="AD28578" s="77"/>
    </row>
    <row r="28579" spans="16:30" ht="4.5" customHeight="1" x14ac:dyDescent="0.2">
      <c r="P28579" s="75"/>
      <c r="Q28579" s="75"/>
      <c r="W28579" s="75"/>
      <c r="AD28579" s="77"/>
    </row>
    <row r="28580" spans="16:30" ht="4.5" customHeight="1" x14ac:dyDescent="0.2">
      <c r="P28580" s="75"/>
      <c r="Q28580" s="75"/>
      <c r="W28580" s="75"/>
      <c r="AD28580" s="77"/>
    </row>
    <row r="28581" spans="16:30" ht="4.5" customHeight="1" x14ac:dyDescent="0.2">
      <c r="P28581" s="75"/>
      <c r="Q28581" s="75"/>
      <c r="W28581" s="75"/>
      <c r="AD28581" s="77"/>
    </row>
    <row r="28582" spans="16:30" ht="4.5" customHeight="1" x14ac:dyDescent="0.2">
      <c r="P28582" s="75"/>
      <c r="Q28582" s="75"/>
      <c r="W28582" s="75"/>
      <c r="AD28582" s="77"/>
    </row>
    <row r="28583" spans="16:30" ht="4.5" customHeight="1" x14ac:dyDescent="0.2">
      <c r="P28583" s="75"/>
      <c r="Q28583" s="75"/>
      <c r="W28583" s="75"/>
      <c r="AD28583" s="77"/>
    </row>
    <row r="28584" spans="16:30" ht="4.5" customHeight="1" x14ac:dyDescent="0.2">
      <c r="P28584" s="75"/>
      <c r="Q28584" s="75"/>
      <c r="W28584" s="75"/>
      <c r="AD28584" s="77"/>
    </row>
    <row r="28585" spans="16:30" ht="4.5" customHeight="1" x14ac:dyDescent="0.2">
      <c r="P28585" s="75"/>
      <c r="Q28585" s="75"/>
      <c r="W28585" s="75"/>
      <c r="AD28585" s="77"/>
    </row>
    <row r="28586" spans="16:30" ht="4.5" customHeight="1" x14ac:dyDescent="0.2">
      <c r="P28586" s="75"/>
      <c r="Q28586" s="75"/>
      <c r="W28586" s="75"/>
      <c r="AD28586" s="77"/>
    </row>
    <row r="28587" spans="16:30" ht="4.5" customHeight="1" x14ac:dyDescent="0.2">
      <c r="P28587" s="75"/>
      <c r="Q28587" s="75"/>
      <c r="W28587" s="75"/>
      <c r="AD28587" s="77"/>
    </row>
    <row r="28588" spans="16:30" ht="4.5" customHeight="1" x14ac:dyDescent="0.2">
      <c r="P28588" s="75"/>
      <c r="Q28588" s="75"/>
      <c r="W28588" s="75"/>
      <c r="AD28588" s="77"/>
    </row>
    <row r="28589" spans="16:30" ht="4.5" customHeight="1" x14ac:dyDescent="0.2">
      <c r="P28589" s="75"/>
      <c r="Q28589" s="75"/>
      <c r="W28589" s="75"/>
      <c r="AD28589" s="77"/>
    </row>
    <row r="28590" spans="16:30" ht="4.5" customHeight="1" x14ac:dyDescent="0.2">
      <c r="P28590" s="75"/>
      <c r="Q28590" s="75"/>
      <c r="W28590" s="75"/>
      <c r="AD28590" s="77"/>
    </row>
    <row r="28591" spans="16:30" ht="4.5" customHeight="1" x14ac:dyDescent="0.2">
      <c r="P28591" s="75"/>
      <c r="Q28591" s="75"/>
      <c r="W28591" s="75"/>
      <c r="AD28591" s="77"/>
    </row>
    <row r="28592" spans="16:30" ht="4.5" customHeight="1" x14ac:dyDescent="0.2">
      <c r="P28592" s="75"/>
      <c r="Q28592" s="75"/>
      <c r="W28592" s="75"/>
      <c r="AD28592" s="77"/>
    </row>
    <row r="28593" spans="16:30" ht="4.5" customHeight="1" x14ac:dyDescent="0.2">
      <c r="P28593" s="75"/>
      <c r="Q28593" s="75"/>
      <c r="W28593" s="75"/>
      <c r="AD28593" s="77"/>
    </row>
    <row r="28594" spans="16:30" ht="4.5" customHeight="1" x14ac:dyDescent="0.2">
      <c r="P28594" s="75"/>
      <c r="Q28594" s="75"/>
      <c r="W28594" s="75"/>
      <c r="AD28594" s="77"/>
    </row>
    <row r="28595" spans="16:30" ht="4.5" customHeight="1" x14ac:dyDescent="0.2">
      <c r="P28595" s="75"/>
      <c r="Q28595" s="75"/>
      <c r="W28595" s="75"/>
      <c r="AD28595" s="77"/>
    </row>
    <row r="28596" spans="16:30" ht="4.5" customHeight="1" x14ac:dyDescent="0.2">
      <c r="P28596" s="75"/>
      <c r="Q28596" s="75"/>
      <c r="W28596" s="75"/>
      <c r="AD28596" s="77"/>
    </row>
    <row r="28597" spans="16:30" ht="4.5" customHeight="1" x14ac:dyDescent="0.2">
      <c r="P28597" s="75"/>
      <c r="Q28597" s="75"/>
      <c r="W28597" s="75"/>
      <c r="AD28597" s="77"/>
    </row>
    <row r="28598" spans="16:30" ht="4.5" customHeight="1" x14ac:dyDescent="0.2">
      <c r="P28598" s="75"/>
      <c r="Q28598" s="75"/>
      <c r="W28598" s="75"/>
      <c r="AD28598" s="77"/>
    </row>
    <row r="28599" spans="16:30" ht="4.5" customHeight="1" x14ac:dyDescent="0.2">
      <c r="P28599" s="75"/>
      <c r="Q28599" s="75"/>
      <c r="W28599" s="75"/>
      <c r="AD28599" s="77"/>
    </row>
    <row r="28600" spans="16:30" ht="4.5" customHeight="1" x14ac:dyDescent="0.2">
      <c r="P28600" s="75"/>
      <c r="Q28600" s="75"/>
      <c r="W28600" s="75"/>
      <c r="AD28600" s="77"/>
    </row>
    <row r="28601" spans="16:30" ht="4.5" customHeight="1" x14ac:dyDescent="0.2">
      <c r="P28601" s="75"/>
      <c r="Q28601" s="75"/>
      <c r="W28601" s="75"/>
      <c r="AD28601" s="77"/>
    </row>
    <row r="28602" spans="16:30" ht="4.5" customHeight="1" x14ac:dyDescent="0.2">
      <c r="P28602" s="75"/>
      <c r="Q28602" s="75"/>
      <c r="W28602" s="75"/>
      <c r="AD28602" s="77"/>
    </row>
    <row r="28603" spans="16:30" ht="4.5" customHeight="1" x14ac:dyDescent="0.2">
      <c r="P28603" s="75"/>
      <c r="Q28603" s="75"/>
      <c r="W28603" s="75"/>
      <c r="AD28603" s="77"/>
    </row>
    <row r="28604" spans="16:30" ht="4.5" customHeight="1" x14ac:dyDescent="0.2">
      <c r="P28604" s="75"/>
      <c r="Q28604" s="75"/>
      <c r="W28604" s="75"/>
      <c r="AD28604" s="77"/>
    </row>
    <row r="28605" spans="16:30" ht="4.5" customHeight="1" x14ac:dyDescent="0.2">
      <c r="P28605" s="75"/>
      <c r="Q28605" s="75"/>
      <c r="W28605" s="75"/>
      <c r="AD28605" s="77"/>
    </row>
    <row r="28606" spans="16:30" ht="4.5" customHeight="1" x14ac:dyDescent="0.2">
      <c r="P28606" s="75"/>
      <c r="Q28606" s="75"/>
      <c r="W28606" s="75"/>
      <c r="AD28606" s="77"/>
    </row>
    <row r="28607" spans="16:30" ht="4.5" customHeight="1" x14ac:dyDescent="0.2">
      <c r="P28607" s="75"/>
      <c r="Q28607" s="75"/>
      <c r="W28607" s="75"/>
      <c r="AD28607" s="77"/>
    </row>
    <row r="28608" spans="16:30" ht="4.5" customHeight="1" x14ac:dyDescent="0.2">
      <c r="P28608" s="75"/>
      <c r="Q28608" s="75"/>
      <c r="W28608" s="75"/>
      <c r="AD28608" s="77"/>
    </row>
    <row r="28609" spans="16:30" ht="4.5" customHeight="1" x14ac:dyDescent="0.2">
      <c r="P28609" s="75"/>
      <c r="Q28609" s="75"/>
      <c r="W28609" s="75"/>
      <c r="AD28609" s="77"/>
    </row>
    <row r="28610" spans="16:30" ht="4.5" customHeight="1" x14ac:dyDescent="0.2">
      <c r="P28610" s="75"/>
      <c r="Q28610" s="75"/>
      <c r="W28610" s="75"/>
      <c r="AD28610" s="77"/>
    </row>
    <row r="28611" spans="16:30" ht="4.5" customHeight="1" x14ac:dyDescent="0.2">
      <c r="P28611" s="75"/>
      <c r="Q28611" s="75"/>
      <c r="W28611" s="75"/>
      <c r="AD28611" s="77"/>
    </row>
    <row r="28612" spans="16:30" ht="4.5" customHeight="1" x14ac:dyDescent="0.2">
      <c r="P28612" s="75"/>
      <c r="Q28612" s="75"/>
      <c r="W28612" s="75"/>
      <c r="AD28612" s="77"/>
    </row>
    <row r="28613" spans="16:30" ht="4.5" customHeight="1" x14ac:dyDescent="0.2">
      <c r="P28613" s="75"/>
      <c r="Q28613" s="75"/>
      <c r="W28613" s="75"/>
      <c r="AD28613" s="77"/>
    </row>
    <row r="28614" spans="16:30" ht="4.5" customHeight="1" x14ac:dyDescent="0.2">
      <c r="P28614" s="75"/>
      <c r="Q28614" s="75"/>
      <c r="W28614" s="75"/>
      <c r="AD28614" s="77"/>
    </row>
    <row r="28615" spans="16:30" ht="4.5" customHeight="1" x14ac:dyDescent="0.2">
      <c r="P28615" s="75"/>
      <c r="Q28615" s="75"/>
      <c r="W28615" s="75"/>
      <c r="AD28615" s="77"/>
    </row>
    <row r="28616" spans="16:30" ht="4.5" customHeight="1" x14ac:dyDescent="0.2">
      <c r="P28616" s="75"/>
      <c r="Q28616" s="75"/>
      <c r="W28616" s="75"/>
      <c r="AD28616" s="77"/>
    </row>
    <row r="28617" spans="16:30" ht="4.5" customHeight="1" x14ac:dyDescent="0.2">
      <c r="P28617" s="75"/>
      <c r="Q28617" s="75"/>
      <c r="W28617" s="75"/>
      <c r="AD28617" s="77"/>
    </row>
    <row r="28618" spans="16:30" ht="4.5" customHeight="1" x14ac:dyDescent="0.2">
      <c r="P28618" s="75"/>
      <c r="Q28618" s="75"/>
      <c r="W28618" s="75"/>
      <c r="AD28618" s="77"/>
    </row>
    <row r="28619" spans="16:30" ht="4.5" customHeight="1" x14ac:dyDescent="0.2">
      <c r="P28619" s="75"/>
      <c r="Q28619" s="75"/>
      <c r="W28619" s="75"/>
      <c r="AD28619" s="77"/>
    </row>
    <row r="28620" spans="16:30" ht="4.5" customHeight="1" x14ac:dyDescent="0.2">
      <c r="P28620" s="75"/>
      <c r="Q28620" s="75"/>
      <c r="W28620" s="75"/>
      <c r="AD28620" s="77"/>
    </row>
    <row r="28621" spans="16:30" ht="4.5" customHeight="1" x14ac:dyDescent="0.2">
      <c r="P28621" s="75"/>
      <c r="Q28621" s="75"/>
      <c r="W28621" s="75"/>
      <c r="AD28621" s="77"/>
    </row>
    <row r="28622" spans="16:30" ht="4.5" customHeight="1" x14ac:dyDescent="0.2">
      <c r="P28622" s="75"/>
      <c r="Q28622" s="75"/>
      <c r="W28622" s="75"/>
      <c r="AD28622" s="77"/>
    </row>
    <row r="28623" spans="16:30" ht="4.5" customHeight="1" x14ac:dyDescent="0.2">
      <c r="P28623" s="75"/>
      <c r="Q28623" s="75"/>
      <c r="W28623" s="75"/>
      <c r="AD28623" s="77"/>
    </row>
    <row r="28624" spans="16:30" ht="4.5" customHeight="1" x14ac:dyDescent="0.2">
      <c r="P28624" s="75"/>
      <c r="Q28624" s="75"/>
      <c r="W28624" s="75"/>
      <c r="AD28624" s="77"/>
    </row>
    <row r="28625" spans="16:30" ht="4.5" customHeight="1" x14ac:dyDescent="0.2">
      <c r="P28625" s="75"/>
      <c r="Q28625" s="75"/>
      <c r="W28625" s="75"/>
      <c r="AD28625" s="77"/>
    </row>
    <row r="28626" spans="16:30" ht="4.5" customHeight="1" x14ac:dyDescent="0.2">
      <c r="P28626" s="75"/>
      <c r="Q28626" s="75"/>
      <c r="W28626" s="75"/>
      <c r="AD28626" s="77"/>
    </row>
    <row r="28627" spans="16:30" ht="4.5" customHeight="1" x14ac:dyDescent="0.2">
      <c r="P28627" s="75"/>
      <c r="Q28627" s="75"/>
      <c r="W28627" s="75"/>
      <c r="AD28627" s="77"/>
    </row>
    <row r="28628" spans="16:30" ht="4.5" customHeight="1" x14ac:dyDescent="0.2">
      <c r="P28628" s="75"/>
      <c r="Q28628" s="75"/>
      <c r="W28628" s="75"/>
      <c r="AD28628" s="77"/>
    </row>
    <row r="28629" spans="16:30" ht="4.5" customHeight="1" x14ac:dyDescent="0.2">
      <c r="P28629" s="75"/>
      <c r="Q28629" s="75"/>
      <c r="W28629" s="75"/>
      <c r="AD28629" s="77"/>
    </row>
    <row r="28630" spans="16:30" ht="4.5" customHeight="1" x14ac:dyDescent="0.2">
      <c r="P28630" s="75"/>
      <c r="Q28630" s="75"/>
      <c r="W28630" s="75"/>
      <c r="AD28630" s="77"/>
    </row>
    <row r="28631" spans="16:30" ht="4.5" customHeight="1" x14ac:dyDescent="0.2">
      <c r="P28631" s="75"/>
      <c r="Q28631" s="75"/>
      <c r="W28631" s="75"/>
      <c r="AD28631" s="77"/>
    </row>
    <row r="28632" spans="16:30" ht="4.5" customHeight="1" x14ac:dyDescent="0.2">
      <c r="P28632" s="75"/>
      <c r="Q28632" s="75"/>
      <c r="W28632" s="75"/>
      <c r="AD28632" s="77"/>
    </row>
    <row r="28633" spans="16:30" ht="4.5" customHeight="1" x14ac:dyDescent="0.2">
      <c r="P28633" s="75"/>
      <c r="Q28633" s="75"/>
      <c r="W28633" s="75"/>
      <c r="AD28633" s="77"/>
    </row>
    <row r="28634" spans="16:30" ht="4.5" customHeight="1" x14ac:dyDescent="0.2">
      <c r="P28634" s="75"/>
      <c r="Q28634" s="75"/>
      <c r="W28634" s="75"/>
      <c r="AD28634" s="77"/>
    </row>
    <row r="28635" spans="16:30" ht="4.5" customHeight="1" x14ac:dyDescent="0.2">
      <c r="P28635" s="75"/>
      <c r="Q28635" s="75"/>
      <c r="W28635" s="75"/>
      <c r="AD28635" s="77"/>
    </row>
    <row r="28636" spans="16:30" ht="4.5" customHeight="1" x14ac:dyDescent="0.2">
      <c r="P28636" s="75"/>
      <c r="Q28636" s="75"/>
      <c r="W28636" s="75"/>
      <c r="AD28636" s="77"/>
    </row>
    <row r="28637" spans="16:30" ht="4.5" customHeight="1" x14ac:dyDescent="0.2">
      <c r="P28637" s="75"/>
      <c r="Q28637" s="75"/>
      <c r="W28637" s="75"/>
      <c r="AD28637" s="77"/>
    </row>
    <row r="28638" spans="16:30" ht="4.5" customHeight="1" x14ac:dyDescent="0.2">
      <c r="P28638" s="75"/>
      <c r="Q28638" s="75"/>
      <c r="W28638" s="75"/>
      <c r="AD28638" s="77"/>
    </row>
    <row r="28639" spans="16:30" ht="4.5" customHeight="1" x14ac:dyDescent="0.2">
      <c r="P28639" s="75"/>
      <c r="Q28639" s="75"/>
      <c r="W28639" s="75"/>
      <c r="AD28639" s="77"/>
    </row>
    <row r="28640" spans="16:30" ht="4.5" customHeight="1" x14ac:dyDescent="0.2">
      <c r="P28640" s="75"/>
      <c r="Q28640" s="75"/>
      <c r="W28640" s="75"/>
      <c r="AD28640" s="77"/>
    </row>
    <row r="28641" spans="16:30" ht="4.5" customHeight="1" x14ac:dyDescent="0.2">
      <c r="P28641" s="75"/>
      <c r="Q28641" s="75"/>
      <c r="W28641" s="75"/>
      <c r="AD28641" s="77"/>
    </row>
    <row r="28642" spans="16:30" ht="4.5" customHeight="1" x14ac:dyDescent="0.2">
      <c r="P28642" s="75"/>
      <c r="Q28642" s="75"/>
      <c r="W28642" s="75"/>
      <c r="AD28642" s="77"/>
    </row>
    <row r="28643" spans="16:30" ht="4.5" customHeight="1" x14ac:dyDescent="0.2">
      <c r="P28643" s="75"/>
      <c r="Q28643" s="75"/>
      <c r="W28643" s="75"/>
      <c r="AD28643" s="77"/>
    </row>
    <row r="28644" spans="16:30" ht="4.5" customHeight="1" x14ac:dyDescent="0.2">
      <c r="P28644" s="75"/>
      <c r="Q28644" s="75"/>
      <c r="W28644" s="75"/>
      <c r="AD28644" s="77"/>
    </row>
    <row r="28645" spans="16:30" ht="4.5" customHeight="1" x14ac:dyDescent="0.2">
      <c r="P28645" s="75"/>
      <c r="Q28645" s="75"/>
      <c r="W28645" s="75"/>
      <c r="AD28645" s="77"/>
    </row>
    <row r="28646" spans="16:30" ht="4.5" customHeight="1" x14ac:dyDescent="0.2">
      <c r="P28646" s="75"/>
      <c r="Q28646" s="75"/>
      <c r="W28646" s="75"/>
      <c r="AD28646" s="77"/>
    </row>
    <row r="28647" spans="16:30" ht="4.5" customHeight="1" x14ac:dyDescent="0.2">
      <c r="P28647" s="75"/>
      <c r="Q28647" s="75"/>
      <c r="W28647" s="75"/>
      <c r="AD28647" s="77"/>
    </row>
    <row r="28648" spans="16:30" ht="4.5" customHeight="1" x14ac:dyDescent="0.2">
      <c r="P28648" s="75"/>
      <c r="Q28648" s="75"/>
      <c r="W28648" s="75"/>
      <c r="AD28648" s="77"/>
    </row>
    <row r="28649" spans="16:30" ht="4.5" customHeight="1" x14ac:dyDescent="0.2">
      <c r="P28649" s="75"/>
      <c r="Q28649" s="75"/>
      <c r="W28649" s="75"/>
      <c r="AD28649" s="77"/>
    </row>
    <row r="28650" spans="16:30" ht="4.5" customHeight="1" x14ac:dyDescent="0.2">
      <c r="P28650" s="75"/>
      <c r="Q28650" s="75"/>
      <c r="W28650" s="75"/>
      <c r="AD28650" s="77"/>
    </row>
    <row r="28651" spans="16:30" ht="4.5" customHeight="1" x14ac:dyDescent="0.2">
      <c r="P28651" s="75"/>
      <c r="Q28651" s="75"/>
      <c r="W28651" s="75"/>
      <c r="AD28651" s="77"/>
    </row>
    <row r="28652" spans="16:30" ht="4.5" customHeight="1" x14ac:dyDescent="0.2">
      <c r="P28652" s="75"/>
      <c r="Q28652" s="75"/>
      <c r="W28652" s="75"/>
      <c r="AD28652" s="77"/>
    </row>
    <row r="28653" spans="16:30" ht="4.5" customHeight="1" x14ac:dyDescent="0.2">
      <c r="P28653" s="75"/>
      <c r="Q28653" s="75"/>
      <c r="W28653" s="75"/>
      <c r="AD28653" s="77"/>
    </row>
    <row r="28654" spans="16:30" ht="4.5" customHeight="1" x14ac:dyDescent="0.2">
      <c r="P28654" s="75"/>
      <c r="Q28654" s="75"/>
      <c r="W28654" s="75"/>
      <c r="AD28654" s="77"/>
    </row>
    <row r="28655" spans="16:30" ht="4.5" customHeight="1" x14ac:dyDescent="0.2">
      <c r="P28655" s="75"/>
      <c r="Q28655" s="75"/>
      <c r="W28655" s="75"/>
      <c r="AD28655" s="77"/>
    </row>
    <row r="28656" spans="16:30" ht="4.5" customHeight="1" x14ac:dyDescent="0.2">
      <c r="P28656" s="75"/>
      <c r="Q28656" s="75"/>
      <c r="W28656" s="75"/>
      <c r="AD28656" s="77"/>
    </row>
    <row r="28657" spans="16:30" ht="4.5" customHeight="1" x14ac:dyDescent="0.2">
      <c r="P28657" s="75"/>
      <c r="Q28657" s="75"/>
      <c r="W28657" s="75"/>
      <c r="AD28657" s="77"/>
    </row>
    <row r="28658" spans="16:30" ht="4.5" customHeight="1" x14ac:dyDescent="0.2">
      <c r="P28658" s="75"/>
      <c r="Q28658" s="75"/>
      <c r="W28658" s="75"/>
      <c r="AD28658" s="77"/>
    </row>
    <row r="28659" spans="16:30" ht="4.5" customHeight="1" x14ac:dyDescent="0.2">
      <c r="P28659" s="75"/>
      <c r="Q28659" s="75"/>
      <c r="W28659" s="75"/>
      <c r="AD28659" s="77"/>
    </row>
    <row r="28660" spans="16:30" ht="4.5" customHeight="1" x14ac:dyDescent="0.2">
      <c r="P28660" s="75"/>
      <c r="Q28660" s="75"/>
      <c r="W28660" s="75"/>
      <c r="AD28660" s="77"/>
    </row>
    <row r="28661" spans="16:30" ht="4.5" customHeight="1" x14ac:dyDescent="0.2">
      <c r="P28661" s="75"/>
      <c r="Q28661" s="75"/>
      <c r="W28661" s="75"/>
      <c r="AD28661" s="77"/>
    </row>
    <row r="28662" spans="16:30" ht="4.5" customHeight="1" x14ac:dyDescent="0.2">
      <c r="P28662" s="75"/>
      <c r="Q28662" s="75"/>
      <c r="W28662" s="75"/>
      <c r="AD28662" s="77"/>
    </row>
    <row r="28663" spans="16:30" ht="4.5" customHeight="1" x14ac:dyDescent="0.2">
      <c r="P28663" s="75"/>
      <c r="Q28663" s="75"/>
      <c r="W28663" s="75"/>
      <c r="AD28663" s="77"/>
    </row>
    <row r="28664" spans="16:30" ht="4.5" customHeight="1" x14ac:dyDescent="0.2">
      <c r="P28664" s="75"/>
      <c r="Q28664" s="75"/>
      <c r="W28664" s="75"/>
      <c r="AD28664" s="77"/>
    </row>
    <row r="28665" spans="16:30" ht="4.5" customHeight="1" x14ac:dyDescent="0.2">
      <c r="P28665" s="75"/>
      <c r="Q28665" s="75"/>
      <c r="W28665" s="75"/>
      <c r="AD28665" s="77"/>
    </row>
    <row r="28666" spans="16:30" ht="4.5" customHeight="1" x14ac:dyDescent="0.2">
      <c r="P28666" s="75"/>
      <c r="Q28666" s="75"/>
      <c r="W28666" s="75"/>
      <c r="AD28666" s="77"/>
    </row>
    <row r="28667" spans="16:30" ht="4.5" customHeight="1" x14ac:dyDescent="0.2">
      <c r="P28667" s="75"/>
      <c r="Q28667" s="75"/>
      <c r="W28667" s="75"/>
      <c r="AD28667" s="77"/>
    </row>
    <row r="28668" spans="16:30" ht="4.5" customHeight="1" x14ac:dyDescent="0.2">
      <c r="P28668" s="75"/>
      <c r="Q28668" s="75"/>
      <c r="W28668" s="75"/>
      <c r="AD28668" s="77"/>
    </row>
    <row r="28669" spans="16:30" ht="4.5" customHeight="1" x14ac:dyDescent="0.2">
      <c r="P28669" s="75"/>
      <c r="Q28669" s="75"/>
      <c r="W28669" s="75"/>
      <c r="AD28669" s="77"/>
    </row>
    <row r="28670" spans="16:30" ht="4.5" customHeight="1" x14ac:dyDescent="0.2">
      <c r="P28670" s="75"/>
      <c r="Q28670" s="75"/>
      <c r="W28670" s="75"/>
      <c r="AD28670" s="77"/>
    </row>
    <row r="28671" spans="16:30" ht="4.5" customHeight="1" x14ac:dyDescent="0.2">
      <c r="P28671" s="75"/>
      <c r="Q28671" s="75"/>
      <c r="W28671" s="75"/>
      <c r="AD28671" s="77"/>
    </row>
    <row r="28672" spans="16:30" ht="4.5" customHeight="1" x14ac:dyDescent="0.2">
      <c r="P28672" s="75"/>
      <c r="Q28672" s="75"/>
      <c r="W28672" s="75"/>
      <c r="AD28672" s="77"/>
    </row>
    <row r="28673" spans="16:30" ht="4.5" customHeight="1" x14ac:dyDescent="0.2">
      <c r="P28673" s="75"/>
      <c r="Q28673" s="75"/>
      <c r="W28673" s="75"/>
      <c r="AD28673" s="77"/>
    </row>
    <row r="28674" spans="16:30" ht="4.5" customHeight="1" x14ac:dyDescent="0.2">
      <c r="P28674" s="75"/>
      <c r="Q28674" s="75"/>
      <c r="W28674" s="75"/>
      <c r="AD28674" s="77"/>
    </row>
    <row r="28675" spans="16:30" ht="4.5" customHeight="1" x14ac:dyDescent="0.2">
      <c r="P28675" s="75"/>
      <c r="Q28675" s="75"/>
      <c r="W28675" s="75"/>
      <c r="AD28675" s="77"/>
    </row>
    <row r="28676" spans="16:30" ht="4.5" customHeight="1" x14ac:dyDescent="0.2">
      <c r="P28676" s="75"/>
      <c r="Q28676" s="75"/>
      <c r="W28676" s="75"/>
      <c r="AD28676" s="77"/>
    </row>
    <row r="28677" spans="16:30" ht="4.5" customHeight="1" x14ac:dyDescent="0.2">
      <c r="P28677" s="75"/>
      <c r="Q28677" s="75"/>
      <c r="W28677" s="75"/>
      <c r="AD28677" s="77"/>
    </row>
    <row r="28678" spans="16:30" ht="4.5" customHeight="1" x14ac:dyDescent="0.2">
      <c r="P28678" s="75"/>
      <c r="Q28678" s="75"/>
      <c r="W28678" s="75"/>
      <c r="AD28678" s="77"/>
    </row>
    <row r="28679" spans="16:30" ht="4.5" customHeight="1" x14ac:dyDescent="0.2">
      <c r="P28679" s="75"/>
      <c r="Q28679" s="75"/>
      <c r="W28679" s="75"/>
      <c r="AD28679" s="77"/>
    </row>
    <row r="28680" spans="16:30" ht="4.5" customHeight="1" x14ac:dyDescent="0.2">
      <c r="P28680" s="75"/>
      <c r="Q28680" s="75"/>
      <c r="W28680" s="75"/>
      <c r="AD28680" s="77"/>
    </row>
    <row r="28681" spans="16:30" ht="4.5" customHeight="1" x14ac:dyDescent="0.2">
      <c r="P28681" s="75"/>
      <c r="Q28681" s="75"/>
      <c r="W28681" s="75"/>
      <c r="AD28681" s="77"/>
    </row>
    <row r="28682" spans="16:30" ht="4.5" customHeight="1" x14ac:dyDescent="0.2">
      <c r="P28682" s="75"/>
      <c r="Q28682" s="75"/>
      <c r="W28682" s="75"/>
      <c r="AD28682" s="77"/>
    </row>
    <row r="28683" spans="16:30" ht="4.5" customHeight="1" x14ac:dyDescent="0.2">
      <c r="P28683" s="75"/>
      <c r="Q28683" s="75"/>
      <c r="W28683" s="75"/>
      <c r="AD28683" s="77"/>
    </row>
    <row r="28684" spans="16:30" ht="4.5" customHeight="1" x14ac:dyDescent="0.2">
      <c r="P28684" s="75"/>
      <c r="Q28684" s="75"/>
      <c r="W28684" s="75"/>
      <c r="AD28684" s="77"/>
    </row>
    <row r="28685" spans="16:30" ht="4.5" customHeight="1" x14ac:dyDescent="0.2">
      <c r="P28685" s="75"/>
      <c r="Q28685" s="75"/>
      <c r="W28685" s="75"/>
      <c r="AD28685" s="77"/>
    </row>
    <row r="28686" spans="16:30" ht="4.5" customHeight="1" x14ac:dyDescent="0.2">
      <c r="P28686" s="75"/>
      <c r="Q28686" s="75"/>
      <c r="W28686" s="75"/>
      <c r="AD28686" s="77"/>
    </row>
    <row r="28687" spans="16:30" ht="4.5" customHeight="1" x14ac:dyDescent="0.2">
      <c r="P28687" s="75"/>
      <c r="Q28687" s="75"/>
      <c r="W28687" s="75"/>
      <c r="AD28687" s="77"/>
    </row>
    <row r="28688" spans="16:30" ht="4.5" customHeight="1" x14ac:dyDescent="0.2">
      <c r="P28688" s="75"/>
      <c r="Q28688" s="75"/>
      <c r="W28688" s="75"/>
      <c r="AD28688" s="77"/>
    </row>
    <row r="28689" spans="16:30" ht="4.5" customHeight="1" x14ac:dyDescent="0.2">
      <c r="P28689" s="75"/>
      <c r="Q28689" s="75"/>
      <c r="W28689" s="75"/>
      <c r="AD28689" s="77"/>
    </row>
    <row r="28690" spans="16:30" ht="4.5" customHeight="1" x14ac:dyDescent="0.2">
      <c r="P28690" s="75"/>
      <c r="Q28690" s="75"/>
      <c r="W28690" s="75"/>
      <c r="AD28690" s="77"/>
    </row>
    <row r="28691" spans="16:30" ht="4.5" customHeight="1" x14ac:dyDescent="0.2">
      <c r="P28691" s="75"/>
      <c r="Q28691" s="75"/>
      <c r="W28691" s="75"/>
      <c r="AD28691" s="77"/>
    </row>
    <row r="28692" spans="16:30" ht="4.5" customHeight="1" x14ac:dyDescent="0.2">
      <c r="P28692" s="75"/>
      <c r="Q28692" s="75"/>
      <c r="W28692" s="75"/>
      <c r="AD28692" s="77"/>
    </row>
    <row r="28693" spans="16:30" ht="4.5" customHeight="1" x14ac:dyDescent="0.2">
      <c r="P28693" s="75"/>
      <c r="Q28693" s="75"/>
      <c r="W28693" s="75"/>
      <c r="AD28693" s="77"/>
    </row>
    <row r="28694" spans="16:30" ht="4.5" customHeight="1" x14ac:dyDescent="0.2">
      <c r="P28694" s="75"/>
      <c r="Q28694" s="75"/>
      <c r="W28694" s="75"/>
      <c r="AD28694" s="77"/>
    </row>
    <row r="28695" spans="16:30" ht="4.5" customHeight="1" x14ac:dyDescent="0.2">
      <c r="P28695" s="75"/>
      <c r="Q28695" s="75"/>
      <c r="W28695" s="75"/>
      <c r="AD28695" s="77"/>
    </row>
    <row r="28696" spans="16:30" ht="4.5" customHeight="1" x14ac:dyDescent="0.2">
      <c r="P28696" s="75"/>
      <c r="Q28696" s="75"/>
      <c r="W28696" s="75"/>
      <c r="AD28696" s="77"/>
    </row>
    <row r="28697" spans="16:30" ht="4.5" customHeight="1" x14ac:dyDescent="0.2">
      <c r="P28697" s="75"/>
      <c r="Q28697" s="75"/>
      <c r="W28697" s="75"/>
      <c r="AD28697" s="77"/>
    </row>
    <row r="28698" spans="16:30" ht="4.5" customHeight="1" x14ac:dyDescent="0.2">
      <c r="P28698" s="75"/>
      <c r="Q28698" s="75"/>
      <c r="W28698" s="75"/>
      <c r="AD28698" s="77"/>
    </row>
    <row r="28699" spans="16:30" ht="4.5" customHeight="1" x14ac:dyDescent="0.2">
      <c r="P28699" s="75"/>
      <c r="Q28699" s="75"/>
      <c r="W28699" s="75"/>
      <c r="AD28699" s="77"/>
    </row>
    <row r="28700" spans="16:30" ht="4.5" customHeight="1" x14ac:dyDescent="0.2">
      <c r="P28700" s="75"/>
      <c r="Q28700" s="75"/>
      <c r="W28700" s="75"/>
      <c r="AD28700" s="77"/>
    </row>
    <row r="28701" spans="16:30" ht="4.5" customHeight="1" x14ac:dyDescent="0.2">
      <c r="P28701" s="75"/>
      <c r="Q28701" s="75"/>
      <c r="W28701" s="75"/>
      <c r="AD28701" s="77"/>
    </row>
    <row r="28702" spans="16:30" ht="4.5" customHeight="1" x14ac:dyDescent="0.2">
      <c r="P28702" s="75"/>
      <c r="Q28702" s="75"/>
      <c r="W28702" s="75"/>
      <c r="AD28702" s="77"/>
    </row>
    <row r="28703" spans="16:30" ht="4.5" customHeight="1" x14ac:dyDescent="0.2">
      <c r="P28703" s="75"/>
      <c r="Q28703" s="75"/>
      <c r="W28703" s="75"/>
      <c r="AD28703" s="77"/>
    </row>
    <row r="28704" spans="16:30" ht="4.5" customHeight="1" x14ac:dyDescent="0.2">
      <c r="P28704" s="75"/>
      <c r="Q28704" s="75"/>
      <c r="W28704" s="75"/>
      <c r="AD28704" s="77"/>
    </row>
    <row r="28705" spans="16:30" ht="4.5" customHeight="1" x14ac:dyDescent="0.2">
      <c r="P28705" s="75"/>
      <c r="Q28705" s="75"/>
      <c r="W28705" s="75"/>
      <c r="AD28705" s="77"/>
    </row>
    <row r="28706" spans="16:30" ht="4.5" customHeight="1" x14ac:dyDescent="0.2">
      <c r="P28706" s="75"/>
      <c r="Q28706" s="75"/>
      <c r="W28706" s="75"/>
      <c r="AD28706" s="77"/>
    </row>
    <row r="28707" spans="16:30" ht="4.5" customHeight="1" x14ac:dyDescent="0.2">
      <c r="P28707" s="75"/>
      <c r="Q28707" s="75"/>
      <c r="W28707" s="75"/>
      <c r="AD28707" s="77"/>
    </row>
    <row r="28708" spans="16:30" ht="4.5" customHeight="1" x14ac:dyDescent="0.2">
      <c r="P28708" s="75"/>
      <c r="Q28708" s="75"/>
      <c r="W28708" s="75"/>
      <c r="AD28708" s="77"/>
    </row>
    <row r="28709" spans="16:30" ht="4.5" customHeight="1" x14ac:dyDescent="0.2">
      <c r="P28709" s="75"/>
      <c r="Q28709" s="75"/>
      <c r="W28709" s="75"/>
      <c r="AD28709" s="77"/>
    </row>
    <row r="28710" spans="16:30" ht="4.5" customHeight="1" x14ac:dyDescent="0.2">
      <c r="P28710" s="75"/>
      <c r="Q28710" s="75"/>
      <c r="W28710" s="75"/>
      <c r="AD28710" s="77"/>
    </row>
    <row r="28711" spans="16:30" ht="4.5" customHeight="1" x14ac:dyDescent="0.2">
      <c r="P28711" s="75"/>
      <c r="Q28711" s="75"/>
      <c r="W28711" s="75"/>
      <c r="AD28711" s="77"/>
    </row>
    <row r="28712" spans="16:30" ht="4.5" customHeight="1" x14ac:dyDescent="0.2">
      <c r="P28712" s="75"/>
      <c r="Q28712" s="75"/>
      <c r="W28712" s="75"/>
      <c r="AD28712" s="77"/>
    </row>
    <row r="28713" spans="16:30" ht="4.5" customHeight="1" x14ac:dyDescent="0.2">
      <c r="P28713" s="75"/>
      <c r="Q28713" s="75"/>
      <c r="W28713" s="75"/>
      <c r="AD28713" s="77"/>
    </row>
    <row r="28714" spans="16:30" ht="4.5" customHeight="1" x14ac:dyDescent="0.2">
      <c r="P28714" s="75"/>
      <c r="Q28714" s="75"/>
      <c r="W28714" s="75"/>
      <c r="AD28714" s="77"/>
    </row>
    <row r="28715" spans="16:30" ht="4.5" customHeight="1" x14ac:dyDescent="0.2">
      <c r="P28715" s="75"/>
      <c r="Q28715" s="75"/>
      <c r="W28715" s="75"/>
      <c r="AD28715" s="77"/>
    </row>
    <row r="28716" spans="16:30" ht="4.5" customHeight="1" x14ac:dyDescent="0.2">
      <c r="P28716" s="75"/>
      <c r="Q28716" s="75"/>
      <c r="W28716" s="75"/>
      <c r="AD28716" s="77"/>
    </row>
    <row r="28717" spans="16:30" ht="4.5" customHeight="1" x14ac:dyDescent="0.2">
      <c r="P28717" s="75"/>
      <c r="Q28717" s="75"/>
      <c r="W28717" s="75"/>
      <c r="AD28717" s="77"/>
    </row>
    <row r="28718" spans="16:30" ht="4.5" customHeight="1" x14ac:dyDescent="0.2">
      <c r="P28718" s="75"/>
      <c r="Q28718" s="75"/>
      <c r="W28718" s="75"/>
      <c r="AD28718" s="77"/>
    </row>
    <row r="28719" spans="16:30" ht="4.5" customHeight="1" x14ac:dyDescent="0.2">
      <c r="P28719" s="75"/>
      <c r="Q28719" s="75"/>
      <c r="W28719" s="75"/>
      <c r="AD28719" s="77"/>
    </row>
    <row r="28720" spans="16:30" ht="4.5" customHeight="1" x14ac:dyDescent="0.2">
      <c r="P28720" s="75"/>
      <c r="Q28720" s="75"/>
      <c r="W28720" s="75"/>
      <c r="AD28720" s="77"/>
    </row>
    <row r="28721" spans="16:30" ht="4.5" customHeight="1" x14ac:dyDescent="0.2">
      <c r="P28721" s="75"/>
      <c r="Q28721" s="75"/>
      <c r="W28721" s="75"/>
      <c r="AD28721" s="77"/>
    </row>
    <row r="28722" spans="16:30" ht="4.5" customHeight="1" x14ac:dyDescent="0.2">
      <c r="P28722" s="75"/>
      <c r="Q28722" s="75"/>
      <c r="W28722" s="75"/>
      <c r="AD28722" s="77"/>
    </row>
    <row r="28723" spans="16:30" ht="4.5" customHeight="1" x14ac:dyDescent="0.2">
      <c r="P28723" s="75"/>
      <c r="Q28723" s="75"/>
      <c r="W28723" s="75"/>
      <c r="AD28723" s="77"/>
    </row>
    <row r="28724" spans="16:30" ht="4.5" customHeight="1" x14ac:dyDescent="0.2">
      <c r="P28724" s="75"/>
      <c r="Q28724" s="75"/>
      <c r="W28724" s="75"/>
      <c r="AD28724" s="77"/>
    </row>
    <row r="28725" spans="16:30" ht="4.5" customHeight="1" x14ac:dyDescent="0.2">
      <c r="P28725" s="75"/>
      <c r="Q28725" s="75"/>
      <c r="W28725" s="75"/>
      <c r="AD28725" s="77"/>
    </row>
    <row r="28726" spans="16:30" ht="4.5" customHeight="1" x14ac:dyDescent="0.2">
      <c r="P28726" s="75"/>
      <c r="Q28726" s="75"/>
      <c r="W28726" s="75"/>
      <c r="AD28726" s="77"/>
    </row>
    <row r="28727" spans="16:30" ht="4.5" customHeight="1" x14ac:dyDescent="0.2">
      <c r="P28727" s="75"/>
      <c r="Q28727" s="75"/>
      <c r="W28727" s="75"/>
      <c r="AD28727" s="77"/>
    </row>
    <row r="28728" spans="16:30" ht="4.5" customHeight="1" x14ac:dyDescent="0.2">
      <c r="P28728" s="75"/>
      <c r="Q28728" s="75"/>
      <c r="W28728" s="75"/>
      <c r="AD28728" s="77"/>
    </row>
    <row r="28729" spans="16:30" ht="4.5" customHeight="1" x14ac:dyDescent="0.2">
      <c r="P28729" s="75"/>
      <c r="Q28729" s="75"/>
      <c r="W28729" s="75"/>
      <c r="AD28729" s="77"/>
    </row>
    <row r="28730" spans="16:30" ht="4.5" customHeight="1" x14ac:dyDescent="0.2">
      <c r="P28730" s="75"/>
      <c r="Q28730" s="75"/>
      <c r="W28730" s="75"/>
      <c r="AD28730" s="77"/>
    </row>
    <row r="28731" spans="16:30" ht="4.5" customHeight="1" x14ac:dyDescent="0.2">
      <c r="P28731" s="75"/>
      <c r="Q28731" s="75"/>
      <c r="W28731" s="75"/>
      <c r="AD28731" s="77"/>
    </row>
    <row r="28732" spans="16:30" ht="4.5" customHeight="1" x14ac:dyDescent="0.2">
      <c r="P28732" s="75"/>
      <c r="Q28732" s="75"/>
      <c r="W28732" s="75"/>
      <c r="AD28732" s="77"/>
    </row>
    <row r="28733" spans="16:30" ht="4.5" customHeight="1" x14ac:dyDescent="0.2">
      <c r="P28733" s="75"/>
      <c r="Q28733" s="75"/>
      <c r="W28733" s="75"/>
      <c r="AD28733" s="77"/>
    </row>
    <row r="28734" spans="16:30" ht="4.5" customHeight="1" x14ac:dyDescent="0.2">
      <c r="P28734" s="75"/>
      <c r="Q28734" s="75"/>
      <c r="W28734" s="75"/>
      <c r="AD28734" s="77"/>
    </row>
    <row r="28735" spans="16:30" ht="4.5" customHeight="1" x14ac:dyDescent="0.2">
      <c r="P28735" s="75"/>
      <c r="Q28735" s="75"/>
      <c r="W28735" s="75"/>
      <c r="AD28735" s="77"/>
    </row>
    <row r="28736" spans="16:30" ht="4.5" customHeight="1" x14ac:dyDescent="0.2">
      <c r="P28736" s="75"/>
      <c r="Q28736" s="75"/>
      <c r="W28736" s="75"/>
      <c r="AD28736" s="77"/>
    </row>
    <row r="28737" spans="16:30" ht="4.5" customHeight="1" x14ac:dyDescent="0.2">
      <c r="P28737" s="75"/>
      <c r="Q28737" s="75"/>
      <c r="W28737" s="75"/>
      <c r="AD28737" s="77"/>
    </row>
    <row r="28738" spans="16:30" ht="4.5" customHeight="1" x14ac:dyDescent="0.2">
      <c r="P28738" s="75"/>
      <c r="Q28738" s="75"/>
      <c r="W28738" s="75"/>
      <c r="AD28738" s="77"/>
    </row>
    <row r="28739" spans="16:30" ht="4.5" customHeight="1" x14ac:dyDescent="0.2">
      <c r="P28739" s="75"/>
      <c r="Q28739" s="75"/>
      <c r="W28739" s="75"/>
      <c r="AD28739" s="77"/>
    </row>
    <row r="28740" spans="16:30" ht="4.5" customHeight="1" x14ac:dyDescent="0.2">
      <c r="P28740" s="75"/>
      <c r="Q28740" s="75"/>
      <c r="W28740" s="75"/>
      <c r="AD28740" s="77"/>
    </row>
    <row r="28741" spans="16:30" ht="4.5" customHeight="1" x14ac:dyDescent="0.2">
      <c r="P28741" s="75"/>
      <c r="Q28741" s="75"/>
      <c r="W28741" s="75"/>
      <c r="AD28741" s="77"/>
    </row>
    <row r="28742" spans="16:30" ht="4.5" customHeight="1" x14ac:dyDescent="0.2">
      <c r="P28742" s="75"/>
      <c r="Q28742" s="75"/>
      <c r="W28742" s="75"/>
      <c r="AD28742" s="77"/>
    </row>
    <row r="28743" spans="16:30" ht="4.5" customHeight="1" x14ac:dyDescent="0.2">
      <c r="P28743" s="75"/>
      <c r="Q28743" s="75"/>
      <c r="W28743" s="75"/>
      <c r="AD28743" s="77"/>
    </row>
    <row r="28744" spans="16:30" ht="4.5" customHeight="1" x14ac:dyDescent="0.2">
      <c r="P28744" s="75"/>
      <c r="Q28744" s="75"/>
      <c r="W28744" s="75"/>
      <c r="AD28744" s="77"/>
    </row>
    <row r="28745" spans="16:30" ht="4.5" customHeight="1" x14ac:dyDescent="0.2">
      <c r="P28745" s="75"/>
      <c r="Q28745" s="75"/>
      <c r="W28745" s="75"/>
      <c r="AD28745" s="77"/>
    </row>
    <row r="28746" spans="16:30" ht="4.5" customHeight="1" x14ac:dyDescent="0.2">
      <c r="P28746" s="75"/>
      <c r="Q28746" s="75"/>
      <c r="W28746" s="75"/>
      <c r="AD28746" s="77"/>
    </row>
    <row r="28747" spans="16:30" ht="4.5" customHeight="1" x14ac:dyDescent="0.2">
      <c r="P28747" s="75"/>
      <c r="Q28747" s="75"/>
      <c r="W28747" s="75"/>
      <c r="AD28747" s="77"/>
    </row>
    <row r="28748" spans="16:30" ht="4.5" customHeight="1" x14ac:dyDescent="0.2">
      <c r="P28748" s="75"/>
      <c r="Q28748" s="75"/>
      <c r="W28748" s="75"/>
      <c r="AD28748" s="77"/>
    </row>
    <row r="28749" spans="16:30" ht="4.5" customHeight="1" x14ac:dyDescent="0.2">
      <c r="P28749" s="75"/>
      <c r="Q28749" s="75"/>
      <c r="W28749" s="75"/>
      <c r="AD28749" s="77"/>
    </row>
    <row r="28750" spans="16:30" ht="4.5" customHeight="1" x14ac:dyDescent="0.2">
      <c r="P28750" s="75"/>
      <c r="Q28750" s="75"/>
      <c r="W28750" s="75"/>
      <c r="AD28750" s="77"/>
    </row>
    <row r="28751" spans="16:30" ht="4.5" customHeight="1" x14ac:dyDescent="0.2">
      <c r="P28751" s="75"/>
      <c r="Q28751" s="75"/>
      <c r="W28751" s="75"/>
      <c r="AD28751" s="77"/>
    </row>
    <row r="28752" spans="16:30" ht="4.5" customHeight="1" x14ac:dyDescent="0.2">
      <c r="P28752" s="75"/>
      <c r="Q28752" s="75"/>
      <c r="W28752" s="75"/>
      <c r="AD28752" s="77"/>
    </row>
    <row r="28753" spans="16:30" ht="4.5" customHeight="1" x14ac:dyDescent="0.2">
      <c r="P28753" s="75"/>
      <c r="Q28753" s="75"/>
      <c r="W28753" s="75"/>
      <c r="AD28753" s="77"/>
    </row>
    <row r="28754" spans="16:30" ht="4.5" customHeight="1" x14ac:dyDescent="0.2">
      <c r="P28754" s="75"/>
      <c r="Q28754" s="75"/>
      <c r="W28754" s="75"/>
      <c r="AD28754" s="77"/>
    </row>
    <row r="28755" spans="16:30" ht="4.5" customHeight="1" x14ac:dyDescent="0.2">
      <c r="P28755" s="75"/>
      <c r="Q28755" s="75"/>
      <c r="W28755" s="75"/>
      <c r="AD28755" s="77"/>
    </row>
    <row r="28756" spans="16:30" ht="4.5" customHeight="1" x14ac:dyDescent="0.2">
      <c r="P28756" s="75"/>
      <c r="Q28756" s="75"/>
      <c r="W28756" s="75"/>
      <c r="AD28756" s="77"/>
    </row>
    <row r="28757" spans="16:30" ht="4.5" customHeight="1" x14ac:dyDescent="0.2">
      <c r="P28757" s="75"/>
      <c r="Q28757" s="75"/>
      <c r="W28757" s="75"/>
      <c r="AD28757" s="77"/>
    </row>
    <row r="28758" spans="16:30" ht="4.5" customHeight="1" x14ac:dyDescent="0.2">
      <c r="P28758" s="75"/>
      <c r="Q28758" s="75"/>
      <c r="W28758" s="75"/>
      <c r="AD28758" s="77"/>
    </row>
    <row r="28759" spans="16:30" ht="4.5" customHeight="1" x14ac:dyDescent="0.2">
      <c r="P28759" s="75"/>
      <c r="Q28759" s="75"/>
      <c r="W28759" s="75"/>
      <c r="AD28759" s="77"/>
    </row>
    <row r="28760" spans="16:30" ht="4.5" customHeight="1" x14ac:dyDescent="0.2">
      <c r="P28760" s="75"/>
      <c r="Q28760" s="75"/>
      <c r="W28760" s="75"/>
      <c r="AD28760" s="77"/>
    </row>
    <row r="28761" spans="16:30" ht="4.5" customHeight="1" x14ac:dyDescent="0.2">
      <c r="P28761" s="75"/>
      <c r="Q28761" s="75"/>
      <c r="W28761" s="75"/>
      <c r="AD28761" s="77"/>
    </row>
    <row r="28762" spans="16:30" ht="4.5" customHeight="1" x14ac:dyDescent="0.2">
      <c r="P28762" s="75"/>
      <c r="Q28762" s="75"/>
      <c r="W28762" s="75"/>
      <c r="AD28762" s="77"/>
    </row>
    <row r="28763" spans="16:30" ht="4.5" customHeight="1" x14ac:dyDescent="0.2">
      <c r="P28763" s="75"/>
      <c r="Q28763" s="75"/>
      <c r="W28763" s="75"/>
      <c r="AD28763" s="77"/>
    </row>
    <row r="28764" spans="16:30" ht="4.5" customHeight="1" x14ac:dyDescent="0.2">
      <c r="P28764" s="75"/>
      <c r="Q28764" s="75"/>
      <c r="W28764" s="75"/>
      <c r="AD28764" s="77"/>
    </row>
    <row r="28765" spans="16:30" ht="4.5" customHeight="1" x14ac:dyDescent="0.2">
      <c r="P28765" s="75"/>
      <c r="Q28765" s="75"/>
      <c r="W28765" s="75"/>
      <c r="AD28765" s="77"/>
    </row>
    <row r="28766" spans="16:30" ht="4.5" customHeight="1" x14ac:dyDescent="0.2">
      <c r="P28766" s="75"/>
      <c r="Q28766" s="75"/>
      <c r="W28766" s="75"/>
      <c r="AD28766" s="77"/>
    </row>
    <row r="28767" spans="16:30" ht="4.5" customHeight="1" x14ac:dyDescent="0.2">
      <c r="P28767" s="75"/>
      <c r="Q28767" s="75"/>
      <c r="W28767" s="75"/>
      <c r="AD28767" s="77"/>
    </row>
    <row r="28768" spans="16:30" ht="4.5" customHeight="1" x14ac:dyDescent="0.2">
      <c r="P28768" s="75"/>
      <c r="Q28768" s="75"/>
      <c r="W28768" s="75"/>
      <c r="AD28768" s="77"/>
    </row>
    <row r="28769" spans="16:30" ht="4.5" customHeight="1" x14ac:dyDescent="0.2">
      <c r="P28769" s="75"/>
      <c r="Q28769" s="75"/>
      <c r="W28769" s="75"/>
      <c r="AD28769" s="77"/>
    </row>
    <row r="28770" spans="16:30" ht="4.5" customHeight="1" x14ac:dyDescent="0.2">
      <c r="P28770" s="75"/>
      <c r="Q28770" s="75"/>
      <c r="W28770" s="75"/>
      <c r="AD28770" s="77"/>
    </row>
    <row r="28771" spans="16:30" ht="4.5" customHeight="1" x14ac:dyDescent="0.2">
      <c r="P28771" s="75"/>
      <c r="Q28771" s="75"/>
      <c r="W28771" s="75"/>
      <c r="AD28771" s="77"/>
    </row>
    <row r="28772" spans="16:30" ht="4.5" customHeight="1" x14ac:dyDescent="0.2">
      <c r="P28772" s="75"/>
      <c r="Q28772" s="75"/>
      <c r="W28772" s="75"/>
      <c r="AD28772" s="77"/>
    </row>
    <row r="28773" spans="16:30" ht="4.5" customHeight="1" x14ac:dyDescent="0.2">
      <c r="P28773" s="75"/>
      <c r="Q28773" s="75"/>
      <c r="W28773" s="75"/>
      <c r="AD28773" s="77"/>
    </row>
    <row r="28774" spans="16:30" ht="4.5" customHeight="1" x14ac:dyDescent="0.2">
      <c r="P28774" s="75"/>
      <c r="Q28774" s="75"/>
      <c r="W28774" s="75"/>
      <c r="AD28774" s="77"/>
    </row>
    <row r="28775" spans="16:30" ht="4.5" customHeight="1" x14ac:dyDescent="0.2">
      <c r="P28775" s="75"/>
      <c r="Q28775" s="75"/>
      <c r="W28775" s="75"/>
      <c r="AD28775" s="77"/>
    </row>
    <row r="28776" spans="16:30" ht="4.5" customHeight="1" x14ac:dyDescent="0.2">
      <c r="P28776" s="75"/>
      <c r="Q28776" s="75"/>
      <c r="W28776" s="75"/>
      <c r="AD28776" s="77"/>
    </row>
    <row r="28777" spans="16:30" ht="4.5" customHeight="1" x14ac:dyDescent="0.2">
      <c r="P28777" s="75"/>
      <c r="Q28777" s="75"/>
      <c r="W28777" s="75"/>
      <c r="AD28777" s="77"/>
    </row>
    <row r="28778" spans="16:30" ht="4.5" customHeight="1" x14ac:dyDescent="0.2">
      <c r="P28778" s="75"/>
      <c r="Q28778" s="75"/>
      <c r="W28778" s="75"/>
      <c r="AD28778" s="77"/>
    </row>
    <row r="28779" spans="16:30" ht="4.5" customHeight="1" x14ac:dyDescent="0.2">
      <c r="P28779" s="75"/>
      <c r="Q28779" s="75"/>
      <c r="W28779" s="75"/>
      <c r="AD28779" s="77"/>
    </row>
    <row r="28780" spans="16:30" ht="4.5" customHeight="1" x14ac:dyDescent="0.2">
      <c r="P28780" s="75"/>
      <c r="Q28780" s="75"/>
      <c r="W28780" s="75"/>
      <c r="AD28780" s="77"/>
    </row>
    <row r="28781" spans="16:30" ht="4.5" customHeight="1" x14ac:dyDescent="0.2">
      <c r="P28781" s="75"/>
      <c r="Q28781" s="75"/>
      <c r="W28781" s="75"/>
      <c r="AD28781" s="77"/>
    </row>
    <row r="28782" spans="16:30" ht="4.5" customHeight="1" x14ac:dyDescent="0.2">
      <c r="P28782" s="75"/>
      <c r="Q28782" s="75"/>
      <c r="W28782" s="75"/>
      <c r="AD28782" s="77"/>
    </row>
    <row r="28783" spans="16:30" ht="4.5" customHeight="1" x14ac:dyDescent="0.2">
      <c r="P28783" s="75"/>
      <c r="Q28783" s="75"/>
      <c r="W28783" s="75"/>
      <c r="AD28783" s="77"/>
    </row>
    <row r="28784" spans="16:30" ht="4.5" customHeight="1" x14ac:dyDescent="0.2">
      <c r="P28784" s="75"/>
      <c r="Q28784" s="75"/>
      <c r="W28784" s="75"/>
      <c r="AD28784" s="77"/>
    </row>
    <row r="28785" spans="16:30" ht="4.5" customHeight="1" x14ac:dyDescent="0.2">
      <c r="P28785" s="75"/>
      <c r="Q28785" s="75"/>
      <c r="W28785" s="75"/>
      <c r="AD28785" s="77"/>
    </row>
    <row r="28786" spans="16:30" ht="4.5" customHeight="1" x14ac:dyDescent="0.2">
      <c r="P28786" s="75"/>
      <c r="Q28786" s="75"/>
      <c r="W28786" s="75"/>
      <c r="AD28786" s="77"/>
    </row>
    <row r="28787" spans="16:30" ht="4.5" customHeight="1" x14ac:dyDescent="0.2">
      <c r="P28787" s="75"/>
      <c r="Q28787" s="75"/>
      <c r="W28787" s="75"/>
      <c r="AD28787" s="77"/>
    </row>
    <row r="28788" spans="16:30" ht="4.5" customHeight="1" x14ac:dyDescent="0.2">
      <c r="P28788" s="75"/>
      <c r="Q28788" s="75"/>
      <c r="W28788" s="75"/>
      <c r="AD28788" s="77"/>
    </row>
    <row r="28789" spans="16:30" ht="4.5" customHeight="1" x14ac:dyDescent="0.2">
      <c r="P28789" s="75"/>
      <c r="Q28789" s="75"/>
      <c r="W28789" s="75"/>
      <c r="AD28789" s="77"/>
    </row>
    <row r="28790" spans="16:30" ht="4.5" customHeight="1" x14ac:dyDescent="0.2">
      <c r="P28790" s="75"/>
      <c r="Q28790" s="75"/>
      <c r="W28790" s="75"/>
      <c r="AD28790" s="77"/>
    </row>
    <row r="28791" spans="16:30" ht="4.5" customHeight="1" x14ac:dyDescent="0.2">
      <c r="P28791" s="75"/>
      <c r="Q28791" s="75"/>
      <c r="W28791" s="75"/>
      <c r="AD28791" s="77"/>
    </row>
    <row r="28792" spans="16:30" ht="4.5" customHeight="1" x14ac:dyDescent="0.2">
      <c r="P28792" s="75"/>
      <c r="Q28792" s="75"/>
      <c r="W28792" s="75"/>
      <c r="AD28792" s="77"/>
    </row>
    <row r="28793" spans="16:30" ht="4.5" customHeight="1" x14ac:dyDescent="0.2">
      <c r="P28793" s="75"/>
      <c r="Q28793" s="75"/>
      <c r="W28793" s="75"/>
      <c r="AD28793" s="77"/>
    </row>
    <row r="28794" spans="16:30" ht="4.5" customHeight="1" x14ac:dyDescent="0.2">
      <c r="P28794" s="75"/>
      <c r="Q28794" s="75"/>
      <c r="W28794" s="75"/>
      <c r="AD28794" s="77"/>
    </row>
    <row r="28795" spans="16:30" ht="4.5" customHeight="1" x14ac:dyDescent="0.2">
      <c r="P28795" s="75"/>
      <c r="Q28795" s="75"/>
      <c r="W28795" s="75"/>
      <c r="AD28795" s="77"/>
    </row>
    <row r="28796" spans="16:30" ht="4.5" customHeight="1" x14ac:dyDescent="0.2">
      <c r="P28796" s="75"/>
      <c r="Q28796" s="75"/>
      <c r="W28796" s="75"/>
      <c r="AD28796" s="77"/>
    </row>
    <row r="28797" spans="16:30" ht="4.5" customHeight="1" x14ac:dyDescent="0.2">
      <c r="P28797" s="75"/>
      <c r="Q28797" s="75"/>
      <c r="W28797" s="75"/>
      <c r="AD28797" s="77"/>
    </row>
    <row r="28798" spans="16:30" ht="4.5" customHeight="1" x14ac:dyDescent="0.2">
      <c r="P28798" s="75"/>
      <c r="Q28798" s="75"/>
      <c r="W28798" s="75"/>
      <c r="AD28798" s="77"/>
    </row>
    <row r="28799" spans="16:30" ht="4.5" customHeight="1" x14ac:dyDescent="0.2">
      <c r="P28799" s="75"/>
      <c r="Q28799" s="75"/>
      <c r="W28799" s="75"/>
      <c r="AD28799" s="77"/>
    </row>
    <row r="28800" spans="16:30" ht="4.5" customHeight="1" x14ac:dyDescent="0.2">
      <c r="P28800" s="75"/>
      <c r="Q28800" s="75"/>
      <c r="W28800" s="75"/>
      <c r="AD28800" s="77"/>
    </row>
    <row r="28801" spans="16:30" ht="4.5" customHeight="1" x14ac:dyDescent="0.2">
      <c r="P28801" s="75"/>
      <c r="Q28801" s="75"/>
      <c r="W28801" s="75"/>
      <c r="AD28801" s="77"/>
    </row>
    <row r="28802" spans="16:30" ht="4.5" customHeight="1" x14ac:dyDescent="0.2">
      <c r="P28802" s="75"/>
      <c r="Q28802" s="75"/>
      <c r="W28802" s="75"/>
      <c r="AD28802" s="77"/>
    </row>
    <row r="28803" spans="16:30" ht="4.5" customHeight="1" x14ac:dyDescent="0.2">
      <c r="P28803" s="75"/>
      <c r="Q28803" s="75"/>
      <c r="W28803" s="75"/>
      <c r="AD28803" s="77"/>
    </row>
    <row r="28804" spans="16:30" ht="4.5" customHeight="1" x14ac:dyDescent="0.2">
      <c r="P28804" s="75"/>
      <c r="Q28804" s="75"/>
      <c r="W28804" s="75"/>
      <c r="AD28804" s="77"/>
    </row>
    <row r="28805" spans="16:30" ht="4.5" customHeight="1" x14ac:dyDescent="0.2">
      <c r="P28805" s="75"/>
      <c r="Q28805" s="75"/>
      <c r="W28805" s="75"/>
      <c r="AD28805" s="77"/>
    </row>
    <row r="28806" spans="16:30" ht="4.5" customHeight="1" x14ac:dyDescent="0.2">
      <c r="P28806" s="75"/>
      <c r="Q28806" s="75"/>
      <c r="W28806" s="75"/>
      <c r="AD28806" s="77"/>
    </row>
    <row r="28807" spans="16:30" ht="4.5" customHeight="1" x14ac:dyDescent="0.2">
      <c r="P28807" s="75"/>
      <c r="Q28807" s="75"/>
      <c r="W28807" s="75"/>
      <c r="AD28807" s="77"/>
    </row>
    <row r="28808" spans="16:30" ht="4.5" customHeight="1" x14ac:dyDescent="0.2">
      <c r="P28808" s="75"/>
      <c r="Q28808" s="75"/>
      <c r="W28808" s="75"/>
      <c r="AD28808" s="77"/>
    </row>
    <row r="28809" spans="16:30" ht="4.5" customHeight="1" x14ac:dyDescent="0.2">
      <c r="P28809" s="75"/>
      <c r="Q28809" s="75"/>
      <c r="W28809" s="75"/>
      <c r="AD28809" s="77"/>
    </row>
    <row r="28810" spans="16:30" ht="4.5" customHeight="1" x14ac:dyDescent="0.2">
      <c r="P28810" s="75"/>
      <c r="Q28810" s="75"/>
      <c r="W28810" s="75"/>
      <c r="AD28810" s="77"/>
    </row>
    <row r="28811" spans="16:30" ht="4.5" customHeight="1" x14ac:dyDescent="0.2">
      <c r="P28811" s="75"/>
      <c r="Q28811" s="75"/>
      <c r="W28811" s="75"/>
      <c r="AD28811" s="77"/>
    </row>
    <row r="28812" spans="16:30" ht="4.5" customHeight="1" x14ac:dyDescent="0.2">
      <c r="P28812" s="75"/>
      <c r="Q28812" s="75"/>
      <c r="W28812" s="75"/>
      <c r="AD28812" s="77"/>
    </row>
    <row r="28813" spans="16:30" ht="4.5" customHeight="1" x14ac:dyDescent="0.2">
      <c r="P28813" s="75"/>
      <c r="Q28813" s="75"/>
      <c r="W28813" s="75"/>
      <c r="AD28813" s="77"/>
    </row>
    <row r="28814" spans="16:30" ht="4.5" customHeight="1" x14ac:dyDescent="0.2">
      <c r="P28814" s="75"/>
      <c r="Q28814" s="75"/>
      <c r="W28814" s="75"/>
      <c r="AD28814" s="77"/>
    </row>
    <row r="28815" spans="16:30" ht="4.5" customHeight="1" x14ac:dyDescent="0.2">
      <c r="P28815" s="75"/>
      <c r="Q28815" s="75"/>
      <c r="W28815" s="75"/>
      <c r="AD28815" s="77"/>
    </row>
    <row r="28816" spans="16:30" ht="4.5" customHeight="1" x14ac:dyDescent="0.2">
      <c r="P28816" s="75"/>
      <c r="Q28816" s="75"/>
      <c r="W28816" s="75"/>
      <c r="AD28816" s="77"/>
    </row>
    <row r="28817" spans="16:30" ht="4.5" customHeight="1" x14ac:dyDescent="0.2">
      <c r="P28817" s="75"/>
      <c r="Q28817" s="75"/>
      <c r="W28817" s="75"/>
      <c r="AD28817" s="77"/>
    </row>
    <row r="28818" spans="16:30" ht="4.5" customHeight="1" x14ac:dyDescent="0.2">
      <c r="P28818" s="75"/>
      <c r="Q28818" s="75"/>
      <c r="W28818" s="75"/>
      <c r="AD28818" s="77"/>
    </row>
    <row r="28819" spans="16:30" ht="4.5" customHeight="1" x14ac:dyDescent="0.2">
      <c r="P28819" s="75"/>
      <c r="Q28819" s="75"/>
      <c r="W28819" s="75"/>
      <c r="AD28819" s="77"/>
    </row>
    <row r="28820" spans="16:30" ht="4.5" customHeight="1" x14ac:dyDescent="0.2">
      <c r="P28820" s="75"/>
      <c r="Q28820" s="75"/>
      <c r="W28820" s="75"/>
      <c r="AD28820" s="77"/>
    </row>
    <row r="28821" spans="16:30" ht="4.5" customHeight="1" x14ac:dyDescent="0.2">
      <c r="P28821" s="75"/>
      <c r="Q28821" s="75"/>
      <c r="W28821" s="75"/>
      <c r="AD28821" s="77"/>
    </row>
    <row r="28822" spans="16:30" ht="4.5" customHeight="1" x14ac:dyDescent="0.2">
      <c r="P28822" s="75"/>
      <c r="Q28822" s="75"/>
      <c r="W28822" s="75"/>
      <c r="AD28822" s="77"/>
    </row>
    <row r="28823" spans="16:30" ht="4.5" customHeight="1" x14ac:dyDescent="0.2">
      <c r="P28823" s="75"/>
      <c r="Q28823" s="75"/>
      <c r="W28823" s="75"/>
      <c r="AD28823" s="77"/>
    </row>
    <row r="28824" spans="16:30" ht="4.5" customHeight="1" x14ac:dyDescent="0.2">
      <c r="P28824" s="75"/>
      <c r="Q28824" s="75"/>
      <c r="W28824" s="75"/>
      <c r="AD28824" s="77"/>
    </row>
    <row r="28825" spans="16:30" ht="4.5" customHeight="1" x14ac:dyDescent="0.2">
      <c r="P28825" s="75"/>
      <c r="Q28825" s="75"/>
      <c r="W28825" s="75"/>
      <c r="AD28825" s="77"/>
    </row>
    <row r="28826" spans="16:30" ht="4.5" customHeight="1" x14ac:dyDescent="0.2">
      <c r="P28826" s="75"/>
      <c r="Q28826" s="75"/>
      <c r="W28826" s="75"/>
      <c r="AD28826" s="77"/>
    </row>
    <row r="28827" spans="16:30" ht="4.5" customHeight="1" x14ac:dyDescent="0.2">
      <c r="P28827" s="75"/>
      <c r="Q28827" s="75"/>
      <c r="W28827" s="75"/>
      <c r="AD28827" s="77"/>
    </row>
    <row r="28828" spans="16:30" ht="4.5" customHeight="1" x14ac:dyDescent="0.2">
      <c r="P28828" s="75"/>
      <c r="Q28828" s="75"/>
      <c r="W28828" s="75"/>
      <c r="AD28828" s="77"/>
    </row>
    <row r="28829" spans="16:30" ht="4.5" customHeight="1" x14ac:dyDescent="0.2">
      <c r="P28829" s="75"/>
      <c r="Q28829" s="75"/>
      <c r="W28829" s="75"/>
      <c r="AD28829" s="77"/>
    </row>
    <row r="28830" spans="16:30" ht="4.5" customHeight="1" x14ac:dyDescent="0.2">
      <c r="P28830" s="75"/>
      <c r="Q28830" s="75"/>
      <c r="W28830" s="75"/>
      <c r="AD28830" s="77"/>
    </row>
    <row r="28831" spans="16:30" ht="4.5" customHeight="1" x14ac:dyDescent="0.2">
      <c r="P28831" s="75"/>
      <c r="Q28831" s="75"/>
      <c r="W28831" s="75"/>
      <c r="AD28831" s="77"/>
    </row>
    <row r="28832" spans="16:30" ht="4.5" customHeight="1" x14ac:dyDescent="0.2">
      <c r="P28832" s="75"/>
      <c r="Q28832" s="75"/>
      <c r="W28832" s="75"/>
      <c r="AD28832" s="77"/>
    </row>
    <row r="28833" spans="16:30" ht="4.5" customHeight="1" x14ac:dyDescent="0.2">
      <c r="P28833" s="75"/>
      <c r="Q28833" s="75"/>
      <c r="W28833" s="75"/>
      <c r="AD28833" s="77"/>
    </row>
    <row r="28834" spans="16:30" ht="4.5" customHeight="1" x14ac:dyDescent="0.2">
      <c r="P28834" s="75"/>
      <c r="Q28834" s="75"/>
      <c r="W28834" s="75"/>
      <c r="AD28834" s="77"/>
    </row>
    <row r="28835" spans="16:30" ht="4.5" customHeight="1" x14ac:dyDescent="0.2">
      <c r="P28835" s="75"/>
      <c r="Q28835" s="75"/>
      <c r="W28835" s="75"/>
      <c r="AD28835" s="77"/>
    </row>
    <row r="28836" spans="16:30" ht="4.5" customHeight="1" x14ac:dyDescent="0.2">
      <c r="P28836" s="75"/>
      <c r="Q28836" s="75"/>
      <c r="W28836" s="75"/>
      <c r="AD28836" s="77"/>
    </row>
    <row r="28837" spans="16:30" ht="4.5" customHeight="1" x14ac:dyDescent="0.2">
      <c r="P28837" s="75"/>
      <c r="Q28837" s="75"/>
      <c r="W28837" s="75"/>
      <c r="AD28837" s="77"/>
    </row>
    <row r="28838" spans="16:30" ht="4.5" customHeight="1" x14ac:dyDescent="0.2">
      <c r="P28838" s="75"/>
      <c r="Q28838" s="75"/>
      <c r="W28838" s="75"/>
      <c r="AD28838" s="77"/>
    </row>
    <row r="28839" spans="16:30" ht="4.5" customHeight="1" x14ac:dyDescent="0.2">
      <c r="P28839" s="75"/>
      <c r="Q28839" s="75"/>
      <c r="W28839" s="75"/>
      <c r="AD28839" s="77"/>
    </row>
    <row r="28840" spans="16:30" ht="4.5" customHeight="1" x14ac:dyDescent="0.2">
      <c r="P28840" s="75"/>
      <c r="Q28840" s="75"/>
      <c r="W28840" s="75"/>
      <c r="AD28840" s="77"/>
    </row>
    <row r="28841" spans="16:30" ht="4.5" customHeight="1" x14ac:dyDescent="0.2">
      <c r="P28841" s="75"/>
      <c r="Q28841" s="75"/>
      <c r="W28841" s="75"/>
      <c r="AD28841" s="77"/>
    </row>
    <row r="28842" spans="16:30" ht="4.5" customHeight="1" x14ac:dyDescent="0.2">
      <c r="P28842" s="75"/>
      <c r="Q28842" s="75"/>
      <c r="W28842" s="75"/>
      <c r="AD28842" s="77"/>
    </row>
    <row r="28843" spans="16:30" ht="4.5" customHeight="1" x14ac:dyDescent="0.2">
      <c r="P28843" s="75"/>
      <c r="Q28843" s="75"/>
      <c r="W28843" s="75"/>
      <c r="AD28843" s="77"/>
    </row>
    <row r="28844" spans="16:30" ht="4.5" customHeight="1" x14ac:dyDescent="0.2">
      <c r="P28844" s="75"/>
      <c r="Q28844" s="75"/>
      <c r="W28844" s="75"/>
      <c r="AD28844" s="77"/>
    </row>
    <row r="28845" spans="16:30" ht="4.5" customHeight="1" x14ac:dyDescent="0.2">
      <c r="P28845" s="75"/>
      <c r="Q28845" s="75"/>
      <c r="W28845" s="75"/>
      <c r="AD28845" s="77"/>
    </row>
    <row r="28846" spans="16:30" ht="4.5" customHeight="1" x14ac:dyDescent="0.2">
      <c r="P28846" s="75"/>
      <c r="Q28846" s="75"/>
      <c r="W28846" s="75"/>
      <c r="AD28846" s="77"/>
    </row>
    <row r="28847" spans="16:30" ht="4.5" customHeight="1" x14ac:dyDescent="0.2">
      <c r="P28847" s="75"/>
      <c r="Q28847" s="75"/>
      <c r="W28847" s="75"/>
      <c r="AD28847" s="77"/>
    </row>
    <row r="28848" spans="16:30" ht="4.5" customHeight="1" x14ac:dyDescent="0.2">
      <c r="P28848" s="75"/>
      <c r="Q28848" s="75"/>
      <c r="W28848" s="75"/>
      <c r="AD28848" s="77"/>
    </row>
    <row r="28849" spans="16:30" ht="4.5" customHeight="1" x14ac:dyDescent="0.2">
      <c r="P28849" s="75"/>
      <c r="Q28849" s="75"/>
      <c r="W28849" s="75"/>
      <c r="AD28849" s="77"/>
    </row>
    <row r="28850" spans="16:30" ht="4.5" customHeight="1" x14ac:dyDescent="0.2">
      <c r="P28850" s="75"/>
      <c r="Q28850" s="75"/>
      <c r="W28850" s="75"/>
      <c r="AD28850" s="77"/>
    </row>
    <row r="28851" spans="16:30" ht="4.5" customHeight="1" x14ac:dyDescent="0.2">
      <c r="P28851" s="75"/>
      <c r="Q28851" s="75"/>
      <c r="W28851" s="75"/>
      <c r="AD28851" s="77"/>
    </row>
    <row r="28852" spans="16:30" ht="4.5" customHeight="1" x14ac:dyDescent="0.2">
      <c r="P28852" s="75"/>
      <c r="Q28852" s="75"/>
      <c r="W28852" s="75"/>
      <c r="AD28852" s="77"/>
    </row>
    <row r="28853" spans="16:30" ht="4.5" customHeight="1" x14ac:dyDescent="0.2">
      <c r="P28853" s="75"/>
      <c r="Q28853" s="75"/>
      <c r="W28853" s="75"/>
      <c r="AD28853" s="77"/>
    </row>
    <row r="28854" spans="16:30" ht="4.5" customHeight="1" x14ac:dyDescent="0.2">
      <c r="P28854" s="75"/>
      <c r="Q28854" s="75"/>
      <c r="W28854" s="75"/>
      <c r="AD28854" s="77"/>
    </row>
    <row r="28855" spans="16:30" ht="4.5" customHeight="1" x14ac:dyDescent="0.2">
      <c r="P28855" s="75"/>
      <c r="Q28855" s="75"/>
      <c r="W28855" s="75"/>
      <c r="AD28855" s="77"/>
    </row>
    <row r="28856" spans="16:30" ht="4.5" customHeight="1" x14ac:dyDescent="0.2">
      <c r="P28856" s="75"/>
      <c r="Q28856" s="75"/>
      <c r="W28856" s="75"/>
      <c r="AD28856" s="77"/>
    </row>
    <row r="28857" spans="16:30" ht="4.5" customHeight="1" x14ac:dyDescent="0.2">
      <c r="P28857" s="75"/>
      <c r="Q28857" s="75"/>
      <c r="W28857" s="75"/>
      <c r="AD28857" s="77"/>
    </row>
    <row r="28858" spans="16:30" ht="4.5" customHeight="1" x14ac:dyDescent="0.2">
      <c r="P28858" s="75"/>
      <c r="Q28858" s="75"/>
      <c r="W28858" s="75"/>
      <c r="AD28858" s="77"/>
    </row>
    <row r="28859" spans="16:30" ht="4.5" customHeight="1" x14ac:dyDescent="0.2">
      <c r="P28859" s="75"/>
      <c r="Q28859" s="75"/>
      <c r="W28859" s="75"/>
      <c r="AD28859" s="77"/>
    </row>
    <row r="28860" spans="16:30" ht="4.5" customHeight="1" x14ac:dyDescent="0.2">
      <c r="P28860" s="75"/>
      <c r="Q28860" s="75"/>
      <c r="W28860" s="75"/>
      <c r="AD28860" s="77"/>
    </row>
    <row r="28861" spans="16:30" ht="4.5" customHeight="1" x14ac:dyDescent="0.2">
      <c r="P28861" s="75"/>
      <c r="Q28861" s="75"/>
      <c r="W28861" s="75"/>
      <c r="AD28861" s="77"/>
    </row>
    <row r="28862" spans="16:30" ht="4.5" customHeight="1" x14ac:dyDescent="0.2">
      <c r="P28862" s="75"/>
      <c r="Q28862" s="75"/>
      <c r="W28862" s="75"/>
      <c r="AD28862" s="77"/>
    </row>
    <row r="28863" spans="16:30" ht="4.5" customHeight="1" x14ac:dyDescent="0.2">
      <c r="P28863" s="75"/>
      <c r="Q28863" s="75"/>
      <c r="W28863" s="75"/>
      <c r="AD28863" s="77"/>
    </row>
    <row r="28864" spans="16:30" ht="4.5" customHeight="1" x14ac:dyDescent="0.2">
      <c r="P28864" s="75"/>
      <c r="Q28864" s="75"/>
      <c r="W28864" s="75"/>
      <c r="AD28864" s="77"/>
    </row>
    <row r="28865" spans="16:30" ht="4.5" customHeight="1" x14ac:dyDescent="0.2">
      <c r="P28865" s="75"/>
      <c r="Q28865" s="75"/>
      <c r="W28865" s="75"/>
      <c r="AD28865" s="77"/>
    </row>
    <row r="28866" spans="16:30" ht="4.5" customHeight="1" x14ac:dyDescent="0.2">
      <c r="P28866" s="75"/>
      <c r="Q28866" s="75"/>
      <c r="W28866" s="75"/>
      <c r="AD28866" s="77"/>
    </row>
    <row r="28867" spans="16:30" ht="4.5" customHeight="1" x14ac:dyDescent="0.2">
      <c r="P28867" s="75"/>
      <c r="Q28867" s="75"/>
      <c r="W28867" s="75"/>
      <c r="AD28867" s="77"/>
    </row>
    <row r="28868" spans="16:30" ht="4.5" customHeight="1" x14ac:dyDescent="0.2">
      <c r="P28868" s="75"/>
      <c r="Q28868" s="75"/>
      <c r="W28868" s="75"/>
      <c r="AD28868" s="77"/>
    </row>
    <row r="28869" spans="16:30" ht="4.5" customHeight="1" x14ac:dyDescent="0.2">
      <c r="P28869" s="75"/>
      <c r="Q28869" s="75"/>
      <c r="W28869" s="75"/>
      <c r="AD28869" s="77"/>
    </row>
    <row r="28870" spans="16:30" ht="4.5" customHeight="1" x14ac:dyDescent="0.2">
      <c r="P28870" s="75"/>
      <c r="Q28870" s="75"/>
      <c r="W28870" s="75"/>
      <c r="AD28870" s="77"/>
    </row>
    <row r="28871" spans="16:30" ht="4.5" customHeight="1" x14ac:dyDescent="0.2">
      <c r="P28871" s="75"/>
      <c r="Q28871" s="75"/>
      <c r="W28871" s="75"/>
      <c r="AD28871" s="77"/>
    </row>
    <row r="28872" spans="16:30" ht="4.5" customHeight="1" x14ac:dyDescent="0.2">
      <c r="P28872" s="75"/>
      <c r="Q28872" s="75"/>
      <c r="W28872" s="75"/>
      <c r="AD28872" s="77"/>
    </row>
    <row r="28873" spans="16:30" ht="4.5" customHeight="1" x14ac:dyDescent="0.2">
      <c r="P28873" s="75"/>
      <c r="Q28873" s="75"/>
      <c r="W28873" s="75"/>
      <c r="AD28873" s="77"/>
    </row>
    <row r="28874" spans="16:30" ht="4.5" customHeight="1" x14ac:dyDescent="0.2">
      <c r="P28874" s="75"/>
      <c r="Q28874" s="75"/>
      <c r="W28874" s="75"/>
      <c r="AD28874" s="77"/>
    </row>
    <row r="28875" spans="16:30" ht="4.5" customHeight="1" x14ac:dyDescent="0.2">
      <c r="P28875" s="75"/>
      <c r="Q28875" s="75"/>
      <c r="W28875" s="75"/>
      <c r="AD28875" s="77"/>
    </row>
    <row r="28876" spans="16:30" ht="4.5" customHeight="1" x14ac:dyDescent="0.2">
      <c r="P28876" s="75"/>
      <c r="Q28876" s="75"/>
      <c r="W28876" s="75"/>
      <c r="AD28876" s="77"/>
    </row>
    <row r="28877" spans="16:30" ht="4.5" customHeight="1" x14ac:dyDescent="0.2">
      <c r="P28877" s="75"/>
      <c r="Q28877" s="75"/>
      <c r="W28877" s="75"/>
      <c r="AD28877" s="77"/>
    </row>
    <row r="28878" spans="16:30" ht="4.5" customHeight="1" x14ac:dyDescent="0.2">
      <c r="P28878" s="75"/>
      <c r="Q28878" s="75"/>
      <c r="W28878" s="75"/>
      <c r="AD28878" s="77"/>
    </row>
    <row r="28879" spans="16:30" ht="4.5" customHeight="1" x14ac:dyDescent="0.2">
      <c r="P28879" s="75"/>
      <c r="Q28879" s="75"/>
      <c r="W28879" s="75"/>
      <c r="AD28879" s="77"/>
    </row>
    <row r="28880" spans="16:30" ht="4.5" customHeight="1" x14ac:dyDescent="0.2">
      <c r="P28880" s="75"/>
      <c r="Q28880" s="75"/>
      <c r="W28880" s="75"/>
      <c r="AD28880" s="77"/>
    </row>
    <row r="28881" spans="16:30" ht="4.5" customHeight="1" x14ac:dyDescent="0.2">
      <c r="P28881" s="75"/>
      <c r="Q28881" s="75"/>
      <c r="W28881" s="75"/>
      <c r="AD28881" s="77"/>
    </row>
    <row r="28882" spans="16:30" ht="4.5" customHeight="1" x14ac:dyDescent="0.2">
      <c r="P28882" s="75"/>
      <c r="Q28882" s="75"/>
      <c r="W28882" s="75"/>
      <c r="AD28882" s="77"/>
    </row>
    <row r="28883" spans="16:30" ht="4.5" customHeight="1" x14ac:dyDescent="0.2">
      <c r="P28883" s="75"/>
      <c r="Q28883" s="75"/>
      <c r="W28883" s="75"/>
      <c r="AD28883" s="77"/>
    </row>
    <row r="28884" spans="16:30" ht="4.5" customHeight="1" x14ac:dyDescent="0.2">
      <c r="P28884" s="75"/>
      <c r="Q28884" s="75"/>
      <c r="W28884" s="75"/>
      <c r="AD28884" s="77"/>
    </row>
    <row r="28885" spans="16:30" ht="4.5" customHeight="1" x14ac:dyDescent="0.2">
      <c r="P28885" s="75"/>
      <c r="Q28885" s="75"/>
      <c r="W28885" s="75"/>
      <c r="AD28885" s="77"/>
    </row>
    <row r="28886" spans="16:30" ht="4.5" customHeight="1" x14ac:dyDescent="0.2">
      <c r="P28886" s="75"/>
      <c r="Q28886" s="75"/>
      <c r="W28886" s="75"/>
      <c r="AD28886" s="77"/>
    </row>
    <row r="28887" spans="16:30" ht="4.5" customHeight="1" x14ac:dyDescent="0.2">
      <c r="P28887" s="75"/>
      <c r="Q28887" s="75"/>
      <c r="W28887" s="75"/>
      <c r="AD28887" s="77"/>
    </row>
    <row r="28888" spans="16:30" ht="4.5" customHeight="1" x14ac:dyDescent="0.2">
      <c r="P28888" s="75"/>
      <c r="Q28888" s="75"/>
      <c r="W28888" s="75"/>
      <c r="AD28888" s="77"/>
    </row>
    <row r="28889" spans="16:30" ht="4.5" customHeight="1" x14ac:dyDescent="0.2">
      <c r="P28889" s="75"/>
      <c r="Q28889" s="75"/>
      <c r="W28889" s="75"/>
      <c r="AD28889" s="77"/>
    </row>
    <row r="28890" spans="16:30" ht="4.5" customHeight="1" x14ac:dyDescent="0.2">
      <c r="P28890" s="75"/>
      <c r="Q28890" s="75"/>
      <c r="W28890" s="75"/>
      <c r="AD28890" s="77"/>
    </row>
    <row r="28891" spans="16:30" ht="4.5" customHeight="1" x14ac:dyDescent="0.2">
      <c r="P28891" s="75"/>
      <c r="Q28891" s="75"/>
      <c r="W28891" s="75"/>
      <c r="AD28891" s="77"/>
    </row>
    <row r="28892" spans="16:30" ht="4.5" customHeight="1" x14ac:dyDescent="0.2">
      <c r="P28892" s="75"/>
      <c r="Q28892" s="75"/>
      <c r="W28892" s="75"/>
      <c r="AD28892" s="77"/>
    </row>
    <row r="28893" spans="16:30" ht="4.5" customHeight="1" x14ac:dyDescent="0.2">
      <c r="P28893" s="75"/>
      <c r="Q28893" s="75"/>
      <c r="W28893" s="75"/>
      <c r="AD28893" s="77"/>
    </row>
    <row r="28894" spans="16:30" ht="4.5" customHeight="1" x14ac:dyDescent="0.2">
      <c r="P28894" s="75"/>
      <c r="Q28894" s="75"/>
      <c r="W28894" s="75"/>
      <c r="AD28894" s="77"/>
    </row>
    <row r="28895" spans="16:30" ht="4.5" customHeight="1" x14ac:dyDescent="0.2">
      <c r="P28895" s="75"/>
      <c r="Q28895" s="75"/>
      <c r="W28895" s="75"/>
      <c r="AD28895" s="77"/>
    </row>
    <row r="28896" spans="16:30" ht="4.5" customHeight="1" x14ac:dyDescent="0.2">
      <c r="P28896" s="75"/>
      <c r="Q28896" s="75"/>
      <c r="W28896" s="75"/>
      <c r="AD28896" s="77"/>
    </row>
    <row r="28897" spans="16:30" ht="4.5" customHeight="1" x14ac:dyDescent="0.2">
      <c r="P28897" s="75"/>
      <c r="Q28897" s="75"/>
      <c r="W28897" s="75"/>
      <c r="AD28897" s="77"/>
    </row>
    <row r="28898" spans="16:30" ht="4.5" customHeight="1" x14ac:dyDescent="0.2">
      <c r="P28898" s="75"/>
      <c r="Q28898" s="75"/>
      <c r="W28898" s="75"/>
      <c r="AD28898" s="77"/>
    </row>
    <row r="28899" spans="16:30" ht="4.5" customHeight="1" x14ac:dyDescent="0.2">
      <c r="P28899" s="75"/>
      <c r="Q28899" s="75"/>
      <c r="W28899" s="75"/>
      <c r="AD28899" s="77"/>
    </row>
    <row r="28900" spans="16:30" ht="4.5" customHeight="1" x14ac:dyDescent="0.2">
      <c r="P28900" s="75"/>
      <c r="Q28900" s="75"/>
      <c r="W28900" s="75"/>
      <c r="AD28900" s="77"/>
    </row>
    <row r="28901" spans="16:30" ht="4.5" customHeight="1" x14ac:dyDescent="0.2">
      <c r="P28901" s="75"/>
      <c r="Q28901" s="75"/>
      <c r="W28901" s="75"/>
      <c r="AD28901" s="77"/>
    </row>
    <row r="28902" spans="16:30" ht="4.5" customHeight="1" x14ac:dyDescent="0.2">
      <c r="P28902" s="75"/>
      <c r="Q28902" s="75"/>
      <c r="W28902" s="75"/>
      <c r="AD28902" s="77"/>
    </row>
    <row r="28903" spans="16:30" ht="4.5" customHeight="1" x14ac:dyDescent="0.2">
      <c r="P28903" s="75"/>
      <c r="Q28903" s="75"/>
      <c r="W28903" s="75"/>
      <c r="AD28903" s="77"/>
    </row>
    <row r="28904" spans="16:30" ht="4.5" customHeight="1" x14ac:dyDescent="0.2">
      <c r="P28904" s="75"/>
      <c r="Q28904" s="75"/>
      <c r="W28904" s="75"/>
      <c r="AD28904" s="77"/>
    </row>
    <row r="28905" spans="16:30" ht="4.5" customHeight="1" x14ac:dyDescent="0.2">
      <c r="P28905" s="75"/>
      <c r="Q28905" s="75"/>
      <c r="W28905" s="75"/>
      <c r="AD28905" s="77"/>
    </row>
    <row r="28906" spans="16:30" ht="4.5" customHeight="1" x14ac:dyDescent="0.2">
      <c r="P28906" s="75"/>
      <c r="Q28906" s="75"/>
      <c r="W28906" s="75"/>
      <c r="AD28906" s="77"/>
    </row>
    <row r="28907" spans="16:30" ht="4.5" customHeight="1" x14ac:dyDescent="0.2">
      <c r="P28907" s="75"/>
      <c r="Q28907" s="75"/>
      <c r="W28907" s="75"/>
      <c r="AD28907" s="77"/>
    </row>
    <row r="28908" spans="16:30" ht="4.5" customHeight="1" x14ac:dyDescent="0.2">
      <c r="P28908" s="75"/>
      <c r="Q28908" s="75"/>
      <c r="W28908" s="75"/>
      <c r="AD28908" s="77"/>
    </row>
    <row r="28909" spans="16:30" ht="4.5" customHeight="1" x14ac:dyDescent="0.2">
      <c r="P28909" s="75"/>
      <c r="Q28909" s="75"/>
      <c r="W28909" s="75"/>
      <c r="AD28909" s="77"/>
    </row>
    <row r="28910" spans="16:30" ht="4.5" customHeight="1" x14ac:dyDescent="0.2">
      <c r="P28910" s="75"/>
      <c r="Q28910" s="75"/>
      <c r="W28910" s="75"/>
      <c r="AD28910" s="77"/>
    </row>
    <row r="28911" spans="16:30" ht="4.5" customHeight="1" x14ac:dyDescent="0.2">
      <c r="P28911" s="75"/>
      <c r="Q28911" s="75"/>
      <c r="W28911" s="75"/>
      <c r="AD28911" s="77"/>
    </row>
    <row r="28912" spans="16:30" ht="4.5" customHeight="1" x14ac:dyDescent="0.2">
      <c r="P28912" s="75"/>
      <c r="Q28912" s="75"/>
      <c r="W28912" s="75"/>
      <c r="AD28912" s="77"/>
    </row>
    <row r="28913" spans="16:30" ht="4.5" customHeight="1" x14ac:dyDescent="0.2">
      <c r="P28913" s="75"/>
      <c r="Q28913" s="75"/>
      <c r="W28913" s="75"/>
      <c r="AD28913" s="77"/>
    </row>
    <row r="28914" spans="16:30" ht="4.5" customHeight="1" x14ac:dyDescent="0.2">
      <c r="P28914" s="75"/>
      <c r="Q28914" s="75"/>
      <c r="W28914" s="75"/>
      <c r="AD28914" s="77"/>
    </row>
    <row r="28915" spans="16:30" ht="4.5" customHeight="1" x14ac:dyDescent="0.2">
      <c r="P28915" s="75"/>
      <c r="Q28915" s="75"/>
      <c r="W28915" s="75"/>
      <c r="AD28915" s="77"/>
    </row>
    <row r="28916" spans="16:30" ht="4.5" customHeight="1" x14ac:dyDescent="0.2">
      <c r="P28916" s="75"/>
      <c r="Q28916" s="75"/>
      <c r="W28916" s="75"/>
      <c r="AD28916" s="77"/>
    </row>
    <row r="28917" spans="16:30" ht="4.5" customHeight="1" x14ac:dyDescent="0.2">
      <c r="P28917" s="75"/>
      <c r="Q28917" s="75"/>
      <c r="W28917" s="75"/>
      <c r="AD28917" s="77"/>
    </row>
    <row r="28918" spans="16:30" ht="4.5" customHeight="1" x14ac:dyDescent="0.2">
      <c r="P28918" s="75"/>
      <c r="Q28918" s="75"/>
      <c r="W28918" s="75"/>
      <c r="AD28918" s="77"/>
    </row>
    <row r="28919" spans="16:30" ht="4.5" customHeight="1" x14ac:dyDescent="0.2">
      <c r="P28919" s="75"/>
      <c r="Q28919" s="75"/>
      <c r="W28919" s="75"/>
      <c r="AD28919" s="77"/>
    </row>
    <row r="28920" spans="16:30" ht="4.5" customHeight="1" x14ac:dyDescent="0.2">
      <c r="P28920" s="75"/>
      <c r="Q28920" s="75"/>
      <c r="W28920" s="75"/>
      <c r="AD28920" s="77"/>
    </row>
    <row r="28921" spans="16:30" ht="4.5" customHeight="1" x14ac:dyDescent="0.2">
      <c r="P28921" s="75"/>
      <c r="Q28921" s="75"/>
      <c r="W28921" s="75"/>
      <c r="AD28921" s="77"/>
    </row>
    <row r="28922" spans="16:30" ht="4.5" customHeight="1" x14ac:dyDescent="0.2">
      <c r="P28922" s="75"/>
      <c r="Q28922" s="75"/>
      <c r="W28922" s="75"/>
      <c r="AD28922" s="77"/>
    </row>
    <row r="28923" spans="16:30" ht="4.5" customHeight="1" x14ac:dyDescent="0.2">
      <c r="P28923" s="75"/>
      <c r="Q28923" s="75"/>
      <c r="W28923" s="75"/>
      <c r="AD28923" s="77"/>
    </row>
    <row r="28924" spans="16:30" ht="4.5" customHeight="1" x14ac:dyDescent="0.2">
      <c r="P28924" s="75"/>
      <c r="Q28924" s="75"/>
      <c r="W28924" s="75"/>
      <c r="AD28924" s="77"/>
    </row>
    <row r="28925" spans="16:30" ht="4.5" customHeight="1" x14ac:dyDescent="0.2">
      <c r="P28925" s="75"/>
      <c r="Q28925" s="75"/>
      <c r="W28925" s="75"/>
      <c r="AD28925" s="77"/>
    </row>
    <row r="28926" spans="16:30" ht="4.5" customHeight="1" x14ac:dyDescent="0.2">
      <c r="P28926" s="75"/>
      <c r="Q28926" s="75"/>
      <c r="W28926" s="75"/>
      <c r="AD28926" s="77"/>
    </row>
    <row r="28927" spans="16:30" ht="4.5" customHeight="1" x14ac:dyDescent="0.2">
      <c r="P28927" s="75"/>
      <c r="Q28927" s="75"/>
      <c r="W28927" s="75"/>
      <c r="AD28927" s="77"/>
    </row>
    <row r="28928" spans="16:30" ht="4.5" customHeight="1" x14ac:dyDescent="0.2">
      <c r="P28928" s="75"/>
      <c r="Q28928" s="75"/>
      <c r="W28928" s="75"/>
      <c r="AD28928" s="77"/>
    </row>
    <row r="28929" spans="16:30" ht="4.5" customHeight="1" x14ac:dyDescent="0.2">
      <c r="P28929" s="75"/>
      <c r="Q28929" s="75"/>
      <c r="W28929" s="75"/>
      <c r="AD28929" s="77"/>
    </row>
    <row r="28930" spans="16:30" ht="4.5" customHeight="1" x14ac:dyDescent="0.2">
      <c r="P28930" s="75"/>
      <c r="Q28930" s="75"/>
      <c r="W28930" s="75"/>
      <c r="AD28930" s="77"/>
    </row>
    <row r="28931" spans="16:30" ht="4.5" customHeight="1" x14ac:dyDescent="0.2">
      <c r="P28931" s="75"/>
      <c r="Q28931" s="75"/>
      <c r="W28931" s="75"/>
      <c r="AD28931" s="77"/>
    </row>
    <row r="28932" spans="16:30" ht="4.5" customHeight="1" x14ac:dyDescent="0.2">
      <c r="P28932" s="75"/>
      <c r="Q28932" s="75"/>
      <c r="W28932" s="75"/>
      <c r="AD28932" s="77"/>
    </row>
    <row r="28933" spans="16:30" ht="4.5" customHeight="1" x14ac:dyDescent="0.2">
      <c r="P28933" s="75"/>
      <c r="Q28933" s="75"/>
      <c r="W28933" s="75"/>
      <c r="AD28933" s="77"/>
    </row>
    <row r="28934" spans="16:30" ht="4.5" customHeight="1" x14ac:dyDescent="0.2">
      <c r="P28934" s="75"/>
      <c r="Q28934" s="75"/>
      <c r="W28934" s="75"/>
      <c r="AD28934" s="77"/>
    </row>
    <row r="28935" spans="16:30" ht="4.5" customHeight="1" x14ac:dyDescent="0.2">
      <c r="P28935" s="75"/>
      <c r="Q28935" s="75"/>
      <c r="W28935" s="75"/>
      <c r="AD28935" s="77"/>
    </row>
    <row r="28936" spans="16:30" ht="4.5" customHeight="1" x14ac:dyDescent="0.2">
      <c r="P28936" s="75"/>
      <c r="Q28936" s="75"/>
      <c r="W28936" s="75"/>
      <c r="AD28936" s="77"/>
    </row>
    <row r="28937" spans="16:30" ht="4.5" customHeight="1" x14ac:dyDescent="0.2">
      <c r="P28937" s="75"/>
      <c r="Q28937" s="75"/>
      <c r="W28937" s="75"/>
      <c r="AD28937" s="77"/>
    </row>
    <row r="28938" spans="16:30" ht="4.5" customHeight="1" x14ac:dyDescent="0.2">
      <c r="P28938" s="75"/>
      <c r="Q28938" s="75"/>
      <c r="W28938" s="75"/>
      <c r="AD28938" s="77"/>
    </row>
    <row r="28939" spans="16:30" ht="4.5" customHeight="1" x14ac:dyDescent="0.2">
      <c r="P28939" s="75"/>
      <c r="Q28939" s="75"/>
      <c r="W28939" s="75"/>
      <c r="AD28939" s="77"/>
    </row>
    <row r="28940" spans="16:30" ht="4.5" customHeight="1" x14ac:dyDescent="0.2">
      <c r="P28940" s="75"/>
      <c r="Q28940" s="75"/>
      <c r="W28940" s="75"/>
      <c r="AD28940" s="77"/>
    </row>
    <row r="28941" spans="16:30" ht="4.5" customHeight="1" x14ac:dyDescent="0.2">
      <c r="P28941" s="75"/>
      <c r="Q28941" s="75"/>
      <c r="W28941" s="75"/>
      <c r="AD28941" s="77"/>
    </row>
    <row r="28942" spans="16:30" ht="4.5" customHeight="1" x14ac:dyDescent="0.2">
      <c r="P28942" s="75"/>
      <c r="Q28942" s="75"/>
      <c r="W28942" s="75"/>
      <c r="AD28942" s="77"/>
    </row>
    <row r="28943" spans="16:30" ht="4.5" customHeight="1" x14ac:dyDescent="0.2">
      <c r="P28943" s="75"/>
      <c r="Q28943" s="75"/>
      <c r="W28943" s="75"/>
      <c r="AD28943" s="77"/>
    </row>
    <row r="28944" spans="16:30" ht="4.5" customHeight="1" x14ac:dyDescent="0.2">
      <c r="P28944" s="75"/>
      <c r="Q28944" s="75"/>
      <c r="W28944" s="75"/>
      <c r="AD28944" s="77"/>
    </row>
    <row r="28945" spans="16:30" ht="4.5" customHeight="1" x14ac:dyDescent="0.2">
      <c r="P28945" s="75"/>
      <c r="Q28945" s="75"/>
      <c r="W28945" s="75"/>
      <c r="AD28945" s="77"/>
    </row>
    <row r="28946" spans="16:30" ht="4.5" customHeight="1" x14ac:dyDescent="0.2">
      <c r="P28946" s="75"/>
      <c r="Q28946" s="75"/>
      <c r="W28946" s="75"/>
      <c r="AD28946" s="77"/>
    </row>
    <row r="28947" spans="16:30" ht="4.5" customHeight="1" x14ac:dyDescent="0.2">
      <c r="P28947" s="75"/>
      <c r="Q28947" s="75"/>
      <c r="W28947" s="75"/>
      <c r="AD28947" s="77"/>
    </row>
    <row r="28948" spans="16:30" ht="4.5" customHeight="1" x14ac:dyDescent="0.2">
      <c r="P28948" s="75"/>
      <c r="Q28948" s="75"/>
      <c r="W28948" s="75"/>
      <c r="AD28948" s="77"/>
    </row>
    <row r="28949" spans="16:30" ht="4.5" customHeight="1" x14ac:dyDescent="0.2">
      <c r="P28949" s="75"/>
      <c r="Q28949" s="75"/>
      <c r="W28949" s="75"/>
      <c r="AD28949" s="77"/>
    </row>
    <row r="28950" spans="16:30" ht="4.5" customHeight="1" x14ac:dyDescent="0.2">
      <c r="P28950" s="75"/>
      <c r="Q28950" s="75"/>
      <c r="W28950" s="75"/>
      <c r="AD28950" s="77"/>
    </row>
    <row r="28951" spans="16:30" ht="4.5" customHeight="1" x14ac:dyDescent="0.2">
      <c r="P28951" s="75"/>
      <c r="Q28951" s="75"/>
      <c r="W28951" s="75"/>
      <c r="AD28951" s="77"/>
    </row>
    <row r="28952" spans="16:30" ht="4.5" customHeight="1" x14ac:dyDescent="0.2">
      <c r="P28952" s="75"/>
      <c r="Q28952" s="75"/>
      <c r="W28952" s="75"/>
      <c r="AD28952" s="77"/>
    </row>
    <row r="28953" spans="16:30" ht="4.5" customHeight="1" x14ac:dyDescent="0.2">
      <c r="P28953" s="75"/>
      <c r="Q28953" s="75"/>
      <c r="W28953" s="75"/>
      <c r="AD28953" s="77"/>
    </row>
    <row r="28954" spans="16:30" ht="4.5" customHeight="1" x14ac:dyDescent="0.2">
      <c r="P28954" s="75"/>
      <c r="Q28954" s="75"/>
      <c r="W28954" s="75"/>
      <c r="AD28954" s="77"/>
    </row>
    <row r="28955" spans="16:30" ht="4.5" customHeight="1" x14ac:dyDescent="0.2">
      <c r="P28955" s="75"/>
      <c r="Q28955" s="75"/>
      <c r="W28955" s="75"/>
      <c r="AD28955" s="77"/>
    </row>
    <row r="28956" spans="16:30" ht="4.5" customHeight="1" x14ac:dyDescent="0.2">
      <c r="P28956" s="75"/>
      <c r="Q28956" s="75"/>
      <c r="W28956" s="75"/>
      <c r="AD28956" s="77"/>
    </row>
    <row r="28957" spans="16:30" ht="4.5" customHeight="1" x14ac:dyDescent="0.2">
      <c r="P28957" s="75"/>
      <c r="Q28957" s="75"/>
      <c r="W28957" s="75"/>
      <c r="AD28957" s="77"/>
    </row>
    <row r="28958" spans="16:30" ht="4.5" customHeight="1" x14ac:dyDescent="0.2">
      <c r="P28958" s="75"/>
      <c r="Q28958" s="75"/>
      <c r="W28958" s="75"/>
      <c r="AD28958" s="77"/>
    </row>
    <row r="28959" spans="16:30" ht="4.5" customHeight="1" x14ac:dyDescent="0.2">
      <c r="P28959" s="75"/>
      <c r="Q28959" s="75"/>
      <c r="W28959" s="75"/>
      <c r="AD28959" s="77"/>
    </row>
    <row r="28960" spans="16:30" ht="4.5" customHeight="1" x14ac:dyDescent="0.2">
      <c r="P28960" s="75"/>
      <c r="Q28960" s="75"/>
      <c r="W28960" s="75"/>
      <c r="AD28960" s="77"/>
    </row>
    <row r="28961" spans="16:30" ht="4.5" customHeight="1" x14ac:dyDescent="0.2">
      <c r="P28961" s="75"/>
      <c r="Q28961" s="75"/>
      <c r="W28961" s="75"/>
      <c r="AD28961" s="77"/>
    </row>
    <row r="28962" spans="16:30" ht="4.5" customHeight="1" x14ac:dyDescent="0.2">
      <c r="P28962" s="75"/>
      <c r="Q28962" s="75"/>
      <c r="W28962" s="75"/>
      <c r="AD28962" s="77"/>
    </row>
    <row r="28963" spans="16:30" ht="4.5" customHeight="1" x14ac:dyDescent="0.2">
      <c r="P28963" s="75"/>
      <c r="Q28963" s="75"/>
      <c r="W28963" s="75"/>
      <c r="AD28963" s="77"/>
    </row>
    <row r="28964" spans="16:30" ht="4.5" customHeight="1" x14ac:dyDescent="0.2">
      <c r="P28964" s="75"/>
      <c r="Q28964" s="75"/>
      <c r="W28964" s="75"/>
      <c r="AD28964" s="77"/>
    </row>
    <row r="28965" spans="16:30" ht="4.5" customHeight="1" x14ac:dyDescent="0.2">
      <c r="P28965" s="75"/>
      <c r="Q28965" s="75"/>
      <c r="W28965" s="75"/>
      <c r="AD28965" s="77"/>
    </row>
    <row r="28966" spans="16:30" ht="4.5" customHeight="1" x14ac:dyDescent="0.2">
      <c r="P28966" s="75"/>
      <c r="Q28966" s="75"/>
      <c r="W28966" s="75"/>
      <c r="AD28966" s="77"/>
    </row>
    <row r="28967" spans="16:30" ht="4.5" customHeight="1" x14ac:dyDescent="0.2">
      <c r="P28967" s="75"/>
      <c r="Q28967" s="75"/>
      <c r="W28967" s="75"/>
      <c r="AD28967" s="77"/>
    </row>
    <row r="28968" spans="16:30" ht="4.5" customHeight="1" x14ac:dyDescent="0.2">
      <c r="P28968" s="75"/>
      <c r="Q28968" s="75"/>
      <c r="W28968" s="75"/>
      <c r="AD28968" s="77"/>
    </row>
    <row r="28969" spans="16:30" ht="4.5" customHeight="1" x14ac:dyDescent="0.2">
      <c r="P28969" s="75"/>
      <c r="Q28969" s="75"/>
      <c r="W28969" s="75"/>
      <c r="AD28969" s="77"/>
    </row>
    <row r="28970" spans="16:30" ht="4.5" customHeight="1" x14ac:dyDescent="0.2">
      <c r="P28970" s="75"/>
      <c r="Q28970" s="75"/>
      <c r="W28970" s="75"/>
      <c r="AD28970" s="77"/>
    </row>
    <row r="28971" spans="16:30" ht="4.5" customHeight="1" x14ac:dyDescent="0.2">
      <c r="P28971" s="75"/>
      <c r="Q28971" s="75"/>
      <c r="W28971" s="75"/>
      <c r="AD28971" s="77"/>
    </row>
    <row r="28972" spans="16:30" ht="4.5" customHeight="1" x14ac:dyDescent="0.2">
      <c r="P28972" s="75"/>
      <c r="Q28972" s="75"/>
      <c r="W28972" s="75"/>
      <c r="AD28972" s="77"/>
    </row>
    <row r="28973" spans="16:30" ht="4.5" customHeight="1" x14ac:dyDescent="0.2">
      <c r="P28973" s="75"/>
      <c r="Q28973" s="75"/>
      <c r="W28973" s="75"/>
      <c r="AD28973" s="77"/>
    </row>
    <row r="28974" spans="16:30" ht="4.5" customHeight="1" x14ac:dyDescent="0.2">
      <c r="P28974" s="75"/>
      <c r="Q28974" s="75"/>
      <c r="W28974" s="75"/>
      <c r="AD28974" s="77"/>
    </row>
    <row r="28975" spans="16:30" ht="4.5" customHeight="1" x14ac:dyDescent="0.2">
      <c r="P28975" s="75"/>
      <c r="Q28975" s="75"/>
      <c r="W28975" s="75"/>
      <c r="AD28975" s="77"/>
    </row>
    <row r="28976" spans="16:30" ht="4.5" customHeight="1" x14ac:dyDescent="0.2">
      <c r="P28976" s="75"/>
      <c r="Q28976" s="75"/>
      <c r="W28976" s="75"/>
      <c r="AD28976" s="77"/>
    </row>
    <row r="28977" spans="16:30" ht="4.5" customHeight="1" x14ac:dyDescent="0.2">
      <c r="P28977" s="75"/>
      <c r="Q28977" s="75"/>
      <c r="W28977" s="75"/>
      <c r="AD28977" s="77"/>
    </row>
    <row r="28978" spans="16:30" ht="4.5" customHeight="1" x14ac:dyDescent="0.2">
      <c r="P28978" s="75"/>
      <c r="Q28978" s="75"/>
      <c r="W28978" s="75"/>
      <c r="AD28978" s="77"/>
    </row>
    <row r="28979" spans="16:30" ht="4.5" customHeight="1" x14ac:dyDescent="0.2">
      <c r="P28979" s="75"/>
      <c r="Q28979" s="75"/>
      <c r="W28979" s="75"/>
      <c r="AD28979" s="77"/>
    </row>
    <row r="28980" spans="16:30" ht="4.5" customHeight="1" x14ac:dyDescent="0.2">
      <c r="P28980" s="75"/>
      <c r="Q28980" s="75"/>
      <c r="W28980" s="75"/>
      <c r="AD28980" s="77"/>
    </row>
    <row r="28981" spans="16:30" ht="4.5" customHeight="1" x14ac:dyDescent="0.2">
      <c r="P28981" s="75"/>
      <c r="Q28981" s="75"/>
      <c r="W28981" s="75"/>
      <c r="AD28981" s="77"/>
    </row>
    <row r="28982" spans="16:30" ht="4.5" customHeight="1" x14ac:dyDescent="0.2">
      <c r="P28982" s="75"/>
      <c r="Q28982" s="75"/>
      <c r="W28982" s="75"/>
      <c r="AD28982" s="77"/>
    </row>
    <row r="28983" spans="16:30" ht="4.5" customHeight="1" x14ac:dyDescent="0.2">
      <c r="P28983" s="75"/>
      <c r="Q28983" s="75"/>
      <c r="W28983" s="75"/>
      <c r="AD28983" s="77"/>
    </row>
    <row r="28984" spans="16:30" ht="4.5" customHeight="1" x14ac:dyDescent="0.2">
      <c r="P28984" s="75"/>
      <c r="Q28984" s="75"/>
      <c r="W28984" s="75"/>
      <c r="AD28984" s="77"/>
    </row>
    <row r="28985" spans="16:30" ht="4.5" customHeight="1" x14ac:dyDescent="0.2">
      <c r="P28985" s="75"/>
      <c r="Q28985" s="75"/>
      <c r="W28985" s="75"/>
      <c r="AD28985" s="77"/>
    </row>
    <row r="28986" spans="16:30" ht="4.5" customHeight="1" x14ac:dyDescent="0.2">
      <c r="P28986" s="75"/>
      <c r="Q28986" s="75"/>
      <c r="W28986" s="75"/>
      <c r="AD28986" s="77"/>
    </row>
    <row r="28987" spans="16:30" ht="4.5" customHeight="1" x14ac:dyDescent="0.2">
      <c r="P28987" s="75"/>
      <c r="Q28987" s="75"/>
      <c r="W28987" s="75"/>
      <c r="AD28987" s="77"/>
    </row>
    <row r="28988" spans="16:30" ht="4.5" customHeight="1" x14ac:dyDescent="0.2">
      <c r="P28988" s="75"/>
      <c r="Q28988" s="75"/>
      <c r="W28988" s="75"/>
      <c r="AD28988" s="77"/>
    </row>
    <row r="28989" spans="16:30" ht="4.5" customHeight="1" x14ac:dyDescent="0.2">
      <c r="P28989" s="75"/>
      <c r="Q28989" s="75"/>
      <c r="W28989" s="75"/>
      <c r="AD28989" s="77"/>
    </row>
    <row r="28990" spans="16:30" ht="4.5" customHeight="1" x14ac:dyDescent="0.2">
      <c r="P28990" s="75"/>
      <c r="Q28990" s="75"/>
      <c r="W28990" s="75"/>
      <c r="AD28990" s="77"/>
    </row>
    <row r="28991" spans="16:30" ht="4.5" customHeight="1" x14ac:dyDescent="0.2">
      <c r="P28991" s="75"/>
      <c r="Q28991" s="75"/>
      <c r="W28991" s="75"/>
      <c r="AD28991" s="77"/>
    </row>
    <row r="28992" spans="16:30" ht="4.5" customHeight="1" x14ac:dyDescent="0.2">
      <c r="P28992" s="75"/>
      <c r="Q28992" s="75"/>
      <c r="W28992" s="75"/>
      <c r="AD28992" s="77"/>
    </row>
    <row r="28993" spans="16:30" ht="4.5" customHeight="1" x14ac:dyDescent="0.2">
      <c r="P28993" s="75"/>
      <c r="Q28993" s="75"/>
      <c r="W28993" s="75"/>
      <c r="AD28993" s="77"/>
    </row>
    <row r="28994" spans="16:30" ht="4.5" customHeight="1" x14ac:dyDescent="0.2">
      <c r="P28994" s="75"/>
      <c r="Q28994" s="75"/>
      <c r="W28994" s="75"/>
      <c r="AD28994" s="77"/>
    </row>
    <row r="28995" spans="16:30" ht="4.5" customHeight="1" x14ac:dyDescent="0.2">
      <c r="P28995" s="75"/>
      <c r="Q28995" s="75"/>
      <c r="W28995" s="75"/>
      <c r="AD28995" s="77"/>
    </row>
    <row r="28996" spans="16:30" ht="4.5" customHeight="1" x14ac:dyDescent="0.2">
      <c r="P28996" s="75"/>
      <c r="Q28996" s="75"/>
      <c r="W28996" s="75"/>
      <c r="AD28996" s="77"/>
    </row>
    <row r="28997" spans="16:30" ht="4.5" customHeight="1" x14ac:dyDescent="0.2">
      <c r="P28997" s="75"/>
      <c r="Q28997" s="75"/>
      <c r="W28997" s="75"/>
      <c r="AD28997" s="77"/>
    </row>
    <row r="28998" spans="16:30" ht="4.5" customHeight="1" x14ac:dyDescent="0.2">
      <c r="P28998" s="75"/>
      <c r="Q28998" s="75"/>
      <c r="W28998" s="75"/>
      <c r="AD28998" s="77"/>
    </row>
    <row r="28999" spans="16:30" ht="4.5" customHeight="1" x14ac:dyDescent="0.2">
      <c r="P28999" s="75"/>
      <c r="Q28999" s="75"/>
      <c r="W28999" s="75"/>
      <c r="AD28999" s="77"/>
    </row>
    <row r="29000" spans="16:30" ht="4.5" customHeight="1" x14ac:dyDescent="0.2">
      <c r="P29000" s="75"/>
      <c r="Q29000" s="75"/>
      <c r="W29000" s="75"/>
      <c r="AD29000" s="77"/>
    </row>
    <row r="29001" spans="16:30" ht="4.5" customHeight="1" x14ac:dyDescent="0.2">
      <c r="P29001" s="75"/>
      <c r="Q29001" s="75"/>
      <c r="W29001" s="75"/>
      <c r="AD29001" s="77"/>
    </row>
    <row r="29002" spans="16:30" ht="4.5" customHeight="1" x14ac:dyDescent="0.2">
      <c r="P29002" s="75"/>
      <c r="Q29002" s="75"/>
      <c r="W29002" s="75"/>
      <c r="AD29002" s="77"/>
    </row>
    <row r="29003" spans="16:30" ht="4.5" customHeight="1" x14ac:dyDescent="0.2">
      <c r="P29003" s="75"/>
      <c r="Q29003" s="75"/>
      <c r="W29003" s="75"/>
      <c r="AD29003" s="77"/>
    </row>
    <row r="29004" spans="16:30" ht="4.5" customHeight="1" x14ac:dyDescent="0.2">
      <c r="P29004" s="75"/>
      <c r="Q29004" s="75"/>
      <c r="W29004" s="75"/>
      <c r="AD29004" s="77"/>
    </row>
    <row r="29005" spans="16:30" ht="4.5" customHeight="1" x14ac:dyDescent="0.2">
      <c r="P29005" s="75"/>
      <c r="Q29005" s="75"/>
      <c r="W29005" s="75"/>
      <c r="AD29005" s="77"/>
    </row>
    <row r="29006" spans="16:30" ht="4.5" customHeight="1" x14ac:dyDescent="0.2">
      <c r="P29006" s="75"/>
      <c r="Q29006" s="75"/>
      <c r="W29006" s="75"/>
      <c r="AD29006" s="77"/>
    </row>
    <row r="29007" spans="16:30" ht="4.5" customHeight="1" x14ac:dyDescent="0.2">
      <c r="P29007" s="75"/>
      <c r="Q29007" s="75"/>
      <c r="W29007" s="75"/>
      <c r="AD29007" s="77"/>
    </row>
    <row r="29008" spans="16:30" ht="4.5" customHeight="1" x14ac:dyDescent="0.2">
      <c r="P29008" s="75"/>
      <c r="Q29008" s="75"/>
      <c r="W29008" s="75"/>
      <c r="AD29008" s="77"/>
    </row>
    <row r="29009" spans="16:30" ht="4.5" customHeight="1" x14ac:dyDescent="0.2">
      <c r="P29009" s="75"/>
      <c r="Q29009" s="75"/>
      <c r="W29009" s="75"/>
      <c r="AD29009" s="77"/>
    </row>
    <row r="29010" spans="16:30" ht="4.5" customHeight="1" x14ac:dyDescent="0.2">
      <c r="P29010" s="75"/>
      <c r="Q29010" s="75"/>
      <c r="W29010" s="75"/>
      <c r="AD29010" s="77"/>
    </row>
    <row r="29011" spans="16:30" ht="4.5" customHeight="1" x14ac:dyDescent="0.2">
      <c r="P29011" s="75"/>
      <c r="Q29011" s="75"/>
      <c r="W29011" s="75"/>
      <c r="AD29011" s="77"/>
    </row>
    <row r="29012" spans="16:30" ht="4.5" customHeight="1" x14ac:dyDescent="0.2">
      <c r="P29012" s="75"/>
      <c r="Q29012" s="75"/>
      <c r="W29012" s="75"/>
      <c r="AD29012" s="77"/>
    </row>
    <row r="29013" spans="16:30" ht="4.5" customHeight="1" x14ac:dyDescent="0.2">
      <c r="P29013" s="75"/>
      <c r="Q29013" s="75"/>
      <c r="W29013" s="75"/>
      <c r="AD29013" s="77"/>
    </row>
    <row r="29014" spans="16:30" ht="4.5" customHeight="1" x14ac:dyDescent="0.2">
      <c r="P29014" s="75"/>
      <c r="Q29014" s="75"/>
      <c r="W29014" s="75"/>
      <c r="AD29014" s="77"/>
    </row>
    <row r="29015" spans="16:30" ht="4.5" customHeight="1" x14ac:dyDescent="0.2">
      <c r="P29015" s="75"/>
      <c r="Q29015" s="75"/>
      <c r="W29015" s="75"/>
      <c r="AD29015" s="77"/>
    </row>
    <row r="29016" spans="16:30" ht="4.5" customHeight="1" x14ac:dyDescent="0.2">
      <c r="P29016" s="75"/>
      <c r="Q29016" s="75"/>
      <c r="W29016" s="75"/>
      <c r="AD29016" s="77"/>
    </row>
    <row r="29017" spans="16:30" ht="4.5" customHeight="1" x14ac:dyDescent="0.2">
      <c r="P29017" s="75"/>
      <c r="Q29017" s="75"/>
      <c r="W29017" s="75"/>
      <c r="AD29017" s="77"/>
    </row>
    <row r="29018" spans="16:30" ht="4.5" customHeight="1" x14ac:dyDescent="0.2">
      <c r="P29018" s="75"/>
      <c r="Q29018" s="75"/>
      <c r="W29018" s="75"/>
      <c r="AD29018" s="77"/>
    </row>
    <row r="29019" spans="16:30" ht="4.5" customHeight="1" x14ac:dyDescent="0.2">
      <c r="P29019" s="75"/>
      <c r="Q29019" s="75"/>
      <c r="W29019" s="75"/>
      <c r="AD29019" s="77"/>
    </row>
    <row r="29020" spans="16:30" ht="4.5" customHeight="1" x14ac:dyDescent="0.2">
      <c r="P29020" s="75"/>
      <c r="Q29020" s="75"/>
      <c r="W29020" s="75"/>
      <c r="AD29020" s="77"/>
    </row>
    <row r="29021" spans="16:30" ht="4.5" customHeight="1" x14ac:dyDescent="0.2">
      <c r="P29021" s="75"/>
      <c r="Q29021" s="75"/>
      <c r="W29021" s="75"/>
      <c r="AD29021" s="77"/>
    </row>
    <row r="29022" spans="16:30" ht="4.5" customHeight="1" x14ac:dyDescent="0.2">
      <c r="P29022" s="75"/>
      <c r="Q29022" s="75"/>
      <c r="W29022" s="75"/>
      <c r="AD29022" s="77"/>
    </row>
    <row r="29023" spans="16:30" ht="4.5" customHeight="1" x14ac:dyDescent="0.2">
      <c r="P29023" s="75"/>
      <c r="Q29023" s="75"/>
      <c r="W29023" s="75"/>
      <c r="AD29023" s="77"/>
    </row>
    <row r="29024" spans="16:30" ht="4.5" customHeight="1" x14ac:dyDescent="0.2">
      <c r="P29024" s="75"/>
      <c r="Q29024" s="75"/>
      <c r="W29024" s="75"/>
      <c r="AD29024" s="77"/>
    </row>
    <row r="29025" spans="16:30" ht="4.5" customHeight="1" x14ac:dyDescent="0.2">
      <c r="P29025" s="75"/>
      <c r="Q29025" s="75"/>
      <c r="W29025" s="75"/>
      <c r="AD29025" s="77"/>
    </row>
    <row r="29026" spans="16:30" ht="4.5" customHeight="1" x14ac:dyDescent="0.2">
      <c r="P29026" s="75"/>
      <c r="Q29026" s="75"/>
      <c r="W29026" s="75"/>
      <c r="AD29026" s="77"/>
    </row>
    <row r="29027" spans="16:30" ht="4.5" customHeight="1" x14ac:dyDescent="0.2">
      <c r="P29027" s="75"/>
      <c r="Q29027" s="75"/>
      <c r="W29027" s="75"/>
      <c r="AD29027" s="77"/>
    </row>
    <row r="29028" spans="16:30" ht="4.5" customHeight="1" x14ac:dyDescent="0.2">
      <c r="P29028" s="75"/>
      <c r="Q29028" s="75"/>
      <c r="W29028" s="75"/>
      <c r="AD29028" s="77"/>
    </row>
    <row r="29029" spans="16:30" ht="4.5" customHeight="1" x14ac:dyDescent="0.2">
      <c r="P29029" s="75"/>
      <c r="Q29029" s="75"/>
      <c r="W29029" s="75"/>
      <c r="AD29029" s="77"/>
    </row>
    <row r="29030" spans="16:30" ht="4.5" customHeight="1" x14ac:dyDescent="0.2">
      <c r="P29030" s="75"/>
      <c r="Q29030" s="75"/>
      <c r="W29030" s="75"/>
      <c r="AD29030" s="77"/>
    </row>
    <row r="29031" spans="16:30" ht="4.5" customHeight="1" x14ac:dyDescent="0.2">
      <c r="P29031" s="75"/>
      <c r="Q29031" s="75"/>
      <c r="W29031" s="75"/>
      <c r="AD29031" s="77"/>
    </row>
    <row r="29032" spans="16:30" ht="4.5" customHeight="1" x14ac:dyDescent="0.2">
      <c r="P29032" s="75"/>
      <c r="Q29032" s="75"/>
      <c r="W29032" s="75"/>
      <c r="AD29032" s="77"/>
    </row>
    <row r="29033" spans="16:30" ht="4.5" customHeight="1" x14ac:dyDescent="0.2">
      <c r="P29033" s="75"/>
      <c r="Q29033" s="75"/>
      <c r="W29033" s="75"/>
      <c r="AD29033" s="77"/>
    </row>
    <row r="29034" spans="16:30" ht="4.5" customHeight="1" x14ac:dyDescent="0.2">
      <c r="P29034" s="75"/>
      <c r="Q29034" s="75"/>
      <c r="W29034" s="75"/>
      <c r="AD29034" s="77"/>
    </row>
    <row r="29035" spans="16:30" ht="4.5" customHeight="1" x14ac:dyDescent="0.2">
      <c r="P29035" s="75"/>
      <c r="Q29035" s="75"/>
      <c r="W29035" s="75"/>
      <c r="AD29035" s="77"/>
    </row>
    <row r="29036" spans="16:30" ht="4.5" customHeight="1" x14ac:dyDescent="0.2">
      <c r="P29036" s="75"/>
      <c r="Q29036" s="75"/>
      <c r="W29036" s="75"/>
      <c r="AD29036" s="77"/>
    </row>
    <row r="29037" spans="16:30" ht="4.5" customHeight="1" x14ac:dyDescent="0.2">
      <c r="P29037" s="75"/>
      <c r="Q29037" s="75"/>
      <c r="W29037" s="75"/>
      <c r="AD29037" s="77"/>
    </row>
    <row r="29038" spans="16:30" ht="4.5" customHeight="1" x14ac:dyDescent="0.2">
      <c r="P29038" s="75"/>
      <c r="Q29038" s="75"/>
      <c r="W29038" s="75"/>
      <c r="AD29038" s="77"/>
    </row>
    <row r="29039" spans="16:30" ht="4.5" customHeight="1" x14ac:dyDescent="0.2">
      <c r="P29039" s="75"/>
      <c r="Q29039" s="75"/>
      <c r="W29039" s="75"/>
      <c r="AD29039" s="77"/>
    </row>
    <row r="29040" spans="16:30" ht="4.5" customHeight="1" x14ac:dyDescent="0.2">
      <c r="P29040" s="75"/>
      <c r="Q29040" s="75"/>
      <c r="W29040" s="75"/>
      <c r="AD29040" s="77"/>
    </row>
    <row r="29041" spans="16:30" ht="4.5" customHeight="1" x14ac:dyDescent="0.2">
      <c r="P29041" s="75"/>
      <c r="Q29041" s="75"/>
      <c r="W29041" s="75"/>
      <c r="AD29041" s="77"/>
    </row>
    <row r="29042" spans="16:30" ht="4.5" customHeight="1" x14ac:dyDescent="0.2">
      <c r="P29042" s="75"/>
      <c r="Q29042" s="75"/>
      <c r="W29042" s="75"/>
      <c r="AD29042" s="77"/>
    </row>
    <row r="29043" spans="16:30" ht="4.5" customHeight="1" x14ac:dyDescent="0.2">
      <c r="P29043" s="75"/>
      <c r="Q29043" s="75"/>
      <c r="W29043" s="75"/>
      <c r="AD29043" s="77"/>
    </row>
    <row r="29044" spans="16:30" ht="4.5" customHeight="1" x14ac:dyDescent="0.2">
      <c r="P29044" s="75"/>
      <c r="Q29044" s="75"/>
      <c r="W29044" s="75"/>
      <c r="AD29044" s="77"/>
    </row>
    <row r="29045" spans="16:30" ht="4.5" customHeight="1" x14ac:dyDescent="0.2">
      <c r="P29045" s="75"/>
      <c r="Q29045" s="75"/>
      <c r="W29045" s="75"/>
      <c r="AD29045" s="77"/>
    </row>
    <row r="29046" spans="16:30" ht="4.5" customHeight="1" x14ac:dyDescent="0.2">
      <c r="P29046" s="75"/>
      <c r="Q29046" s="75"/>
      <c r="W29046" s="75"/>
      <c r="AD29046" s="77"/>
    </row>
    <row r="29047" spans="16:30" ht="4.5" customHeight="1" x14ac:dyDescent="0.2">
      <c r="P29047" s="75"/>
      <c r="Q29047" s="75"/>
      <c r="W29047" s="75"/>
      <c r="AD29047" s="77"/>
    </row>
    <row r="29048" spans="16:30" ht="4.5" customHeight="1" x14ac:dyDescent="0.2">
      <c r="P29048" s="75"/>
      <c r="Q29048" s="75"/>
      <c r="W29048" s="75"/>
      <c r="AD29048" s="77"/>
    </row>
    <row r="29049" spans="16:30" ht="4.5" customHeight="1" x14ac:dyDescent="0.2">
      <c r="P29049" s="75"/>
      <c r="Q29049" s="75"/>
      <c r="W29049" s="75"/>
      <c r="AD29049" s="77"/>
    </row>
    <row r="29050" spans="16:30" ht="4.5" customHeight="1" x14ac:dyDescent="0.2">
      <c r="P29050" s="75"/>
      <c r="Q29050" s="75"/>
      <c r="W29050" s="75"/>
      <c r="AD29050" s="77"/>
    </row>
    <row r="29051" spans="16:30" ht="4.5" customHeight="1" x14ac:dyDescent="0.2">
      <c r="P29051" s="75"/>
      <c r="Q29051" s="75"/>
      <c r="W29051" s="75"/>
      <c r="AD29051" s="77"/>
    </row>
    <row r="29052" spans="16:30" ht="4.5" customHeight="1" x14ac:dyDescent="0.2">
      <c r="P29052" s="75"/>
      <c r="Q29052" s="75"/>
      <c r="W29052" s="75"/>
      <c r="AD29052" s="77"/>
    </row>
    <row r="29053" spans="16:30" ht="4.5" customHeight="1" x14ac:dyDescent="0.2">
      <c r="P29053" s="75"/>
      <c r="Q29053" s="75"/>
      <c r="W29053" s="75"/>
      <c r="AD29053" s="77"/>
    </row>
    <row r="29054" spans="16:30" ht="4.5" customHeight="1" x14ac:dyDescent="0.2">
      <c r="P29054" s="75"/>
      <c r="Q29054" s="75"/>
      <c r="W29054" s="75"/>
      <c r="AD29054" s="77"/>
    </row>
    <row r="29055" spans="16:30" ht="4.5" customHeight="1" x14ac:dyDescent="0.2">
      <c r="P29055" s="75"/>
      <c r="Q29055" s="75"/>
      <c r="W29055" s="75"/>
      <c r="AD29055" s="77"/>
    </row>
    <row r="29056" spans="16:30" ht="4.5" customHeight="1" x14ac:dyDescent="0.2">
      <c r="P29056" s="75"/>
      <c r="Q29056" s="75"/>
      <c r="W29056" s="75"/>
      <c r="AD29056" s="77"/>
    </row>
    <row r="29057" spans="16:30" ht="4.5" customHeight="1" x14ac:dyDescent="0.2">
      <c r="P29057" s="75"/>
      <c r="Q29057" s="75"/>
      <c r="W29057" s="75"/>
      <c r="AD29057" s="77"/>
    </row>
    <row r="29058" spans="16:30" ht="4.5" customHeight="1" x14ac:dyDescent="0.2">
      <c r="P29058" s="75"/>
      <c r="Q29058" s="75"/>
      <c r="W29058" s="75"/>
      <c r="AD29058" s="77"/>
    </row>
    <row r="29059" spans="16:30" ht="4.5" customHeight="1" x14ac:dyDescent="0.2">
      <c r="P29059" s="75"/>
      <c r="Q29059" s="75"/>
      <c r="W29059" s="75"/>
      <c r="AD29059" s="77"/>
    </row>
    <row r="29060" spans="16:30" ht="4.5" customHeight="1" x14ac:dyDescent="0.2">
      <c r="P29060" s="75"/>
      <c r="Q29060" s="75"/>
      <c r="W29060" s="75"/>
      <c r="AD29060" s="77"/>
    </row>
    <row r="29061" spans="16:30" ht="4.5" customHeight="1" x14ac:dyDescent="0.2">
      <c r="P29061" s="75"/>
      <c r="Q29061" s="75"/>
      <c r="W29061" s="75"/>
      <c r="AD29061" s="77"/>
    </row>
    <row r="29062" spans="16:30" ht="4.5" customHeight="1" x14ac:dyDescent="0.2">
      <c r="P29062" s="75"/>
      <c r="Q29062" s="75"/>
      <c r="W29062" s="75"/>
      <c r="AD29062" s="77"/>
    </row>
    <row r="29063" spans="16:30" ht="4.5" customHeight="1" x14ac:dyDescent="0.2">
      <c r="P29063" s="75"/>
      <c r="Q29063" s="75"/>
      <c r="W29063" s="75"/>
      <c r="AD29063" s="77"/>
    </row>
    <row r="29064" spans="16:30" ht="4.5" customHeight="1" x14ac:dyDescent="0.2">
      <c r="P29064" s="75"/>
      <c r="Q29064" s="75"/>
      <c r="W29064" s="75"/>
      <c r="AD29064" s="77"/>
    </row>
    <row r="29065" spans="16:30" ht="4.5" customHeight="1" x14ac:dyDescent="0.2">
      <c r="P29065" s="75"/>
      <c r="Q29065" s="75"/>
      <c r="W29065" s="75"/>
      <c r="AD29065" s="77"/>
    </row>
    <row r="29066" spans="16:30" ht="4.5" customHeight="1" x14ac:dyDescent="0.2">
      <c r="P29066" s="75"/>
      <c r="Q29066" s="75"/>
      <c r="W29066" s="75"/>
      <c r="AD29066" s="77"/>
    </row>
    <row r="29067" spans="16:30" ht="4.5" customHeight="1" x14ac:dyDescent="0.2">
      <c r="P29067" s="75"/>
      <c r="Q29067" s="75"/>
      <c r="W29067" s="75"/>
      <c r="AD29067" s="77"/>
    </row>
    <row r="29068" spans="16:30" ht="4.5" customHeight="1" x14ac:dyDescent="0.2">
      <c r="P29068" s="75"/>
      <c r="Q29068" s="75"/>
      <c r="W29068" s="75"/>
      <c r="AD29068" s="77"/>
    </row>
    <row r="29069" spans="16:30" ht="4.5" customHeight="1" x14ac:dyDescent="0.2">
      <c r="P29069" s="75"/>
      <c r="Q29069" s="75"/>
      <c r="W29069" s="75"/>
      <c r="AD29069" s="77"/>
    </row>
    <row r="29070" spans="16:30" ht="4.5" customHeight="1" x14ac:dyDescent="0.2">
      <c r="P29070" s="75"/>
      <c r="Q29070" s="75"/>
      <c r="W29070" s="75"/>
      <c r="AD29070" s="77"/>
    </row>
    <row r="29071" spans="16:30" ht="4.5" customHeight="1" x14ac:dyDescent="0.2">
      <c r="P29071" s="75"/>
      <c r="Q29071" s="75"/>
      <c r="W29071" s="75"/>
      <c r="AD29071" s="77"/>
    </row>
    <row r="29072" spans="16:30" ht="4.5" customHeight="1" x14ac:dyDescent="0.2">
      <c r="P29072" s="75"/>
      <c r="Q29072" s="75"/>
      <c r="W29072" s="75"/>
      <c r="AD29072" s="77"/>
    </row>
    <row r="29073" spans="16:30" ht="4.5" customHeight="1" x14ac:dyDescent="0.2">
      <c r="P29073" s="75"/>
      <c r="Q29073" s="75"/>
      <c r="W29073" s="75"/>
      <c r="AD29073" s="77"/>
    </row>
    <row r="29074" spans="16:30" ht="4.5" customHeight="1" x14ac:dyDescent="0.2">
      <c r="P29074" s="75"/>
      <c r="Q29074" s="75"/>
      <c r="W29074" s="75"/>
      <c r="AD29074" s="77"/>
    </row>
    <row r="29075" spans="16:30" ht="4.5" customHeight="1" x14ac:dyDescent="0.2">
      <c r="P29075" s="75"/>
      <c r="Q29075" s="75"/>
      <c r="W29075" s="75"/>
      <c r="AD29075" s="77"/>
    </row>
    <row r="29076" spans="16:30" ht="4.5" customHeight="1" x14ac:dyDescent="0.2">
      <c r="P29076" s="75"/>
      <c r="Q29076" s="75"/>
      <c r="W29076" s="75"/>
      <c r="AD29076" s="77"/>
    </row>
    <row r="29077" spans="16:30" ht="4.5" customHeight="1" x14ac:dyDescent="0.2">
      <c r="P29077" s="75"/>
      <c r="Q29077" s="75"/>
      <c r="W29077" s="75"/>
      <c r="AD29077" s="77"/>
    </row>
    <row r="29078" spans="16:30" ht="4.5" customHeight="1" x14ac:dyDescent="0.2">
      <c r="P29078" s="75"/>
      <c r="Q29078" s="75"/>
      <c r="W29078" s="75"/>
      <c r="AD29078" s="77"/>
    </row>
    <row r="29079" spans="16:30" ht="4.5" customHeight="1" x14ac:dyDescent="0.2">
      <c r="P29079" s="75"/>
      <c r="Q29079" s="75"/>
      <c r="W29079" s="75"/>
      <c r="AD29079" s="77"/>
    </row>
    <row r="29080" spans="16:30" ht="4.5" customHeight="1" x14ac:dyDescent="0.2">
      <c r="P29080" s="75"/>
      <c r="Q29080" s="75"/>
      <c r="W29080" s="75"/>
      <c r="AD29080" s="77"/>
    </row>
    <row r="29081" spans="16:30" ht="4.5" customHeight="1" x14ac:dyDescent="0.2">
      <c r="P29081" s="75"/>
      <c r="Q29081" s="75"/>
      <c r="W29081" s="75"/>
      <c r="AD29081" s="77"/>
    </row>
    <row r="29082" spans="16:30" ht="4.5" customHeight="1" x14ac:dyDescent="0.2">
      <c r="P29082" s="75"/>
      <c r="Q29082" s="75"/>
      <c r="W29082" s="75"/>
      <c r="AD29082" s="77"/>
    </row>
    <row r="29083" spans="16:30" ht="4.5" customHeight="1" x14ac:dyDescent="0.2">
      <c r="P29083" s="75"/>
      <c r="Q29083" s="75"/>
      <c r="W29083" s="75"/>
      <c r="AD29083" s="77"/>
    </row>
    <row r="29084" spans="16:30" ht="4.5" customHeight="1" x14ac:dyDescent="0.2">
      <c r="P29084" s="75"/>
      <c r="Q29084" s="75"/>
      <c r="W29084" s="75"/>
      <c r="AD29084" s="77"/>
    </row>
    <row r="29085" spans="16:30" ht="4.5" customHeight="1" x14ac:dyDescent="0.2">
      <c r="P29085" s="75"/>
      <c r="Q29085" s="75"/>
      <c r="W29085" s="75"/>
      <c r="AD29085" s="77"/>
    </row>
    <row r="29086" spans="16:30" ht="4.5" customHeight="1" x14ac:dyDescent="0.2">
      <c r="P29086" s="75"/>
      <c r="Q29086" s="75"/>
      <c r="W29086" s="75"/>
      <c r="AD29086" s="77"/>
    </row>
    <row r="29087" spans="16:30" ht="4.5" customHeight="1" x14ac:dyDescent="0.2">
      <c r="P29087" s="75"/>
      <c r="Q29087" s="75"/>
      <c r="W29087" s="75"/>
      <c r="AD29087" s="77"/>
    </row>
    <row r="29088" spans="16:30" ht="4.5" customHeight="1" x14ac:dyDescent="0.2">
      <c r="P29088" s="75"/>
      <c r="Q29088" s="75"/>
      <c r="W29088" s="75"/>
      <c r="AD29088" s="77"/>
    </row>
    <row r="29089" spans="16:30" ht="4.5" customHeight="1" x14ac:dyDescent="0.2">
      <c r="P29089" s="75"/>
      <c r="Q29089" s="75"/>
      <c r="W29089" s="75"/>
      <c r="AD29089" s="77"/>
    </row>
    <row r="29090" spans="16:30" ht="4.5" customHeight="1" x14ac:dyDescent="0.2">
      <c r="P29090" s="75"/>
      <c r="Q29090" s="75"/>
      <c r="W29090" s="75"/>
      <c r="AD29090" s="77"/>
    </row>
    <row r="29091" spans="16:30" ht="4.5" customHeight="1" x14ac:dyDescent="0.2">
      <c r="P29091" s="75"/>
      <c r="Q29091" s="75"/>
      <c r="W29091" s="75"/>
      <c r="AD29091" s="77"/>
    </row>
    <row r="29092" spans="16:30" ht="4.5" customHeight="1" x14ac:dyDescent="0.2">
      <c r="P29092" s="75"/>
      <c r="Q29092" s="75"/>
      <c r="W29092" s="75"/>
      <c r="AD29092" s="77"/>
    </row>
    <row r="29093" spans="16:30" ht="4.5" customHeight="1" x14ac:dyDescent="0.2">
      <c r="P29093" s="75"/>
      <c r="Q29093" s="75"/>
      <c r="W29093" s="75"/>
      <c r="AD29093" s="77"/>
    </row>
    <row r="29094" spans="16:30" ht="4.5" customHeight="1" x14ac:dyDescent="0.2">
      <c r="P29094" s="75"/>
      <c r="Q29094" s="75"/>
      <c r="W29094" s="75"/>
      <c r="AD29094" s="77"/>
    </row>
    <row r="29095" spans="16:30" ht="4.5" customHeight="1" x14ac:dyDescent="0.2">
      <c r="P29095" s="75"/>
      <c r="Q29095" s="75"/>
      <c r="W29095" s="75"/>
      <c r="AD29095" s="77"/>
    </row>
    <row r="29096" spans="16:30" ht="4.5" customHeight="1" x14ac:dyDescent="0.2">
      <c r="P29096" s="75"/>
      <c r="Q29096" s="75"/>
      <c r="W29096" s="75"/>
      <c r="AD29096" s="77"/>
    </row>
    <row r="29097" spans="16:30" ht="4.5" customHeight="1" x14ac:dyDescent="0.2">
      <c r="P29097" s="75"/>
      <c r="Q29097" s="75"/>
      <c r="W29097" s="75"/>
      <c r="AD29097" s="77"/>
    </row>
    <row r="29098" spans="16:30" ht="4.5" customHeight="1" x14ac:dyDescent="0.2">
      <c r="P29098" s="75"/>
      <c r="Q29098" s="75"/>
      <c r="W29098" s="75"/>
      <c r="AD29098" s="77"/>
    </row>
    <row r="29099" spans="16:30" ht="4.5" customHeight="1" x14ac:dyDescent="0.2">
      <c r="P29099" s="75"/>
      <c r="Q29099" s="75"/>
      <c r="W29099" s="75"/>
      <c r="AD29099" s="77"/>
    </row>
    <row r="29100" spans="16:30" ht="4.5" customHeight="1" x14ac:dyDescent="0.2">
      <c r="P29100" s="75"/>
      <c r="Q29100" s="75"/>
      <c r="W29100" s="75"/>
      <c r="AD29100" s="77"/>
    </row>
    <row r="29101" spans="16:30" ht="4.5" customHeight="1" x14ac:dyDescent="0.2">
      <c r="P29101" s="75"/>
      <c r="Q29101" s="75"/>
      <c r="W29101" s="75"/>
      <c r="AD29101" s="77"/>
    </row>
    <row r="29102" spans="16:30" ht="4.5" customHeight="1" x14ac:dyDescent="0.2">
      <c r="P29102" s="75"/>
      <c r="Q29102" s="75"/>
      <c r="W29102" s="75"/>
      <c r="AD29102" s="77"/>
    </row>
    <row r="29103" spans="16:30" ht="4.5" customHeight="1" x14ac:dyDescent="0.2">
      <c r="P29103" s="75"/>
      <c r="Q29103" s="75"/>
      <c r="W29103" s="75"/>
      <c r="AD29103" s="77"/>
    </row>
    <row r="29104" spans="16:30" ht="4.5" customHeight="1" x14ac:dyDescent="0.2">
      <c r="P29104" s="75"/>
      <c r="Q29104" s="75"/>
      <c r="W29104" s="75"/>
      <c r="AD29104" s="77"/>
    </row>
    <row r="29105" spans="16:30" ht="4.5" customHeight="1" x14ac:dyDescent="0.2">
      <c r="P29105" s="75"/>
      <c r="Q29105" s="75"/>
      <c r="W29105" s="75"/>
      <c r="AD29105" s="77"/>
    </row>
    <row r="29106" spans="16:30" ht="4.5" customHeight="1" x14ac:dyDescent="0.2">
      <c r="P29106" s="75"/>
      <c r="Q29106" s="75"/>
      <c r="W29106" s="75"/>
      <c r="AD29106" s="77"/>
    </row>
    <row r="29107" spans="16:30" ht="4.5" customHeight="1" x14ac:dyDescent="0.2">
      <c r="P29107" s="75"/>
      <c r="Q29107" s="75"/>
      <c r="W29107" s="75"/>
      <c r="AD29107" s="77"/>
    </row>
    <row r="29108" spans="16:30" ht="4.5" customHeight="1" x14ac:dyDescent="0.2">
      <c r="P29108" s="75"/>
      <c r="Q29108" s="75"/>
      <c r="W29108" s="75"/>
      <c r="AD29108" s="77"/>
    </row>
    <row r="29109" spans="16:30" ht="4.5" customHeight="1" x14ac:dyDescent="0.2">
      <c r="P29109" s="75"/>
      <c r="Q29109" s="75"/>
      <c r="W29109" s="75"/>
      <c r="AD29109" s="77"/>
    </row>
    <row r="29110" spans="16:30" ht="4.5" customHeight="1" x14ac:dyDescent="0.2">
      <c r="P29110" s="75"/>
      <c r="Q29110" s="75"/>
      <c r="W29110" s="75"/>
      <c r="AD29110" s="77"/>
    </row>
    <row r="29111" spans="16:30" ht="4.5" customHeight="1" x14ac:dyDescent="0.2">
      <c r="P29111" s="75"/>
      <c r="Q29111" s="75"/>
      <c r="W29111" s="75"/>
      <c r="AD29111" s="77"/>
    </row>
    <row r="29112" spans="16:30" ht="4.5" customHeight="1" x14ac:dyDescent="0.2">
      <c r="P29112" s="75"/>
      <c r="Q29112" s="75"/>
      <c r="W29112" s="75"/>
      <c r="AD29112" s="77"/>
    </row>
    <row r="29113" spans="16:30" ht="4.5" customHeight="1" x14ac:dyDescent="0.2">
      <c r="P29113" s="75"/>
      <c r="Q29113" s="75"/>
      <c r="W29113" s="75"/>
      <c r="AD29113" s="77"/>
    </row>
    <row r="29114" spans="16:30" ht="4.5" customHeight="1" x14ac:dyDescent="0.2">
      <c r="P29114" s="75"/>
      <c r="Q29114" s="75"/>
      <c r="W29114" s="75"/>
      <c r="AD29114" s="77"/>
    </row>
    <row r="29115" spans="16:30" ht="4.5" customHeight="1" x14ac:dyDescent="0.2">
      <c r="P29115" s="75"/>
      <c r="Q29115" s="75"/>
      <c r="W29115" s="75"/>
      <c r="AD29115" s="77"/>
    </row>
    <row r="29116" spans="16:30" ht="4.5" customHeight="1" x14ac:dyDescent="0.2">
      <c r="P29116" s="75"/>
      <c r="Q29116" s="75"/>
      <c r="W29116" s="75"/>
      <c r="AD29116" s="77"/>
    </row>
    <row r="29117" spans="16:30" ht="4.5" customHeight="1" x14ac:dyDescent="0.2">
      <c r="P29117" s="75"/>
      <c r="Q29117" s="75"/>
      <c r="W29117" s="75"/>
      <c r="AD29117" s="77"/>
    </row>
    <row r="29118" spans="16:30" ht="4.5" customHeight="1" x14ac:dyDescent="0.2">
      <c r="P29118" s="75"/>
      <c r="Q29118" s="75"/>
      <c r="W29118" s="75"/>
      <c r="AD29118" s="77"/>
    </row>
    <row r="29119" spans="16:30" ht="4.5" customHeight="1" x14ac:dyDescent="0.2">
      <c r="P29119" s="75"/>
      <c r="Q29119" s="75"/>
      <c r="W29119" s="75"/>
      <c r="AD29119" s="77"/>
    </row>
    <row r="29120" spans="16:30" ht="4.5" customHeight="1" x14ac:dyDescent="0.2">
      <c r="P29120" s="75"/>
      <c r="Q29120" s="75"/>
      <c r="W29120" s="75"/>
      <c r="AD29120" s="77"/>
    </row>
    <row r="29121" spans="16:30" ht="4.5" customHeight="1" x14ac:dyDescent="0.2">
      <c r="P29121" s="75"/>
      <c r="Q29121" s="75"/>
      <c r="W29121" s="75"/>
      <c r="AD29121" s="77"/>
    </row>
    <row r="29122" spans="16:30" ht="4.5" customHeight="1" x14ac:dyDescent="0.2">
      <c r="P29122" s="75"/>
      <c r="Q29122" s="75"/>
      <c r="W29122" s="75"/>
      <c r="AD29122" s="77"/>
    </row>
    <row r="29123" spans="16:30" ht="4.5" customHeight="1" x14ac:dyDescent="0.2">
      <c r="P29123" s="75"/>
      <c r="Q29123" s="75"/>
      <c r="W29123" s="75"/>
      <c r="AD29123" s="77"/>
    </row>
    <row r="29124" spans="16:30" ht="4.5" customHeight="1" x14ac:dyDescent="0.2">
      <c r="P29124" s="75"/>
      <c r="Q29124" s="75"/>
      <c r="W29124" s="75"/>
      <c r="AD29124" s="77"/>
    </row>
    <row r="29125" spans="16:30" ht="4.5" customHeight="1" x14ac:dyDescent="0.2">
      <c r="P29125" s="75"/>
      <c r="Q29125" s="75"/>
      <c r="W29125" s="75"/>
      <c r="AD29125" s="77"/>
    </row>
    <row r="29126" spans="16:30" ht="4.5" customHeight="1" x14ac:dyDescent="0.2">
      <c r="P29126" s="75"/>
      <c r="Q29126" s="75"/>
      <c r="W29126" s="75"/>
      <c r="AD29126" s="77"/>
    </row>
    <row r="29127" spans="16:30" ht="4.5" customHeight="1" x14ac:dyDescent="0.2">
      <c r="P29127" s="75"/>
      <c r="Q29127" s="75"/>
      <c r="W29127" s="75"/>
      <c r="AD29127" s="77"/>
    </row>
    <row r="29128" spans="16:30" ht="4.5" customHeight="1" x14ac:dyDescent="0.2">
      <c r="P29128" s="75"/>
      <c r="Q29128" s="75"/>
      <c r="W29128" s="75"/>
      <c r="AD29128" s="77"/>
    </row>
    <row r="29129" spans="16:30" ht="4.5" customHeight="1" x14ac:dyDescent="0.2">
      <c r="P29129" s="75"/>
      <c r="Q29129" s="75"/>
      <c r="W29129" s="75"/>
      <c r="AD29129" s="77"/>
    </row>
    <row r="29130" spans="16:30" ht="4.5" customHeight="1" x14ac:dyDescent="0.2">
      <c r="P29130" s="75"/>
      <c r="Q29130" s="75"/>
      <c r="W29130" s="75"/>
      <c r="AD29130" s="77"/>
    </row>
    <row r="29131" spans="16:30" ht="4.5" customHeight="1" x14ac:dyDescent="0.2">
      <c r="P29131" s="75"/>
      <c r="Q29131" s="75"/>
      <c r="W29131" s="75"/>
      <c r="AD29131" s="77"/>
    </row>
    <row r="29132" spans="16:30" ht="4.5" customHeight="1" x14ac:dyDescent="0.2">
      <c r="P29132" s="75"/>
      <c r="Q29132" s="75"/>
      <c r="W29132" s="75"/>
      <c r="AD29132" s="77"/>
    </row>
    <row r="29133" spans="16:30" ht="4.5" customHeight="1" x14ac:dyDescent="0.2">
      <c r="P29133" s="75"/>
      <c r="Q29133" s="75"/>
      <c r="W29133" s="75"/>
      <c r="AD29133" s="77"/>
    </row>
    <row r="29134" spans="16:30" ht="4.5" customHeight="1" x14ac:dyDescent="0.2">
      <c r="P29134" s="75"/>
      <c r="Q29134" s="75"/>
      <c r="W29134" s="75"/>
      <c r="AD29134" s="77"/>
    </row>
    <row r="29135" spans="16:30" ht="4.5" customHeight="1" x14ac:dyDescent="0.2">
      <c r="P29135" s="75"/>
      <c r="Q29135" s="75"/>
      <c r="W29135" s="75"/>
      <c r="AD29135" s="77"/>
    </row>
    <row r="29136" spans="16:30" ht="4.5" customHeight="1" x14ac:dyDescent="0.2">
      <c r="P29136" s="75"/>
      <c r="Q29136" s="75"/>
      <c r="W29136" s="75"/>
      <c r="AD29136" s="77"/>
    </row>
    <row r="29137" spans="16:30" ht="4.5" customHeight="1" x14ac:dyDescent="0.2">
      <c r="P29137" s="75"/>
      <c r="Q29137" s="75"/>
      <c r="W29137" s="75"/>
      <c r="AD29137" s="77"/>
    </row>
    <row r="29138" spans="16:30" ht="4.5" customHeight="1" x14ac:dyDescent="0.2">
      <c r="P29138" s="75"/>
      <c r="Q29138" s="75"/>
      <c r="W29138" s="75"/>
      <c r="AD29138" s="77"/>
    </row>
    <row r="29139" spans="16:30" ht="4.5" customHeight="1" x14ac:dyDescent="0.2">
      <c r="P29139" s="75"/>
      <c r="Q29139" s="75"/>
      <c r="W29139" s="75"/>
      <c r="AD29139" s="77"/>
    </row>
    <row r="29140" spans="16:30" ht="4.5" customHeight="1" x14ac:dyDescent="0.2">
      <c r="P29140" s="75"/>
      <c r="Q29140" s="75"/>
      <c r="W29140" s="75"/>
      <c r="AD29140" s="77"/>
    </row>
    <row r="29141" spans="16:30" ht="4.5" customHeight="1" x14ac:dyDescent="0.2">
      <c r="P29141" s="75"/>
      <c r="Q29141" s="75"/>
      <c r="W29141" s="75"/>
      <c r="AD29141" s="77"/>
    </row>
    <row r="29142" spans="16:30" ht="4.5" customHeight="1" x14ac:dyDescent="0.2">
      <c r="P29142" s="75"/>
      <c r="Q29142" s="75"/>
      <c r="W29142" s="75"/>
      <c r="AD29142" s="77"/>
    </row>
    <row r="29143" spans="16:30" ht="4.5" customHeight="1" x14ac:dyDescent="0.2">
      <c r="P29143" s="75"/>
      <c r="Q29143" s="75"/>
      <c r="W29143" s="75"/>
      <c r="AD29143" s="77"/>
    </row>
    <row r="29144" spans="16:30" ht="4.5" customHeight="1" x14ac:dyDescent="0.2">
      <c r="P29144" s="75"/>
      <c r="Q29144" s="75"/>
      <c r="W29144" s="75"/>
      <c r="AD29144" s="77"/>
    </row>
    <row r="29145" spans="16:30" ht="4.5" customHeight="1" x14ac:dyDescent="0.2">
      <c r="P29145" s="75"/>
      <c r="Q29145" s="75"/>
      <c r="W29145" s="75"/>
      <c r="AD29145" s="77"/>
    </row>
    <row r="29146" spans="16:30" ht="4.5" customHeight="1" x14ac:dyDescent="0.2">
      <c r="P29146" s="75"/>
      <c r="Q29146" s="75"/>
      <c r="W29146" s="75"/>
      <c r="AD29146" s="77"/>
    </row>
    <row r="29147" spans="16:30" ht="4.5" customHeight="1" x14ac:dyDescent="0.2">
      <c r="P29147" s="75"/>
      <c r="Q29147" s="75"/>
      <c r="W29147" s="75"/>
      <c r="AD29147" s="77"/>
    </row>
    <row r="29148" spans="16:30" ht="4.5" customHeight="1" x14ac:dyDescent="0.2">
      <c r="P29148" s="75"/>
      <c r="Q29148" s="75"/>
      <c r="W29148" s="75"/>
      <c r="AD29148" s="77"/>
    </row>
    <row r="29149" spans="16:30" ht="4.5" customHeight="1" x14ac:dyDescent="0.2">
      <c r="P29149" s="75"/>
      <c r="Q29149" s="75"/>
      <c r="W29149" s="75"/>
      <c r="AD29149" s="77"/>
    </row>
    <row r="29150" spans="16:30" ht="4.5" customHeight="1" x14ac:dyDescent="0.2">
      <c r="P29150" s="75"/>
      <c r="Q29150" s="75"/>
      <c r="W29150" s="75"/>
      <c r="AD29150" s="77"/>
    </row>
    <row r="29151" spans="16:30" ht="4.5" customHeight="1" x14ac:dyDescent="0.2">
      <c r="P29151" s="75"/>
      <c r="Q29151" s="75"/>
      <c r="W29151" s="75"/>
      <c r="AD29151" s="77"/>
    </row>
    <row r="29152" spans="16:30" ht="4.5" customHeight="1" x14ac:dyDescent="0.2">
      <c r="P29152" s="75"/>
      <c r="Q29152" s="75"/>
      <c r="W29152" s="75"/>
      <c r="AD29152" s="77"/>
    </row>
    <row r="29153" spans="16:30" ht="4.5" customHeight="1" x14ac:dyDescent="0.2">
      <c r="P29153" s="75"/>
      <c r="Q29153" s="75"/>
      <c r="W29153" s="75"/>
      <c r="AD29153" s="77"/>
    </row>
    <row r="29154" spans="16:30" ht="4.5" customHeight="1" x14ac:dyDescent="0.2">
      <c r="P29154" s="75"/>
      <c r="Q29154" s="75"/>
      <c r="W29154" s="75"/>
      <c r="AD29154" s="77"/>
    </row>
    <row r="29155" spans="16:30" ht="4.5" customHeight="1" x14ac:dyDescent="0.2">
      <c r="P29155" s="75"/>
      <c r="Q29155" s="75"/>
      <c r="W29155" s="75"/>
      <c r="AD29155" s="77"/>
    </row>
    <row r="29156" spans="16:30" ht="4.5" customHeight="1" x14ac:dyDescent="0.2">
      <c r="P29156" s="75"/>
      <c r="Q29156" s="75"/>
      <c r="W29156" s="75"/>
      <c r="AD29156" s="77"/>
    </row>
    <row r="29157" spans="16:30" ht="4.5" customHeight="1" x14ac:dyDescent="0.2">
      <c r="P29157" s="75"/>
      <c r="Q29157" s="75"/>
      <c r="W29157" s="75"/>
      <c r="AD29157" s="77"/>
    </row>
    <row r="29158" spans="16:30" ht="4.5" customHeight="1" x14ac:dyDescent="0.2">
      <c r="P29158" s="75"/>
      <c r="Q29158" s="75"/>
      <c r="W29158" s="75"/>
      <c r="AD29158" s="77"/>
    </row>
    <row r="29159" spans="16:30" ht="4.5" customHeight="1" x14ac:dyDescent="0.2">
      <c r="P29159" s="75"/>
      <c r="Q29159" s="75"/>
      <c r="W29159" s="75"/>
      <c r="AD29159" s="77"/>
    </row>
    <row r="29160" spans="16:30" ht="4.5" customHeight="1" x14ac:dyDescent="0.2">
      <c r="P29160" s="75"/>
      <c r="Q29160" s="75"/>
      <c r="W29160" s="75"/>
      <c r="AD29160" s="77"/>
    </row>
    <row r="29161" spans="16:30" ht="4.5" customHeight="1" x14ac:dyDescent="0.2">
      <c r="P29161" s="75"/>
      <c r="Q29161" s="75"/>
      <c r="W29161" s="75"/>
      <c r="AD29161" s="77"/>
    </row>
    <row r="29162" spans="16:30" ht="4.5" customHeight="1" x14ac:dyDescent="0.2">
      <c r="P29162" s="75"/>
      <c r="Q29162" s="75"/>
      <c r="W29162" s="75"/>
      <c r="AD29162" s="77"/>
    </row>
    <row r="29163" spans="16:30" ht="4.5" customHeight="1" x14ac:dyDescent="0.2">
      <c r="P29163" s="75"/>
      <c r="Q29163" s="75"/>
      <c r="W29163" s="75"/>
      <c r="AD29163" s="77"/>
    </row>
    <row r="29164" spans="16:30" ht="4.5" customHeight="1" x14ac:dyDescent="0.2">
      <c r="P29164" s="75"/>
      <c r="Q29164" s="75"/>
      <c r="W29164" s="75"/>
      <c r="AD29164" s="77"/>
    </row>
    <row r="29165" spans="16:30" ht="4.5" customHeight="1" x14ac:dyDescent="0.2">
      <c r="P29165" s="75"/>
      <c r="Q29165" s="75"/>
      <c r="W29165" s="75"/>
      <c r="AD29165" s="77"/>
    </row>
    <row r="29166" spans="16:30" ht="4.5" customHeight="1" x14ac:dyDescent="0.2">
      <c r="P29166" s="75"/>
      <c r="Q29166" s="75"/>
      <c r="W29166" s="75"/>
      <c r="AD29166" s="77"/>
    </row>
    <row r="29167" spans="16:30" ht="4.5" customHeight="1" x14ac:dyDescent="0.2">
      <c r="P29167" s="75"/>
      <c r="Q29167" s="75"/>
      <c r="W29167" s="75"/>
      <c r="AD29167" s="77"/>
    </row>
    <row r="29168" spans="16:30" ht="4.5" customHeight="1" x14ac:dyDescent="0.2">
      <c r="P29168" s="75"/>
      <c r="Q29168" s="75"/>
      <c r="W29168" s="75"/>
      <c r="AD29168" s="77"/>
    </row>
    <row r="29169" spans="16:30" ht="4.5" customHeight="1" x14ac:dyDescent="0.2">
      <c r="P29169" s="75"/>
      <c r="Q29169" s="75"/>
      <c r="W29169" s="75"/>
      <c r="AD29169" s="77"/>
    </row>
    <row r="29170" spans="16:30" ht="4.5" customHeight="1" x14ac:dyDescent="0.2">
      <c r="P29170" s="75"/>
      <c r="Q29170" s="75"/>
      <c r="W29170" s="75"/>
      <c r="AD29170" s="77"/>
    </row>
    <row r="29171" spans="16:30" ht="4.5" customHeight="1" x14ac:dyDescent="0.2">
      <c r="P29171" s="75"/>
      <c r="Q29171" s="75"/>
      <c r="W29171" s="75"/>
      <c r="AD29171" s="77"/>
    </row>
    <row r="29172" spans="16:30" ht="4.5" customHeight="1" x14ac:dyDescent="0.2">
      <c r="P29172" s="75"/>
      <c r="Q29172" s="75"/>
      <c r="W29172" s="75"/>
      <c r="AD29172" s="77"/>
    </row>
    <row r="29173" spans="16:30" ht="4.5" customHeight="1" x14ac:dyDescent="0.2">
      <c r="P29173" s="75"/>
      <c r="Q29173" s="75"/>
      <c r="W29173" s="75"/>
      <c r="AD29173" s="77"/>
    </row>
    <row r="29174" spans="16:30" ht="4.5" customHeight="1" x14ac:dyDescent="0.2">
      <c r="P29174" s="75"/>
      <c r="Q29174" s="75"/>
      <c r="W29174" s="75"/>
      <c r="AD29174" s="77"/>
    </row>
    <row r="29175" spans="16:30" ht="4.5" customHeight="1" x14ac:dyDescent="0.2">
      <c r="P29175" s="75"/>
      <c r="Q29175" s="75"/>
      <c r="W29175" s="75"/>
      <c r="AD29175" s="77"/>
    </row>
    <row r="29176" spans="16:30" ht="4.5" customHeight="1" x14ac:dyDescent="0.2">
      <c r="P29176" s="75"/>
      <c r="Q29176" s="75"/>
      <c r="W29176" s="75"/>
      <c r="AD29176" s="77"/>
    </row>
    <row r="29177" spans="16:30" ht="4.5" customHeight="1" x14ac:dyDescent="0.2">
      <c r="P29177" s="75"/>
      <c r="Q29177" s="75"/>
      <c r="W29177" s="75"/>
      <c r="AD29177" s="77"/>
    </row>
    <row r="29178" spans="16:30" ht="4.5" customHeight="1" x14ac:dyDescent="0.2">
      <c r="P29178" s="75"/>
      <c r="Q29178" s="75"/>
      <c r="W29178" s="75"/>
      <c r="AD29178" s="77"/>
    </row>
    <row r="29179" spans="16:30" ht="4.5" customHeight="1" x14ac:dyDescent="0.2">
      <c r="P29179" s="75"/>
      <c r="Q29179" s="75"/>
      <c r="W29179" s="75"/>
      <c r="AD29179" s="77"/>
    </row>
    <row r="29180" spans="16:30" ht="4.5" customHeight="1" x14ac:dyDescent="0.2">
      <c r="P29180" s="75"/>
      <c r="Q29180" s="75"/>
      <c r="W29180" s="75"/>
      <c r="AD29180" s="77"/>
    </row>
    <row r="29181" spans="16:30" ht="4.5" customHeight="1" x14ac:dyDescent="0.2">
      <c r="P29181" s="75"/>
      <c r="Q29181" s="75"/>
      <c r="W29181" s="75"/>
      <c r="AD29181" s="77"/>
    </row>
    <row r="29182" spans="16:30" ht="4.5" customHeight="1" x14ac:dyDescent="0.2">
      <c r="P29182" s="75"/>
      <c r="Q29182" s="75"/>
      <c r="W29182" s="75"/>
      <c r="AD29182" s="77"/>
    </row>
    <row r="29183" spans="16:30" ht="4.5" customHeight="1" x14ac:dyDescent="0.2">
      <c r="P29183" s="75"/>
      <c r="Q29183" s="75"/>
      <c r="W29183" s="75"/>
      <c r="AD29183" s="77"/>
    </row>
    <row r="29184" spans="16:30" ht="4.5" customHeight="1" x14ac:dyDescent="0.2">
      <c r="P29184" s="75"/>
      <c r="Q29184" s="75"/>
      <c r="W29184" s="75"/>
      <c r="AD29184" s="77"/>
    </row>
    <row r="29185" spans="16:30" ht="4.5" customHeight="1" x14ac:dyDescent="0.2">
      <c r="P29185" s="75"/>
      <c r="Q29185" s="75"/>
      <c r="W29185" s="75"/>
      <c r="AD29185" s="77"/>
    </row>
    <row r="29186" spans="16:30" ht="4.5" customHeight="1" x14ac:dyDescent="0.2">
      <c r="P29186" s="75"/>
      <c r="Q29186" s="75"/>
      <c r="W29186" s="75"/>
      <c r="AD29186" s="77"/>
    </row>
    <row r="29187" spans="16:30" ht="4.5" customHeight="1" x14ac:dyDescent="0.2">
      <c r="P29187" s="75"/>
      <c r="Q29187" s="75"/>
      <c r="W29187" s="75"/>
      <c r="AD29187" s="77"/>
    </row>
    <row r="29188" spans="16:30" ht="4.5" customHeight="1" x14ac:dyDescent="0.2">
      <c r="P29188" s="75"/>
      <c r="Q29188" s="75"/>
      <c r="W29188" s="75"/>
      <c r="AD29188" s="77"/>
    </row>
    <row r="29189" spans="16:30" ht="4.5" customHeight="1" x14ac:dyDescent="0.2">
      <c r="P29189" s="75"/>
      <c r="Q29189" s="75"/>
      <c r="W29189" s="75"/>
      <c r="AD29189" s="77"/>
    </row>
    <row r="29190" spans="16:30" ht="4.5" customHeight="1" x14ac:dyDescent="0.2">
      <c r="P29190" s="75"/>
      <c r="Q29190" s="75"/>
      <c r="W29190" s="75"/>
      <c r="AD29190" s="77"/>
    </row>
    <row r="29191" spans="16:30" ht="4.5" customHeight="1" x14ac:dyDescent="0.2">
      <c r="P29191" s="75"/>
      <c r="Q29191" s="75"/>
      <c r="W29191" s="75"/>
      <c r="AD29191" s="77"/>
    </row>
    <row r="29192" spans="16:30" ht="4.5" customHeight="1" x14ac:dyDescent="0.2">
      <c r="P29192" s="75"/>
      <c r="Q29192" s="75"/>
      <c r="W29192" s="75"/>
      <c r="AD29192" s="77"/>
    </row>
    <row r="29193" spans="16:30" ht="4.5" customHeight="1" x14ac:dyDescent="0.2">
      <c r="P29193" s="75"/>
      <c r="Q29193" s="75"/>
      <c r="W29193" s="75"/>
      <c r="AD29193" s="77"/>
    </row>
    <row r="29194" spans="16:30" ht="4.5" customHeight="1" x14ac:dyDescent="0.2">
      <c r="P29194" s="75"/>
      <c r="Q29194" s="75"/>
      <c r="W29194" s="75"/>
      <c r="AD29194" s="77"/>
    </row>
    <row r="29195" spans="16:30" ht="4.5" customHeight="1" x14ac:dyDescent="0.2">
      <c r="P29195" s="75"/>
      <c r="Q29195" s="75"/>
      <c r="W29195" s="75"/>
      <c r="AD29195" s="77"/>
    </row>
    <row r="29196" spans="16:30" ht="4.5" customHeight="1" x14ac:dyDescent="0.2">
      <c r="P29196" s="75"/>
      <c r="Q29196" s="75"/>
      <c r="W29196" s="75"/>
      <c r="AD29196" s="77"/>
    </row>
    <row r="29197" spans="16:30" ht="4.5" customHeight="1" x14ac:dyDescent="0.2">
      <c r="P29197" s="75"/>
      <c r="Q29197" s="75"/>
      <c r="W29197" s="75"/>
      <c r="AD29197" s="77"/>
    </row>
    <row r="29198" spans="16:30" ht="4.5" customHeight="1" x14ac:dyDescent="0.2">
      <c r="P29198" s="75"/>
      <c r="Q29198" s="75"/>
      <c r="W29198" s="75"/>
      <c r="AD29198" s="77"/>
    </row>
    <row r="29199" spans="16:30" ht="4.5" customHeight="1" x14ac:dyDescent="0.2">
      <c r="P29199" s="75"/>
      <c r="Q29199" s="75"/>
      <c r="W29199" s="75"/>
      <c r="AD29199" s="77"/>
    </row>
    <row r="29200" spans="16:30" ht="4.5" customHeight="1" x14ac:dyDescent="0.2">
      <c r="P29200" s="75"/>
      <c r="Q29200" s="75"/>
      <c r="W29200" s="75"/>
      <c r="AD29200" s="77"/>
    </row>
    <row r="29201" spans="16:30" ht="4.5" customHeight="1" x14ac:dyDescent="0.2">
      <c r="P29201" s="75"/>
      <c r="Q29201" s="75"/>
      <c r="W29201" s="75"/>
      <c r="AD29201" s="77"/>
    </row>
    <row r="29202" spans="16:30" ht="4.5" customHeight="1" x14ac:dyDescent="0.2">
      <c r="P29202" s="75"/>
      <c r="Q29202" s="75"/>
      <c r="W29202" s="75"/>
      <c r="AD29202" s="77"/>
    </row>
    <row r="29203" spans="16:30" ht="4.5" customHeight="1" x14ac:dyDescent="0.2">
      <c r="P29203" s="75"/>
      <c r="Q29203" s="75"/>
      <c r="W29203" s="75"/>
      <c r="AD29203" s="77"/>
    </row>
    <row r="29204" spans="16:30" ht="4.5" customHeight="1" x14ac:dyDescent="0.2">
      <c r="P29204" s="75"/>
      <c r="Q29204" s="75"/>
      <c r="W29204" s="75"/>
      <c r="AD29204" s="77"/>
    </row>
    <row r="29205" spans="16:30" ht="4.5" customHeight="1" x14ac:dyDescent="0.2">
      <c r="P29205" s="75"/>
      <c r="Q29205" s="75"/>
      <c r="W29205" s="75"/>
      <c r="AD29205" s="77"/>
    </row>
    <row r="29206" spans="16:30" ht="4.5" customHeight="1" x14ac:dyDescent="0.2">
      <c r="P29206" s="75"/>
      <c r="Q29206" s="75"/>
      <c r="W29206" s="75"/>
      <c r="AD29206" s="77"/>
    </row>
    <row r="29207" spans="16:30" ht="4.5" customHeight="1" x14ac:dyDescent="0.2">
      <c r="P29207" s="75"/>
      <c r="Q29207" s="75"/>
      <c r="W29207" s="75"/>
      <c r="AD29207" s="77"/>
    </row>
    <row r="29208" spans="16:30" ht="4.5" customHeight="1" x14ac:dyDescent="0.2">
      <c r="P29208" s="75"/>
      <c r="Q29208" s="75"/>
      <c r="W29208" s="75"/>
      <c r="AD29208" s="77"/>
    </row>
    <row r="29209" spans="16:30" ht="4.5" customHeight="1" x14ac:dyDescent="0.2">
      <c r="P29209" s="75"/>
      <c r="Q29209" s="75"/>
      <c r="W29209" s="75"/>
      <c r="AD29209" s="77"/>
    </row>
    <row r="29210" spans="16:30" ht="4.5" customHeight="1" x14ac:dyDescent="0.2">
      <c r="P29210" s="75"/>
      <c r="Q29210" s="75"/>
      <c r="W29210" s="75"/>
      <c r="AD29210" s="77"/>
    </row>
    <row r="29211" spans="16:30" ht="4.5" customHeight="1" x14ac:dyDescent="0.2">
      <c r="P29211" s="75"/>
      <c r="Q29211" s="75"/>
      <c r="W29211" s="75"/>
      <c r="AD29211" s="77"/>
    </row>
    <row r="29212" spans="16:30" ht="4.5" customHeight="1" x14ac:dyDescent="0.2">
      <c r="P29212" s="75"/>
      <c r="Q29212" s="75"/>
      <c r="W29212" s="75"/>
      <c r="AD29212" s="77"/>
    </row>
    <row r="29213" spans="16:30" ht="4.5" customHeight="1" x14ac:dyDescent="0.2">
      <c r="P29213" s="75"/>
      <c r="Q29213" s="75"/>
      <c r="W29213" s="75"/>
      <c r="AD29213" s="77"/>
    </row>
    <row r="29214" spans="16:30" ht="4.5" customHeight="1" x14ac:dyDescent="0.2">
      <c r="P29214" s="75"/>
      <c r="Q29214" s="75"/>
      <c r="W29214" s="75"/>
      <c r="AD29214" s="77"/>
    </row>
    <row r="29215" spans="16:30" ht="4.5" customHeight="1" x14ac:dyDescent="0.2">
      <c r="P29215" s="75"/>
      <c r="Q29215" s="75"/>
      <c r="W29215" s="75"/>
      <c r="AD29215" s="77"/>
    </row>
    <row r="29216" spans="16:30" ht="4.5" customHeight="1" x14ac:dyDescent="0.2">
      <c r="P29216" s="75"/>
      <c r="Q29216" s="75"/>
      <c r="W29216" s="75"/>
      <c r="AD29216" s="77"/>
    </row>
    <row r="29217" spans="16:30" ht="4.5" customHeight="1" x14ac:dyDescent="0.2">
      <c r="P29217" s="75"/>
      <c r="Q29217" s="75"/>
      <c r="W29217" s="75"/>
      <c r="AD29217" s="77"/>
    </row>
    <row r="29218" spans="16:30" ht="4.5" customHeight="1" x14ac:dyDescent="0.2">
      <c r="P29218" s="75"/>
      <c r="Q29218" s="75"/>
      <c r="W29218" s="75"/>
      <c r="AD29218" s="77"/>
    </row>
    <row r="29219" spans="16:30" ht="4.5" customHeight="1" x14ac:dyDescent="0.2">
      <c r="P29219" s="75"/>
      <c r="Q29219" s="75"/>
      <c r="W29219" s="75"/>
      <c r="AD29219" s="77"/>
    </row>
    <row r="29220" spans="16:30" ht="4.5" customHeight="1" x14ac:dyDescent="0.2">
      <c r="P29220" s="75"/>
      <c r="Q29220" s="75"/>
      <c r="W29220" s="75"/>
      <c r="AD29220" s="77"/>
    </row>
    <row r="29221" spans="16:30" ht="4.5" customHeight="1" x14ac:dyDescent="0.2">
      <c r="P29221" s="75"/>
      <c r="Q29221" s="75"/>
      <c r="W29221" s="75"/>
      <c r="AD29221" s="77"/>
    </row>
    <row r="29222" spans="16:30" ht="4.5" customHeight="1" x14ac:dyDescent="0.2">
      <c r="P29222" s="75"/>
      <c r="Q29222" s="75"/>
      <c r="W29222" s="75"/>
      <c r="AD29222" s="77"/>
    </row>
    <row r="29223" spans="16:30" ht="4.5" customHeight="1" x14ac:dyDescent="0.2">
      <c r="P29223" s="75"/>
      <c r="Q29223" s="75"/>
      <c r="W29223" s="75"/>
      <c r="AD29223" s="77"/>
    </row>
    <row r="29224" spans="16:30" ht="4.5" customHeight="1" x14ac:dyDescent="0.2">
      <c r="P29224" s="75"/>
      <c r="Q29224" s="75"/>
      <c r="W29224" s="75"/>
      <c r="AD29224" s="77"/>
    </row>
    <row r="29225" spans="16:30" ht="4.5" customHeight="1" x14ac:dyDescent="0.2">
      <c r="P29225" s="75"/>
      <c r="Q29225" s="75"/>
      <c r="W29225" s="75"/>
      <c r="AD29225" s="77"/>
    </row>
    <row r="29226" spans="16:30" ht="4.5" customHeight="1" x14ac:dyDescent="0.2">
      <c r="P29226" s="75"/>
      <c r="Q29226" s="75"/>
      <c r="W29226" s="75"/>
      <c r="AD29226" s="77"/>
    </row>
    <row r="29227" spans="16:30" ht="4.5" customHeight="1" x14ac:dyDescent="0.2">
      <c r="P29227" s="75"/>
      <c r="Q29227" s="75"/>
      <c r="W29227" s="75"/>
      <c r="AD29227" s="77"/>
    </row>
    <row r="29228" spans="16:30" ht="4.5" customHeight="1" x14ac:dyDescent="0.2">
      <c r="P29228" s="75"/>
      <c r="Q29228" s="75"/>
      <c r="W29228" s="75"/>
      <c r="AD29228" s="77"/>
    </row>
    <row r="29229" spans="16:30" ht="4.5" customHeight="1" x14ac:dyDescent="0.2">
      <c r="P29229" s="75"/>
      <c r="Q29229" s="75"/>
      <c r="W29229" s="75"/>
      <c r="AD29229" s="77"/>
    </row>
    <row r="29230" spans="16:30" ht="4.5" customHeight="1" x14ac:dyDescent="0.2">
      <c r="P29230" s="75"/>
      <c r="Q29230" s="75"/>
      <c r="W29230" s="75"/>
      <c r="AD29230" s="77"/>
    </row>
    <row r="29231" spans="16:30" ht="4.5" customHeight="1" x14ac:dyDescent="0.2">
      <c r="P29231" s="75"/>
      <c r="Q29231" s="75"/>
      <c r="W29231" s="75"/>
      <c r="AD29231" s="77"/>
    </row>
    <row r="29232" spans="16:30" ht="4.5" customHeight="1" x14ac:dyDescent="0.2">
      <c r="P29232" s="75"/>
      <c r="Q29232" s="75"/>
      <c r="W29232" s="75"/>
      <c r="AD29232" s="77"/>
    </row>
    <row r="29233" spans="16:30" ht="4.5" customHeight="1" x14ac:dyDescent="0.2">
      <c r="P29233" s="75"/>
      <c r="Q29233" s="75"/>
      <c r="W29233" s="75"/>
      <c r="AD29233" s="77"/>
    </row>
    <row r="29234" spans="16:30" ht="4.5" customHeight="1" x14ac:dyDescent="0.2">
      <c r="P29234" s="75"/>
      <c r="Q29234" s="75"/>
      <c r="W29234" s="75"/>
      <c r="AD29234" s="77"/>
    </row>
    <row r="29235" spans="16:30" ht="4.5" customHeight="1" x14ac:dyDescent="0.2">
      <c r="P29235" s="75"/>
      <c r="Q29235" s="75"/>
      <c r="W29235" s="75"/>
      <c r="AD29235" s="77"/>
    </row>
    <row r="29236" spans="16:30" ht="4.5" customHeight="1" x14ac:dyDescent="0.2">
      <c r="P29236" s="75"/>
      <c r="Q29236" s="75"/>
      <c r="W29236" s="75"/>
      <c r="AD29236" s="77"/>
    </row>
    <row r="29237" spans="16:30" ht="4.5" customHeight="1" x14ac:dyDescent="0.2">
      <c r="P29237" s="75"/>
      <c r="Q29237" s="75"/>
      <c r="W29237" s="75"/>
      <c r="AD29237" s="77"/>
    </row>
    <row r="29238" spans="16:30" ht="4.5" customHeight="1" x14ac:dyDescent="0.2">
      <c r="P29238" s="75"/>
      <c r="Q29238" s="75"/>
      <c r="W29238" s="75"/>
      <c r="AD29238" s="77"/>
    </row>
    <row r="29239" spans="16:30" ht="4.5" customHeight="1" x14ac:dyDescent="0.2">
      <c r="P29239" s="75"/>
      <c r="Q29239" s="75"/>
      <c r="W29239" s="75"/>
      <c r="AD29239" s="77"/>
    </row>
    <row r="29240" spans="16:30" ht="4.5" customHeight="1" x14ac:dyDescent="0.2">
      <c r="P29240" s="75"/>
      <c r="Q29240" s="75"/>
      <c r="W29240" s="75"/>
      <c r="AD29240" s="77"/>
    </row>
    <row r="29241" spans="16:30" ht="4.5" customHeight="1" x14ac:dyDescent="0.2">
      <c r="P29241" s="75"/>
      <c r="Q29241" s="75"/>
      <c r="W29241" s="75"/>
      <c r="AD29241" s="77"/>
    </row>
    <row r="29242" spans="16:30" ht="4.5" customHeight="1" x14ac:dyDescent="0.2">
      <c r="P29242" s="75"/>
      <c r="Q29242" s="75"/>
      <c r="W29242" s="75"/>
      <c r="AD29242" s="77"/>
    </row>
    <row r="29243" spans="16:30" ht="4.5" customHeight="1" x14ac:dyDescent="0.2">
      <c r="P29243" s="75"/>
      <c r="Q29243" s="75"/>
      <c r="W29243" s="75"/>
      <c r="AD29243" s="77"/>
    </row>
    <row r="29244" spans="16:30" ht="4.5" customHeight="1" x14ac:dyDescent="0.2">
      <c r="P29244" s="75"/>
      <c r="Q29244" s="75"/>
      <c r="W29244" s="75"/>
      <c r="AD29244" s="77"/>
    </row>
    <row r="29245" spans="16:30" ht="4.5" customHeight="1" x14ac:dyDescent="0.2">
      <c r="P29245" s="75"/>
      <c r="Q29245" s="75"/>
      <c r="W29245" s="75"/>
      <c r="AD29245" s="77"/>
    </row>
    <row r="29246" spans="16:30" ht="4.5" customHeight="1" x14ac:dyDescent="0.2">
      <c r="P29246" s="75"/>
      <c r="Q29246" s="75"/>
      <c r="W29246" s="75"/>
      <c r="AD29246" s="77"/>
    </row>
    <row r="29247" spans="16:30" ht="4.5" customHeight="1" x14ac:dyDescent="0.2">
      <c r="P29247" s="75"/>
      <c r="Q29247" s="75"/>
      <c r="W29247" s="75"/>
      <c r="AD29247" s="77"/>
    </row>
    <row r="29248" spans="16:30" ht="4.5" customHeight="1" x14ac:dyDescent="0.2">
      <c r="P29248" s="75"/>
      <c r="Q29248" s="75"/>
      <c r="W29248" s="75"/>
      <c r="AD29248" s="77"/>
    </row>
    <row r="29249" spans="16:30" ht="4.5" customHeight="1" x14ac:dyDescent="0.2">
      <c r="P29249" s="75"/>
      <c r="Q29249" s="75"/>
      <c r="W29249" s="75"/>
      <c r="AD29249" s="77"/>
    </row>
    <row r="29250" spans="16:30" ht="4.5" customHeight="1" x14ac:dyDescent="0.2">
      <c r="P29250" s="75"/>
      <c r="Q29250" s="75"/>
      <c r="W29250" s="75"/>
      <c r="AD29250" s="77"/>
    </row>
    <row r="29251" spans="16:30" ht="4.5" customHeight="1" x14ac:dyDescent="0.2">
      <c r="P29251" s="75"/>
      <c r="Q29251" s="75"/>
      <c r="W29251" s="75"/>
      <c r="AD29251" s="77"/>
    </row>
    <row r="29252" spans="16:30" ht="4.5" customHeight="1" x14ac:dyDescent="0.2">
      <c r="P29252" s="75"/>
      <c r="Q29252" s="75"/>
      <c r="W29252" s="75"/>
      <c r="AD29252" s="77"/>
    </row>
    <row r="29253" spans="16:30" ht="4.5" customHeight="1" x14ac:dyDescent="0.2">
      <c r="P29253" s="75"/>
      <c r="Q29253" s="75"/>
      <c r="W29253" s="75"/>
      <c r="AD29253" s="77"/>
    </row>
    <row r="29254" spans="16:30" ht="4.5" customHeight="1" x14ac:dyDescent="0.2">
      <c r="P29254" s="75"/>
      <c r="Q29254" s="75"/>
      <c r="W29254" s="75"/>
      <c r="AD29254" s="77"/>
    </row>
    <row r="29255" spans="16:30" ht="4.5" customHeight="1" x14ac:dyDescent="0.2">
      <c r="P29255" s="75"/>
      <c r="Q29255" s="75"/>
      <c r="W29255" s="75"/>
      <c r="AD29255" s="77"/>
    </row>
    <row r="29256" spans="16:30" ht="4.5" customHeight="1" x14ac:dyDescent="0.2">
      <c r="P29256" s="75"/>
      <c r="Q29256" s="75"/>
      <c r="W29256" s="75"/>
      <c r="AD29256" s="77"/>
    </row>
    <row r="29257" spans="16:30" ht="4.5" customHeight="1" x14ac:dyDescent="0.2">
      <c r="P29257" s="75"/>
      <c r="Q29257" s="75"/>
      <c r="W29257" s="75"/>
      <c r="AD29257" s="77"/>
    </row>
    <row r="29258" spans="16:30" ht="4.5" customHeight="1" x14ac:dyDescent="0.2">
      <c r="P29258" s="75"/>
      <c r="Q29258" s="75"/>
      <c r="W29258" s="75"/>
      <c r="AD29258" s="77"/>
    </row>
    <row r="29259" spans="16:30" ht="4.5" customHeight="1" x14ac:dyDescent="0.2">
      <c r="P29259" s="75"/>
      <c r="Q29259" s="75"/>
      <c r="W29259" s="75"/>
      <c r="AD29259" s="77"/>
    </row>
    <row r="29260" spans="16:30" ht="4.5" customHeight="1" x14ac:dyDescent="0.2">
      <c r="P29260" s="75"/>
      <c r="Q29260" s="75"/>
      <c r="W29260" s="75"/>
      <c r="AD29260" s="77"/>
    </row>
    <row r="29261" spans="16:30" ht="4.5" customHeight="1" x14ac:dyDescent="0.2">
      <c r="P29261" s="75"/>
      <c r="Q29261" s="75"/>
      <c r="W29261" s="75"/>
      <c r="AD29261" s="77"/>
    </row>
    <row r="29262" spans="16:30" ht="4.5" customHeight="1" x14ac:dyDescent="0.2">
      <c r="P29262" s="75"/>
      <c r="Q29262" s="75"/>
      <c r="W29262" s="75"/>
      <c r="AD29262" s="77"/>
    </row>
    <row r="29263" spans="16:30" ht="4.5" customHeight="1" x14ac:dyDescent="0.2">
      <c r="P29263" s="75"/>
      <c r="Q29263" s="75"/>
      <c r="W29263" s="75"/>
      <c r="AD29263" s="77"/>
    </row>
    <row r="29264" spans="16:30" ht="4.5" customHeight="1" x14ac:dyDescent="0.2">
      <c r="P29264" s="75"/>
      <c r="Q29264" s="75"/>
      <c r="W29264" s="75"/>
      <c r="AD29264" s="77"/>
    </row>
    <row r="29265" spans="16:30" ht="4.5" customHeight="1" x14ac:dyDescent="0.2">
      <c r="P29265" s="75"/>
      <c r="Q29265" s="75"/>
      <c r="W29265" s="75"/>
      <c r="AD29265" s="77"/>
    </row>
    <row r="29266" spans="16:30" ht="4.5" customHeight="1" x14ac:dyDescent="0.2">
      <c r="P29266" s="75"/>
      <c r="Q29266" s="75"/>
      <c r="W29266" s="75"/>
      <c r="AD29266" s="77"/>
    </row>
    <row r="29267" spans="16:30" ht="4.5" customHeight="1" x14ac:dyDescent="0.2">
      <c r="P29267" s="75"/>
      <c r="Q29267" s="75"/>
      <c r="W29267" s="75"/>
      <c r="AD29267" s="77"/>
    </row>
    <row r="29268" spans="16:30" ht="4.5" customHeight="1" x14ac:dyDescent="0.2">
      <c r="P29268" s="75"/>
      <c r="Q29268" s="75"/>
      <c r="W29268" s="75"/>
      <c r="AD29268" s="77"/>
    </row>
    <row r="29269" spans="16:30" ht="4.5" customHeight="1" x14ac:dyDescent="0.2">
      <c r="P29269" s="75"/>
      <c r="Q29269" s="75"/>
      <c r="W29269" s="75"/>
      <c r="AD29269" s="77"/>
    </row>
    <row r="29270" spans="16:30" ht="4.5" customHeight="1" x14ac:dyDescent="0.2">
      <c r="P29270" s="75"/>
      <c r="Q29270" s="75"/>
      <c r="W29270" s="75"/>
      <c r="AD29270" s="77"/>
    </row>
    <row r="29271" spans="16:30" ht="4.5" customHeight="1" x14ac:dyDescent="0.2">
      <c r="P29271" s="75"/>
      <c r="Q29271" s="75"/>
      <c r="W29271" s="75"/>
      <c r="AD29271" s="77"/>
    </row>
    <row r="29272" spans="16:30" ht="4.5" customHeight="1" x14ac:dyDescent="0.2">
      <c r="P29272" s="75"/>
      <c r="Q29272" s="75"/>
      <c r="W29272" s="75"/>
      <c r="AD29272" s="77"/>
    </row>
    <row r="29273" spans="16:30" ht="4.5" customHeight="1" x14ac:dyDescent="0.2">
      <c r="P29273" s="75"/>
      <c r="Q29273" s="75"/>
      <c r="W29273" s="75"/>
      <c r="AD29273" s="77"/>
    </row>
    <row r="29274" spans="16:30" ht="4.5" customHeight="1" x14ac:dyDescent="0.2">
      <c r="P29274" s="75"/>
      <c r="Q29274" s="75"/>
      <c r="W29274" s="75"/>
      <c r="AD29274" s="77"/>
    </row>
    <row r="29275" spans="16:30" ht="4.5" customHeight="1" x14ac:dyDescent="0.2">
      <c r="P29275" s="75"/>
      <c r="Q29275" s="75"/>
      <c r="W29275" s="75"/>
      <c r="AD29275" s="77"/>
    </row>
    <row r="29276" spans="16:30" ht="4.5" customHeight="1" x14ac:dyDescent="0.2">
      <c r="P29276" s="75"/>
      <c r="Q29276" s="75"/>
      <c r="W29276" s="75"/>
      <c r="AD29276" s="77"/>
    </row>
    <row r="29277" spans="16:30" ht="4.5" customHeight="1" x14ac:dyDescent="0.2">
      <c r="P29277" s="75"/>
      <c r="Q29277" s="75"/>
      <c r="W29277" s="75"/>
      <c r="AD29277" s="77"/>
    </row>
    <row r="29278" spans="16:30" ht="4.5" customHeight="1" x14ac:dyDescent="0.2">
      <c r="P29278" s="75"/>
      <c r="Q29278" s="75"/>
      <c r="W29278" s="75"/>
      <c r="AD29278" s="77"/>
    </row>
    <row r="29279" spans="16:30" ht="4.5" customHeight="1" x14ac:dyDescent="0.2">
      <c r="P29279" s="75"/>
      <c r="Q29279" s="75"/>
      <c r="W29279" s="75"/>
      <c r="AD29279" s="77"/>
    </row>
    <row r="29280" spans="16:30" ht="4.5" customHeight="1" x14ac:dyDescent="0.2">
      <c r="P29280" s="75"/>
      <c r="Q29280" s="75"/>
      <c r="W29280" s="75"/>
      <c r="AD29280" s="77"/>
    </row>
    <row r="29281" spans="16:30" ht="4.5" customHeight="1" x14ac:dyDescent="0.2">
      <c r="P29281" s="75"/>
      <c r="Q29281" s="75"/>
      <c r="W29281" s="75"/>
      <c r="AD29281" s="77"/>
    </row>
    <row r="29282" spans="16:30" ht="4.5" customHeight="1" x14ac:dyDescent="0.2">
      <c r="P29282" s="75"/>
      <c r="Q29282" s="75"/>
      <c r="W29282" s="75"/>
      <c r="AD29282" s="77"/>
    </row>
    <row r="29283" spans="16:30" ht="4.5" customHeight="1" x14ac:dyDescent="0.2">
      <c r="P29283" s="75"/>
      <c r="Q29283" s="75"/>
      <c r="W29283" s="75"/>
      <c r="AD29283" s="77"/>
    </row>
    <row r="29284" spans="16:30" ht="4.5" customHeight="1" x14ac:dyDescent="0.2">
      <c r="P29284" s="75"/>
      <c r="Q29284" s="75"/>
      <c r="W29284" s="75"/>
      <c r="AD29284" s="77"/>
    </row>
    <row r="29285" spans="16:30" ht="4.5" customHeight="1" x14ac:dyDescent="0.2">
      <c r="P29285" s="75"/>
      <c r="Q29285" s="75"/>
      <c r="W29285" s="75"/>
      <c r="AD29285" s="77"/>
    </row>
    <row r="29286" spans="16:30" ht="4.5" customHeight="1" x14ac:dyDescent="0.2">
      <c r="P29286" s="75"/>
      <c r="Q29286" s="75"/>
      <c r="W29286" s="75"/>
      <c r="AD29286" s="77"/>
    </row>
    <row r="29287" spans="16:30" ht="4.5" customHeight="1" x14ac:dyDescent="0.2">
      <c r="P29287" s="75"/>
      <c r="Q29287" s="75"/>
      <c r="W29287" s="75"/>
      <c r="AD29287" s="77"/>
    </row>
    <row r="29288" spans="16:30" ht="4.5" customHeight="1" x14ac:dyDescent="0.2">
      <c r="P29288" s="75"/>
      <c r="Q29288" s="75"/>
      <c r="W29288" s="75"/>
      <c r="AD29288" s="77"/>
    </row>
    <row r="29289" spans="16:30" ht="4.5" customHeight="1" x14ac:dyDescent="0.2">
      <c r="P29289" s="75"/>
      <c r="Q29289" s="75"/>
      <c r="W29289" s="75"/>
      <c r="AD29289" s="77"/>
    </row>
    <row r="29290" spans="16:30" ht="4.5" customHeight="1" x14ac:dyDescent="0.2">
      <c r="P29290" s="75"/>
      <c r="Q29290" s="75"/>
      <c r="W29290" s="75"/>
      <c r="AD29290" s="77"/>
    </row>
    <row r="29291" spans="16:30" ht="4.5" customHeight="1" x14ac:dyDescent="0.2">
      <c r="P29291" s="75"/>
      <c r="Q29291" s="75"/>
      <c r="W29291" s="75"/>
      <c r="AD29291" s="77"/>
    </row>
    <row r="29292" spans="16:30" ht="4.5" customHeight="1" x14ac:dyDescent="0.2">
      <c r="P29292" s="75"/>
      <c r="Q29292" s="75"/>
      <c r="W29292" s="75"/>
      <c r="AD29292" s="77"/>
    </row>
    <row r="29293" spans="16:30" ht="4.5" customHeight="1" x14ac:dyDescent="0.2">
      <c r="P29293" s="75"/>
      <c r="Q29293" s="75"/>
      <c r="W29293" s="75"/>
      <c r="AD29293" s="77"/>
    </row>
    <row r="29294" spans="16:30" ht="4.5" customHeight="1" x14ac:dyDescent="0.2">
      <c r="P29294" s="75"/>
      <c r="Q29294" s="75"/>
      <c r="W29294" s="75"/>
      <c r="AD29294" s="77"/>
    </row>
    <row r="29295" spans="16:30" ht="4.5" customHeight="1" x14ac:dyDescent="0.2">
      <c r="P29295" s="75"/>
      <c r="Q29295" s="75"/>
      <c r="W29295" s="75"/>
      <c r="AD29295" s="77"/>
    </row>
    <row r="29296" spans="16:30" ht="4.5" customHeight="1" x14ac:dyDescent="0.2">
      <c r="P29296" s="75"/>
      <c r="Q29296" s="75"/>
      <c r="W29296" s="75"/>
      <c r="AD29296" s="77"/>
    </row>
    <row r="29297" spans="16:30" ht="4.5" customHeight="1" x14ac:dyDescent="0.2">
      <c r="P29297" s="75"/>
      <c r="Q29297" s="75"/>
      <c r="W29297" s="75"/>
      <c r="AD29297" s="77"/>
    </row>
    <row r="29298" spans="16:30" ht="4.5" customHeight="1" x14ac:dyDescent="0.2">
      <c r="P29298" s="75"/>
      <c r="Q29298" s="75"/>
      <c r="W29298" s="75"/>
      <c r="AD29298" s="77"/>
    </row>
    <row r="29299" spans="16:30" ht="4.5" customHeight="1" x14ac:dyDescent="0.2">
      <c r="P29299" s="75"/>
      <c r="Q29299" s="75"/>
      <c r="W29299" s="75"/>
      <c r="AD29299" s="77"/>
    </row>
    <row r="29300" spans="16:30" ht="4.5" customHeight="1" x14ac:dyDescent="0.2">
      <c r="P29300" s="75"/>
      <c r="Q29300" s="75"/>
      <c r="W29300" s="75"/>
      <c r="AD29300" s="77"/>
    </row>
    <row r="29301" spans="16:30" ht="4.5" customHeight="1" x14ac:dyDescent="0.2">
      <c r="P29301" s="75"/>
      <c r="Q29301" s="75"/>
      <c r="W29301" s="75"/>
      <c r="AD29301" s="77"/>
    </row>
    <row r="29302" spans="16:30" ht="4.5" customHeight="1" x14ac:dyDescent="0.2">
      <c r="P29302" s="75"/>
      <c r="Q29302" s="75"/>
      <c r="W29302" s="75"/>
      <c r="AD29302" s="77"/>
    </row>
    <row r="29303" spans="16:30" ht="4.5" customHeight="1" x14ac:dyDescent="0.2">
      <c r="P29303" s="75"/>
      <c r="Q29303" s="75"/>
      <c r="W29303" s="75"/>
      <c r="AD29303" s="77"/>
    </row>
    <row r="29304" spans="16:30" ht="4.5" customHeight="1" x14ac:dyDescent="0.2">
      <c r="P29304" s="75"/>
      <c r="Q29304" s="75"/>
      <c r="W29304" s="75"/>
      <c r="AD29304" s="77"/>
    </row>
    <row r="29305" spans="16:30" ht="4.5" customHeight="1" x14ac:dyDescent="0.2">
      <c r="P29305" s="75"/>
      <c r="Q29305" s="75"/>
      <c r="W29305" s="75"/>
      <c r="AD29305" s="77"/>
    </row>
    <row r="29306" spans="16:30" ht="4.5" customHeight="1" x14ac:dyDescent="0.2">
      <c r="P29306" s="75"/>
      <c r="Q29306" s="75"/>
      <c r="W29306" s="75"/>
      <c r="AD29306" s="77"/>
    </row>
    <row r="29307" spans="16:30" ht="4.5" customHeight="1" x14ac:dyDescent="0.2">
      <c r="P29307" s="75"/>
      <c r="Q29307" s="75"/>
      <c r="W29307" s="75"/>
      <c r="AD29307" s="77"/>
    </row>
    <row r="29308" spans="16:30" ht="4.5" customHeight="1" x14ac:dyDescent="0.2">
      <c r="P29308" s="75"/>
      <c r="Q29308" s="75"/>
      <c r="W29308" s="75"/>
      <c r="AD29308" s="77"/>
    </row>
    <row r="29309" spans="16:30" ht="4.5" customHeight="1" x14ac:dyDescent="0.2">
      <c r="P29309" s="75"/>
      <c r="Q29309" s="75"/>
      <c r="W29309" s="75"/>
      <c r="AD29309" s="77"/>
    </row>
    <row r="29310" spans="16:30" ht="4.5" customHeight="1" x14ac:dyDescent="0.2">
      <c r="P29310" s="75"/>
      <c r="Q29310" s="75"/>
      <c r="W29310" s="75"/>
      <c r="AD29310" s="77"/>
    </row>
    <row r="29311" spans="16:30" ht="4.5" customHeight="1" x14ac:dyDescent="0.2">
      <c r="P29311" s="75"/>
      <c r="Q29311" s="75"/>
      <c r="W29311" s="75"/>
      <c r="AD29311" s="77"/>
    </row>
    <row r="29312" spans="16:30" ht="4.5" customHeight="1" x14ac:dyDescent="0.2">
      <c r="P29312" s="75"/>
      <c r="Q29312" s="75"/>
      <c r="W29312" s="75"/>
      <c r="AD29312" s="77"/>
    </row>
    <row r="29313" spans="16:30" ht="4.5" customHeight="1" x14ac:dyDescent="0.2">
      <c r="P29313" s="75"/>
      <c r="Q29313" s="75"/>
      <c r="W29313" s="75"/>
      <c r="AD29313" s="77"/>
    </row>
    <row r="29314" spans="16:30" ht="4.5" customHeight="1" x14ac:dyDescent="0.2">
      <c r="P29314" s="75"/>
      <c r="Q29314" s="75"/>
      <c r="W29314" s="75"/>
      <c r="AD29314" s="77"/>
    </row>
    <row r="29315" spans="16:30" ht="4.5" customHeight="1" x14ac:dyDescent="0.2">
      <c r="P29315" s="75"/>
      <c r="Q29315" s="75"/>
      <c r="W29315" s="75"/>
      <c r="AD29315" s="77"/>
    </row>
    <row r="29316" spans="16:30" ht="4.5" customHeight="1" x14ac:dyDescent="0.2">
      <c r="P29316" s="75"/>
      <c r="Q29316" s="75"/>
      <c r="W29316" s="75"/>
      <c r="AD29316" s="77"/>
    </row>
    <row r="29317" spans="16:30" ht="4.5" customHeight="1" x14ac:dyDescent="0.2">
      <c r="P29317" s="75"/>
      <c r="Q29317" s="75"/>
      <c r="W29317" s="75"/>
      <c r="AD29317" s="77"/>
    </row>
    <row r="29318" spans="16:30" ht="4.5" customHeight="1" x14ac:dyDescent="0.2">
      <c r="P29318" s="75"/>
      <c r="Q29318" s="75"/>
      <c r="W29318" s="75"/>
      <c r="AD29318" s="77"/>
    </row>
    <row r="29319" spans="16:30" ht="4.5" customHeight="1" x14ac:dyDescent="0.2">
      <c r="P29319" s="75"/>
      <c r="Q29319" s="75"/>
      <c r="W29319" s="75"/>
      <c r="AD29319" s="77"/>
    </row>
    <row r="29320" spans="16:30" ht="4.5" customHeight="1" x14ac:dyDescent="0.2">
      <c r="P29320" s="75"/>
      <c r="Q29320" s="75"/>
      <c r="W29320" s="75"/>
      <c r="AD29320" s="77"/>
    </row>
    <row r="29321" spans="16:30" ht="4.5" customHeight="1" x14ac:dyDescent="0.2">
      <c r="P29321" s="75"/>
      <c r="Q29321" s="75"/>
      <c r="W29321" s="75"/>
      <c r="AD29321" s="77"/>
    </row>
    <row r="29322" spans="16:30" ht="4.5" customHeight="1" x14ac:dyDescent="0.2">
      <c r="P29322" s="75"/>
      <c r="Q29322" s="75"/>
      <c r="W29322" s="75"/>
      <c r="AD29322" s="77"/>
    </row>
    <row r="29323" spans="16:30" ht="4.5" customHeight="1" x14ac:dyDescent="0.2">
      <c r="P29323" s="75"/>
      <c r="Q29323" s="75"/>
      <c r="W29323" s="75"/>
      <c r="AD29323" s="77"/>
    </row>
    <row r="29324" spans="16:30" ht="4.5" customHeight="1" x14ac:dyDescent="0.2">
      <c r="P29324" s="75"/>
      <c r="Q29324" s="75"/>
      <c r="W29324" s="75"/>
      <c r="AD29324" s="77"/>
    </row>
    <row r="29325" spans="16:30" ht="4.5" customHeight="1" x14ac:dyDescent="0.2">
      <c r="P29325" s="75"/>
      <c r="Q29325" s="75"/>
      <c r="W29325" s="75"/>
      <c r="AD29325" s="77"/>
    </row>
    <row r="29326" spans="16:30" ht="4.5" customHeight="1" x14ac:dyDescent="0.2">
      <c r="P29326" s="75"/>
      <c r="Q29326" s="75"/>
      <c r="W29326" s="75"/>
      <c r="AD29326" s="77"/>
    </row>
    <row r="29327" spans="16:30" ht="4.5" customHeight="1" x14ac:dyDescent="0.2">
      <c r="P29327" s="75"/>
      <c r="Q29327" s="75"/>
      <c r="W29327" s="75"/>
      <c r="AD29327" s="77"/>
    </row>
    <row r="29328" spans="16:30" ht="4.5" customHeight="1" x14ac:dyDescent="0.2">
      <c r="P29328" s="75"/>
      <c r="Q29328" s="75"/>
      <c r="W29328" s="75"/>
      <c r="AD29328" s="77"/>
    </row>
    <row r="29329" spans="16:30" ht="4.5" customHeight="1" x14ac:dyDescent="0.2">
      <c r="P29329" s="75"/>
      <c r="Q29329" s="75"/>
      <c r="W29329" s="75"/>
      <c r="AD29329" s="77"/>
    </row>
    <row r="29330" spans="16:30" ht="4.5" customHeight="1" x14ac:dyDescent="0.2">
      <c r="P29330" s="75"/>
      <c r="Q29330" s="75"/>
      <c r="W29330" s="75"/>
      <c r="AD29330" s="77"/>
    </row>
    <row r="29331" spans="16:30" ht="4.5" customHeight="1" x14ac:dyDescent="0.2">
      <c r="P29331" s="75"/>
      <c r="Q29331" s="75"/>
      <c r="W29331" s="75"/>
      <c r="AD29331" s="77"/>
    </row>
    <row r="29332" spans="16:30" ht="4.5" customHeight="1" x14ac:dyDescent="0.2">
      <c r="P29332" s="75"/>
      <c r="Q29332" s="75"/>
      <c r="W29332" s="75"/>
      <c r="AD29332" s="77"/>
    </row>
    <row r="29333" spans="16:30" ht="4.5" customHeight="1" x14ac:dyDescent="0.2">
      <c r="P29333" s="75"/>
      <c r="Q29333" s="75"/>
      <c r="W29333" s="75"/>
      <c r="AD29333" s="77"/>
    </row>
    <row r="29334" spans="16:30" ht="4.5" customHeight="1" x14ac:dyDescent="0.2">
      <c r="P29334" s="75"/>
      <c r="Q29334" s="75"/>
      <c r="W29334" s="75"/>
      <c r="AD29334" s="77"/>
    </row>
    <row r="29335" spans="16:30" ht="4.5" customHeight="1" x14ac:dyDescent="0.2">
      <c r="P29335" s="75"/>
      <c r="Q29335" s="75"/>
      <c r="W29335" s="75"/>
      <c r="AD29335" s="77"/>
    </row>
    <row r="29336" spans="16:30" ht="4.5" customHeight="1" x14ac:dyDescent="0.2">
      <c r="P29336" s="75"/>
      <c r="Q29336" s="75"/>
      <c r="W29336" s="75"/>
      <c r="AD29336" s="77"/>
    </row>
    <row r="29337" spans="16:30" ht="4.5" customHeight="1" x14ac:dyDescent="0.2">
      <c r="P29337" s="75"/>
      <c r="Q29337" s="75"/>
      <c r="W29337" s="75"/>
      <c r="AD29337" s="77"/>
    </row>
    <row r="29338" spans="16:30" ht="4.5" customHeight="1" x14ac:dyDescent="0.2">
      <c r="P29338" s="75"/>
      <c r="Q29338" s="75"/>
      <c r="W29338" s="75"/>
      <c r="AD29338" s="77"/>
    </row>
    <row r="29339" spans="16:30" ht="4.5" customHeight="1" x14ac:dyDescent="0.2">
      <c r="P29339" s="75"/>
      <c r="Q29339" s="75"/>
      <c r="W29339" s="75"/>
      <c r="AD29339" s="77"/>
    </row>
    <row r="29340" spans="16:30" ht="4.5" customHeight="1" x14ac:dyDescent="0.2">
      <c r="P29340" s="75"/>
      <c r="Q29340" s="75"/>
      <c r="W29340" s="75"/>
      <c r="AD29340" s="77"/>
    </row>
    <row r="29341" spans="16:30" ht="4.5" customHeight="1" x14ac:dyDescent="0.2">
      <c r="P29341" s="75"/>
      <c r="Q29341" s="75"/>
      <c r="W29341" s="75"/>
      <c r="AD29341" s="77"/>
    </row>
    <row r="29342" spans="16:30" ht="4.5" customHeight="1" x14ac:dyDescent="0.2">
      <c r="P29342" s="75"/>
      <c r="Q29342" s="75"/>
      <c r="W29342" s="75"/>
      <c r="AD29342" s="77"/>
    </row>
    <row r="29343" spans="16:30" ht="4.5" customHeight="1" x14ac:dyDescent="0.2">
      <c r="P29343" s="75"/>
      <c r="Q29343" s="75"/>
      <c r="W29343" s="75"/>
      <c r="AD29343" s="77"/>
    </row>
    <row r="29344" spans="16:30" ht="4.5" customHeight="1" x14ac:dyDescent="0.2">
      <c r="P29344" s="75"/>
      <c r="Q29344" s="75"/>
      <c r="W29344" s="75"/>
      <c r="AD29344" s="77"/>
    </row>
    <row r="29345" spans="16:30" ht="4.5" customHeight="1" x14ac:dyDescent="0.2">
      <c r="P29345" s="75"/>
      <c r="Q29345" s="75"/>
      <c r="W29345" s="75"/>
      <c r="AD29345" s="77"/>
    </row>
    <row r="29346" spans="16:30" ht="4.5" customHeight="1" x14ac:dyDescent="0.2">
      <c r="P29346" s="75"/>
      <c r="Q29346" s="75"/>
      <c r="W29346" s="75"/>
      <c r="AD29346" s="77"/>
    </row>
    <row r="29347" spans="16:30" ht="4.5" customHeight="1" x14ac:dyDescent="0.2">
      <c r="P29347" s="75"/>
      <c r="Q29347" s="75"/>
      <c r="W29347" s="75"/>
      <c r="AD29347" s="77"/>
    </row>
    <row r="29348" spans="16:30" ht="4.5" customHeight="1" x14ac:dyDescent="0.2">
      <c r="P29348" s="75"/>
      <c r="Q29348" s="75"/>
      <c r="W29348" s="75"/>
      <c r="AD29348" s="77"/>
    </row>
    <row r="29349" spans="16:30" ht="4.5" customHeight="1" x14ac:dyDescent="0.2">
      <c r="P29349" s="75"/>
      <c r="Q29349" s="75"/>
      <c r="W29349" s="75"/>
      <c r="AD29349" s="77"/>
    </row>
    <row r="29350" spans="16:30" ht="4.5" customHeight="1" x14ac:dyDescent="0.2">
      <c r="P29350" s="75"/>
      <c r="Q29350" s="75"/>
      <c r="W29350" s="75"/>
      <c r="AD29350" s="77"/>
    </row>
    <row r="29351" spans="16:30" ht="4.5" customHeight="1" x14ac:dyDescent="0.2">
      <c r="P29351" s="75"/>
      <c r="Q29351" s="75"/>
      <c r="W29351" s="75"/>
      <c r="AD29351" s="77"/>
    </row>
    <row r="29352" spans="16:30" ht="4.5" customHeight="1" x14ac:dyDescent="0.2">
      <c r="P29352" s="75"/>
      <c r="Q29352" s="75"/>
      <c r="W29352" s="75"/>
      <c r="AD29352" s="77"/>
    </row>
    <row r="29353" spans="16:30" ht="4.5" customHeight="1" x14ac:dyDescent="0.2">
      <c r="P29353" s="75"/>
      <c r="Q29353" s="75"/>
      <c r="W29353" s="75"/>
      <c r="AD29353" s="77"/>
    </row>
    <row r="29354" spans="16:30" ht="4.5" customHeight="1" x14ac:dyDescent="0.2">
      <c r="P29354" s="75"/>
      <c r="Q29354" s="75"/>
      <c r="W29354" s="75"/>
      <c r="AD29354" s="77"/>
    </row>
    <row r="29355" spans="16:30" ht="4.5" customHeight="1" x14ac:dyDescent="0.2">
      <c r="P29355" s="75"/>
      <c r="Q29355" s="75"/>
      <c r="W29355" s="75"/>
      <c r="AD29355" s="77"/>
    </row>
    <row r="29356" spans="16:30" ht="4.5" customHeight="1" x14ac:dyDescent="0.2">
      <c r="P29356" s="75"/>
      <c r="Q29356" s="75"/>
      <c r="W29356" s="75"/>
      <c r="AD29356" s="77"/>
    </row>
    <row r="29357" spans="16:30" ht="4.5" customHeight="1" x14ac:dyDescent="0.2">
      <c r="P29357" s="75"/>
      <c r="Q29357" s="75"/>
      <c r="W29357" s="75"/>
      <c r="AD29357" s="77"/>
    </row>
    <row r="29358" spans="16:30" ht="4.5" customHeight="1" x14ac:dyDescent="0.2">
      <c r="P29358" s="75"/>
      <c r="Q29358" s="75"/>
      <c r="W29358" s="75"/>
      <c r="AD29358" s="77"/>
    </row>
    <row r="29359" spans="16:30" ht="4.5" customHeight="1" x14ac:dyDescent="0.2">
      <c r="P29359" s="75"/>
      <c r="Q29359" s="75"/>
      <c r="W29359" s="75"/>
      <c r="AD29359" s="77"/>
    </row>
    <row r="29360" spans="16:30" ht="4.5" customHeight="1" x14ac:dyDescent="0.2">
      <c r="P29360" s="75"/>
      <c r="Q29360" s="75"/>
      <c r="W29360" s="75"/>
      <c r="AD29360" s="77"/>
    </row>
    <row r="29361" spans="16:30" ht="4.5" customHeight="1" x14ac:dyDescent="0.2">
      <c r="P29361" s="75"/>
      <c r="Q29361" s="75"/>
      <c r="W29361" s="75"/>
      <c r="AD29361" s="77"/>
    </row>
    <row r="29362" spans="16:30" ht="4.5" customHeight="1" x14ac:dyDescent="0.2">
      <c r="P29362" s="75"/>
      <c r="Q29362" s="75"/>
      <c r="W29362" s="75"/>
      <c r="AD29362" s="77"/>
    </row>
    <row r="29363" spans="16:30" ht="4.5" customHeight="1" x14ac:dyDescent="0.2">
      <c r="P29363" s="75"/>
      <c r="Q29363" s="75"/>
      <c r="W29363" s="75"/>
      <c r="AD29363" s="77"/>
    </row>
    <row r="29364" spans="16:30" ht="4.5" customHeight="1" x14ac:dyDescent="0.2">
      <c r="P29364" s="75"/>
      <c r="Q29364" s="75"/>
      <c r="W29364" s="75"/>
      <c r="AD29364" s="77"/>
    </row>
    <row r="29365" spans="16:30" ht="4.5" customHeight="1" x14ac:dyDescent="0.2">
      <c r="P29365" s="75"/>
      <c r="Q29365" s="75"/>
      <c r="W29365" s="75"/>
      <c r="AD29365" s="77"/>
    </row>
    <row r="29366" spans="16:30" ht="4.5" customHeight="1" x14ac:dyDescent="0.2">
      <c r="P29366" s="75"/>
      <c r="Q29366" s="75"/>
      <c r="W29366" s="75"/>
      <c r="AD29366" s="77"/>
    </row>
    <row r="29367" spans="16:30" ht="4.5" customHeight="1" x14ac:dyDescent="0.2">
      <c r="P29367" s="75"/>
      <c r="Q29367" s="75"/>
      <c r="W29367" s="75"/>
      <c r="AD29367" s="77"/>
    </row>
    <row r="29368" spans="16:30" ht="4.5" customHeight="1" x14ac:dyDescent="0.2">
      <c r="P29368" s="75"/>
      <c r="Q29368" s="75"/>
      <c r="W29368" s="75"/>
      <c r="AD29368" s="77"/>
    </row>
    <row r="29369" spans="16:30" ht="4.5" customHeight="1" x14ac:dyDescent="0.2">
      <c r="P29369" s="75"/>
      <c r="Q29369" s="75"/>
      <c r="W29369" s="75"/>
      <c r="AD29369" s="77"/>
    </row>
    <row r="29370" spans="16:30" ht="4.5" customHeight="1" x14ac:dyDescent="0.2">
      <c r="P29370" s="75"/>
      <c r="Q29370" s="75"/>
      <c r="W29370" s="75"/>
      <c r="AD29370" s="77"/>
    </row>
    <row r="29371" spans="16:30" ht="4.5" customHeight="1" x14ac:dyDescent="0.2">
      <c r="P29371" s="75"/>
      <c r="Q29371" s="75"/>
      <c r="W29371" s="75"/>
      <c r="AD29371" s="77"/>
    </row>
    <row r="29372" spans="16:30" ht="4.5" customHeight="1" x14ac:dyDescent="0.2">
      <c r="P29372" s="75"/>
      <c r="Q29372" s="75"/>
      <c r="W29372" s="75"/>
      <c r="AD29372" s="77"/>
    </row>
    <row r="29373" spans="16:30" ht="4.5" customHeight="1" x14ac:dyDescent="0.2">
      <c r="P29373" s="75"/>
      <c r="Q29373" s="75"/>
      <c r="W29373" s="75"/>
      <c r="AD29373" s="77"/>
    </row>
    <row r="29374" spans="16:30" ht="4.5" customHeight="1" x14ac:dyDescent="0.2">
      <c r="P29374" s="75"/>
      <c r="Q29374" s="75"/>
      <c r="W29374" s="75"/>
      <c r="AD29374" s="77"/>
    </row>
    <row r="29375" spans="16:30" ht="4.5" customHeight="1" x14ac:dyDescent="0.2">
      <c r="P29375" s="75"/>
      <c r="Q29375" s="75"/>
      <c r="W29375" s="75"/>
      <c r="AD29375" s="77"/>
    </row>
    <row r="29376" spans="16:30" ht="4.5" customHeight="1" x14ac:dyDescent="0.2">
      <c r="P29376" s="75"/>
      <c r="Q29376" s="75"/>
      <c r="W29376" s="75"/>
      <c r="AD29376" s="77"/>
    </row>
    <row r="29377" spans="16:30" ht="4.5" customHeight="1" x14ac:dyDescent="0.2">
      <c r="P29377" s="75"/>
      <c r="Q29377" s="75"/>
      <c r="W29377" s="75"/>
      <c r="AD29377" s="77"/>
    </row>
    <row r="29378" spans="16:30" ht="4.5" customHeight="1" x14ac:dyDescent="0.2">
      <c r="P29378" s="75"/>
      <c r="Q29378" s="75"/>
      <c r="W29378" s="75"/>
      <c r="AD29378" s="77"/>
    </row>
    <row r="29379" spans="16:30" ht="4.5" customHeight="1" x14ac:dyDescent="0.2">
      <c r="P29379" s="75"/>
      <c r="Q29379" s="75"/>
      <c r="W29379" s="75"/>
      <c r="AD29379" s="77"/>
    </row>
    <row r="29380" spans="16:30" ht="4.5" customHeight="1" x14ac:dyDescent="0.2">
      <c r="P29380" s="75"/>
      <c r="Q29380" s="75"/>
      <c r="W29380" s="75"/>
      <c r="AD29380" s="77"/>
    </row>
    <row r="29381" spans="16:30" ht="4.5" customHeight="1" x14ac:dyDescent="0.2">
      <c r="P29381" s="75"/>
      <c r="Q29381" s="75"/>
      <c r="W29381" s="75"/>
      <c r="AD29381" s="77"/>
    </row>
    <row r="29382" spans="16:30" ht="4.5" customHeight="1" x14ac:dyDescent="0.2">
      <c r="P29382" s="75"/>
      <c r="Q29382" s="75"/>
      <c r="W29382" s="75"/>
      <c r="AD29382" s="77"/>
    </row>
    <row r="29383" spans="16:30" ht="4.5" customHeight="1" x14ac:dyDescent="0.2">
      <c r="P29383" s="75"/>
      <c r="Q29383" s="75"/>
      <c r="W29383" s="75"/>
      <c r="AD29383" s="77"/>
    </row>
    <row r="29384" spans="16:30" ht="4.5" customHeight="1" x14ac:dyDescent="0.2">
      <c r="P29384" s="75"/>
      <c r="Q29384" s="75"/>
      <c r="W29384" s="75"/>
      <c r="AD29384" s="77"/>
    </row>
    <row r="29385" spans="16:30" ht="4.5" customHeight="1" x14ac:dyDescent="0.2">
      <c r="P29385" s="75"/>
      <c r="Q29385" s="75"/>
      <c r="W29385" s="75"/>
      <c r="AD29385" s="77"/>
    </row>
    <row r="29386" spans="16:30" ht="4.5" customHeight="1" x14ac:dyDescent="0.2">
      <c r="P29386" s="75"/>
      <c r="Q29386" s="75"/>
      <c r="W29386" s="75"/>
      <c r="AD29386" s="77"/>
    </row>
    <row r="29387" spans="16:30" ht="4.5" customHeight="1" x14ac:dyDescent="0.2">
      <c r="P29387" s="75"/>
      <c r="Q29387" s="75"/>
      <c r="W29387" s="75"/>
      <c r="AD29387" s="77"/>
    </row>
    <row r="29388" spans="16:30" ht="4.5" customHeight="1" x14ac:dyDescent="0.2">
      <c r="P29388" s="75"/>
      <c r="Q29388" s="75"/>
      <c r="W29388" s="75"/>
      <c r="AD29388" s="77"/>
    </row>
    <row r="29389" spans="16:30" ht="4.5" customHeight="1" x14ac:dyDescent="0.2">
      <c r="P29389" s="75"/>
      <c r="Q29389" s="75"/>
      <c r="W29389" s="75"/>
      <c r="AD29389" s="77"/>
    </row>
    <row r="29390" spans="16:30" ht="4.5" customHeight="1" x14ac:dyDescent="0.2">
      <c r="P29390" s="75"/>
      <c r="Q29390" s="75"/>
      <c r="W29390" s="75"/>
      <c r="AD29390" s="77"/>
    </row>
    <row r="29391" spans="16:30" ht="4.5" customHeight="1" x14ac:dyDescent="0.2">
      <c r="P29391" s="75"/>
      <c r="Q29391" s="75"/>
      <c r="W29391" s="75"/>
      <c r="AD29391" s="77"/>
    </row>
    <row r="29392" spans="16:30" ht="4.5" customHeight="1" x14ac:dyDescent="0.2">
      <c r="P29392" s="75"/>
      <c r="Q29392" s="75"/>
      <c r="W29392" s="75"/>
      <c r="AD29392" s="77"/>
    </row>
    <row r="29393" spans="16:30" ht="4.5" customHeight="1" x14ac:dyDescent="0.2">
      <c r="P29393" s="75"/>
      <c r="Q29393" s="75"/>
      <c r="W29393" s="75"/>
      <c r="AD29393" s="77"/>
    </row>
    <row r="29394" spans="16:30" ht="4.5" customHeight="1" x14ac:dyDescent="0.2">
      <c r="P29394" s="75"/>
      <c r="Q29394" s="75"/>
      <c r="W29394" s="75"/>
      <c r="AD29394" s="77"/>
    </row>
    <row r="29395" spans="16:30" ht="4.5" customHeight="1" x14ac:dyDescent="0.2">
      <c r="P29395" s="75"/>
      <c r="Q29395" s="75"/>
      <c r="W29395" s="75"/>
      <c r="AD29395" s="77"/>
    </row>
    <row r="29396" spans="16:30" ht="4.5" customHeight="1" x14ac:dyDescent="0.2">
      <c r="P29396" s="75"/>
      <c r="Q29396" s="75"/>
      <c r="W29396" s="75"/>
      <c r="AD29396" s="77"/>
    </row>
    <row r="29397" spans="16:30" ht="4.5" customHeight="1" x14ac:dyDescent="0.2">
      <c r="P29397" s="75"/>
      <c r="Q29397" s="75"/>
      <c r="W29397" s="75"/>
      <c r="AD29397" s="77"/>
    </row>
    <row r="29398" spans="16:30" ht="4.5" customHeight="1" x14ac:dyDescent="0.2">
      <c r="P29398" s="75"/>
      <c r="Q29398" s="75"/>
      <c r="W29398" s="75"/>
      <c r="AD29398" s="77"/>
    </row>
    <row r="29399" spans="16:30" ht="4.5" customHeight="1" x14ac:dyDescent="0.2">
      <c r="P29399" s="75"/>
      <c r="Q29399" s="75"/>
      <c r="W29399" s="75"/>
      <c r="AD29399" s="77"/>
    </row>
    <row r="29400" spans="16:30" ht="4.5" customHeight="1" x14ac:dyDescent="0.2">
      <c r="P29400" s="75"/>
      <c r="Q29400" s="75"/>
      <c r="W29400" s="75"/>
      <c r="AD29400" s="77"/>
    </row>
    <row r="29401" spans="16:30" ht="4.5" customHeight="1" x14ac:dyDescent="0.2">
      <c r="P29401" s="75"/>
      <c r="Q29401" s="75"/>
      <c r="W29401" s="75"/>
      <c r="AD29401" s="77"/>
    </row>
    <row r="29402" spans="16:30" ht="4.5" customHeight="1" x14ac:dyDescent="0.2">
      <c r="P29402" s="75"/>
      <c r="Q29402" s="75"/>
      <c r="W29402" s="75"/>
      <c r="AD29402" s="77"/>
    </row>
    <row r="29403" spans="16:30" ht="4.5" customHeight="1" x14ac:dyDescent="0.2">
      <c r="P29403" s="75"/>
      <c r="Q29403" s="75"/>
      <c r="W29403" s="75"/>
      <c r="AD29403" s="77"/>
    </row>
    <row r="29404" spans="16:30" ht="4.5" customHeight="1" x14ac:dyDescent="0.2">
      <c r="P29404" s="75"/>
      <c r="Q29404" s="75"/>
      <c r="W29404" s="75"/>
      <c r="AD29404" s="77"/>
    </row>
    <row r="29405" spans="16:30" ht="4.5" customHeight="1" x14ac:dyDescent="0.2">
      <c r="P29405" s="75"/>
      <c r="Q29405" s="75"/>
      <c r="W29405" s="75"/>
      <c r="AD29405" s="77"/>
    </row>
    <row r="29406" spans="16:30" ht="4.5" customHeight="1" x14ac:dyDescent="0.2">
      <c r="P29406" s="75"/>
      <c r="Q29406" s="75"/>
      <c r="W29406" s="75"/>
      <c r="AD29406" s="77"/>
    </row>
    <row r="29407" spans="16:30" ht="4.5" customHeight="1" x14ac:dyDescent="0.2">
      <c r="P29407" s="75"/>
      <c r="Q29407" s="75"/>
      <c r="W29407" s="75"/>
      <c r="AD29407" s="77"/>
    </row>
    <row r="29408" spans="16:30" ht="4.5" customHeight="1" x14ac:dyDescent="0.2">
      <c r="P29408" s="75"/>
      <c r="Q29408" s="75"/>
      <c r="W29408" s="75"/>
      <c r="AD29408" s="77"/>
    </row>
    <row r="29409" spans="16:30" ht="4.5" customHeight="1" x14ac:dyDescent="0.2">
      <c r="P29409" s="75"/>
      <c r="Q29409" s="75"/>
      <c r="W29409" s="75"/>
      <c r="AD29409" s="77"/>
    </row>
    <row r="29410" spans="16:30" ht="4.5" customHeight="1" x14ac:dyDescent="0.2">
      <c r="P29410" s="75"/>
      <c r="Q29410" s="75"/>
      <c r="W29410" s="75"/>
      <c r="AD29410" s="77"/>
    </row>
    <row r="29411" spans="16:30" ht="4.5" customHeight="1" x14ac:dyDescent="0.2">
      <c r="P29411" s="75"/>
      <c r="Q29411" s="75"/>
      <c r="W29411" s="75"/>
      <c r="AD29411" s="77"/>
    </row>
    <row r="29412" spans="16:30" ht="4.5" customHeight="1" x14ac:dyDescent="0.2">
      <c r="P29412" s="75"/>
      <c r="Q29412" s="75"/>
      <c r="W29412" s="75"/>
      <c r="AD29412" s="77"/>
    </row>
    <row r="29413" spans="16:30" ht="4.5" customHeight="1" x14ac:dyDescent="0.2">
      <c r="P29413" s="75"/>
      <c r="Q29413" s="75"/>
      <c r="W29413" s="75"/>
      <c r="AD29413" s="77"/>
    </row>
    <row r="29414" spans="16:30" ht="4.5" customHeight="1" x14ac:dyDescent="0.2">
      <c r="P29414" s="75"/>
      <c r="Q29414" s="75"/>
      <c r="W29414" s="75"/>
      <c r="AD29414" s="77"/>
    </row>
    <row r="29415" spans="16:30" ht="4.5" customHeight="1" x14ac:dyDescent="0.2">
      <c r="P29415" s="75"/>
      <c r="Q29415" s="75"/>
      <c r="W29415" s="75"/>
      <c r="AD29415" s="77"/>
    </row>
    <row r="29416" spans="16:30" ht="4.5" customHeight="1" x14ac:dyDescent="0.2">
      <c r="P29416" s="75"/>
      <c r="Q29416" s="75"/>
      <c r="W29416" s="75"/>
      <c r="AD29416" s="77"/>
    </row>
    <row r="29417" spans="16:30" ht="4.5" customHeight="1" x14ac:dyDescent="0.2">
      <c r="P29417" s="75"/>
      <c r="Q29417" s="75"/>
      <c r="W29417" s="75"/>
      <c r="AD29417" s="77"/>
    </row>
    <row r="29418" spans="16:30" ht="4.5" customHeight="1" x14ac:dyDescent="0.2">
      <c r="P29418" s="75"/>
      <c r="Q29418" s="75"/>
      <c r="W29418" s="75"/>
      <c r="AD29418" s="77"/>
    </row>
    <row r="29419" spans="16:30" ht="4.5" customHeight="1" x14ac:dyDescent="0.2">
      <c r="P29419" s="75"/>
      <c r="Q29419" s="75"/>
      <c r="W29419" s="75"/>
      <c r="AD29419" s="77"/>
    </row>
    <row r="29420" spans="16:30" ht="4.5" customHeight="1" x14ac:dyDescent="0.2">
      <c r="P29420" s="75"/>
      <c r="Q29420" s="75"/>
      <c r="W29420" s="75"/>
      <c r="AD29420" s="77"/>
    </row>
    <row r="29421" spans="16:30" ht="4.5" customHeight="1" x14ac:dyDescent="0.2">
      <c r="P29421" s="75"/>
      <c r="Q29421" s="75"/>
      <c r="W29421" s="75"/>
      <c r="AD29421" s="77"/>
    </row>
    <row r="29422" spans="16:30" ht="4.5" customHeight="1" x14ac:dyDescent="0.2">
      <c r="P29422" s="75"/>
      <c r="Q29422" s="75"/>
      <c r="W29422" s="75"/>
      <c r="AD29422" s="77"/>
    </row>
    <row r="29423" spans="16:30" ht="4.5" customHeight="1" x14ac:dyDescent="0.2">
      <c r="P29423" s="75"/>
      <c r="Q29423" s="75"/>
      <c r="W29423" s="75"/>
      <c r="AD29423" s="77"/>
    </row>
    <row r="29424" spans="16:30" ht="4.5" customHeight="1" x14ac:dyDescent="0.2">
      <c r="P29424" s="75"/>
      <c r="Q29424" s="75"/>
      <c r="W29424" s="75"/>
      <c r="AD29424" s="77"/>
    </row>
    <row r="29425" spans="16:30" ht="4.5" customHeight="1" x14ac:dyDescent="0.2">
      <c r="P29425" s="75"/>
      <c r="Q29425" s="75"/>
      <c r="W29425" s="75"/>
      <c r="AD29425" s="77"/>
    </row>
    <row r="29426" spans="16:30" ht="4.5" customHeight="1" x14ac:dyDescent="0.2">
      <c r="P29426" s="75"/>
      <c r="Q29426" s="75"/>
      <c r="W29426" s="75"/>
      <c r="AD29426" s="77"/>
    </row>
    <row r="29427" spans="16:30" ht="4.5" customHeight="1" x14ac:dyDescent="0.2">
      <c r="P29427" s="75"/>
      <c r="Q29427" s="75"/>
      <c r="W29427" s="75"/>
      <c r="AD29427" s="77"/>
    </row>
    <row r="29428" spans="16:30" ht="4.5" customHeight="1" x14ac:dyDescent="0.2">
      <c r="P29428" s="75"/>
      <c r="Q29428" s="75"/>
      <c r="W29428" s="75"/>
      <c r="AD29428" s="77"/>
    </row>
    <row r="29429" spans="16:30" ht="4.5" customHeight="1" x14ac:dyDescent="0.2">
      <c r="P29429" s="75"/>
      <c r="Q29429" s="75"/>
      <c r="W29429" s="75"/>
      <c r="AD29429" s="77"/>
    </row>
    <row r="29430" spans="16:30" ht="4.5" customHeight="1" x14ac:dyDescent="0.2">
      <c r="P29430" s="75"/>
      <c r="Q29430" s="75"/>
      <c r="W29430" s="75"/>
      <c r="AD29430" s="77"/>
    </row>
    <row r="29431" spans="16:30" ht="4.5" customHeight="1" x14ac:dyDescent="0.2">
      <c r="P29431" s="75"/>
      <c r="Q29431" s="75"/>
      <c r="W29431" s="75"/>
      <c r="AD29431" s="77"/>
    </row>
    <row r="29432" spans="16:30" ht="4.5" customHeight="1" x14ac:dyDescent="0.2">
      <c r="P29432" s="75"/>
      <c r="Q29432" s="75"/>
      <c r="W29432" s="75"/>
      <c r="AD29432" s="77"/>
    </row>
    <row r="29433" spans="16:30" ht="4.5" customHeight="1" x14ac:dyDescent="0.2">
      <c r="P29433" s="75"/>
      <c r="Q29433" s="75"/>
      <c r="W29433" s="75"/>
      <c r="AD29433" s="77"/>
    </row>
    <row r="29434" spans="16:30" ht="4.5" customHeight="1" x14ac:dyDescent="0.2">
      <c r="P29434" s="75"/>
      <c r="Q29434" s="75"/>
      <c r="W29434" s="75"/>
      <c r="AD29434" s="77"/>
    </row>
    <row r="29435" spans="16:30" ht="4.5" customHeight="1" x14ac:dyDescent="0.2">
      <c r="P29435" s="75"/>
      <c r="Q29435" s="75"/>
      <c r="W29435" s="75"/>
      <c r="AD29435" s="77"/>
    </row>
    <row r="29436" spans="16:30" ht="4.5" customHeight="1" x14ac:dyDescent="0.2">
      <c r="P29436" s="75"/>
      <c r="Q29436" s="75"/>
      <c r="W29436" s="75"/>
      <c r="AD29436" s="77"/>
    </row>
    <row r="29437" spans="16:30" ht="4.5" customHeight="1" x14ac:dyDescent="0.2">
      <c r="P29437" s="75"/>
      <c r="Q29437" s="75"/>
      <c r="W29437" s="75"/>
      <c r="AD29437" s="77"/>
    </row>
    <row r="29438" spans="16:30" ht="4.5" customHeight="1" x14ac:dyDescent="0.2">
      <c r="P29438" s="75"/>
      <c r="Q29438" s="75"/>
      <c r="W29438" s="75"/>
      <c r="AD29438" s="77"/>
    </row>
    <row r="29439" spans="16:30" ht="4.5" customHeight="1" x14ac:dyDescent="0.2">
      <c r="P29439" s="75"/>
      <c r="Q29439" s="75"/>
      <c r="W29439" s="75"/>
      <c r="AD29439" s="77"/>
    </row>
    <row r="29440" spans="16:30" ht="4.5" customHeight="1" x14ac:dyDescent="0.2">
      <c r="P29440" s="75"/>
      <c r="Q29440" s="75"/>
      <c r="W29440" s="75"/>
      <c r="AD29440" s="77"/>
    </row>
    <row r="29441" spans="16:30" ht="4.5" customHeight="1" x14ac:dyDescent="0.2">
      <c r="P29441" s="75"/>
      <c r="Q29441" s="75"/>
      <c r="W29441" s="75"/>
      <c r="AD29441" s="77"/>
    </row>
    <row r="29442" spans="16:30" ht="4.5" customHeight="1" x14ac:dyDescent="0.2">
      <c r="P29442" s="75"/>
      <c r="Q29442" s="75"/>
      <c r="W29442" s="75"/>
      <c r="AD29442" s="77"/>
    </row>
    <row r="29443" spans="16:30" ht="4.5" customHeight="1" x14ac:dyDescent="0.2">
      <c r="P29443" s="75"/>
      <c r="Q29443" s="75"/>
      <c r="W29443" s="75"/>
      <c r="AD29443" s="77"/>
    </row>
    <row r="29444" spans="16:30" ht="4.5" customHeight="1" x14ac:dyDescent="0.2">
      <c r="P29444" s="75"/>
      <c r="Q29444" s="75"/>
      <c r="W29444" s="75"/>
      <c r="AD29444" s="77"/>
    </row>
    <row r="29445" spans="16:30" ht="4.5" customHeight="1" x14ac:dyDescent="0.2">
      <c r="P29445" s="75"/>
      <c r="Q29445" s="75"/>
      <c r="W29445" s="75"/>
      <c r="AD29445" s="77"/>
    </row>
    <row r="29446" spans="16:30" ht="4.5" customHeight="1" x14ac:dyDescent="0.2">
      <c r="P29446" s="75"/>
      <c r="Q29446" s="75"/>
      <c r="W29446" s="75"/>
      <c r="AD29446" s="77"/>
    </row>
    <row r="29447" spans="16:30" ht="4.5" customHeight="1" x14ac:dyDescent="0.2">
      <c r="P29447" s="75"/>
      <c r="Q29447" s="75"/>
      <c r="W29447" s="75"/>
      <c r="AD29447" s="77"/>
    </row>
    <row r="29448" spans="16:30" ht="4.5" customHeight="1" x14ac:dyDescent="0.2">
      <c r="P29448" s="75"/>
      <c r="Q29448" s="75"/>
      <c r="W29448" s="75"/>
      <c r="AD29448" s="77"/>
    </row>
    <row r="29449" spans="16:30" ht="4.5" customHeight="1" x14ac:dyDescent="0.2">
      <c r="P29449" s="75"/>
      <c r="Q29449" s="75"/>
      <c r="W29449" s="75"/>
      <c r="AD29449" s="77"/>
    </row>
    <row r="29450" spans="16:30" ht="4.5" customHeight="1" x14ac:dyDescent="0.2">
      <c r="P29450" s="75"/>
      <c r="Q29450" s="75"/>
      <c r="W29450" s="75"/>
      <c r="AD29450" s="77"/>
    </row>
    <row r="29451" spans="16:30" ht="4.5" customHeight="1" x14ac:dyDescent="0.2">
      <c r="P29451" s="75"/>
      <c r="Q29451" s="75"/>
      <c r="W29451" s="75"/>
      <c r="AD29451" s="77"/>
    </row>
    <row r="29452" spans="16:30" ht="4.5" customHeight="1" x14ac:dyDescent="0.2">
      <c r="P29452" s="75"/>
      <c r="Q29452" s="75"/>
      <c r="W29452" s="75"/>
      <c r="AD29452" s="77"/>
    </row>
    <row r="29453" spans="16:30" ht="4.5" customHeight="1" x14ac:dyDescent="0.2">
      <c r="P29453" s="75"/>
      <c r="Q29453" s="75"/>
      <c r="W29453" s="75"/>
      <c r="AD29453" s="77"/>
    </row>
    <row r="29454" spans="16:30" ht="4.5" customHeight="1" x14ac:dyDescent="0.2">
      <c r="P29454" s="75"/>
      <c r="Q29454" s="75"/>
      <c r="W29454" s="75"/>
      <c r="AD29454" s="77"/>
    </row>
    <row r="29455" spans="16:30" ht="4.5" customHeight="1" x14ac:dyDescent="0.2">
      <c r="P29455" s="75"/>
      <c r="Q29455" s="75"/>
      <c r="W29455" s="75"/>
      <c r="AD29455" s="77"/>
    </row>
    <row r="29456" spans="16:30" ht="4.5" customHeight="1" x14ac:dyDescent="0.2">
      <c r="P29456" s="75"/>
      <c r="Q29456" s="75"/>
      <c r="W29456" s="75"/>
      <c r="AD29456" s="77"/>
    </row>
    <row r="29457" spans="16:30" ht="4.5" customHeight="1" x14ac:dyDescent="0.2">
      <c r="P29457" s="75"/>
      <c r="Q29457" s="75"/>
      <c r="W29457" s="75"/>
      <c r="AD29457" s="77"/>
    </row>
    <row r="29458" spans="16:30" ht="4.5" customHeight="1" x14ac:dyDescent="0.2">
      <c r="P29458" s="75"/>
      <c r="Q29458" s="75"/>
      <c r="W29458" s="75"/>
      <c r="AD29458" s="77"/>
    </row>
    <row r="29459" spans="16:30" ht="4.5" customHeight="1" x14ac:dyDescent="0.2">
      <c r="P29459" s="75"/>
      <c r="Q29459" s="75"/>
      <c r="W29459" s="75"/>
      <c r="AD29459" s="77"/>
    </row>
    <row r="29460" spans="16:30" ht="4.5" customHeight="1" x14ac:dyDescent="0.2">
      <c r="P29460" s="75"/>
      <c r="Q29460" s="75"/>
      <c r="W29460" s="75"/>
      <c r="AD29460" s="77"/>
    </row>
    <row r="29461" spans="16:30" ht="4.5" customHeight="1" x14ac:dyDescent="0.2">
      <c r="P29461" s="75"/>
      <c r="Q29461" s="75"/>
      <c r="W29461" s="75"/>
      <c r="AD29461" s="77"/>
    </row>
    <row r="29462" spans="16:30" ht="4.5" customHeight="1" x14ac:dyDescent="0.2">
      <c r="P29462" s="75"/>
      <c r="Q29462" s="75"/>
      <c r="W29462" s="75"/>
      <c r="AD29462" s="77"/>
    </row>
    <row r="29463" spans="16:30" ht="4.5" customHeight="1" x14ac:dyDescent="0.2">
      <c r="P29463" s="75"/>
      <c r="Q29463" s="75"/>
      <c r="W29463" s="75"/>
      <c r="AD29463" s="77"/>
    </row>
    <row r="29464" spans="16:30" ht="4.5" customHeight="1" x14ac:dyDescent="0.2">
      <c r="P29464" s="75"/>
      <c r="Q29464" s="75"/>
      <c r="W29464" s="75"/>
      <c r="AD29464" s="77"/>
    </row>
    <row r="29465" spans="16:30" ht="4.5" customHeight="1" x14ac:dyDescent="0.2">
      <c r="P29465" s="75"/>
      <c r="Q29465" s="75"/>
      <c r="W29465" s="75"/>
      <c r="AD29465" s="77"/>
    </row>
    <row r="29466" spans="16:30" ht="4.5" customHeight="1" x14ac:dyDescent="0.2">
      <c r="P29466" s="75"/>
      <c r="Q29466" s="75"/>
      <c r="W29466" s="75"/>
      <c r="AD29466" s="77"/>
    </row>
    <row r="29467" spans="16:30" ht="4.5" customHeight="1" x14ac:dyDescent="0.2">
      <c r="P29467" s="75"/>
      <c r="Q29467" s="75"/>
      <c r="W29467" s="75"/>
      <c r="AD29467" s="77"/>
    </row>
    <row r="29468" spans="16:30" ht="4.5" customHeight="1" x14ac:dyDescent="0.2">
      <c r="P29468" s="75"/>
      <c r="Q29468" s="75"/>
      <c r="W29468" s="75"/>
      <c r="AD29468" s="77"/>
    </row>
    <row r="29469" spans="16:30" ht="4.5" customHeight="1" x14ac:dyDescent="0.2">
      <c r="P29469" s="75"/>
      <c r="Q29469" s="75"/>
      <c r="W29469" s="75"/>
      <c r="AD29469" s="77"/>
    </row>
    <row r="29470" spans="16:30" ht="4.5" customHeight="1" x14ac:dyDescent="0.2">
      <c r="P29470" s="75"/>
      <c r="Q29470" s="75"/>
      <c r="W29470" s="75"/>
      <c r="AD29470" s="77"/>
    </row>
    <row r="29471" spans="16:30" ht="4.5" customHeight="1" x14ac:dyDescent="0.2">
      <c r="P29471" s="75"/>
      <c r="Q29471" s="75"/>
      <c r="W29471" s="75"/>
      <c r="AD29471" s="77"/>
    </row>
    <row r="29472" spans="16:30" ht="4.5" customHeight="1" x14ac:dyDescent="0.2">
      <c r="P29472" s="75"/>
      <c r="Q29472" s="75"/>
      <c r="W29472" s="75"/>
      <c r="AD29472" s="77"/>
    </row>
    <row r="29473" spans="16:30" ht="4.5" customHeight="1" x14ac:dyDescent="0.2">
      <c r="P29473" s="75"/>
      <c r="Q29473" s="75"/>
      <c r="W29473" s="75"/>
      <c r="AD29473" s="77"/>
    </row>
    <row r="29474" spans="16:30" ht="4.5" customHeight="1" x14ac:dyDescent="0.2">
      <c r="P29474" s="75"/>
      <c r="Q29474" s="75"/>
      <c r="W29474" s="75"/>
      <c r="AD29474" s="77"/>
    </row>
    <row r="29475" spans="16:30" ht="4.5" customHeight="1" x14ac:dyDescent="0.2">
      <c r="P29475" s="75"/>
      <c r="Q29475" s="75"/>
      <c r="W29475" s="75"/>
      <c r="AD29475" s="77"/>
    </row>
    <row r="29476" spans="16:30" ht="4.5" customHeight="1" x14ac:dyDescent="0.2">
      <c r="P29476" s="75"/>
      <c r="Q29476" s="75"/>
      <c r="W29476" s="75"/>
      <c r="AD29476" s="77"/>
    </row>
    <row r="29477" spans="16:30" ht="4.5" customHeight="1" x14ac:dyDescent="0.2">
      <c r="P29477" s="75"/>
      <c r="Q29477" s="75"/>
      <c r="W29477" s="75"/>
      <c r="AD29477" s="77"/>
    </row>
    <row r="29478" spans="16:30" ht="4.5" customHeight="1" x14ac:dyDescent="0.2">
      <c r="P29478" s="75"/>
      <c r="Q29478" s="75"/>
      <c r="W29478" s="75"/>
      <c r="AD29478" s="77"/>
    </row>
    <row r="29479" spans="16:30" ht="4.5" customHeight="1" x14ac:dyDescent="0.2">
      <c r="P29479" s="75"/>
      <c r="Q29479" s="75"/>
      <c r="W29479" s="75"/>
      <c r="AD29479" s="77"/>
    </row>
    <row r="29480" spans="16:30" ht="4.5" customHeight="1" x14ac:dyDescent="0.2">
      <c r="P29480" s="75"/>
      <c r="Q29480" s="75"/>
      <c r="W29480" s="75"/>
      <c r="AD29480" s="77"/>
    </row>
    <row r="29481" spans="16:30" ht="4.5" customHeight="1" x14ac:dyDescent="0.2">
      <c r="P29481" s="75"/>
      <c r="Q29481" s="75"/>
      <c r="W29481" s="75"/>
      <c r="AD29481" s="77"/>
    </row>
    <row r="29482" spans="16:30" ht="4.5" customHeight="1" x14ac:dyDescent="0.2">
      <c r="P29482" s="75"/>
      <c r="Q29482" s="75"/>
      <c r="W29482" s="75"/>
      <c r="AD29482" s="77"/>
    </row>
    <row r="29483" spans="16:30" ht="4.5" customHeight="1" x14ac:dyDescent="0.2">
      <c r="P29483" s="75"/>
      <c r="Q29483" s="75"/>
      <c r="W29483" s="75"/>
      <c r="AD29483" s="77"/>
    </row>
    <row r="29484" spans="16:30" ht="4.5" customHeight="1" x14ac:dyDescent="0.2">
      <c r="P29484" s="75"/>
      <c r="Q29484" s="75"/>
      <c r="W29484" s="75"/>
      <c r="AD29484" s="77"/>
    </row>
    <row r="29485" spans="16:30" ht="4.5" customHeight="1" x14ac:dyDescent="0.2">
      <c r="P29485" s="75"/>
      <c r="Q29485" s="75"/>
      <c r="W29485" s="75"/>
      <c r="AD29485" s="77"/>
    </row>
    <row r="29486" spans="16:30" ht="4.5" customHeight="1" x14ac:dyDescent="0.2">
      <c r="P29486" s="75"/>
      <c r="Q29486" s="75"/>
      <c r="W29486" s="75"/>
      <c r="AD29486" s="77"/>
    </row>
    <row r="29487" spans="16:30" ht="4.5" customHeight="1" x14ac:dyDescent="0.2">
      <c r="P29487" s="75"/>
      <c r="Q29487" s="75"/>
      <c r="W29487" s="75"/>
      <c r="AD29487" s="77"/>
    </row>
    <row r="29488" spans="16:30" ht="4.5" customHeight="1" x14ac:dyDescent="0.2">
      <c r="P29488" s="75"/>
      <c r="Q29488" s="75"/>
      <c r="W29488" s="75"/>
      <c r="AD29488" s="77"/>
    </row>
    <row r="29489" spans="16:30" ht="4.5" customHeight="1" x14ac:dyDescent="0.2">
      <c r="P29489" s="75"/>
      <c r="Q29489" s="75"/>
      <c r="W29489" s="75"/>
      <c r="AD29489" s="77"/>
    </row>
    <row r="29490" spans="16:30" ht="4.5" customHeight="1" x14ac:dyDescent="0.2">
      <c r="P29490" s="75"/>
      <c r="Q29490" s="75"/>
      <c r="W29490" s="75"/>
      <c r="AD29490" s="77"/>
    </row>
    <row r="29491" spans="16:30" ht="4.5" customHeight="1" x14ac:dyDescent="0.2">
      <c r="P29491" s="75"/>
      <c r="Q29491" s="75"/>
      <c r="W29491" s="75"/>
      <c r="AD29491" s="77"/>
    </row>
    <row r="29492" spans="16:30" ht="4.5" customHeight="1" x14ac:dyDescent="0.2">
      <c r="P29492" s="75"/>
      <c r="Q29492" s="75"/>
      <c r="W29492" s="75"/>
      <c r="AD29492" s="77"/>
    </row>
    <row r="29493" spans="16:30" ht="4.5" customHeight="1" x14ac:dyDescent="0.2">
      <c r="P29493" s="75"/>
      <c r="Q29493" s="75"/>
      <c r="W29493" s="75"/>
      <c r="AD29493" s="77"/>
    </row>
    <row r="29494" spans="16:30" ht="4.5" customHeight="1" x14ac:dyDescent="0.2">
      <c r="P29494" s="75"/>
      <c r="Q29494" s="75"/>
      <c r="W29494" s="75"/>
      <c r="AD29494" s="77"/>
    </row>
    <row r="29495" spans="16:30" ht="4.5" customHeight="1" x14ac:dyDescent="0.2">
      <c r="P29495" s="75"/>
      <c r="Q29495" s="75"/>
      <c r="W29495" s="75"/>
      <c r="AD29495" s="77"/>
    </row>
    <row r="29496" spans="16:30" ht="4.5" customHeight="1" x14ac:dyDescent="0.2">
      <c r="P29496" s="75"/>
      <c r="Q29496" s="75"/>
      <c r="W29496" s="75"/>
      <c r="AD29496" s="77"/>
    </row>
    <row r="29497" spans="16:30" ht="4.5" customHeight="1" x14ac:dyDescent="0.2">
      <c r="P29497" s="75"/>
      <c r="Q29497" s="75"/>
      <c r="W29497" s="75"/>
      <c r="AD29497" s="77"/>
    </row>
    <row r="29498" spans="16:30" ht="4.5" customHeight="1" x14ac:dyDescent="0.2">
      <c r="P29498" s="75"/>
      <c r="Q29498" s="75"/>
      <c r="W29498" s="75"/>
      <c r="AD29498" s="77"/>
    </row>
    <row r="29499" spans="16:30" ht="4.5" customHeight="1" x14ac:dyDescent="0.2">
      <c r="P29499" s="75"/>
      <c r="Q29499" s="75"/>
      <c r="W29499" s="75"/>
      <c r="AD29499" s="77"/>
    </row>
    <row r="29500" spans="16:30" ht="4.5" customHeight="1" x14ac:dyDescent="0.2">
      <c r="P29500" s="75"/>
      <c r="Q29500" s="75"/>
      <c r="W29500" s="75"/>
      <c r="AD29500" s="77"/>
    </row>
    <row r="29501" spans="16:30" ht="4.5" customHeight="1" x14ac:dyDescent="0.2">
      <c r="P29501" s="75"/>
      <c r="Q29501" s="75"/>
      <c r="W29501" s="75"/>
      <c r="AD29501" s="77"/>
    </row>
    <row r="29502" spans="16:30" ht="4.5" customHeight="1" x14ac:dyDescent="0.2">
      <c r="P29502" s="75"/>
      <c r="Q29502" s="75"/>
      <c r="W29502" s="75"/>
      <c r="AD29502" s="77"/>
    </row>
    <row r="29503" spans="16:30" ht="4.5" customHeight="1" x14ac:dyDescent="0.2">
      <c r="P29503" s="75"/>
      <c r="Q29503" s="75"/>
      <c r="W29503" s="75"/>
      <c r="AD29503" s="77"/>
    </row>
    <row r="29504" spans="16:30" ht="4.5" customHeight="1" x14ac:dyDescent="0.2">
      <c r="P29504" s="75"/>
      <c r="Q29504" s="75"/>
      <c r="W29504" s="75"/>
      <c r="AD29504" s="77"/>
    </row>
    <row r="29505" spans="16:30" ht="4.5" customHeight="1" x14ac:dyDescent="0.2">
      <c r="P29505" s="75"/>
      <c r="Q29505" s="75"/>
      <c r="W29505" s="75"/>
      <c r="AD29505" s="77"/>
    </row>
    <row r="29506" spans="16:30" ht="4.5" customHeight="1" x14ac:dyDescent="0.2">
      <c r="P29506" s="75"/>
      <c r="Q29506" s="75"/>
      <c r="W29506" s="75"/>
      <c r="AD29506" s="77"/>
    </row>
    <row r="29507" spans="16:30" ht="4.5" customHeight="1" x14ac:dyDescent="0.2">
      <c r="P29507" s="75"/>
      <c r="Q29507" s="75"/>
      <c r="W29507" s="75"/>
      <c r="AD29507" s="77"/>
    </row>
    <row r="29508" spans="16:30" ht="4.5" customHeight="1" x14ac:dyDescent="0.2">
      <c r="P29508" s="75"/>
      <c r="Q29508" s="75"/>
      <c r="W29508" s="75"/>
      <c r="AD29508" s="77"/>
    </row>
    <row r="29509" spans="16:30" ht="4.5" customHeight="1" x14ac:dyDescent="0.2">
      <c r="P29509" s="75"/>
      <c r="Q29509" s="75"/>
      <c r="W29509" s="75"/>
      <c r="AD29509" s="77"/>
    </row>
    <row r="29510" spans="16:30" ht="4.5" customHeight="1" x14ac:dyDescent="0.2">
      <c r="P29510" s="75"/>
      <c r="Q29510" s="75"/>
      <c r="W29510" s="75"/>
      <c r="AD29510" s="77"/>
    </row>
    <row r="29511" spans="16:30" ht="4.5" customHeight="1" x14ac:dyDescent="0.2">
      <c r="P29511" s="75"/>
      <c r="Q29511" s="75"/>
      <c r="W29511" s="75"/>
      <c r="AD29511" s="77"/>
    </row>
    <row r="29512" spans="16:30" ht="4.5" customHeight="1" x14ac:dyDescent="0.2">
      <c r="P29512" s="75"/>
      <c r="Q29512" s="75"/>
      <c r="W29512" s="75"/>
      <c r="AD29512" s="77"/>
    </row>
    <row r="29513" spans="16:30" ht="4.5" customHeight="1" x14ac:dyDescent="0.2">
      <c r="P29513" s="75"/>
      <c r="Q29513" s="75"/>
      <c r="W29513" s="75"/>
      <c r="AD29513" s="77"/>
    </row>
    <row r="29514" spans="16:30" ht="4.5" customHeight="1" x14ac:dyDescent="0.2">
      <c r="P29514" s="75"/>
      <c r="Q29514" s="75"/>
      <c r="W29514" s="75"/>
      <c r="AD29514" s="77"/>
    </row>
    <row r="29515" spans="16:30" ht="4.5" customHeight="1" x14ac:dyDescent="0.2">
      <c r="P29515" s="75"/>
      <c r="Q29515" s="75"/>
      <c r="W29515" s="75"/>
      <c r="AD29515" s="77"/>
    </row>
    <row r="29516" spans="16:30" ht="4.5" customHeight="1" x14ac:dyDescent="0.2">
      <c r="P29516" s="75"/>
      <c r="Q29516" s="75"/>
      <c r="W29516" s="75"/>
      <c r="AD29516" s="77"/>
    </row>
    <row r="29517" spans="16:30" ht="4.5" customHeight="1" x14ac:dyDescent="0.2">
      <c r="P29517" s="75"/>
      <c r="Q29517" s="75"/>
      <c r="W29517" s="75"/>
      <c r="AD29517" s="77"/>
    </row>
    <row r="29518" spans="16:30" ht="4.5" customHeight="1" x14ac:dyDescent="0.2">
      <c r="P29518" s="75"/>
      <c r="Q29518" s="75"/>
      <c r="W29518" s="75"/>
      <c r="AD29518" s="77"/>
    </row>
    <row r="29519" spans="16:30" ht="4.5" customHeight="1" x14ac:dyDescent="0.2">
      <c r="P29519" s="75"/>
      <c r="Q29519" s="75"/>
      <c r="W29519" s="75"/>
      <c r="AD29519" s="77"/>
    </row>
    <row r="29520" spans="16:30" ht="4.5" customHeight="1" x14ac:dyDescent="0.2">
      <c r="P29520" s="75"/>
      <c r="Q29520" s="75"/>
      <c r="W29520" s="75"/>
      <c r="AD29520" s="77"/>
    </row>
    <row r="29521" spans="16:30" ht="4.5" customHeight="1" x14ac:dyDescent="0.2">
      <c r="P29521" s="75"/>
      <c r="Q29521" s="75"/>
      <c r="W29521" s="75"/>
      <c r="AD29521" s="77"/>
    </row>
    <row r="29522" spans="16:30" ht="4.5" customHeight="1" x14ac:dyDescent="0.2">
      <c r="P29522" s="75"/>
      <c r="Q29522" s="75"/>
      <c r="W29522" s="75"/>
      <c r="AD29522" s="77"/>
    </row>
    <row r="29523" spans="16:30" ht="4.5" customHeight="1" x14ac:dyDescent="0.2">
      <c r="P29523" s="75"/>
      <c r="Q29523" s="75"/>
      <c r="W29523" s="75"/>
      <c r="AD29523" s="77"/>
    </row>
    <row r="29524" spans="16:30" ht="4.5" customHeight="1" x14ac:dyDescent="0.2">
      <c r="P29524" s="75"/>
      <c r="Q29524" s="75"/>
      <c r="W29524" s="75"/>
      <c r="AD29524" s="77"/>
    </row>
    <row r="29525" spans="16:30" ht="4.5" customHeight="1" x14ac:dyDescent="0.2">
      <c r="P29525" s="75"/>
      <c r="Q29525" s="75"/>
      <c r="W29525" s="75"/>
      <c r="AD29525" s="77"/>
    </row>
    <row r="29526" spans="16:30" ht="4.5" customHeight="1" x14ac:dyDescent="0.2">
      <c r="P29526" s="75"/>
      <c r="Q29526" s="75"/>
      <c r="W29526" s="75"/>
      <c r="AD29526" s="77"/>
    </row>
    <row r="29527" spans="16:30" ht="4.5" customHeight="1" x14ac:dyDescent="0.2">
      <c r="P29527" s="75"/>
      <c r="Q29527" s="75"/>
      <c r="W29527" s="75"/>
      <c r="AD29527" s="77"/>
    </row>
    <row r="29528" spans="16:30" ht="4.5" customHeight="1" x14ac:dyDescent="0.2">
      <c r="P29528" s="75"/>
      <c r="Q29528" s="75"/>
      <c r="W29528" s="75"/>
      <c r="AD29528" s="77"/>
    </row>
    <row r="29529" spans="16:30" ht="4.5" customHeight="1" x14ac:dyDescent="0.2">
      <c r="P29529" s="75"/>
      <c r="Q29529" s="75"/>
      <c r="W29529" s="75"/>
      <c r="AD29529" s="77"/>
    </row>
    <row r="29530" spans="16:30" ht="4.5" customHeight="1" x14ac:dyDescent="0.2">
      <c r="P29530" s="75"/>
      <c r="Q29530" s="75"/>
      <c r="W29530" s="75"/>
      <c r="AD29530" s="77"/>
    </row>
    <row r="29531" spans="16:30" ht="4.5" customHeight="1" x14ac:dyDescent="0.2">
      <c r="P29531" s="75"/>
      <c r="Q29531" s="75"/>
      <c r="W29531" s="75"/>
      <c r="AD29531" s="77"/>
    </row>
    <row r="29532" spans="16:30" ht="4.5" customHeight="1" x14ac:dyDescent="0.2">
      <c r="P29532" s="75"/>
      <c r="Q29532" s="75"/>
      <c r="W29532" s="75"/>
      <c r="AD29532" s="77"/>
    </row>
    <row r="29533" spans="16:30" ht="4.5" customHeight="1" x14ac:dyDescent="0.2">
      <c r="P29533" s="75"/>
      <c r="Q29533" s="75"/>
      <c r="W29533" s="75"/>
      <c r="AD29533" s="77"/>
    </row>
    <row r="29534" spans="16:30" ht="4.5" customHeight="1" x14ac:dyDescent="0.2">
      <c r="P29534" s="75"/>
      <c r="Q29534" s="75"/>
      <c r="W29534" s="75"/>
      <c r="AD29534" s="77"/>
    </row>
    <row r="29535" spans="16:30" ht="4.5" customHeight="1" x14ac:dyDescent="0.2">
      <c r="P29535" s="75"/>
      <c r="Q29535" s="75"/>
      <c r="W29535" s="75"/>
      <c r="AD29535" s="77"/>
    </row>
    <row r="29536" spans="16:30" ht="4.5" customHeight="1" x14ac:dyDescent="0.2">
      <c r="P29536" s="75"/>
      <c r="Q29536" s="75"/>
      <c r="W29536" s="75"/>
      <c r="AD29536" s="77"/>
    </row>
    <row r="29537" spans="16:30" ht="4.5" customHeight="1" x14ac:dyDescent="0.2">
      <c r="P29537" s="75"/>
      <c r="Q29537" s="75"/>
      <c r="W29537" s="75"/>
      <c r="AD29537" s="77"/>
    </row>
    <row r="29538" spans="16:30" ht="4.5" customHeight="1" x14ac:dyDescent="0.2">
      <c r="P29538" s="75"/>
      <c r="Q29538" s="75"/>
      <c r="W29538" s="75"/>
      <c r="AD29538" s="77"/>
    </row>
    <row r="29539" spans="16:30" ht="4.5" customHeight="1" x14ac:dyDescent="0.2">
      <c r="P29539" s="75"/>
      <c r="Q29539" s="75"/>
      <c r="W29539" s="75"/>
      <c r="AD29539" s="77"/>
    </row>
    <row r="29540" spans="16:30" ht="4.5" customHeight="1" x14ac:dyDescent="0.2">
      <c r="P29540" s="75"/>
      <c r="Q29540" s="75"/>
      <c r="W29540" s="75"/>
      <c r="AD29540" s="77"/>
    </row>
    <row r="29541" spans="16:30" ht="4.5" customHeight="1" x14ac:dyDescent="0.2">
      <c r="P29541" s="75"/>
      <c r="Q29541" s="75"/>
      <c r="W29541" s="75"/>
      <c r="AD29541" s="77"/>
    </row>
    <row r="29542" spans="16:30" ht="4.5" customHeight="1" x14ac:dyDescent="0.2">
      <c r="P29542" s="75"/>
      <c r="Q29542" s="75"/>
      <c r="W29542" s="75"/>
      <c r="AD29542" s="77"/>
    </row>
    <row r="29543" spans="16:30" ht="4.5" customHeight="1" x14ac:dyDescent="0.2">
      <c r="P29543" s="75"/>
      <c r="Q29543" s="75"/>
      <c r="W29543" s="75"/>
      <c r="AD29543" s="77"/>
    </row>
    <row r="29544" spans="16:30" ht="4.5" customHeight="1" x14ac:dyDescent="0.2">
      <c r="P29544" s="75"/>
      <c r="Q29544" s="75"/>
      <c r="W29544" s="75"/>
      <c r="AD29544" s="77"/>
    </row>
    <row r="29545" spans="16:30" ht="4.5" customHeight="1" x14ac:dyDescent="0.2">
      <c r="P29545" s="75"/>
      <c r="Q29545" s="75"/>
      <c r="W29545" s="75"/>
      <c r="AD29545" s="77"/>
    </row>
    <row r="29546" spans="16:30" ht="4.5" customHeight="1" x14ac:dyDescent="0.2">
      <c r="P29546" s="75"/>
      <c r="Q29546" s="75"/>
      <c r="W29546" s="75"/>
      <c r="AD29546" s="77"/>
    </row>
    <row r="29547" spans="16:30" ht="4.5" customHeight="1" x14ac:dyDescent="0.2">
      <c r="P29547" s="75"/>
      <c r="Q29547" s="75"/>
      <c r="W29547" s="75"/>
      <c r="AD29547" s="77"/>
    </row>
    <row r="29548" spans="16:30" ht="4.5" customHeight="1" x14ac:dyDescent="0.2">
      <c r="P29548" s="75"/>
      <c r="Q29548" s="75"/>
      <c r="W29548" s="75"/>
      <c r="AD29548" s="77"/>
    </row>
    <row r="29549" spans="16:30" ht="4.5" customHeight="1" x14ac:dyDescent="0.2">
      <c r="P29549" s="75"/>
      <c r="Q29549" s="75"/>
      <c r="W29549" s="75"/>
      <c r="AD29549" s="77"/>
    </row>
    <row r="29550" spans="16:30" ht="4.5" customHeight="1" x14ac:dyDescent="0.2">
      <c r="P29550" s="75"/>
      <c r="Q29550" s="75"/>
      <c r="W29550" s="75"/>
      <c r="AD29550" s="77"/>
    </row>
    <row r="29551" spans="16:30" ht="4.5" customHeight="1" x14ac:dyDescent="0.2">
      <c r="P29551" s="75"/>
      <c r="Q29551" s="75"/>
      <c r="W29551" s="75"/>
      <c r="AD29551" s="77"/>
    </row>
    <row r="29552" spans="16:30" ht="4.5" customHeight="1" x14ac:dyDescent="0.2">
      <c r="P29552" s="75"/>
      <c r="Q29552" s="75"/>
      <c r="W29552" s="75"/>
      <c r="AD29552" s="77"/>
    </row>
    <row r="29553" spans="16:30" ht="4.5" customHeight="1" x14ac:dyDescent="0.2">
      <c r="P29553" s="75"/>
      <c r="Q29553" s="75"/>
      <c r="W29553" s="75"/>
      <c r="AD29553" s="77"/>
    </row>
    <row r="29554" spans="16:30" ht="4.5" customHeight="1" x14ac:dyDescent="0.2">
      <c r="P29554" s="75"/>
      <c r="Q29554" s="75"/>
      <c r="W29554" s="75"/>
      <c r="AD29554" s="77"/>
    </row>
    <row r="29555" spans="16:30" ht="4.5" customHeight="1" x14ac:dyDescent="0.2">
      <c r="P29555" s="75"/>
      <c r="Q29555" s="75"/>
      <c r="W29555" s="75"/>
      <c r="AD29555" s="77"/>
    </row>
    <row r="29556" spans="16:30" ht="4.5" customHeight="1" x14ac:dyDescent="0.2">
      <c r="P29556" s="75"/>
      <c r="Q29556" s="75"/>
      <c r="W29556" s="75"/>
      <c r="AD29556" s="77"/>
    </row>
    <row r="29557" spans="16:30" ht="4.5" customHeight="1" x14ac:dyDescent="0.2">
      <c r="P29557" s="75"/>
      <c r="Q29557" s="75"/>
      <c r="W29557" s="75"/>
      <c r="AD29557" s="77"/>
    </row>
    <row r="29558" spans="16:30" ht="4.5" customHeight="1" x14ac:dyDescent="0.2">
      <c r="P29558" s="75"/>
      <c r="Q29558" s="75"/>
      <c r="W29558" s="75"/>
      <c r="AD29558" s="77"/>
    </row>
    <row r="29559" spans="16:30" ht="4.5" customHeight="1" x14ac:dyDescent="0.2">
      <c r="P29559" s="75"/>
      <c r="Q29559" s="75"/>
      <c r="W29559" s="75"/>
      <c r="AD29559" s="77"/>
    </row>
    <row r="29560" spans="16:30" ht="4.5" customHeight="1" x14ac:dyDescent="0.2">
      <c r="P29560" s="75"/>
      <c r="Q29560" s="75"/>
      <c r="W29560" s="75"/>
      <c r="AD29560" s="77"/>
    </row>
    <row r="29561" spans="16:30" ht="4.5" customHeight="1" x14ac:dyDescent="0.2">
      <c r="P29561" s="75"/>
      <c r="Q29561" s="75"/>
      <c r="W29561" s="75"/>
      <c r="AD29561" s="77"/>
    </row>
    <row r="29562" spans="16:30" ht="4.5" customHeight="1" x14ac:dyDescent="0.2">
      <c r="P29562" s="75"/>
      <c r="Q29562" s="75"/>
      <c r="W29562" s="75"/>
      <c r="AD29562" s="77"/>
    </row>
    <row r="29563" spans="16:30" ht="4.5" customHeight="1" x14ac:dyDescent="0.2">
      <c r="P29563" s="75"/>
      <c r="Q29563" s="75"/>
      <c r="W29563" s="75"/>
      <c r="AD29563" s="77"/>
    </row>
    <row r="29564" spans="16:30" ht="4.5" customHeight="1" x14ac:dyDescent="0.2">
      <c r="P29564" s="75"/>
      <c r="Q29564" s="75"/>
      <c r="W29564" s="75"/>
      <c r="AD29564" s="77"/>
    </row>
    <row r="29565" spans="16:30" ht="4.5" customHeight="1" x14ac:dyDescent="0.2">
      <c r="P29565" s="75"/>
      <c r="Q29565" s="75"/>
      <c r="W29565" s="75"/>
      <c r="AD29565" s="77"/>
    </row>
    <row r="29566" spans="16:30" ht="4.5" customHeight="1" x14ac:dyDescent="0.2">
      <c r="P29566" s="75"/>
      <c r="Q29566" s="75"/>
      <c r="W29566" s="75"/>
      <c r="AD29566" s="77"/>
    </row>
    <row r="29567" spans="16:30" ht="4.5" customHeight="1" x14ac:dyDescent="0.2">
      <c r="P29567" s="75"/>
      <c r="Q29567" s="75"/>
      <c r="W29567" s="75"/>
      <c r="AD29567" s="77"/>
    </row>
    <row r="29568" spans="16:30" ht="4.5" customHeight="1" x14ac:dyDescent="0.2">
      <c r="P29568" s="75"/>
      <c r="Q29568" s="75"/>
      <c r="W29568" s="75"/>
      <c r="AD29568" s="77"/>
    </row>
    <row r="29569" spans="16:30" ht="4.5" customHeight="1" x14ac:dyDescent="0.2">
      <c r="P29569" s="75"/>
      <c r="Q29569" s="75"/>
      <c r="W29569" s="75"/>
      <c r="AD29569" s="77"/>
    </row>
    <row r="29570" spans="16:30" ht="4.5" customHeight="1" x14ac:dyDescent="0.2">
      <c r="P29570" s="75"/>
      <c r="Q29570" s="75"/>
      <c r="W29570" s="75"/>
      <c r="AD29570" s="77"/>
    </row>
    <row r="29571" spans="16:30" ht="4.5" customHeight="1" x14ac:dyDescent="0.2">
      <c r="P29571" s="75"/>
      <c r="Q29571" s="75"/>
      <c r="W29571" s="75"/>
      <c r="AD29571" s="77"/>
    </row>
    <row r="29572" spans="16:30" ht="4.5" customHeight="1" x14ac:dyDescent="0.2">
      <c r="P29572" s="75"/>
      <c r="Q29572" s="75"/>
      <c r="W29572" s="75"/>
      <c r="AD29572" s="77"/>
    </row>
    <row r="29573" spans="16:30" ht="4.5" customHeight="1" x14ac:dyDescent="0.2">
      <c r="P29573" s="75"/>
      <c r="Q29573" s="75"/>
      <c r="W29573" s="75"/>
      <c r="AD29573" s="77"/>
    </row>
    <row r="29574" spans="16:30" ht="4.5" customHeight="1" x14ac:dyDescent="0.2">
      <c r="P29574" s="75"/>
      <c r="Q29574" s="75"/>
      <c r="W29574" s="75"/>
      <c r="AD29574" s="77"/>
    </row>
    <row r="29575" spans="16:30" ht="4.5" customHeight="1" x14ac:dyDescent="0.2">
      <c r="P29575" s="75"/>
      <c r="Q29575" s="75"/>
      <c r="W29575" s="75"/>
      <c r="AD29575" s="77"/>
    </row>
    <row r="29576" spans="16:30" ht="4.5" customHeight="1" x14ac:dyDescent="0.2">
      <c r="P29576" s="75"/>
      <c r="Q29576" s="75"/>
      <c r="W29576" s="75"/>
      <c r="AD29576" s="77"/>
    </row>
    <row r="29577" spans="16:30" ht="4.5" customHeight="1" x14ac:dyDescent="0.2">
      <c r="P29577" s="75"/>
      <c r="Q29577" s="75"/>
      <c r="W29577" s="75"/>
      <c r="AD29577" s="77"/>
    </row>
    <row r="29578" spans="16:30" ht="4.5" customHeight="1" x14ac:dyDescent="0.2">
      <c r="P29578" s="75"/>
      <c r="Q29578" s="75"/>
      <c r="W29578" s="75"/>
      <c r="AD29578" s="77"/>
    </row>
    <row r="29579" spans="16:30" ht="4.5" customHeight="1" x14ac:dyDescent="0.2">
      <c r="P29579" s="75"/>
      <c r="Q29579" s="75"/>
      <c r="W29579" s="75"/>
      <c r="AD29579" s="77"/>
    </row>
    <row r="29580" spans="16:30" ht="4.5" customHeight="1" x14ac:dyDescent="0.2">
      <c r="P29580" s="75"/>
      <c r="Q29580" s="75"/>
      <c r="W29580" s="75"/>
      <c r="AD29580" s="77"/>
    </row>
    <row r="29581" spans="16:30" ht="4.5" customHeight="1" x14ac:dyDescent="0.2">
      <c r="P29581" s="75"/>
      <c r="Q29581" s="75"/>
      <c r="W29581" s="75"/>
      <c r="AD29581" s="77"/>
    </row>
    <row r="29582" spans="16:30" ht="4.5" customHeight="1" x14ac:dyDescent="0.2">
      <c r="P29582" s="75"/>
      <c r="Q29582" s="75"/>
      <c r="W29582" s="75"/>
      <c r="AD29582" s="77"/>
    </row>
    <row r="29583" spans="16:30" ht="4.5" customHeight="1" x14ac:dyDescent="0.2">
      <c r="P29583" s="75"/>
      <c r="Q29583" s="75"/>
      <c r="W29583" s="75"/>
      <c r="AD29583" s="77"/>
    </row>
    <row r="29584" spans="16:30" ht="4.5" customHeight="1" x14ac:dyDescent="0.2">
      <c r="P29584" s="75"/>
      <c r="Q29584" s="75"/>
      <c r="W29584" s="75"/>
      <c r="AD29584" s="77"/>
    </row>
    <row r="29585" spans="16:30" ht="4.5" customHeight="1" x14ac:dyDescent="0.2">
      <c r="P29585" s="75"/>
      <c r="Q29585" s="75"/>
      <c r="W29585" s="75"/>
      <c r="AD29585" s="77"/>
    </row>
    <row r="29586" spans="16:30" ht="4.5" customHeight="1" x14ac:dyDescent="0.2">
      <c r="P29586" s="75"/>
      <c r="Q29586" s="75"/>
      <c r="W29586" s="75"/>
      <c r="AD29586" s="77"/>
    </row>
    <row r="29587" spans="16:30" ht="4.5" customHeight="1" x14ac:dyDescent="0.2">
      <c r="P29587" s="75"/>
      <c r="Q29587" s="75"/>
      <c r="W29587" s="75"/>
      <c r="AD29587" s="77"/>
    </row>
    <row r="29588" spans="16:30" ht="4.5" customHeight="1" x14ac:dyDescent="0.2">
      <c r="P29588" s="75"/>
      <c r="Q29588" s="75"/>
      <c r="W29588" s="75"/>
      <c r="AD29588" s="77"/>
    </row>
    <row r="29589" spans="16:30" ht="4.5" customHeight="1" x14ac:dyDescent="0.2">
      <c r="P29589" s="75"/>
      <c r="Q29589" s="75"/>
      <c r="W29589" s="75"/>
      <c r="AD29589" s="77"/>
    </row>
    <row r="29590" spans="16:30" ht="4.5" customHeight="1" x14ac:dyDescent="0.2">
      <c r="P29590" s="75"/>
      <c r="Q29590" s="75"/>
      <c r="W29590" s="75"/>
      <c r="AD29590" s="77"/>
    </row>
    <row r="29591" spans="16:30" ht="4.5" customHeight="1" x14ac:dyDescent="0.2">
      <c r="P29591" s="75"/>
      <c r="Q29591" s="75"/>
      <c r="W29591" s="75"/>
      <c r="AD29591" s="77"/>
    </row>
    <row r="29592" spans="16:30" ht="4.5" customHeight="1" x14ac:dyDescent="0.2">
      <c r="P29592" s="75"/>
      <c r="Q29592" s="75"/>
      <c r="W29592" s="75"/>
      <c r="AD29592" s="77"/>
    </row>
    <row r="29593" spans="16:30" ht="4.5" customHeight="1" x14ac:dyDescent="0.2">
      <c r="P29593" s="75"/>
      <c r="Q29593" s="75"/>
      <c r="W29593" s="75"/>
      <c r="AD29593" s="77"/>
    </row>
    <row r="29594" spans="16:30" ht="4.5" customHeight="1" x14ac:dyDescent="0.2">
      <c r="P29594" s="75"/>
      <c r="Q29594" s="75"/>
      <c r="W29594" s="75"/>
      <c r="AD29594" s="77"/>
    </row>
    <row r="29595" spans="16:30" ht="4.5" customHeight="1" x14ac:dyDescent="0.2">
      <c r="P29595" s="75"/>
      <c r="Q29595" s="75"/>
      <c r="W29595" s="75"/>
      <c r="AD29595" s="77"/>
    </row>
    <row r="29596" spans="16:30" ht="4.5" customHeight="1" x14ac:dyDescent="0.2">
      <c r="P29596" s="75"/>
      <c r="Q29596" s="75"/>
      <c r="W29596" s="75"/>
      <c r="AD29596" s="77"/>
    </row>
    <row r="29597" spans="16:30" ht="4.5" customHeight="1" x14ac:dyDescent="0.2">
      <c r="P29597" s="75"/>
      <c r="Q29597" s="75"/>
      <c r="W29597" s="75"/>
      <c r="AD29597" s="77"/>
    </row>
    <row r="29598" spans="16:30" ht="4.5" customHeight="1" x14ac:dyDescent="0.2">
      <c r="P29598" s="75"/>
      <c r="Q29598" s="75"/>
      <c r="W29598" s="75"/>
      <c r="AD29598" s="77"/>
    </row>
    <row r="29599" spans="16:30" ht="4.5" customHeight="1" x14ac:dyDescent="0.2">
      <c r="P29599" s="75"/>
      <c r="Q29599" s="75"/>
      <c r="W29599" s="75"/>
      <c r="AD29599" s="77"/>
    </row>
    <row r="29600" spans="16:30" ht="4.5" customHeight="1" x14ac:dyDescent="0.2">
      <c r="P29600" s="75"/>
      <c r="Q29600" s="75"/>
      <c r="W29600" s="75"/>
      <c r="AD29600" s="77"/>
    </row>
    <row r="29601" spans="16:30" ht="4.5" customHeight="1" x14ac:dyDescent="0.2">
      <c r="P29601" s="75"/>
      <c r="Q29601" s="75"/>
      <c r="W29601" s="75"/>
      <c r="AD29601" s="77"/>
    </row>
    <row r="29602" spans="16:30" ht="4.5" customHeight="1" x14ac:dyDescent="0.2">
      <c r="P29602" s="75"/>
      <c r="Q29602" s="75"/>
      <c r="W29602" s="75"/>
      <c r="AD29602" s="77"/>
    </row>
    <row r="29603" spans="16:30" ht="4.5" customHeight="1" x14ac:dyDescent="0.2">
      <c r="P29603" s="75"/>
      <c r="Q29603" s="75"/>
      <c r="W29603" s="75"/>
      <c r="AD29603" s="77"/>
    </row>
    <row r="29604" spans="16:30" ht="4.5" customHeight="1" x14ac:dyDescent="0.2">
      <c r="P29604" s="75"/>
      <c r="Q29604" s="75"/>
      <c r="W29604" s="75"/>
      <c r="AD29604" s="77"/>
    </row>
    <row r="29605" spans="16:30" ht="4.5" customHeight="1" x14ac:dyDescent="0.2">
      <c r="P29605" s="75"/>
      <c r="Q29605" s="75"/>
      <c r="W29605" s="75"/>
      <c r="AD29605" s="77"/>
    </row>
    <row r="29606" spans="16:30" ht="4.5" customHeight="1" x14ac:dyDescent="0.2">
      <c r="P29606" s="75"/>
      <c r="Q29606" s="75"/>
      <c r="W29606" s="75"/>
      <c r="AD29606" s="77"/>
    </row>
    <row r="29607" spans="16:30" ht="4.5" customHeight="1" x14ac:dyDescent="0.2">
      <c r="P29607" s="75"/>
      <c r="Q29607" s="75"/>
      <c r="W29607" s="75"/>
      <c r="AD29607" s="77"/>
    </row>
    <row r="29608" spans="16:30" ht="4.5" customHeight="1" x14ac:dyDescent="0.2">
      <c r="P29608" s="75"/>
      <c r="Q29608" s="75"/>
      <c r="W29608" s="75"/>
      <c r="AD29608" s="77"/>
    </row>
    <row r="29609" spans="16:30" ht="4.5" customHeight="1" x14ac:dyDescent="0.2">
      <c r="P29609" s="75"/>
      <c r="Q29609" s="75"/>
      <c r="W29609" s="75"/>
      <c r="AD29609" s="77"/>
    </row>
    <row r="29610" spans="16:30" ht="4.5" customHeight="1" x14ac:dyDescent="0.2">
      <c r="P29610" s="75"/>
      <c r="Q29610" s="75"/>
      <c r="W29610" s="75"/>
      <c r="AD29610" s="77"/>
    </row>
    <row r="29611" spans="16:30" ht="4.5" customHeight="1" x14ac:dyDescent="0.2">
      <c r="P29611" s="75"/>
      <c r="Q29611" s="75"/>
      <c r="W29611" s="75"/>
      <c r="AD29611" s="77"/>
    </row>
    <row r="29612" spans="16:30" ht="4.5" customHeight="1" x14ac:dyDescent="0.2">
      <c r="P29612" s="75"/>
      <c r="Q29612" s="75"/>
      <c r="W29612" s="75"/>
      <c r="AD29612" s="77"/>
    </row>
    <row r="29613" spans="16:30" ht="4.5" customHeight="1" x14ac:dyDescent="0.2">
      <c r="P29613" s="75"/>
      <c r="Q29613" s="75"/>
      <c r="W29613" s="75"/>
      <c r="AD29613" s="77"/>
    </row>
    <row r="29614" spans="16:30" ht="4.5" customHeight="1" x14ac:dyDescent="0.2">
      <c r="P29614" s="75"/>
      <c r="Q29614" s="75"/>
      <c r="W29614" s="75"/>
      <c r="AD29614" s="77"/>
    </row>
    <row r="29615" spans="16:30" ht="4.5" customHeight="1" x14ac:dyDescent="0.2">
      <c r="P29615" s="75"/>
      <c r="Q29615" s="75"/>
      <c r="W29615" s="75"/>
      <c r="AD29615" s="77"/>
    </row>
    <row r="29616" spans="16:30" ht="4.5" customHeight="1" x14ac:dyDescent="0.2">
      <c r="P29616" s="75"/>
      <c r="Q29616" s="75"/>
      <c r="W29616" s="75"/>
      <c r="AD29616" s="77"/>
    </row>
    <row r="29617" spans="16:30" ht="4.5" customHeight="1" x14ac:dyDescent="0.2">
      <c r="P29617" s="75"/>
      <c r="Q29617" s="75"/>
      <c r="W29617" s="75"/>
      <c r="AD29617" s="77"/>
    </row>
    <row r="29618" spans="16:30" ht="4.5" customHeight="1" x14ac:dyDescent="0.2">
      <c r="P29618" s="75"/>
      <c r="Q29618" s="75"/>
      <c r="W29618" s="75"/>
      <c r="AD29618" s="77"/>
    </row>
    <row r="29619" spans="16:30" ht="4.5" customHeight="1" x14ac:dyDescent="0.2">
      <c r="P29619" s="75"/>
      <c r="Q29619" s="75"/>
      <c r="W29619" s="75"/>
      <c r="AD29619" s="77"/>
    </row>
    <row r="29620" spans="16:30" ht="4.5" customHeight="1" x14ac:dyDescent="0.2">
      <c r="P29620" s="75"/>
      <c r="Q29620" s="75"/>
      <c r="W29620" s="75"/>
      <c r="AD29620" s="77"/>
    </row>
    <row r="29621" spans="16:30" ht="4.5" customHeight="1" x14ac:dyDescent="0.2">
      <c r="P29621" s="75"/>
      <c r="Q29621" s="75"/>
      <c r="W29621" s="75"/>
      <c r="AD29621" s="77"/>
    </row>
    <row r="29622" spans="16:30" ht="4.5" customHeight="1" x14ac:dyDescent="0.2">
      <c r="P29622" s="75"/>
      <c r="Q29622" s="75"/>
      <c r="W29622" s="75"/>
      <c r="AD29622" s="77"/>
    </row>
    <row r="29623" spans="16:30" ht="4.5" customHeight="1" x14ac:dyDescent="0.2">
      <c r="P29623" s="75"/>
      <c r="Q29623" s="75"/>
      <c r="W29623" s="75"/>
      <c r="AD29623" s="77"/>
    </row>
    <row r="29624" spans="16:30" ht="4.5" customHeight="1" x14ac:dyDescent="0.2">
      <c r="P29624" s="75"/>
      <c r="Q29624" s="75"/>
      <c r="W29624" s="75"/>
      <c r="AD29624" s="77"/>
    </row>
    <row r="29625" spans="16:30" ht="4.5" customHeight="1" x14ac:dyDescent="0.2">
      <c r="P29625" s="75"/>
      <c r="Q29625" s="75"/>
      <c r="W29625" s="75"/>
      <c r="AD29625" s="77"/>
    </row>
    <row r="29626" spans="16:30" ht="4.5" customHeight="1" x14ac:dyDescent="0.2">
      <c r="P29626" s="75"/>
      <c r="Q29626" s="75"/>
      <c r="W29626" s="75"/>
      <c r="AD29626" s="77"/>
    </row>
    <row r="29627" spans="16:30" ht="4.5" customHeight="1" x14ac:dyDescent="0.2">
      <c r="P29627" s="75"/>
      <c r="Q29627" s="75"/>
      <c r="W29627" s="75"/>
      <c r="AD29627" s="77"/>
    </row>
    <row r="29628" spans="16:30" ht="4.5" customHeight="1" x14ac:dyDescent="0.2">
      <c r="P29628" s="75"/>
      <c r="Q29628" s="75"/>
      <c r="W29628" s="75"/>
      <c r="AD29628" s="77"/>
    </row>
    <row r="29629" spans="16:30" ht="4.5" customHeight="1" x14ac:dyDescent="0.2">
      <c r="P29629" s="75"/>
      <c r="Q29629" s="75"/>
      <c r="W29629" s="75"/>
      <c r="AD29629" s="77"/>
    </row>
    <row r="29630" spans="16:30" ht="4.5" customHeight="1" x14ac:dyDescent="0.2">
      <c r="P29630" s="75"/>
      <c r="Q29630" s="75"/>
      <c r="W29630" s="75"/>
      <c r="AD29630" s="77"/>
    </row>
    <row r="29631" spans="16:30" ht="4.5" customHeight="1" x14ac:dyDescent="0.2">
      <c r="P29631" s="75"/>
      <c r="Q29631" s="75"/>
      <c r="W29631" s="75"/>
      <c r="AD29631" s="77"/>
    </row>
    <row r="29632" spans="16:30" ht="4.5" customHeight="1" x14ac:dyDescent="0.2">
      <c r="P29632" s="75"/>
      <c r="Q29632" s="75"/>
      <c r="W29632" s="75"/>
      <c r="AD29632" s="77"/>
    </row>
    <row r="29633" spans="16:30" ht="4.5" customHeight="1" x14ac:dyDescent="0.2">
      <c r="P29633" s="75"/>
      <c r="Q29633" s="75"/>
      <c r="W29633" s="75"/>
      <c r="AD29633" s="77"/>
    </row>
    <row r="29634" spans="16:30" ht="4.5" customHeight="1" x14ac:dyDescent="0.2">
      <c r="P29634" s="75"/>
      <c r="Q29634" s="75"/>
      <c r="W29634" s="75"/>
      <c r="AD29634" s="77"/>
    </row>
    <row r="29635" spans="16:30" ht="4.5" customHeight="1" x14ac:dyDescent="0.2">
      <c r="P29635" s="75"/>
      <c r="Q29635" s="75"/>
      <c r="W29635" s="75"/>
      <c r="AD29635" s="77"/>
    </row>
    <row r="29636" spans="16:30" ht="4.5" customHeight="1" x14ac:dyDescent="0.2">
      <c r="P29636" s="75"/>
      <c r="Q29636" s="75"/>
      <c r="W29636" s="75"/>
      <c r="AD29636" s="77"/>
    </row>
    <row r="29637" spans="16:30" ht="4.5" customHeight="1" x14ac:dyDescent="0.2">
      <c r="P29637" s="75"/>
      <c r="Q29637" s="75"/>
      <c r="W29637" s="75"/>
      <c r="AD29637" s="77"/>
    </row>
    <row r="29638" spans="16:30" ht="4.5" customHeight="1" x14ac:dyDescent="0.2">
      <c r="P29638" s="75"/>
      <c r="Q29638" s="75"/>
      <c r="W29638" s="75"/>
      <c r="AD29638" s="77"/>
    </row>
    <row r="29639" spans="16:30" ht="4.5" customHeight="1" x14ac:dyDescent="0.2">
      <c r="P29639" s="75"/>
      <c r="Q29639" s="75"/>
      <c r="W29639" s="75"/>
      <c r="AD29639" s="77"/>
    </row>
    <row r="29640" spans="16:30" ht="4.5" customHeight="1" x14ac:dyDescent="0.2">
      <c r="P29640" s="75"/>
      <c r="Q29640" s="75"/>
      <c r="W29640" s="75"/>
      <c r="AD29640" s="77"/>
    </row>
    <row r="29641" spans="16:30" ht="4.5" customHeight="1" x14ac:dyDescent="0.2">
      <c r="P29641" s="75"/>
      <c r="Q29641" s="75"/>
      <c r="W29641" s="75"/>
      <c r="AD29641" s="77"/>
    </row>
    <row r="29642" spans="16:30" ht="4.5" customHeight="1" x14ac:dyDescent="0.2">
      <c r="P29642" s="75"/>
      <c r="Q29642" s="75"/>
      <c r="W29642" s="75"/>
      <c r="AD29642" s="77"/>
    </row>
    <row r="29643" spans="16:30" ht="4.5" customHeight="1" x14ac:dyDescent="0.2">
      <c r="P29643" s="75"/>
      <c r="Q29643" s="75"/>
      <c r="W29643" s="75"/>
      <c r="AD29643" s="77"/>
    </row>
    <row r="29644" spans="16:30" ht="4.5" customHeight="1" x14ac:dyDescent="0.2">
      <c r="P29644" s="75"/>
      <c r="Q29644" s="75"/>
      <c r="W29644" s="75"/>
      <c r="AD29644" s="77"/>
    </row>
    <row r="29645" spans="16:30" ht="4.5" customHeight="1" x14ac:dyDescent="0.2">
      <c r="P29645" s="75"/>
      <c r="Q29645" s="75"/>
      <c r="W29645" s="75"/>
      <c r="AD29645" s="77"/>
    </row>
    <row r="29646" spans="16:30" ht="4.5" customHeight="1" x14ac:dyDescent="0.2">
      <c r="P29646" s="75"/>
      <c r="Q29646" s="75"/>
      <c r="W29646" s="75"/>
      <c r="AD29646" s="77"/>
    </row>
    <row r="29647" spans="16:30" ht="4.5" customHeight="1" x14ac:dyDescent="0.2">
      <c r="P29647" s="75"/>
      <c r="Q29647" s="75"/>
      <c r="W29647" s="75"/>
      <c r="AD29647" s="77"/>
    </row>
    <row r="29648" spans="16:30" ht="4.5" customHeight="1" x14ac:dyDescent="0.2">
      <c r="P29648" s="75"/>
      <c r="Q29648" s="75"/>
      <c r="W29648" s="75"/>
      <c r="AD29648" s="77"/>
    </row>
    <row r="29649" spans="16:30" ht="4.5" customHeight="1" x14ac:dyDescent="0.2">
      <c r="P29649" s="75"/>
      <c r="Q29649" s="75"/>
      <c r="W29649" s="75"/>
      <c r="AD29649" s="77"/>
    </row>
    <row r="29650" spans="16:30" ht="4.5" customHeight="1" x14ac:dyDescent="0.2">
      <c r="P29650" s="75"/>
      <c r="Q29650" s="75"/>
      <c r="W29650" s="75"/>
      <c r="AD29650" s="77"/>
    </row>
    <row r="29651" spans="16:30" ht="4.5" customHeight="1" x14ac:dyDescent="0.2">
      <c r="P29651" s="75"/>
      <c r="Q29651" s="75"/>
      <c r="W29651" s="75"/>
      <c r="AD29651" s="77"/>
    </row>
    <row r="29652" spans="16:30" ht="4.5" customHeight="1" x14ac:dyDescent="0.2">
      <c r="P29652" s="75"/>
      <c r="Q29652" s="75"/>
      <c r="W29652" s="75"/>
      <c r="AD29652" s="77"/>
    </row>
    <row r="29653" spans="16:30" ht="4.5" customHeight="1" x14ac:dyDescent="0.2">
      <c r="P29653" s="75"/>
      <c r="Q29653" s="75"/>
      <c r="W29653" s="75"/>
      <c r="AD29653" s="77"/>
    </row>
    <row r="29654" spans="16:30" ht="4.5" customHeight="1" x14ac:dyDescent="0.2">
      <c r="P29654" s="75"/>
      <c r="Q29654" s="75"/>
      <c r="W29654" s="75"/>
      <c r="AD29654" s="77"/>
    </row>
    <row r="29655" spans="16:30" ht="4.5" customHeight="1" x14ac:dyDescent="0.2">
      <c r="P29655" s="75"/>
      <c r="Q29655" s="75"/>
      <c r="W29655" s="75"/>
      <c r="AD29655" s="77"/>
    </row>
    <row r="29656" spans="16:30" ht="4.5" customHeight="1" x14ac:dyDescent="0.2">
      <c r="P29656" s="75"/>
      <c r="Q29656" s="75"/>
      <c r="W29656" s="75"/>
      <c r="AD29656" s="77"/>
    </row>
    <row r="29657" spans="16:30" ht="4.5" customHeight="1" x14ac:dyDescent="0.2">
      <c r="P29657" s="75"/>
      <c r="Q29657" s="75"/>
      <c r="W29657" s="75"/>
      <c r="AD29657" s="77"/>
    </row>
    <row r="29658" spans="16:30" ht="4.5" customHeight="1" x14ac:dyDescent="0.2">
      <c r="P29658" s="75"/>
      <c r="Q29658" s="75"/>
      <c r="W29658" s="75"/>
      <c r="AD29658" s="77"/>
    </row>
    <row r="29659" spans="16:30" ht="4.5" customHeight="1" x14ac:dyDescent="0.2">
      <c r="P29659" s="75"/>
      <c r="Q29659" s="75"/>
      <c r="W29659" s="75"/>
      <c r="AD29659" s="77"/>
    </row>
    <row r="29660" spans="16:30" ht="4.5" customHeight="1" x14ac:dyDescent="0.2">
      <c r="P29660" s="75"/>
      <c r="Q29660" s="75"/>
      <c r="W29660" s="75"/>
      <c r="AD29660" s="77"/>
    </row>
    <row r="29661" spans="16:30" ht="4.5" customHeight="1" x14ac:dyDescent="0.2">
      <c r="P29661" s="75"/>
      <c r="Q29661" s="75"/>
      <c r="W29661" s="75"/>
      <c r="AD29661" s="77"/>
    </row>
    <row r="29662" spans="16:30" ht="4.5" customHeight="1" x14ac:dyDescent="0.2">
      <c r="P29662" s="75"/>
      <c r="Q29662" s="75"/>
      <c r="W29662" s="75"/>
      <c r="AD29662" s="77"/>
    </row>
    <row r="29663" spans="16:30" ht="4.5" customHeight="1" x14ac:dyDescent="0.2">
      <c r="P29663" s="75"/>
      <c r="Q29663" s="75"/>
      <c r="W29663" s="75"/>
      <c r="AD29663" s="77"/>
    </row>
    <row r="29664" spans="16:30" ht="4.5" customHeight="1" x14ac:dyDescent="0.2">
      <c r="P29664" s="75"/>
      <c r="Q29664" s="75"/>
      <c r="W29664" s="75"/>
      <c r="AD29664" s="77"/>
    </row>
    <row r="29665" spans="16:30" ht="4.5" customHeight="1" x14ac:dyDescent="0.2">
      <c r="P29665" s="75"/>
      <c r="Q29665" s="75"/>
      <c r="W29665" s="75"/>
      <c r="AD29665" s="77"/>
    </row>
    <row r="29666" spans="16:30" ht="4.5" customHeight="1" x14ac:dyDescent="0.2">
      <c r="P29666" s="75"/>
      <c r="Q29666" s="75"/>
      <c r="W29666" s="75"/>
      <c r="AD29666" s="77"/>
    </row>
    <row r="29667" spans="16:30" ht="4.5" customHeight="1" x14ac:dyDescent="0.2">
      <c r="P29667" s="75"/>
      <c r="Q29667" s="75"/>
      <c r="W29667" s="75"/>
      <c r="AD29667" s="77"/>
    </row>
    <row r="29668" spans="16:30" ht="4.5" customHeight="1" x14ac:dyDescent="0.2">
      <c r="P29668" s="75"/>
      <c r="Q29668" s="75"/>
      <c r="W29668" s="75"/>
      <c r="AD29668" s="77"/>
    </row>
    <row r="29669" spans="16:30" ht="4.5" customHeight="1" x14ac:dyDescent="0.2">
      <c r="P29669" s="75"/>
      <c r="Q29669" s="75"/>
      <c r="W29669" s="75"/>
      <c r="AD29669" s="77"/>
    </row>
    <row r="29670" spans="16:30" ht="4.5" customHeight="1" x14ac:dyDescent="0.2">
      <c r="P29670" s="75"/>
      <c r="Q29670" s="75"/>
      <c r="W29670" s="75"/>
      <c r="AD29670" s="77"/>
    </row>
    <row r="29671" spans="16:30" ht="4.5" customHeight="1" x14ac:dyDescent="0.2">
      <c r="P29671" s="75"/>
      <c r="Q29671" s="75"/>
      <c r="W29671" s="75"/>
      <c r="AD29671" s="77"/>
    </row>
    <row r="29672" spans="16:30" ht="4.5" customHeight="1" x14ac:dyDescent="0.2">
      <c r="P29672" s="75"/>
      <c r="Q29672" s="75"/>
      <c r="W29672" s="75"/>
      <c r="AD29672" s="77"/>
    </row>
    <row r="29673" spans="16:30" ht="4.5" customHeight="1" x14ac:dyDescent="0.2">
      <c r="P29673" s="75"/>
      <c r="Q29673" s="75"/>
      <c r="W29673" s="75"/>
      <c r="AD29673" s="77"/>
    </row>
    <row r="29674" spans="16:30" ht="4.5" customHeight="1" x14ac:dyDescent="0.2">
      <c r="P29674" s="75"/>
      <c r="Q29674" s="75"/>
      <c r="W29674" s="75"/>
      <c r="AD29674" s="77"/>
    </row>
    <row r="29675" spans="16:30" ht="4.5" customHeight="1" x14ac:dyDescent="0.2">
      <c r="P29675" s="75"/>
      <c r="Q29675" s="75"/>
      <c r="W29675" s="75"/>
      <c r="AD29675" s="77"/>
    </row>
    <row r="29676" spans="16:30" ht="4.5" customHeight="1" x14ac:dyDescent="0.2">
      <c r="P29676" s="75"/>
      <c r="Q29676" s="75"/>
      <c r="W29676" s="75"/>
      <c r="AD29676" s="77"/>
    </row>
    <row r="29677" spans="16:30" ht="4.5" customHeight="1" x14ac:dyDescent="0.2">
      <c r="P29677" s="75"/>
      <c r="Q29677" s="75"/>
      <c r="W29677" s="75"/>
      <c r="AD29677" s="77"/>
    </row>
    <row r="29678" spans="16:30" ht="4.5" customHeight="1" x14ac:dyDescent="0.2">
      <c r="P29678" s="75"/>
      <c r="Q29678" s="75"/>
      <c r="W29678" s="75"/>
      <c r="AD29678" s="77"/>
    </row>
    <row r="29679" spans="16:30" ht="4.5" customHeight="1" x14ac:dyDescent="0.2">
      <c r="P29679" s="75"/>
      <c r="Q29679" s="75"/>
      <c r="W29679" s="75"/>
      <c r="AD29679" s="77"/>
    </row>
    <row r="29680" spans="16:30" ht="4.5" customHeight="1" x14ac:dyDescent="0.2">
      <c r="P29680" s="75"/>
      <c r="Q29680" s="75"/>
      <c r="W29680" s="75"/>
      <c r="AD29680" s="77"/>
    </row>
    <row r="29681" spans="16:30" ht="4.5" customHeight="1" x14ac:dyDescent="0.2">
      <c r="P29681" s="75"/>
      <c r="Q29681" s="75"/>
      <c r="W29681" s="75"/>
      <c r="AD29681" s="77"/>
    </row>
    <row r="29682" spans="16:30" ht="4.5" customHeight="1" x14ac:dyDescent="0.2">
      <c r="P29682" s="75"/>
      <c r="Q29682" s="75"/>
      <c r="W29682" s="75"/>
      <c r="AD29682" s="77"/>
    </row>
    <row r="29683" spans="16:30" ht="4.5" customHeight="1" x14ac:dyDescent="0.2">
      <c r="P29683" s="75"/>
      <c r="Q29683" s="75"/>
      <c r="W29683" s="75"/>
      <c r="AD29683" s="77"/>
    </row>
    <row r="29684" spans="16:30" ht="4.5" customHeight="1" x14ac:dyDescent="0.2">
      <c r="P29684" s="75"/>
      <c r="Q29684" s="75"/>
      <c r="W29684" s="75"/>
      <c r="AD29684" s="77"/>
    </row>
    <row r="29685" spans="16:30" ht="4.5" customHeight="1" x14ac:dyDescent="0.2">
      <c r="P29685" s="75"/>
      <c r="Q29685" s="75"/>
      <c r="W29685" s="75"/>
      <c r="AD29685" s="77"/>
    </row>
    <row r="29686" spans="16:30" ht="4.5" customHeight="1" x14ac:dyDescent="0.2">
      <c r="P29686" s="75"/>
      <c r="Q29686" s="75"/>
      <c r="W29686" s="75"/>
      <c r="AD29686" s="77"/>
    </row>
    <row r="29687" spans="16:30" ht="4.5" customHeight="1" x14ac:dyDescent="0.2">
      <c r="P29687" s="75"/>
      <c r="Q29687" s="75"/>
      <c r="W29687" s="75"/>
      <c r="AD29687" s="77"/>
    </row>
    <row r="29688" spans="16:30" ht="4.5" customHeight="1" x14ac:dyDescent="0.2">
      <c r="P29688" s="75"/>
      <c r="Q29688" s="75"/>
      <c r="W29688" s="75"/>
      <c r="AD29688" s="77"/>
    </row>
    <row r="29689" spans="16:30" ht="4.5" customHeight="1" x14ac:dyDescent="0.2">
      <c r="P29689" s="75"/>
      <c r="Q29689" s="75"/>
      <c r="W29689" s="75"/>
      <c r="AD29689" s="77"/>
    </row>
    <row r="29690" spans="16:30" ht="4.5" customHeight="1" x14ac:dyDescent="0.2">
      <c r="P29690" s="75"/>
      <c r="Q29690" s="75"/>
      <c r="W29690" s="75"/>
      <c r="AD29690" s="77"/>
    </row>
    <row r="29691" spans="16:30" ht="4.5" customHeight="1" x14ac:dyDescent="0.2">
      <c r="P29691" s="75"/>
      <c r="Q29691" s="75"/>
      <c r="W29691" s="75"/>
      <c r="AD29691" s="77"/>
    </row>
    <row r="29692" spans="16:30" ht="4.5" customHeight="1" x14ac:dyDescent="0.2">
      <c r="P29692" s="75"/>
      <c r="Q29692" s="75"/>
      <c r="W29692" s="75"/>
      <c r="AD29692" s="77"/>
    </row>
    <row r="29693" spans="16:30" ht="4.5" customHeight="1" x14ac:dyDescent="0.2">
      <c r="P29693" s="75"/>
      <c r="Q29693" s="75"/>
      <c r="W29693" s="75"/>
      <c r="AD29693" s="77"/>
    </row>
    <row r="29694" spans="16:30" ht="4.5" customHeight="1" x14ac:dyDescent="0.2">
      <c r="P29694" s="75"/>
      <c r="Q29694" s="75"/>
      <c r="W29694" s="75"/>
      <c r="AD29694" s="77"/>
    </row>
    <row r="29695" spans="16:30" ht="4.5" customHeight="1" x14ac:dyDescent="0.2">
      <c r="P29695" s="75"/>
      <c r="Q29695" s="75"/>
      <c r="W29695" s="75"/>
      <c r="AD29695" s="77"/>
    </row>
    <row r="29696" spans="16:30" ht="4.5" customHeight="1" x14ac:dyDescent="0.2">
      <c r="P29696" s="75"/>
      <c r="Q29696" s="75"/>
      <c r="W29696" s="75"/>
      <c r="AD29696" s="77"/>
    </row>
    <row r="29697" spans="16:30" ht="4.5" customHeight="1" x14ac:dyDescent="0.2">
      <c r="P29697" s="75"/>
      <c r="Q29697" s="75"/>
      <c r="W29697" s="75"/>
      <c r="AD29697" s="77"/>
    </row>
    <row r="29698" spans="16:30" ht="4.5" customHeight="1" x14ac:dyDescent="0.2">
      <c r="P29698" s="75"/>
      <c r="Q29698" s="75"/>
      <c r="W29698" s="75"/>
      <c r="AD29698" s="77"/>
    </row>
    <row r="29699" spans="16:30" ht="4.5" customHeight="1" x14ac:dyDescent="0.2">
      <c r="P29699" s="75"/>
      <c r="Q29699" s="75"/>
      <c r="W29699" s="75"/>
      <c r="AD29699" s="77"/>
    </row>
    <row r="29700" spans="16:30" ht="4.5" customHeight="1" x14ac:dyDescent="0.2">
      <c r="P29700" s="75"/>
      <c r="Q29700" s="75"/>
      <c r="W29700" s="75"/>
      <c r="AD29700" s="77"/>
    </row>
    <row r="29701" spans="16:30" ht="4.5" customHeight="1" x14ac:dyDescent="0.2">
      <c r="P29701" s="75"/>
      <c r="Q29701" s="75"/>
      <c r="W29701" s="75"/>
      <c r="AD29701" s="77"/>
    </row>
    <row r="29702" spans="16:30" ht="4.5" customHeight="1" x14ac:dyDescent="0.2">
      <c r="P29702" s="75"/>
      <c r="Q29702" s="75"/>
      <c r="W29702" s="75"/>
      <c r="AD29702" s="77"/>
    </row>
    <row r="29703" spans="16:30" ht="4.5" customHeight="1" x14ac:dyDescent="0.2">
      <c r="P29703" s="75"/>
      <c r="Q29703" s="75"/>
      <c r="W29703" s="75"/>
      <c r="AD29703" s="77"/>
    </row>
    <row r="29704" spans="16:30" ht="4.5" customHeight="1" x14ac:dyDescent="0.2">
      <c r="P29704" s="75"/>
      <c r="Q29704" s="75"/>
      <c r="W29704" s="75"/>
      <c r="AD29704" s="77"/>
    </row>
    <row r="29705" spans="16:30" ht="4.5" customHeight="1" x14ac:dyDescent="0.2">
      <c r="P29705" s="75"/>
      <c r="Q29705" s="75"/>
      <c r="W29705" s="75"/>
      <c r="AD29705" s="77"/>
    </row>
    <row r="29706" spans="16:30" ht="4.5" customHeight="1" x14ac:dyDescent="0.2">
      <c r="P29706" s="75"/>
      <c r="Q29706" s="75"/>
      <c r="W29706" s="75"/>
      <c r="AD29706" s="77"/>
    </row>
    <row r="29707" spans="16:30" ht="4.5" customHeight="1" x14ac:dyDescent="0.2">
      <c r="P29707" s="75"/>
      <c r="Q29707" s="75"/>
      <c r="W29707" s="75"/>
      <c r="AD29707" s="77"/>
    </row>
    <row r="29708" spans="16:30" ht="4.5" customHeight="1" x14ac:dyDescent="0.2">
      <c r="P29708" s="75"/>
      <c r="Q29708" s="75"/>
      <c r="W29708" s="75"/>
      <c r="AD29708" s="77"/>
    </row>
    <row r="29709" spans="16:30" ht="4.5" customHeight="1" x14ac:dyDescent="0.2">
      <c r="P29709" s="75"/>
      <c r="Q29709" s="75"/>
      <c r="W29709" s="75"/>
      <c r="AD29709" s="77"/>
    </row>
    <row r="29710" spans="16:30" ht="4.5" customHeight="1" x14ac:dyDescent="0.2">
      <c r="P29710" s="75"/>
      <c r="Q29710" s="75"/>
      <c r="W29710" s="75"/>
      <c r="AD29710" s="77"/>
    </row>
    <row r="29711" spans="16:30" ht="4.5" customHeight="1" x14ac:dyDescent="0.2">
      <c r="P29711" s="75"/>
      <c r="Q29711" s="75"/>
      <c r="W29711" s="75"/>
      <c r="AD29711" s="77"/>
    </row>
    <row r="29712" spans="16:30" ht="4.5" customHeight="1" x14ac:dyDescent="0.2">
      <c r="P29712" s="75"/>
      <c r="Q29712" s="75"/>
      <c r="W29712" s="75"/>
      <c r="AD29712" s="77"/>
    </row>
    <row r="29713" spans="16:30" ht="4.5" customHeight="1" x14ac:dyDescent="0.2">
      <c r="P29713" s="75"/>
      <c r="Q29713" s="75"/>
      <c r="W29713" s="75"/>
      <c r="AD29713" s="77"/>
    </row>
    <row r="29714" spans="16:30" ht="4.5" customHeight="1" x14ac:dyDescent="0.2">
      <c r="P29714" s="75"/>
      <c r="Q29714" s="75"/>
      <c r="W29714" s="75"/>
      <c r="AD29714" s="77"/>
    </row>
    <row r="29715" spans="16:30" ht="4.5" customHeight="1" x14ac:dyDescent="0.2">
      <c r="P29715" s="75"/>
      <c r="Q29715" s="75"/>
      <c r="W29715" s="75"/>
      <c r="AD29715" s="77"/>
    </row>
    <row r="29716" spans="16:30" ht="4.5" customHeight="1" x14ac:dyDescent="0.2">
      <c r="P29716" s="75"/>
      <c r="Q29716" s="75"/>
      <c r="W29716" s="75"/>
      <c r="AD29716" s="77"/>
    </row>
    <row r="29717" spans="16:30" ht="4.5" customHeight="1" x14ac:dyDescent="0.2">
      <c r="P29717" s="75"/>
      <c r="Q29717" s="75"/>
      <c r="W29717" s="75"/>
      <c r="AD29717" s="77"/>
    </row>
    <row r="29718" spans="16:30" ht="4.5" customHeight="1" x14ac:dyDescent="0.2">
      <c r="P29718" s="75"/>
      <c r="Q29718" s="75"/>
      <c r="W29718" s="75"/>
      <c r="AD29718" s="77"/>
    </row>
    <row r="29719" spans="16:30" ht="4.5" customHeight="1" x14ac:dyDescent="0.2">
      <c r="P29719" s="75"/>
      <c r="Q29719" s="75"/>
      <c r="W29719" s="75"/>
      <c r="AD29719" s="77"/>
    </row>
    <row r="29720" spans="16:30" ht="4.5" customHeight="1" x14ac:dyDescent="0.2">
      <c r="P29720" s="75"/>
      <c r="Q29720" s="75"/>
      <c r="W29720" s="75"/>
      <c r="AD29720" s="77"/>
    </row>
    <row r="29721" spans="16:30" ht="4.5" customHeight="1" x14ac:dyDescent="0.2">
      <c r="P29721" s="75"/>
      <c r="Q29721" s="75"/>
      <c r="W29721" s="75"/>
      <c r="AD29721" s="77"/>
    </row>
    <row r="29722" spans="16:30" ht="4.5" customHeight="1" x14ac:dyDescent="0.2">
      <c r="P29722" s="75"/>
      <c r="Q29722" s="75"/>
      <c r="W29722" s="75"/>
      <c r="AD29722" s="77"/>
    </row>
    <row r="29723" spans="16:30" ht="4.5" customHeight="1" x14ac:dyDescent="0.2">
      <c r="P29723" s="75"/>
      <c r="Q29723" s="75"/>
      <c r="W29723" s="75"/>
      <c r="AD29723" s="77"/>
    </row>
    <row r="29724" spans="16:30" ht="4.5" customHeight="1" x14ac:dyDescent="0.2">
      <c r="P29724" s="75"/>
      <c r="Q29724" s="75"/>
      <c r="W29724" s="75"/>
      <c r="AD29724" s="77"/>
    </row>
    <row r="29725" spans="16:30" ht="4.5" customHeight="1" x14ac:dyDescent="0.2">
      <c r="P29725" s="75"/>
      <c r="Q29725" s="75"/>
      <c r="W29725" s="75"/>
      <c r="AD29725" s="77"/>
    </row>
    <row r="29726" spans="16:30" ht="4.5" customHeight="1" x14ac:dyDescent="0.2">
      <c r="P29726" s="75"/>
      <c r="Q29726" s="75"/>
      <c r="W29726" s="75"/>
      <c r="AD29726" s="77"/>
    </row>
    <row r="29727" spans="16:30" ht="4.5" customHeight="1" x14ac:dyDescent="0.2">
      <c r="P29727" s="75"/>
      <c r="Q29727" s="75"/>
      <c r="W29727" s="75"/>
      <c r="AD29727" s="77"/>
    </row>
    <row r="29728" spans="16:30" ht="4.5" customHeight="1" x14ac:dyDescent="0.2">
      <c r="P29728" s="75"/>
      <c r="Q29728" s="75"/>
      <c r="W29728" s="75"/>
      <c r="AD29728" s="77"/>
    </row>
    <row r="29729" spans="16:30" ht="4.5" customHeight="1" x14ac:dyDescent="0.2">
      <c r="P29729" s="75"/>
      <c r="Q29729" s="75"/>
      <c r="W29729" s="75"/>
      <c r="AD29729" s="77"/>
    </row>
    <row r="29730" spans="16:30" ht="4.5" customHeight="1" x14ac:dyDescent="0.2">
      <c r="P29730" s="75"/>
      <c r="Q29730" s="75"/>
      <c r="W29730" s="75"/>
      <c r="AD29730" s="77"/>
    </row>
    <row r="29731" spans="16:30" ht="4.5" customHeight="1" x14ac:dyDescent="0.2">
      <c r="P29731" s="75"/>
      <c r="Q29731" s="75"/>
      <c r="W29731" s="75"/>
      <c r="AD29731" s="77"/>
    </row>
    <row r="29732" spans="16:30" ht="4.5" customHeight="1" x14ac:dyDescent="0.2">
      <c r="P29732" s="75"/>
      <c r="Q29732" s="75"/>
      <c r="W29732" s="75"/>
      <c r="AD29732" s="77"/>
    </row>
    <row r="29733" spans="16:30" ht="4.5" customHeight="1" x14ac:dyDescent="0.2">
      <c r="P29733" s="75"/>
      <c r="Q29733" s="75"/>
      <c r="W29733" s="75"/>
      <c r="AD29733" s="77"/>
    </row>
    <row r="29734" spans="16:30" ht="4.5" customHeight="1" x14ac:dyDescent="0.2">
      <c r="P29734" s="75"/>
      <c r="Q29734" s="75"/>
      <c r="W29734" s="75"/>
      <c r="AD29734" s="77"/>
    </row>
    <row r="29735" spans="16:30" ht="4.5" customHeight="1" x14ac:dyDescent="0.2">
      <c r="P29735" s="75"/>
      <c r="Q29735" s="75"/>
      <c r="W29735" s="75"/>
      <c r="AD29735" s="77"/>
    </row>
    <row r="29736" spans="16:30" ht="4.5" customHeight="1" x14ac:dyDescent="0.2">
      <c r="P29736" s="75"/>
      <c r="Q29736" s="75"/>
      <c r="W29736" s="75"/>
      <c r="AD29736" s="77"/>
    </row>
    <row r="29737" spans="16:30" ht="4.5" customHeight="1" x14ac:dyDescent="0.2">
      <c r="P29737" s="75"/>
      <c r="Q29737" s="75"/>
      <c r="W29737" s="75"/>
      <c r="AD29737" s="77"/>
    </row>
    <row r="29738" spans="16:30" ht="4.5" customHeight="1" x14ac:dyDescent="0.2">
      <c r="P29738" s="75"/>
      <c r="Q29738" s="75"/>
      <c r="W29738" s="75"/>
      <c r="AD29738" s="77"/>
    </row>
    <row r="29739" spans="16:30" ht="4.5" customHeight="1" x14ac:dyDescent="0.2">
      <c r="P29739" s="75"/>
      <c r="Q29739" s="75"/>
      <c r="W29739" s="75"/>
      <c r="AD29739" s="77"/>
    </row>
    <row r="29740" spans="16:30" ht="4.5" customHeight="1" x14ac:dyDescent="0.2">
      <c r="P29740" s="75"/>
      <c r="Q29740" s="75"/>
      <c r="W29740" s="75"/>
      <c r="AD29740" s="77"/>
    </row>
    <row r="29741" spans="16:30" ht="4.5" customHeight="1" x14ac:dyDescent="0.2">
      <c r="P29741" s="75"/>
      <c r="Q29741" s="75"/>
      <c r="W29741" s="75"/>
      <c r="AD29741" s="77"/>
    </row>
    <row r="29742" spans="16:30" ht="4.5" customHeight="1" x14ac:dyDescent="0.2">
      <c r="P29742" s="75"/>
      <c r="Q29742" s="75"/>
      <c r="W29742" s="75"/>
      <c r="AD29742" s="77"/>
    </row>
    <row r="29743" spans="16:30" ht="4.5" customHeight="1" x14ac:dyDescent="0.2">
      <c r="P29743" s="75"/>
      <c r="Q29743" s="75"/>
      <c r="W29743" s="75"/>
      <c r="AD29743" s="77"/>
    </row>
    <row r="29744" spans="16:30" ht="4.5" customHeight="1" x14ac:dyDescent="0.2">
      <c r="P29744" s="75"/>
      <c r="Q29744" s="75"/>
      <c r="W29744" s="75"/>
      <c r="AD29744" s="77"/>
    </row>
    <row r="29745" spans="16:30" ht="4.5" customHeight="1" x14ac:dyDescent="0.2">
      <c r="P29745" s="75"/>
      <c r="Q29745" s="75"/>
      <c r="W29745" s="75"/>
      <c r="AD29745" s="77"/>
    </row>
    <row r="29746" spans="16:30" ht="4.5" customHeight="1" x14ac:dyDescent="0.2">
      <c r="P29746" s="75"/>
      <c r="Q29746" s="75"/>
      <c r="W29746" s="75"/>
      <c r="AD29746" s="77"/>
    </row>
    <row r="29747" spans="16:30" ht="4.5" customHeight="1" x14ac:dyDescent="0.2">
      <c r="P29747" s="75"/>
      <c r="Q29747" s="75"/>
      <c r="W29747" s="75"/>
      <c r="AD29747" s="77"/>
    </row>
    <row r="29748" spans="16:30" ht="4.5" customHeight="1" x14ac:dyDescent="0.2">
      <c r="P29748" s="75"/>
      <c r="Q29748" s="75"/>
      <c r="W29748" s="75"/>
      <c r="AD29748" s="77"/>
    </row>
    <row r="29749" spans="16:30" ht="4.5" customHeight="1" x14ac:dyDescent="0.2">
      <c r="P29749" s="75"/>
      <c r="Q29749" s="75"/>
      <c r="W29749" s="75"/>
      <c r="AD29749" s="77"/>
    </row>
    <row r="29750" spans="16:30" ht="4.5" customHeight="1" x14ac:dyDescent="0.2">
      <c r="P29750" s="75"/>
      <c r="Q29750" s="75"/>
      <c r="W29750" s="75"/>
      <c r="AD29750" s="77"/>
    </row>
    <row r="29751" spans="16:30" ht="4.5" customHeight="1" x14ac:dyDescent="0.2">
      <c r="P29751" s="75"/>
      <c r="Q29751" s="75"/>
      <c r="W29751" s="75"/>
      <c r="AD29751" s="77"/>
    </row>
    <row r="29752" spans="16:30" ht="4.5" customHeight="1" x14ac:dyDescent="0.2">
      <c r="P29752" s="75"/>
      <c r="Q29752" s="75"/>
      <c r="W29752" s="75"/>
      <c r="AD29752" s="77"/>
    </row>
    <row r="29753" spans="16:30" ht="4.5" customHeight="1" x14ac:dyDescent="0.2">
      <c r="P29753" s="75"/>
      <c r="Q29753" s="75"/>
      <c r="W29753" s="75"/>
      <c r="AD29753" s="77"/>
    </row>
    <row r="29754" spans="16:30" ht="4.5" customHeight="1" x14ac:dyDescent="0.2">
      <c r="P29754" s="75"/>
      <c r="Q29754" s="75"/>
      <c r="W29754" s="75"/>
      <c r="AD29754" s="77"/>
    </row>
    <row r="29755" spans="16:30" ht="4.5" customHeight="1" x14ac:dyDescent="0.2">
      <c r="P29755" s="75"/>
      <c r="Q29755" s="75"/>
      <c r="W29755" s="75"/>
      <c r="AD29755" s="77"/>
    </row>
    <row r="29756" spans="16:30" ht="4.5" customHeight="1" x14ac:dyDescent="0.2">
      <c r="P29756" s="75"/>
      <c r="Q29756" s="75"/>
      <c r="W29756" s="75"/>
      <c r="AD29756" s="77"/>
    </row>
    <row r="29757" spans="16:30" ht="4.5" customHeight="1" x14ac:dyDescent="0.2">
      <c r="P29757" s="75"/>
      <c r="Q29757" s="75"/>
      <c r="W29757" s="75"/>
      <c r="AD29757" s="77"/>
    </row>
    <row r="29758" spans="16:30" ht="4.5" customHeight="1" x14ac:dyDescent="0.2">
      <c r="P29758" s="75"/>
      <c r="Q29758" s="75"/>
      <c r="W29758" s="75"/>
      <c r="AD29758" s="77"/>
    </row>
    <row r="29759" spans="16:30" ht="4.5" customHeight="1" x14ac:dyDescent="0.2">
      <c r="P29759" s="75"/>
      <c r="Q29759" s="75"/>
      <c r="W29759" s="75"/>
      <c r="AD29759" s="77"/>
    </row>
    <row r="29760" spans="16:30" ht="4.5" customHeight="1" x14ac:dyDescent="0.2">
      <c r="P29760" s="75"/>
      <c r="Q29760" s="75"/>
      <c r="W29760" s="75"/>
      <c r="AD29760" s="77"/>
    </row>
    <row r="29761" spans="16:30" ht="4.5" customHeight="1" x14ac:dyDescent="0.2">
      <c r="P29761" s="75"/>
      <c r="Q29761" s="75"/>
      <c r="W29761" s="75"/>
      <c r="AD29761" s="77"/>
    </row>
    <row r="29762" spans="16:30" ht="4.5" customHeight="1" x14ac:dyDescent="0.2">
      <c r="P29762" s="75"/>
      <c r="Q29762" s="75"/>
      <c r="W29762" s="75"/>
      <c r="AD29762" s="77"/>
    </row>
    <row r="29763" spans="16:30" ht="4.5" customHeight="1" x14ac:dyDescent="0.2">
      <c r="P29763" s="75"/>
      <c r="Q29763" s="75"/>
      <c r="W29763" s="75"/>
      <c r="AD29763" s="77"/>
    </row>
    <row r="29764" spans="16:30" ht="4.5" customHeight="1" x14ac:dyDescent="0.2">
      <c r="P29764" s="75"/>
      <c r="Q29764" s="75"/>
      <c r="W29764" s="75"/>
      <c r="AD29764" s="77"/>
    </row>
    <row r="29765" spans="16:30" ht="4.5" customHeight="1" x14ac:dyDescent="0.2">
      <c r="P29765" s="75"/>
      <c r="Q29765" s="75"/>
      <c r="W29765" s="75"/>
      <c r="AD29765" s="77"/>
    </row>
    <row r="29766" spans="16:30" ht="4.5" customHeight="1" x14ac:dyDescent="0.2">
      <c r="P29766" s="75"/>
      <c r="Q29766" s="75"/>
      <c r="W29766" s="75"/>
      <c r="AD29766" s="77"/>
    </row>
    <row r="29767" spans="16:30" ht="4.5" customHeight="1" x14ac:dyDescent="0.2">
      <c r="P29767" s="75"/>
      <c r="Q29767" s="75"/>
      <c r="W29767" s="75"/>
      <c r="AD29767" s="77"/>
    </row>
    <row r="29768" spans="16:30" ht="4.5" customHeight="1" x14ac:dyDescent="0.2">
      <c r="P29768" s="75"/>
      <c r="Q29768" s="75"/>
      <c r="W29768" s="75"/>
      <c r="AD29768" s="77"/>
    </row>
    <row r="29769" spans="16:30" ht="4.5" customHeight="1" x14ac:dyDescent="0.2">
      <c r="P29769" s="75"/>
      <c r="Q29769" s="75"/>
      <c r="W29769" s="75"/>
      <c r="AD29769" s="77"/>
    </row>
    <row r="29770" spans="16:30" ht="4.5" customHeight="1" x14ac:dyDescent="0.2">
      <c r="P29770" s="75"/>
      <c r="Q29770" s="75"/>
      <c r="W29770" s="75"/>
      <c r="AD29770" s="77"/>
    </row>
    <row r="29771" spans="16:30" ht="4.5" customHeight="1" x14ac:dyDescent="0.2">
      <c r="P29771" s="75"/>
      <c r="Q29771" s="75"/>
      <c r="W29771" s="75"/>
      <c r="AD29771" s="77"/>
    </row>
    <row r="29772" spans="16:30" ht="4.5" customHeight="1" x14ac:dyDescent="0.2">
      <c r="P29772" s="75"/>
      <c r="Q29772" s="75"/>
      <c r="W29772" s="75"/>
      <c r="AD29772" s="77"/>
    </row>
    <row r="29773" spans="16:30" ht="4.5" customHeight="1" x14ac:dyDescent="0.2">
      <c r="P29773" s="75"/>
      <c r="Q29773" s="75"/>
      <c r="W29773" s="75"/>
      <c r="AD29773" s="77"/>
    </row>
    <row r="29774" spans="16:30" ht="4.5" customHeight="1" x14ac:dyDescent="0.2">
      <c r="P29774" s="75"/>
      <c r="Q29774" s="75"/>
      <c r="W29774" s="75"/>
      <c r="AD29774" s="77"/>
    </row>
    <row r="29775" spans="16:30" ht="4.5" customHeight="1" x14ac:dyDescent="0.2">
      <c r="P29775" s="75"/>
      <c r="Q29775" s="75"/>
      <c r="W29775" s="75"/>
      <c r="AD29775" s="77"/>
    </row>
    <row r="29776" spans="16:30" ht="4.5" customHeight="1" x14ac:dyDescent="0.2">
      <c r="P29776" s="75"/>
      <c r="Q29776" s="75"/>
      <c r="W29776" s="75"/>
      <c r="AD29776" s="77"/>
    </row>
    <row r="29777" spans="16:30" ht="4.5" customHeight="1" x14ac:dyDescent="0.2">
      <c r="P29777" s="75"/>
      <c r="Q29777" s="75"/>
      <c r="W29777" s="75"/>
      <c r="AD29777" s="77"/>
    </row>
    <row r="29778" spans="16:30" ht="4.5" customHeight="1" x14ac:dyDescent="0.2">
      <c r="P29778" s="75"/>
      <c r="Q29778" s="75"/>
      <c r="W29778" s="75"/>
      <c r="AD29778" s="77"/>
    </row>
    <row r="29779" spans="16:30" ht="4.5" customHeight="1" x14ac:dyDescent="0.2">
      <c r="P29779" s="75"/>
      <c r="Q29779" s="75"/>
      <c r="W29779" s="75"/>
      <c r="AD29779" s="77"/>
    </row>
    <row r="29780" spans="16:30" ht="4.5" customHeight="1" x14ac:dyDescent="0.2">
      <c r="P29780" s="75"/>
      <c r="Q29780" s="75"/>
      <c r="W29780" s="75"/>
      <c r="AD29780" s="77"/>
    </row>
    <row r="29781" spans="16:30" ht="4.5" customHeight="1" x14ac:dyDescent="0.2">
      <c r="P29781" s="75"/>
      <c r="Q29781" s="75"/>
      <c r="W29781" s="75"/>
      <c r="AD29781" s="77"/>
    </row>
    <row r="29782" spans="16:30" ht="4.5" customHeight="1" x14ac:dyDescent="0.2">
      <c r="P29782" s="75"/>
      <c r="Q29782" s="75"/>
      <c r="W29782" s="75"/>
      <c r="AD29782" s="77"/>
    </row>
    <row r="29783" spans="16:30" ht="4.5" customHeight="1" x14ac:dyDescent="0.2">
      <c r="P29783" s="75"/>
      <c r="Q29783" s="75"/>
      <c r="W29783" s="75"/>
      <c r="AD29783" s="77"/>
    </row>
    <row r="29784" spans="16:30" ht="4.5" customHeight="1" x14ac:dyDescent="0.2">
      <c r="P29784" s="75"/>
      <c r="Q29784" s="75"/>
      <c r="W29784" s="75"/>
      <c r="AD29784" s="77"/>
    </row>
    <row r="29785" spans="16:30" ht="4.5" customHeight="1" x14ac:dyDescent="0.2">
      <c r="P29785" s="75"/>
      <c r="Q29785" s="75"/>
      <c r="W29785" s="75"/>
      <c r="AD29785" s="77"/>
    </row>
    <row r="29786" spans="16:30" ht="4.5" customHeight="1" x14ac:dyDescent="0.2">
      <c r="P29786" s="75"/>
      <c r="Q29786" s="75"/>
      <c r="W29786" s="75"/>
      <c r="AD29786" s="77"/>
    </row>
    <row r="29787" spans="16:30" ht="4.5" customHeight="1" x14ac:dyDescent="0.2">
      <c r="P29787" s="75"/>
      <c r="Q29787" s="75"/>
      <c r="W29787" s="75"/>
      <c r="AD29787" s="77"/>
    </row>
    <row r="29788" spans="16:30" ht="4.5" customHeight="1" x14ac:dyDescent="0.2">
      <c r="P29788" s="75"/>
      <c r="Q29788" s="75"/>
      <c r="W29788" s="75"/>
      <c r="AD29788" s="77"/>
    </row>
    <row r="29789" spans="16:30" ht="4.5" customHeight="1" x14ac:dyDescent="0.2">
      <c r="P29789" s="75"/>
      <c r="Q29789" s="75"/>
      <c r="W29789" s="75"/>
      <c r="AD29789" s="77"/>
    </row>
    <row r="29790" spans="16:30" ht="4.5" customHeight="1" x14ac:dyDescent="0.2">
      <c r="P29790" s="75"/>
      <c r="Q29790" s="75"/>
      <c r="W29790" s="75"/>
      <c r="AD29790" s="77"/>
    </row>
    <row r="29791" spans="16:30" ht="4.5" customHeight="1" x14ac:dyDescent="0.2">
      <c r="P29791" s="75"/>
      <c r="Q29791" s="75"/>
      <c r="W29791" s="75"/>
      <c r="AD29791" s="77"/>
    </row>
    <row r="29792" spans="16:30" ht="4.5" customHeight="1" x14ac:dyDescent="0.2">
      <c r="P29792" s="75"/>
      <c r="Q29792" s="75"/>
      <c r="W29792" s="75"/>
      <c r="AD29792" s="77"/>
    </row>
    <row r="29793" spans="16:30" ht="4.5" customHeight="1" x14ac:dyDescent="0.2">
      <c r="P29793" s="75"/>
      <c r="Q29793" s="75"/>
      <c r="W29793" s="75"/>
      <c r="AD29793" s="77"/>
    </row>
    <row r="29794" spans="16:30" ht="4.5" customHeight="1" x14ac:dyDescent="0.2">
      <c r="P29794" s="75"/>
      <c r="Q29794" s="75"/>
      <c r="W29794" s="75"/>
      <c r="AD29794" s="77"/>
    </row>
    <row r="29795" spans="16:30" ht="4.5" customHeight="1" x14ac:dyDescent="0.2">
      <c r="P29795" s="75"/>
      <c r="Q29795" s="75"/>
      <c r="W29795" s="75"/>
      <c r="AD29795" s="77"/>
    </row>
    <row r="29796" spans="16:30" ht="4.5" customHeight="1" x14ac:dyDescent="0.2">
      <c r="P29796" s="75"/>
      <c r="Q29796" s="75"/>
      <c r="W29796" s="75"/>
      <c r="AD29796" s="77"/>
    </row>
    <row r="29797" spans="16:30" ht="4.5" customHeight="1" x14ac:dyDescent="0.2">
      <c r="P29797" s="75"/>
      <c r="Q29797" s="75"/>
      <c r="W29797" s="75"/>
      <c r="AD29797" s="77"/>
    </row>
    <row r="29798" spans="16:30" ht="4.5" customHeight="1" x14ac:dyDescent="0.2">
      <c r="P29798" s="75"/>
      <c r="Q29798" s="75"/>
      <c r="W29798" s="75"/>
      <c r="AD29798" s="77"/>
    </row>
    <row r="29799" spans="16:30" ht="4.5" customHeight="1" x14ac:dyDescent="0.2">
      <c r="P29799" s="75"/>
      <c r="Q29799" s="75"/>
      <c r="W29799" s="75"/>
      <c r="AD29799" s="77"/>
    </row>
    <row r="29800" spans="16:30" ht="4.5" customHeight="1" x14ac:dyDescent="0.2">
      <c r="P29800" s="75"/>
      <c r="Q29800" s="75"/>
      <c r="W29800" s="75"/>
      <c r="AD29800" s="77"/>
    </row>
    <row r="29801" spans="16:30" ht="4.5" customHeight="1" x14ac:dyDescent="0.2">
      <c r="P29801" s="75"/>
      <c r="Q29801" s="75"/>
      <c r="W29801" s="75"/>
      <c r="AD29801" s="77"/>
    </row>
    <row r="29802" spans="16:30" ht="4.5" customHeight="1" x14ac:dyDescent="0.2">
      <c r="P29802" s="75"/>
      <c r="Q29802" s="75"/>
      <c r="W29802" s="75"/>
      <c r="AD29802" s="77"/>
    </row>
    <row r="29803" spans="16:30" ht="4.5" customHeight="1" x14ac:dyDescent="0.2">
      <c r="P29803" s="75"/>
      <c r="Q29803" s="75"/>
      <c r="W29803" s="75"/>
      <c r="AD29803" s="77"/>
    </row>
    <row r="29804" spans="16:30" ht="4.5" customHeight="1" x14ac:dyDescent="0.2">
      <c r="P29804" s="75"/>
      <c r="Q29804" s="75"/>
      <c r="W29804" s="75"/>
      <c r="AD29804" s="77"/>
    </row>
    <row r="29805" spans="16:30" ht="4.5" customHeight="1" x14ac:dyDescent="0.2">
      <c r="P29805" s="75"/>
      <c r="Q29805" s="75"/>
      <c r="W29805" s="75"/>
      <c r="AD29805" s="77"/>
    </row>
    <row r="29806" spans="16:30" ht="4.5" customHeight="1" x14ac:dyDescent="0.2">
      <c r="P29806" s="75"/>
      <c r="Q29806" s="75"/>
      <c r="W29806" s="75"/>
      <c r="AD29806" s="77"/>
    </row>
    <row r="29807" spans="16:30" ht="4.5" customHeight="1" x14ac:dyDescent="0.2">
      <c r="P29807" s="75"/>
      <c r="Q29807" s="75"/>
      <c r="W29807" s="75"/>
      <c r="AD29807" s="77"/>
    </row>
    <row r="29808" spans="16:30" ht="4.5" customHeight="1" x14ac:dyDescent="0.2">
      <c r="P29808" s="75"/>
      <c r="Q29808" s="75"/>
      <c r="W29808" s="75"/>
      <c r="AD29808" s="77"/>
    </row>
    <row r="29809" spans="16:30" ht="4.5" customHeight="1" x14ac:dyDescent="0.2">
      <c r="P29809" s="75"/>
      <c r="Q29809" s="75"/>
      <c r="W29809" s="75"/>
      <c r="AD29809" s="77"/>
    </row>
    <row r="29810" spans="16:30" ht="4.5" customHeight="1" x14ac:dyDescent="0.2">
      <c r="P29810" s="75"/>
      <c r="Q29810" s="75"/>
      <c r="W29810" s="75"/>
      <c r="AD29810" s="77"/>
    </row>
    <row r="29811" spans="16:30" ht="4.5" customHeight="1" x14ac:dyDescent="0.2">
      <c r="P29811" s="75"/>
      <c r="Q29811" s="75"/>
      <c r="W29811" s="75"/>
      <c r="AD29811" s="77"/>
    </row>
    <row r="29812" spans="16:30" ht="4.5" customHeight="1" x14ac:dyDescent="0.2">
      <c r="P29812" s="75"/>
      <c r="Q29812" s="75"/>
      <c r="W29812" s="75"/>
      <c r="AD29812" s="77"/>
    </row>
    <row r="29813" spans="16:30" ht="4.5" customHeight="1" x14ac:dyDescent="0.2">
      <c r="P29813" s="75"/>
      <c r="Q29813" s="75"/>
      <c r="W29813" s="75"/>
      <c r="AD29813" s="77"/>
    </row>
    <row r="29814" spans="16:30" ht="4.5" customHeight="1" x14ac:dyDescent="0.2">
      <c r="P29814" s="75"/>
      <c r="Q29814" s="75"/>
      <c r="W29814" s="75"/>
      <c r="AD29814" s="77"/>
    </row>
    <row r="29815" spans="16:30" ht="4.5" customHeight="1" x14ac:dyDescent="0.2">
      <c r="P29815" s="75"/>
      <c r="Q29815" s="75"/>
      <c r="W29815" s="75"/>
      <c r="AD29815" s="77"/>
    </row>
    <row r="29816" spans="16:30" ht="4.5" customHeight="1" x14ac:dyDescent="0.2">
      <c r="P29816" s="75"/>
      <c r="Q29816" s="75"/>
      <c r="W29816" s="75"/>
      <c r="AD29816" s="77"/>
    </row>
    <row r="29817" spans="16:30" ht="4.5" customHeight="1" x14ac:dyDescent="0.2">
      <c r="P29817" s="75"/>
      <c r="Q29817" s="75"/>
      <c r="W29817" s="75"/>
      <c r="AD29817" s="77"/>
    </row>
    <row r="29818" spans="16:30" ht="4.5" customHeight="1" x14ac:dyDescent="0.2">
      <c r="P29818" s="75"/>
      <c r="Q29818" s="75"/>
      <c r="W29818" s="75"/>
      <c r="AD29818" s="77"/>
    </row>
    <row r="29819" spans="16:30" ht="4.5" customHeight="1" x14ac:dyDescent="0.2">
      <c r="P29819" s="75"/>
      <c r="Q29819" s="75"/>
      <c r="W29819" s="75"/>
      <c r="AD29819" s="77"/>
    </row>
    <row r="29820" spans="16:30" ht="4.5" customHeight="1" x14ac:dyDescent="0.2">
      <c r="P29820" s="75"/>
      <c r="Q29820" s="75"/>
      <c r="W29820" s="75"/>
      <c r="AD29820" s="77"/>
    </row>
    <row r="29821" spans="16:30" ht="4.5" customHeight="1" x14ac:dyDescent="0.2">
      <c r="P29821" s="75"/>
      <c r="Q29821" s="75"/>
      <c r="W29821" s="75"/>
      <c r="AD29821" s="77"/>
    </row>
    <row r="29822" spans="16:30" ht="4.5" customHeight="1" x14ac:dyDescent="0.2">
      <c r="P29822" s="75"/>
      <c r="Q29822" s="75"/>
      <c r="W29822" s="75"/>
      <c r="AD29822" s="77"/>
    </row>
    <row r="29823" spans="16:30" ht="4.5" customHeight="1" x14ac:dyDescent="0.2">
      <c r="P29823" s="75"/>
      <c r="Q29823" s="75"/>
      <c r="W29823" s="75"/>
      <c r="AD29823" s="77"/>
    </row>
    <row r="29824" spans="16:30" ht="4.5" customHeight="1" x14ac:dyDescent="0.2">
      <c r="P29824" s="75"/>
      <c r="Q29824" s="75"/>
      <c r="W29824" s="75"/>
      <c r="AD29824" s="77"/>
    </row>
    <row r="29825" spans="16:30" ht="4.5" customHeight="1" x14ac:dyDescent="0.2">
      <c r="P29825" s="75"/>
      <c r="Q29825" s="75"/>
      <c r="W29825" s="75"/>
      <c r="AD29825" s="77"/>
    </row>
    <row r="29826" spans="16:30" ht="4.5" customHeight="1" x14ac:dyDescent="0.2">
      <c r="P29826" s="75"/>
      <c r="Q29826" s="75"/>
      <c r="W29826" s="75"/>
      <c r="AD29826" s="77"/>
    </row>
    <row r="29827" spans="16:30" ht="4.5" customHeight="1" x14ac:dyDescent="0.2">
      <c r="P29827" s="75"/>
      <c r="Q29827" s="75"/>
      <c r="W29827" s="75"/>
      <c r="AD29827" s="77"/>
    </row>
    <row r="29828" spans="16:30" ht="4.5" customHeight="1" x14ac:dyDescent="0.2">
      <c r="P29828" s="75"/>
      <c r="Q29828" s="75"/>
      <c r="W29828" s="75"/>
      <c r="AD29828" s="77"/>
    </row>
    <row r="29829" spans="16:30" ht="4.5" customHeight="1" x14ac:dyDescent="0.2">
      <c r="P29829" s="75"/>
      <c r="Q29829" s="75"/>
      <c r="W29829" s="75"/>
      <c r="AD29829" s="77"/>
    </row>
    <row r="29830" spans="16:30" ht="4.5" customHeight="1" x14ac:dyDescent="0.2">
      <c r="P29830" s="75"/>
      <c r="Q29830" s="75"/>
      <c r="W29830" s="75"/>
      <c r="AD29830" s="77"/>
    </row>
    <row r="29831" spans="16:30" ht="4.5" customHeight="1" x14ac:dyDescent="0.2">
      <c r="P29831" s="75"/>
      <c r="Q29831" s="75"/>
      <c r="W29831" s="75"/>
      <c r="AD29831" s="77"/>
    </row>
    <row r="29832" spans="16:30" ht="4.5" customHeight="1" x14ac:dyDescent="0.2">
      <c r="P29832" s="75"/>
      <c r="Q29832" s="75"/>
      <c r="W29832" s="75"/>
      <c r="AD29832" s="77"/>
    </row>
    <row r="29833" spans="16:30" ht="4.5" customHeight="1" x14ac:dyDescent="0.2">
      <c r="P29833" s="75"/>
      <c r="Q29833" s="75"/>
      <c r="W29833" s="75"/>
      <c r="AD29833" s="77"/>
    </row>
    <row r="29834" spans="16:30" ht="4.5" customHeight="1" x14ac:dyDescent="0.2">
      <c r="P29834" s="75"/>
      <c r="Q29834" s="75"/>
      <c r="W29834" s="75"/>
      <c r="AD29834" s="77"/>
    </row>
    <row r="29835" spans="16:30" ht="4.5" customHeight="1" x14ac:dyDescent="0.2">
      <c r="P29835" s="75"/>
      <c r="Q29835" s="75"/>
      <c r="W29835" s="75"/>
      <c r="AD29835" s="77"/>
    </row>
    <row r="29836" spans="16:30" ht="4.5" customHeight="1" x14ac:dyDescent="0.2">
      <c r="P29836" s="75"/>
      <c r="Q29836" s="75"/>
      <c r="W29836" s="75"/>
      <c r="AD29836" s="77"/>
    </row>
    <row r="29837" spans="16:30" ht="4.5" customHeight="1" x14ac:dyDescent="0.2">
      <c r="P29837" s="75"/>
      <c r="Q29837" s="75"/>
      <c r="W29837" s="75"/>
      <c r="AD29837" s="77"/>
    </row>
    <row r="29838" spans="16:30" ht="4.5" customHeight="1" x14ac:dyDescent="0.2">
      <c r="P29838" s="75"/>
      <c r="Q29838" s="75"/>
      <c r="W29838" s="75"/>
      <c r="AD29838" s="77"/>
    </row>
    <row r="29839" spans="16:30" ht="4.5" customHeight="1" x14ac:dyDescent="0.2">
      <c r="P29839" s="75"/>
      <c r="Q29839" s="75"/>
      <c r="W29839" s="75"/>
      <c r="AD29839" s="77"/>
    </row>
    <row r="29840" spans="16:30" ht="4.5" customHeight="1" x14ac:dyDescent="0.2">
      <c r="P29840" s="75"/>
      <c r="Q29840" s="75"/>
      <c r="W29840" s="75"/>
      <c r="AD29840" s="77"/>
    </row>
    <row r="29841" spans="16:30" ht="4.5" customHeight="1" x14ac:dyDescent="0.2">
      <c r="P29841" s="75"/>
      <c r="Q29841" s="75"/>
      <c r="W29841" s="75"/>
      <c r="AD29841" s="77"/>
    </row>
    <row r="29842" spans="16:30" ht="4.5" customHeight="1" x14ac:dyDescent="0.2">
      <c r="P29842" s="75"/>
      <c r="Q29842" s="75"/>
      <c r="W29842" s="75"/>
      <c r="AD29842" s="77"/>
    </row>
    <row r="29843" spans="16:30" ht="4.5" customHeight="1" x14ac:dyDescent="0.2">
      <c r="P29843" s="75"/>
      <c r="Q29843" s="75"/>
      <c r="W29843" s="75"/>
      <c r="AD29843" s="77"/>
    </row>
    <row r="29844" spans="16:30" ht="4.5" customHeight="1" x14ac:dyDescent="0.2">
      <c r="P29844" s="75"/>
      <c r="Q29844" s="75"/>
      <c r="W29844" s="75"/>
      <c r="AD29844" s="77"/>
    </row>
    <row r="29845" spans="16:30" ht="4.5" customHeight="1" x14ac:dyDescent="0.2">
      <c r="P29845" s="75"/>
      <c r="Q29845" s="75"/>
      <c r="W29845" s="75"/>
      <c r="AD29845" s="77"/>
    </row>
    <row r="29846" spans="16:30" ht="4.5" customHeight="1" x14ac:dyDescent="0.2">
      <c r="P29846" s="75"/>
      <c r="Q29846" s="75"/>
      <c r="W29846" s="75"/>
      <c r="AD29846" s="77"/>
    </row>
    <row r="29847" spans="16:30" ht="4.5" customHeight="1" x14ac:dyDescent="0.2">
      <c r="P29847" s="75"/>
      <c r="Q29847" s="75"/>
      <c r="W29847" s="75"/>
      <c r="AD29847" s="77"/>
    </row>
    <row r="29848" spans="16:30" ht="4.5" customHeight="1" x14ac:dyDescent="0.2">
      <c r="P29848" s="75"/>
      <c r="Q29848" s="75"/>
      <c r="W29848" s="75"/>
      <c r="AD29848" s="77"/>
    </row>
    <row r="29849" spans="16:30" ht="4.5" customHeight="1" x14ac:dyDescent="0.2">
      <c r="P29849" s="75"/>
      <c r="Q29849" s="75"/>
      <c r="W29849" s="75"/>
      <c r="AD29849" s="77"/>
    </row>
    <row r="29850" spans="16:30" ht="4.5" customHeight="1" x14ac:dyDescent="0.2">
      <c r="P29850" s="75"/>
      <c r="Q29850" s="75"/>
      <c r="W29850" s="75"/>
      <c r="AD29850" s="77"/>
    </row>
    <row r="29851" spans="16:30" ht="4.5" customHeight="1" x14ac:dyDescent="0.2">
      <c r="P29851" s="75"/>
      <c r="Q29851" s="75"/>
      <c r="W29851" s="75"/>
      <c r="AD29851" s="77"/>
    </row>
    <row r="29852" spans="16:30" ht="4.5" customHeight="1" x14ac:dyDescent="0.2">
      <c r="P29852" s="75"/>
      <c r="Q29852" s="75"/>
      <c r="W29852" s="75"/>
      <c r="AD29852" s="77"/>
    </row>
    <row r="29853" spans="16:30" ht="4.5" customHeight="1" x14ac:dyDescent="0.2">
      <c r="P29853" s="75"/>
      <c r="Q29853" s="75"/>
      <c r="W29853" s="75"/>
      <c r="AD29853" s="77"/>
    </row>
    <row r="29854" spans="16:30" ht="4.5" customHeight="1" x14ac:dyDescent="0.2">
      <c r="P29854" s="75"/>
      <c r="Q29854" s="75"/>
      <c r="W29854" s="75"/>
      <c r="AD29854" s="77"/>
    </row>
    <row r="29855" spans="16:30" ht="4.5" customHeight="1" x14ac:dyDescent="0.2">
      <c r="P29855" s="75"/>
      <c r="Q29855" s="75"/>
      <c r="W29855" s="75"/>
      <c r="AD29855" s="77"/>
    </row>
    <row r="29856" spans="16:30" ht="4.5" customHeight="1" x14ac:dyDescent="0.2">
      <c r="P29856" s="75"/>
      <c r="Q29856" s="75"/>
      <c r="W29856" s="75"/>
      <c r="AD29856" s="77"/>
    </row>
    <row r="29857" spans="16:30" ht="4.5" customHeight="1" x14ac:dyDescent="0.2">
      <c r="P29857" s="75"/>
      <c r="Q29857" s="75"/>
      <c r="W29857" s="75"/>
      <c r="AD29857" s="77"/>
    </row>
    <row r="29858" spans="16:30" ht="4.5" customHeight="1" x14ac:dyDescent="0.2">
      <c r="P29858" s="75"/>
      <c r="Q29858" s="75"/>
      <c r="W29858" s="75"/>
      <c r="AD29858" s="77"/>
    </row>
    <row r="29859" spans="16:30" ht="4.5" customHeight="1" x14ac:dyDescent="0.2">
      <c r="P29859" s="75"/>
      <c r="Q29859" s="75"/>
      <c r="W29859" s="75"/>
      <c r="AD29859" s="77"/>
    </row>
    <row r="29860" spans="16:30" ht="4.5" customHeight="1" x14ac:dyDescent="0.2">
      <c r="P29860" s="75"/>
      <c r="Q29860" s="75"/>
      <c r="W29860" s="75"/>
      <c r="AD29860" s="77"/>
    </row>
    <row r="29861" spans="16:30" ht="4.5" customHeight="1" x14ac:dyDescent="0.2">
      <c r="P29861" s="75"/>
      <c r="Q29861" s="75"/>
      <c r="W29861" s="75"/>
      <c r="AD29861" s="77"/>
    </row>
    <row r="29862" spans="16:30" ht="4.5" customHeight="1" x14ac:dyDescent="0.2">
      <c r="P29862" s="75"/>
      <c r="Q29862" s="75"/>
      <c r="W29862" s="75"/>
      <c r="AD29862" s="77"/>
    </row>
    <row r="29863" spans="16:30" ht="4.5" customHeight="1" x14ac:dyDescent="0.2">
      <c r="P29863" s="75"/>
      <c r="Q29863" s="75"/>
      <c r="W29863" s="75"/>
      <c r="AD29863" s="77"/>
    </row>
    <row r="29864" spans="16:30" ht="4.5" customHeight="1" x14ac:dyDescent="0.2">
      <c r="P29864" s="75"/>
      <c r="Q29864" s="75"/>
      <c r="W29864" s="75"/>
      <c r="AD29864" s="77"/>
    </row>
    <row r="29865" spans="16:30" ht="4.5" customHeight="1" x14ac:dyDescent="0.2">
      <c r="P29865" s="75"/>
      <c r="Q29865" s="75"/>
      <c r="W29865" s="75"/>
      <c r="AD29865" s="77"/>
    </row>
    <row r="29866" spans="16:30" ht="4.5" customHeight="1" x14ac:dyDescent="0.2">
      <c r="P29866" s="75"/>
      <c r="Q29866" s="75"/>
      <c r="W29866" s="75"/>
      <c r="AD29866" s="77"/>
    </row>
    <row r="29867" spans="16:30" ht="4.5" customHeight="1" x14ac:dyDescent="0.2">
      <c r="P29867" s="75"/>
      <c r="Q29867" s="75"/>
      <c r="W29867" s="75"/>
      <c r="AD29867" s="77"/>
    </row>
    <row r="29868" spans="16:30" ht="4.5" customHeight="1" x14ac:dyDescent="0.2">
      <c r="P29868" s="75"/>
      <c r="Q29868" s="75"/>
      <c r="W29868" s="75"/>
      <c r="AD29868" s="77"/>
    </row>
    <row r="29869" spans="16:30" ht="4.5" customHeight="1" x14ac:dyDescent="0.2">
      <c r="P29869" s="75"/>
      <c r="Q29869" s="75"/>
      <c r="W29869" s="75"/>
      <c r="AD29869" s="77"/>
    </row>
    <row r="29870" spans="16:30" ht="4.5" customHeight="1" x14ac:dyDescent="0.2">
      <c r="P29870" s="75"/>
      <c r="Q29870" s="75"/>
      <c r="W29870" s="75"/>
      <c r="AD29870" s="77"/>
    </row>
    <row r="29871" spans="16:30" ht="4.5" customHeight="1" x14ac:dyDescent="0.2">
      <c r="P29871" s="75"/>
      <c r="Q29871" s="75"/>
      <c r="W29871" s="75"/>
      <c r="AD29871" s="77"/>
    </row>
    <row r="29872" spans="16:30" ht="4.5" customHeight="1" x14ac:dyDescent="0.2">
      <c r="P29872" s="75"/>
      <c r="Q29872" s="75"/>
      <c r="W29872" s="75"/>
      <c r="AD29872" s="77"/>
    </row>
    <row r="29873" spans="16:30" ht="4.5" customHeight="1" x14ac:dyDescent="0.2">
      <c r="P29873" s="75"/>
      <c r="Q29873" s="75"/>
      <c r="W29873" s="75"/>
      <c r="AD29873" s="77"/>
    </row>
    <row r="29874" spans="16:30" ht="4.5" customHeight="1" x14ac:dyDescent="0.2">
      <c r="P29874" s="75"/>
      <c r="Q29874" s="75"/>
      <c r="W29874" s="75"/>
      <c r="AD29874" s="77"/>
    </row>
    <row r="29875" spans="16:30" ht="4.5" customHeight="1" x14ac:dyDescent="0.2">
      <c r="P29875" s="75"/>
      <c r="Q29875" s="75"/>
      <c r="W29875" s="75"/>
      <c r="AD29875" s="77"/>
    </row>
    <row r="29876" spans="16:30" ht="4.5" customHeight="1" x14ac:dyDescent="0.2">
      <c r="P29876" s="75"/>
      <c r="Q29876" s="75"/>
      <c r="W29876" s="75"/>
      <c r="AD29876" s="77"/>
    </row>
    <row r="29877" spans="16:30" ht="4.5" customHeight="1" x14ac:dyDescent="0.2">
      <c r="P29877" s="75"/>
      <c r="Q29877" s="75"/>
      <c r="W29877" s="75"/>
      <c r="AD29877" s="77"/>
    </row>
    <row r="29878" spans="16:30" ht="4.5" customHeight="1" x14ac:dyDescent="0.2">
      <c r="P29878" s="75"/>
      <c r="Q29878" s="75"/>
      <c r="W29878" s="75"/>
      <c r="AD29878" s="77"/>
    </row>
    <row r="29879" spans="16:30" ht="4.5" customHeight="1" x14ac:dyDescent="0.2">
      <c r="P29879" s="75"/>
      <c r="Q29879" s="75"/>
      <c r="W29879" s="75"/>
      <c r="AD29879" s="77"/>
    </row>
    <row r="29880" spans="16:30" ht="4.5" customHeight="1" x14ac:dyDescent="0.2">
      <c r="P29880" s="75"/>
      <c r="Q29880" s="75"/>
      <c r="W29880" s="75"/>
      <c r="AD29880" s="77"/>
    </row>
    <row r="29881" spans="16:30" ht="4.5" customHeight="1" x14ac:dyDescent="0.2">
      <c r="P29881" s="75"/>
      <c r="Q29881" s="75"/>
      <c r="W29881" s="75"/>
      <c r="AD29881" s="77"/>
    </row>
    <row r="29882" spans="16:30" ht="4.5" customHeight="1" x14ac:dyDescent="0.2">
      <c r="P29882" s="75"/>
      <c r="Q29882" s="75"/>
      <c r="W29882" s="75"/>
      <c r="AD29882" s="77"/>
    </row>
    <row r="29883" spans="16:30" ht="4.5" customHeight="1" x14ac:dyDescent="0.2">
      <c r="P29883" s="75"/>
      <c r="Q29883" s="75"/>
      <c r="W29883" s="75"/>
      <c r="AD29883" s="77"/>
    </row>
    <row r="29884" spans="16:30" ht="4.5" customHeight="1" x14ac:dyDescent="0.2">
      <c r="P29884" s="75"/>
      <c r="Q29884" s="75"/>
      <c r="W29884" s="75"/>
      <c r="AD29884" s="77"/>
    </row>
    <row r="29885" spans="16:30" ht="4.5" customHeight="1" x14ac:dyDescent="0.2">
      <c r="P29885" s="75"/>
      <c r="Q29885" s="75"/>
      <c r="W29885" s="75"/>
      <c r="AD29885" s="77"/>
    </row>
    <row r="29886" spans="16:30" ht="4.5" customHeight="1" x14ac:dyDescent="0.2">
      <c r="P29886" s="75"/>
      <c r="Q29886" s="75"/>
      <c r="W29886" s="75"/>
      <c r="AD29886" s="77"/>
    </row>
    <row r="29887" spans="16:30" ht="4.5" customHeight="1" x14ac:dyDescent="0.2">
      <c r="P29887" s="75"/>
      <c r="Q29887" s="75"/>
      <c r="W29887" s="75"/>
      <c r="AD29887" s="77"/>
    </row>
    <row r="29888" spans="16:30" ht="4.5" customHeight="1" x14ac:dyDescent="0.2">
      <c r="P29888" s="75"/>
      <c r="Q29888" s="75"/>
      <c r="W29888" s="75"/>
      <c r="AD29888" s="77"/>
    </row>
    <row r="29889" spans="16:30" ht="4.5" customHeight="1" x14ac:dyDescent="0.2">
      <c r="P29889" s="75"/>
      <c r="Q29889" s="75"/>
      <c r="W29889" s="75"/>
      <c r="AD29889" s="77"/>
    </row>
    <row r="29890" spans="16:30" ht="4.5" customHeight="1" x14ac:dyDescent="0.2">
      <c r="P29890" s="75"/>
      <c r="Q29890" s="75"/>
      <c r="W29890" s="75"/>
      <c r="AD29890" s="77"/>
    </row>
    <row r="29891" spans="16:30" ht="4.5" customHeight="1" x14ac:dyDescent="0.2">
      <c r="P29891" s="75"/>
      <c r="Q29891" s="75"/>
      <c r="W29891" s="75"/>
      <c r="AD29891" s="77"/>
    </row>
    <row r="29892" spans="16:30" ht="4.5" customHeight="1" x14ac:dyDescent="0.2">
      <c r="P29892" s="75"/>
      <c r="Q29892" s="75"/>
      <c r="W29892" s="75"/>
      <c r="AD29892" s="77"/>
    </row>
    <row r="29893" spans="16:30" ht="4.5" customHeight="1" x14ac:dyDescent="0.2">
      <c r="P29893" s="75"/>
      <c r="Q29893" s="75"/>
      <c r="W29893" s="75"/>
      <c r="AD29893" s="77"/>
    </row>
    <row r="29894" spans="16:30" ht="4.5" customHeight="1" x14ac:dyDescent="0.2">
      <c r="P29894" s="75"/>
      <c r="Q29894" s="75"/>
      <c r="W29894" s="75"/>
      <c r="AD29894" s="77"/>
    </row>
    <row r="29895" spans="16:30" ht="4.5" customHeight="1" x14ac:dyDescent="0.2">
      <c r="P29895" s="75"/>
      <c r="Q29895" s="75"/>
      <c r="W29895" s="75"/>
      <c r="AD29895" s="77"/>
    </row>
    <row r="29896" spans="16:30" ht="4.5" customHeight="1" x14ac:dyDescent="0.2">
      <c r="P29896" s="75"/>
      <c r="Q29896" s="75"/>
      <c r="W29896" s="75"/>
      <c r="AD29896" s="77"/>
    </row>
    <row r="29897" spans="16:30" ht="4.5" customHeight="1" x14ac:dyDescent="0.2">
      <c r="P29897" s="75"/>
      <c r="Q29897" s="75"/>
      <c r="W29897" s="75"/>
      <c r="AD29897" s="77"/>
    </row>
    <row r="29898" spans="16:30" ht="4.5" customHeight="1" x14ac:dyDescent="0.2">
      <c r="P29898" s="75"/>
      <c r="Q29898" s="75"/>
      <c r="W29898" s="75"/>
      <c r="AD29898" s="77"/>
    </row>
    <row r="29899" spans="16:30" ht="4.5" customHeight="1" x14ac:dyDescent="0.2">
      <c r="P29899" s="75"/>
      <c r="Q29899" s="75"/>
      <c r="W29899" s="75"/>
      <c r="AD29899" s="77"/>
    </row>
    <row r="29900" spans="16:30" ht="4.5" customHeight="1" x14ac:dyDescent="0.2">
      <c r="P29900" s="75"/>
      <c r="Q29900" s="75"/>
      <c r="W29900" s="75"/>
      <c r="AD29900" s="77"/>
    </row>
    <row r="29901" spans="16:30" ht="4.5" customHeight="1" x14ac:dyDescent="0.2">
      <c r="P29901" s="75"/>
      <c r="Q29901" s="75"/>
      <c r="W29901" s="75"/>
      <c r="AD29901" s="77"/>
    </row>
    <row r="29902" spans="16:30" ht="4.5" customHeight="1" x14ac:dyDescent="0.2">
      <c r="P29902" s="75"/>
      <c r="Q29902" s="75"/>
      <c r="W29902" s="75"/>
      <c r="AD29902" s="77"/>
    </row>
    <row r="29903" spans="16:30" ht="4.5" customHeight="1" x14ac:dyDescent="0.2">
      <c r="P29903" s="75"/>
      <c r="Q29903" s="75"/>
      <c r="W29903" s="75"/>
      <c r="AD29903" s="77"/>
    </row>
    <row r="29904" spans="16:30" ht="4.5" customHeight="1" x14ac:dyDescent="0.2">
      <c r="P29904" s="75"/>
      <c r="Q29904" s="75"/>
      <c r="W29904" s="75"/>
      <c r="AD29904" s="77"/>
    </row>
    <row r="29905" spans="16:30" ht="4.5" customHeight="1" x14ac:dyDescent="0.2">
      <c r="P29905" s="75"/>
      <c r="Q29905" s="75"/>
      <c r="W29905" s="75"/>
      <c r="AD29905" s="77"/>
    </row>
    <row r="29906" spans="16:30" ht="4.5" customHeight="1" x14ac:dyDescent="0.2">
      <c r="P29906" s="75"/>
      <c r="Q29906" s="75"/>
      <c r="W29906" s="75"/>
      <c r="AD29906" s="77"/>
    </row>
    <row r="29907" spans="16:30" ht="4.5" customHeight="1" x14ac:dyDescent="0.2">
      <c r="P29907" s="75"/>
      <c r="Q29907" s="75"/>
      <c r="W29907" s="75"/>
      <c r="AD29907" s="77"/>
    </row>
    <row r="29908" spans="16:30" ht="4.5" customHeight="1" x14ac:dyDescent="0.2">
      <c r="P29908" s="75"/>
      <c r="Q29908" s="75"/>
      <c r="W29908" s="75"/>
      <c r="AD29908" s="77"/>
    </row>
    <row r="29909" spans="16:30" ht="4.5" customHeight="1" x14ac:dyDescent="0.2">
      <c r="P29909" s="75"/>
      <c r="Q29909" s="75"/>
      <c r="W29909" s="75"/>
      <c r="AD29909" s="77"/>
    </row>
    <row r="29910" spans="16:30" ht="4.5" customHeight="1" x14ac:dyDescent="0.2">
      <c r="P29910" s="75"/>
      <c r="Q29910" s="75"/>
      <c r="W29910" s="75"/>
      <c r="AD29910" s="77"/>
    </row>
    <row r="29911" spans="16:30" ht="4.5" customHeight="1" x14ac:dyDescent="0.2">
      <c r="P29911" s="75"/>
      <c r="Q29911" s="75"/>
      <c r="W29911" s="75"/>
      <c r="AD29911" s="77"/>
    </row>
    <row r="29912" spans="16:30" ht="4.5" customHeight="1" x14ac:dyDescent="0.2">
      <c r="P29912" s="75"/>
      <c r="Q29912" s="75"/>
      <c r="W29912" s="75"/>
      <c r="AD29912" s="77"/>
    </row>
    <row r="29913" spans="16:30" ht="4.5" customHeight="1" x14ac:dyDescent="0.2">
      <c r="P29913" s="75"/>
      <c r="Q29913" s="75"/>
      <c r="W29913" s="75"/>
      <c r="AD29913" s="77"/>
    </row>
    <row r="29914" spans="16:30" ht="4.5" customHeight="1" x14ac:dyDescent="0.2">
      <c r="P29914" s="75"/>
      <c r="Q29914" s="75"/>
      <c r="W29914" s="75"/>
      <c r="AD29914" s="77"/>
    </row>
    <row r="29915" spans="16:30" ht="4.5" customHeight="1" x14ac:dyDescent="0.2">
      <c r="P29915" s="75"/>
      <c r="Q29915" s="75"/>
      <c r="W29915" s="75"/>
      <c r="AD29915" s="77"/>
    </row>
    <row r="29916" spans="16:30" ht="4.5" customHeight="1" x14ac:dyDescent="0.2">
      <c r="P29916" s="75"/>
      <c r="Q29916" s="75"/>
      <c r="W29916" s="75"/>
      <c r="AD29916" s="77"/>
    </row>
    <row r="29917" spans="16:30" ht="4.5" customHeight="1" x14ac:dyDescent="0.2">
      <c r="P29917" s="75"/>
      <c r="Q29917" s="75"/>
      <c r="W29917" s="75"/>
      <c r="AD29917" s="77"/>
    </row>
    <row r="29918" spans="16:30" ht="4.5" customHeight="1" x14ac:dyDescent="0.2">
      <c r="P29918" s="75"/>
      <c r="Q29918" s="75"/>
      <c r="W29918" s="75"/>
      <c r="AD29918" s="77"/>
    </row>
    <row r="29919" spans="16:30" ht="4.5" customHeight="1" x14ac:dyDescent="0.2">
      <c r="P29919" s="75"/>
      <c r="Q29919" s="75"/>
      <c r="W29919" s="75"/>
      <c r="AD29919" s="77"/>
    </row>
    <row r="29920" spans="16:30" ht="4.5" customHeight="1" x14ac:dyDescent="0.2">
      <c r="P29920" s="75"/>
      <c r="Q29920" s="75"/>
      <c r="W29920" s="75"/>
      <c r="AD29920" s="77"/>
    </row>
    <row r="29921" spans="16:30" ht="4.5" customHeight="1" x14ac:dyDescent="0.2">
      <c r="P29921" s="75"/>
      <c r="Q29921" s="75"/>
      <c r="W29921" s="75"/>
      <c r="AD29921" s="77"/>
    </row>
    <row r="29922" spans="16:30" ht="4.5" customHeight="1" x14ac:dyDescent="0.2">
      <c r="P29922" s="75"/>
      <c r="Q29922" s="75"/>
      <c r="W29922" s="75"/>
      <c r="AD29922" s="77"/>
    </row>
    <row r="29923" spans="16:30" ht="4.5" customHeight="1" x14ac:dyDescent="0.2">
      <c r="P29923" s="75"/>
      <c r="Q29923" s="75"/>
      <c r="W29923" s="75"/>
      <c r="AD29923" s="77"/>
    </row>
    <row r="29924" spans="16:30" ht="4.5" customHeight="1" x14ac:dyDescent="0.2">
      <c r="P29924" s="75"/>
      <c r="Q29924" s="75"/>
      <c r="W29924" s="75"/>
      <c r="AD29924" s="77"/>
    </row>
    <row r="29925" spans="16:30" ht="4.5" customHeight="1" x14ac:dyDescent="0.2">
      <c r="P29925" s="75"/>
      <c r="Q29925" s="75"/>
      <c r="W29925" s="75"/>
      <c r="AD29925" s="77"/>
    </row>
    <row r="29926" spans="16:30" ht="4.5" customHeight="1" x14ac:dyDescent="0.2">
      <c r="P29926" s="75"/>
      <c r="Q29926" s="75"/>
      <c r="W29926" s="75"/>
      <c r="AD29926" s="77"/>
    </row>
    <row r="29927" spans="16:30" ht="4.5" customHeight="1" x14ac:dyDescent="0.2">
      <c r="P29927" s="75"/>
      <c r="Q29927" s="75"/>
      <c r="W29927" s="75"/>
      <c r="AD29927" s="77"/>
    </row>
    <row r="29928" spans="16:30" ht="4.5" customHeight="1" x14ac:dyDescent="0.2">
      <c r="P29928" s="75"/>
      <c r="Q29928" s="75"/>
      <c r="W29928" s="75"/>
      <c r="AD29928" s="77"/>
    </row>
    <row r="29929" spans="16:30" ht="4.5" customHeight="1" x14ac:dyDescent="0.2">
      <c r="P29929" s="75"/>
      <c r="Q29929" s="75"/>
      <c r="W29929" s="75"/>
      <c r="AD29929" s="77"/>
    </row>
    <row r="29930" spans="16:30" ht="4.5" customHeight="1" x14ac:dyDescent="0.2">
      <c r="P29930" s="75"/>
      <c r="Q29930" s="75"/>
      <c r="W29930" s="75"/>
      <c r="AD29930" s="77"/>
    </row>
    <row r="29931" spans="16:30" ht="4.5" customHeight="1" x14ac:dyDescent="0.2">
      <c r="P29931" s="75"/>
      <c r="Q29931" s="75"/>
      <c r="W29931" s="75"/>
      <c r="AD29931" s="77"/>
    </row>
    <row r="29932" spans="16:30" ht="4.5" customHeight="1" x14ac:dyDescent="0.2">
      <c r="P29932" s="75"/>
      <c r="Q29932" s="75"/>
      <c r="W29932" s="75"/>
      <c r="AD29932" s="77"/>
    </row>
    <row r="29933" spans="16:30" ht="4.5" customHeight="1" x14ac:dyDescent="0.2">
      <c r="P29933" s="75"/>
      <c r="Q29933" s="75"/>
      <c r="W29933" s="75"/>
      <c r="AD29933" s="77"/>
    </row>
    <row r="29934" spans="16:30" ht="4.5" customHeight="1" x14ac:dyDescent="0.2">
      <c r="P29934" s="75"/>
      <c r="Q29934" s="75"/>
      <c r="W29934" s="75"/>
      <c r="AD29934" s="77"/>
    </row>
    <row r="29935" spans="16:30" ht="4.5" customHeight="1" x14ac:dyDescent="0.2">
      <c r="P29935" s="75"/>
      <c r="Q29935" s="75"/>
      <c r="W29935" s="75"/>
      <c r="AD29935" s="77"/>
    </row>
    <row r="29936" spans="16:30" ht="4.5" customHeight="1" x14ac:dyDescent="0.2">
      <c r="P29936" s="75"/>
      <c r="Q29936" s="75"/>
      <c r="W29936" s="75"/>
      <c r="AD29936" s="77"/>
    </row>
    <row r="29937" spans="16:30" ht="4.5" customHeight="1" x14ac:dyDescent="0.2">
      <c r="P29937" s="75"/>
      <c r="Q29937" s="75"/>
      <c r="W29937" s="75"/>
      <c r="AD29937" s="77"/>
    </row>
    <row r="29938" spans="16:30" ht="4.5" customHeight="1" x14ac:dyDescent="0.2">
      <c r="P29938" s="75"/>
      <c r="Q29938" s="75"/>
      <c r="W29938" s="75"/>
      <c r="AD29938" s="77"/>
    </row>
    <row r="29939" spans="16:30" ht="4.5" customHeight="1" x14ac:dyDescent="0.2">
      <c r="P29939" s="75"/>
      <c r="Q29939" s="75"/>
      <c r="W29939" s="75"/>
      <c r="AD29939" s="77"/>
    </row>
    <row r="29940" spans="16:30" ht="4.5" customHeight="1" x14ac:dyDescent="0.2">
      <c r="P29940" s="75"/>
      <c r="Q29940" s="75"/>
      <c r="W29940" s="75"/>
      <c r="AD29940" s="77"/>
    </row>
    <row r="29941" spans="16:30" ht="4.5" customHeight="1" x14ac:dyDescent="0.2">
      <c r="P29941" s="75"/>
      <c r="Q29941" s="75"/>
      <c r="W29941" s="75"/>
      <c r="AD29941" s="77"/>
    </row>
    <row r="29942" spans="16:30" ht="4.5" customHeight="1" x14ac:dyDescent="0.2">
      <c r="P29942" s="75"/>
      <c r="Q29942" s="75"/>
      <c r="W29942" s="75"/>
      <c r="AD29942" s="77"/>
    </row>
    <row r="29943" spans="16:30" ht="4.5" customHeight="1" x14ac:dyDescent="0.2">
      <c r="P29943" s="75"/>
      <c r="Q29943" s="75"/>
      <c r="W29943" s="75"/>
      <c r="AD29943" s="77"/>
    </row>
    <row r="29944" spans="16:30" ht="4.5" customHeight="1" x14ac:dyDescent="0.2">
      <c r="P29944" s="75"/>
      <c r="Q29944" s="75"/>
      <c r="W29944" s="75"/>
      <c r="AD29944" s="77"/>
    </row>
    <row r="29945" spans="16:30" ht="4.5" customHeight="1" x14ac:dyDescent="0.2">
      <c r="P29945" s="75"/>
      <c r="Q29945" s="75"/>
      <c r="W29945" s="75"/>
      <c r="AD29945" s="77"/>
    </row>
    <row r="29946" spans="16:30" ht="4.5" customHeight="1" x14ac:dyDescent="0.2">
      <c r="P29946" s="75"/>
      <c r="Q29946" s="75"/>
      <c r="W29946" s="75"/>
      <c r="AD29946" s="77"/>
    </row>
    <row r="29947" spans="16:30" ht="4.5" customHeight="1" x14ac:dyDescent="0.2">
      <c r="P29947" s="75"/>
      <c r="Q29947" s="75"/>
      <c r="W29947" s="75"/>
      <c r="AD29947" s="77"/>
    </row>
    <row r="29948" spans="16:30" ht="4.5" customHeight="1" x14ac:dyDescent="0.2">
      <c r="P29948" s="75"/>
      <c r="Q29948" s="75"/>
      <c r="W29948" s="75"/>
      <c r="AD29948" s="77"/>
    </row>
    <row r="29949" spans="16:30" ht="4.5" customHeight="1" x14ac:dyDescent="0.2">
      <c r="P29949" s="75"/>
      <c r="Q29949" s="75"/>
      <c r="W29949" s="75"/>
      <c r="AD29949" s="77"/>
    </row>
    <row r="29950" spans="16:30" ht="4.5" customHeight="1" x14ac:dyDescent="0.2">
      <c r="P29950" s="75"/>
      <c r="Q29950" s="75"/>
      <c r="W29950" s="75"/>
      <c r="AD29950" s="77"/>
    </row>
    <row r="29951" spans="16:30" ht="4.5" customHeight="1" x14ac:dyDescent="0.2">
      <c r="P29951" s="75"/>
      <c r="Q29951" s="75"/>
      <c r="W29951" s="75"/>
      <c r="AD29951" s="77"/>
    </row>
    <row r="29952" spans="16:30" ht="4.5" customHeight="1" x14ac:dyDescent="0.2">
      <c r="P29952" s="75"/>
      <c r="Q29952" s="75"/>
      <c r="W29952" s="75"/>
      <c r="AD29952" s="77"/>
    </row>
    <row r="29953" spans="16:30" ht="4.5" customHeight="1" x14ac:dyDescent="0.2">
      <c r="P29953" s="75"/>
      <c r="Q29953" s="75"/>
      <c r="W29953" s="75"/>
      <c r="AD29953" s="77"/>
    </row>
    <row r="29954" spans="16:30" ht="4.5" customHeight="1" x14ac:dyDescent="0.2">
      <c r="P29954" s="75"/>
      <c r="Q29954" s="75"/>
      <c r="W29954" s="75"/>
      <c r="AD29954" s="77"/>
    </row>
    <row r="29955" spans="16:30" ht="4.5" customHeight="1" x14ac:dyDescent="0.2">
      <c r="P29955" s="75"/>
      <c r="Q29955" s="75"/>
      <c r="W29955" s="75"/>
      <c r="AD29955" s="77"/>
    </row>
    <row r="29956" spans="16:30" ht="4.5" customHeight="1" x14ac:dyDescent="0.2">
      <c r="P29956" s="75"/>
      <c r="Q29956" s="75"/>
      <c r="W29956" s="75"/>
      <c r="AD29956" s="77"/>
    </row>
    <row r="29957" spans="16:30" ht="4.5" customHeight="1" x14ac:dyDescent="0.2">
      <c r="P29957" s="75"/>
      <c r="Q29957" s="75"/>
      <c r="W29957" s="75"/>
      <c r="AD29957" s="77"/>
    </row>
    <row r="29958" spans="16:30" ht="4.5" customHeight="1" x14ac:dyDescent="0.2">
      <c r="P29958" s="75"/>
      <c r="Q29958" s="75"/>
      <c r="W29958" s="75"/>
      <c r="AD29958" s="77"/>
    </row>
    <row r="29959" spans="16:30" ht="4.5" customHeight="1" x14ac:dyDescent="0.2">
      <c r="P29959" s="75"/>
      <c r="Q29959" s="75"/>
      <c r="W29959" s="75"/>
      <c r="AD29959" s="77"/>
    </row>
    <row r="29960" spans="16:30" ht="4.5" customHeight="1" x14ac:dyDescent="0.2">
      <c r="P29960" s="75"/>
      <c r="Q29960" s="75"/>
      <c r="W29960" s="75"/>
      <c r="AD29960" s="77"/>
    </row>
    <row r="29961" spans="16:30" ht="4.5" customHeight="1" x14ac:dyDescent="0.2">
      <c r="P29961" s="75"/>
      <c r="Q29961" s="75"/>
      <c r="W29961" s="75"/>
      <c r="AD29961" s="77"/>
    </row>
    <row r="29962" spans="16:30" ht="4.5" customHeight="1" x14ac:dyDescent="0.2">
      <c r="P29962" s="75"/>
      <c r="Q29962" s="75"/>
      <c r="W29962" s="75"/>
      <c r="AD29962" s="77"/>
    </row>
    <row r="29963" spans="16:30" ht="4.5" customHeight="1" x14ac:dyDescent="0.2">
      <c r="P29963" s="75"/>
      <c r="Q29963" s="75"/>
      <c r="W29963" s="75"/>
      <c r="AD29963" s="77"/>
    </row>
    <row r="29964" spans="16:30" ht="4.5" customHeight="1" x14ac:dyDescent="0.2">
      <c r="P29964" s="75"/>
      <c r="Q29964" s="75"/>
      <c r="W29964" s="75"/>
      <c r="AD29964" s="77"/>
    </row>
    <row r="29965" spans="16:30" ht="4.5" customHeight="1" x14ac:dyDescent="0.2">
      <c r="P29965" s="75"/>
      <c r="Q29965" s="75"/>
      <c r="W29965" s="75"/>
      <c r="AD29965" s="77"/>
    </row>
    <row r="29966" spans="16:30" ht="4.5" customHeight="1" x14ac:dyDescent="0.2">
      <c r="P29966" s="75"/>
      <c r="Q29966" s="75"/>
      <c r="W29966" s="75"/>
      <c r="AD29966" s="77"/>
    </row>
    <row r="29967" spans="16:30" ht="4.5" customHeight="1" x14ac:dyDescent="0.2">
      <c r="P29967" s="75"/>
      <c r="Q29967" s="75"/>
      <c r="W29967" s="75"/>
      <c r="AD29967" s="77"/>
    </row>
    <row r="29968" spans="16:30" ht="4.5" customHeight="1" x14ac:dyDescent="0.2">
      <c r="P29968" s="75"/>
      <c r="Q29968" s="75"/>
      <c r="W29968" s="75"/>
      <c r="AD29968" s="77"/>
    </row>
    <row r="29969" spans="16:30" ht="4.5" customHeight="1" x14ac:dyDescent="0.2">
      <c r="P29969" s="75"/>
      <c r="Q29969" s="75"/>
      <c r="W29969" s="75"/>
      <c r="AD29969" s="77"/>
    </row>
    <row r="29970" spans="16:30" ht="4.5" customHeight="1" x14ac:dyDescent="0.2">
      <c r="P29970" s="75"/>
      <c r="Q29970" s="75"/>
      <c r="W29970" s="75"/>
      <c r="AD29970" s="77"/>
    </row>
    <row r="29971" spans="16:30" ht="4.5" customHeight="1" x14ac:dyDescent="0.2">
      <c r="P29971" s="75"/>
      <c r="Q29971" s="75"/>
      <c r="W29971" s="75"/>
      <c r="AD29971" s="77"/>
    </row>
    <row r="29972" spans="16:30" ht="4.5" customHeight="1" x14ac:dyDescent="0.2">
      <c r="P29972" s="75"/>
      <c r="Q29972" s="75"/>
      <c r="W29972" s="75"/>
      <c r="AD29972" s="77"/>
    </row>
    <row r="29973" spans="16:30" ht="4.5" customHeight="1" x14ac:dyDescent="0.2">
      <c r="P29973" s="75"/>
      <c r="Q29973" s="75"/>
      <c r="W29973" s="75"/>
      <c r="AD29973" s="77"/>
    </row>
    <row r="29974" spans="16:30" ht="4.5" customHeight="1" x14ac:dyDescent="0.2">
      <c r="P29974" s="75"/>
      <c r="Q29974" s="75"/>
      <c r="W29974" s="75"/>
      <c r="AD29974" s="77"/>
    </row>
    <row r="29975" spans="16:30" ht="4.5" customHeight="1" x14ac:dyDescent="0.2">
      <c r="P29975" s="75"/>
      <c r="Q29975" s="75"/>
      <c r="W29975" s="75"/>
      <c r="AD29975" s="77"/>
    </row>
    <row r="29976" spans="16:30" ht="4.5" customHeight="1" x14ac:dyDescent="0.2">
      <c r="P29976" s="75"/>
      <c r="Q29976" s="75"/>
      <c r="W29976" s="75"/>
      <c r="AD29976" s="77"/>
    </row>
    <row r="29977" spans="16:30" ht="4.5" customHeight="1" x14ac:dyDescent="0.2">
      <c r="P29977" s="75"/>
      <c r="Q29977" s="75"/>
      <c r="W29977" s="75"/>
      <c r="AD29977" s="77"/>
    </row>
    <row r="29978" spans="16:30" ht="4.5" customHeight="1" x14ac:dyDescent="0.2">
      <c r="P29978" s="75"/>
      <c r="Q29978" s="75"/>
      <c r="W29978" s="75"/>
      <c r="AD29978" s="77"/>
    </row>
    <row r="29979" spans="16:30" ht="4.5" customHeight="1" x14ac:dyDescent="0.2">
      <c r="P29979" s="75"/>
      <c r="Q29979" s="75"/>
      <c r="W29979" s="75"/>
      <c r="AD29979" s="77"/>
    </row>
    <row r="29980" spans="16:30" ht="4.5" customHeight="1" x14ac:dyDescent="0.2">
      <c r="P29980" s="75"/>
      <c r="Q29980" s="75"/>
      <c r="W29980" s="75"/>
      <c r="AD29980" s="77"/>
    </row>
    <row r="29981" spans="16:30" ht="4.5" customHeight="1" x14ac:dyDescent="0.2">
      <c r="P29981" s="75"/>
      <c r="Q29981" s="75"/>
      <c r="W29981" s="75"/>
      <c r="AD29981" s="77"/>
    </row>
    <row r="29982" spans="16:30" ht="4.5" customHeight="1" x14ac:dyDescent="0.2">
      <c r="P29982" s="75"/>
      <c r="Q29982" s="75"/>
      <c r="W29982" s="75"/>
      <c r="AD29982" s="77"/>
    </row>
    <row r="29983" spans="16:30" ht="4.5" customHeight="1" x14ac:dyDescent="0.2">
      <c r="P29983" s="75"/>
      <c r="Q29983" s="75"/>
      <c r="W29983" s="75"/>
      <c r="AD29983" s="77"/>
    </row>
    <row r="29984" spans="16:30" ht="4.5" customHeight="1" x14ac:dyDescent="0.2">
      <c r="P29984" s="75"/>
      <c r="Q29984" s="75"/>
      <c r="W29984" s="75"/>
      <c r="AD29984" s="77"/>
    </row>
    <row r="29985" spans="16:30" ht="4.5" customHeight="1" x14ac:dyDescent="0.2">
      <c r="P29985" s="75"/>
      <c r="Q29985" s="75"/>
      <c r="W29985" s="75"/>
      <c r="AD29985" s="77"/>
    </row>
    <row r="29986" spans="16:30" ht="4.5" customHeight="1" x14ac:dyDescent="0.2">
      <c r="P29986" s="75"/>
      <c r="Q29986" s="75"/>
      <c r="W29986" s="75"/>
      <c r="AD29986" s="77"/>
    </row>
    <row r="29987" spans="16:30" ht="4.5" customHeight="1" x14ac:dyDescent="0.2">
      <c r="P29987" s="75"/>
      <c r="Q29987" s="75"/>
      <c r="W29987" s="75"/>
      <c r="AD29987" s="77"/>
    </row>
    <row r="29988" spans="16:30" ht="4.5" customHeight="1" x14ac:dyDescent="0.2">
      <c r="P29988" s="75"/>
      <c r="Q29988" s="75"/>
      <c r="W29988" s="75"/>
      <c r="AD29988" s="77"/>
    </row>
    <row r="29989" spans="16:30" ht="4.5" customHeight="1" x14ac:dyDescent="0.2">
      <c r="P29989" s="75"/>
      <c r="Q29989" s="75"/>
      <c r="W29989" s="75"/>
      <c r="AD29989" s="77"/>
    </row>
    <row r="29990" spans="16:30" ht="4.5" customHeight="1" x14ac:dyDescent="0.2">
      <c r="P29990" s="75"/>
      <c r="Q29990" s="75"/>
      <c r="W29990" s="75"/>
      <c r="AD29990" s="77"/>
    </row>
    <row r="29991" spans="16:30" ht="4.5" customHeight="1" x14ac:dyDescent="0.2">
      <c r="P29991" s="75"/>
      <c r="Q29991" s="75"/>
      <c r="W29991" s="75"/>
      <c r="AD29991" s="77"/>
    </row>
    <row r="29992" spans="16:30" ht="4.5" customHeight="1" x14ac:dyDescent="0.2">
      <c r="P29992" s="75"/>
      <c r="Q29992" s="75"/>
      <c r="W29992" s="75"/>
      <c r="AD29992" s="77"/>
    </row>
    <row r="29993" spans="16:30" ht="4.5" customHeight="1" x14ac:dyDescent="0.2">
      <c r="P29993" s="75"/>
      <c r="Q29993" s="75"/>
      <c r="W29993" s="75"/>
      <c r="AD29993" s="77"/>
    </row>
    <row r="29994" spans="16:30" ht="4.5" customHeight="1" x14ac:dyDescent="0.2">
      <c r="P29994" s="75"/>
      <c r="Q29994" s="75"/>
      <c r="W29994" s="75"/>
      <c r="AD29994" s="77"/>
    </row>
    <row r="29995" spans="16:30" ht="4.5" customHeight="1" x14ac:dyDescent="0.2">
      <c r="P29995" s="75"/>
      <c r="Q29995" s="75"/>
      <c r="W29995" s="75"/>
      <c r="AD29995" s="77"/>
    </row>
    <row r="29996" spans="16:30" ht="4.5" customHeight="1" x14ac:dyDescent="0.2">
      <c r="P29996" s="75"/>
      <c r="Q29996" s="75"/>
      <c r="W29996" s="75"/>
      <c r="AD29996" s="77"/>
    </row>
    <row r="29997" spans="16:30" ht="4.5" customHeight="1" x14ac:dyDescent="0.2">
      <c r="P29997" s="75"/>
      <c r="Q29997" s="75"/>
      <c r="W29997" s="75"/>
      <c r="AD29997" s="77"/>
    </row>
    <row r="29998" spans="16:30" ht="4.5" customHeight="1" x14ac:dyDescent="0.2">
      <c r="P29998" s="75"/>
      <c r="Q29998" s="75"/>
      <c r="W29998" s="75"/>
      <c r="AD29998" s="77"/>
    </row>
    <row r="29999" spans="16:30" ht="4.5" customHeight="1" x14ac:dyDescent="0.2">
      <c r="P29999" s="75"/>
      <c r="Q29999" s="75"/>
      <c r="W29999" s="75"/>
      <c r="AD29999" s="77"/>
    </row>
    <row r="30000" spans="16:30" ht="4.5" customHeight="1" x14ac:dyDescent="0.2">
      <c r="P30000" s="75"/>
      <c r="Q30000" s="75"/>
      <c r="W30000" s="75"/>
      <c r="AD30000" s="77"/>
    </row>
    <row r="30001" spans="16:30" ht="4.5" customHeight="1" x14ac:dyDescent="0.2">
      <c r="P30001" s="75"/>
      <c r="Q30001" s="75"/>
      <c r="W30001" s="75"/>
      <c r="AD30001" s="77"/>
    </row>
    <row r="30002" spans="16:30" ht="4.5" customHeight="1" x14ac:dyDescent="0.2">
      <c r="P30002" s="75"/>
      <c r="Q30002" s="75"/>
      <c r="W30002" s="75"/>
      <c r="AD30002" s="77"/>
    </row>
    <row r="30003" spans="16:30" ht="4.5" customHeight="1" x14ac:dyDescent="0.2">
      <c r="P30003" s="75"/>
      <c r="Q30003" s="75"/>
      <c r="W30003" s="75"/>
      <c r="AD30003" s="77"/>
    </row>
    <row r="30004" spans="16:30" ht="4.5" customHeight="1" x14ac:dyDescent="0.2">
      <c r="P30004" s="75"/>
      <c r="Q30004" s="75"/>
      <c r="W30004" s="75"/>
      <c r="AD30004" s="77"/>
    </row>
    <row r="30005" spans="16:30" ht="4.5" customHeight="1" x14ac:dyDescent="0.2">
      <c r="P30005" s="75"/>
      <c r="Q30005" s="75"/>
      <c r="W30005" s="75"/>
      <c r="AD30005" s="77"/>
    </row>
    <row r="30006" spans="16:30" ht="4.5" customHeight="1" x14ac:dyDescent="0.2">
      <c r="P30006" s="75"/>
      <c r="Q30006" s="75"/>
      <c r="W30006" s="75"/>
      <c r="AD30006" s="77"/>
    </row>
    <row r="30007" spans="16:30" ht="4.5" customHeight="1" x14ac:dyDescent="0.2">
      <c r="P30007" s="75"/>
      <c r="Q30007" s="75"/>
      <c r="W30007" s="75"/>
      <c r="AD30007" s="77"/>
    </row>
    <row r="30008" spans="16:30" ht="4.5" customHeight="1" x14ac:dyDescent="0.2">
      <c r="P30008" s="75"/>
      <c r="Q30008" s="75"/>
      <c r="W30008" s="75"/>
      <c r="AD30008" s="77"/>
    </row>
    <row r="30009" spans="16:30" ht="4.5" customHeight="1" x14ac:dyDescent="0.2">
      <c r="P30009" s="75"/>
      <c r="Q30009" s="75"/>
      <c r="W30009" s="75"/>
      <c r="AD30009" s="77"/>
    </row>
    <row r="30010" spans="16:30" ht="4.5" customHeight="1" x14ac:dyDescent="0.2">
      <c r="P30010" s="75"/>
      <c r="Q30010" s="75"/>
      <c r="W30010" s="75"/>
      <c r="AD30010" s="77"/>
    </row>
    <row r="30011" spans="16:30" ht="4.5" customHeight="1" x14ac:dyDescent="0.2">
      <c r="P30011" s="75"/>
      <c r="Q30011" s="75"/>
      <c r="W30011" s="75"/>
      <c r="AD30011" s="77"/>
    </row>
    <row r="30012" spans="16:30" ht="4.5" customHeight="1" x14ac:dyDescent="0.2">
      <c r="P30012" s="75"/>
      <c r="Q30012" s="75"/>
      <c r="W30012" s="75"/>
      <c r="AD30012" s="77"/>
    </row>
    <row r="30013" spans="16:30" ht="4.5" customHeight="1" x14ac:dyDescent="0.2">
      <c r="P30013" s="75"/>
      <c r="Q30013" s="75"/>
      <c r="W30013" s="75"/>
      <c r="AD30013" s="77"/>
    </row>
    <row r="30014" spans="16:30" ht="4.5" customHeight="1" x14ac:dyDescent="0.2">
      <c r="P30014" s="75"/>
      <c r="Q30014" s="75"/>
      <c r="W30014" s="75"/>
      <c r="AD30014" s="77"/>
    </row>
    <row r="30015" spans="16:30" ht="4.5" customHeight="1" x14ac:dyDescent="0.2">
      <c r="P30015" s="75"/>
      <c r="Q30015" s="75"/>
      <c r="W30015" s="75"/>
      <c r="AD30015" s="77"/>
    </row>
    <row r="30016" spans="16:30" ht="4.5" customHeight="1" x14ac:dyDescent="0.2">
      <c r="P30016" s="75"/>
      <c r="Q30016" s="75"/>
      <c r="W30016" s="75"/>
      <c r="AD30016" s="77"/>
    </row>
    <row r="30017" spans="16:30" ht="4.5" customHeight="1" x14ac:dyDescent="0.2">
      <c r="P30017" s="75"/>
      <c r="Q30017" s="75"/>
      <c r="W30017" s="75"/>
      <c r="AD30017" s="77"/>
    </row>
    <row r="30018" spans="16:30" ht="4.5" customHeight="1" x14ac:dyDescent="0.2">
      <c r="P30018" s="75"/>
      <c r="Q30018" s="75"/>
      <c r="W30018" s="75"/>
      <c r="AD30018" s="77"/>
    </row>
    <row r="30019" spans="16:30" ht="4.5" customHeight="1" x14ac:dyDescent="0.2">
      <c r="P30019" s="75"/>
      <c r="Q30019" s="75"/>
      <c r="W30019" s="75"/>
      <c r="AD30019" s="77"/>
    </row>
    <row r="30020" spans="16:30" ht="4.5" customHeight="1" x14ac:dyDescent="0.2">
      <c r="P30020" s="75"/>
      <c r="Q30020" s="75"/>
      <c r="W30020" s="75"/>
      <c r="AD30020" s="77"/>
    </row>
    <row r="30021" spans="16:30" ht="4.5" customHeight="1" x14ac:dyDescent="0.2">
      <c r="P30021" s="75"/>
      <c r="Q30021" s="75"/>
      <c r="W30021" s="75"/>
      <c r="AD30021" s="77"/>
    </row>
    <row r="30022" spans="16:30" ht="4.5" customHeight="1" x14ac:dyDescent="0.2">
      <c r="P30022" s="75"/>
      <c r="Q30022" s="75"/>
      <c r="W30022" s="75"/>
      <c r="AD30022" s="77"/>
    </row>
    <row r="30023" spans="16:30" ht="4.5" customHeight="1" x14ac:dyDescent="0.2">
      <c r="P30023" s="75"/>
      <c r="Q30023" s="75"/>
      <c r="W30023" s="75"/>
      <c r="AD30023" s="77"/>
    </row>
    <row r="30024" spans="16:30" ht="4.5" customHeight="1" x14ac:dyDescent="0.2">
      <c r="P30024" s="75"/>
      <c r="Q30024" s="75"/>
      <c r="W30024" s="75"/>
      <c r="AD30024" s="77"/>
    </row>
    <row r="30025" spans="16:30" ht="4.5" customHeight="1" x14ac:dyDescent="0.2">
      <c r="P30025" s="75"/>
      <c r="Q30025" s="75"/>
      <c r="W30025" s="75"/>
      <c r="AD30025" s="77"/>
    </row>
    <row r="30026" spans="16:30" ht="4.5" customHeight="1" x14ac:dyDescent="0.2">
      <c r="P30026" s="75"/>
      <c r="Q30026" s="75"/>
      <c r="W30026" s="75"/>
      <c r="AD30026" s="77"/>
    </row>
    <row r="30027" spans="16:30" ht="4.5" customHeight="1" x14ac:dyDescent="0.2">
      <c r="P30027" s="75"/>
      <c r="Q30027" s="75"/>
      <c r="W30027" s="75"/>
      <c r="AD30027" s="77"/>
    </row>
    <row r="30028" spans="16:30" ht="4.5" customHeight="1" x14ac:dyDescent="0.2">
      <c r="P30028" s="75"/>
      <c r="Q30028" s="75"/>
      <c r="W30028" s="75"/>
      <c r="AD30028" s="77"/>
    </row>
    <row r="30029" spans="16:30" ht="4.5" customHeight="1" x14ac:dyDescent="0.2">
      <c r="P30029" s="75"/>
      <c r="Q30029" s="75"/>
      <c r="W30029" s="75"/>
      <c r="AD30029" s="77"/>
    </row>
    <row r="30030" spans="16:30" ht="4.5" customHeight="1" x14ac:dyDescent="0.2">
      <c r="P30030" s="75"/>
      <c r="Q30030" s="75"/>
      <c r="W30030" s="75"/>
      <c r="AD30030" s="77"/>
    </row>
    <row r="30031" spans="16:30" ht="4.5" customHeight="1" x14ac:dyDescent="0.2">
      <c r="P30031" s="75"/>
      <c r="Q30031" s="75"/>
      <c r="W30031" s="75"/>
      <c r="AD30031" s="77"/>
    </row>
    <row r="30032" spans="16:30" ht="4.5" customHeight="1" x14ac:dyDescent="0.2">
      <c r="P30032" s="75"/>
      <c r="Q30032" s="75"/>
      <c r="W30032" s="75"/>
      <c r="AD30032" s="77"/>
    </row>
    <row r="30033" spans="16:30" ht="4.5" customHeight="1" x14ac:dyDescent="0.2">
      <c r="P30033" s="75"/>
      <c r="Q30033" s="75"/>
      <c r="W30033" s="75"/>
      <c r="AD30033" s="77"/>
    </row>
    <row r="30034" spans="16:30" ht="4.5" customHeight="1" x14ac:dyDescent="0.2">
      <c r="P30034" s="75"/>
      <c r="Q30034" s="75"/>
      <c r="W30034" s="75"/>
      <c r="AD30034" s="77"/>
    </row>
    <row r="30035" spans="16:30" ht="4.5" customHeight="1" x14ac:dyDescent="0.2">
      <c r="P30035" s="75"/>
      <c r="Q30035" s="75"/>
      <c r="W30035" s="75"/>
      <c r="AD30035" s="77"/>
    </row>
    <row r="30036" spans="16:30" ht="4.5" customHeight="1" x14ac:dyDescent="0.2">
      <c r="P30036" s="75"/>
      <c r="Q30036" s="75"/>
      <c r="W30036" s="75"/>
      <c r="AD30036" s="77"/>
    </row>
    <row r="30037" spans="16:30" ht="4.5" customHeight="1" x14ac:dyDescent="0.2">
      <c r="P30037" s="75"/>
      <c r="Q30037" s="75"/>
      <c r="W30037" s="75"/>
      <c r="AD30037" s="77"/>
    </row>
    <row r="30038" spans="16:30" ht="4.5" customHeight="1" x14ac:dyDescent="0.2">
      <c r="P30038" s="75"/>
      <c r="Q30038" s="75"/>
      <c r="W30038" s="75"/>
      <c r="AD30038" s="77"/>
    </row>
    <row r="30039" spans="16:30" ht="4.5" customHeight="1" x14ac:dyDescent="0.2">
      <c r="P30039" s="75"/>
      <c r="Q30039" s="75"/>
      <c r="W30039" s="75"/>
      <c r="AD30039" s="77"/>
    </row>
    <row r="30040" spans="16:30" ht="4.5" customHeight="1" x14ac:dyDescent="0.2">
      <c r="P30040" s="75"/>
      <c r="Q30040" s="75"/>
      <c r="W30040" s="75"/>
      <c r="AD30040" s="77"/>
    </row>
    <row r="30041" spans="16:30" ht="4.5" customHeight="1" x14ac:dyDescent="0.2">
      <c r="P30041" s="75"/>
      <c r="Q30041" s="75"/>
      <c r="W30041" s="75"/>
      <c r="AD30041" s="77"/>
    </row>
    <row r="30042" spans="16:30" ht="4.5" customHeight="1" x14ac:dyDescent="0.2">
      <c r="P30042" s="75"/>
      <c r="Q30042" s="75"/>
      <c r="W30042" s="75"/>
      <c r="AD30042" s="77"/>
    </row>
    <row r="30043" spans="16:30" ht="4.5" customHeight="1" x14ac:dyDescent="0.2">
      <c r="P30043" s="75"/>
      <c r="Q30043" s="75"/>
      <c r="W30043" s="75"/>
      <c r="AD30043" s="77"/>
    </row>
    <row r="30044" spans="16:30" ht="4.5" customHeight="1" x14ac:dyDescent="0.2">
      <c r="P30044" s="75"/>
      <c r="Q30044" s="75"/>
      <c r="W30044" s="75"/>
      <c r="AD30044" s="77"/>
    </row>
    <row r="30045" spans="16:30" ht="4.5" customHeight="1" x14ac:dyDescent="0.2">
      <c r="P30045" s="75"/>
      <c r="Q30045" s="75"/>
      <c r="W30045" s="75"/>
      <c r="AD30045" s="77"/>
    </row>
    <row r="30046" spans="16:30" ht="4.5" customHeight="1" x14ac:dyDescent="0.2">
      <c r="P30046" s="75"/>
      <c r="Q30046" s="75"/>
      <c r="W30046" s="75"/>
      <c r="AD30046" s="77"/>
    </row>
    <row r="30047" spans="16:30" ht="4.5" customHeight="1" x14ac:dyDescent="0.2">
      <c r="P30047" s="75"/>
      <c r="Q30047" s="75"/>
      <c r="W30047" s="75"/>
      <c r="AD30047" s="77"/>
    </row>
    <row r="30048" spans="16:30" ht="4.5" customHeight="1" x14ac:dyDescent="0.2">
      <c r="P30048" s="75"/>
      <c r="Q30048" s="75"/>
      <c r="W30048" s="75"/>
      <c r="AD30048" s="77"/>
    </row>
    <row r="30049" spans="16:30" ht="4.5" customHeight="1" x14ac:dyDescent="0.2">
      <c r="P30049" s="75"/>
      <c r="Q30049" s="75"/>
      <c r="W30049" s="75"/>
      <c r="AD30049" s="77"/>
    </row>
    <row r="30050" spans="16:30" ht="4.5" customHeight="1" x14ac:dyDescent="0.2">
      <c r="P30050" s="75"/>
      <c r="Q30050" s="75"/>
      <c r="W30050" s="75"/>
      <c r="AD30050" s="77"/>
    </row>
    <row r="30051" spans="16:30" ht="4.5" customHeight="1" x14ac:dyDescent="0.2">
      <c r="P30051" s="75"/>
      <c r="Q30051" s="75"/>
      <c r="W30051" s="75"/>
      <c r="AD30051" s="77"/>
    </row>
    <row r="30052" spans="16:30" ht="4.5" customHeight="1" x14ac:dyDescent="0.2">
      <c r="P30052" s="75"/>
      <c r="Q30052" s="75"/>
      <c r="W30052" s="75"/>
      <c r="AD30052" s="77"/>
    </row>
    <row r="30053" spans="16:30" ht="4.5" customHeight="1" x14ac:dyDescent="0.2">
      <c r="P30053" s="75"/>
      <c r="Q30053" s="75"/>
      <c r="W30053" s="75"/>
      <c r="AD30053" s="77"/>
    </row>
    <row r="30054" spans="16:30" ht="4.5" customHeight="1" x14ac:dyDescent="0.2">
      <c r="P30054" s="75"/>
      <c r="Q30054" s="75"/>
      <c r="W30054" s="75"/>
      <c r="AD30054" s="77"/>
    </row>
    <row r="30055" spans="16:30" ht="4.5" customHeight="1" x14ac:dyDescent="0.2">
      <c r="P30055" s="75"/>
      <c r="Q30055" s="75"/>
      <c r="W30055" s="75"/>
      <c r="AD30055" s="77"/>
    </row>
    <row r="30056" spans="16:30" ht="4.5" customHeight="1" x14ac:dyDescent="0.2">
      <c r="P30056" s="75"/>
      <c r="Q30056" s="75"/>
      <c r="W30056" s="75"/>
      <c r="AD30056" s="77"/>
    </row>
    <row r="30057" spans="16:30" ht="4.5" customHeight="1" x14ac:dyDescent="0.2">
      <c r="P30057" s="75"/>
      <c r="Q30057" s="75"/>
      <c r="W30057" s="75"/>
      <c r="AD30057" s="77"/>
    </row>
    <row r="30058" spans="16:30" ht="4.5" customHeight="1" x14ac:dyDescent="0.2">
      <c r="P30058" s="75"/>
      <c r="Q30058" s="75"/>
      <c r="W30058" s="75"/>
      <c r="AD30058" s="77"/>
    </row>
    <row r="30059" spans="16:30" ht="4.5" customHeight="1" x14ac:dyDescent="0.2">
      <c r="P30059" s="75"/>
      <c r="Q30059" s="75"/>
      <c r="W30059" s="75"/>
      <c r="AD30059" s="77"/>
    </row>
    <row r="30060" spans="16:30" ht="4.5" customHeight="1" x14ac:dyDescent="0.2">
      <c r="P30060" s="75"/>
      <c r="Q30060" s="75"/>
      <c r="W30060" s="75"/>
      <c r="AD30060" s="77"/>
    </row>
    <row r="30061" spans="16:30" ht="4.5" customHeight="1" x14ac:dyDescent="0.2">
      <c r="P30061" s="75"/>
      <c r="Q30061" s="75"/>
      <c r="W30061" s="75"/>
      <c r="AD30061" s="77"/>
    </row>
    <row r="30062" spans="16:30" ht="4.5" customHeight="1" x14ac:dyDescent="0.2">
      <c r="P30062" s="75"/>
      <c r="Q30062" s="75"/>
      <c r="W30062" s="75"/>
      <c r="AD30062" s="77"/>
    </row>
    <row r="30063" spans="16:30" ht="4.5" customHeight="1" x14ac:dyDescent="0.2">
      <c r="P30063" s="75"/>
      <c r="Q30063" s="75"/>
      <c r="W30063" s="75"/>
      <c r="AD30063" s="77"/>
    </row>
    <row r="30064" spans="16:30" ht="4.5" customHeight="1" x14ac:dyDescent="0.2">
      <c r="P30064" s="75"/>
      <c r="Q30064" s="75"/>
      <c r="W30064" s="75"/>
      <c r="AD30064" s="77"/>
    </row>
    <row r="30065" spans="16:30" ht="4.5" customHeight="1" x14ac:dyDescent="0.2">
      <c r="P30065" s="75"/>
      <c r="Q30065" s="75"/>
      <c r="W30065" s="75"/>
      <c r="AD30065" s="77"/>
    </row>
    <row r="30066" spans="16:30" ht="4.5" customHeight="1" x14ac:dyDescent="0.2">
      <c r="P30066" s="75"/>
      <c r="Q30066" s="75"/>
      <c r="W30066" s="75"/>
      <c r="AD30066" s="77"/>
    </row>
    <row r="30067" spans="16:30" ht="4.5" customHeight="1" x14ac:dyDescent="0.2">
      <c r="P30067" s="75"/>
      <c r="Q30067" s="75"/>
      <c r="W30067" s="75"/>
      <c r="AD30067" s="77"/>
    </row>
    <row r="30068" spans="16:30" ht="4.5" customHeight="1" x14ac:dyDescent="0.2">
      <c r="P30068" s="75"/>
      <c r="Q30068" s="75"/>
      <c r="W30068" s="75"/>
      <c r="AD30068" s="77"/>
    </row>
    <row r="30069" spans="16:30" ht="4.5" customHeight="1" x14ac:dyDescent="0.2">
      <c r="P30069" s="75"/>
      <c r="Q30069" s="75"/>
      <c r="W30069" s="75"/>
      <c r="AD30069" s="77"/>
    </row>
    <row r="30070" spans="16:30" ht="4.5" customHeight="1" x14ac:dyDescent="0.2">
      <c r="P30070" s="75"/>
      <c r="Q30070" s="75"/>
      <c r="W30070" s="75"/>
      <c r="AD30070" s="77"/>
    </row>
    <row r="30071" spans="16:30" ht="4.5" customHeight="1" x14ac:dyDescent="0.2">
      <c r="P30071" s="75"/>
      <c r="Q30071" s="75"/>
      <c r="W30071" s="75"/>
      <c r="AD30071" s="77"/>
    </row>
    <row r="30072" spans="16:30" ht="4.5" customHeight="1" x14ac:dyDescent="0.2">
      <c r="P30072" s="75"/>
      <c r="Q30072" s="75"/>
      <c r="W30072" s="75"/>
      <c r="AD30072" s="77"/>
    </row>
    <row r="30073" spans="16:30" ht="4.5" customHeight="1" x14ac:dyDescent="0.2">
      <c r="P30073" s="75"/>
      <c r="Q30073" s="75"/>
      <c r="W30073" s="75"/>
      <c r="AD30073" s="77"/>
    </row>
    <row r="30074" spans="16:30" ht="4.5" customHeight="1" x14ac:dyDescent="0.2">
      <c r="P30074" s="75"/>
      <c r="Q30074" s="75"/>
      <c r="W30074" s="75"/>
      <c r="AD30074" s="77"/>
    </row>
    <row r="30075" spans="16:30" ht="4.5" customHeight="1" x14ac:dyDescent="0.2">
      <c r="P30075" s="75"/>
      <c r="Q30075" s="75"/>
      <c r="W30075" s="75"/>
      <c r="AD30075" s="77"/>
    </row>
    <row r="30076" spans="16:30" ht="4.5" customHeight="1" x14ac:dyDescent="0.2">
      <c r="P30076" s="75"/>
      <c r="Q30076" s="75"/>
      <c r="W30076" s="75"/>
      <c r="AD30076" s="77"/>
    </row>
    <row r="30077" spans="16:30" ht="4.5" customHeight="1" x14ac:dyDescent="0.2">
      <c r="P30077" s="75"/>
      <c r="Q30077" s="75"/>
      <c r="W30077" s="75"/>
      <c r="AD30077" s="77"/>
    </row>
    <row r="30078" spans="16:30" ht="4.5" customHeight="1" x14ac:dyDescent="0.2">
      <c r="P30078" s="75"/>
      <c r="Q30078" s="75"/>
      <c r="W30078" s="75"/>
      <c r="AD30078" s="77"/>
    </row>
    <row r="30079" spans="16:30" ht="4.5" customHeight="1" x14ac:dyDescent="0.2">
      <c r="P30079" s="75"/>
      <c r="Q30079" s="75"/>
      <c r="W30079" s="75"/>
      <c r="AD30079" s="77"/>
    </row>
    <row r="30080" spans="16:30" ht="4.5" customHeight="1" x14ac:dyDescent="0.2">
      <c r="P30080" s="75"/>
      <c r="Q30080" s="75"/>
      <c r="W30080" s="75"/>
      <c r="AD30080" s="77"/>
    </row>
    <row r="30081" spans="16:30" ht="4.5" customHeight="1" x14ac:dyDescent="0.2">
      <c r="P30081" s="75"/>
      <c r="Q30081" s="75"/>
      <c r="W30081" s="75"/>
      <c r="AD30081" s="77"/>
    </row>
    <row r="30082" spans="16:30" ht="4.5" customHeight="1" x14ac:dyDescent="0.2">
      <c r="P30082" s="75"/>
      <c r="Q30082" s="75"/>
      <c r="W30082" s="75"/>
      <c r="AD30082" s="77"/>
    </row>
    <row r="30083" spans="16:30" ht="4.5" customHeight="1" x14ac:dyDescent="0.2">
      <c r="P30083" s="75"/>
      <c r="Q30083" s="75"/>
      <c r="W30083" s="75"/>
      <c r="AD30083" s="77"/>
    </row>
    <row r="30084" spans="16:30" ht="4.5" customHeight="1" x14ac:dyDescent="0.2">
      <c r="P30084" s="75"/>
      <c r="Q30084" s="75"/>
      <c r="W30084" s="75"/>
      <c r="AD30084" s="77"/>
    </row>
    <row r="30085" spans="16:30" ht="4.5" customHeight="1" x14ac:dyDescent="0.2">
      <c r="P30085" s="75"/>
      <c r="Q30085" s="75"/>
      <c r="W30085" s="75"/>
      <c r="AD30085" s="77"/>
    </row>
    <row r="30086" spans="16:30" ht="4.5" customHeight="1" x14ac:dyDescent="0.2">
      <c r="P30086" s="75"/>
      <c r="Q30086" s="75"/>
      <c r="W30086" s="75"/>
      <c r="AD30086" s="77"/>
    </row>
    <row r="30087" spans="16:30" ht="4.5" customHeight="1" x14ac:dyDescent="0.2">
      <c r="P30087" s="75"/>
      <c r="Q30087" s="75"/>
      <c r="W30087" s="75"/>
      <c r="AD30087" s="77"/>
    </row>
    <row r="30088" spans="16:30" ht="4.5" customHeight="1" x14ac:dyDescent="0.2">
      <c r="P30088" s="75"/>
      <c r="Q30088" s="75"/>
      <c r="W30088" s="75"/>
      <c r="AD30088" s="77"/>
    </row>
    <row r="30089" spans="16:30" ht="4.5" customHeight="1" x14ac:dyDescent="0.2">
      <c r="P30089" s="75"/>
      <c r="Q30089" s="75"/>
      <c r="W30089" s="75"/>
      <c r="AD30089" s="77"/>
    </row>
    <row r="30090" spans="16:30" ht="4.5" customHeight="1" x14ac:dyDescent="0.2">
      <c r="P30090" s="75"/>
      <c r="Q30090" s="75"/>
      <c r="W30090" s="75"/>
      <c r="AD30090" s="77"/>
    </row>
    <row r="30091" spans="16:30" ht="4.5" customHeight="1" x14ac:dyDescent="0.2">
      <c r="P30091" s="75"/>
      <c r="Q30091" s="75"/>
      <c r="W30091" s="75"/>
      <c r="AD30091" s="77"/>
    </row>
    <row r="30092" spans="16:30" ht="4.5" customHeight="1" x14ac:dyDescent="0.2">
      <c r="P30092" s="75"/>
      <c r="Q30092" s="75"/>
      <c r="W30092" s="75"/>
      <c r="AD30092" s="77"/>
    </row>
    <row r="30093" spans="16:30" ht="4.5" customHeight="1" x14ac:dyDescent="0.2">
      <c r="P30093" s="75"/>
      <c r="Q30093" s="75"/>
      <c r="W30093" s="75"/>
      <c r="AD30093" s="77"/>
    </row>
    <row r="30094" spans="16:30" ht="4.5" customHeight="1" x14ac:dyDescent="0.2">
      <c r="P30094" s="75"/>
      <c r="Q30094" s="75"/>
      <c r="W30094" s="75"/>
      <c r="AD30094" s="77"/>
    </row>
    <row r="30095" spans="16:30" ht="4.5" customHeight="1" x14ac:dyDescent="0.2">
      <c r="P30095" s="75"/>
      <c r="Q30095" s="75"/>
      <c r="W30095" s="75"/>
      <c r="AD30095" s="77"/>
    </row>
    <row r="30096" spans="16:30" ht="4.5" customHeight="1" x14ac:dyDescent="0.2">
      <c r="P30096" s="75"/>
      <c r="Q30096" s="75"/>
      <c r="W30096" s="75"/>
      <c r="AD30096" s="77"/>
    </row>
    <row r="30097" spans="16:30" ht="4.5" customHeight="1" x14ac:dyDescent="0.2">
      <c r="P30097" s="75"/>
      <c r="Q30097" s="75"/>
      <c r="W30097" s="75"/>
      <c r="AD30097" s="77"/>
    </row>
    <row r="30098" spans="16:30" ht="4.5" customHeight="1" x14ac:dyDescent="0.2">
      <c r="P30098" s="75"/>
      <c r="Q30098" s="75"/>
      <c r="W30098" s="75"/>
      <c r="AD30098" s="77"/>
    </row>
    <row r="30099" spans="16:30" ht="4.5" customHeight="1" x14ac:dyDescent="0.2">
      <c r="P30099" s="75"/>
      <c r="Q30099" s="75"/>
      <c r="W30099" s="75"/>
      <c r="AD30099" s="77"/>
    </row>
    <row r="30100" spans="16:30" ht="4.5" customHeight="1" x14ac:dyDescent="0.2">
      <c r="P30100" s="75"/>
      <c r="Q30100" s="75"/>
      <c r="W30100" s="75"/>
      <c r="AD30100" s="77"/>
    </row>
    <row r="30101" spans="16:30" ht="4.5" customHeight="1" x14ac:dyDescent="0.2">
      <c r="P30101" s="75"/>
      <c r="Q30101" s="75"/>
      <c r="W30101" s="75"/>
      <c r="AD30101" s="77"/>
    </row>
    <row r="30102" spans="16:30" ht="4.5" customHeight="1" x14ac:dyDescent="0.2">
      <c r="P30102" s="75"/>
      <c r="Q30102" s="75"/>
      <c r="W30102" s="75"/>
      <c r="AD30102" s="77"/>
    </row>
    <row r="30103" spans="16:30" ht="4.5" customHeight="1" x14ac:dyDescent="0.2">
      <c r="P30103" s="75"/>
      <c r="Q30103" s="75"/>
      <c r="W30103" s="75"/>
      <c r="AD30103" s="77"/>
    </row>
    <row r="30104" spans="16:30" ht="4.5" customHeight="1" x14ac:dyDescent="0.2">
      <c r="P30104" s="75"/>
      <c r="Q30104" s="75"/>
      <c r="W30104" s="75"/>
      <c r="AD30104" s="77"/>
    </row>
    <row r="30105" spans="16:30" ht="4.5" customHeight="1" x14ac:dyDescent="0.2">
      <c r="P30105" s="75"/>
      <c r="Q30105" s="75"/>
      <c r="W30105" s="75"/>
      <c r="AD30105" s="77"/>
    </row>
    <row r="30106" spans="16:30" ht="4.5" customHeight="1" x14ac:dyDescent="0.2">
      <c r="P30106" s="75"/>
      <c r="Q30106" s="75"/>
      <c r="W30106" s="75"/>
      <c r="AD30106" s="77"/>
    </row>
    <row r="30107" spans="16:30" ht="4.5" customHeight="1" x14ac:dyDescent="0.2">
      <c r="P30107" s="75"/>
      <c r="Q30107" s="75"/>
      <c r="W30107" s="75"/>
      <c r="AD30107" s="77"/>
    </row>
    <row r="30108" spans="16:30" ht="4.5" customHeight="1" x14ac:dyDescent="0.2">
      <c r="P30108" s="75"/>
      <c r="Q30108" s="75"/>
      <c r="W30108" s="75"/>
      <c r="AD30108" s="77"/>
    </row>
    <row r="30109" spans="16:30" ht="4.5" customHeight="1" x14ac:dyDescent="0.2">
      <c r="P30109" s="75"/>
      <c r="Q30109" s="75"/>
      <c r="W30109" s="75"/>
      <c r="AD30109" s="77"/>
    </row>
    <row r="30110" spans="16:30" ht="4.5" customHeight="1" x14ac:dyDescent="0.2">
      <c r="P30110" s="75"/>
      <c r="Q30110" s="75"/>
      <c r="W30110" s="75"/>
      <c r="AD30110" s="77"/>
    </row>
    <row r="30111" spans="16:30" ht="4.5" customHeight="1" x14ac:dyDescent="0.2">
      <c r="P30111" s="75"/>
      <c r="Q30111" s="75"/>
      <c r="W30111" s="75"/>
      <c r="AD30111" s="77"/>
    </row>
    <row r="30112" spans="16:30" ht="4.5" customHeight="1" x14ac:dyDescent="0.2">
      <c r="P30112" s="75"/>
      <c r="Q30112" s="75"/>
      <c r="W30112" s="75"/>
      <c r="AD30112" s="77"/>
    </row>
    <row r="30113" spans="16:30" ht="4.5" customHeight="1" x14ac:dyDescent="0.2">
      <c r="P30113" s="75"/>
      <c r="Q30113" s="75"/>
      <c r="W30113" s="75"/>
      <c r="AD30113" s="77"/>
    </row>
    <row r="30114" spans="16:30" ht="4.5" customHeight="1" x14ac:dyDescent="0.2">
      <c r="P30114" s="75"/>
      <c r="Q30114" s="75"/>
      <c r="W30114" s="75"/>
      <c r="AD30114" s="77"/>
    </row>
    <row r="30115" spans="16:30" ht="4.5" customHeight="1" x14ac:dyDescent="0.2">
      <c r="P30115" s="75"/>
      <c r="Q30115" s="75"/>
      <c r="W30115" s="75"/>
      <c r="AD30115" s="77"/>
    </row>
    <row r="30116" spans="16:30" ht="4.5" customHeight="1" x14ac:dyDescent="0.2">
      <c r="P30116" s="75"/>
      <c r="Q30116" s="75"/>
      <c r="W30116" s="75"/>
      <c r="AD30116" s="77"/>
    </row>
    <row r="30117" spans="16:30" ht="4.5" customHeight="1" x14ac:dyDescent="0.2">
      <c r="P30117" s="75"/>
      <c r="Q30117" s="75"/>
      <c r="W30117" s="75"/>
      <c r="AD30117" s="77"/>
    </row>
    <row r="30118" spans="16:30" ht="4.5" customHeight="1" x14ac:dyDescent="0.2">
      <c r="P30118" s="75"/>
      <c r="Q30118" s="75"/>
      <c r="W30118" s="75"/>
      <c r="AD30118" s="77"/>
    </row>
    <row r="30119" spans="16:30" ht="4.5" customHeight="1" x14ac:dyDescent="0.2">
      <c r="P30119" s="75"/>
      <c r="Q30119" s="75"/>
      <c r="W30119" s="75"/>
      <c r="AD30119" s="77"/>
    </row>
    <row r="30120" spans="16:30" ht="4.5" customHeight="1" x14ac:dyDescent="0.2">
      <c r="P30120" s="75"/>
      <c r="Q30120" s="75"/>
      <c r="W30120" s="75"/>
      <c r="AD30120" s="77"/>
    </row>
    <row r="30121" spans="16:30" ht="4.5" customHeight="1" x14ac:dyDescent="0.2">
      <c r="P30121" s="75"/>
      <c r="Q30121" s="75"/>
      <c r="W30121" s="75"/>
      <c r="AD30121" s="77"/>
    </row>
    <row r="30122" spans="16:30" ht="4.5" customHeight="1" x14ac:dyDescent="0.2">
      <c r="P30122" s="75"/>
      <c r="Q30122" s="75"/>
      <c r="W30122" s="75"/>
      <c r="AD30122" s="77"/>
    </row>
    <row r="30123" spans="16:30" ht="4.5" customHeight="1" x14ac:dyDescent="0.2">
      <c r="P30123" s="75"/>
      <c r="Q30123" s="75"/>
      <c r="W30123" s="75"/>
      <c r="AD30123" s="77"/>
    </row>
    <row r="30124" spans="16:30" ht="4.5" customHeight="1" x14ac:dyDescent="0.2">
      <c r="P30124" s="75"/>
      <c r="Q30124" s="75"/>
      <c r="W30124" s="75"/>
      <c r="AD30124" s="77"/>
    </row>
    <row r="30125" spans="16:30" ht="4.5" customHeight="1" x14ac:dyDescent="0.2">
      <c r="P30125" s="75"/>
      <c r="Q30125" s="75"/>
      <c r="W30125" s="75"/>
      <c r="AD30125" s="77"/>
    </row>
    <row r="30126" spans="16:30" ht="4.5" customHeight="1" x14ac:dyDescent="0.2">
      <c r="P30126" s="75"/>
      <c r="Q30126" s="75"/>
      <c r="W30126" s="75"/>
      <c r="AD30126" s="77"/>
    </row>
    <row r="30127" spans="16:30" ht="4.5" customHeight="1" x14ac:dyDescent="0.2">
      <c r="P30127" s="75"/>
      <c r="Q30127" s="75"/>
      <c r="W30127" s="75"/>
      <c r="AD30127" s="77"/>
    </row>
    <row r="30128" spans="16:30" ht="4.5" customHeight="1" x14ac:dyDescent="0.2">
      <c r="P30128" s="75"/>
      <c r="Q30128" s="75"/>
      <c r="W30128" s="75"/>
      <c r="AD30128" s="77"/>
    </row>
    <row r="30129" spans="16:30" ht="4.5" customHeight="1" x14ac:dyDescent="0.2">
      <c r="P30129" s="75"/>
      <c r="Q30129" s="75"/>
      <c r="W30129" s="75"/>
      <c r="AD30129" s="77"/>
    </row>
    <row r="30130" spans="16:30" ht="4.5" customHeight="1" x14ac:dyDescent="0.2">
      <c r="P30130" s="75"/>
      <c r="Q30130" s="75"/>
      <c r="W30130" s="75"/>
      <c r="AD30130" s="77"/>
    </row>
    <row r="30131" spans="16:30" ht="4.5" customHeight="1" x14ac:dyDescent="0.2">
      <c r="P30131" s="75"/>
      <c r="Q30131" s="75"/>
      <c r="W30131" s="75"/>
      <c r="AD30131" s="77"/>
    </row>
    <row r="30132" spans="16:30" ht="4.5" customHeight="1" x14ac:dyDescent="0.2">
      <c r="P30132" s="75"/>
      <c r="Q30132" s="75"/>
      <c r="W30132" s="75"/>
      <c r="AD30132" s="77"/>
    </row>
    <row r="30133" spans="16:30" ht="4.5" customHeight="1" x14ac:dyDescent="0.2">
      <c r="P30133" s="75"/>
      <c r="Q30133" s="75"/>
      <c r="W30133" s="75"/>
      <c r="AD30133" s="77"/>
    </row>
    <row r="30134" spans="16:30" ht="4.5" customHeight="1" x14ac:dyDescent="0.2">
      <c r="P30134" s="75"/>
      <c r="Q30134" s="75"/>
      <c r="W30134" s="75"/>
      <c r="AD30134" s="77"/>
    </row>
    <row r="30135" spans="16:30" ht="4.5" customHeight="1" x14ac:dyDescent="0.2">
      <c r="P30135" s="75"/>
      <c r="Q30135" s="75"/>
      <c r="W30135" s="75"/>
      <c r="AD30135" s="77"/>
    </row>
    <row r="30136" spans="16:30" ht="4.5" customHeight="1" x14ac:dyDescent="0.2">
      <c r="P30136" s="75"/>
      <c r="Q30136" s="75"/>
      <c r="W30136" s="75"/>
      <c r="AD30136" s="77"/>
    </row>
    <row r="30137" spans="16:30" ht="4.5" customHeight="1" x14ac:dyDescent="0.2">
      <c r="P30137" s="75"/>
      <c r="Q30137" s="75"/>
      <c r="W30137" s="75"/>
      <c r="AD30137" s="77"/>
    </row>
    <row r="30138" spans="16:30" ht="4.5" customHeight="1" x14ac:dyDescent="0.2">
      <c r="P30138" s="75"/>
      <c r="Q30138" s="75"/>
      <c r="W30138" s="75"/>
      <c r="AD30138" s="77"/>
    </row>
    <row r="30139" spans="16:30" ht="4.5" customHeight="1" x14ac:dyDescent="0.2">
      <c r="P30139" s="75"/>
      <c r="Q30139" s="75"/>
      <c r="W30139" s="75"/>
      <c r="AD30139" s="77"/>
    </row>
    <row r="30140" spans="16:30" ht="4.5" customHeight="1" x14ac:dyDescent="0.2">
      <c r="P30140" s="75"/>
      <c r="Q30140" s="75"/>
      <c r="W30140" s="75"/>
      <c r="AD30140" s="77"/>
    </row>
    <row r="30141" spans="16:30" ht="4.5" customHeight="1" x14ac:dyDescent="0.2">
      <c r="P30141" s="75"/>
      <c r="Q30141" s="75"/>
      <c r="W30141" s="75"/>
      <c r="AD30141" s="77"/>
    </row>
    <row r="30142" spans="16:30" ht="4.5" customHeight="1" x14ac:dyDescent="0.2">
      <c r="P30142" s="75"/>
      <c r="Q30142" s="75"/>
      <c r="W30142" s="75"/>
      <c r="AD30142" s="77"/>
    </row>
    <row r="30143" spans="16:30" ht="4.5" customHeight="1" x14ac:dyDescent="0.2">
      <c r="P30143" s="75"/>
      <c r="Q30143" s="75"/>
      <c r="W30143" s="75"/>
      <c r="AD30143" s="77"/>
    </row>
    <row r="30144" spans="16:30" ht="4.5" customHeight="1" x14ac:dyDescent="0.2">
      <c r="P30144" s="75"/>
      <c r="Q30144" s="75"/>
      <c r="W30144" s="75"/>
      <c r="AD30144" s="77"/>
    </row>
    <row r="30145" spans="16:30" ht="4.5" customHeight="1" x14ac:dyDescent="0.2">
      <c r="P30145" s="75"/>
      <c r="Q30145" s="75"/>
      <c r="W30145" s="75"/>
      <c r="AD30145" s="77"/>
    </row>
    <row r="30146" spans="16:30" ht="4.5" customHeight="1" x14ac:dyDescent="0.2">
      <c r="P30146" s="75"/>
      <c r="Q30146" s="75"/>
      <c r="W30146" s="75"/>
      <c r="AD30146" s="77"/>
    </row>
    <row r="30147" spans="16:30" ht="4.5" customHeight="1" x14ac:dyDescent="0.2">
      <c r="P30147" s="75"/>
      <c r="Q30147" s="75"/>
      <c r="W30147" s="75"/>
      <c r="AD30147" s="77"/>
    </row>
    <row r="30148" spans="16:30" ht="4.5" customHeight="1" x14ac:dyDescent="0.2">
      <c r="P30148" s="75"/>
      <c r="Q30148" s="75"/>
      <c r="W30148" s="75"/>
      <c r="AD30148" s="77"/>
    </row>
    <row r="30149" spans="16:30" ht="4.5" customHeight="1" x14ac:dyDescent="0.2">
      <c r="P30149" s="75"/>
      <c r="Q30149" s="75"/>
      <c r="W30149" s="75"/>
      <c r="AD30149" s="77"/>
    </row>
    <row r="30150" spans="16:30" ht="4.5" customHeight="1" x14ac:dyDescent="0.2">
      <c r="P30150" s="75"/>
      <c r="Q30150" s="75"/>
      <c r="W30150" s="75"/>
      <c r="AD30150" s="77"/>
    </row>
    <row r="30151" spans="16:30" ht="4.5" customHeight="1" x14ac:dyDescent="0.2">
      <c r="P30151" s="75"/>
      <c r="Q30151" s="75"/>
      <c r="W30151" s="75"/>
      <c r="AD30151" s="77"/>
    </row>
    <row r="30152" spans="16:30" ht="4.5" customHeight="1" x14ac:dyDescent="0.2">
      <c r="P30152" s="75"/>
      <c r="Q30152" s="75"/>
      <c r="W30152" s="75"/>
      <c r="AD30152" s="77"/>
    </row>
    <row r="30153" spans="16:30" ht="4.5" customHeight="1" x14ac:dyDescent="0.2">
      <c r="P30153" s="75"/>
      <c r="Q30153" s="75"/>
      <c r="W30153" s="75"/>
      <c r="AD30153" s="77"/>
    </row>
    <row r="30154" spans="16:30" ht="4.5" customHeight="1" x14ac:dyDescent="0.2">
      <c r="P30154" s="75"/>
      <c r="Q30154" s="75"/>
      <c r="W30154" s="75"/>
      <c r="AD30154" s="77"/>
    </row>
    <row r="30155" spans="16:30" ht="4.5" customHeight="1" x14ac:dyDescent="0.2">
      <c r="P30155" s="75"/>
      <c r="Q30155" s="75"/>
      <c r="W30155" s="75"/>
      <c r="AD30155" s="77"/>
    </row>
    <row r="30156" spans="16:30" ht="4.5" customHeight="1" x14ac:dyDescent="0.2">
      <c r="P30156" s="75"/>
      <c r="Q30156" s="75"/>
      <c r="W30156" s="75"/>
      <c r="AD30156" s="77"/>
    </row>
    <row r="30157" spans="16:30" ht="4.5" customHeight="1" x14ac:dyDescent="0.2">
      <c r="P30157" s="75"/>
      <c r="Q30157" s="75"/>
      <c r="W30157" s="75"/>
      <c r="AD30157" s="77"/>
    </row>
    <row r="30158" spans="16:30" ht="4.5" customHeight="1" x14ac:dyDescent="0.2">
      <c r="P30158" s="75"/>
      <c r="Q30158" s="75"/>
      <c r="W30158" s="75"/>
      <c r="AD30158" s="77"/>
    </row>
    <row r="30159" spans="16:30" ht="4.5" customHeight="1" x14ac:dyDescent="0.2">
      <c r="P30159" s="75"/>
      <c r="Q30159" s="75"/>
      <c r="W30159" s="75"/>
      <c r="AD30159" s="77"/>
    </row>
    <row r="30160" spans="16:30" ht="4.5" customHeight="1" x14ac:dyDescent="0.2">
      <c r="P30160" s="75"/>
      <c r="Q30160" s="75"/>
      <c r="W30160" s="75"/>
      <c r="AD30160" s="77"/>
    </row>
    <row r="30161" spans="16:30" ht="4.5" customHeight="1" x14ac:dyDescent="0.2">
      <c r="P30161" s="75"/>
      <c r="Q30161" s="75"/>
      <c r="W30161" s="75"/>
      <c r="AD30161" s="77"/>
    </row>
    <row r="30162" spans="16:30" ht="4.5" customHeight="1" x14ac:dyDescent="0.2">
      <c r="P30162" s="75"/>
      <c r="Q30162" s="75"/>
      <c r="W30162" s="75"/>
      <c r="AD30162" s="77"/>
    </row>
    <row r="30163" spans="16:30" ht="4.5" customHeight="1" x14ac:dyDescent="0.2">
      <c r="P30163" s="75"/>
      <c r="Q30163" s="75"/>
      <c r="W30163" s="75"/>
      <c r="AD30163" s="77"/>
    </row>
    <row r="30164" spans="16:30" ht="4.5" customHeight="1" x14ac:dyDescent="0.2">
      <c r="P30164" s="75"/>
      <c r="Q30164" s="75"/>
      <c r="W30164" s="75"/>
      <c r="AD30164" s="77"/>
    </row>
    <row r="30165" spans="16:30" ht="4.5" customHeight="1" x14ac:dyDescent="0.2">
      <c r="P30165" s="75"/>
      <c r="Q30165" s="75"/>
      <c r="W30165" s="75"/>
      <c r="AD30165" s="77"/>
    </row>
    <row r="30166" spans="16:30" ht="4.5" customHeight="1" x14ac:dyDescent="0.2">
      <c r="P30166" s="75"/>
      <c r="Q30166" s="75"/>
      <c r="W30166" s="75"/>
      <c r="AD30166" s="77"/>
    </row>
    <row r="30167" spans="16:30" ht="4.5" customHeight="1" x14ac:dyDescent="0.2">
      <c r="P30167" s="75"/>
      <c r="Q30167" s="75"/>
      <c r="W30167" s="75"/>
      <c r="AD30167" s="77"/>
    </row>
    <row r="30168" spans="16:30" ht="4.5" customHeight="1" x14ac:dyDescent="0.2">
      <c r="P30168" s="75"/>
      <c r="Q30168" s="75"/>
      <c r="W30168" s="75"/>
      <c r="AD30168" s="77"/>
    </row>
    <row r="30169" spans="16:30" ht="4.5" customHeight="1" x14ac:dyDescent="0.2">
      <c r="P30169" s="75"/>
      <c r="Q30169" s="75"/>
      <c r="W30169" s="75"/>
      <c r="AD30169" s="77"/>
    </row>
    <row r="30170" spans="16:30" ht="4.5" customHeight="1" x14ac:dyDescent="0.2">
      <c r="P30170" s="75"/>
      <c r="Q30170" s="75"/>
      <c r="W30170" s="75"/>
      <c r="AD30170" s="77"/>
    </row>
    <row r="30171" spans="16:30" ht="4.5" customHeight="1" x14ac:dyDescent="0.2">
      <c r="P30171" s="75"/>
      <c r="Q30171" s="75"/>
      <c r="W30171" s="75"/>
      <c r="AD30171" s="77"/>
    </row>
    <row r="30172" spans="16:30" ht="4.5" customHeight="1" x14ac:dyDescent="0.2">
      <c r="P30172" s="75"/>
      <c r="Q30172" s="75"/>
      <c r="W30172" s="75"/>
      <c r="AD30172" s="77"/>
    </row>
    <row r="30173" spans="16:30" ht="4.5" customHeight="1" x14ac:dyDescent="0.2">
      <c r="P30173" s="75"/>
      <c r="Q30173" s="75"/>
      <c r="W30173" s="75"/>
      <c r="AD30173" s="77"/>
    </row>
    <row r="30174" spans="16:30" ht="4.5" customHeight="1" x14ac:dyDescent="0.2">
      <c r="P30174" s="75"/>
      <c r="Q30174" s="75"/>
      <c r="W30174" s="75"/>
      <c r="AD30174" s="77"/>
    </row>
    <row r="30175" spans="16:30" ht="4.5" customHeight="1" x14ac:dyDescent="0.2">
      <c r="P30175" s="75"/>
      <c r="Q30175" s="75"/>
      <c r="W30175" s="75"/>
      <c r="AD30175" s="77"/>
    </row>
    <row r="30176" spans="16:30" ht="4.5" customHeight="1" x14ac:dyDescent="0.2">
      <c r="P30176" s="75"/>
      <c r="Q30176" s="75"/>
      <c r="W30176" s="75"/>
      <c r="AD30176" s="77"/>
    </row>
    <row r="30177" spans="16:30" ht="4.5" customHeight="1" x14ac:dyDescent="0.2">
      <c r="P30177" s="75"/>
      <c r="Q30177" s="75"/>
      <c r="W30177" s="75"/>
      <c r="AD30177" s="77"/>
    </row>
    <row r="30178" spans="16:30" ht="4.5" customHeight="1" x14ac:dyDescent="0.2">
      <c r="P30178" s="75"/>
      <c r="Q30178" s="75"/>
      <c r="W30178" s="75"/>
      <c r="AD30178" s="77"/>
    </row>
    <row r="30179" spans="16:30" ht="4.5" customHeight="1" x14ac:dyDescent="0.2">
      <c r="P30179" s="75"/>
      <c r="Q30179" s="75"/>
      <c r="W30179" s="75"/>
      <c r="AD30179" s="77"/>
    </row>
    <row r="30180" spans="16:30" ht="4.5" customHeight="1" x14ac:dyDescent="0.2">
      <c r="P30180" s="75"/>
      <c r="Q30180" s="75"/>
      <c r="W30180" s="75"/>
      <c r="AD30180" s="77"/>
    </row>
    <row r="30181" spans="16:30" ht="4.5" customHeight="1" x14ac:dyDescent="0.2">
      <c r="P30181" s="75"/>
      <c r="Q30181" s="75"/>
      <c r="W30181" s="75"/>
      <c r="AD30181" s="77"/>
    </row>
    <row r="30182" spans="16:30" ht="4.5" customHeight="1" x14ac:dyDescent="0.2">
      <c r="P30182" s="75"/>
      <c r="Q30182" s="75"/>
      <c r="W30182" s="75"/>
      <c r="AD30182" s="77"/>
    </row>
    <row r="30183" spans="16:30" ht="4.5" customHeight="1" x14ac:dyDescent="0.2">
      <c r="P30183" s="75"/>
      <c r="Q30183" s="75"/>
      <c r="W30183" s="75"/>
      <c r="AD30183" s="77"/>
    </row>
    <row r="30184" spans="16:30" ht="4.5" customHeight="1" x14ac:dyDescent="0.2">
      <c r="P30184" s="75"/>
      <c r="Q30184" s="75"/>
      <c r="W30184" s="75"/>
      <c r="AD30184" s="77"/>
    </row>
    <row r="30185" spans="16:30" ht="4.5" customHeight="1" x14ac:dyDescent="0.2">
      <c r="P30185" s="75"/>
      <c r="Q30185" s="75"/>
      <c r="W30185" s="75"/>
      <c r="AD30185" s="77"/>
    </row>
    <row r="30186" spans="16:30" ht="4.5" customHeight="1" x14ac:dyDescent="0.2">
      <c r="P30186" s="75"/>
      <c r="Q30186" s="75"/>
      <c r="W30186" s="75"/>
      <c r="AD30186" s="77"/>
    </row>
    <row r="30187" spans="16:30" ht="4.5" customHeight="1" x14ac:dyDescent="0.2">
      <c r="P30187" s="75"/>
      <c r="Q30187" s="75"/>
      <c r="W30187" s="75"/>
      <c r="AD30187" s="77"/>
    </row>
    <row r="30188" spans="16:30" ht="4.5" customHeight="1" x14ac:dyDescent="0.2">
      <c r="P30188" s="75"/>
      <c r="Q30188" s="75"/>
      <c r="W30188" s="75"/>
      <c r="AD30188" s="77"/>
    </row>
    <row r="30189" spans="16:30" ht="4.5" customHeight="1" x14ac:dyDescent="0.2">
      <c r="P30189" s="75"/>
      <c r="Q30189" s="75"/>
      <c r="W30189" s="75"/>
      <c r="AD30189" s="77"/>
    </row>
    <row r="30190" spans="16:30" ht="4.5" customHeight="1" x14ac:dyDescent="0.2">
      <c r="P30190" s="75"/>
      <c r="Q30190" s="75"/>
      <c r="W30190" s="75"/>
      <c r="AD30190" s="77"/>
    </row>
    <row r="30191" spans="16:30" ht="4.5" customHeight="1" x14ac:dyDescent="0.2">
      <c r="P30191" s="75"/>
      <c r="Q30191" s="75"/>
      <c r="W30191" s="75"/>
      <c r="AD30191" s="77"/>
    </row>
    <row r="30192" spans="16:30" ht="4.5" customHeight="1" x14ac:dyDescent="0.2">
      <c r="P30192" s="75"/>
      <c r="Q30192" s="75"/>
      <c r="W30192" s="75"/>
      <c r="AD30192" s="77"/>
    </row>
    <row r="30193" spans="16:30" ht="4.5" customHeight="1" x14ac:dyDescent="0.2">
      <c r="P30193" s="75"/>
      <c r="Q30193" s="75"/>
      <c r="W30193" s="75"/>
      <c r="AD30193" s="77"/>
    </row>
    <row r="30194" spans="16:30" ht="4.5" customHeight="1" x14ac:dyDescent="0.2">
      <c r="P30194" s="75"/>
      <c r="Q30194" s="75"/>
      <c r="W30194" s="75"/>
      <c r="AD30194" s="77"/>
    </row>
    <row r="30195" spans="16:30" ht="4.5" customHeight="1" x14ac:dyDescent="0.2">
      <c r="P30195" s="75"/>
      <c r="Q30195" s="75"/>
      <c r="W30195" s="75"/>
      <c r="AD30195" s="77"/>
    </row>
    <row r="30196" spans="16:30" ht="4.5" customHeight="1" x14ac:dyDescent="0.2">
      <c r="P30196" s="75"/>
      <c r="Q30196" s="75"/>
      <c r="W30196" s="75"/>
      <c r="AD30196" s="77"/>
    </row>
    <row r="30197" spans="16:30" ht="4.5" customHeight="1" x14ac:dyDescent="0.2">
      <c r="P30197" s="75"/>
      <c r="Q30197" s="75"/>
      <c r="W30197" s="75"/>
      <c r="AD30197" s="77"/>
    </row>
    <row r="30198" spans="16:30" ht="4.5" customHeight="1" x14ac:dyDescent="0.2">
      <c r="P30198" s="75"/>
      <c r="Q30198" s="75"/>
      <c r="W30198" s="75"/>
      <c r="AD30198" s="77"/>
    </row>
    <row r="30199" spans="16:30" ht="4.5" customHeight="1" x14ac:dyDescent="0.2">
      <c r="P30199" s="75"/>
      <c r="Q30199" s="75"/>
      <c r="W30199" s="75"/>
      <c r="AD30199" s="77"/>
    </row>
    <row r="30200" spans="16:30" ht="4.5" customHeight="1" x14ac:dyDescent="0.2">
      <c r="P30200" s="75"/>
      <c r="Q30200" s="75"/>
      <c r="W30200" s="75"/>
      <c r="AD30200" s="77"/>
    </row>
    <row r="30201" spans="16:30" ht="4.5" customHeight="1" x14ac:dyDescent="0.2">
      <c r="P30201" s="75"/>
      <c r="Q30201" s="75"/>
      <c r="W30201" s="75"/>
      <c r="AD30201" s="77"/>
    </row>
    <row r="30202" spans="16:30" ht="4.5" customHeight="1" x14ac:dyDescent="0.2">
      <c r="P30202" s="75"/>
      <c r="Q30202" s="75"/>
      <c r="W30202" s="75"/>
      <c r="AD30202" s="77"/>
    </row>
    <row r="30203" spans="16:30" ht="4.5" customHeight="1" x14ac:dyDescent="0.2">
      <c r="P30203" s="75"/>
      <c r="Q30203" s="75"/>
      <c r="W30203" s="75"/>
      <c r="AD30203" s="77"/>
    </row>
    <row r="30204" spans="16:30" ht="4.5" customHeight="1" x14ac:dyDescent="0.2">
      <c r="P30204" s="75"/>
      <c r="Q30204" s="75"/>
      <c r="W30204" s="75"/>
      <c r="AD30204" s="77"/>
    </row>
    <row r="30205" spans="16:30" ht="4.5" customHeight="1" x14ac:dyDescent="0.2">
      <c r="P30205" s="75"/>
      <c r="Q30205" s="75"/>
      <c r="W30205" s="75"/>
      <c r="AD30205" s="77"/>
    </row>
    <row r="30206" spans="16:30" ht="4.5" customHeight="1" x14ac:dyDescent="0.2">
      <c r="P30206" s="75"/>
      <c r="Q30206" s="75"/>
      <c r="W30206" s="75"/>
      <c r="AD30206" s="77"/>
    </row>
    <row r="30207" spans="16:30" ht="4.5" customHeight="1" x14ac:dyDescent="0.2">
      <c r="P30207" s="75"/>
      <c r="Q30207" s="75"/>
      <c r="W30207" s="75"/>
      <c r="AD30207" s="77"/>
    </row>
    <row r="30208" spans="16:30" ht="4.5" customHeight="1" x14ac:dyDescent="0.2">
      <c r="P30208" s="75"/>
      <c r="Q30208" s="75"/>
      <c r="W30208" s="75"/>
      <c r="AD30208" s="77"/>
    </row>
    <row r="30209" spans="16:30" ht="4.5" customHeight="1" x14ac:dyDescent="0.2">
      <c r="P30209" s="75"/>
      <c r="Q30209" s="75"/>
      <c r="W30209" s="75"/>
      <c r="AD30209" s="77"/>
    </row>
    <row r="30210" spans="16:30" ht="4.5" customHeight="1" x14ac:dyDescent="0.2">
      <c r="P30210" s="75"/>
      <c r="Q30210" s="75"/>
      <c r="W30210" s="75"/>
      <c r="AD30210" s="77"/>
    </row>
    <row r="30211" spans="16:30" ht="4.5" customHeight="1" x14ac:dyDescent="0.2">
      <c r="P30211" s="75"/>
      <c r="Q30211" s="75"/>
      <c r="W30211" s="75"/>
      <c r="AD30211" s="77"/>
    </row>
    <row r="30212" spans="16:30" ht="4.5" customHeight="1" x14ac:dyDescent="0.2">
      <c r="P30212" s="75"/>
      <c r="Q30212" s="75"/>
      <c r="W30212" s="75"/>
      <c r="AD30212" s="77"/>
    </row>
    <row r="30213" spans="16:30" ht="4.5" customHeight="1" x14ac:dyDescent="0.2">
      <c r="P30213" s="75"/>
      <c r="Q30213" s="75"/>
      <c r="W30213" s="75"/>
      <c r="AD30213" s="77"/>
    </row>
    <row r="30214" spans="16:30" ht="4.5" customHeight="1" x14ac:dyDescent="0.2">
      <c r="P30214" s="75"/>
      <c r="Q30214" s="75"/>
      <c r="W30214" s="75"/>
      <c r="AD30214" s="77"/>
    </row>
    <row r="30215" spans="16:30" ht="4.5" customHeight="1" x14ac:dyDescent="0.2">
      <c r="P30215" s="75"/>
      <c r="Q30215" s="75"/>
      <c r="W30215" s="75"/>
      <c r="AD30215" s="77"/>
    </row>
    <row r="30216" spans="16:30" ht="4.5" customHeight="1" x14ac:dyDescent="0.2">
      <c r="P30216" s="75"/>
      <c r="Q30216" s="75"/>
      <c r="W30216" s="75"/>
      <c r="AD30216" s="77"/>
    </row>
    <row r="30217" spans="16:30" ht="4.5" customHeight="1" x14ac:dyDescent="0.2">
      <c r="P30217" s="75"/>
      <c r="Q30217" s="75"/>
      <c r="W30217" s="75"/>
      <c r="AD30217" s="77"/>
    </row>
    <row r="30218" spans="16:30" ht="4.5" customHeight="1" x14ac:dyDescent="0.2">
      <c r="P30218" s="75"/>
      <c r="Q30218" s="75"/>
      <c r="W30218" s="75"/>
      <c r="AD30218" s="77"/>
    </row>
    <row r="30219" spans="16:30" ht="4.5" customHeight="1" x14ac:dyDescent="0.2">
      <c r="P30219" s="75"/>
      <c r="Q30219" s="75"/>
      <c r="W30219" s="75"/>
      <c r="AD30219" s="77"/>
    </row>
    <row r="30220" spans="16:30" ht="4.5" customHeight="1" x14ac:dyDescent="0.2">
      <c r="P30220" s="75"/>
      <c r="Q30220" s="75"/>
      <c r="W30220" s="75"/>
      <c r="AD30220" s="77"/>
    </row>
    <row r="30221" spans="16:30" ht="4.5" customHeight="1" x14ac:dyDescent="0.2">
      <c r="P30221" s="75"/>
      <c r="Q30221" s="75"/>
      <c r="W30221" s="75"/>
      <c r="AD30221" s="77"/>
    </row>
    <row r="30222" spans="16:30" ht="4.5" customHeight="1" x14ac:dyDescent="0.2">
      <c r="P30222" s="75"/>
      <c r="Q30222" s="75"/>
      <c r="W30222" s="75"/>
      <c r="AD30222" s="77"/>
    </row>
    <row r="30223" spans="16:30" ht="4.5" customHeight="1" x14ac:dyDescent="0.2">
      <c r="P30223" s="75"/>
      <c r="Q30223" s="75"/>
      <c r="W30223" s="75"/>
      <c r="AD30223" s="77"/>
    </row>
    <row r="30224" spans="16:30" ht="4.5" customHeight="1" x14ac:dyDescent="0.2">
      <c r="P30224" s="75"/>
      <c r="Q30224" s="75"/>
      <c r="W30224" s="75"/>
      <c r="AD30224" s="77"/>
    </row>
    <row r="30225" spans="16:30" ht="4.5" customHeight="1" x14ac:dyDescent="0.2">
      <c r="P30225" s="75"/>
      <c r="Q30225" s="75"/>
      <c r="W30225" s="75"/>
      <c r="AD30225" s="77"/>
    </row>
    <row r="30226" spans="16:30" ht="4.5" customHeight="1" x14ac:dyDescent="0.2">
      <c r="P30226" s="75"/>
      <c r="Q30226" s="75"/>
      <c r="W30226" s="75"/>
      <c r="AD30226" s="77"/>
    </row>
    <row r="30227" spans="16:30" ht="4.5" customHeight="1" x14ac:dyDescent="0.2">
      <c r="P30227" s="75"/>
      <c r="Q30227" s="75"/>
      <c r="W30227" s="75"/>
      <c r="AD30227" s="77"/>
    </row>
    <row r="30228" spans="16:30" ht="4.5" customHeight="1" x14ac:dyDescent="0.2">
      <c r="P30228" s="75"/>
      <c r="Q30228" s="75"/>
      <c r="W30228" s="75"/>
      <c r="AD30228" s="77"/>
    </row>
    <row r="30229" spans="16:30" ht="4.5" customHeight="1" x14ac:dyDescent="0.2">
      <c r="P30229" s="75"/>
      <c r="Q30229" s="75"/>
      <c r="W30229" s="75"/>
      <c r="AD30229" s="77"/>
    </row>
    <row r="30230" spans="16:30" ht="4.5" customHeight="1" x14ac:dyDescent="0.2">
      <c r="P30230" s="75"/>
      <c r="Q30230" s="75"/>
      <c r="W30230" s="75"/>
      <c r="AD30230" s="77"/>
    </row>
    <row r="30231" spans="16:30" ht="4.5" customHeight="1" x14ac:dyDescent="0.2">
      <c r="P30231" s="75"/>
      <c r="Q30231" s="75"/>
      <c r="W30231" s="75"/>
      <c r="AD30231" s="77"/>
    </row>
    <row r="30232" spans="16:30" ht="4.5" customHeight="1" x14ac:dyDescent="0.2">
      <c r="P30232" s="75"/>
      <c r="Q30232" s="75"/>
      <c r="W30232" s="75"/>
      <c r="AD30232" s="77"/>
    </row>
    <row r="30233" spans="16:30" ht="4.5" customHeight="1" x14ac:dyDescent="0.2">
      <c r="P30233" s="75"/>
      <c r="Q30233" s="75"/>
      <c r="W30233" s="75"/>
      <c r="AD30233" s="77"/>
    </row>
    <row r="30234" spans="16:30" ht="4.5" customHeight="1" x14ac:dyDescent="0.2">
      <c r="P30234" s="75"/>
      <c r="Q30234" s="75"/>
      <c r="W30234" s="75"/>
      <c r="AD30234" s="77"/>
    </row>
    <row r="30235" spans="16:30" ht="4.5" customHeight="1" x14ac:dyDescent="0.2">
      <c r="P30235" s="75"/>
      <c r="Q30235" s="75"/>
      <c r="W30235" s="75"/>
      <c r="AD30235" s="77"/>
    </row>
    <row r="30236" spans="16:30" ht="4.5" customHeight="1" x14ac:dyDescent="0.2">
      <c r="P30236" s="75"/>
      <c r="Q30236" s="75"/>
      <c r="W30236" s="75"/>
      <c r="AD30236" s="77"/>
    </row>
    <row r="30237" spans="16:30" ht="4.5" customHeight="1" x14ac:dyDescent="0.2">
      <c r="P30237" s="75"/>
      <c r="Q30237" s="75"/>
      <c r="W30237" s="75"/>
      <c r="AD30237" s="77"/>
    </row>
    <row r="30238" spans="16:30" ht="4.5" customHeight="1" x14ac:dyDescent="0.2">
      <c r="P30238" s="75"/>
      <c r="Q30238" s="75"/>
      <c r="W30238" s="75"/>
      <c r="AD30238" s="77"/>
    </row>
    <row r="30239" spans="16:30" ht="4.5" customHeight="1" x14ac:dyDescent="0.2">
      <c r="P30239" s="75"/>
      <c r="Q30239" s="75"/>
      <c r="W30239" s="75"/>
      <c r="AD30239" s="77"/>
    </row>
    <row r="30240" spans="16:30" ht="4.5" customHeight="1" x14ac:dyDescent="0.2">
      <c r="P30240" s="75"/>
      <c r="Q30240" s="75"/>
      <c r="W30240" s="75"/>
      <c r="AD30240" s="77"/>
    </row>
    <row r="30241" spans="16:30" ht="4.5" customHeight="1" x14ac:dyDescent="0.2">
      <c r="P30241" s="75"/>
      <c r="Q30241" s="75"/>
      <c r="W30241" s="75"/>
      <c r="AD30241" s="77"/>
    </row>
    <row r="30242" spans="16:30" ht="4.5" customHeight="1" x14ac:dyDescent="0.2">
      <c r="P30242" s="75"/>
      <c r="Q30242" s="75"/>
      <c r="W30242" s="75"/>
      <c r="AD30242" s="77"/>
    </row>
    <row r="30243" spans="16:30" ht="4.5" customHeight="1" x14ac:dyDescent="0.2">
      <c r="P30243" s="75"/>
      <c r="Q30243" s="75"/>
      <c r="W30243" s="75"/>
      <c r="AD30243" s="77"/>
    </row>
    <row r="30244" spans="16:30" ht="4.5" customHeight="1" x14ac:dyDescent="0.2">
      <c r="P30244" s="75"/>
      <c r="Q30244" s="75"/>
      <c r="W30244" s="75"/>
      <c r="AD30244" s="77"/>
    </row>
    <row r="30245" spans="16:30" ht="4.5" customHeight="1" x14ac:dyDescent="0.2">
      <c r="P30245" s="75"/>
      <c r="Q30245" s="75"/>
      <c r="W30245" s="75"/>
      <c r="AD30245" s="77"/>
    </row>
    <row r="30246" spans="16:30" ht="4.5" customHeight="1" x14ac:dyDescent="0.2">
      <c r="P30246" s="75"/>
      <c r="Q30246" s="75"/>
      <c r="W30246" s="75"/>
      <c r="AD30246" s="77"/>
    </row>
    <row r="30247" spans="16:30" ht="4.5" customHeight="1" x14ac:dyDescent="0.2">
      <c r="P30247" s="75"/>
      <c r="Q30247" s="75"/>
      <c r="W30247" s="75"/>
      <c r="AD30247" s="77"/>
    </row>
    <row r="30248" spans="16:30" ht="4.5" customHeight="1" x14ac:dyDescent="0.2">
      <c r="P30248" s="75"/>
      <c r="Q30248" s="75"/>
      <c r="W30248" s="75"/>
      <c r="AD30248" s="77"/>
    </row>
    <row r="30249" spans="16:30" ht="4.5" customHeight="1" x14ac:dyDescent="0.2">
      <c r="P30249" s="75"/>
      <c r="Q30249" s="75"/>
      <c r="W30249" s="75"/>
      <c r="AD30249" s="77"/>
    </row>
    <row r="30250" spans="16:30" ht="4.5" customHeight="1" x14ac:dyDescent="0.2">
      <c r="P30250" s="75"/>
      <c r="Q30250" s="75"/>
      <c r="W30250" s="75"/>
      <c r="AD30250" s="77"/>
    </row>
    <row r="30251" spans="16:30" ht="4.5" customHeight="1" x14ac:dyDescent="0.2">
      <c r="P30251" s="75"/>
      <c r="Q30251" s="75"/>
      <c r="W30251" s="75"/>
      <c r="AD30251" s="77"/>
    </row>
    <row r="30252" spans="16:30" ht="4.5" customHeight="1" x14ac:dyDescent="0.2">
      <c r="P30252" s="75"/>
      <c r="Q30252" s="75"/>
      <c r="W30252" s="75"/>
      <c r="AD30252" s="77"/>
    </row>
    <row r="30253" spans="16:30" ht="4.5" customHeight="1" x14ac:dyDescent="0.2">
      <c r="P30253" s="75"/>
      <c r="Q30253" s="75"/>
      <c r="W30253" s="75"/>
      <c r="AD30253" s="77"/>
    </row>
    <row r="30254" spans="16:30" ht="4.5" customHeight="1" x14ac:dyDescent="0.2">
      <c r="P30254" s="75"/>
      <c r="Q30254" s="75"/>
      <c r="W30254" s="75"/>
      <c r="AD30254" s="77"/>
    </row>
    <row r="30255" spans="16:30" ht="4.5" customHeight="1" x14ac:dyDescent="0.2">
      <c r="P30255" s="75"/>
      <c r="Q30255" s="75"/>
      <c r="W30255" s="75"/>
      <c r="AD30255" s="77"/>
    </row>
    <row r="30256" spans="16:30" ht="4.5" customHeight="1" x14ac:dyDescent="0.2">
      <c r="P30256" s="75"/>
      <c r="Q30256" s="75"/>
      <c r="W30256" s="75"/>
      <c r="AD30256" s="77"/>
    </row>
    <row r="30257" spans="16:30" ht="4.5" customHeight="1" x14ac:dyDescent="0.2">
      <c r="P30257" s="75"/>
      <c r="Q30257" s="75"/>
      <c r="W30257" s="75"/>
      <c r="AD30257" s="77"/>
    </row>
    <row r="30258" spans="16:30" ht="4.5" customHeight="1" x14ac:dyDescent="0.2">
      <c r="P30258" s="75"/>
      <c r="Q30258" s="75"/>
      <c r="W30258" s="75"/>
      <c r="AD30258" s="77"/>
    </row>
    <row r="30259" spans="16:30" ht="4.5" customHeight="1" x14ac:dyDescent="0.2">
      <c r="P30259" s="75"/>
      <c r="Q30259" s="75"/>
      <c r="W30259" s="75"/>
      <c r="AD30259" s="77"/>
    </row>
    <row r="30260" spans="16:30" ht="4.5" customHeight="1" x14ac:dyDescent="0.2">
      <c r="P30260" s="75"/>
      <c r="Q30260" s="75"/>
      <c r="W30260" s="75"/>
      <c r="AD30260" s="77"/>
    </row>
    <row r="30261" spans="16:30" ht="4.5" customHeight="1" x14ac:dyDescent="0.2">
      <c r="P30261" s="75"/>
      <c r="Q30261" s="75"/>
      <c r="W30261" s="75"/>
      <c r="AD30261" s="77"/>
    </row>
    <row r="30262" spans="16:30" ht="4.5" customHeight="1" x14ac:dyDescent="0.2">
      <c r="P30262" s="75"/>
      <c r="Q30262" s="75"/>
      <c r="W30262" s="75"/>
      <c r="AD30262" s="77"/>
    </row>
    <row r="30263" spans="16:30" ht="4.5" customHeight="1" x14ac:dyDescent="0.2">
      <c r="P30263" s="75"/>
      <c r="Q30263" s="75"/>
      <c r="W30263" s="75"/>
      <c r="AD30263" s="77"/>
    </row>
    <row r="30264" spans="16:30" ht="4.5" customHeight="1" x14ac:dyDescent="0.2">
      <c r="P30264" s="75"/>
      <c r="Q30264" s="75"/>
      <c r="W30264" s="75"/>
      <c r="AD30264" s="77"/>
    </row>
    <row r="30265" spans="16:30" ht="4.5" customHeight="1" x14ac:dyDescent="0.2">
      <c r="P30265" s="75"/>
      <c r="Q30265" s="75"/>
      <c r="W30265" s="75"/>
      <c r="AD30265" s="77"/>
    </row>
    <row r="30266" spans="16:30" ht="4.5" customHeight="1" x14ac:dyDescent="0.2">
      <c r="P30266" s="75"/>
      <c r="Q30266" s="75"/>
      <c r="W30266" s="75"/>
      <c r="AD30266" s="77"/>
    </row>
    <row r="30267" spans="16:30" ht="4.5" customHeight="1" x14ac:dyDescent="0.2">
      <c r="P30267" s="75"/>
      <c r="Q30267" s="75"/>
      <c r="W30267" s="75"/>
      <c r="AD30267" s="77"/>
    </row>
    <row r="30268" spans="16:30" ht="4.5" customHeight="1" x14ac:dyDescent="0.2">
      <c r="P30268" s="75"/>
      <c r="Q30268" s="75"/>
      <c r="W30268" s="75"/>
      <c r="AD30268" s="77"/>
    </row>
    <row r="30269" spans="16:30" ht="4.5" customHeight="1" x14ac:dyDescent="0.2">
      <c r="P30269" s="75"/>
      <c r="Q30269" s="75"/>
      <c r="W30269" s="75"/>
      <c r="AD30269" s="77"/>
    </row>
    <row r="30270" spans="16:30" ht="4.5" customHeight="1" x14ac:dyDescent="0.2">
      <c r="P30270" s="75"/>
      <c r="Q30270" s="75"/>
      <c r="W30270" s="75"/>
      <c r="AD30270" s="77"/>
    </row>
    <row r="30271" spans="16:30" ht="4.5" customHeight="1" x14ac:dyDescent="0.2">
      <c r="P30271" s="75"/>
      <c r="Q30271" s="75"/>
      <c r="W30271" s="75"/>
      <c r="AD30271" s="77"/>
    </row>
    <row r="30272" spans="16:30" ht="4.5" customHeight="1" x14ac:dyDescent="0.2">
      <c r="P30272" s="75"/>
      <c r="Q30272" s="75"/>
      <c r="W30272" s="75"/>
      <c r="AD30272" s="77"/>
    </row>
    <row r="30273" spans="16:30" ht="4.5" customHeight="1" x14ac:dyDescent="0.2">
      <c r="P30273" s="75"/>
      <c r="Q30273" s="75"/>
      <c r="W30273" s="75"/>
      <c r="AD30273" s="77"/>
    </row>
    <row r="30274" spans="16:30" ht="4.5" customHeight="1" x14ac:dyDescent="0.2">
      <c r="P30274" s="75"/>
      <c r="Q30274" s="75"/>
      <c r="W30274" s="75"/>
      <c r="AD30274" s="77"/>
    </row>
    <row r="30275" spans="16:30" ht="4.5" customHeight="1" x14ac:dyDescent="0.2">
      <c r="P30275" s="75"/>
      <c r="Q30275" s="75"/>
      <c r="W30275" s="75"/>
      <c r="AD30275" s="77"/>
    </row>
    <row r="30276" spans="16:30" ht="4.5" customHeight="1" x14ac:dyDescent="0.2">
      <c r="P30276" s="75"/>
      <c r="Q30276" s="75"/>
      <c r="W30276" s="75"/>
      <c r="AD30276" s="77"/>
    </row>
    <row r="30277" spans="16:30" ht="4.5" customHeight="1" x14ac:dyDescent="0.2">
      <c r="P30277" s="75"/>
      <c r="Q30277" s="75"/>
      <c r="W30277" s="75"/>
      <c r="AD30277" s="77"/>
    </row>
    <row r="30278" spans="16:30" ht="4.5" customHeight="1" x14ac:dyDescent="0.2">
      <c r="P30278" s="75"/>
      <c r="Q30278" s="75"/>
      <c r="W30278" s="75"/>
      <c r="AD30278" s="77"/>
    </row>
    <row r="30279" spans="16:30" ht="4.5" customHeight="1" x14ac:dyDescent="0.2">
      <c r="P30279" s="75"/>
      <c r="Q30279" s="75"/>
      <c r="W30279" s="75"/>
      <c r="AD30279" s="77"/>
    </row>
    <row r="30280" spans="16:30" ht="4.5" customHeight="1" x14ac:dyDescent="0.2">
      <c r="P30280" s="75"/>
      <c r="Q30280" s="75"/>
      <c r="W30280" s="75"/>
      <c r="AD30280" s="77"/>
    </row>
    <row r="30281" spans="16:30" ht="4.5" customHeight="1" x14ac:dyDescent="0.2">
      <c r="P30281" s="75"/>
      <c r="Q30281" s="75"/>
      <c r="W30281" s="75"/>
      <c r="AD30281" s="77"/>
    </row>
    <row r="30282" spans="16:30" ht="4.5" customHeight="1" x14ac:dyDescent="0.2">
      <c r="P30282" s="75"/>
      <c r="Q30282" s="75"/>
      <c r="W30282" s="75"/>
      <c r="AD30282" s="77"/>
    </row>
    <row r="30283" spans="16:30" ht="4.5" customHeight="1" x14ac:dyDescent="0.2">
      <c r="P30283" s="75"/>
      <c r="Q30283" s="75"/>
      <c r="W30283" s="75"/>
      <c r="AD30283" s="77"/>
    </row>
    <row r="30284" spans="16:30" ht="4.5" customHeight="1" x14ac:dyDescent="0.2">
      <c r="P30284" s="75"/>
      <c r="Q30284" s="75"/>
      <c r="W30284" s="75"/>
      <c r="AD30284" s="77"/>
    </row>
    <row r="30285" spans="16:30" ht="4.5" customHeight="1" x14ac:dyDescent="0.2">
      <c r="P30285" s="75"/>
      <c r="Q30285" s="75"/>
      <c r="W30285" s="75"/>
      <c r="AD30285" s="77"/>
    </row>
    <row r="30286" spans="16:30" ht="4.5" customHeight="1" x14ac:dyDescent="0.2">
      <c r="P30286" s="75"/>
      <c r="Q30286" s="75"/>
      <c r="W30286" s="75"/>
      <c r="AD30286" s="77"/>
    </row>
    <row r="30287" spans="16:30" ht="4.5" customHeight="1" x14ac:dyDescent="0.2">
      <c r="P30287" s="75"/>
      <c r="Q30287" s="75"/>
      <c r="W30287" s="75"/>
      <c r="AD30287" s="77"/>
    </row>
    <row r="30288" spans="16:30" ht="4.5" customHeight="1" x14ac:dyDescent="0.2">
      <c r="P30288" s="75"/>
      <c r="Q30288" s="75"/>
      <c r="W30288" s="75"/>
      <c r="AD30288" s="77"/>
    </row>
    <row r="30289" spans="16:30" ht="4.5" customHeight="1" x14ac:dyDescent="0.2">
      <c r="P30289" s="75"/>
      <c r="Q30289" s="75"/>
      <c r="W30289" s="75"/>
      <c r="AD30289" s="77"/>
    </row>
    <row r="30290" spans="16:30" ht="4.5" customHeight="1" x14ac:dyDescent="0.2">
      <c r="P30290" s="75"/>
      <c r="Q30290" s="75"/>
      <c r="W30290" s="75"/>
      <c r="AD30290" s="77"/>
    </row>
    <row r="30291" spans="16:30" ht="4.5" customHeight="1" x14ac:dyDescent="0.2">
      <c r="P30291" s="75"/>
      <c r="Q30291" s="75"/>
      <c r="W30291" s="75"/>
      <c r="AD30291" s="77"/>
    </row>
    <row r="30292" spans="16:30" ht="4.5" customHeight="1" x14ac:dyDescent="0.2">
      <c r="P30292" s="75"/>
      <c r="Q30292" s="75"/>
      <c r="W30292" s="75"/>
      <c r="AD30292" s="77"/>
    </row>
    <row r="30293" spans="16:30" ht="4.5" customHeight="1" x14ac:dyDescent="0.2">
      <c r="P30293" s="75"/>
      <c r="Q30293" s="75"/>
      <c r="W30293" s="75"/>
      <c r="AD30293" s="77"/>
    </row>
    <row r="30294" spans="16:30" ht="4.5" customHeight="1" x14ac:dyDescent="0.2">
      <c r="P30294" s="75"/>
      <c r="Q30294" s="75"/>
      <c r="W30294" s="75"/>
      <c r="AD30294" s="77"/>
    </row>
    <row r="30295" spans="16:30" ht="4.5" customHeight="1" x14ac:dyDescent="0.2">
      <c r="P30295" s="75"/>
      <c r="Q30295" s="75"/>
      <c r="W30295" s="75"/>
      <c r="AD30295" s="77"/>
    </row>
    <row r="30296" spans="16:30" ht="4.5" customHeight="1" x14ac:dyDescent="0.2">
      <c r="P30296" s="75"/>
      <c r="Q30296" s="75"/>
      <c r="W30296" s="75"/>
      <c r="AD30296" s="77"/>
    </row>
    <row r="30297" spans="16:30" ht="4.5" customHeight="1" x14ac:dyDescent="0.2">
      <c r="P30297" s="75"/>
      <c r="Q30297" s="75"/>
      <c r="W30297" s="75"/>
      <c r="AD30297" s="77"/>
    </row>
    <row r="30298" spans="16:30" ht="4.5" customHeight="1" x14ac:dyDescent="0.2">
      <c r="P30298" s="75"/>
      <c r="Q30298" s="75"/>
      <c r="W30298" s="75"/>
      <c r="AD30298" s="77"/>
    </row>
    <row r="30299" spans="16:30" ht="4.5" customHeight="1" x14ac:dyDescent="0.2">
      <c r="P30299" s="75"/>
      <c r="Q30299" s="75"/>
      <c r="W30299" s="75"/>
      <c r="AD30299" s="77"/>
    </row>
    <row r="30300" spans="16:30" ht="4.5" customHeight="1" x14ac:dyDescent="0.2">
      <c r="P30300" s="75"/>
      <c r="Q30300" s="75"/>
      <c r="W30300" s="75"/>
      <c r="AD30300" s="77"/>
    </row>
    <row r="30301" spans="16:30" ht="4.5" customHeight="1" x14ac:dyDescent="0.2">
      <c r="P30301" s="75"/>
      <c r="Q30301" s="75"/>
      <c r="W30301" s="75"/>
      <c r="AD30301" s="77"/>
    </row>
    <row r="30302" spans="16:30" ht="4.5" customHeight="1" x14ac:dyDescent="0.2">
      <c r="P30302" s="75"/>
      <c r="Q30302" s="75"/>
      <c r="W30302" s="75"/>
      <c r="AD30302" s="77"/>
    </row>
    <row r="30303" spans="16:30" ht="4.5" customHeight="1" x14ac:dyDescent="0.2">
      <c r="P30303" s="75"/>
      <c r="Q30303" s="75"/>
      <c r="W30303" s="75"/>
      <c r="AD30303" s="77"/>
    </row>
    <row r="30304" spans="16:30" ht="4.5" customHeight="1" x14ac:dyDescent="0.2">
      <c r="P30304" s="75"/>
      <c r="Q30304" s="75"/>
      <c r="W30304" s="75"/>
      <c r="AD30304" s="77"/>
    </row>
    <row r="30305" spans="16:30" ht="4.5" customHeight="1" x14ac:dyDescent="0.2">
      <c r="P30305" s="75"/>
      <c r="Q30305" s="75"/>
      <c r="W30305" s="75"/>
      <c r="AD30305" s="77"/>
    </row>
    <row r="30306" spans="16:30" ht="4.5" customHeight="1" x14ac:dyDescent="0.2">
      <c r="P30306" s="75"/>
      <c r="Q30306" s="75"/>
      <c r="W30306" s="75"/>
      <c r="AD30306" s="77"/>
    </row>
    <row r="30307" spans="16:30" ht="4.5" customHeight="1" x14ac:dyDescent="0.2">
      <c r="P30307" s="75"/>
      <c r="Q30307" s="75"/>
      <c r="W30307" s="75"/>
      <c r="AD30307" s="77"/>
    </row>
    <row r="30308" spans="16:30" ht="4.5" customHeight="1" x14ac:dyDescent="0.2">
      <c r="P30308" s="75"/>
      <c r="Q30308" s="75"/>
      <c r="W30308" s="75"/>
      <c r="AD30308" s="77"/>
    </row>
    <row r="30309" spans="16:30" ht="4.5" customHeight="1" x14ac:dyDescent="0.2">
      <c r="P30309" s="75"/>
      <c r="Q30309" s="75"/>
      <c r="W30309" s="75"/>
      <c r="AD30309" s="77"/>
    </row>
    <row r="30310" spans="16:30" ht="4.5" customHeight="1" x14ac:dyDescent="0.2">
      <c r="P30310" s="75"/>
      <c r="Q30310" s="75"/>
      <c r="W30310" s="75"/>
      <c r="AD30310" s="77"/>
    </row>
    <row r="30311" spans="16:30" ht="4.5" customHeight="1" x14ac:dyDescent="0.2">
      <c r="P30311" s="75"/>
      <c r="Q30311" s="75"/>
      <c r="W30311" s="75"/>
      <c r="AD30311" s="77"/>
    </row>
    <row r="30312" spans="16:30" ht="4.5" customHeight="1" x14ac:dyDescent="0.2">
      <c r="P30312" s="75"/>
      <c r="Q30312" s="75"/>
      <c r="W30312" s="75"/>
      <c r="AD30312" s="77"/>
    </row>
    <row r="30313" spans="16:30" ht="4.5" customHeight="1" x14ac:dyDescent="0.2">
      <c r="P30313" s="75"/>
      <c r="Q30313" s="75"/>
      <c r="W30313" s="75"/>
      <c r="AD30313" s="77"/>
    </row>
    <row r="30314" spans="16:30" ht="4.5" customHeight="1" x14ac:dyDescent="0.2">
      <c r="P30314" s="75"/>
      <c r="Q30314" s="75"/>
      <c r="W30314" s="75"/>
      <c r="AD30314" s="77"/>
    </row>
    <row r="30315" spans="16:30" ht="4.5" customHeight="1" x14ac:dyDescent="0.2">
      <c r="P30315" s="75"/>
      <c r="Q30315" s="75"/>
      <c r="W30315" s="75"/>
      <c r="AD30315" s="77"/>
    </row>
    <row r="30316" spans="16:30" ht="4.5" customHeight="1" x14ac:dyDescent="0.2">
      <c r="P30316" s="75"/>
      <c r="Q30316" s="75"/>
      <c r="W30316" s="75"/>
      <c r="AD30316" s="77"/>
    </row>
    <row r="30317" spans="16:30" ht="4.5" customHeight="1" x14ac:dyDescent="0.2">
      <c r="P30317" s="75"/>
      <c r="Q30317" s="75"/>
      <c r="W30317" s="75"/>
      <c r="AD30317" s="77"/>
    </row>
    <row r="30318" spans="16:30" ht="4.5" customHeight="1" x14ac:dyDescent="0.2">
      <c r="P30318" s="75"/>
      <c r="Q30318" s="75"/>
      <c r="W30318" s="75"/>
      <c r="AD30318" s="77"/>
    </row>
    <row r="30319" spans="16:30" ht="4.5" customHeight="1" x14ac:dyDescent="0.2">
      <c r="P30319" s="75"/>
      <c r="Q30319" s="75"/>
      <c r="W30319" s="75"/>
      <c r="AD30319" s="77"/>
    </row>
    <row r="30320" spans="16:30" ht="4.5" customHeight="1" x14ac:dyDescent="0.2">
      <c r="P30320" s="75"/>
      <c r="Q30320" s="75"/>
      <c r="W30320" s="75"/>
      <c r="AD30320" s="77"/>
    </row>
    <row r="30321" spans="16:30" ht="4.5" customHeight="1" x14ac:dyDescent="0.2">
      <c r="P30321" s="75"/>
      <c r="Q30321" s="75"/>
      <c r="W30321" s="75"/>
      <c r="AD30321" s="77"/>
    </row>
    <row r="30322" spans="16:30" ht="4.5" customHeight="1" x14ac:dyDescent="0.2">
      <c r="P30322" s="75"/>
      <c r="Q30322" s="75"/>
      <c r="W30322" s="75"/>
      <c r="AD30322" s="77"/>
    </row>
    <row r="30323" spans="16:30" ht="4.5" customHeight="1" x14ac:dyDescent="0.2">
      <c r="P30323" s="75"/>
      <c r="Q30323" s="75"/>
      <c r="W30323" s="75"/>
      <c r="AD30323" s="77"/>
    </row>
    <row r="30324" spans="16:30" ht="4.5" customHeight="1" x14ac:dyDescent="0.2">
      <c r="P30324" s="75"/>
      <c r="Q30324" s="75"/>
      <c r="W30324" s="75"/>
      <c r="AD30324" s="77"/>
    </row>
    <row r="30325" spans="16:30" ht="4.5" customHeight="1" x14ac:dyDescent="0.2">
      <c r="P30325" s="75"/>
      <c r="Q30325" s="75"/>
      <c r="W30325" s="75"/>
      <c r="AD30325" s="77"/>
    </row>
    <row r="30326" spans="16:30" ht="4.5" customHeight="1" x14ac:dyDescent="0.2">
      <c r="P30326" s="75"/>
      <c r="Q30326" s="75"/>
      <c r="W30326" s="75"/>
      <c r="AD30326" s="77"/>
    </row>
    <row r="30327" spans="16:30" ht="4.5" customHeight="1" x14ac:dyDescent="0.2">
      <c r="P30327" s="75"/>
      <c r="Q30327" s="75"/>
      <c r="W30327" s="75"/>
      <c r="AD30327" s="77"/>
    </row>
    <row r="30328" spans="16:30" ht="4.5" customHeight="1" x14ac:dyDescent="0.2">
      <c r="P30328" s="75"/>
      <c r="Q30328" s="75"/>
      <c r="W30328" s="75"/>
      <c r="AD30328" s="77"/>
    </row>
    <row r="30329" spans="16:30" ht="4.5" customHeight="1" x14ac:dyDescent="0.2">
      <c r="P30329" s="75"/>
      <c r="Q30329" s="75"/>
      <c r="W30329" s="75"/>
      <c r="AD30329" s="77"/>
    </row>
    <row r="30330" spans="16:30" ht="4.5" customHeight="1" x14ac:dyDescent="0.2">
      <c r="P30330" s="75"/>
      <c r="Q30330" s="75"/>
      <c r="W30330" s="75"/>
      <c r="AD30330" s="77"/>
    </row>
    <row r="30331" spans="16:30" ht="4.5" customHeight="1" x14ac:dyDescent="0.2">
      <c r="P30331" s="75"/>
      <c r="Q30331" s="75"/>
      <c r="W30331" s="75"/>
      <c r="AD30331" s="77"/>
    </row>
    <row r="30332" spans="16:30" ht="4.5" customHeight="1" x14ac:dyDescent="0.2">
      <c r="P30332" s="75"/>
      <c r="Q30332" s="75"/>
      <c r="W30332" s="75"/>
      <c r="AD30332" s="77"/>
    </row>
    <row r="30333" spans="16:30" ht="4.5" customHeight="1" x14ac:dyDescent="0.2">
      <c r="P30333" s="75"/>
      <c r="Q30333" s="75"/>
      <c r="W30333" s="75"/>
      <c r="AD30333" s="77"/>
    </row>
    <row r="30334" spans="16:30" ht="4.5" customHeight="1" x14ac:dyDescent="0.2">
      <c r="P30334" s="75"/>
      <c r="Q30334" s="75"/>
      <c r="W30334" s="75"/>
      <c r="AD30334" s="77"/>
    </row>
    <row r="30335" spans="16:30" ht="4.5" customHeight="1" x14ac:dyDescent="0.2">
      <c r="P30335" s="75"/>
      <c r="Q30335" s="75"/>
      <c r="W30335" s="75"/>
      <c r="AD30335" s="77"/>
    </row>
    <row r="30336" spans="16:30" ht="4.5" customHeight="1" x14ac:dyDescent="0.2">
      <c r="P30336" s="75"/>
      <c r="Q30336" s="75"/>
      <c r="W30336" s="75"/>
      <c r="AD30336" s="77"/>
    </row>
    <row r="30337" spans="16:30" ht="4.5" customHeight="1" x14ac:dyDescent="0.2">
      <c r="P30337" s="75"/>
      <c r="Q30337" s="75"/>
      <c r="W30337" s="75"/>
      <c r="AD30337" s="77"/>
    </row>
    <row r="30338" spans="16:30" ht="4.5" customHeight="1" x14ac:dyDescent="0.2">
      <c r="P30338" s="75"/>
      <c r="Q30338" s="75"/>
      <c r="W30338" s="75"/>
      <c r="AD30338" s="77"/>
    </row>
    <row r="30339" spans="16:30" ht="4.5" customHeight="1" x14ac:dyDescent="0.2">
      <c r="P30339" s="75"/>
      <c r="Q30339" s="75"/>
      <c r="W30339" s="75"/>
      <c r="AD30339" s="77"/>
    </row>
    <row r="30340" spans="16:30" ht="4.5" customHeight="1" x14ac:dyDescent="0.2">
      <c r="P30340" s="75"/>
      <c r="Q30340" s="75"/>
      <c r="W30340" s="75"/>
      <c r="AD30340" s="77"/>
    </row>
    <row r="30341" spans="16:30" ht="4.5" customHeight="1" x14ac:dyDescent="0.2">
      <c r="P30341" s="75"/>
      <c r="Q30341" s="75"/>
      <c r="W30341" s="75"/>
      <c r="AD30341" s="77"/>
    </row>
    <row r="30342" spans="16:30" ht="4.5" customHeight="1" x14ac:dyDescent="0.2">
      <c r="P30342" s="75"/>
      <c r="Q30342" s="75"/>
      <c r="W30342" s="75"/>
      <c r="AD30342" s="77"/>
    </row>
    <row r="30343" spans="16:30" ht="4.5" customHeight="1" x14ac:dyDescent="0.2">
      <c r="P30343" s="75"/>
      <c r="Q30343" s="75"/>
      <c r="W30343" s="75"/>
      <c r="AD30343" s="77"/>
    </row>
    <row r="30344" spans="16:30" ht="4.5" customHeight="1" x14ac:dyDescent="0.2">
      <c r="P30344" s="75"/>
      <c r="Q30344" s="75"/>
      <c r="W30344" s="75"/>
      <c r="AD30344" s="77"/>
    </row>
    <row r="30345" spans="16:30" ht="4.5" customHeight="1" x14ac:dyDescent="0.2">
      <c r="P30345" s="75"/>
      <c r="Q30345" s="75"/>
      <c r="W30345" s="75"/>
      <c r="AD30345" s="77"/>
    </row>
    <row r="30346" spans="16:30" ht="4.5" customHeight="1" x14ac:dyDescent="0.2">
      <c r="P30346" s="75"/>
      <c r="Q30346" s="75"/>
      <c r="W30346" s="75"/>
      <c r="AD30346" s="77"/>
    </row>
    <row r="30347" spans="16:30" ht="4.5" customHeight="1" x14ac:dyDescent="0.2">
      <c r="P30347" s="75"/>
      <c r="Q30347" s="75"/>
      <c r="W30347" s="75"/>
      <c r="AD30347" s="77"/>
    </row>
    <row r="30348" spans="16:30" ht="4.5" customHeight="1" x14ac:dyDescent="0.2">
      <c r="P30348" s="75"/>
      <c r="Q30348" s="75"/>
      <c r="W30348" s="75"/>
      <c r="AD30348" s="77"/>
    </row>
    <row r="30349" spans="16:30" ht="4.5" customHeight="1" x14ac:dyDescent="0.2">
      <c r="P30349" s="75"/>
      <c r="Q30349" s="75"/>
      <c r="W30349" s="75"/>
      <c r="AD30349" s="77"/>
    </row>
    <row r="30350" spans="16:30" ht="4.5" customHeight="1" x14ac:dyDescent="0.2">
      <c r="P30350" s="75"/>
      <c r="Q30350" s="75"/>
      <c r="W30350" s="75"/>
      <c r="AD30350" s="77"/>
    </row>
    <row r="30351" spans="16:30" ht="4.5" customHeight="1" x14ac:dyDescent="0.2">
      <c r="P30351" s="75"/>
      <c r="Q30351" s="75"/>
      <c r="W30351" s="75"/>
      <c r="AD30351" s="77"/>
    </row>
    <row r="30352" spans="16:30" ht="4.5" customHeight="1" x14ac:dyDescent="0.2">
      <c r="P30352" s="75"/>
      <c r="Q30352" s="75"/>
      <c r="W30352" s="75"/>
      <c r="AD30352" s="77"/>
    </row>
    <row r="30353" spans="16:30" ht="4.5" customHeight="1" x14ac:dyDescent="0.2">
      <c r="P30353" s="75"/>
      <c r="Q30353" s="75"/>
      <c r="W30353" s="75"/>
      <c r="AD30353" s="77"/>
    </row>
    <row r="30354" spans="16:30" ht="4.5" customHeight="1" x14ac:dyDescent="0.2">
      <c r="P30354" s="75"/>
      <c r="Q30354" s="75"/>
      <c r="W30354" s="75"/>
      <c r="AD30354" s="77"/>
    </row>
    <row r="30355" spans="16:30" ht="4.5" customHeight="1" x14ac:dyDescent="0.2">
      <c r="P30355" s="75"/>
      <c r="Q30355" s="75"/>
      <c r="W30355" s="75"/>
      <c r="AD30355" s="77"/>
    </row>
    <row r="30356" spans="16:30" ht="4.5" customHeight="1" x14ac:dyDescent="0.2">
      <c r="P30356" s="75"/>
      <c r="Q30356" s="75"/>
      <c r="W30356" s="75"/>
      <c r="AD30356" s="77"/>
    </row>
    <row r="30357" spans="16:30" ht="4.5" customHeight="1" x14ac:dyDescent="0.2">
      <c r="P30357" s="75"/>
      <c r="Q30357" s="75"/>
      <c r="W30357" s="75"/>
      <c r="AD30357" s="77"/>
    </row>
    <row r="30358" spans="16:30" ht="4.5" customHeight="1" x14ac:dyDescent="0.2">
      <c r="P30358" s="75"/>
      <c r="Q30358" s="75"/>
      <c r="W30358" s="75"/>
      <c r="AD30358" s="77"/>
    </row>
    <row r="30359" spans="16:30" ht="4.5" customHeight="1" x14ac:dyDescent="0.2">
      <c r="P30359" s="75"/>
      <c r="Q30359" s="75"/>
      <c r="W30359" s="75"/>
      <c r="AD30359" s="77"/>
    </row>
    <row r="30360" spans="16:30" ht="4.5" customHeight="1" x14ac:dyDescent="0.2">
      <c r="P30360" s="75"/>
      <c r="Q30360" s="75"/>
      <c r="W30360" s="75"/>
      <c r="AD30360" s="77"/>
    </row>
    <row r="30361" spans="16:30" ht="4.5" customHeight="1" x14ac:dyDescent="0.2">
      <c r="P30361" s="75"/>
      <c r="Q30361" s="75"/>
      <c r="W30361" s="75"/>
      <c r="AD30361" s="77"/>
    </row>
    <row r="30362" spans="16:30" ht="4.5" customHeight="1" x14ac:dyDescent="0.2">
      <c r="P30362" s="75"/>
      <c r="Q30362" s="75"/>
      <c r="W30362" s="75"/>
      <c r="AD30362" s="77"/>
    </row>
    <row r="30363" spans="16:30" ht="4.5" customHeight="1" x14ac:dyDescent="0.2">
      <c r="P30363" s="75"/>
      <c r="Q30363" s="75"/>
      <c r="W30363" s="75"/>
      <c r="AD30363" s="77"/>
    </row>
    <row r="30364" spans="16:30" ht="4.5" customHeight="1" x14ac:dyDescent="0.2">
      <c r="P30364" s="75"/>
      <c r="Q30364" s="75"/>
      <c r="W30364" s="75"/>
      <c r="AD30364" s="77"/>
    </row>
    <row r="30365" spans="16:30" ht="4.5" customHeight="1" x14ac:dyDescent="0.2">
      <c r="P30365" s="75"/>
      <c r="Q30365" s="75"/>
      <c r="W30365" s="75"/>
      <c r="AD30365" s="77"/>
    </row>
    <row r="30366" spans="16:30" ht="4.5" customHeight="1" x14ac:dyDescent="0.2">
      <c r="P30366" s="75"/>
      <c r="Q30366" s="75"/>
      <c r="W30366" s="75"/>
      <c r="AD30366" s="77"/>
    </row>
    <row r="30367" spans="16:30" ht="4.5" customHeight="1" x14ac:dyDescent="0.2">
      <c r="P30367" s="75"/>
      <c r="Q30367" s="75"/>
      <c r="W30367" s="75"/>
      <c r="AD30367" s="77"/>
    </row>
    <row r="30368" spans="16:30" ht="4.5" customHeight="1" x14ac:dyDescent="0.2">
      <c r="P30368" s="75"/>
      <c r="Q30368" s="75"/>
      <c r="W30368" s="75"/>
      <c r="AD30368" s="77"/>
    </row>
    <row r="30369" spans="16:30" ht="4.5" customHeight="1" x14ac:dyDescent="0.2">
      <c r="P30369" s="75"/>
      <c r="Q30369" s="75"/>
      <c r="W30369" s="75"/>
      <c r="AD30369" s="77"/>
    </row>
    <row r="30370" spans="16:30" ht="4.5" customHeight="1" x14ac:dyDescent="0.2">
      <c r="P30370" s="75"/>
      <c r="Q30370" s="75"/>
      <c r="W30370" s="75"/>
      <c r="AD30370" s="77"/>
    </row>
    <row r="30371" spans="16:30" ht="4.5" customHeight="1" x14ac:dyDescent="0.2">
      <c r="P30371" s="75"/>
      <c r="Q30371" s="75"/>
      <c r="W30371" s="75"/>
      <c r="AD30371" s="77"/>
    </row>
    <row r="30372" spans="16:30" ht="4.5" customHeight="1" x14ac:dyDescent="0.2">
      <c r="P30372" s="75"/>
      <c r="Q30372" s="75"/>
      <c r="W30372" s="75"/>
      <c r="AD30372" s="77"/>
    </row>
    <row r="30373" spans="16:30" ht="4.5" customHeight="1" x14ac:dyDescent="0.2">
      <c r="P30373" s="75"/>
      <c r="Q30373" s="75"/>
      <c r="W30373" s="75"/>
      <c r="AD30373" s="77"/>
    </row>
    <row r="30374" spans="16:30" ht="4.5" customHeight="1" x14ac:dyDescent="0.2">
      <c r="P30374" s="75"/>
      <c r="Q30374" s="75"/>
      <c r="W30374" s="75"/>
      <c r="AD30374" s="77"/>
    </row>
    <row r="30375" spans="16:30" ht="4.5" customHeight="1" x14ac:dyDescent="0.2">
      <c r="P30375" s="75"/>
      <c r="Q30375" s="75"/>
      <c r="W30375" s="75"/>
      <c r="AD30375" s="77"/>
    </row>
    <row r="30376" spans="16:30" ht="4.5" customHeight="1" x14ac:dyDescent="0.2">
      <c r="P30376" s="75"/>
      <c r="Q30376" s="75"/>
      <c r="W30376" s="75"/>
      <c r="AD30376" s="77"/>
    </row>
    <row r="30377" spans="16:30" ht="4.5" customHeight="1" x14ac:dyDescent="0.2">
      <c r="P30377" s="75"/>
      <c r="Q30377" s="75"/>
      <c r="W30377" s="75"/>
      <c r="AD30377" s="77"/>
    </row>
    <row r="30378" spans="16:30" ht="4.5" customHeight="1" x14ac:dyDescent="0.2">
      <c r="P30378" s="75"/>
      <c r="Q30378" s="75"/>
      <c r="W30378" s="75"/>
      <c r="AD30378" s="77"/>
    </row>
    <row r="30379" spans="16:30" ht="4.5" customHeight="1" x14ac:dyDescent="0.2">
      <c r="P30379" s="75"/>
      <c r="Q30379" s="75"/>
      <c r="W30379" s="75"/>
      <c r="AD30379" s="77"/>
    </row>
    <row r="30380" spans="16:30" ht="4.5" customHeight="1" x14ac:dyDescent="0.2">
      <c r="P30380" s="75"/>
      <c r="Q30380" s="75"/>
      <c r="W30380" s="75"/>
      <c r="AD30380" s="77"/>
    </row>
    <row r="30381" spans="16:30" ht="4.5" customHeight="1" x14ac:dyDescent="0.2">
      <c r="P30381" s="75"/>
      <c r="Q30381" s="75"/>
      <c r="W30381" s="75"/>
      <c r="AD30381" s="77"/>
    </row>
    <row r="30382" spans="16:30" ht="4.5" customHeight="1" x14ac:dyDescent="0.2">
      <c r="P30382" s="75"/>
      <c r="Q30382" s="75"/>
      <c r="W30382" s="75"/>
      <c r="AD30382" s="77"/>
    </row>
    <row r="30383" spans="16:30" ht="4.5" customHeight="1" x14ac:dyDescent="0.2">
      <c r="P30383" s="75"/>
      <c r="Q30383" s="75"/>
      <c r="W30383" s="75"/>
      <c r="AD30383" s="77"/>
    </row>
    <row r="30384" spans="16:30" ht="4.5" customHeight="1" x14ac:dyDescent="0.2">
      <c r="P30384" s="75"/>
      <c r="Q30384" s="75"/>
      <c r="W30384" s="75"/>
      <c r="AD30384" s="77"/>
    </row>
    <row r="30385" spans="16:30" ht="4.5" customHeight="1" x14ac:dyDescent="0.2">
      <c r="P30385" s="75"/>
      <c r="Q30385" s="75"/>
      <c r="W30385" s="75"/>
      <c r="AD30385" s="77"/>
    </row>
    <row r="30386" spans="16:30" ht="4.5" customHeight="1" x14ac:dyDescent="0.2">
      <c r="P30386" s="75"/>
      <c r="Q30386" s="75"/>
      <c r="W30386" s="75"/>
      <c r="AD30386" s="77"/>
    </row>
    <row r="30387" spans="16:30" ht="4.5" customHeight="1" x14ac:dyDescent="0.2">
      <c r="P30387" s="75"/>
      <c r="Q30387" s="75"/>
      <c r="W30387" s="75"/>
      <c r="AD30387" s="77"/>
    </row>
    <row r="30388" spans="16:30" ht="4.5" customHeight="1" x14ac:dyDescent="0.2">
      <c r="P30388" s="75"/>
      <c r="Q30388" s="75"/>
      <c r="W30388" s="75"/>
      <c r="AD30388" s="77"/>
    </row>
    <row r="30389" spans="16:30" ht="4.5" customHeight="1" x14ac:dyDescent="0.2">
      <c r="P30389" s="75"/>
      <c r="Q30389" s="75"/>
      <c r="W30389" s="75"/>
      <c r="AD30389" s="77"/>
    </row>
    <row r="30390" spans="16:30" ht="4.5" customHeight="1" x14ac:dyDescent="0.2">
      <c r="P30390" s="75"/>
      <c r="Q30390" s="75"/>
      <c r="W30390" s="75"/>
      <c r="AD30390" s="77"/>
    </row>
    <row r="30391" spans="16:30" ht="4.5" customHeight="1" x14ac:dyDescent="0.2">
      <c r="P30391" s="75"/>
      <c r="Q30391" s="75"/>
      <c r="W30391" s="75"/>
      <c r="AD30391" s="77"/>
    </row>
    <row r="30392" spans="16:30" ht="4.5" customHeight="1" x14ac:dyDescent="0.2">
      <c r="P30392" s="75"/>
      <c r="Q30392" s="75"/>
      <c r="W30392" s="75"/>
      <c r="AD30392" s="77"/>
    </row>
    <row r="30393" spans="16:30" ht="4.5" customHeight="1" x14ac:dyDescent="0.2">
      <c r="P30393" s="75"/>
      <c r="Q30393" s="75"/>
      <c r="W30393" s="75"/>
      <c r="AD30393" s="77"/>
    </row>
    <row r="30394" spans="16:30" ht="4.5" customHeight="1" x14ac:dyDescent="0.2">
      <c r="P30394" s="75"/>
      <c r="Q30394" s="75"/>
      <c r="W30394" s="75"/>
      <c r="AD30394" s="77"/>
    </row>
    <row r="30395" spans="16:30" ht="4.5" customHeight="1" x14ac:dyDescent="0.2">
      <c r="P30395" s="75"/>
      <c r="Q30395" s="75"/>
      <c r="W30395" s="75"/>
      <c r="AD30395" s="77"/>
    </row>
    <row r="30396" spans="16:30" ht="4.5" customHeight="1" x14ac:dyDescent="0.2">
      <c r="P30396" s="75"/>
      <c r="Q30396" s="75"/>
      <c r="W30396" s="75"/>
      <c r="AD30396" s="77"/>
    </row>
    <row r="30397" spans="16:30" ht="4.5" customHeight="1" x14ac:dyDescent="0.2">
      <c r="P30397" s="75"/>
      <c r="Q30397" s="75"/>
      <c r="W30397" s="75"/>
      <c r="AD30397" s="77"/>
    </row>
    <row r="30398" spans="16:30" ht="4.5" customHeight="1" x14ac:dyDescent="0.2">
      <c r="P30398" s="75"/>
      <c r="Q30398" s="75"/>
      <c r="W30398" s="75"/>
      <c r="AD30398" s="77"/>
    </row>
    <row r="30399" spans="16:30" ht="4.5" customHeight="1" x14ac:dyDescent="0.2">
      <c r="P30399" s="75"/>
      <c r="Q30399" s="75"/>
      <c r="W30399" s="75"/>
      <c r="AD30399" s="77"/>
    </row>
    <row r="30400" spans="16:30" ht="4.5" customHeight="1" x14ac:dyDescent="0.2">
      <c r="P30400" s="75"/>
      <c r="Q30400" s="75"/>
      <c r="W30400" s="75"/>
      <c r="AD30400" s="77"/>
    </row>
    <row r="30401" spans="16:30" ht="4.5" customHeight="1" x14ac:dyDescent="0.2">
      <c r="P30401" s="75"/>
      <c r="Q30401" s="75"/>
      <c r="W30401" s="75"/>
      <c r="AD30401" s="77"/>
    </row>
    <row r="30402" spans="16:30" ht="4.5" customHeight="1" x14ac:dyDescent="0.2">
      <c r="P30402" s="75"/>
      <c r="Q30402" s="75"/>
      <c r="W30402" s="75"/>
      <c r="AD30402" s="77"/>
    </row>
    <row r="30403" spans="16:30" ht="4.5" customHeight="1" x14ac:dyDescent="0.2">
      <c r="P30403" s="75"/>
      <c r="Q30403" s="75"/>
      <c r="W30403" s="75"/>
      <c r="AD30403" s="77"/>
    </row>
    <row r="30404" spans="16:30" ht="4.5" customHeight="1" x14ac:dyDescent="0.2">
      <c r="P30404" s="75"/>
      <c r="Q30404" s="75"/>
      <c r="W30404" s="75"/>
      <c r="AD30404" s="77"/>
    </row>
    <row r="30405" spans="16:30" ht="4.5" customHeight="1" x14ac:dyDescent="0.2">
      <c r="P30405" s="75"/>
      <c r="Q30405" s="75"/>
      <c r="W30405" s="75"/>
      <c r="AD30405" s="77"/>
    </row>
    <row r="30406" spans="16:30" ht="4.5" customHeight="1" x14ac:dyDescent="0.2">
      <c r="P30406" s="75"/>
      <c r="Q30406" s="75"/>
      <c r="W30406" s="75"/>
      <c r="AD30406" s="77"/>
    </row>
    <row r="30407" spans="16:30" ht="4.5" customHeight="1" x14ac:dyDescent="0.2">
      <c r="P30407" s="75"/>
      <c r="Q30407" s="75"/>
      <c r="W30407" s="75"/>
      <c r="AD30407" s="77"/>
    </row>
    <row r="30408" spans="16:30" ht="4.5" customHeight="1" x14ac:dyDescent="0.2">
      <c r="P30408" s="75"/>
      <c r="Q30408" s="75"/>
      <c r="W30408" s="75"/>
      <c r="AD30408" s="77"/>
    </row>
    <row r="30409" spans="16:30" ht="4.5" customHeight="1" x14ac:dyDescent="0.2">
      <c r="P30409" s="75"/>
      <c r="Q30409" s="75"/>
      <c r="W30409" s="75"/>
      <c r="AD30409" s="77"/>
    </row>
    <row r="30410" spans="16:30" ht="4.5" customHeight="1" x14ac:dyDescent="0.2">
      <c r="P30410" s="75"/>
      <c r="Q30410" s="75"/>
      <c r="W30410" s="75"/>
      <c r="AD30410" s="77"/>
    </row>
    <row r="30411" spans="16:30" ht="4.5" customHeight="1" x14ac:dyDescent="0.2">
      <c r="P30411" s="75"/>
      <c r="Q30411" s="75"/>
      <c r="W30411" s="75"/>
      <c r="AD30411" s="77"/>
    </row>
    <row r="30412" spans="16:30" ht="4.5" customHeight="1" x14ac:dyDescent="0.2">
      <c r="P30412" s="75"/>
      <c r="Q30412" s="75"/>
      <c r="W30412" s="75"/>
      <c r="AD30412" s="77"/>
    </row>
    <row r="30413" spans="16:30" ht="4.5" customHeight="1" x14ac:dyDescent="0.2">
      <c r="P30413" s="75"/>
      <c r="Q30413" s="75"/>
      <c r="W30413" s="75"/>
      <c r="AD30413" s="77"/>
    </row>
    <row r="30414" spans="16:30" ht="4.5" customHeight="1" x14ac:dyDescent="0.2">
      <c r="P30414" s="75"/>
      <c r="Q30414" s="75"/>
      <c r="W30414" s="75"/>
      <c r="AD30414" s="77"/>
    </row>
    <row r="30415" spans="16:30" ht="4.5" customHeight="1" x14ac:dyDescent="0.2">
      <c r="P30415" s="75"/>
      <c r="Q30415" s="75"/>
      <c r="W30415" s="75"/>
      <c r="AD30415" s="77"/>
    </row>
    <row r="30416" spans="16:30" ht="4.5" customHeight="1" x14ac:dyDescent="0.2">
      <c r="P30416" s="75"/>
      <c r="Q30416" s="75"/>
      <c r="W30416" s="75"/>
      <c r="AD30416" s="77"/>
    </row>
    <row r="30417" spans="16:30" ht="4.5" customHeight="1" x14ac:dyDescent="0.2">
      <c r="P30417" s="75"/>
      <c r="Q30417" s="75"/>
      <c r="W30417" s="75"/>
      <c r="AD30417" s="77"/>
    </row>
    <row r="30418" spans="16:30" ht="4.5" customHeight="1" x14ac:dyDescent="0.2">
      <c r="P30418" s="75"/>
      <c r="Q30418" s="75"/>
      <c r="W30418" s="75"/>
      <c r="AD30418" s="77"/>
    </row>
    <row r="30419" spans="16:30" ht="4.5" customHeight="1" x14ac:dyDescent="0.2">
      <c r="P30419" s="75"/>
      <c r="Q30419" s="75"/>
      <c r="W30419" s="75"/>
      <c r="AD30419" s="77"/>
    </row>
    <row r="30420" spans="16:30" ht="4.5" customHeight="1" x14ac:dyDescent="0.2">
      <c r="P30420" s="75"/>
      <c r="Q30420" s="75"/>
      <c r="W30420" s="75"/>
      <c r="AD30420" s="77"/>
    </row>
    <row r="30421" spans="16:30" ht="4.5" customHeight="1" x14ac:dyDescent="0.2">
      <c r="P30421" s="75"/>
      <c r="Q30421" s="75"/>
      <c r="W30421" s="75"/>
      <c r="AD30421" s="77"/>
    </row>
    <row r="30422" spans="16:30" ht="4.5" customHeight="1" x14ac:dyDescent="0.2">
      <c r="P30422" s="75"/>
      <c r="Q30422" s="75"/>
      <c r="W30422" s="75"/>
      <c r="AD30422" s="77"/>
    </row>
    <row r="30423" spans="16:30" ht="4.5" customHeight="1" x14ac:dyDescent="0.2">
      <c r="P30423" s="75"/>
      <c r="Q30423" s="75"/>
      <c r="W30423" s="75"/>
      <c r="AD30423" s="77"/>
    </row>
    <row r="30424" spans="16:30" ht="4.5" customHeight="1" x14ac:dyDescent="0.2">
      <c r="P30424" s="75"/>
      <c r="Q30424" s="75"/>
      <c r="W30424" s="75"/>
      <c r="AD30424" s="77"/>
    </row>
    <row r="30425" spans="16:30" ht="4.5" customHeight="1" x14ac:dyDescent="0.2">
      <c r="P30425" s="75"/>
      <c r="Q30425" s="75"/>
      <c r="W30425" s="75"/>
      <c r="AD30425" s="77"/>
    </row>
    <row r="30426" spans="16:30" ht="4.5" customHeight="1" x14ac:dyDescent="0.2">
      <c r="P30426" s="75"/>
      <c r="Q30426" s="75"/>
      <c r="W30426" s="75"/>
      <c r="AD30426" s="77"/>
    </row>
    <row r="30427" spans="16:30" ht="4.5" customHeight="1" x14ac:dyDescent="0.2">
      <c r="P30427" s="75"/>
      <c r="Q30427" s="75"/>
      <c r="W30427" s="75"/>
      <c r="AD30427" s="77"/>
    </row>
    <row r="30428" spans="16:30" ht="4.5" customHeight="1" x14ac:dyDescent="0.2">
      <c r="P30428" s="75"/>
      <c r="Q30428" s="75"/>
      <c r="W30428" s="75"/>
      <c r="AD30428" s="77"/>
    </row>
    <row r="30429" spans="16:30" ht="4.5" customHeight="1" x14ac:dyDescent="0.2">
      <c r="P30429" s="75"/>
      <c r="Q30429" s="75"/>
      <c r="W30429" s="75"/>
      <c r="AD30429" s="77"/>
    </row>
    <row r="30430" spans="16:30" ht="4.5" customHeight="1" x14ac:dyDescent="0.2">
      <c r="P30430" s="75"/>
      <c r="Q30430" s="75"/>
      <c r="W30430" s="75"/>
      <c r="AD30430" s="77"/>
    </row>
    <row r="30431" spans="16:30" ht="4.5" customHeight="1" x14ac:dyDescent="0.2">
      <c r="P30431" s="75"/>
      <c r="Q30431" s="75"/>
      <c r="W30431" s="75"/>
      <c r="AD30431" s="77"/>
    </row>
    <row r="30432" spans="16:30" ht="4.5" customHeight="1" x14ac:dyDescent="0.2">
      <c r="P30432" s="75"/>
      <c r="Q30432" s="75"/>
      <c r="W30432" s="75"/>
      <c r="AD30432" s="77"/>
    </row>
    <row r="30433" spans="16:30" ht="4.5" customHeight="1" x14ac:dyDescent="0.2">
      <c r="P30433" s="75"/>
      <c r="Q30433" s="75"/>
      <c r="W30433" s="75"/>
      <c r="AD30433" s="77"/>
    </row>
    <row r="30434" spans="16:30" ht="4.5" customHeight="1" x14ac:dyDescent="0.2">
      <c r="P30434" s="75"/>
      <c r="Q30434" s="75"/>
      <c r="W30434" s="75"/>
      <c r="AD30434" s="77"/>
    </row>
    <row r="30435" spans="16:30" ht="4.5" customHeight="1" x14ac:dyDescent="0.2">
      <c r="P30435" s="75"/>
      <c r="Q30435" s="75"/>
      <c r="W30435" s="75"/>
      <c r="AD30435" s="77"/>
    </row>
    <row r="30436" spans="16:30" ht="4.5" customHeight="1" x14ac:dyDescent="0.2">
      <c r="P30436" s="75"/>
      <c r="Q30436" s="75"/>
      <c r="W30436" s="75"/>
      <c r="AD30436" s="77"/>
    </row>
    <row r="30437" spans="16:30" ht="4.5" customHeight="1" x14ac:dyDescent="0.2">
      <c r="P30437" s="75"/>
      <c r="Q30437" s="75"/>
      <c r="W30437" s="75"/>
      <c r="AD30437" s="77"/>
    </row>
    <row r="30438" spans="16:30" ht="4.5" customHeight="1" x14ac:dyDescent="0.2">
      <c r="P30438" s="75"/>
      <c r="Q30438" s="75"/>
      <c r="W30438" s="75"/>
      <c r="AD30438" s="77"/>
    </row>
    <row r="30439" spans="16:30" ht="4.5" customHeight="1" x14ac:dyDescent="0.2">
      <c r="P30439" s="75"/>
      <c r="Q30439" s="75"/>
      <c r="W30439" s="75"/>
      <c r="AD30439" s="77"/>
    </row>
    <row r="30440" spans="16:30" ht="4.5" customHeight="1" x14ac:dyDescent="0.2">
      <c r="P30440" s="75"/>
      <c r="Q30440" s="75"/>
      <c r="W30440" s="75"/>
      <c r="AD30440" s="77"/>
    </row>
    <row r="30441" spans="16:30" ht="4.5" customHeight="1" x14ac:dyDescent="0.2">
      <c r="P30441" s="75"/>
      <c r="Q30441" s="75"/>
      <c r="W30441" s="75"/>
      <c r="AD30441" s="77"/>
    </row>
    <row r="30442" spans="16:30" ht="4.5" customHeight="1" x14ac:dyDescent="0.2">
      <c r="P30442" s="75"/>
      <c r="Q30442" s="75"/>
      <c r="W30442" s="75"/>
      <c r="AD30442" s="77"/>
    </row>
    <row r="30443" spans="16:30" ht="4.5" customHeight="1" x14ac:dyDescent="0.2">
      <c r="P30443" s="75"/>
      <c r="Q30443" s="75"/>
      <c r="W30443" s="75"/>
      <c r="AD30443" s="77"/>
    </row>
    <row r="30444" spans="16:30" ht="4.5" customHeight="1" x14ac:dyDescent="0.2">
      <c r="P30444" s="75"/>
      <c r="Q30444" s="75"/>
      <c r="W30444" s="75"/>
      <c r="AD30444" s="77"/>
    </row>
    <row r="30445" spans="16:30" ht="4.5" customHeight="1" x14ac:dyDescent="0.2">
      <c r="P30445" s="75"/>
      <c r="Q30445" s="75"/>
      <c r="W30445" s="75"/>
      <c r="AD30445" s="77"/>
    </row>
    <row r="30446" spans="16:30" ht="4.5" customHeight="1" x14ac:dyDescent="0.2">
      <c r="P30446" s="75"/>
      <c r="Q30446" s="75"/>
      <c r="W30446" s="75"/>
      <c r="AD30446" s="77"/>
    </row>
    <row r="30447" spans="16:30" ht="4.5" customHeight="1" x14ac:dyDescent="0.2">
      <c r="P30447" s="75"/>
      <c r="Q30447" s="75"/>
      <c r="W30447" s="75"/>
      <c r="AD30447" s="77"/>
    </row>
    <row r="30448" spans="16:30" ht="4.5" customHeight="1" x14ac:dyDescent="0.2">
      <c r="P30448" s="75"/>
      <c r="Q30448" s="75"/>
      <c r="W30448" s="75"/>
      <c r="AD30448" s="77"/>
    </row>
    <row r="30449" spans="16:30" ht="4.5" customHeight="1" x14ac:dyDescent="0.2">
      <c r="P30449" s="75"/>
      <c r="Q30449" s="75"/>
      <c r="W30449" s="75"/>
      <c r="AD30449" s="77"/>
    </row>
    <row r="30450" spans="16:30" ht="4.5" customHeight="1" x14ac:dyDescent="0.2">
      <c r="P30450" s="75"/>
      <c r="Q30450" s="75"/>
      <c r="W30450" s="75"/>
      <c r="AD30450" s="77"/>
    </row>
    <row r="30451" spans="16:30" ht="4.5" customHeight="1" x14ac:dyDescent="0.2">
      <c r="P30451" s="75"/>
      <c r="Q30451" s="75"/>
      <c r="W30451" s="75"/>
      <c r="AD30451" s="77"/>
    </row>
    <row r="30452" spans="16:30" ht="4.5" customHeight="1" x14ac:dyDescent="0.2">
      <c r="P30452" s="75"/>
      <c r="Q30452" s="75"/>
      <c r="W30452" s="75"/>
      <c r="AD30452" s="77"/>
    </row>
    <row r="30453" spans="16:30" ht="4.5" customHeight="1" x14ac:dyDescent="0.2">
      <c r="P30453" s="75"/>
      <c r="Q30453" s="75"/>
      <c r="W30453" s="75"/>
      <c r="AD30453" s="77"/>
    </row>
    <row r="30454" spans="16:30" ht="4.5" customHeight="1" x14ac:dyDescent="0.2">
      <c r="P30454" s="75"/>
      <c r="Q30454" s="75"/>
      <c r="W30454" s="75"/>
      <c r="AD30454" s="77"/>
    </row>
    <row r="30455" spans="16:30" ht="4.5" customHeight="1" x14ac:dyDescent="0.2">
      <c r="P30455" s="75"/>
      <c r="Q30455" s="75"/>
      <c r="W30455" s="75"/>
      <c r="AD30455" s="77"/>
    </row>
    <row r="30456" spans="16:30" ht="4.5" customHeight="1" x14ac:dyDescent="0.2">
      <c r="P30456" s="75"/>
      <c r="Q30456" s="75"/>
      <c r="W30456" s="75"/>
      <c r="AD30456" s="77"/>
    </row>
    <row r="30457" spans="16:30" ht="4.5" customHeight="1" x14ac:dyDescent="0.2">
      <c r="P30457" s="75"/>
      <c r="Q30457" s="75"/>
      <c r="W30457" s="75"/>
      <c r="AD30457" s="77"/>
    </row>
    <row r="30458" spans="16:30" ht="4.5" customHeight="1" x14ac:dyDescent="0.2">
      <c r="P30458" s="75"/>
      <c r="Q30458" s="75"/>
      <c r="W30458" s="75"/>
      <c r="AD30458" s="77"/>
    </row>
    <row r="30459" spans="16:30" ht="4.5" customHeight="1" x14ac:dyDescent="0.2">
      <c r="P30459" s="75"/>
      <c r="Q30459" s="75"/>
      <c r="W30459" s="75"/>
      <c r="AD30459" s="77"/>
    </row>
    <row r="30460" spans="16:30" ht="4.5" customHeight="1" x14ac:dyDescent="0.2">
      <c r="P30460" s="75"/>
      <c r="Q30460" s="75"/>
      <c r="W30460" s="75"/>
      <c r="AD30460" s="77"/>
    </row>
    <row r="30461" spans="16:30" ht="4.5" customHeight="1" x14ac:dyDescent="0.2">
      <c r="P30461" s="75"/>
      <c r="Q30461" s="75"/>
      <c r="W30461" s="75"/>
      <c r="AD30461" s="77"/>
    </row>
    <row r="30462" spans="16:30" ht="4.5" customHeight="1" x14ac:dyDescent="0.2">
      <c r="P30462" s="75"/>
      <c r="Q30462" s="75"/>
      <c r="W30462" s="75"/>
      <c r="AD30462" s="77"/>
    </row>
    <row r="30463" spans="16:30" ht="4.5" customHeight="1" x14ac:dyDescent="0.2">
      <c r="P30463" s="75"/>
      <c r="Q30463" s="75"/>
      <c r="W30463" s="75"/>
      <c r="AD30463" s="77"/>
    </row>
    <row r="30464" spans="16:30" ht="4.5" customHeight="1" x14ac:dyDescent="0.2">
      <c r="P30464" s="75"/>
      <c r="Q30464" s="75"/>
      <c r="W30464" s="75"/>
      <c r="AD30464" s="77"/>
    </row>
    <row r="30465" spans="16:30" ht="4.5" customHeight="1" x14ac:dyDescent="0.2">
      <c r="P30465" s="75"/>
      <c r="Q30465" s="75"/>
      <c r="W30465" s="75"/>
      <c r="AD30465" s="77"/>
    </row>
    <row r="30466" spans="16:30" ht="4.5" customHeight="1" x14ac:dyDescent="0.2">
      <c r="P30466" s="75"/>
      <c r="Q30466" s="75"/>
      <c r="W30466" s="75"/>
      <c r="AD30466" s="77"/>
    </row>
    <row r="30467" spans="16:30" ht="4.5" customHeight="1" x14ac:dyDescent="0.2">
      <c r="P30467" s="75"/>
      <c r="Q30467" s="75"/>
      <c r="W30467" s="75"/>
      <c r="AD30467" s="77"/>
    </row>
    <row r="30468" spans="16:30" ht="4.5" customHeight="1" x14ac:dyDescent="0.2">
      <c r="P30468" s="75"/>
      <c r="Q30468" s="75"/>
      <c r="W30468" s="75"/>
      <c r="AD30468" s="77"/>
    </row>
    <row r="30469" spans="16:30" ht="4.5" customHeight="1" x14ac:dyDescent="0.2">
      <c r="P30469" s="75"/>
      <c r="Q30469" s="75"/>
      <c r="W30469" s="75"/>
      <c r="AD30469" s="77"/>
    </row>
    <row r="30470" spans="16:30" ht="4.5" customHeight="1" x14ac:dyDescent="0.2">
      <c r="P30470" s="75"/>
      <c r="Q30470" s="75"/>
      <c r="W30470" s="75"/>
      <c r="AD30470" s="77"/>
    </row>
    <row r="30471" spans="16:30" ht="4.5" customHeight="1" x14ac:dyDescent="0.2">
      <c r="P30471" s="75"/>
      <c r="Q30471" s="75"/>
      <c r="W30471" s="75"/>
      <c r="AD30471" s="77"/>
    </row>
    <row r="30472" spans="16:30" ht="4.5" customHeight="1" x14ac:dyDescent="0.2">
      <c r="P30472" s="75"/>
      <c r="Q30472" s="75"/>
      <c r="W30472" s="75"/>
      <c r="AD30472" s="77"/>
    </row>
    <row r="30473" spans="16:30" ht="4.5" customHeight="1" x14ac:dyDescent="0.2">
      <c r="P30473" s="75"/>
      <c r="Q30473" s="75"/>
      <c r="W30473" s="75"/>
      <c r="AD30473" s="77"/>
    </row>
    <row r="30474" spans="16:30" ht="4.5" customHeight="1" x14ac:dyDescent="0.2">
      <c r="P30474" s="75"/>
      <c r="Q30474" s="75"/>
      <c r="W30474" s="75"/>
      <c r="AD30474" s="77"/>
    </row>
    <row r="30475" spans="16:30" ht="4.5" customHeight="1" x14ac:dyDescent="0.2">
      <c r="P30475" s="75"/>
      <c r="Q30475" s="75"/>
      <c r="W30475" s="75"/>
      <c r="AD30475" s="77"/>
    </row>
    <row r="30476" spans="16:30" ht="4.5" customHeight="1" x14ac:dyDescent="0.2">
      <c r="P30476" s="75"/>
      <c r="Q30476" s="75"/>
      <c r="W30476" s="75"/>
      <c r="AD30476" s="77"/>
    </row>
    <row r="30477" spans="16:30" ht="4.5" customHeight="1" x14ac:dyDescent="0.2">
      <c r="P30477" s="75"/>
      <c r="Q30477" s="75"/>
      <c r="W30477" s="75"/>
      <c r="AD30477" s="77"/>
    </row>
    <row r="30478" spans="16:30" ht="4.5" customHeight="1" x14ac:dyDescent="0.2">
      <c r="P30478" s="75"/>
      <c r="Q30478" s="75"/>
      <c r="W30478" s="75"/>
      <c r="AD30478" s="77"/>
    </row>
    <row r="30479" spans="16:30" ht="4.5" customHeight="1" x14ac:dyDescent="0.2">
      <c r="P30479" s="75"/>
      <c r="Q30479" s="75"/>
      <c r="W30479" s="75"/>
      <c r="AD30479" s="77"/>
    </row>
    <row r="30480" spans="16:30" ht="4.5" customHeight="1" x14ac:dyDescent="0.2">
      <c r="P30480" s="75"/>
      <c r="Q30480" s="75"/>
      <c r="W30480" s="75"/>
      <c r="AD30480" s="77"/>
    </row>
    <row r="30481" spans="16:30" ht="4.5" customHeight="1" x14ac:dyDescent="0.2">
      <c r="P30481" s="75"/>
      <c r="Q30481" s="75"/>
      <c r="W30481" s="75"/>
      <c r="AD30481" s="77"/>
    </row>
    <row r="30482" spans="16:30" ht="4.5" customHeight="1" x14ac:dyDescent="0.2">
      <c r="P30482" s="75"/>
      <c r="Q30482" s="75"/>
      <c r="W30482" s="75"/>
      <c r="AD30482" s="77"/>
    </row>
    <row r="30483" spans="16:30" ht="4.5" customHeight="1" x14ac:dyDescent="0.2">
      <c r="P30483" s="75"/>
      <c r="Q30483" s="75"/>
      <c r="W30483" s="75"/>
      <c r="AD30483" s="77"/>
    </row>
    <row r="30484" spans="16:30" ht="4.5" customHeight="1" x14ac:dyDescent="0.2">
      <c r="P30484" s="75"/>
      <c r="Q30484" s="75"/>
      <c r="W30484" s="75"/>
      <c r="AD30484" s="77"/>
    </row>
    <row r="30485" spans="16:30" ht="4.5" customHeight="1" x14ac:dyDescent="0.2">
      <c r="P30485" s="75"/>
      <c r="Q30485" s="75"/>
      <c r="W30485" s="75"/>
      <c r="AD30485" s="77"/>
    </row>
    <row r="30486" spans="16:30" ht="4.5" customHeight="1" x14ac:dyDescent="0.2">
      <c r="P30486" s="75"/>
      <c r="Q30486" s="75"/>
      <c r="W30486" s="75"/>
      <c r="AD30486" s="77"/>
    </row>
    <row r="30487" spans="16:30" ht="4.5" customHeight="1" x14ac:dyDescent="0.2">
      <c r="P30487" s="75"/>
      <c r="Q30487" s="75"/>
      <c r="W30487" s="75"/>
      <c r="AD30487" s="77"/>
    </row>
    <row r="30488" spans="16:30" ht="4.5" customHeight="1" x14ac:dyDescent="0.2">
      <c r="P30488" s="75"/>
      <c r="Q30488" s="75"/>
      <c r="W30488" s="75"/>
      <c r="AD30488" s="77"/>
    </row>
    <row r="30489" spans="16:30" ht="4.5" customHeight="1" x14ac:dyDescent="0.2">
      <c r="P30489" s="75"/>
      <c r="Q30489" s="75"/>
      <c r="W30489" s="75"/>
      <c r="AD30489" s="77"/>
    </row>
    <row r="30490" spans="16:30" ht="4.5" customHeight="1" x14ac:dyDescent="0.2">
      <c r="P30490" s="75"/>
      <c r="Q30490" s="75"/>
      <c r="W30490" s="75"/>
      <c r="AD30490" s="77"/>
    </row>
    <row r="30491" spans="16:30" ht="4.5" customHeight="1" x14ac:dyDescent="0.2">
      <c r="P30491" s="75"/>
      <c r="Q30491" s="75"/>
      <c r="W30491" s="75"/>
      <c r="AD30491" s="77"/>
    </row>
    <row r="30492" spans="16:30" ht="4.5" customHeight="1" x14ac:dyDescent="0.2">
      <c r="P30492" s="75"/>
      <c r="Q30492" s="75"/>
      <c r="W30492" s="75"/>
      <c r="AD30492" s="77"/>
    </row>
    <row r="30493" spans="16:30" ht="4.5" customHeight="1" x14ac:dyDescent="0.2">
      <c r="P30493" s="75"/>
      <c r="Q30493" s="75"/>
      <c r="W30493" s="75"/>
      <c r="AD30493" s="77"/>
    </row>
    <row r="30494" spans="16:30" ht="4.5" customHeight="1" x14ac:dyDescent="0.2">
      <c r="P30494" s="75"/>
      <c r="Q30494" s="75"/>
      <c r="W30494" s="75"/>
      <c r="AD30494" s="77"/>
    </row>
    <row r="30495" spans="16:30" ht="4.5" customHeight="1" x14ac:dyDescent="0.2">
      <c r="P30495" s="75"/>
      <c r="Q30495" s="75"/>
      <c r="W30495" s="75"/>
      <c r="AD30495" s="77"/>
    </row>
    <row r="30496" spans="16:30" ht="4.5" customHeight="1" x14ac:dyDescent="0.2">
      <c r="P30496" s="75"/>
      <c r="Q30496" s="75"/>
      <c r="W30496" s="75"/>
      <c r="AD30496" s="77"/>
    </row>
    <row r="30497" spans="16:30" ht="4.5" customHeight="1" x14ac:dyDescent="0.2">
      <c r="P30497" s="75"/>
      <c r="Q30497" s="75"/>
      <c r="W30497" s="75"/>
      <c r="AD30497" s="77"/>
    </row>
    <row r="30498" spans="16:30" ht="4.5" customHeight="1" x14ac:dyDescent="0.2">
      <c r="P30498" s="75"/>
      <c r="Q30498" s="75"/>
      <c r="W30498" s="75"/>
      <c r="AD30498" s="77"/>
    </row>
    <row r="30499" spans="16:30" ht="4.5" customHeight="1" x14ac:dyDescent="0.2">
      <c r="P30499" s="75"/>
      <c r="Q30499" s="75"/>
      <c r="W30499" s="75"/>
      <c r="AD30499" s="77"/>
    </row>
    <row r="30500" spans="16:30" ht="4.5" customHeight="1" x14ac:dyDescent="0.2">
      <c r="P30500" s="75"/>
      <c r="Q30500" s="75"/>
      <c r="W30500" s="75"/>
      <c r="AD30500" s="77"/>
    </row>
    <row r="30501" spans="16:30" ht="4.5" customHeight="1" x14ac:dyDescent="0.2">
      <c r="P30501" s="75"/>
      <c r="Q30501" s="75"/>
      <c r="W30501" s="75"/>
      <c r="AD30501" s="77"/>
    </row>
    <row r="30502" spans="16:30" ht="4.5" customHeight="1" x14ac:dyDescent="0.2">
      <c r="P30502" s="75"/>
      <c r="Q30502" s="75"/>
      <c r="W30502" s="75"/>
      <c r="AD30502" s="77"/>
    </row>
    <row r="30503" spans="16:30" ht="4.5" customHeight="1" x14ac:dyDescent="0.2">
      <c r="P30503" s="75"/>
      <c r="Q30503" s="75"/>
      <c r="W30503" s="75"/>
      <c r="AD30503" s="77"/>
    </row>
    <row r="30504" spans="16:30" ht="4.5" customHeight="1" x14ac:dyDescent="0.2">
      <c r="P30504" s="75"/>
      <c r="Q30504" s="75"/>
      <c r="W30504" s="75"/>
      <c r="AD30504" s="77"/>
    </row>
    <row r="30505" spans="16:30" ht="4.5" customHeight="1" x14ac:dyDescent="0.2">
      <c r="P30505" s="75"/>
      <c r="Q30505" s="75"/>
      <c r="W30505" s="75"/>
      <c r="AD30505" s="77"/>
    </row>
    <row r="30506" spans="16:30" ht="4.5" customHeight="1" x14ac:dyDescent="0.2">
      <c r="P30506" s="75"/>
      <c r="Q30506" s="75"/>
      <c r="W30506" s="75"/>
      <c r="AD30506" s="77"/>
    </row>
    <row r="30507" spans="16:30" ht="4.5" customHeight="1" x14ac:dyDescent="0.2">
      <c r="P30507" s="75"/>
      <c r="Q30507" s="75"/>
      <c r="W30507" s="75"/>
      <c r="AD30507" s="77"/>
    </row>
    <row r="30508" spans="16:30" ht="4.5" customHeight="1" x14ac:dyDescent="0.2">
      <c r="P30508" s="75"/>
      <c r="Q30508" s="75"/>
      <c r="W30508" s="75"/>
      <c r="AD30508" s="77"/>
    </row>
    <row r="30509" spans="16:30" ht="4.5" customHeight="1" x14ac:dyDescent="0.2">
      <c r="P30509" s="75"/>
      <c r="Q30509" s="75"/>
      <c r="W30509" s="75"/>
      <c r="AD30509" s="77"/>
    </row>
    <row r="30510" spans="16:30" ht="4.5" customHeight="1" x14ac:dyDescent="0.2">
      <c r="P30510" s="75"/>
      <c r="Q30510" s="75"/>
      <c r="W30510" s="75"/>
      <c r="AD30510" s="77"/>
    </row>
    <row r="30511" spans="16:30" ht="4.5" customHeight="1" x14ac:dyDescent="0.2">
      <c r="P30511" s="75"/>
      <c r="Q30511" s="75"/>
      <c r="W30511" s="75"/>
      <c r="AD30511" s="77"/>
    </row>
    <row r="30512" spans="16:30" ht="4.5" customHeight="1" x14ac:dyDescent="0.2">
      <c r="P30512" s="75"/>
      <c r="Q30512" s="75"/>
      <c r="W30512" s="75"/>
      <c r="AD30512" s="77"/>
    </row>
    <row r="30513" spans="16:30" ht="4.5" customHeight="1" x14ac:dyDescent="0.2">
      <c r="P30513" s="75"/>
      <c r="Q30513" s="75"/>
      <c r="W30513" s="75"/>
      <c r="AD30513" s="77"/>
    </row>
    <row r="30514" spans="16:30" ht="4.5" customHeight="1" x14ac:dyDescent="0.2">
      <c r="P30514" s="75"/>
      <c r="Q30514" s="75"/>
      <c r="W30514" s="75"/>
      <c r="AD30514" s="77"/>
    </row>
    <row r="30515" spans="16:30" ht="4.5" customHeight="1" x14ac:dyDescent="0.2">
      <c r="P30515" s="75"/>
      <c r="Q30515" s="75"/>
      <c r="W30515" s="75"/>
      <c r="AD30515" s="77"/>
    </row>
    <row r="30516" spans="16:30" ht="4.5" customHeight="1" x14ac:dyDescent="0.2">
      <c r="P30516" s="75"/>
      <c r="Q30516" s="75"/>
      <c r="W30516" s="75"/>
      <c r="AD30516" s="77"/>
    </row>
    <row r="30517" spans="16:30" ht="4.5" customHeight="1" x14ac:dyDescent="0.2">
      <c r="P30517" s="75"/>
      <c r="Q30517" s="75"/>
      <c r="W30517" s="75"/>
      <c r="AD30517" s="77"/>
    </row>
    <row r="30518" spans="16:30" ht="4.5" customHeight="1" x14ac:dyDescent="0.2">
      <c r="P30518" s="75"/>
      <c r="Q30518" s="75"/>
      <c r="W30518" s="75"/>
      <c r="AD30518" s="77"/>
    </row>
    <row r="30519" spans="16:30" ht="4.5" customHeight="1" x14ac:dyDescent="0.2">
      <c r="P30519" s="75"/>
      <c r="Q30519" s="75"/>
      <c r="W30519" s="75"/>
      <c r="AD30519" s="77"/>
    </row>
    <row r="30520" spans="16:30" ht="4.5" customHeight="1" x14ac:dyDescent="0.2">
      <c r="P30520" s="75"/>
      <c r="Q30520" s="75"/>
      <c r="W30520" s="75"/>
      <c r="AD30520" s="77"/>
    </row>
    <row r="30521" spans="16:30" ht="4.5" customHeight="1" x14ac:dyDescent="0.2">
      <c r="P30521" s="75"/>
      <c r="Q30521" s="75"/>
      <c r="W30521" s="75"/>
      <c r="AD30521" s="77"/>
    </row>
    <row r="30522" spans="16:30" ht="4.5" customHeight="1" x14ac:dyDescent="0.2">
      <c r="P30522" s="75"/>
      <c r="Q30522" s="75"/>
      <c r="W30522" s="75"/>
      <c r="AD30522" s="77"/>
    </row>
    <row r="30523" spans="16:30" ht="4.5" customHeight="1" x14ac:dyDescent="0.2">
      <c r="P30523" s="75"/>
      <c r="Q30523" s="75"/>
      <c r="W30523" s="75"/>
      <c r="AD30523" s="77"/>
    </row>
    <row r="30524" spans="16:30" ht="4.5" customHeight="1" x14ac:dyDescent="0.2">
      <c r="P30524" s="75"/>
      <c r="Q30524" s="75"/>
      <c r="W30524" s="75"/>
      <c r="AD30524" s="77"/>
    </row>
    <row r="30525" spans="16:30" ht="4.5" customHeight="1" x14ac:dyDescent="0.2">
      <c r="P30525" s="75"/>
      <c r="Q30525" s="75"/>
      <c r="W30525" s="75"/>
      <c r="AD30525" s="77"/>
    </row>
    <row r="30526" spans="16:30" ht="4.5" customHeight="1" x14ac:dyDescent="0.2">
      <c r="P30526" s="75"/>
      <c r="Q30526" s="75"/>
      <c r="W30526" s="75"/>
      <c r="AD30526" s="77"/>
    </row>
    <row r="30527" spans="16:30" ht="4.5" customHeight="1" x14ac:dyDescent="0.2">
      <c r="P30527" s="75"/>
      <c r="Q30527" s="75"/>
      <c r="W30527" s="75"/>
      <c r="AD30527" s="77"/>
    </row>
    <row r="30528" spans="16:30" ht="4.5" customHeight="1" x14ac:dyDescent="0.2">
      <c r="P30528" s="75"/>
      <c r="Q30528" s="75"/>
      <c r="W30528" s="75"/>
      <c r="AD30528" s="77"/>
    </row>
    <row r="30529" spans="16:30" ht="4.5" customHeight="1" x14ac:dyDescent="0.2">
      <c r="P30529" s="75"/>
      <c r="Q30529" s="75"/>
      <c r="W30529" s="75"/>
      <c r="AD30529" s="77"/>
    </row>
    <row r="30530" spans="16:30" ht="4.5" customHeight="1" x14ac:dyDescent="0.2">
      <c r="P30530" s="75"/>
      <c r="Q30530" s="75"/>
      <c r="W30530" s="75"/>
      <c r="AD30530" s="77"/>
    </row>
    <row r="30531" spans="16:30" ht="4.5" customHeight="1" x14ac:dyDescent="0.2">
      <c r="P30531" s="75"/>
      <c r="Q30531" s="75"/>
      <c r="W30531" s="75"/>
      <c r="AD30531" s="77"/>
    </row>
    <row r="30532" spans="16:30" ht="4.5" customHeight="1" x14ac:dyDescent="0.2">
      <c r="P30532" s="75"/>
      <c r="Q30532" s="75"/>
      <c r="W30532" s="75"/>
      <c r="AD30532" s="77"/>
    </row>
    <row r="30533" spans="16:30" ht="4.5" customHeight="1" x14ac:dyDescent="0.2">
      <c r="P30533" s="75"/>
      <c r="Q30533" s="75"/>
      <c r="W30533" s="75"/>
      <c r="AD30533" s="77"/>
    </row>
    <row r="30534" spans="16:30" ht="4.5" customHeight="1" x14ac:dyDescent="0.2">
      <c r="P30534" s="75"/>
      <c r="Q30534" s="75"/>
      <c r="W30534" s="75"/>
      <c r="AD30534" s="77"/>
    </row>
    <row r="30535" spans="16:30" ht="4.5" customHeight="1" x14ac:dyDescent="0.2">
      <c r="P30535" s="75"/>
      <c r="Q30535" s="75"/>
      <c r="W30535" s="75"/>
      <c r="AD30535" s="77"/>
    </row>
    <row r="30536" spans="16:30" ht="4.5" customHeight="1" x14ac:dyDescent="0.2">
      <c r="P30536" s="75"/>
      <c r="Q30536" s="75"/>
      <c r="W30536" s="75"/>
      <c r="AD30536" s="77"/>
    </row>
    <row r="30537" spans="16:30" ht="4.5" customHeight="1" x14ac:dyDescent="0.2">
      <c r="P30537" s="75"/>
      <c r="Q30537" s="75"/>
      <c r="W30537" s="75"/>
      <c r="AD30537" s="77"/>
    </row>
    <row r="30538" spans="16:30" ht="4.5" customHeight="1" x14ac:dyDescent="0.2">
      <c r="P30538" s="75"/>
      <c r="Q30538" s="75"/>
      <c r="W30538" s="75"/>
      <c r="AD30538" s="77"/>
    </row>
    <row r="30539" spans="16:30" ht="4.5" customHeight="1" x14ac:dyDescent="0.2">
      <c r="P30539" s="75"/>
      <c r="Q30539" s="75"/>
      <c r="W30539" s="75"/>
      <c r="AD30539" s="77"/>
    </row>
    <row r="30540" spans="16:30" ht="4.5" customHeight="1" x14ac:dyDescent="0.2">
      <c r="P30540" s="75"/>
      <c r="Q30540" s="75"/>
      <c r="W30540" s="75"/>
      <c r="AD30540" s="77"/>
    </row>
    <row r="30541" spans="16:30" ht="4.5" customHeight="1" x14ac:dyDescent="0.2">
      <c r="P30541" s="75"/>
      <c r="Q30541" s="75"/>
      <c r="W30541" s="75"/>
      <c r="AD30541" s="77"/>
    </row>
    <row r="30542" spans="16:30" ht="4.5" customHeight="1" x14ac:dyDescent="0.2">
      <c r="P30542" s="75"/>
      <c r="Q30542" s="75"/>
      <c r="W30542" s="75"/>
      <c r="AD30542" s="77"/>
    </row>
    <row r="30543" spans="16:30" ht="4.5" customHeight="1" x14ac:dyDescent="0.2">
      <c r="P30543" s="75"/>
      <c r="Q30543" s="75"/>
      <c r="W30543" s="75"/>
      <c r="AD30543" s="77"/>
    </row>
    <row r="30544" spans="16:30" ht="4.5" customHeight="1" x14ac:dyDescent="0.2">
      <c r="P30544" s="75"/>
      <c r="Q30544" s="75"/>
      <c r="W30544" s="75"/>
      <c r="AD30544" s="77"/>
    </row>
    <row r="30545" spans="16:30" ht="4.5" customHeight="1" x14ac:dyDescent="0.2">
      <c r="P30545" s="75"/>
      <c r="Q30545" s="75"/>
      <c r="W30545" s="75"/>
      <c r="AD30545" s="77"/>
    </row>
    <row r="30546" spans="16:30" ht="4.5" customHeight="1" x14ac:dyDescent="0.2">
      <c r="P30546" s="75"/>
      <c r="Q30546" s="75"/>
      <c r="W30546" s="75"/>
      <c r="AD30546" s="77"/>
    </row>
    <row r="30547" spans="16:30" ht="4.5" customHeight="1" x14ac:dyDescent="0.2">
      <c r="P30547" s="75"/>
      <c r="Q30547" s="75"/>
      <c r="W30547" s="75"/>
      <c r="AD30547" s="77"/>
    </row>
    <row r="30548" spans="16:30" ht="4.5" customHeight="1" x14ac:dyDescent="0.2">
      <c r="P30548" s="75"/>
      <c r="Q30548" s="75"/>
      <c r="W30548" s="75"/>
      <c r="AD30548" s="77"/>
    </row>
    <row r="30549" spans="16:30" ht="4.5" customHeight="1" x14ac:dyDescent="0.2">
      <c r="P30549" s="75"/>
      <c r="Q30549" s="75"/>
      <c r="W30549" s="75"/>
      <c r="AD30549" s="77"/>
    </row>
    <row r="30550" spans="16:30" ht="4.5" customHeight="1" x14ac:dyDescent="0.2">
      <c r="P30550" s="75"/>
      <c r="Q30550" s="75"/>
      <c r="W30550" s="75"/>
      <c r="AD30550" s="77"/>
    </row>
    <row r="30551" spans="16:30" ht="4.5" customHeight="1" x14ac:dyDescent="0.2">
      <c r="P30551" s="75"/>
      <c r="Q30551" s="75"/>
      <c r="W30551" s="75"/>
      <c r="AD30551" s="77"/>
    </row>
    <row r="30552" spans="16:30" ht="4.5" customHeight="1" x14ac:dyDescent="0.2">
      <c r="P30552" s="75"/>
      <c r="Q30552" s="75"/>
      <c r="W30552" s="75"/>
      <c r="AD30552" s="77"/>
    </row>
    <row r="30553" spans="16:30" ht="4.5" customHeight="1" x14ac:dyDescent="0.2">
      <c r="P30553" s="75"/>
      <c r="Q30553" s="75"/>
      <c r="W30553" s="75"/>
      <c r="AD30553" s="77"/>
    </row>
    <row r="30554" spans="16:30" ht="4.5" customHeight="1" x14ac:dyDescent="0.2">
      <c r="P30554" s="75"/>
      <c r="Q30554" s="75"/>
      <c r="W30554" s="75"/>
      <c r="AD30554" s="77"/>
    </row>
    <row r="30555" spans="16:30" ht="4.5" customHeight="1" x14ac:dyDescent="0.2">
      <c r="P30555" s="75"/>
      <c r="Q30555" s="75"/>
      <c r="W30555" s="75"/>
      <c r="AD30555" s="77"/>
    </row>
    <row r="30556" spans="16:30" ht="4.5" customHeight="1" x14ac:dyDescent="0.2">
      <c r="P30556" s="75"/>
      <c r="Q30556" s="75"/>
      <c r="W30556" s="75"/>
      <c r="AD30556" s="77"/>
    </row>
    <row r="30557" spans="16:30" ht="4.5" customHeight="1" x14ac:dyDescent="0.2">
      <c r="P30557" s="75"/>
      <c r="Q30557" s="75"/>
      <c r="W30557" s="75"/>
      <c r="AD30557" s="77"/>
    </row>
    <row r="30558" spans="16:30" ht="4.5" customHeight="1" x14ac:dyDescent="0.2">
      <c r="P30558" s="75"/>
      <c r="Q30558" s="75"/>
      <c r="W30558" s="75"/>
      <c r="AD30558" s="77"/>
    </row>
    <row r="30559" spans="16:30" ht="4.5" customHeight="1" x14ac:dyDescent="0.2">
      <c r="P30559" s="75"/>
      <c r="Q30559" s="75"/>
      <c r="W30559" s="75"/>
      <c r="AD30559" s="77"/>
    </row>
    <row r="30560" spans="16:30" ht="4.5" customHeight="1" x14ac:dyDescent="0.2">
      <c r="P30560" s="75"/>
      <c r="Q30560" s="75"/>
      <c r="W30560" s="75"/>
      <c r="AD30560" s="77"/>
    </row>
    <row r="30561" spans="16:30" ht="4.5" customHeight="1" x14ac:dyDescent="0.2">
      <c r="P30561" s="75"/>
      <c r="Q30561" s="75"/>
      <c r="W30561" s="75"/>
      <c r="AD30561" s="77"/>
    </row>
    <row r="30562" spans="16:30" ht="4.5" customHeight="1" x14ac:dyDescent="0.2">
      <c r="P30562" s="75"/>
      <c r="Q30562" s="75"/>
      <c r="W30562" s="75"/>
      <c r="AD30562" s="77"/>
    </row>
    <row r="30563" spans="16:30" ht="4.5" customHeight="1" x14ac:dyDescent="0.2">
      <c r="P30563" s="75"/>
      <c r="Q30563" s="75"/>
      <c r="W30563" s="75"/>
      <c r="AD30563" s="77"/>
    </row>
    <row r="30564" spans="16:30" ht="4.5" customHeight="1" x14ac:dyDescent="0.2">
      <c r="P30564" s="75"/>
      <c r="Q30564" s="75"/>
      <c r="W30564" s="75"/>
      <c r="AD30564" s="77"/>
    </row>
    <row r="30565" spans="16:30" ht="4.5" customHeight="1" x14ac:dyDescent="0.2">
      <c r="P30565" s="75"/>
      <c r="Q30565" s="75"/>
      <c r="W30565" s="75"/>
      <c r="AD30565" s="77"/>
    </row>
    <row r="30566" spans="16:30" ht="4.5" customHeight="1" x14ac:dyDescent="0.2">
      <c r="P30566" s="75"/>
      <c r="Q30566" s="75"/>
      <c r="W30566" s="75"/>
      <c r="AD30566" s="77"/>
    </row>
    <row r="30567" spans="16:30" ht="4.5" customHeight="1" x14ac:dyDescent="0.2">
      <c r="P30567" s="75"/>
      <c r="Q30567" s="75"/>
      <c r="W30567" s="75"/>
      <c r="AD30567" s="77"/>
    </row>
    <row r="30568" spans="16:30" ht="4.5" customHeight="1" x14ac:dyDescent="0.2">
      <c r="P30568" s="75"/>
      <c r="Q30568" s="75"/>
      <c r="W30568" s="75"/>
      <c r="AD30568" s="77"/>
    </row>
    <row r="30569" spans="16:30" ht="4.5" customHeight="1" x14ac:dyDescent="0.2">
      <c r="P30569" s="75"/>
      <c r="Q30569" s="75"/>
      <c r="W30569" s="75"/>
      <c r="AD30569" s="77"/>
    </row>
    <row r="30570" spans="16:30" ht="4.5" customHeight="1" x14ac:dyDescent="0.2">
      <c r="P30570" s="75"/>
      <c r="Q30570" s="75"/>
      <c r="W30570" s="75"/>
      <c r="AD30570" s="77"/>
    </row>
    <row r="30571" spans="16:30" ht="4.5" customHeight="1" x14ac:dyDescent="0.2">
      <c r="P30571" s="75"/>
      <c r="Q30571" s="75"/>
      <c r="W30571" s="75"/>
      <c r="AD30571" s="77"/>
    </row>
    <row r="30572" spans="16:30" ht="4.5" customHeight="1" x14ac:dyDescent="0.2">
      <c r="P30572" s="75"/>
      <c r="Q30572" s="75"/>
      <c r="W30572" s="75"/>
      <c r="AD30572" s="77"/>
    </row>
    <row r="30573" spans="16:30" ht="4.5" customHeight="1" x14ac:dyDescent="0.2">
      <c r="P30573" s="75"/>
      <c r="Q30573" s="75"/>
      <c r="W30573" s="75"/>
      <c r="AD30573" s="77"/>
    </row>
    <row r="30574" spans="16:30" ht="4.5" customHeight="1" x14ac:dyDescent="0.2">
      <c r="P30574" s="75"/>
      <c r="Q30574" s="75"/>
      <c r="W30574" s="75"/>
      <c r="AD30574" s="77"/>
    </row>
    <row r="30575" spans="16:30" ht="4.5" customHeight="1" x14ac:dyDescent="0.2">
      <c r="P30575" s="75"/>
      <c r="Q30575" s="75"/>
      <c r="W30575" s="75"/>
      <c r="AD30575" s="77"/>
    </row>
    <row r="30576" spans="16:30" ht="4.5" customHeight="1" x14ac:dyDescent="0.2">
      <c r="P30576" s="75"/>
      <c r="Q30576" s="75"/>
      <c r="W30576" s="75"/>
      <c r="AD30576" s="77"/>
    </row>
    <row r="30577" spans="16:30" ht="4.5" customHeight="1" x14ac:dyDescent="0.2">
      <c r="P30577" s="75"/>
      <c r="Q30577" s="75"/>
      <c r="W30577" s="75"/>
      <c r="AD30577" s="77"/>
    </row>
    <row r="30578" spans="16:30" ht="4.5" customHeight="1" x14ac:dyDescent="0.2">
      <c r="P30578" s="75"/>
      <c r="Q30578" s="75"/>
      <c r="W30578" s="75"/>
      <c r="AD30578" s="77"/>
    </row>
    <row r="30579" spans="16:30" ht="4.5" customHeight="1" x14ac:dyDescent="0.2">
      <c r="P30579" s="75"/>
      <c r="Q30579" s="75"/>
      <c r="W30579" s="75"/>
      <c r="AD30579" s="77"/>
    </row>
    <row r="30580" spans="16:30" ht="4.5" customHeight="1" x14ac:dyDescent="0.2">
      <c r="P30580" s="75"/>
      <c r="Q30580" s="75"/>
      <c r="W30580" s="75"/>
      <c r="AD30580" s="77"/>
    </row>
    <row r="30581" spans="16:30" ht="4.5" customHeight="1" x14ac:dyDescent="0.2">
      <c r="P30581" s="75"/>
      <c r="Q30581" s="75"/>
      <c r="W30581" s="75"/>
      <c r="AD30581" s="77"/>
    </row>
    <row r="30582" spans="16:30" ht="4.5" customHeight="1" x14ac:dyDescent="0.2">
      <c r="P30582" s="75"/>
      <c r="Q30582" s="75"/>
      <c r="W30582" s="75"/>
      <c r="AD30582" s="77"/>
    </row>
    <row r="30583" spans="16:30" ht="4.5" customHeight="1" x14ac:dyDescent="0.2">
      <c r="P30583" s="75"/>
      <c r="Q30583" s="75"/>
      <c r="W30583" s="75"/>
      <c r="AD30583" s="77"/>
    </row>
    <row r="30584" spans="16:30" ht="4.5" customHeight="1" x14ac:dyDescent="0.2">
      <c r="P30584" s="75"/>
      <c r="Q30584" s="75"/>
      <c r="W30584" s="75"/>
      <c r="AD30584" s="77"/>
    </row>
    <row r="30585" spans="16:30" ht="4.5" customHeight="1" x14ac:dyDescent="0.2">
      <c r="P30585" s="75"/>
      <c r="Q30585" s="75"/>
      <c r="W30585" s="75"/>
      <c r="AD30585" s="77"/>
    </row>
    <row r="30586" spans="16:30" ht="4.5" customHeight="1" x14ac:dyDescent="0.2">
      <c r="P30586" s="75"/>
      <c r="Q30586" s="75"/>
      <c r="W30586" s="75"/>
      <c r="AD30586" s="77"/>
    </row>
    <row r="30587" spans="16:30" ht="4.5" customHeight="1" x14ac:dyDescent="0.2">
      <c r="P30587" s="75"/>
      <c r="Q30587" s="75"/>
      <c r="W30587" s="75"/>
      <c r="AD30587" s="77"/>
    </row>
    <row r="30588" spans="16:30" ht="4.5" customHeight="1" x14ac:dyDescent="0.2">
      <c r="P30588" s="75"/>
      <c r="Q30588" s="75"/>
      <c r="W30588" s="75"/>
      <c r="AD30588" s="77"/>
    </row>
    <row r="30589" spans="16:30" ht="4.5" customHeight="1" x14ac:dyDescent="0.2">
      <c r="P30589" s="75"/>
      <c r="Q30589" s="75"/>
      <c r="W30589" s="75"/>
      <c r="AD30589" s="77"/>
    </row>
    <row r="30590" spans="16:30" ht="4.5" customHeight="1" x14ac:dyDescent="0.2">
      <c r="P30590" s="75"/>
      <c r="Q30590" s="75"/>
      <c r="W30590" s="75"/>
      <c r="AD30590" s="77"/>
    </row>
    <row r="30591" spans="16:30" ht="4.5" customHeight="1" x14ac:dyDescent="0.2">
      <c r="P30591" s="75"/>
      <c r="Q30591" s="75"/>
      <c r="W30591" s="75"/>
      <c r="AD30591" s="77"/>
    </row>
    <row r="30592" spans="16:30" ht="4.5" customHeight="1" x14ac:dyDescent="0.2">
      <c r="P30592" s="75"/>
      <c r="Q30592" s="75"/>
      <c r="W30592" s="75"/>
      <c r="AD30592" s="77"/>
    </row>
    <row r="30593" spans="16:30" ht="4.5" customHeight="1" x14ac:dyDescent="0.2">
      <c r="P30593" s="75"/>
      <c r="Q30593" s="75"/>
      <c r="W30593" s="75"/>
      <c r="AD30593" s="77"/>
    </row>
    <row r="30594" spans="16:30" ht="4.5" customHeight="1" x14ac:dyDescent="0.2">
      <c r="P30594" s="75"/>
      <c r="Q30594" s="75"/>
      <c r="W30594" s="75"/>
      <c r="AD30594" s="77"/>
    </row>
    <row r="30595" spans="16:30" ht="4.5" customHeight="1" x14ac:dyDescent="0.2">
      <c r="P30595" s="75"/>
      <c r="Q30595" s="75"/>
      <c r="W30595" s="75"/>
      <c r="AD30595" s="77"/>
    </row>
    <row r="30596" spans="16:30" ht="4.5" customHeight="1" x14ac:dyDescent="0.2">
      <c r="P30596" s="75"/>
      <c r="Q30596" s="75"/>
      <c r="W30596" s="75"/>
      <c r="AD30596" s="77"/>
    </row>
    <row r="30597" spans="16:30" ht="4.5" customHeight="1" x14ac:dyDescent="0.2">
      <c r="P30597" s="75"/>
      <c r="Q30597" s="75"/>
      <c r="W30597" s="75"/>
      <c r="AD30597" s="77"/>
    </row>
    <row r="30598" spans="16:30" ht="4.5" customHeight="1" x14ac:dyDescent="0.2">
      <c r="P30598" s="75"/>
      <c r="Q30598" s="75"/>
      <c r="W30598" s="75"/>
      <c r="AD30598" s="77"/>
    </row>
    <row r="30599" spans="16:30" ht="4.5" customHeight="1" x14ac:dyDescent="0.2">
      <c r="P30599" s="75"/>
      <c r="Q30599" s="75"/>
      <c r="W30599" s="75"/>
      <c r="AD30599" s="77"/>
    </row>
    <row r="30600" spans="16:30" ht="4.5" customHeight="1" x14ac:dyDescent="0.2">
      <c r="P30600" s="75"/>
      <c r="Q30600" s="75"/>
      <c r="W30600" s="75"/>
      <c r="AD30600" s="77"/>
    </row>
    <row r="30601" spans="16:30" ht="4.5" customHeight="1" x14ac:dyDescent="0.2">
      <c r="P30601" s="75"/>
      <c r="Q30601" s="75"/>
      <c r="W30601" s="75"/>
      <c r="AD30601" s="77"/>
    </row>
    <row r="30602" spans="16:30" ht="4.5" customHeight="1" x14ac:dyDescent="0.2">
      <c r="P30602" s="75"/>
      <c r="Q30602" s="75"/>
      <c r="W30602" s="75"/>
      <c r="AD30602" s="77"/>
    </row>
    <row r="30603" spans="16:30" ht="4.5" customHeight="1" x14ac:dyDescent="0.2">
      <c r="P30603" s="75"/>
      <c r="Q30603" s="75"/>
      <c r="W30603" s="75"/>
      <c r="AD30603" s="77"/>
    </row>
    <row r="30604" spans="16:30" ht="4.5" customHeight="1" x14ac:dyDescent="0.2">
      <c r="P30604" s="75"/>
      <c r="Q30604" s="75"/>
      <c r="W30604" s="75"/>
      <c r="AD30604" s="77"/>
    </row>
    <row r="30605" spans="16:30" ht="4.5" customHeight="1" x14ac:dyDescent="0.2">
      <c r="P30605" s="75"/>
      <c r="Q30605" s="75"/>
      <c r="W30605" s="75"/>
      <c r="AD30605" s="77"/>
    </row>
    <row r="30606" spans="16:30" ht="4.5" customHeight="1" x14ac:dyDescent="0.2">
      <c r="P30606" s="75"/>
      <c r="Q30606" s="75"/>
      <c r="W30606" s="75"/>
      <c r="AD30606" s="77"/>
    </row>
    <row r="30607" spans="16:30" ht="4.5" customHeight="1" x14ac:dyDescent="0.2">
      <c r="P30607" s="75"/>
      <c r="Q30607" s="75"/>
      <c r="W30607" s="75"/>
      <c r="AD30607" s="77"/>
    </row>
    <row r="30608" spans="16:30" ht="4.5" customHeight="1" x14ac:dyDescent="0.2">
      <c r="P30608" s="75"/>
      <c r="Q30608" s="75"/>
      <c r="W30608" s="75"/>
      <c r="AD30608" s="77"/>
    </row>
    <row r="30609" spans="16:30" ht="4.5" customHeight="1" x14ac:dyDescent="0.2">
      <c r="P30609" s="75"/>
      <c r="Q30609" s="75"/>
      <c r="W30609" s="75"/>
      <c r="AD30609" s="77"/>
    </row>
    <row r="30610" spans="16:30" ht="4.5" customHeight="1" x14ac:dyDescent="0.2">
      <c r="P30610" s="75"/>
      <c r="Q30610" s="75"/>
      <c r="W30610" s="75"/>
      <c r="AD30610" s="77"/>
    </row>
    <row r="30611" spans="16:30" ht="4.5" customHeight="1" x14ac:dyDescent="0.2">
      <c r="P30611" s="75"/>
      <c r="Q30611" s="75"/>
      <c r="W30611" s="75"/>
      <c r="AD30611" s="77"/>
    </row>
    <row r="30612" spans="16:30" ht="4.5" customHeight="1" x14ac:dyDescent="0.2">
      <c r="P30612" s="75"/>
      <c r="Q30612" s="75"/>
      <c r="W30612" s="75"/>
      <c r="AD30612" s="77"/>
    </row>
    <row r="30613" spans="16:30" ht="4.5" customHeight="1" x14ac:dyDescent="0.2">
      <c r="P30613" s="75"/>
      <c r="Q30613" s="75"/>
      <c r="W30613" s="75"/>
      <c r="AD30613" s="77"/>
    </row>
    <row r="30614" spans="16:30" ht="4.5" customHeight="1" x14ac:dyDescent="0.2">
      <c r="P30614" s="75"/>
      <c r="Q30614" s="75"/>
      <c r="W30614" s="75"/>
      <c r="AD30614" s="77"/>
    </row>
    <row r="30615" spans="16:30" ht="4.5" customHeight="1" x14ac:dyDescent="0.2">
      <c r="P30615" s="75"/>
      <c r="Q30615" s="75"/>
      <c r="W30615" s="75"/>
      <c r="AD30615" s="77"/>
    </row>
    <row r="30616" spans="16:30" ht="4.5" customHeight="1" x14ac:dyDescent="0.2">
      <c r="P30616" s="75"/>
      <c r="Q30616" s="75"/>
      <c r="W30616" s="75"/>
      <c r="AD30616" s="77"/>
    </row>
    <row r="30617" spans="16:30" ht="4.5" customHeight="1" x14ac:dyDescent="0.2">
      <c r="P30617" s="75"/>
      <c r="Q30617" s="75"/>
      <c r="W30617" s="75"/>
      <c r="AD30617" s="77"/>
    </row>
    <row r="30618" spans="16:30" ht="4.5" customHeight="1" x14ac:dyDescent="0.2">
      <c r="P30618" s="75"/>
      <c r="Q30618" s="75"/>
      <c r="W30618" s="75"/>
      <c r="AD30618" s="77"/>
    </row>
    <row r="30619" spans="16:30" ht="4.5" customHeight="1" x14ac:dyDescent="0.2">
      <c r="P30619" s="75"/>
      <c r="Q30619" s="75"/>
      <c r="W30619" s="75"/>
      <c r="AD30619" s="77"/>
    </row>
    <row r="30620" spans="16:30" ht="4.5" customHeight="1" x14ac:dyDescent="0.2">
      <c r="P30620" s="75"/>
      <c r="Q30620" s="75"/>
      <c r="W30620" s="75"/>
      <c r="AD30620" s="77"/>
    </row>
    <row r="30621" spans="16:30" ht="4.5" customHeight="1" x14ac:dyDescent="0.2">
      <c r="P30621" s="75"/>
      <c r="Q30621" s="75"/>
      <c r="W30621" s="75"/>
      <c r="AD30621" s="77"/>
    </row>
    <row r="30622" spans="16:30" ht="4.5" customHeight="1" x14ac:dyDescent="0.2">
      <c r="P30622" s="75"/>
      <c r="Q30622" s="75"/>
      <c r="W30622" s="75"/>
      <c r="AD30622" s="77"/>
    </row>
    <row r="30623" spans="16:30" ht="4.5" customHeight="1" x14ac:dyDescent="0.2">
      <c r="P30623" s="75"/>
      <c r="Q30623" s="75"/>
      <c r="W30623" s="75"/>
      <c r="AD30623" s="77"/>
    </row>
    <row r="30624" spans="16:30" ht="4.5" customHeight="1" x14ac:dyDescent="0.2">
      <c r="P30624" s="75"/>
      <c r="Q30624" s="75"/>
      <c r="W30624" s="75"/>
      <c r="AD30624" s="77"/>
    </row>
    <row r="30625" spans="16:30" ht="4.5" customHeight="1" x14ac:dyDescent="0.2">
      <c r="P30625" s="75"/>
      <c r="Q30625" s="75"/>
      <c r="W30625" s="75"/>
      <c r="AD30625" s="77"/>
    </row>
    <row r="30626" spans="16:30" ht="4.5" customHeight="1" x14ac:dyDescent="0.2">
      <c r="P30626" s="75"/>
      <c r="Q30626" s="75"/>
      <c r="W30626" s="75"/>
      <c r="AD30626" s="77"/>
    </row>
    <row r="30627" spans="16:30" ht="4.5" customHeight="1" x14ac:dyDescent="0.2">
      <c r="P30627" s="75"/>
      <c r="Q30627" s="75"/>
      <c r="W30627" s="75"/>
      <c r="AD30627" s="77"/>
    </row>
    <row r="30628" spans="16:30" ht="4.5" customHeight="1" x14ac:dyDescent="0.2">
      <c r="P30628" s="75"/>
      <c r="Q30628" s="75"/>
      <c r="W30628" s="75"/>
      <c r="AD30628" s="77"/>
    </row>
    <row r="30629" spans="16:30" ht="4.5" customHeight="1" x14ac:dyDescent="0.2">
      <c r="P30629" s="75"/>
      <c r="Q30629" s="75"/>
      <c r="W30629" s="75"/>
      <c r="AD30629" s="77"/>
    </row>
    <row r="30630" spans="16:30" ht="4.5" customHeight="1" x14ac:dyDescent="0.2">
      <c r="P30630" s="75"/>
      <c r="Q30630" s="75"/>
      <c r="W30630" s="75"/>
      <c r="AD30630" s="77"/>
    </row>
    <row r="30631" spans="16:30" ht="4.5" customHeight="1" x14ac:dyDescent="0.2">
      <c r="P30631" s="75"/>
      <c r="Q30631" s="75"/>
      <c r="W30631" s="75"/>
      <c r="AD30631" s="77"/>
    </row>
    <row r="30632" spans="16:30" ht="4.5" customHeight="1" x14ac:dyDescent="0.2">
      <c r="P30632" s="75"/>
      <c r="Q30632" s="75"/>
      <c r="W30632" s="75"/>
      <c r="AD30632" s="77"/>
    </row>
    <row r="30633" spans="16:30" ht="4.5" customHeight="1" x14ac:dyDescent="0.2">
      <c r="P30633" s="75"/>
      <c r="Q30633" s="75"/>
      <c r="W30633" s="75"/>
      <c r="AD30633" s="77"/>
    </row>
    <row r="30634" spans="16:30" ht="4.5" customHeight="1" x14ac:dyDescent="0.2">
      <c r="P30634" s="75"/>
      <c r="Q30634" s="75"/>
      <c r="W30634" s="75"/>
      <c r="AD30634" s="77"/>
    </row>
    <row r="30635" spans="16:30" ht="4.5" customHeight="1" x14ac:dyDescent="0.2">
      <c r="P30635" s="75"/>
      <c r="Q30635" s="75"/>
      <c r="W30635" s="75"/>
      <c r="AD30635" s="77"/>
    </row>
    <row r="30636" spans="16:30" ht="4.5" customHeight="1" x14ac:dyDescent="0.2">
      <c r="P30636" s="75"/>
      <c r="Q30636" s="75"/>
      <c r="W30636" s="75"/>
      <c r="AD30636" s="77"/>
    </row>
    <row r="30637" spans="16:30" ht="4.5" customHeight="1" x14ac:dyDescent="0.2">
      <c r="P30637" s="75"/>
      <c r="Q30637" s="75"/>
      <c r="W30637" s="75"/>
      <c r="AD30637" s="77"/>
    </row>
    <row r="30638" spans="16:30" ht="4.5" customHeight="1" x14ac:dyDescent="0.2">
      <c r="P30638" s="75"/>
      <c r="Q30638" s="75"/>
      <c r="W30638" s="75"/>
      <c r="AD30638" s="77"/>
    </row>
    <row r="30639" spans="16:30" ht="4.5" customHeight="1" x14ac:dyDescent="0.2">
      <c r="P30639" s="75"/>
      <c r="Q30639" s="75"/>
      <c r="W30639" s="75"/>
      <c r="AD30639" s="77"/>
    </row>
    <row r="30640" spans="16:30" ht="4.5" customHeight="1" x14ac:dyDescent="0.2">
      <c r="P30640" s="75"/>
      <c r="Q30640" s="75"/>
      <c r="W30640" s="75"/>
      <c r="AD30640" s="77"/>
    </row>
    <row r="30641" spans="16:30" ht="4.5" customHeight="1" x14ac:dyDescent="0.2">
      <c r="P30641" s="75"/>
      <c r="Q30641" s="75"/>
      <c r="W30641" s="75"/>
      <c r="AD30641" s="77"/>
    </row>
    <row r="30642" spans="16:30" ht="4.5" customHeight="1" x14ac:dyDescent="0.2">
      <c r="P30642" s="75"/>
      <c r="Q30642" s="75"/>
      <c r="W30642" s="75"/>
      <c r="AD30642" s="77"/>
    </row>
    <row r="30643" spans="16:30" ht="4.5" customHeight="1" x14ac:dyDescent="0.2">
      <c r="P30643" s="75"/>
      <c r="Q30643" s="75"/>
      <c r="W30643" s="75"/>
      <c r="AD30643" s="77"/>
    </row>
    <row r="30644" spans="16:30" ht="4.5" customHeight="1" x14ac:dyDescent="0.2">
      <c r="P30644" s="75"/>
      <c r="Q30644" s="75"/>
      <c r="W30644" s="75"/>
      <c r="AD30644" s="77"/>
    </row>
    <row r="30645" spans="16:30" ht="4.5" customHeight="1" x14ac:dyDescent="0.2">
      <c r="P30645" s="75"/>
      <c r="Q30645" s="75"/>
      <c r="W30645" s="75"/>
      <c r="AD30645" s="77"/>
    </row>
    <row r="30646" spans="16:30" ht="4.5" customHeight="1" x14ac:dyDescent="0.2">
      <c r="P30646" s="75"/>
      <c r="Q30646" s="75"/>
      <c r="W30646" s="75"/>
      <c r="AD30646" s="77"/>
    </row>
    <row r="30647" spans="16:30" ht="4.5" customHeight="1" x14ac:dyDescent="0.2">
      <c r="P30647" s="75"/>
      <c r="Q30647" s="75"/>
      <c r="W30647" s="75"/>
      <c r="AD30647" s="77"/>
    </row>
    <row r="30648" spans="16:30" ht="4.5" customHeight="1" x14ac:dyDescent="0.2">
      <c r="P30648" s="75"/>
      <c r="Q30648" s="75"/>
      <c r="W30648" s="75"/>
      <c r="AD30648" s="77"/>
    </row>
    <row r="30649" spans="16:30" ht="4.5" customHeight="1" x14ac:dyDescent="0.2">
      <c r="P30649" s="75"/>
      <c r="Q30649" s="75"/>
      <c r="W30649" s="75"/>
      <c r="AD30649" s="77"/>
    </row>
    <row r="30650" spans="16:30" ht="4.5" customHeight="1" x14ac:dyDescent="0.2">
      <c r="P30650" s="75"/>
      <c r="Q30650" s="75"/>
      <c r="W30650" s="75"/>
      <c r="AD30650" s="77"/>
    </row>
    <row r="30651" spans="16:30" ht="4.5" customHeight="1" x14ac:dyDescent="0.2">
      <c r="P30651" s="75"/>
      <c r="Q30651" s="75"/>
      <c r="W30651" s="75"/>
      <c r="AD30651" s="77"/>
    </row>
    <row r="30652" spans="16:30" ht="4.5" customHeight="1" x14ac:dyDescent="0.2">
      <c r="P30652" s="75"/>
      <c r="Q30652" s="75"/>
      <c r="W30652" s="75"/>
      <c r="AD30652" s="77"/>
    </row>
    <row r="30653" spans="16:30" ht="4.5" customHeight="1" x14ac:dyDescent="0.2">
      <c r="P30653" s="75"/>
      <c r="Q30653" s="75"/>
      <c r="W30653" s="75"/>
      <c r="AD30653" s="77"/>
    </row>
    <row r="30654" spans="16:30" ht="4.5" customHeight="1" x14ac:dyDescent="0.2">
      <c r="P30654" s="75"/>
      <c r="Q30654" s="75"/>
      <c r="W30654" s="75"/>
      <c r="AD30654" s="77"/>
    </row>
    <row r="30655" spans="16:30" ht="4.5" customHeight="1" x14ac:dyDescent="0.2">
      <c r="P30655" s="75"/>
      <c r="Q30655" s="75"/>
      <c r="W30655" s="75"/>
      <c r="AD30655" s="77"/>
    </row>
    <row r="30656" spans="16:30" ht="4.5" customHeight="1" x14ac:dyDescent="0.2">
      <c r="P30656" s="75"/>
      <c r="Q30656" s="75"/>
      <c r="W30656" s="75"/>
      <c r="AD30656" s="77"/>
    </row>
    <row r="30657" spans="16:30" ht="4.5" customHeight="1" x14ac:dyDescent="0.2">
      <c r="P30657" s="75"/>
      <c r="Q30657" s="75"/>
      <c r="W30657" s="75"/>
      <c r="AD30657" s="77"/>
    </row>
    <row r="30658" spans="16:30" ht="4.5" customHeight="1" x14ac:dyDescent="0.2">
      <c r="P30658" s="75"/>
      <c r="Q30658" s="75"/>
      <c r="W30658" s="75"/>
      <c r="AD30658" s="77"/>
    </row>
    <row r="30659" spans="16:30" ht="4.5" customHeight="1" x14ac:dyDescent="0.2">
      <c r="P30659" s="75"/>
      <c r="Q30659" s="75"/>
      <c r="W30659" s="75"/>
      <c r="AD30659" s="77"/>
    </row>
    <row r="30660" spans="16:30" ht="4.5" customHeight="1" x14ac:dyDescent="0.2">
      <c r="P30660" s="75"/>
      <c r="Q30660" s="75"/>
      <c r="W30660" s="75"/>
      <c r="AD30660" s="77"/>
    </row>
    <row r="30661" spans="16:30" ht="4.5" customHeight="1" x14ac:dyDescent="0.2">
      <c r="P30661" s="75"/>
      <c r="Q30661" s="75"/>
      <c r="W30661" s="75"/>
      <c r="AD30661" s="77"/>
    </row>
    <row r="30662" spans="16:30" ht="4.5" customHeight="1" x14ac:dyDescent="0.2">
      <c r="P30662" s="75"/>
      <c r="Q30662" s="75"/>
      <c r="W30662" s="75"/>
      <c r="AD30662" s="77"/>
    </row>
    <row r="30663" spans="16:30" ht="4.5" customHeight="1" x14ac:dyDescent="0.2">
      <c r="P30663" s="75"/>
      <c r="Q30663" s="75"/>
      <c r="W30663" s="75"/>
      <c r="AD30663" s="77"/>
    </row>
    <row r="30664" spans="16:30" ht="4.5" customHeight="1" x14ac:dyDescent="0.2">
      <c r="P30664" s="75"/>
      <c r="Q30664" s="75"/>
      <c r="W30664" s="75"/>
      <c r="AD30664" s="77"/>
    </row>
    <row r="30665" spans="16:30" ht="4.5" customHeight="1" x14ac:dyDescent="0.2">
      <c r="P30665" s="75"/>
      <c r="Q30665" s="75"/>
      <c r="W30665" s="75"/>
      <c r="AD30665" s="77"/>
    </row>
    <row r="30666" spans="16:30" ht="4.5" customHeight="1" x14ac:dyDescent="0.2">
      <c r="P30666" s="75"/>
      <c r="Q30666" s="75"/>
      <c r="W30666" s="75"/>
      <c r="AD30666" s="77"/>
    </row>
    <row r="30667" spans="16:30" ht="4.5" customHeight="1" x14ac:dyDescent="0.2">
      <c r="P30667" s="75"/>
      <c r="Q30667" s="75"/>
      <c r="W30667" s="75"/>
      <c r="AD30667" s="77"/>
    </row>
    <row r="30668" spans="16:30" ht="4.5" customHeight="1" x14ac:dyDescent="0.2">
      <c r="P30668" s="75"/>
      <c r="Q30668" s="75"/>
      <c r="W30668" s="75"/>
      <c r="AD30668" s="77"/>
    </row>
    <row r="30669" spans="16:30" ht="4.5" customHeight="1" x14ac:dyDescent="0.2">
      <c r="P30669" s="75"/>
      <c r="Q30669" s="75"/>
      <c r="W30669" s="75"/>
      <c r="AD30669" s="77"/>
    </row>
    <row r="30670" spans="16:30" ht="4.5" customHeight="1" x14ac:dyDescent="0.2">
      <c r="P30670" s="75"/>
      <c r="Q30670" s="75"/>
      <c r="W30670" s="75"/>
      <c r="AD30670" s="77"/>
    </row>
    <row r="30671" spans="16:30" ht="4.5" customHeight="1" x14ac:dyDescent="0.2">
      <c r="P30671" s="75"/>
      <c r="Q30671" s="75"/>
      <c r="W30671" s="75"/>
      <c r="AD30671" s="77"/>
    </row>
    <row r="30672" spans="16:30" ht="4.5" customHeight="1" x14ac:dyDescent="0.2">
      <c r="P30672" s="75"/>
      <c r="Q30672" s="75"/>
      <c r="W30672" s="75"/>
      <c r="AD30672" s="77"/>
    </row>
    <row r="30673" spans="16:30" ht="4.5" customHeight="1" x14ac:dyDescent="0.2">
      <c r="P30673" s="75"/>
      <c r="Q30673" s="75"/>
      <c r="W30673" s="75"/>
      <c r="AD30673" s="77"/>
    </row>
    <row r="30674" spans="16:30" ht="4.5" customHeight="1" x14ac:dyDescent="0.2">
      <c r="P30674" s="75"/>
      <c r="Q30674" s="75"/>
      <c r="W30674" s="75"/>
      <c r="AD30674" s="77"/>
    </row>
    <row r="30675" spans="16:30" ht="4.5" customHeight="1" x14ac:dyDescent="0.2">
      <c r="P30675" s="75"/>
      <c r="Q30675" s="75"/>
      <c r="W30675" s="75"/>
      <c r="AD30675" s="77"/>
    </row>
    <row r="30676" spans="16:30" ht="4.5" customHeight="1" x14ac:dyDescent="0.2">
      <c r="P30676" s="75"/>
      <c r="Q30676" s="75"/>
      <c r="W30676" s="75"/>
      <c r="AD30676" s="77"/>
    </row>
    <row r="30677" spans="16:30" ht="4.5" customHeight="1" x14ac:dyDescent="0.2">
      <c r="P30677" s="75"/>
      <c r="Q30677" s="75"/>
      <c r="W30677" s="75"/>
      <c r="AD30677" s="77"/>
    </row>
    <row r="30678" spans="16:30" ht="4.5" customHeight="1" x14ac:dyDescent="0.2">
      <c r="P30678" s="75"/>
      <c r="Q30678" s="75"/>
      <c r="W30678" s="75"/>
      <c r="AD30678" s="77"/>
    </row>
    <row r="30679" spans="16:30" ht="4.5" customHeight="1" x14ac:dyDescent="0.2">
      <c r="P30679" s="75"/>
      <c r="Q30679" s="75"/>
      <c r="W30679" s="75"/>
      <c r="AD30679" s="77"/>
    </row>
    <row r="30680" spans="16:30" ht="4.5" customHeight="1" x14ac:dyDescent="0.2">
      <c r="P30680" s="75"/>
      <c r="Q30680" s="75"/>
      <c r="W30680" s="75"/>
      <c r="AD30680" s="77"/>
    </row>
    <row r="30681" spans="16:30" ht="4.5" customHeight="1" x14ac:dyDescent="0.2">
      <c r="P30681" s="75"/>
      <c r="Q30681" s="75"/>
      <c r="W30681" s="75"/>
      <c r="AD30681" s="77"/>
    </row>
    <row r="30682" spans="16:30" ht="4.5" customHeight="1" x14ac:dyDescent="0.2">
      <c r="P30682" s="75"/>
      <c r="Q30682" s="75"/>
      <c r="W30682" s="75"/>
      <c r="AD30682" s="77"/>
    </row>
    <row r="30683" spans="16:30" ht="4.5" customHeight="1" x14ac:dyDescent="0.2">
      <c r="P30683" s="75"/>
      <c r="Q30683" s="75"/>
      <c r="W30683" s="75"/>
      <c r="AD30683" s="77"/>
    </row>
    <row r="30684" spans="16:30" ht="4.5" customHeight="1" x14ac:dyDescent="0.2">
      <c r="P30684" s="75"/>
      <c r="Q30684" s="75"/>
      <c r="W30684" s="75"/>
      <c r="AD30684" s="77"/>
    </row>
    <row r="30685" spans="16:30" ht="4.5" customHeight="1" x14ac:dyDescent="0.2">
      <c r="P30685" s="75"/>
      <c r="Q30685" s="75"/>
      <c r="W30685" s="75"/>
      <c r="AD30685" s="77"/>
    </row>
    <row r="30686" spans="16:30" ht="4.5" customHeight="1" x14ac:dyDescent="0.2">
      <c r="P30686" s="75"/>
      <c r="Q30686" s="75"/>
      <c r="W30686" s="75"/>
      <c r="AD30686" s="77"/>
    </row>
    <row r="30687" spans="16:30" ht="4.5" customHeight="1" x14ac:dyDescent="0.2">
      <c r="P30687" s="75"/>
      <c r="Q30687" s="75"/>
      <c r="W30687" s="75"/>
      <c r="AD30687" s="77"/>
    </row>
    <row r="30688" spans="16:30" ht="4.5" customHeight="1" x14ac:dyDescent="0.2">
      <c r="P30688" s="75"/>
      <c r="Q30688" s="75"/>
      <c r="W30688" s="75"/>
      <c r="AD30688" s="77"/>
    </row>
    <row r="30689" spans="16:30" ht="4.5" customHeight="1" x14ac:dyDescent="0.2">
      <c r="P30689" s="75"/>
      <c r="Q30689" s="75"/>
      <c r="W30689" s="75"/>
      <c r="AD30689" s="77"/>
    </row>
    <row r="30690" spans="16:30" ht="4.5" customHeight="1" x14ac:dyDescent="0.2">
      <c r="P30690" s="75"/>
      <c r="Q30690" s="75"/>
      <c r="W30690" s="75"/>
      <c r="AD30690" s="77"/>
    </row>
    <row r="30691" spans="16:30" ht="4.5" customHeight="1" x14ac:dyDescent="0.2">
      <c r="P30691" s="75"/>
      <c r="Q30691" s="75"/>
      <c r="W30691" s="75"/>
      <c r="AD30691" s="77"/>
    </row>
    <row r="30692" spans="16:30" ht="4.5" customHeight="1" x14ac:dyDescent="0.2">
      <c r="P30692" s="75"/>
      <c r="Q30692" s="75"/>
      <c r="W30692" s="75"/>
      <c r="AD30692" s="77"/>
    </row>
    <row r="30693" spans="16:30" ht="4.5" customHeight="1" x14ac:dyDescent="0.2">
      <c r="P30693" s="75"/>
      <c r="Q30693" s="75"/>
      <c r="W30693" s="75"/>
      <c r="AD30693" s="77"/>
    </row>
    <row r="30694" spans="16:30" ht="4.5" customHeight="1" x14ac:dyDescent="0.2">
      <c r="P30694" s="75"/>
      <c r="Q30694" s="75"/>
      <c r="W30694" s="75"/>
      <c r="AD30694" s="77"/>
    </row>
    <row r="30695" spans="16:30" ht="4.5" customHeight="1" x14ac:dyDescent="0.2">
      <c r="P30695" s="75"/>
      <c r="Q30695" s="75"/>
      <c r="W30695" s="75"/>
      <c r="AD30695" s="77"/>
    </row>
    <row r="30696" spans="16:30" ht="4.5" customHeight="1" x14ac:dyDescent="0.2">
      <c r="P30696" s="75"/>
      <c r="Q30696" s="75"/>
      <c r="W30696" s="75"/>
      <c r="AD30696" s="77"/>
    </row>
    <row r="30697" spans="16:30" ht="4.5" customHeight="1" x14ac:dyDescent="0.2">
      <c r="P30697" s="75"/>
      <c r="Q30697" s="75"/>
      <c r="W30697" s="75"/>
      <c r="AD30697" s="77"/>
    </row>
    <row r="30698" spans="16:30" ht="4.5" customHeight="1" x14ac:dyDescent="0.2">
      <c r="P30698" s="75"/>
      <c r="Q30698" s="75"/>
      <c r="W30698" s="75"/>
      <c r="AD30698" s="77"/>
    </row>
    <row r="30699" spans="16:30" ht="4.5" customHeight="1" x14ac:dyDescent="0.2">
      <c r="P30699" s="75"/>
      <c r="Q30699" s="75"/>
      <c r="W30699" s="75"/>
      <c r="AD30699" s="77"/>
    </row>
    <row r="30700" spans="16:30" ht="4.5" customHeight="1" x14ac:dyDescent="0.2">
      <c r="P30700" s="75"/>
      <c r="Q30700" s="75"/>
      <c r="W30700" s="75"/>
      <c r="AD30700" s="77"/>
    </row>
    <row r="30701" spans="16:30" ht="4.5" customHeight="1" x14ac:dyDescent="0.2">
      <c r="P30701" s="75"/>
      <c r="Q30701" s="75"/>
      <c r="W30701" s="75"/>
      <c r="AD30701" s="77"/>
    </row>
    <row r="30702" spans="16:30" ht="4.5" customHeight="1" x14ac:dyDescent="0.2">
      <c r="P30702" s="75"/>
      <c r="Q30702" s="75"/>
      <c r="W30702" s="75"/>
      <c r="AD30702" s="77"/>
    </row>
    <row r="30703" spans="16:30" ht="4.5" customHeight="1" x14ac:dyDescent="0.2">
      <c r="P30703" s="75"/>
      <c r="Q30703" s="75"/>
      <c r="W30703" s="75"/>
      <c r="AD30703" s="77"/>
    </row>
    <row r="30704" spans="16:30" ht="4.5" customHeight="1" x14ac:dyDescent="0.2">
      <c r="P30704" s="75"/>
      <c r="Q30704" s="75"/>
      <c r="W30704" s="75"/>
      <c r="AD30704" s="77"/>
    </row>
    <row r="30705" spans="16:30" ht="4.5" customHeight="1" x14ac:dyDescent="0.2">
      <c r="P30705" s="75"/>
      <c r="Q30705" s="75"/>
      <c r="W30705" s="75"/>
      <c r="AD30705" s="77"/>
    </row>
    <row r="30706" spans="16:30" ht="4.5" customHeight="1" x14ac:dyDescent="0.2">
      <c r="P30706" s="75"/>
      <c r="Q30706" s="75"/>
      <c r="W30706" s="75"/>
      <c r="AD30706" s="77"/>
    </row>
    <row r="30707" spans="16:30" ht="4.5" customHeight="1" x14ac:dyDescent="0.2">
      <c r="P30707" s="75"/>
      <c r="Q30707" s="75"/>
      <c r="W30707" s="75"/>
      <c r="AD30707" s="77"/>
    </row>
    <row r="30708" spans="16:30" ht="4.5" customHeight="1" x14ac:dyDescent="0.2">
      <c r="P30708" s="75"/>
      <c r="Q30708" s="75"/>
      <c r="W30708" s="75"/>
      <c r="AD30708" s="77"/>
    </row>
    <row r="30709" spans="16:30" ht="4.5" customHeight="1" x14ac:dyDescent="0.2">
      <c r="P30709" s="75"/>
      <c r="Q30709" s="75"/>
      <c r="W30709" s="75"/>
      <c r="AD30709" s="77"/>
    </row>
    <row r="30710" spans="16:30" ht="4.5" customHeight="1" x14ac:dyDescent="0.2">
      <c r="P30710" s="75"/>
      <c r="Q30710" s="75"/>
      <c r="W30710" s="75"/>
      <c r="AD30710" s="77"/>
    </row>
    <row r="30711" spans="16:30" ht="4.5" customHeight="1" x14ac:dyDescent="0.2">
      <c r="P30711" s="75"/>
      <c r="Q30711" s="75"/>
      <c r="W30711" s="75"/>
      <c r="AD30711" s="77"/>
    </row>
    <row r="30712" spans="16:30" ht="4.5" customHeight="1" x14ac:dyDescent="0.2">
      <c r="P30712" s="75"/>
      <c r="Q30712" s="75"/>
      <c r="W30712" s="75"/>
      <c r="AD30712" s="77"/>
    </row>
    <row r="30713" spans="16:30" ht="4.5" customHeight="1" x14ac:dyDescent="0.2">
      <c r="P30713" s="75"/>
      <c r="Q30713" s="75"/>
      <c r="W30713" s="75"/>
      <c r="AD30713" s="77"/>
    </row>
    <row r="30714" spans="16:30" ht="4.5" customHeight="1" x14ac:dyDescent="0.2">
      <c r="P30714" s="75"/>
      <c r="Q30714" s="75"/>
      <c r="W30714" s="75"/>
      <c r="AD30714" s="77"/>
    </row>
    <row r="30715" spans="16:30" ht="4.5" customHeight="1" x14ac:dyDescent="0.2">
      <c r="P30715" s="75"/>
      <c r="Q30715" s="75"/>
      <c r="W30715" s="75"/>
      <c r="AD30715" s="77"/>
    </row>
    <row r="30716" spans="16:30" ht="4.5" customHeight="1" x14ac:dyDescent="0.2">
      <c r="P30716" s="75"/>
      <c r="Q30716" s="75"/>
      <c r="W30716" s="75"/>
      <c r="AD30716" s="77"/>
    </row>
    <row r="30717" spans="16:30" ht="4.5" customHeight="1" x14ac:dyDescent="0.2">
      <c r="P30717" s="75"/>
      <c r="Q30717" s="75"/>
      <c r="W30717" s="75"/>
      <c r="AD30717" s="77"/>
    </row>
    <row r="30718" spans="16:30" ht="4.5" customHeight="1" x14ac:dyDescent="0.2">
      <c r="P30718" s="75"/>
      <c r="Q30718" s="75"/>
      <c r="W30718" s="75"/>
      <c r="AD30718" s="77"/>
    </row>
    <row r="30719" spans="16:30" ht="4.5" customHeight="1" x14ac:dyDescent="0.2">
      <c r="P30719" s="75"/>
      <c r="Q30719" s="75"/>
      <c r="W30719" s="75"/>
      <c r="AD30719" s="77"/>
    </row>
    <row r="30720" spans="16:30" ht="4.5" customHeight="1" x14ac:dyDescent="0.2">
      <c r="P30720" s="75"/>
      <c r="Q30720" s="75"/>
      <c r="W30720" s="75"/>
      <c r="AD30720" s="77"/>
    </row>
    <row r="30721" spans="16:30" ht="4.5" customHeight="1" x14ac:dyDescent="0.2">
      <c r="P30721" s="75"/>
      <c r="Q30721" s="75"/>
      <c r="W30721" s="75"/>
      <c r="AD30721" s="77"/>
    </row>
    <row r="30722" spans="16:30" ht="4.5" customHeight="1" x14ac:dyDescent="0.2">
      <c r="P30722" s="75"/>
      <c r="Q30722" s="75"/>
      <c r="W30722" s="75"/>
      <c r="AD30722" s="77"/>
    </row>
    <row r="30723" spans="16:30" ht="4.5" customHeight="1" x14ac:dyDescent="0.2">
      <c r="P30723" s="75"/>
      <c r="Q30723" s="75"/>
      <c r="W30723" s="75"/>
      <c r="AD30723" s="77"/>
    </row>
    <row r="30724" spans="16:30" ht="4.5" customHeight="1" x14ac:dyDescent="0.2">
      <c r="P30724" s="75"/>
      <c r="Q30724" s="75"/>
      <c r="W30724" s="75"/>
      <c r="AD30724" s="77"/>
    </row>
    <row r="30725" spans="16:30" ht="4.5" customHeight="1" x14ac:dyDescent="0.2">
      <c r="P30725" s="75"/>
      <c r="Q30725" s="75"/>
      <c r="W30725" s="75"/>
      <c r="AD30725" s="77"/>
    </row>
    <row r="30726" spans="16:30" ht="4.5" customHeight="1" x14ac:dyDescent="0.2">
      <c r="P30726" s="75"/>
      <c r="Q30726" s="75"/>
      <c r="W30726" s="75"/>
      <c r="AD30726" s="77"/>
    </row>
    <row r="30727" spans="16:30" ht="4.5" customHeight="1" x14ac:dyDescent="0.2">
      <c r="P30727" s="75"/>
      <c r="Q30727" s="75"/>
      <c r="W30727" s="75"/>
      <c r="AD30727" s="77"/>
    </row>
    <row r="30728" spans="16:30" ht="4.5" customHeight="1" x14ac:dyDescent="0.2">
      <c r="P30728" s="75"/>
      <c r="Q30728" s="75"/>
      <c r="W30728" s="75"/>
      <c r="AD30728" s="77"/>
    </row>
    <row r="30729" spans="16:30" ht="4.5" customHeight="1" x14ac:dyDescent="0.2">
      <c r="P30729" s="75"/>
      <c r="Q30729" s="75"/>
      <c r="W30729" s="75"/>
      <c r="AD30729" s="77"/>
    </row>
    <row r="30730" spans="16:30" ht="4.5" customHeight="1" x14ac:dyDescent="0.2">
      <c r="P30730" s="75"/>
      <c r="Q30730" s="75"/>
      <c r="W30730" s="75"/>
      <c r="AD30730" s="77"/>
    </row>
    <row r="30731" spans="16:30" ht="4.5" customHeight="1" x14ac:dyDescent="0.2">
      <c r="P30731" s="75"/>
      <c r="Q30731" s="75"/>
      <c r="W30731" s="75"/>
      <c r="AD30731" s="77"/>
    </row>
    <row r="30732" spans="16:30" ht="4.5" customHeight="1" x14ac:dyDescent="0.2">
      <c r="P30732" s="75"/>
      <c r="Q30732" s="75"/>
      <c r="W30732" s="75"/>
      <c r="AD30732" s="77"/>
    </row>
    <row r="30733" spans="16:30" ht="4.5" customHeight="1" x14ac:dyDescent="0.2">
      <c r="P30733" s="75"/>
      <c r="Q30733" s="75"/>
      <c r="W30733" s="75"/>
      <c r="AD30733" s="77"/>
    </row>
    <row r="30734" spans="16:30" ht="4.5" customHeight="1" x14ac:dyDescent="0.2">
      <c r="P30734" s="75"/>
      <c r="Q30734" s="75"/>
      <c r="W30734" s="75"/>
      <c r="AD30734" s="77"/>
    </row>
    <row r="30735" spans="16:30" ht="4.5" customHeight="1" x14ac:dyDescent="0.2">
      <c r="P30735" s="75"/>
      <c r="Q30735" s="75"/>
      <c r="W30735" s="75"/>
      <c r="AD30735" s="77"/>
    </row>
    <row r="30736" spans="16:30" ht="4.5" customHeight="1" x14ac:dyDescent="0.2">
      <c r="P30736" s="75"/>
      <c r="Q30736" s="75"/>
      <c r="W30736" s="75"/>
      <c r="AD30736" s="77"/>
    </row>
    <row r="30737" spans="16:30" ht="4.5" customHeight="1" x14ac:dyDescent="0.2">
      <c r="P30737" s="75"/>
      <c r="Q30737" s="75"/>
      <c r="W30737" s="75"/>
      <c r="AD30737" s="77"/>
    </row>
    <row r="30738" spans="16:30" ht="4.5" customHeight="1" x14ac:dyDescent="0.2">
      <c r="P30738" s="75"/>
      <c r="Q30738" s="75"/>
      <c r="W30738" s="75"/>
      <c r="AD30738" s="77"/>
    </row>
    <row r="30739" spans="16:30" ht="4.5" customHeight="1" x14ac:dyDescent="0.2">
      <c r="P30739" s="75"/>
      <c r="Q30739" s="75"/>
      <c r="W30739" s="75"/>
      <c r="AD30739" s="77"/>
    </row>
    <row r="30740" spans="16:30" ht="4.5" customHeight="1" x14ac:dyDescent="0.2">
      <c r="P30740" s="75"/>
      <c r="Q30740" s="75"/>
      <c r="W30740" s="75"/>
      <c r="AD30740" s="77"/>
    </row>
    <row r="30741" spans="16:30" ht="4.5" customHeight="1" x14ac:dyDescent="0.2">
      <c r="P30741" s="75"/>
      <c r="Q30741" s="75"/>
      <c r="W30741" s="75"/>
      <c r="AD30741" s="77"/>
    </row>
    <row r="30742" spans="16:30" ht="4.5" customHeight="1" x14ac:dyDescent="0.2">
      <c r="P30742" s="75"/>
      <c r="Q30742" s="75"/>
      <c r="W30742" s="75"/>
      <c r="AD30742" s="77"/>
    </row>
    <row r="30743" spans="16:30" ht="4.5" customHeight="1" x14ac:dyDescent="0.2">
      <c r="P30743" s="75"/>
      <c r="Q30743" s="75"/>
      <c r="W30743" s="75"/>
      <c r="AD30743" s="77"/>
    </row>
    <row r="30744" spans="16:30" ht="4.5" customHeight="1" x14ac:dyDescent="0.2">
      <c r="P30744" s="75"/>
      <c r="Q30744" s="75"/>
      <c r="W30744" s="75"/>
      <c r="AD30744" s="77"/>
    </row>
    <row r="30745" spans="16:30" ht="4.5" customHeight="1" x14ac:dyDescent="0.2">
      <c r="P30745" s="75"/>
      <c r="Q30745" s="75"/>
      <c r="W30745" s="75"/>
      <c r="AD30745" s="77"/>
    </row>
    <row r="30746" spans="16:30" ht="4.5" customHeight="1" x14ac:dyDescent="0.2">
      <c r="P30746" s="75"/>
      <c r="Q30746" s="75"/>
      <c r="W30746" s="75"/>
      <c r="AD30746" s="77"/>
    </row>
    <row r="30747" spans="16:30" ht="4.5" customHeight="1" x14ac:dyDescent="0.2">
      <c r="P30747" s="75"/>
      <c r="Q30747" s="75"/>
      <c r="W30747" s="75"/>
      <c r="AD30747" s="77"/>
    </row>
    <row r="30748" spans="16:30" ht="4.5" customHeight="1" x14ac:dyDescent="0.2">
      <c r="P30748" s="75"/>
      <c r="Q30748" s="75"/>
      <c r="W30748" s="75"/>
      <c r="AD30748" s="77"/>
    </row>
    <row r="30749" spans="16:30" ht="4.5" customHeight="1" x14ac:dyDescent="0.2">
      <c r="P30749" s="75"/>
      <c r="Q30749" s="75"/>
      <c r="W30749" s="75"/>
      <c r="AD30749" s="77"/>
    </row>
    <row r="30750" spans="16:30" ht="4.5" customHeight="1" x14ac:dyDescent="0.2">
      <c r="P30750" s="75"/>
      <c r="Q30750" s="75"/>
      <c r="W30750" s="75"/>
      <c r="AD30750" s="77"/>
    </row>
    <row r="30751" spans="16:30" ht="4.5" customHeight="1" x14ac:dyDescent="0.2">
      <c r="P30751" s="75"/>
      <c r="Q30751" s="75"/>
      <c r="W30751" s="75"/>
      <c r="AD30751" s="77"/>
    </row>
    <row r="30752" spans="16:30" ht="4.5" customHeight="1" x14ac:dyDescent="0.2">
      <c r="P30752" s="75"/>
      <c r="Q30752" s="75"/>
      <c r="W30752" s="75"/>
      <c r="AD30752" s="77"/>
    </row>
    <row r="30753" spans="16:30" ht="4.5" customHeight="1" x14ac:dyDescent="0.2">
      <c r="P30753" s="75"/>
      <c r="Q30753" s="75"/>
      <c r="W30753" s="75"/>
      <c r="AD30753" s="77"/>
    </row>
    <row r="30754" spans="16:30" ht="4.5" customHeight="1" x14ac:dyDescent="0.2">
      <c r="P30754" s="75"/>
      <c r="Q30754" s="75"/>
      <c r="W30754" s="75"/>
      <c r="AD30754" s="77"/>
    </row>
    <row r="30755" spans="16:30" ht="4.5" customHeight="1" x14ac:dyDescent="0.2">
      <c r="P30755" s="75"/>
      <c r="Q30755" s="75"/>
      <c r="W30755" s="75"/>
      <c r="AD30755" s="77"/>
    </row>
    <row r="30756" spans="16:30" ht="4.5" customHeight="1" x14ac:dyDescent="0.2">
      <c r="P30756" s="75"/>
      <c r="Q30756" s="75"/>
      <c r="W30756" s="75"/>
      <c r="AD30756" s="77"/>
    </row>
    <row r="30757" spans="16:30" ht="4.5" customHeight="1" x14ac:dyDescent="0.2">
      <c r="P30757" s="75"/>
      <c r="Q30757" s="75"/>
      <c r="W30757" s="75"/>
      <c r="AD30757" s="77"/>
    </row>
    <row r="30758" spans="16:30" ht="4.5" customHeight="1" x14ac:dyDescent="0.2">
      <c r="P30758" s="75"/>
      <c r="Q30758" s="75"/>
      <c r="W30758" s="75"/>
      <c r="AD30758" s="77"/>
    </row>
    <row r="30759" spans="16:30" ht="4.5" customHeight="1" x14ac:dyDescent="0.2">
      <c r="P30759" s="75"/>
      <c r="Q30759" s="75"/>
      <c r="W30759" s="75"/>
      <c r="AD30759" s="77"/>
    </row>
    <row r="30760" spans="16:30" ht="4.5" customHeight="1" x14ac:dyDescent="0.2">
      <c r="P30760" s="75"/>
      <c r="Q30760" s="75"/>
      <c r="W30760" s="75"/>
      <c r="AD30760" s="77"/>
    </row>
    <row r="30761" spans="16:30" ht="4.5" customHeight="1" x14ac:dyDescent="0.2">
      <c r="P30761" s="75"/>
      <c r="Q30761" s="75"/>
      <c r="W30761" s="75"/>
      <c r="AD30761" s="77"/>
    </row>
    <row r="30762" spans="16:30" ht="4.5" customHeight="1" x14ac:dyDescent="0.2">
      <c r="P30762" s="75"/>
      <c r="Q30762" s="75"/>
      <c r="W30762" s="75"/>
      <c r="AD30762" s="77"/>
    </row>
    <row r="30763" spans="16:30" ht="4.5" customHeight="1" x14ac:dyDescent="0.2">
      <c r="P30763" s="75"/>
      <c r="Q30763" s="75"/>
      <c r="W30763" s="75"/>
      <c r="AD30763" s="77"/>
    </row>
    <row r="30764" spans="16:30" ht="4.5" customHeight="1" x14ac:dyDescent="0.2">
      <c r="P30764" s="75"/>
      <c r="Q30764" s="75"/>
      <c r="W30764" s="75"/>
      <c r="AD30764" s="77"/>
    </row>
    <row r="30765" spans="16:30" ht="4.5" customHeight="1" x14ac:dyDescent="0.2">
      <c r="P30765" s="75"/>
      <c r="Q30765" s="75"/>
      <c r="W30765" s="75"/>
      <c r="AD30765" s="77"/>
    </row>
    <row r="30766" spans="16:30" ht="4.5" customHeight="1" x14ac:dyDescent="0.2">
      <c r="P30766" s="75"/>
      <c r="Q30766" s="75"/>
      <c r="W30766" s="75"/>
      <c r="AD30766" s="77"/>
    </row>
    <row r="30767" spans="16:30" ht="4.5" customHeight="1" x14ac:dyDescent="0.2">
      <c r="P30767" s="75"/>
      <c r="Q30767" s="75"/>
      <c r="W30767" s="75"/>
      <c r="AD30767" s="77"/>
    </row>
    <row r="30768" spans="16:30" ht="4.5" customHeight="1" x14ac:dyDescent="0.2">
      <c r="P30768" s="75"/>
      <c r="Q30768" s="75"/>
      <c r="W30768" s="75"/>
      <c r="AD30768" s="77"/>
    </row>
    <row r="30769" spans="16:30" ht="4.5" customHeight="1" x14ac:dyDescent="0.2">
      <c r="P30769" s="75"/>
      <c r="Q30769" s="75"/>
      <c r="W30769" s="75"/>
      <c r="AD30769" s="77"/>
    </row>
    <row r="30770" spans="16:30" ht="4.5" customHeight="1" x14ac:dyDescent="0.2">
      <c r="P30770" s="75"/>
      <c r="Q30770" s="75"/>
      <c r="W30770" s="75"/>
      <c r="AD30770" s="77"/>
    </row>
    <row r="30771" spans="16:30" ht="4.5" customHeight="1" x14ac:dyDescent="0.2">
      <c r="P30771" s="75"/>
      <c r="Q30771" s="75"/>
      <c r="W30771" s="75"/>
      <c r="AD30771" s="77"/>
    </row>
    <row r="30772" spans="16:30" ht="4.5" customHeight="1" x14ac:dyDescent="0.2">
      <c r="P30772" s="75"/>
      <c r="Q30772" s="75"/>
      <c r="W30772" s="75"/>
      <c r="AD30772" s="77"/>
    </row>
    <row r="30773" spans="16:30" ht="4.5" customHeight="1" x14ac:dyDescent="0.2">
      <c r="P30773" s="75"/>
      <c r="Q30773" s="75"/>
      <c r="W30773" s="75"/>
      <c r="AD30773" s="77"/>
    </row>
    <row r="30774" spans="16:30" ht="4.5" customHeight="1" x14ac:dyDescent="0.2">
      <c r="P30774" s="75"/>
      <c r="Q30774" s="75"/>
      <c r="W30774" s="75"/>
      <c r="AD30774" s="77"/>
    </row>
    <row r="30775" spans="16:30" ht="4.5" customHeight="1" x14ac:dyDescent="0.2">
      <c r="P30775" s="75"/>
      <c r="Q30775" s="75"/>
      <c r="W30775" s="75"/>
      <c r="AD30775" s="77"/>
    </row>
    <row r="30776" spans="16:30" ht="4.5" customHeight="1" x14ac:dyDescent="0.2">
      <c r="P30776" s="75"/>
      <c r="Q30776" s="75"/>
      <c r="W30776" s="75"/>
      <c r="AD30776" s="77"/>
    </row>
    <row r="30777" spans="16:30" ht="4.5" customHeight="1" x14ac:dyDescent="0.2">
      <c r="P30777" s="75"/>
      <c r="Q30777" s="75"/>
      <c r="W30777" s="75"/>
      <c r="AD30777" s="77"/>
    </row>
    <row r="30778" spans="16:30" ht="4.5" customHeight="1" x14ac:dyDescent="0.2">
      <c r="P30778" s="75"/>
      <c r="Q30778" s="75"/>
      <c r="W30778" s="75"/>
      <c r="AD30778" s="77"/>
    </row>
    <row r="30779" spans="16:30" ht="4.5" customHeight="1" x14ac:dyDescent="0.2">
      <c r="P30779" s="75"/>
      <c r="Q30779" s="75"/>
      <c r="W30779" s="75"/>
      <c r="AD30779" s="77"/>
    </row>
    <row r="30780" spans="16:30" ht="4.5" customHeight="1" x14ac:dyDescent="0.2">
      <c r="P30780" s="75"/>
      <c r="Q30780" s="75"/>
      <c r="W30780" s="75"/>
      <c r="AD30780" s="77"/>
    </row>
    <row r="30781" spans="16:30" ht="4.5" customHeight="1" x14ac:dyDescent="0.2">
      <c r="P30781" s="75"/>
      <c r="Q30781" s="75"/>
      <c r="W30781" s="75"/>
      <c r="AD30781" s="77"/>
    </row>
    <row r="30782" spans="16:30" ht="4.5" customHeight="1" x14ac:dyDescent="0.2">
      <c r="P30782" s="75"/>
      <c r="Q30782" s="75"/>
      <c r="W30782" s="75"/>
      <c r="AD30782" s="77"/>
    </row>
    <row r="30783" spans="16:30" ht="4.5" customHeight="1" x14ac:dyDescent="0.2">
      <c r="P30783" s="75"/>
      <c r="Q30783" s="75"/>
      <c r="W30783" s="75"/>
      <c r="AD30783" s="77"/>
    </row>
    <row r="30784" spans="16:30" ht="4.5" customHeight="1" x14ac:dyDescent="0.2">
      <c r="P30784" s="75"/>
      <c r="Q30784" s="75"/>
      <c r="W30784" s="75"/>
      <c r="AD30784" s="77"/>
    </row>
    <row r="30785" spans="16:30" ht="4.5" customHeight="1" x14ac:dyDescent="0.2">
      <c r="P30785" s="75"/>
      <c r="Q30785" s="75"/>
      <c r="W30785" s="75"/>
      <c r="AD30785" s="77"/>
    </row>
    <row r="30786" spans="16:30" ht="4.5" customHeight="1" x14ac:dyDescent="0.2">
      <c r="P30786" s="75"/>
      <c r="Q30786" s="75"/>
      <c r="W30786" s="75"/>
      <c r="AD30786" s="77"/>
    </row>
    <row r="30787" spans="16:30" ht="4.5" customHeight="1" x14ac:dyDescent="0.2">
      <c r="P30787" s="75"/>
      <c r="Q30787" s="75"/>
      <c r="W30787" s="75"/>
      <c r="AD30787" s="77"/>
    </row>
    <row r="30788" spans="16:30" ht="4.5" customHeight="1" x14ac:dyDescent="0.2">
      <c r="P30788" s="75"/>
      <c r="Q30788" s="75"/>
      <c r="W30788" s="75"/>
      <c r="AD30788" s="77"/>
    </row>
    <row r="30789" spans="16:30" ht="4.5" customHeight="1" x14ac:dyDescent="0.2">
      <c r="P30789" s="75"/>
      <c r="Q30789" s="75"/>
      <c r="W30789" s="75"/>
      <c r="AD30789" s="77"/>
    </row>
    <row r="30790" spans="16:30" ht="4.5" customHeight="1" x14ac:dyDescent="0.2">
      <c r="P30790" s="75"/>
      <c r="Q30790" s="75"/>
      <c r="W30790" s="75"/>
      <c r="AD30790" s="77"/>
    </row>
    <row r="30791" spans="16:30" ht="4.5" customHeight="1" x14ac:dyDescent="0.2">
      <c r="P30791" s="75"/>
      <c r="Q30791" s="75"/>
      <c r="W30791" s="75"/>
      <c r="AD30791" s="77"/>
    </row>
    <row r="30792" spans="16:30" ht="4.5" customHeight="1" x14ac:dyDescent="0.2">
      <c r="P30792" s="75"/>
      <c r="Q30792" s="75"/>
      <c r="W30792" s="75"/>
      <c r="AD30792" s="77"/>
    </row>
    <row r="30793" spans="16:30" ht="4.5" customHeight="1" x14ac:dyDescent="0.2">
      <c r="P30793" s="75"/>
      <c r="Q30793" s="75"/>
      <c r="W30793" s="75"/>
      <c r="AD30793" s="77"/>
    </row>
    <row r="30794" spans="16:30" ht="4.5" customHeight="1" x14ac:dyDescent="0.2">
      <c r="P30794" s="75"/>
      <c r="Q30794" s="75"/>
      <c r="W30794" s="75"/>
      <c r="AD30794" s="77"/>
    </row>
    <row r="30795" spans="16:30" ht="4.5" customHeight="1" x14ac:dyDescent="0.2">
      <c r="P30795" s="75"/>
      <c r="Q30795" s="75"/>
      <c r="W30795" s="75"/>
      <c r="AD30795" s="77"/>
    </row>
    <row r="30796" spans="16:30" ht="4.5" customHeight="1" x14ac:dyDescent="0.2">
      <c r="P30796" s="75"/>
      <c r="Q30796" s="75"/>
      <c r="W30796" s="75"/>
      <c r="AD30796" s="77"/>
    </row>
    <row r="30797" spans="16:30" ht="4.5" customHeight="1" x14ac:dyDescent="0.2">
      <c r="P30797" s="75"/>
      <c r="Q30797" s="75"/>
      <c r="W30797" s="75"/>
      <c r="AD30797" s="77"/>
    </row>
    <row r="30798" spans="16:30" ht="4.5" customHeight="1" x14ac:dyDescent="0.2">
      <c r="P30798" s="75"/>
      <c r="Q30798" s="75"/>
      <c r="W30798" s="75"/>
      <c r="AD30798" s="77"/>
    </row>
    <row r="30799" spans="16:30" ht="4.5" customHeight="1" x14ac:dyDescent="0.2">
      <c r="P30799" s="75"/>
      <c r="Q30799" s="75"/>
      <c r="W30799" s="75"/>
      <c r="AD30799" s="77"/>
    </row>
    <row r="30800" spans="16:30" ht="4.5" customHeight="1" x14ac:dyDescent="0.2">
      <c r="P30800" s="75"/>
      <c r="Q30800" s="75"/>
      <c r="W30800" s="75"/>
      <c r="AD30800" s="77"/>
    </row>
    <row r="30801" spans="16:30" ht="4.5" customHeight="1" x14ac:dyDescent="0.2">
      <c r="P30801" s="75"/>
      <c r="Q30801" s="75"/>
      <c r="W30801" s="75"/>
      <c r="AD30801" s="77"/>
    </row>
    <row r="30802" spans="16:30" ht="4.5" customHeight="1" x14ac:dyDescent="0.2">
      <c r="P30802" s="75"/>
      <c r="Q30802" s="75"/>
      <c r="W30802" s="75"/>
      <c r="AD30802" s="77"/>
    </row>
    <row r="30803" spans="16:30" ht="4.5" customHeight="1" x14ac:dyDescent="0.2">
      <c r="P30803" s="75"/>
      <c r="Q30803" s="75"/>
      <c r="W30803" s="75"/>
      <c r="AD30803" s="77"/>
    </row>
    <row r="30804" spans="16:30" ht="4.5" customHeight="1" x14ac:dyDescent="0.2">
      <c r="P30804" s="75"/>
      <c r="Q30804" s="75"/>
      <c r="W30804" s="75"/>
      <c r="AD30804" s="77"/>
    </row>
    <row r="30805" spans="16:30" ht="4.5" customHeight="1" x14ac:dyDescent="0.2">
      <c r="P30805" s="75"/>
      <c r="Q30805" s="75"/>
      <c r="W30805" s="75"/>
      <c r="AD30805" s="77"/>
    </row>
    <row r="30806" spans="16:30" ht="4.5" customHeight="1" x14ac:dyDescent="0.2">
      <c r="P30806" s="75"/>
      <c r="Q30806" s="75"/>
      <c r="W30806" s="75"/>
      <c r="AD30806" s="77"/>
    </row>
    <row r="30807" spans="16:30" ht="4.5" customHeight="1" x14ac:dyDescent="0.2">
      <c r="P30807" s="75"/>
      <c r="Q30807" s="75"/>
      <c r="W30807" s="75"/>
      <c r="AD30807" s="77"/>
    </row>
    <row r="30808" spans="16:30" ht="4.5" customHeight="1" x14ac:dyDescent="0.2">
      <c r="P30808" s="75"/>
      <c r="Q30808" s="75"/>
      <c r="W30808" s="75"/>
      <c r="AD30808" s="77"/>
    </row>
    <row r="30809" spans="16:30" ht="4.5" customHeight="1" x14ac:dyDescent="0.2">
      <c r="P30809" s="75"/>
      <c r="Q30809" s="75"/>
      <c r="W30809" s="75"/>
      <c r="AD30809" s="77"/>
    </row>
    <row r="30810" spans="16:30" ht="4.5" customHeight="1" x14ac:dyDescent="0.2">
      <c r="P30810" s="75"/>
      <c r="Q30810" s="75"/>
      <c r="W30810" s="75"/>
      <c r="AD30810" s="77"/>
    </row>
    <row r="30811" spans="16:30" ht="4.5" customHeight="1" x14ac:dyDescent="0.2">
      <c r="P30811" s="75"/>
      <c r="Q30811" s="75"/>
      <c r="W30811" s="75"/>
      <c r="AD30811" s="77"/>
    </row>
    <row r="30812" spans="16:30" ht="4.5" customHeight="1" x14ac:dyDescent="0.2">
      <c r="P30812" s="75"/>
      <c r="Q30812" s="75"/>
      <c r="W30812" s="75"/>
      <c r="AD30812" s="77"/>
    </row>
    <row r="30813" spans="16:30" ht="4.5" customHeight="1" x14ac:dyDescent="0.2">
      <c r="P30813" s="75"/>
      <c r="Q30813" s="75"/>
      <c r="W30813" s="75"/>
      <c r="AD30813" s="77"/>
    </row>
    <row r="30814" spans="16:30" ht="4.5" customHeight="1" x14ac:dyDescent="0.2">
      <c r="P30814" s="75"/>
      <c r="Q30814" s="75"/>
      <c r="W30814" s="75"/>
      <c r="AD30814" s="77"/>
    </row>
    <row r="30815" spans="16:30" ht="4.5" customHeight="1" x14ac:dyDescent="0.2">
      <c r="P30815" s="75"/>
      <c r="Q30815" s="75"/>
      <c r="W30815" s="75"/>
      <c r="AD30815" s="77"/>
    </row>
    <row r="30816" spans="16:30" ht="4.5" customHeight="1" x14ac:dyDescent="0.2">
      <c r="P30816" s="75"/>
      <c r="Q30816" s="75"/>
      <c r="W30816" s="75"/>
      <c r="AD30816" s="77"/>
    </row>
    <row r="30817" spans="16:30" ht="4.5" customHeight="1" x14ac:dyDescent="0.2">
      <c r="P30817" s="75"/>
      <c r="Q30817" s="75"/>
      <c r="W30817" s="75"/>
      <c r="AD30817" s="77"/>
    </row>
    <row r="30818" spans="16:30" ht="4.5" customHeight="1" x14ac:dyDescent="0.2">
      <c r="P30818" s="75"/>
      <c r="Q30818" s="75"/>
      <c r="W30818" s="75"/>
      <c r="AD30818" s="77"/>
    </row>
    <row r="30819" spans="16:30" ht="4.5" customHeight="1" x14ac:dyDescent="0.2">
      <c r="P30819" s="75"/>
      <c r="Q30819" s="75"/>
      <c r="W30819" s="75"/>
      <c r="AD30819" s="77"/>
    </row>
    <row r="30820" spans="16:30" ht="4.5" customHeight="1" x14ac:dyDescent="0.2">
      <c r="P30820" s="75"/>
      <c r="Q30820" s="75"/>
      <c r="W30820" s="75"/>
      <c r="AD30820" s="77"/>
    </row>
    <row r="30821" spans="16:30" ht="4.5" customHeight="1" x14ac:dyDescent="0.2">
      <c r="P30821" s="75"/>
      <c r="Q30821" s="75"/>
      <c r="W30821" s="75"/>
      <c r="AD30821" s="77"/>
    </row>
    <row r="30822" spans="16:30" ht="4.5" customHeight="1" x14ac:dyDescent="0.2">
      <c r="P30822" s="75"/>
      <c r="Q30822" s="75"/>
      <c r="W30822" s="75"/>
      <c r="AD30822" s="77"/>
    </row>
    <row r="30823" spans="16:30" ht="4.5" customHeight="1" x14ac:dyDescent="0.2">
      <c r="P30823" s="75"/>
      <c r="Q30823" s="75"/>
      <c r="W30823" s="75"/>
      <c r="AD30823" s="77"/>
    </row>
    <row r="30824" spans="16:30" ht="4.5" customHeight="1" x14ac:dyDescent="0.2">
      <c r="P30824" s="75"/>
      <c r="Q30824" s="75"/>
      <c r="W30824" s="75"/>
      <c r="AD30824" s="77"/>
    </row>
    <row r="30825" spans="16:30" ht="4.5" customHeight="1" x14ac:dyDescent="0.2">
      <c r="P30825" s="75"/>
      <c r="Q30825" s="75"/>
      <c r="W30825" s="75"/>
      <c r="AD30825" s="77"/>
    </row>
    <row r="30826" spans="16:30" ht="4.5" customHeight="1" x14ac:dyDescent="0.2">
      <c r="P30826" s="75"/>
      <c r="Q30826" s="75"/>
      <c r="W30826" s="75"/>
      <c r="AD30826" s="77"/>
    </row>
    <row r="30827" spans="16:30" ht="4.5" customHeight="1" x14ac:dyDescent="0.2">
      <c r="P30827" s="75"/>
      <c r="Q30827" s="75"/>
      <c r="W30827" s="75"/>
      <c r="AD30827" s="77"/>
    </row>
    <row r="30828" spans="16:30" ht="4.5" customHeight="1" x14ac:dyDescent="0.2">
      <c r="P30828" s="75"/>
      <c r="Q30828" s="75"/>
      <c r="W30828" s="75"/>
      <c r="AD30828" s="77"/>
    </row>
    <row r="30829" spans="16:30" ht="4.5" customHeight="1" x14ac:dyDescent="0.2">
      <c r="P30829" s="75"/>
      <c r="Q30829" s="75"/>
      <c r="W30829" s="75"/>
      <c r="AD30829" s="77"/>
    </row>
    <row r="30830" spans="16:30" ht="4.5" customHeight="1" x14ac:dyDescent="0.2">
      <c r="P30830" s="75"/>
      <c r="Q30830" s="75"/>
      <c r="W30830" s="75"/>
      <c r="AD30830" s="77"/>
    </row>
    <row r="30831" spans="16:30" ht="4.5" customHeight="1" x14ac:dyDescent="0.2">
      <c r="P30831" s="75"/>
      <c r="Q30831" s="75"/>
      <c r="W30831" s="75"/>
      <c r="AD30831" s="77"/>
    </row>
    <row r="30832" spans="16:30" ht="4.5" customHeight="1" x14ac:dyDescent="0.2">
      <c r="P30832" s="75"/>
      <c r="Q30832" s="75"/>
      <c r="W30832" s="75"/>
      <c r="AD30832" s="77"/>
    </row>
    <row r="30833" spans="16:30" ht="4.5" customHeight="1" x14ac:dyDescent="0.2">
      <c r="P30833" s="75"/>
      <c r="Q30833" s="75"/>
      <c r="W30833" s="75"/>
      <c r="AD30833" s="77"/>
    </row>
    <row r="30834" spans="16:30" ht="4.5" customHeight="1" x14ac:dyDescent="0.2">
      <c r="P30834" s="75"/>
      <c r="Q30834" s="75"/>
      <c r="W30834" s="75"/>
      <c r="AD30834" s="77"/>
    </row>
    <row r="30835" spans="16:30" ht="4.5" customHeight="1" x14ac:dyDescent="0.2">
      <c r="P30835" s="75"/>
      <c r="Q30835" s="75"/>
      <c r="W30835" s="75"/>
      <c r="AD30835" s="77"/>
    </row>
    <row r="30836" spans="16:30" ht="4.5" customHeight="1" x14ac:dyDescent="0.2">
      <c r="P30836" s="75"/>
      <c r="Q30836" s="75"/>
      <c r="W30836" s="75"/>
      <c r="AD30836" s="77"/>
    </row>
    <row r="30837" spans="16:30" ht="4.5" customHeight="1" x14ac:dyDescent="0.2">
      <c r="P30837" s="75"/>
      <c r="Q30837" s="75"/>
      <c r="W30837" s="75"/>
      <c r="AD30837" s="77"/>
    </row>
    <row r="30838" spans="16:30" ht="4.5" customHeight="1" x14ac:dyDescent="0.2">
      <c r="P30838" s="75"/>
      <c r="Q30838" s="75"/>
      <c r="W30838" s="75"/>
      <c r="AD30838" s="77"/>
    </row>
    <row r="30839" spans="16:30" ht="4.5" customHeight="1" x14ac:dyDescent="0.2">
      <c r="P30839" s="75"/>
      <c r="Q30839" s="75"/>
      <c r="W30839" s="75"/>
      <c r="AD30839" s="77"/>
    </row>
    <row r="30840" spans="16:30" ht="4.5" customHeight="1" x14ac:dyDescent="0.2">
      <c r="P30840" s="75"/>
      <c r="Q30840" s="75"/>
      <c r="W30840" s="75"/>
      <c r="AD30840" s="77"/>
    </row>
    <row r="30841" spans="16:30" ht="4.5" customHeight="1" x14ac:dyDescent="0.2">
      <c r="P30841" s="75"/>
      <c r="Q30841" s="75"/>
      <c r="W30841" s="75"/>
      <c r="AD30841" s="77"/>
    </row>
    <row r="30842" spans="16:30" ht="4.5" customHeight="1" x14ac:dyDescent="0.2">
      <c r="P30842" s="75"/>
      <c r="Q30842" s="75"/>
      <c r="W30842" s="75"/>
      <c r="AD30842" s="77"/>
    </row>
    <row r="30843" spans="16:30" ht="4.5" customHeight="1" x14ac:dyDescent="0.2">
      <c r="P30843" s="75"/>
      <c r="Q30843" s="75"/>
      <c r="W30843" s="75"/>
      <c r="AD30843" s="77"/>
    </row>
    <row r="30844" spans="16:30" ht="4.5" customHeight="1" x14ac:dyDescent="0.2">
      <c r="P30844" s="75"/>
      <c r="Q30844" s="75"/>
      <c r="W30844" s="75"/>
      <c r="AD30844" s="77"/>
    </row>
    <row r="30845" spans="16:30" ht="4.5" customHeight="1" x14ac:dyDescent="0.2">
      <c r="P30845" s="75"/>
      <c r="Q30845" s="75"/>
      <c r="W30845" s="75"/>
      <c r="AD30845" s="77"/>
    </row>
    <row r="30846" spans="16:30" ht="4.5" customHeight="1" x14ac:dyDescent="0.2">
      <c r="P30846" s="75"/>
      <c r="Q30846" s="75"/>
      <c r="W30846" s="75"/>
      <c r="AD30846" s="77"/>
    </row>
    <row r="30847" spans="16:30" ht="4.5" customHeight="1" x14ac:dyDescent="0.2">
      <c r="P30847" s="75"/>
      <c r="Q30847" s="75"/>
      <c r="W30847" s="75"/>
      <c r="AD30847" s="77"/>
    </row>
    <row r="30848" spans="16:30" ht="4.5" customHeight="1" x14ac:dyDescent="0.2">
      <c r="P30848" s="75"/>
      <c r="Q30848" s="75"/>
      <c r="W30848" s="75"/>
      <c r="AD30848" s="77"/>
    </row>
    <row r="30849" spans="16:30" ht="4.5" customHeight="1" x14ac:dyDescent="0.2">
      <c r="P30849" s="75"/>
      <c r="Q30849" s="75"/>
      <c r="W30849" s="75"/>
      <c r="AD30849" s="77"/>
    </row>
    <row r="30850" spans="16:30" ht="4.5" customHeight="1" x14ac:dyDescent="0.2">
      <c r="P30850" s="75"/>
      <c r="Q30850" s="75"/>
      <c r="W30850" s="75"/>
      <c r="AD30850" s="77"/>
    </row>
    <row r="30851" spans="16:30" ht="4.5" customHeight="1" x14ac:dyDescent="0.2">
      <c r="P30851" s="75"/>
      <c r="Q30851" s="75"/>
      <c r="W30851" s="75"/>
      <c r="AD30851" s="77"/>
    </row>
    <row r="30852" spans="16:30" ht="4.5" customHeight="1" x14ac:dyDescent="0.2">
      <c r="P30852" s="75"/>
      <c r="Q30852" s="75"/>
      <c r="W30852" s="75"/>
      <c r="AD30852" s="77"/>
    </row>
    <row r="30853" spans="16:30" ht="4.5" customHeight="1" x14ac:dyDescent="0.2">
      <c r="P30853" s="75"/>
      <c r="Q30853" s="75"/>
      <c r="W30853" s="75"/>
      <c r="AD30853" s="77"/>
    </row>
    <row r="30854" spans="16:30" ht="4.5" customHeight="1" x14ac:dyDescent="0.2">
      <c r="P30854" s="75"/>
      <c r="Q30854" s="75"/>
      <c r="W30854" s="75"/>
      <c r="AD30854" s="77"/>
    </row>
    <row r="30855" spans="16:30" ht="4.5" customHeight="1" x14ac:dyDescent="0.2">
      <c r="P30855" s="75"/>
      <c r="Q30855" s="75"/>
      <c r="W30855" s="75"/>
      <c r="AD30855" s="77"/>
    </row>
    <row r="30856" spans="16:30" ht="4.5" customHeight="1" x14ac:dyDescent="0.2">
      <c r="P30856" s="75"/>
      <c r="Q30856" s="75"/>
      <c r="W30856" s="75"/>
      <c r="AD30856" s="77"/>
    </row>
    <row r="30857" spans="16:30" ht="4.5" customHeight="1" x14ac:dyDescent="0.2">
      <c r="P30857" s="75"/>
      <c r="Q30857" s="75"/>
      <c r="W30857" s="75"/>
      <c r="AD30857" s="77"/>
    </row>
    <row r="30858" spans="16:30" ht="4.5" customHeight="1" x14ac:dyDescent="0.2">
      <c r="P30858" s="75"/>
      <c r="Q30858" s="75"/>
      <c r="W30858" s="75"/>
      <c r="AD30858" s="77"/>
    </row>
    <row r="30859" spans="16:30" ht="4.5" customHeight="1" x14ac:dyDescent="0.2">
      <c r="P30859" s="75"/>
      <c r="Q30859" s="75"/>
      <c r="W30859" s="75"/>
      <c r="AD30859" s="77"/>
    </row>
    <row r="30860" spans="16:30" ht="4.5" customHeight="1" x14ac:dyDescent="0.2">
      <c r="P30860" s="75"/>
      <c r="Q30860" s="75"/>
      <c r="W30860" s="75"/>
      <c r="AD30860" s="77"/>
    </row>
    <row r="30861" spans="16:30" ht="4.5" customHeight="1" x14ac:dyDescent="0.2">
      <c r="P30861" s="75"/>
      <c r="Q30861" s="75"/>
      <c r="W30861" s="75"/>
      <c r="AD30861" s="77"/>
    </row>
    <row r="30862" spans="16:30" ht="4.5" customHeight="1" x14ac:dyDescent="0.2">
      <c r="P30862" s="75"/>
      <c r="Q30862" s="75"/>
      <c r="W30862" s="75"/>
      <c r="AD30862" s="77"/>
    </row>
    <row r="30863" spans="16:30" ht="4.5" customHeight="1" x14ac:dyDescent="0.2">
      <c r="P30863" s="75"/>
      <c r="Q30863" s="75"/>
      <c r="W30863" s="75"/>
      <c r="AD30863" s="77"/>
    </row>
    <row r="30864" spans="16:30" ht="4.5" customHeight="1" x14ac:dyDescent="0.2">
      <c r="P30864" s="75"/>
      <c r="Q30864" s="75"/>
      <c r="W30864" s="75"/>
      <c r="AD30864" s="77"/>
    </row>
    <row r="30865" spans="16:30" ht="4.5" customHeight="1" x14ac:dyDescent="0.2">
      <c r="P30865" s="75"/>
      <c r="Q30865" s="75"/>
      <c r="W30865" s="75"/>
      <c r="AD30865" s="77"/>
    </row>
    <row r="30866" spans="16:30" ht="4.5" customHeight="1" x14ac:dyDescent="0.2">
      <c r="P30866" s="75"/>
      <c r="Q30866" s="75"/>
      <c r="W30866" s="75"/>
      <c r="AD30866" s="77"/>
    </row>
    <row r="30867" spans="16:30" ht="4.5" customHeight="1" x14ac:dyDescent="0.2">
      <c r="P30867" s="75"/>
      <c r="Q30867" s="75"/>
      <c r="W30867" s="75"/>
      <c r="AD30867" s="77"/>
    </row>
    <row r="30868" spans="16:30" ht="4.5" customHeight="1" x14ac:dyDescent="0.2">
      <c r="P30868" s="75"/>
      <c r="Q30868" s="75"/>
      <c r="W30868" s="75"/>
      <c r="AD30868" s="77"/>
    </row>
    <row r="30869" spans="16:30" ht="4.5" customHeight="1" x14ac:dyDescent="0.2">
      <c r="P30869" s="75"/>
      <c r="Q30869" s="75"/>
      <c r="W30869" s="75"/>
      <c r="AD30869" s="77"/>
    </row>
    <row r="30870" spans="16:30" ht="4.5" customHeight="1" x14ac:dyDescent="0.2">
      <c r="P30870" s="75"/>
      <c r="Q30870" s="75"/>
      <c r="W30870" s="75"/>
      <c r="AD30870" s="77"/>
    </row>
    <row r="30871" spans="16:30" ht="4.5" customHeight="1" x14ac:dyDescent="0.2">
      <c r="P30871" s="75"/>
      <c r="Q30871" s="75"/>
      <c r="W30871" s="75"/>
      <c r="AD30871" s="77"/>
    </row>
    <row r="30872" spans="16:30" ht="4.5" customHeight="1" x14ac:dyDescent="0.2">
      <c r="P30872" s="75"/>
      <c r="Q30872" s="75"/>
      <c r="W30872" s="75"/>
      <c r="AD30872" s="77"/>
    </row>
    <row r="30873" spans="16:30" ht="4.5" customHeight="1" x14ac:dyDescent="0.2">
      <c r="P30873" s="75"/>
      <c r="Q30873" s="75"/>
      <c r="W30873" s="75"/>
      <c r="AD30873" s="77"/>
    </row>
    <row r="30874" spans="16:30" ht="4.5" customHeight="1" x14ac:dyDescent="0.2">
      <c r="P30874" s="75"/>
      <c r="Q30874" s="75"/>
      <c r="W30874" s="75"/>
      <c r="AD30874" s="77"/>
    </row>
    <row r="30875" spans="16:30" ht="4.5" customHeight="1" x14ac:dyDescent="0.2">
      <c r="P30875" s="75"/>
      <c r="Q30875" s="75"/>
      <c r="W30875" s="75"/>
      <c r="AD30875" s="77"/>
    </row>
    <row r="30876" spans="16:30" ht="4.5" customHeight="1" x14ac:dyDescent="0.2">
      <c r="P30876" s="75"/>
      <c r="Q30876" s="75"/>
      <c r="W30876" s="75"/>
      <c r="AD30876" s="77"/>
    </row>
    <row r="30877" spans="16:30" ht="4.5" customHeight="1" x14ac:dyDescent="0.2">
      <c r="P30877" s="75"/>
      <c r="Q30877" s="75"/>
      <c r="W30877" s="75"/>
      <c r="AD30877" s="77"/>
    </row>
    <row r="30878" spans="16:30" ht="4.5" customHeight="1" x14ac:dyDescent="0.2">
      <c r="P30878" s="75"/>
      <c r="Q30878" s="75"/>
      <c r="W30878" s="75"/>
      <c r="AD30878" s="77"/>
    </row>
    <row r="30879" spans="16:30" ht="4.5" customHeight="1" x14ac:dyDescent="0.2">
      <c r="P30879" s="75"/>
      <c r="Q30879" s="75"/>
      <c r="W30879" s="75"/>
      <c r="AD30879" s="77"/>
    </row>
    <row r="30880" spans="16:30" ht="4.5" customHeight="1" x14ac:dyDescent="0.2">
      <c r="P30880" s="75"/>
      <c r="Q30880" s="75"/>
      <c r="W30880" s="75"/>
      <c r="AD30880" s="77"/>
    </row>
    <row r="30881" spans="16:30" ht="4.5" customHeight="1" x14ac:dyDescent="0.2">
      <c r="P30881" s="75"/>
      <c r="Q30881" s="75"/>
      <c r="W30881" s="75"/>
      <c r="AD30881" s="77"/>
    </row>
    <row r="30882" spans="16:30" ht="4.5" customHeight="1" x14ac:dyDescent="0.2">
      <c r="P30882" s="75"/>
      <c r="Q30882" s="75"/>
      <c r="W30882" s="75"/>
      <c r="AD30882" s="77"/>
    </row>
    <row r="30883" spans="16:30" ht="4.5" customHeight="1" x14ac:dyDescent="0.2">
      <c r="P30883" s="75"/>
      <c r="Q30883" s="75"/>
      <c r="W30883" s="75"/>
      <c r="AD30883" s="77"/>
    </row>
    <row r="30884" spans="16:30" ht="4.5" customHeight="1" x14ac:dyDescent="0.2">
      <c r="P30884" s="75"/>
      <c r="Q30884" s="75"/>
      <c r="W30884" s="75"/>
      <c r="AD30884" s="77"/>
    </row>
    <row r="30885" spans="16:30" ht="4.5" customHeight="1" x14ac:dyDescent="0.2">
      <c r="P30885" s="75"/>
      <c r="Q30885" s="75"/>
      <c r="W30885" s="75"/>
      <c r="AD30885" s="77"/>
    </row>
    <row r="30886" spans="16:30" ht="4.5" customHeight="1" x14ac:dyDescent="0.2">
      <c r="P30886" s="75"/>
      <c r="Q30886" s="75"/>
      <c r="W30886" s="75"/>
      <c r="AD30886" s="77"/>
    </row>
    <row r="30887" spans="16:30" ht="4.5" customHeight="1" x14ac:dyDescent="0.2">
      <c r="P30887" s="75"/>
      <c r="Q30887" s="75"/>
      <c r="W30887" s="75"/>
      <c r="AD30887" s="77"/>
    </row>
    <row r="30888" spans="16:30" ht="4.5" customHeight="1" x14ac:dyDescent="0.2">
      <c r="P30888" s="75"/>
      <c r="Q30888" s="75"/>
      <c r="W30888" s="75"/>
      <c r="AD30888" s="77"/>
    </row>
    <row r="30889" spans="16:30" ht="4.5" customHeight="1" x14ac:dyDescent="0.2">
      <c r="P30889" s="75"/>
      <c r="Q30889" s="75"/>
      <c r="W30889" s="75"/>
      <c r="AD30889" s="77"/>
    </row>
    <row r="30890" spans="16:30" ht="4.5" customHeight="1" x14ac:dyDescent="0.2">
      <c r="P30890" s="75"/>
      <c r="Q30890" s="75"/>
      <c r="W30890" s="75"/>
      <c r="AD30890" s="77"/>
    </row>
    <row r="30891" spans="16:30" ht="4.5" customHeight="1" x14ac:dyDescent="0.2">
      <c r="P30891" s="75"/>
      <c r="Q30891" s="75"/>
      <c r="W30891" s="75"/>
      <c r="AD30891" s="77"/>
    </row>
    <row r="30892" spans="16:30" ht="4.5" customHeight="1" x14ac:dyDescent="0.2">
      <c r="P30892" s="75"/>
      <c r="Q30892" s="75"/>
      <c r="W30892" s="75"/>
      <c r="AD30892" s="77"/>
    </row>
    <row r="30893" spans="16:30" ht="4.5" customHeight="1" x14ac:dyDescent="0.2">
      <c r="P30893" s="75"/>
      <c r="Q30893" s="75"/>
      <c r="W30893" s="75"/>
      <c r="AD30893" s="77"/>
    </row>
    <row r="30894" spans="16:30" ht="4.5" customHeight="1" x14ac:dyDescent="0.2">
      <c r="P30894" s="75"/>
      <c r="Q30894" s="75"/>
      <c r="W30894" s="75"/>
      <c r="AD30894" s="77"/>
    </row>
    <row r="30895" spans="16:30" ht="4.5" customHeight="1" x14ac:dyDescent="0.2">
      <c r="P30895" s="75"/>
      <c r="Q30895" s="75"/>
      <c r="W30895" s="75"/>
      <c r="AD30895" s="77"/>
    </row>
    <row r="30896" spans="16:30" ht="4.5" customHeight="1" x14ac:dyDescent="0.2">
      <c r="P30896" s="75"/>
      <c r="Q30896" s="75"/>
      <c r="W30896" s="75"/>
      <c r="AD30896" s="77"/>
    </row>
    <row r="30897" spans="16:30" ht="4.5" customHeight="1" x14ac:dyDescent="0.2">
      <c r="P30897" s="75"/>
      <c r="Q30897" s="75"/>
      <c r="W30897" s="75"/>
      <c r="AD30897" s="77"/>
    </row>
    <row r="30898" spans="16:30" ht="4.5" customHeight="1" x14ac:dyDescent="0.2">
      <c r="P30898" s="75"/>
      <c r="Q30898" s="75"/>
      <c r="W30898" s="75"/>
      <c r="AD30898" s="77"/>
    </row>
    <row r="30899" spans="16:30" ht="4.5" customHeight="1" x14ac:dyDescent="0.2">
      <c r="P30899" s="75"/>
      <c r="Q30899" s="75"/>
      <c r="W30899" s="75"/>
      <c r="AD30899" s="77"/>
    </row>
    <row r="30900" spans="16:30" ht="4.5" customHeight="1" x14ac:dyDescent="0.2">
      <c r="P30900" s="75"/>
      <c r="Q30900" s="75"/>
      <c r="W30900" s="75"/>
      <c r="AD30900" s="77"/>
    </row>
    <row r="30901" spans="16:30" ht="4.5" customHeight="1" x14ac:dyDescent="0.2">
      <c r="P30901" s="75"/>
      <c r="Q30901" s="75"/>
      <c r="W30901" s="75"/>
      <c r="AD30901" s="77"/>
    </row>
    <row r="30902" spans="16:30" ht="4.5" customHeight="1" x14ac:dyDescent="0.2">
      <c r="P30902" s="75"/>
      <c r="Q30902" s="75"/>
      <c r="W30902" s="75"/>
      <c r="AD30902" s="77"/>
    </row>
    <row r="30903" spans="16:30" ht="4.5" customHeight="1" x14ac:dyDescent="0.2">
      <c r="P30903" s="75"/>
      <c r="Q30903" s="75"/>
      <c r="W30903" s="75"/>
      <c r="AD30903" s="77"/>
    </row>
    <row r="30904" spans="16:30" ht="4.5" customHeight="1" x14ac:dyDescent="0.2">
      <c r="P30904" s="75"/>
      <c r="Q30904" s="75"/>
      <c r="W30904" s="75"/>
      <c r="AD30904" s="77"/>
    </row>
    <row r="30905" spans="16:30" ht="4.5" customHeight="1" x14ac:dyDescent="0.2">
      <c r="P30905" s="75"/>
      <c r="Q30905" s="75"/>
      <c r="W30905" s="75"/>
      <c r="AD30905" s="77"/>
    </row>
    <row r="30906" spans="16:30" ht="4.5" customHeight="1" x14ac:dyDescent="0.2">
      <c r="P30906" s="75"/>
      <c r="Q30906" s="75"/>
      <c r="W30906" s="75"/>
      <c r="AD30906" s="77"/>
    </row>
    <row r="30907" spans="16:30" ht="4.5" customHeight="1" x14ac:dyDescent="0.2">
      <c r="P30907" s="75"/>
      <c r="Q30907" s="75"/>
      <c r="W30907" s="75"/>
      <c r="AD30907" s="77"/>
    </row>
    <row r="30908" spans="16:30" ht="4.5" customHeight="1" x14ac:dyDescent="0.2">
      <c r="P30908" s="75"/>
      <c r="Q30908" s="75"/>
      <c r="W30908" s="75"/>
      <c r="AD30908" s="77"/>
    </row>
    <row r="30909" spans="16:30" ht="4.5" customHeight="1" x14ac:dyDescent="0.2">
      <c r="P30909" s="75"/>
      <c r="Q30909" s="75"/>
      <c r="W30909" s="75"/>
      <c r="AD30909" s="77"/>
    </row>
    <row r="30910" spans="16:30" ht="4.5" customHeight="1" x14ac:dyDescent="0.2">
      <c r="P30910" s="75"/>
      <c r="Q30910" s="75"/>
      <c r="W30910" s="75"/>
      <c r="AD30910" s="77"/>
    </row>
    <row r="30911" spans="16:30" ht="4.5" customHeight="1" x14ac:dyDescent="0.2">
      <c r="P30911" s="75"/>
      <c r="Q30911" s="75"/>
      <c r="W30911" s="75"/>
      <c r="AD30911" s="77"/>
    </row>
    <row r="30912" spans="16:30" ht="4.5" customHeight="1" x14ac:dyDescent="0.2">
      <c r="P30912" s="75"/>
      <c r="Q30912" s="75"/>
      <c r="W30912" s="75"/>
      <c r="AD30912" s="77"/>
    </row>
    <row r="30913" spans="16:30" ht="4.5" customHeight="1" x14ac:dyDescent="0.2">
      <c r="P30913" s="75"/>
      <c r="Q30913" s="75"/>
      <c r="W30913" s="75"/>
      <c r="AD30913" s="77"/>
    </row>
    <row r="30914" spans="16:30" ht="4.5" customHeight="1" x14ac:dyDescent="0.2">
      <c r="P30914" s="75"/>
      <c r="Q30914" s="75"/>
      <c r="W30914" s="75"/>
      <c r="AD30914" s="77"/>
    </row>
    <row r="30915" spans="16:30" ht="4.5" customHeight="1" x14ac:dyDescent="0.2">
      <c r="P30915" s="75"/>
      <c r="Q30915" s="75"/>
      <c r="W30915" s="75"/>
      <c r="AD30915" s="77"/>
    </row>
    <row r="30916" spans="16:30" ht="4.5" customHeight="1" x14ac:dyDescent="0.2">
      <c r="P30916" s="75"/>
      <c r="Q30916" s="75"/>
      <c r="W30916" s="75"/>
      <c r="AD30916" s="77"/>
    </row>
    <row r="30917" spans="16:30" ht="4.5" customHeight="1" x14ac:dyDescent="0.2">
      <c r="P30917" s="75"/>
      <c r="Q30917" s="75"/>
      <c r="W30917" s="75"/>
      <c r="AD30917" s="77"/>
    </row>
    <row r="30918" spans="16:30" ht="4.5" customHeight="1" x14ac:dyDescent="0.2">
      <c r="P30918" s="75"/>
      <c r="Q30918" s="75"/>
      <c r="W30918" s="75"/>
      <c r="AD30918" s="77"/>
    </row>
    <row r="30919" spans="16:30" ht="4.5" customHeight="1" x14ac:dyDescent="0.2">
      <c r="P30919" s="75"/>
      <c r="Q30919" s="75"/>
      <c r="W30919" s="75"/>
      <c r="AD30919" s="77"/>
    </row>
    <row r="30920" spans="16:30" ht="4.5" customHeight="1" x14ac:dyDescent="0.2">
      <c r="P30920" s="75"/>
      <c r="Q30920" s="75"/>
      <c r="W30920" s="75"/>
      <c r="AD30920" s="77"/>
    </row>
    <row r="30921" spans="16:30" ht="4.5" customHeight="1" x14ac:dyDescent="0.2">
      <c r="P30921" s="75"/>
      <c r="Q30921" s="75"/>
      <c r="W30921" s="75"/>
      <c r="AD30921" s="77"/>
    </row>
    <row r="30922" spans="16:30" ht="4.5" customHeight="1" x14ac:dyDescent="0.2">
      <c r="P30922" s="75"/>
      <c r="Q30922" s="75"/>
      <c r="W30922" s="75"/>
      <c r="AD30922" s="77"/>
    </row>
    <row r="30923" spans="16:30" ht="4.5" customHeight="1" x14ac:dyDescent="0.2">
      <c r="P30923" s="75"/>
      <c r="Q30923" s="75"/>
      <c r="W30923" s="75"/>
      <c r="AD30923" s="77"/>
    </row>
    <row r="30924" spans="16:30" ht="4.5" customHeight="1" x14ac:dyDescent="0.2">
      <c r="P30924" s="75"/>
      <c r="Q30924" s="75"/>
      <c r="W30924" s="75"/>
      <c r="AD30924" s="77"/>
    </row>
    <row r="30925" spans="16:30" ht="4.5" customHeight="1" x14ac:dyDescent="0.2">
      <c r="P30925" s="75"/>
      <c r="Q30925" s="75"/>
      <c r="W30925" s="75"/>
      <c r="AD30925" s="77"/>
    </row>
    <row r="30926" spans="16:30" ht="4.5" customHeight="1" x14ac:dyDescent="0.2">
      <c r="P30926" s="75"/>
      <c r="Q30926" s="75"/>
      <c r="W30926" s="75"/>
      <c r="AD30926" s="77"/>
    </row>
    <row r="30927" spans="16:30" ht="4.5" customHeight="1" x14ac:dyDescent="0.2">
      <c r="P30927" s="75"/>
      <c r="Q30927" s="75"/>
      <c r="W30927" s="75"/>
      <c r="AD30927" s="77"/>
    </row>
    <row r="30928" spans="16:30" ht="4.5" customHeight="1" x14ac:dyDescent="0.2">
      <c r="P30928" s="75"/>
      <c r="Q30928" s="75"/>
      <c r="W30928" s="75"/>
      <c r="AD30928" s="77"/>
    </row>
    <row r="30929" spans="16:30" ht="4.5" customHeight="1" x14ac:dyDescent="0.2">
      <c r="P30929" s="75"/>
      <c r="Q30929" s="75"/>
      <c r="W30929" s="75"/>
      <c r="AD30929" s="77"/>
    </row>
    <row r="30930" spans="16:30" ht="4.5" customHeight="1" x14ac:dyDescent="0.2">
      <c r="P30930" s="75"/>
      <c r="Q30930" s="75"/>
      <c r="W30930" s="75"/>
      <c r="AD30930" s="77"/>
    </row>
    <row r="30931" spans="16:30" ht="4.5" customHeight="1" x14ac:dyDescent="0.2">
      <c r="P30931" s="75"/>
      <c r="Q30931" s="75"/>
      <c r="W30931" s="75"/>
      <c r="AD30931" s="77"/>
    </row>
    <row r="30932" spans="16:30" ht="4.5" customHeight="1" x14ac:dyDescent="0.2">
      <c r="P30932" s="75"/>
      <c r="Q30932" s="75"/>
      <c r="W30932" s="75"/>
      <c r="AD30932" s="77"/>
    </row>
    <row r="30933" spans="16:30" ht="4.5" customHeight="1" x14ac:dyDescent="0.2">
      <c r="P30933" s="75"/>
      <c r="Q30933" s="75"/>
      <c r="W30933" s="75"/>
      <c r="AD30933" s="77"/>
    </row>
    <row r="30934" spans="16:30" ht="4.5" customHeight="1" x14ac:dyDescent="0.2">
      <c r="P30934" s="75"/>
      <c r="Q30934" s="75"/>
      <c r="W30934" s="75"/>
      <c r="AD30934" s="77"/>
    </row>
    <row r="30935" spans="16:30" ht="4.5" customHeight="1" x14ac:dyDescent="0.2">
      <c r="P30935" s="75"/>
      <c r="Q30935" s="75"/>
      <c r="W30935" s="75"/>
      <c r="AD30935" s="77"/>
    </row>
    <row r="30936" spans="16:30" ht="4.5" customHeight="1" x14ac:dyDescent="0.2">
      <c r="P30936" s="75"/>
      <c r="Q30936" s="75"/>
      <c r="W30936" s="75"/>
      <c r="AD30936" s="77"/>
    </row>
    <row r="30937" spans="16:30" ht="4.5" customHeight="1" x14ac:dyDescent="0.2">
      <c r="P30937" s="75"/>
      <c r="Q30937" s="75"/>
      <c r="W30937" s="75"/>
      <c r="AD30937" s="77"/>
    </row>
    <row r="30938" spans="16:30" ht="4.5" customHeight="1" x14ac:dyDescent="0.2">
      <c r="P30938" s="75"/>
      <c r="Q30938" s="75"/>
      <c r="W30938" s="75"/>
      <c r="AD30938" s="77"/>
    </row>
    <row r="30939" spans="16:30" ht="4.5" customHeight="1" x14ac:dyDescent="0.2">
      <c r="P30939" s="75"/>
      <c r="Q30939" s="75"/>
      <c r="W30939" s="75"/>
      <c r="AD30939" s="77"/>
    </row>
    <row r="30940" spans="16:30" ht="4.5" customHeight="1" x14ac:dyDescent="0.2">
      <c r="P30940" s="75"/>
      <c r="Q30940" s="75"/>
      <c r="W30940" s="75"/>
      <c r="AD30940" s="77"/>
    </row>
    <row r="30941" spans="16:30" ht="4.5" customHeight="1" x14ac:dyDescent="0.2">
      <c r="P30941" s="75"/>
      <c r="Q30941" s="75"/>
      <c r="W30941" s="75"/>
      <c r="AD30941" s="77"/>
    </row>
    <row r="30942" spans="16:30" ht="4.5" customHeight="1" x14ac:dyDescent="0.2">
      <c r="P30942" s="75"/>
      <c r="Q30942" s="75"/>
      <c r="W30942" s="75"/>
      <c r="AD30942" s="77"/>
    </row>
    <row r="30943" spans="16:30" ht="4.5" customHeight="1" x14ac:dyDescent="0.2">
      <c r="P30943" s="75"/>
      <c r="Q30943" s="75"/>
      <c r="W30943" s="75"/>
      <c r="AD30943" s="77"/>
    </row>
    <row r="30944" spans="16:30" ht="4.5" customHeight="1" x14ac:dyDescent="0.2">
      <c r="P30944" s="75"/>
      <c r="Q30944" s="75"/>
      <c r="W30944" s="75"/>
      <c r="AD30944" s="77"/>
    </row>
    <row r="30945" spans="16:30" ht="4.5" customHeight="1" x14ac:dyDescent="0.2">
      <c r="P30945" s="75"/>
      <c r="Q30945" s="75"/>
      <c r="W30945" s="75"/>
      <c r="AD30945" s="77"/>
    </row>
    <row r="30946" spans="16:30" ht="4.5" customHeight="1" x14ac:dyDescent="0.2">
      <c r="P30946" s="75"/>
      <c r="Q30946" s="75"/>
      <c r="W30946" s="75"/>
      <c r="AD30946" s="77"/>
    </row>
    <row r="30947" spans="16:30" ht="4.5" customHeight="1" x14ac:dyDescent="0.2">
      <c r="P30947" s="75"/>
      <c r="Q30947" s="75"/>
      <c r="W30947" s="75"/>
      <c r="AD30947" s="77"/>
    </row>
    <row r="30948" spans="16:30" ht="4.5" customHeight="1" x14ac:dyDescent="0.2">
      <c r="P30948" s="75"/>
      <c r="Q30948" s="75"/>
      <c r="W30948" s="75"/>
      <c r="AD30948" s="77"/>
    </row>
    <row r="30949" spans="16:30" ht="4.5" customHeight="1" x14ac:dyDescent="0.2">
      <c r="P30949" s="75"/>
      <c r="Q30949" s="75"/>
      <c r="W30949" s="75"/>
      <c r="AD30949" s="77"/>
    </row>
    <row r="30950" spans="16:30" ht="4.5" customHeight="1" x14ac:dyDescent="0.2">
      <c r="P30950" s="75"/>
      <c r="Q30950" s="75"/>
      <c r="W30950" s="75"/>
      <c r="AD30950" s="77"/>
    </row>
    <row r="30951" spans="16:30" ht="4.5" customHeight="1" x14ac:dyDescent="0.2">
      <c r="P30951" s="75"/>
      <c r="Q30951" s="75"/>
      <c r="W30951" s="75"/>
      <c r="AD30951" s="77"/>
    </row>
    <row r="30952" spans="16:30" ht="4.5" customHeight="1" x14ac:dyDescent="0.2">
      <c r="P30952" s="75"/>
      <c r="Q30952" s="75"/>
      <c r="W30952" s="75"/>
      <c r="AD30952" s="77"/>
    </row>
    <row r="30953" spans="16:30" ht="4.5" customHeight="1" x14ac:dyDescent="0.2">
      <c r="P30953" s="75"/>
      <c r="Q30953" s="75"/>
      <c r="W30953" s="75"/>
      <c r="AD30953" s="77"/>
    </row>
    <row r="30954" spans="16:30" ht="4.5" customHeight="1" x14ac:dyDescent="0.2">
      <c r="P30954" s="75"/>
      <c r="Q30954" s="75"/>
      <c r="W30954" s="75"/>
      <c r="AD30954" s="77"/>
    </row>
    <row r="30955" spans="16:30" ht="4.5" customHeight="1" x14ac:dyDescent="0.2">
      <c r="P30955" s="75"/>
      <c r="Q30955" s="75"/>
      <c r="W30955" s="75"/>
      <c r="AD30955" s="77"/>
    </row>
    <row r="30956" spans="16:30" ht="4.5" customHeight="1" x14ac:dyDescent="0.2">
      <c r="P30956" s="75"/>
      <c r="Q30956" s="75"/>
      <c r="W30956" s="75"/>
      <c r="AD30956" s="77"/>
    </row>
    <row r="30957" spans="16:30" ht="4.5" customHeight="1" x14ac:dyDescent="0.2">
      <c r="P30957" s="75"/>
      <c r="Q30957" s="75"/>
      <c r="W30957" s="75"/>
      <c r="AD30957" s="77"/>
    </row>
    <row r="30958" spans="16:30" ht="4.5" customHeight="1" x14ac:dyDescent="0.2">
      <c r="P30958" s="75"/>
      <c r="Q30958" s="75"/>
      <c r="W30958" s="75"/>
      <c r="AD30958" s="77"/>
    </row>
    <row r="30959" spans="16:30" ht="4.5" customHeight="1" x14ac:dyDescent="0.2">
      <c r="P30959" s="75"/>
      <c r="Q30959" s="75"/>
      <c r="W30959" s="75"/>
      <c r="AD30959" s="77"/>
    </row>
    <row r="30960" spans="16:30" ht="4.5" customHeight="1" x14ac:dyDescent="0.2">
      <c r="P30960" s="75"/>
      <c r="Q30960" s="75"/>
      <c r="W30960" s="75"/>
      <c r="AD30960" s="77"/>
    </row>
    <row r="30961" spans="16:30" ht="4.5" customHeight="1" x14ac:dyDescent="0.2">
      <c r="P30961" s="75"/>
      <c r="Q30961" s="75"/>
      <c r="W30961" s="75"/>
      <c r="AD30961" s="77"/>
    </row>
    <row r="30962" spans="16:30" ht="4.5" customHeight="1" x14ac:dyDescent="0.2">
      <c r="P30962" s="75"/>
      <c r="Q30962" s="75"/>
      <c r="W30962" s="75"/>
      <c r="AD30962" s="77"/>
    </row>
    <row r="30963" spans="16:30" ht="4.5" customHeight="1" x14ac:dyDescent="0.2">
      <c r="P30963" s="75"/>
      <c r="Q30963" s="75"/>
      <c r="W30963" s="75"/>
      <c r="AD30963" s="77"/>
    </row>
    <row r="30964" spans="16:30" ht="4.5" customHeight="1" x14ac:dyDescent="0.2">
      <c r="P30964" s="75"/>
      <c r="Q30964" s="75"/>
      <c r="W30964" s="75"/>
      <c r="AD30964" s="77"/>
    </row>
    <row r="30965" spans="16:30" ht="4.5" customHeight="1" x14ac:dyDescent="0.2">
      <c r="P30965" s="75"/>
      <c r="Q30965" s="75"/>
      <c r="W30965" s="75"/>
      <c r="AD30965" s="77"/>
    </row>
    <row r="30966" spans="16:30" ht="4.5" customHeight="1" x14ac:dyDescent="0.2">
      <c r="P30966" s="75"/>
      <c r="Q30966" s="75"/>
      <c r="W30966" s="75"/>
      <c r="AD30966" s="77"/>
    </row>
    <row r="30967" spans="16:30" ht="4.5" customHeight="1" x14ac:dyDescent="0.2">
      <c r="P30967" s="75"/>
      <c r="Q30967" s="75"/>
      <c r="W30967" s="75"/>
      <c r="AD30967" s="77"/>
    </row>
    <row r="30968" spans="16:30" ht="4.5" customHeight="1" x14ac:dyDescent="0.2">
      <c r="P30968" s="75"/>
      <c r="Q30968" s="75"/>
      <c r="W30968" s="75"/>
      <c r="AD30968" s="77"/>
    </row>
    <row r="30969" spans="16:30" ht="4.5" customHeight="1" x14ac:dyDescent="0.2">
      <c r="P30969" s="75"/>
      <c r="Q30969" s="75"/>
      <c r="W30969" s="75"/>
      <c r="AD30969" s="77"/>
    </row>
    <row r="30970" spans="16:30" ht="4.5" customHeight="1" x14ac:dyDescent="0.2">
      <c r="P30970" s="75"/>
      <c r="Q30970" s="75"/>
      <c r="W30970" s="75"/>
      <c r="AD30970" s="77"/>
    </row>
    <row r="30971" spans="16:30" ht="4.5" customHeight="1" x14ac:dyDescent="0.2">
      <c r="P30971" s="75"/>
      <c r="Q30971" s="75"/>
      <c r="W30971" s="75"/>
      <c r="AD30971" s="77"/>
    </row>
    <row r="30972" spans="16:30" ht="4.5" customHeight="1" x14ac:dyDescent="0.2">
      <c r="P30972" s="75"/>
      <c r="Q30972" s="75"/>
      <c r="W30972" s="75"/>
      <c r="AD30972" s="77"/>
    </row>
    <row r="30973" spans="16:30" ht="4.5" customHeight="1" x14ac:dyDescent="0.2">
      <c r="P30973" s="75"/>
      <c r="Q30973" s="75"/>
      <c r="W30973" s="75"/>
      <c r="AD30973" s="77"/>
    </row>
    <row r="30974" spans="16:30" ht="4.5" customHeight="1" x14ac:dyDescent="0.2">
      <c r="P30974" s="75"/>
      <c r="Q30974" s="75"/>
      <c r="W30974" s="75"/>
      <c r="AD30974" s="77"/>
    </row>
    <row r="30975" spans="16:30" ht="4.5" customHeight="1" x14ac:dyDescent="0.2">
      <c r="P30975" s="75"/>
      <c r="Q30975" s="75"/>
      <c r="W30975" s="75"/>
      <c r="AD30975" s="77"/>
    </row>
    <row r="30976" spans="16:30" ht="4.5" customHeight="1" x14ac:dyDescent="0.2">
      <c r="P30976" s="75"/>
      <c r="Q30976" s="75"/>
      <c r="W30976" s="75"/>
      <c r="AD30976" s="77"/>
    </row>
    <row r="30977" spans="16:30" ht="4.5" customHeight="1" x14ac:dyDescent="0.2">
      <c r="P30977" s="75"/>
      <c r="Q30977" s="75"/>
      <c r="W30977" s="75"/>
      <c r="AD30977" s="77"/>
    </row>
    <row r="30978" spans="16:30" ht="4.5" customHeight="1" x14ac:dyDescent="0.2">
      <c r="P30978" s="75"/>
      <c r="Q30978" s="75"/>
      <c r="W30978" s="75"/>
      <c r="AD30978" s="77"/>
    </row>
    <row r="30979" spans="16:30" ht="4.5" customHeight="1" x14ac:dyDescent="0.2">
      <c r="P30979" s="75"/>
      <c r="Q30979" s="75"/>
      <c r="W30979" s="75"/>
      <c r="AD30979" s="77"/>
    </row>
    <row r="30980" spans="16:30" ht="4.5" customHeight="1" x14ac:dyDescent="0.2">
      <c r="P30980" s="75"/>
      <c r="Q30980" s="75"/>
      <c r="W30980" s="75"/>
      <c r="AD30980" s="77"/>
    </row>
    <row r="30981" spans="16:30" ht="4.5" customHeight="1" x14ac:dyDescent="0.2">
      <c r="P30981" s="75"/>
      <c r="Q30981" s="75"/>
      <c r="W30981" s="75"/>
      <c r="AD30981" s="77"/>
    </row>
    <row r="30982" spans="16:30" ht="4.5" customHeight="1" x14ac:dyDescent="0.2">
      <c r="P30982" s="75"/>
      <c r="Q30982" s="75"/>
      <c r="W30982" s="75"/>
      <c r="AD30982" s="77"/>
    </row>
    <row r="30983" spans="16:30" ht="4.5" customHeight="1" x14ac:dyDescent="0.2">
      <c r="P30983" s="75"/>
      <c r="Q30983" s="75"/>
      <c r="W30983" s="75"/>
      <c r="AD30983" s="77"/>
    </row>
    <row r="30984" spans="16:30" ht="4.5" customHeight="1" x14ac:dyDescent="0.2">
      <c r="P30984" s="75"/>
      <c r="Q30984" s="75"/>
      <c r="W30984" s="75"/>
      <c r="AD30984" s="77"/>
    </row>
    <row r="30985" spans="16:30" ht="4.5" customHeight="1" x14ac:dyDescent="0.2">
      <c r="P30985" s="75"/>
      <c r="Q30985" s="75"/>
      <c r="W30985" s="75"/>
      <c r="AD30985" s="77"/>
    </row>
    <row r="30986" spans="16:30" ht="4.5" customHeight="1" x14ac:dyDescent="0.2">
      <c r="P30986" s="75"/>
      <c r="Q30986" s="75"/>
      <c r="W30986" s="75"/>
      <c r="AD30986" s="77"/>
    </row>
    <row r="30987" spans="16:30" ht="4.5" customHeight="1" x14ac:dyDescent="0.2">
      <c r="P30987" s="75"/>
      <c r="Q30987" s="75"/>
      <c r="W30987" s="75"/>
      <c r="AD30987" s="77"/>
    </row>
    <row r="30988" spans="16:30" ht="4.5" customHeight="1" x14ac:dyDescent="0.2">
      <c r="P30988" s="75"/>
      <c r="Q30988" s="75"/>
      <c r="W30988" s="75"/>
      <c r="AD30988" s="77"/>
    </row>
    <row r="30989" spans="16:30" ht="4.5" customHeight="1" x14ac:dyDescent="0.2">
      <c r="P30989" s="75"/>
      <c r="Q30989" s="75"/>
      <c r="W30989" s="75"/>
      <c r="AD30989" s="77"/>
    </row>
    <row r="30990" spans="16:30" ht="4.5" customHeight="1" x14ac:dyDescent="0.2">
      <c r="P30990" s="75"/>
      <c r="Q30990" s="75"/>
      <c r="W30990" s="75"/>
      <c r="AD30990" s="77"/>
    </row>
    <row r="30991" spans="16:30" ht="4.5" customHeight="1" x14ac:dyDescent="0.2">
      <c r="P30991" s="75"/>
      <c r="Q30991" s="75"/>
      <c r="W30991" s="75"/>
      <c r="AD30991" s="77"/>
    </row>
    <row r="30992" spans="16:30" ht="4.5" customHeight="1" x14ac:dyDescent="0.2">
      <c r="P30992" s="75"/>
      <c r="Q30992" s="75"/>
      <c r="W30992" s="75"/>
      <c r="AD30992" s="77"/>
    </row>
    <row r="30993" spans="16:30" ht="4.5" customHeight="1" x14ac:dyDescent="0.2">
      <c r="P30993" s="75"/>
      <c r="Q30993" s="75"/>
      <c r="W30993" s="75"/>
      <c r="AD30993" s="77"/>
    </row>
    <row r="30994" spans="16:30" ht="4.5" customHeight="1" x14ac:dyDescent="0.2">
      <c r="P30994" s="75"/>
      <c r="Q30994" s="75"/>
      <c r="W30994" s="75"/>
      <c r="AD30994" s="77"/>
    </row>
    <row r="30995" spans="16:30" ht="4.5" customHeight="1" x14ac:dyDescent="0.2">
      <c r="P30995" s="75"/>
      <c r="Q30995" s="75"/>
      <c r="W30995" s="75"/>
      <c r="AD30995" s="77"/>
    </row>
    <row r="30996" spans="16:30" ht="4.5" customHeight="1" x14ac:dyDescent="0.2">
      <c r="P30996" s="75"/>
      <c r="Q30996" s="75"/>
      <c r="W30996" s="75"/>
      <c r="AD30996" s="77"/>
    </row>
    <row r="30997" spans="16:30" ht="4.5" customHeight="1" x14ac:dyDescent="0.2">
      <c r="P30997" s="75"/>
      <c r="Q30997" s="75"/>
      <c r="W30997" s="75"/>
      <c r="AD30997" s="77"/>
    </row>
    <row r="30998" spans="16:30" ht="4.5" customHeight="1" x14ac:dyDescent="0.2">
      <c r="P30998" s="75"/>
      <c r="Q30998" s="75"/>
      <c r="W30998" s="75"/>
      <c r="AD30998" s="77"/>
    </row>
    <row r="30999" spans="16:30" ht="4.5" customHeight="1" x14ac:dyDescent="0.2">
      <c r="P30999" s="75"/>
      <c r="Q30999" s="75"/>
      <c r="W30999" s="75"/>
      <c r="AD30999" s="77"/>
    </row>
    <row r="31000" spans="16:30" ht="4.5" customHeight="1" x14ac:dyDescent="0.2">
      <c r="P31000" s="75"/>
      <c r="Q31000" s="75"/>
      <c r="W31000" s="75"/>
      <c r="AD31000" s="77"/>
    </row>
    <row r="31001" spans="16:30" ht="4.5" customHeight="1" x14ac:dyDescent="0.2">
      <c r="P31001" s="75"/>
      <c r="Q31001" s="75"/>
      <c r="W31001" s="75"/>
      <c r="AD31001" s="77"/>
    </row>
    <row r="31002" spans="16:30" ht="4.5" customHeight="1" x14ac:dyDescent="0.2">
      <c r="P31002" s="75"/>
      <c r="Q31002" s="75"/>
      <c r="W31002" s="75"/>
      <c r="AD31002" s="77"/>
    </row>
    <row r="31003" spans="16:30" ht="4.5" customHeight="1" x14ac:dyDescent="0.2">
      <c r="P31003" s="75"/>
      <c r="Q31003" s="75"/>
      <c r="W31003" s="75"/>
      <c r="AD31003" s="77"/>
    </row>
    <row r="31004" spans="16:30" ht="4.5" customHeight="1" x14ac:dyDescent="0.2">
      <c r="P31004" s="75"/>
      <c r="Q31004" s="75"/>
      <c r="W31004" s="75"/>
      <c r="AD31004" s="77"/>
    </row>
    <row r="31005" spans="16:30" ht="4.5" customHeight="1" x14ac:dyDescent="0.2">
      <c r="P31005" s="75"/>
      <c r="Q31005" s="75"/>
      <c r="W31005" s="75"/>
      <c r="AD31005" s="77"/>
    </row>
    <row r="31006" spans="16:30" ht="4.5" customHeight="1" x14ac:dyDescent="0.2">
      <c r="P31006" s="75"/>
      <c r="Q31006" s="75"/>
      <c r="W31006" s="75"/>
      <c r="AD31006" s="77"/>
    </row>
    <row r="31007" spans="16:30" ht="4.5" customHeight="1" x14ac:dyDescent="0.2">
      <c r="P31007" s="75"/>
      <c r="Q31007" s="75"/>
      <c r="W31007" s="75"/>
      <c r="AD31007" s="77"/>
    </row>
    <row r="31008" spans="16:30" ht="4.5" customHeight="1" x14ac:dyDescent="0.2">
      <c r="P31008" s="75"/>
      <c r="Q31008" s="75"/>
      <c r="W31008" s="75"/>
      <c r="AD31008" s="77"/>
    </row>
    <row r="31009" spans="16:30" ht="4.5" customHeight="1" x14ac:dyDescent="0.2">
      <c r="P31009" s="75"/>
      <c r="Q31009" s="75"/>
      <c r="W31009" s="75"/>
      <c r="AD31009" s="77"/>
    </row>
    <row r="31010" spans="16:30" ht="4.5" customHeight="1" x14ac:dyDescent="0.2">
      <c r="P31010" s="75"/>
      <c r="Q31010" s="75"/>
      <c r="W31010" s="75"/>
      <c r="AD31010" s="77"/>
    </row>
    <row r="31011" spans="16:30" ht="4.5" customHeight="1" x14ac:dyDescent="0.2">
      <c r="P31011" s="75"/>
      <c r="Q31011" s="75"/>
      <c r="W31011" s="75"/>
      <c r="AD31011" s="77"/>
    </row>
    <row r="31012" spans="16:30" ht="4.5" customHeight="1" x14ac:dyDescent="0.2">
      <c r="P31012" s="75"/>
      <c r="Q31012" s="75"/>
      <c r="W31012" s="75"/>
      <c r="AD31012" s="77"/>
    </row>
    <row r="31013" spans="16:30" ht="4.5" customHeight="1" x14ac:dyDescent="0.2">
      <c r="P31013" s="75"/>
      <c r="Q31013" s="75"/>
      <c r="W31013" s="75"/>
      <c r="AD31013" s="77"/>
    </row>
    <row r="31014" spans="16:30" ht="4.5" customHeight="1" x14ac:dyDescent="0.2">
      <c r="P31014" s="75"/>
      <c r="Q31014" s="75"/>
      <c r="W31014" s="75"/>
      <c r="AD31014" s="77"/>
    </row>
    <row r="31015" spans="16:30" ht="4.5" customHeight="1" x14ac:dyDescent="0.2">
      <c r="P31015" s="75"/>
      <c r="Q31015" s="75"/>
      <c r="W31015" s="75"/>
      <c r="AD31015" s="77"/>
    </row>
    <row r="31016" spans="16:30" ht="4.5" customHeight="1" x14ac:dyDescent="0.2">
      <c r="P31016" s="75"/>
      <c r="Q31016" s="75"/>
      <c r="W31016" s="75"/>
      <c r="AD31016" s="77"/>
    </row>
    <row r="31017" spans="16:30" ht="4.5" customHeight="1" x14ac:dyDescent="0.2">
      <c r="P31017" s="75"/>
      <c r="Q31017" s="75"/>
      <c r="W31017" s="75"/>
      <c r="AD31017" s="77"/>
    </row>
    <row r="31018" spans="16:30" ht="4.5" customHeight="1" x14ac:dyDescent="0.2">
      <c r="P31018" s="75"/>
      <c r="Q31018" s="75"/>
      <c r="W31018" s="75"/>
      <c r="AD31018" s="77"/>
    </row>
    <row r="31019" spans="16:30" ht="4.5" customHeight="1" x14ac:dyDescent="0.2">
      <c r="P31019" s="75"/>
      <c r="Q31019" s="75"/>
      <c r="W31019" s="75"/>
      <c r="AD31019" s="77"/>
    </row>
    <row r="31020" spans="16:30" ht="4.5" customHeight="1" x14ac:dyDescent="0.2">
      <c r="P31020" s="75"/>
      <c r="Q31020" s="75"/>
      <c r="W31020" s="75"/>
      <c r="AD31020" s="77"/>
    </row>
    <row r="31021" spans="16:30" ht="4.5" customHeight="1" x14ac:dyDescent="0.2">
      <c r="P31021" s="75"/>
      <c r="Q31021" s="75"/>
      <c r="W31021" s="75"/>
      <c r="AD31021" s="77"/>
    </row>
    <row r="31022" spans="16:30" ht="4.5" customHeight="1" x14ac:dyDescent="0.2">
      <c r="P31022" s="75"/>
      <c r="Q31022" s="75"/>
      <c r="W31022" s="75"/>
      <c r="AD31022" s="77"/>
    </row>
    <row r="31023" spans="16:30" ht="4.5" customHeight="1" x14ac:dyDescent="0.2">
      <c r="P31023" s="75"/>
      <c r="Q31023" s="75"/>
      <c r="W31023" s="75"/>
      <c r="AD31023" s="77"/>
    </row>
    <row r="31024" spans="16:30" ht="4.5" customHeight="1" x14ac:dyDescent="0.2">
      <c r="P31024" s="75"/>
      <c r="Q31024" s="75"/>
      <c r="W31024" s="75"/>
      <c r="AD31024" s="77"/>
    </row>
    <row r="31025" spans="16:30" ht="4.5" customHeight="1" x14ac:dyDescent="0.2">
      <c r="P31025" s="75"/>
      <c r="Q31025" s="75"/>
      <c r="W31025" s="75"/>
      <c r="AD31025" s="77"/>
    </row>
    <row r="31026" spans="16:30" ht="4.5" customHeight="1" x14ac:dyDescent="0.2">
      <c r="P31026" s="75"/>
      <c r="Q31026" s="75"/>
      <c r="W31026" s="75"/>
      <c r="AD31026" s="77"/>
    </row>
    <row r="31027" spans="16:30" ht="4.5" customHeight="1" x14ac:dyDescent="0.2">
      <c r="P31027" s="75"/>
      <c r="Q31027" s="75"/>
      <c r="W31027" s="75"/>
      <c r="AD31027" s="77"/>
    </row>
    <row r="31028" spans="16:30" ht="4.5" customHeight="1" x14ac:dyDescent="0.2">
      <c r="P31028" s="75"/>
      <c r="Q31028" s="75"/>
      <c r="W31028" s="75"/>
      <c r="AD31028" s="77"/>
    </row>
    <row r="31029" spans="16:30" ht="4.5" customHeight="1" x14ac:dyDescent="0.2">
      <c r="P31029" s="75"/>
      <c r="Q31029" s="75"/>
      <c r="W31029" s="75"/>
      <c r="AD31029" s="77"/>
    </row>
    <row r="31030" spans="16:30" ht="4.5" customHeight="1" x14ac:dyDescent="0.2">
      <c r="P31030" s="75"/>
      <c r="Q31030" s="75"/>
      <c r="W31030" s="75"/>
      <c r="AD31030" s="77"/>
    </row>
    <row r="31031" spans="16:30" ht="4.5" customHeight="1" x14ac:dyDescent="0.2">
      <c r="P31031" s="75"/>
      <c r="Q31031" s="75"/>
      <c r="W31031" s="75"/>
      <c r="AD31031" s="77"/>
    </row>
    <row r="31032" spans="16:30" ht="4.5" customHeight="1" x14ac:dyDescent="0.2">
      <c r="P31032" s="75"/>
      <c r="Q31032" s="75"/>
      <c r="W31032" s="75"/>
      <c r="AD31032" s="77"/>
    </row>
    <row r="31033" spans="16:30" ht="4.5" customHeight="1" x14ac:dyDescent="0.2">
      <c r="P31033" s="75"/>
      <c r="Q31033" s="75"/>
      <c r="W31033" s="75"/>
      <c r="AD31033" s="77"/>
    </row>
    <row r="31034" spans="16:30" ht="4.5" customHeight="1" x14ac:dyDescent="0.2">
      <c r="P31034" s="75"/>
      <c r="Q31034" s="75"/>
      <c r="W31034" s="75"/>
      <c r="AD31034" s="77"/>
    </row>
    <row r="31035" spans="16:30" ht="4.5" customHeight="1" x14ac:dyDescent="0.2">
      <c r="P31035" s="75"/>
      <c r="Q31035" s="75"/>
      <c r="W31035" s="75"/>
      <c r="AD31035" s="77"/>
    </row>
    <row r="31036" spans="16:30" ht="4.5" customHeight="1" x14ac:dyDescent="0.2">
      <c r="P31036" s="75"/>
      <c r="Q31036" s="75"/>
      <c r="W31036" s="75"/>
      <c r="AD31036" s="77"/>
    </row>
    <row r="31037" spans="16:30" ht="4.5" customHeight="1" x14ac:dyDescent="0.2">
      <c r="P31037" s="75"/>
      <c r="Q31037" s="75"/>
      <c r="W31037" s="75"/>
      <c r="AD31037" s="77"/>
    </row>
    <row r="31038" spans="16:30" ht="4.5" customHeight="1" x14ac:dyDescent="0.2">
      <c r="P31038" s="75"/>
      <c r="Q31038" s="75"/>
      <c r="W31038" s="75"/>
      <c r="AD31038" s="77"/>
    </row>
    <row r="31039" spans="16:30" ht="4.5" customHeight="1" x14ac:dyDescent="0.2">
      <c r="P31039" s="75"/>
      <c r="Q31039" s="75"/>
      <c r="W31039" s="75"/>
      <c r="AD31039" s="77"/>
    </row>
    <row r="31040" spans="16:30" ht="4.5" customHeight="1" x14ac:dyDescent="0.2">
      <c r="P31040" s="75"/>
      <c r="Q31040" s="75"/>
      <c r="W31040" s="75"/>
      <c r="AD31040" s="77"/>
    </row>
    <row r="31041" spans="16:30" ht="4.5" customHeight="1" x14ac:dyDescent="0.2">
      <c r="P31041" s="75"/>
      <c r="Q31041" s="75"/>
      <c r="W31041" s="75"/>
      <c r="AD31041" s="77"/>
    </row>
    <row r="31042" spans="16:30" ht="4.5" customHeight="1" x14ac:dyDescent="0.2">
      <c r="P31042" s="75"/>
      <c r="Q31042" s="75"/>
      <c r="W31042" s="75"/>
      <c r="AD31042" s="77"/>
    </row>
    <row r="31043" spans="16:30" ht="4.5" customHeight="1" x14ac:dyDescent="0.2">
      <c r="P31043" s="75"/>
      <c r="Q31043" s="75"/>
      <c r="W31043" s="75"/>
      <c r="AD31043" s="77"/>
    </row>
    <row r="31044" spans="16:30" ht="4.5" customHeight="1" x14ac:dyDescent="0.2">
      <c r="P31044" s="75"/>
      <c r="Q31044" s="75"/>
      <c r="W31044" s="75"/>
      <c r="AD31044" s="77"/>
    </row>
    <row r="31045" spans="16:30" ht="4.5" customHeight="1" x14ac:dyDescent="0.2">
      <c r="P31045" s="75"/>
      <c r="Q31045" s="75"/>
      <c r="W31045" s="75"/>
      <c r="AD31045" s="77"/>
    </row>
    <row r="31046" spans="16:30" ht="4.5" customHeight="1" x14ac:dyDescent="0.2">
      <c r="P31046" s="75"/>
      <c r="Q31046" s="75"/>
      <c r="W31046" s="75"/>
      <c r="AD31046" s="77"/>
    </row>
    <row r="31047" spans="16:30" ht="4.5" customHeight="1" x14ac:dyDescent="0.2">
      <c r="P31047" s="75"/>
      <c r="Q31047" s="75"/>
      <c r="W31047" s="75"/>
      <c r="AD31047" s="77"/>
    </row>
    <row r="31048" spans="16:30" ht="4.5" customHeight="1" x14ac:dyDescent="0.2">
      <c r="P31048" s="75"/>
      <c r="Q31048" s="75"/>
      <c r="W31048" s="75"/>
      <c r="AD31048" s="77"/>
    </row>
    <row r="31049" spans="16:30" ht="4.5" customHeight="1" x14ac:dyDescent="0.2">
      <c r="P31049" s="75"/>
      <c r="Q31049" s="75"/>
      <c r="W31049" s="75"/>
      <c r="AD31049" s="77"/>
    </row>
    <row r="31050" spans="16:30" ht="4.5" customHeight="1" x14ac:dyDescent="0.2">
      <c r="P31050" s="75"/>
      <c r="Q31050" s="75"/>
      <c r="W31050" s="75"/>
      <c r="AD31050" s="77"/>
    </row>
    <row r="31051" spans="16:30" ht="4.5" customHeight="1" x14ac:dyDescent="0.2">
      <c r="P31051" s="75"/>
      <c r="Q31051" s="75"/>
      <c r="W31051" s="75"/>
      <c r="AD31051" s="77"/>
    </row>
    <row r="31052" spans="16:30" ht="4.5" customHeight="1" x14ac:dyDescent="0.2">
      <c r="P31052" s="75"/>
      <c r="Q31052" s="75"/>
      <c r="W31052" s="75"/>
      <c r="AD31052" s="77"/>
    </row>
    <row r="31053" spans="16:30" ht="4.5" customHeight="1" x14ac:dyDescent="0.2">
      <c r="P31053" s="75"/>
      <c r="Q31053" s="75"/>
      <c r="W31053" s="75"/>
      <c r="AD31053" s="77"/>
    </row>
    <row r="31054" spans="16:30" ht="4.5" customHeight="1" x14ac:dyDescent="0.2">
      <c r="P31054" s="75"/>
      <c r="Q31054" s="75"/>
      <c r="W31054" s="75"/>
      <c r="AD31054" s="77"/>
    </row>
    <row r="31055" spans="16:30" ht="4.5" customHeight="1" x14ac:dyDescent="0.2">
      <c r="P31055" s="75"/>
      <c r="Q31055" s="75"/>
      <c r="W31055" s="75"/>
      <c r="AD31055" s="77"/>
    </row>
    <row r="31056" spans="16:30" ht="4.5" customHeight="1" x14ac:dyDescent="0.2">
      <c r="P31056" s="75"/>
      <c r="Q31056" s="75"/>
      <c r="W31056" s="75"/>
      <c r="AD31056" s="77"/>
    </row>
    <row r="31057" spans="16:30" ht="4.5" customHeight="1" x14ac:dyDescent="0.2">
      <c r="P31057" s="75"/>
      <c r="Q31057" s="75"/>
      <c r="W31057" s="75"/>
      <c r="AD31057" s="77"/>
    </row>
    <row r="31058" spans="16:30" ht="4.5" customHeight="1" x14ac:dyDescent="0.2">
      <c r="P31058" s="75"/>
      <c r="Q31058" s="75"/>
      <c r="W31058" s="75"/>
      <c r="AD31058" s="77"/>
    </row>
    <row r="31059" spans="16:30" ht="4.5" customHeight="1" x14ac:dyDescent="0.2">
      <c r="P31059" s="75"/>
      <c r="Q31059" s="75"/>
      <c r="W31059" s="75"/>
      <c r="AD31059" s="77"/>
    </row>
    <row r="31060" spans="16:30" ht="4.5" customHeight="1" x14ac:dyDescent="0.2">
      <c r="P31060" s="75"/>
      <c r="Q31060" s="75"/>
      <c r="W31060" s="75"/>
      <c r="AD31060" s="77"/>
    </row>
    <row r="31061" spans="16:30" ht="4.5" customHeight="1" x14ac:dyDescent="0.2">
      <c r="P31061" s="75"/>
      <c r="Q31061" s="75"/>
      <c r="W31061" s="75"/>
      <c r="AD31061" s="77"/>
    </row>
    <row r="31062" spans="16:30" ht="4.5" customHeight="1" x14ac:dyDescent="0.2">
      <c r="P31062" s="75"/>
      <c r="Q31062" s="75"/>
      <c r="W31062" s="75"/>
      <c r="AD31062" s="77"/>
    </row>
    <row r="31063" spans="16:30" ht="4.5" customHeight="1" x14ac:dyDescent="0.2">
      <c r="P31063" s="75"/>
      <c r="Q31063" s="75"/>
      <c r="W31063" s="75"/>
      <c r="AD31063" s="77"/>
    </row>
    <row r="31064" spans="16:30" ht="4.5" customHeight="1" x14ac:dyDescent="0.2">
      <c r="P31064" s="75"/>
      <c r="Q31064" s="75"/>
      <c r="W31064" s="75"/>
      <c r="AD31064" s="77"/>
    </row>
    <row r="31065" spans="16:30" ht="4.5" customHeight="1" x14ac:dyDescent="0.2">
      <c r="P31065" s="75"/>
      <c r="Q31065" s="75"/>
      <c r="W31065" s="75"/>
      <c r="AD31065" s="77"/>
    </row>
    <row r="31066" spans="16:30" ht="4.5" customHeight="1" x14ac:dyDescent="0.2">
      <c r="P31066" s="75"/>
      <c r="Q31066" s="75"/>
      <c r="W31066" s="75"/>
      <c r="AD31066" s="77"/>
    </row>
    <row r="31067" spans="16:30" ht="4.5" customHeight="1" x14ac:dyDescent="0.2">
      <c r="P31067" s="75"/>
      <c r="Q31067" s="75"/>
      <c r="W31067" s="75"/>
      <c r="AD31067" s="77"/>
    </row>
    <row r="31068" spans="16:30" ht="4.5" customHeight="1" x14ac:dyDescent="0.2">
      <c r="P31068" s="75"/>
      <c r="Q31068" s="75"/>
      <c r="W31068" s="75"/>
      <c r="AD31068" s="77"/>
    </row>
    <row r="31069" spans="16:30" ht="4.5" customHeight="1" x14ac:dyDescent="0.2">
      <c r="P31069" s="75"/>
      <c r="Q31069" s="75"/>
      <c r="W31069" s="75"/>
      <c r="AD31069" s="77"/>
    </row>
    <row r="31070" spans="16:30" ht="4.5" customHeight="1" x14ac:dyDescent="0.2">
      <c r="P31070" s="75"/>
      <c r="Q31070" s="75"/>
      <c r="W31070" s="75"/>
      <c r="AD31070" s="77"/>
    </row>
    <row r="31071" spans="16:30" ht="4.5" customHeight="1" x14ac:dyDescent="0.2">
      <c r="P31071" s="75"/>
      <c r="Q31071" s="75"/>
      <c r="W31071" s="75"/>
      <c r="AD31071" s="77"/>
    </row>
    <row r="31072" spans="16:30" ht="4.5" customHeight="1" x14ac:dyDescent="0.2">
      <c r="P31072" s="75"/>
      <c r="Q31072" s="75"/>
      <c r="W31072" s="75"/>
      <c r="AD31072" s="77"/>
    </row>
    <row r="31073" spans="16:30" ht="4.5" customHeight="1" x14ac:dyDescent="0.2">
      <c r="P31073" s="75"/>
      <c r="Q31073" s="75"/>
      <c r="W31073" s="75"/>
      <c r="AD31073" s="77"/>
    </row>
    <row r="31074" spans="16:30" ht="4.5" customHeight="1" x14ac:dyDescent="0.2">
      <c r="P31074" s="75"/>
      <c r="Q31074" s="75"/>
      <c r="W31074" s="75"/>
      <c r="AD31074" s="77"/>
    </row>
    <row r="31075" spans="16:30" ht="4.5" customHeight="1" x14ac:dyDescent="0.2">
      <c r="P31075" s="75"/>
      <c r="Q31075" s="75"/>
      <c r="W31075" s="75"/>
      <c r="AD31075" s="77"/>
    </row>
    <row r="31076" spans="16:30" ht="4.5" customHeight="1" x14ac:dyDescent="0.2">
      <c r="P31076" s="75"/>
      <c r="Q31076" s="75"/>
      <c r="W31076" s="75"/>
      <c r="AD31076" s="77"/>
    </row>
    <row r="31077" spans="16:30" ht="4.5" customHeight="1" x14ac:dyDescent="0.2">
      <c r="P31077" s="75"/>
      <c r="Q31077" s="75"/>
      <c r="W31077" s="75"/>
      <c r="AD31077" s="77"/>
    </row>
    <row r="31078" spans="16:30" ht="4.5" customHeight="1" x14ac:dyDescent="0.2">
      <c r="P31078" s="75"/>
      <c r="Q31078" s="75"/>
      <c r="W31078" s="75"/>
      <c r="AD31078" s="77"/>
    </row>
    <row r="31079" spans="16:30" ht="4.5" customHeight="1" x14ac:dyDescent="0.2">
      <c r="P31079" s="75"/>
      <c r="Q31079" s="75"/>
      <c r="W31079" s="75"/>
      <c r="AD31079" s="77"/>
    </row>
    <row r="31080" spans="16:30" ht="4.5" customHeight="1" x14ac:dyDescent="0.2">
      <c r="P31080" s="75"/>
      <c r="Q31080" s="75"/>
      <c r="W31080" s="75"/>
      <c r="AD31080" s="77"/>
    </row>
    <row r="31081" spans="16:30" ht="4.5" customHeight="1" x14ac:dyDescent="0.2">
      <c r="P31081" s="75"/>
      <c r="Q31081" s="75"/>
      <c r="W31081" s="75"/>
      <c r="AD31081" s="77"/>
    </row>
    <row r="31082" spans="16:30" ht="4.5" customHeight="1" x14ac:dyDescent="0.2">
      <c r="P31082" s="75"/>
      <c r="Q31082" s="75"/>
      <c r="W31082" s="75"/>
      <c r="AD31082" s="77"/>
    </row>
    <row r="31083" spans="16:30" ht="4.5" customHeight="1" x14ac:dyDescent="0.2">
      <c r="P31083" s="75"/>
      <c r="Q31083" s="75"/>
      <c r="W31083" s="75"/>
      <c r="AD31083" s="77"/>
    </row>
    <row r="31084" spans="16:30" ht="4.5" customHeight="1" x14ac:dyDescent="0.2">
      <c r="P31084" s="75"/>
      <c r="Q31084" s="75"/>
      <c r="W31084" s="75"/>
      <c r="AD31084" s="77"/>
    </row>
    <row r="31085" spans="16:30" ht="4.5" customHeight="1" x14ac:dyDescent="0.2">
      <c r="P31085" s="75"/>
      <c r="Q31085" s="75"/>
      <c r="W31085" s="75"/>
      <c r="AD31085" s="77"/>
    </row>
    <row r="31086" spans="16:30" ht="4.5" customHeight="1" x14ac:dyDescent="0.2">
      <c r="P31086" s="75"/>
      <c r="Q31086" s="75"/>
      <c r="W31086" s="75"/>
      <c r="AD31086" s="77"/>
    </row>
    <row r="31087" spans="16:30" ht="4.5" customHeight="1" x14ac:dyDescent="0.2">
      <c r="P31087" s="75"/>
      <c r="Q31087" s="75"/>
      <c r="W31087" s="75"/>
      <c r="AD31087" s="77"/>
    </row>
    <row r="31088" spans="16:30" ht="4.5" customHeight="1" x14ac:dyDescent="0.2">
      <c r="P31088" s="75"/>
      <c r="Q31088" s="75"/>
      <c r="W31088" s="75"/>
      <c r="AD31088" s="77"/>
    </row>
    <row r="31089" spans="16:30" ht="4.5" customHeight="1" x14ac:dyDescent="0.2">
      <c r="P31089" s="75"/>
      <c r="Q31089" s="75"/>
      <c r="W31089" s="75"/>
      <c r="AD31089" s="77"/>
    </row>
    <row r="31090" spans="16:30" ht="4.5" customHeight="1" x14ac:dyDescent="0.2">
      <c r="P31090" s="75"/>
      <c r="Q31090" s="75"/>
      <c r="W31090" s="75"/>
      <c r="AD31090" s="77"/>
    </row>
    <row r="31091" spans="16:30" ht="4.5" customHeight="1" x14ac:dyDescent="0.2">
      <c r="P31091" s="75"/>
      <c r="Q31091" s="75"/>
      <c r="W31091" s="75"/>
      <c r="AD31091" s="77"/>
    </row>
    <row r="31092" spans="16:30" ht="4.5" customHeight="1" x14ac:dyDescent="0.2">
      <c r="P31092" s="75"/>
      <c r="Q31092" s="75"/>
      <c r="W31092" s="75"/>
      <c r="AD31092" s="77"/>
    </row>
    <row r="31093" spans="16:30" ht="4.5" customHeight="1" x14ac:dyDescent="0.2">
      <c r="P31093" s="75"/>
      <c r="Q31093" s="75"/>
      <c r="W31093" s="75"/>
      <c r="AD31093" s="77"/>
    </row>
    <row r="31094" spans="16:30" ht="4.5" customHeight="1" x14ac:dyDescent="0.2">
      <c r="P31094" s="75"/>
      <c r="Q31094" s="75"/>
      <c r="W31094" s="75"/>
      <c r="AD31094" s="77"/>
    </row>
    <row r="31095" spans="16:30" ht="4.5" customHeight="1" x14ac:dyDescent="0.2">
      <c r="P31095" s="75"/>
      <c r="Q31095" s="75"/>
      <c r="W31095" s="75"/>
      <c r="AD31095" s="77"/>
    </row>
    <row r="31096" spans="16:30" ht="4.5" customHeight="1" x14ac:dyDescent="0.2">
      <c r="P31096" s="75"/>
      <c r="Q31096" s="75"/>
      <c r="W31096" s="75"/>
      <c r="AD31096" s="77"/>
    </row>
    <row r="31097" spans="16:30" ht="4.5" customHeight="1" x14ac:dyDescent="0.2">
      <c r="P31097" s="75"/>
      <c r="Q31097" s="75"/>
      <c r="W31097" s="75"/>
      <c r="AD31097" s="77"/>
    </row>
    <row r="31098" spans="16:30" ht="4.5" customHeight="1" x14ac:dyDescent="0.2">
      <c r="P31098" s="75"/>
      <c r="Q31098" s="75"/>
      <c r="W31098" s="75"/>
      <c r="AD31098" s="77"/>
    </row>
    <row r="31099" spans="16:30" ht="4.5" customHeight="1" x14ac:dyDescent="0.2">
      <c r="P31099" s="75"/>
      <c r="Q31099" s="75"/>
      <c r="W31099" s="75"/>
      <c r="AD31099" s="77"/>
    </row>
    <row r="31100" spans="16:30" ht="4.5" customHeight="1" x14ac:dyDescent="0.2">
      <c r="P31100" s="75"/>
      <c r="Q31100" s="75"/>
      <c r="W31100" s="75"/>
      <c r="AD31100" s="77"/>
    </row>
    <row r="31101" spans="16:30" ht="4.5" customHeight="1" x14ac:dyDescent="0.2">
      <c r="P31101" s="75"/>
      <c r="Q31101" s="75"/>
      <c r="W31101" s="75"/>
      <c r="AD31101" s="77"/>
    </row>
    <row r="31102" spans="16:30" ht="4.5" customHeight="1" x14ac:dyDescent="0.2">
      <c r="P31102" s="75"/>
      <c r="Q31102" s="75"/>
      <c r="W31102" s="75"/>
      <c r="AD31102" s="77"/>
    </row>
    <row r="31103" spans="16:30" ht="4.5" customHeight="1" x14ac:dyDescent="0.2">
      <c r="P31103" s="75"/>
      <c r="Q31103" s="75"/>
      <c r="W31103" s="75"/>
      <c r="AD31103" s="77"/>
    </row>
    <row r="31104" spans="16:30" ht="4.5" customHeight="1" x14ac:dyDescent="0.2">
      <c r="P31104" s="75"/>
      <c r="Q31104" s="75"/>
      <c r="W31104" s="75"/>
      <c r="AD31104" s="77"/>
    </row>
    <row r="31105" spans="16:30" ht="4.5" customHeight="1" x14ac:dyDescent="0.2">
      <c r="P31105" s="75"/>
      <c r="Q31105" s="75"/>
      <c r="W31105" s="75"/>
      <c r="AD31105" s="77"/>
    </row>
    <row r="31106" spans="16:30" ht="4.5" customHeight="1" x14ac:dyDescent="0.2">
      <c r="P31106" s="75"/>
      <c r="Q31106" s="75"/>
      <c r="W31106" s="75"/>
      <c r="AD31106" s="77"/>
    </row>
    <row r="31107" spans="16:30" ht="4.5" customHeight="1" x14ac:dyDescent="0.2">
      <c r="P31107" s="75"/>
      <c r="Q31107" s="75"/>
      <c r="W31107" s="75"/>
      <c r="AD31107" s="77"/>
    </row>
    <row r="31108" spans="16:30" ht="4.5" customHeight="1" x14ac:dyDescent="0.2">
      <c r="P31108" s="75"/>
      <c r="Q31108" s="75"/>
      <c r="W31108" s="75"/>
      <c r="AD31108" s="77"/>
    </row>
    <row r="31109" spans="16:30" ht="4.5" customHeight="1" x14ac:dyDescent="0.2">
      <c r="P31109" s="75"/>
      <c r="Q31109" s="75"/>
      <c r="W31109" s="75"/>
      <c r="AD31109" s="77"/>
    </row>
    <row r="31110" spans="16:30" ht="4.5" customHeight="1" x14ac:dyDescent="0.2">
      <c r="P31110" s="75"/>
      <c r="Q31110" s="75"/>
      <c r="W31110" s="75"/>
      <c r="AD31110" s="77"/>
    </row>
    <row r="31111" spans="16:30" ht="4.5" customHeight="1" x14ac:dyDescent="0.2">
      <c r="P31111" s="75"/>
      <c r="Q31111" s="75"/>
      <c r="W31111" s="75"/>
      <c r="AD31111" s="77"/>
    </row>
    <row r="31112" spans="16:30" ht="4.5" customHeight="1" x14ac:dyDescent="0.2">
      <c r="P31112" s="75"/>
      <c r="Q31112" s="75"/>
      <c r="W31112" s="75"/>
      <c r="AD31112" s="77"/>
    </row>
    <row r="31113" spans="16:30" ht="4.5" customHeight="1" x14ac:dyDescent="0.2">
      <c r="P31113" s="75"/>
      <c r="Q31113" s="75"/>
      <c r="W31113" s="75"/>
      <c r="AD31113" s="77"/>
    </row>
    <row r="31114" spans="16:30" ht="4.5" customHeight="1" x14ac:dyDescent="0.2">
      <c r="P31114" s="75"/>
      <c r="Q31114" s="75"/>
      <c r="W31114" s="75"/>
      <c r="AD31114" s="77"/>
    </row>
    <row r="31115" spans="16:30" ht="4.5" customHeight="1" x14ac:dyDescent="0.2">
      <c r="P31115" s="75"/>
      <c r="Q31115" s="75"/>
      <c r="W31115" s="75"/>
      <c r="AD31115" s="77"/>
    </row>
    <row r="31116" spans="16:30" ht="4.5" customHeight="1" x14ac:dyDescent="0.2">
      <c r="P31116" s="75"/>
      <c r="Q31116" s="75"/>
      <c r="W31116" s="75"/>
      <c r="AD31116" s="77"/>
    </row>
    <row r="31117" spans="16:30" ht="4.5" customHeight="1" x14ac:dyDescent="0.2">
      <c r="P31117" s="75"/>
      <c r="Q31117" s="75"/>
      <c r="W31117" s="75"/>
      <c r="AD31117" s="77"/>
    </row>
    <row r="31118" spans="16:30" ht="4.5" customHeight="1" x14ac:dyDescent="0.2">
      <c r="P31118" s="75"/>
      <c r="Q31118" s="75"/>
      <c r="W31118" s="75"/>
      <c r="AD31118" s="77"/>
    </row>
    <row r="31119" spans="16:30" ht="4.5" customHeight="1" x14ac:dyDescent="0.2">
      <c r="P31119" s="75"/>
      <c r="Q31119" s="75"/>
      <c r="W31119" s="75"/>
      <c r="AD31119" s="77"/>
    </row>
    <row r="31120" spans="16:30" ht="4.5" customHeight="1" x14ac:dyDescent="0.2">
      <c r="P31120" s="75"/>
      <c r="Q31120" s="75"/>
      <c r="W31120" s="75"/>
      <c r="AD31120" s="77"/>
    </row>
    <row r="31121" spans="16:30" ht="4.5" customHeight="1" x14ac:dyDescent="0.2">
      <c r="P31121" s="75"/>
      <c r="Q31121" s="75"/>
      <c r="W31121" s="75"/>
      <c r="AD31121" s="77"/>
    </row>
    <row r="31122" spans="16:30" ht="4.5" customHeight="1" x14ac:dyDescent="0.2">
      <c r="P31122" s="75"/>
      <c r="Q31122" s="75"/>
      <c r="W31122" s="75"/>
      <c r="AD31122" s="77"/>
    </row>
    <row r="31123" spans="16:30" ht="4.5" customHeight="1" x14ac:dyDescent="0.2">
      <c r="P31123" s="75"/>
      <c r="Q31123" s="75"/>
      <c r="W31123" s="75"/>
      <c r="AD31123" s="77"/>
    </row>
    <row r="31124" spans="16:30" ht="4.5" customHeight="1" x14ac:dyDescent="0.2">
      <c r="P31124" s="75"/>
      <c r="Q31124" s="75"/>
      <c r="W31124" s="75"/>
      <c r="AD31124" s="77"/>
    </row>
    <row r="31125" spans="16:30" ht="4.5" customHeight="1" x14ac:dyDescent="0.2">
      <c r="P31125" s="75"/>
      <c r="Q31125" s="75"/>
      <c r="W31125" s="75"/>
      <c r="AD31125" s="77"/>
    </row>
    <row r="31126" spans="16:30" ht="4.5" customHeight="1" x14ac:dyDescent="0.2">
      <c r="P31126" s="75"/>
      <c r="Q31126" s="75"/>
      <c r="W31126" s="75"/>
      <c r="AD31126" s="77"/>
    </row>
    <row r="31127" spans="16:30" ht="4.5" customHeight="1" x14ac:dyDescent="0.2">
      <c r="P31127" s="75"/>
      <c r="Q31127" s="75"/>
      <c r="W31127" s="75"/>
      <c r="AD31127" s="77"/>
    </row>
    <row r="31128" spans="16:30" ht="4.5" customHeight="1" x14ac:dyDescent="0.2">
      <c r="P31128" s="75"/>
      <c r="Q31128" s="75"/>
      <c r="W31128" s="75"/>
      <c r="AD31128" s="77"/>
    </row>
    <row r="31129" spans="16:30" ht="4.5" customHeight="1" x14ac:dyDescent="0.2">
      <c r="P31129" s="75"/>
      <c r="Q31129" s="75"/>
      <c r="W31129" s="75"/>
      <c r="AD31129" s="77"/>
    </row>
    <row r="31130" spans="16:30" ht="4.5" customHeight="1" x14ac:dyDescent="0.2">
      <c r="P31130" s="75"/>
      <c r="Q31130" s="75"/>
      <c r="W31130" s="75"/>
      <c r="AD31130" s="77"/>
    </row>
    <row r="31131" spans="16:30" ht="4.5" customHeight="1" x14ac:dyDescent="0.2">
      <c r="P31131" s="75"/>
      <c r="Q31131" s="75"/>
      <c r="W31131" s="75"/>
      <c r="AD31131" s="77"/>
    </row>
    <row r="31132" spans="16:30" ht="4.5" customHeight="1" x14ac:dyDescent="0.2">
      <c r="P31132" s="75"/>
      <c r="Q31132" s="75"/>
      <c r="W31132" s="75"/>
      <c r="AD31132" s="77"/>
    </row>
    <row r="31133" spans="16:30" ht="4.5" customHeight="1" x14ac:dyDescent="0.2">
      <c r="P31133" s="75"/>
      <c r="Q31133" s="75"/>
      <c r="W31133" s="75"/>
      <c r="AD31133" s="77"/>
    </row>
    <row r="31134" spans="16:30" ht="4.5" customHeight="1" x14ac:dyDescent="0.2">
      <c r="P31134" s="75"/>
      <c r="Q31134" s="75"/>
      <c r="W31134" s="75"/>
      <c r="AD31134" s="77"/>
    </row>
    <row r="31135" spans="16:30" ht="4.5" customHeight="1" x14ac:dyDescent="0.2">
      <c r="P31135" s="75"/>
      <c r="Q31135" s="75"/>
      <c r="W31135" s="75"/>
      <c r="AD31135" s="77"/>
    </row>
    <row r="31136" spans="16:30" ht="4.5" customHeight="1" x14ac:dyDescent="0.2">
      <c r="P31136" s="75"/>
      <c r="Q31136" s="75"/>
      <c r="W31136" s="75"/>
      <c r="AD31136" s="77"/>
    </row>
    <row r="31137" spans="16:30" ht="4.5" customHeight="1" x14ac:dyDescent="0.2">
      <c r="P31137" s="75"/>
      <c r="Q31137" s="75"/>
      <c r="W31137" s="75"/>
      <c r="AD31137" s="77"/>
    </row>
    <row r="31138" spans="16:30" ht="4.5" customHeight="1" x14ac:dyDescent="0.2">
      <c r="P31138" s="75"/>
      <c r="Q31138" s="75"/>
      <c r="W31138" s="75"/>
      <c r="AD31138" s="77"/>
    </row>
    <row r="31139" spans="16:30" ht="4.5" customHeight="1" x14ac:dyDescent="0.2">
      <c r="P31139" s="75"/>
      <c r="Q31139" s="75"/>
      <c r="W31139" s="75"/>
      <c r="AD31139" s="77"/>
    </row>
    <row r="31140" spans="16:30" ht="4.5" customHeight="1" x14ac:dyDescent="0.2">
      <c r="P31140" s="75"/>
      <c r="Q31140" s="75"/>
      <c r="W31140" s="75"/>
      <c r="AD31140" s="77"/>
    </row>
    <row r="31141" spans="16:30" ht="4.5" customHeight="1" x14ac:dyDescent="0.2">
      <c r="P31141" s="75"/>
      <c r="Q31141" s="75"/>
      <c r="W31141" s="75"/>
      <c r="AD31141" s="77"/>
    </row>
    <row r="31142" spans="16:30" ht="4.5" customHeight="1" x14ac:dyDescent="0.2">
      <c r="P31142" s="75"/>
      <c r="Q31142" s="75"/>
      <c r="W31142" s="75"/>
      <c r="AD31142" s="77"/>
    </row>
    <row r="31143" spans="16:30" ht="4.5" customHeight="1" x14ac:dyDescent="0.2">
      <c r="P31143" s="75"/>
      <c r="Q31143" s="75"/>
      <c r="W31143" s="75"/>
      <c r="AD31143" s="77"/>
    </row>
    <row r="31144" spans="16:30" ht="4.5" customHeight="1" x14ac:dyDescent="0.2">
      <c r="P31144" s="75"/>
      <c r="Q31144" s="75"/>
      <c r="W31144" s="75"/>
      <c r="AD31144" s="77"/>
    </row>
    <row r="31145" spans="16:30" ht="4.5" customHeight="1" x14ac:dyDescent="0.2">
      <c r="P31145" s="75"/>
      <c r="Q31145" s="75"/>
      <c r="W31145" s="75"/>
      <c r="AD31145" s="77"/>
    </row>
    <row r="31146" spans="16:30" ht="4.5" customHeight="1" x14ac:dyDescent="0.2">
      <c r="P31146" s="75"/>
      <c r="Q31146" s="75"/>
      <c r="W31146" s="75"/>
      <c r="AD31146" s="77"/>
    </row>
    <row r="31147" spans="16:30" ht="4.5" customHeight="1" x14ac:dyDescent="0.2">
      <c r="P31147" s="75"/>
      <c r="Q31147" s="75"/>
      <c r="W31147" s="75"/>
      <c r="AD31147" s="77"/>
    </row>
    <row r="31148" spans="16:30" ht="4.5" customHeight="1" x14ac:dyDescent="0.2">
      <c r="P31148" s="75"/>
      <c r="Q31148" s="75"/>
      <c r="W31148" s="75"/>
      <c r="AD31148" s="77"/>
    </row>
    <row r="31149" spans="16:30" ht="4.5" customHeight="1" x14ac:dyDescent="0.2">
      <c r="P31149" s="75"/>
      <c r="Q31149" s="75"/>
      <c r="W31149" s="75"/>
      <c r="AD31149" s="77"/>
    </row>
    <row r="31150" spans="16:30" ht="4.5" customHeight="1" x14ac:dyDescent="0.2">
      <c r="P31150" s="75"/>
      <c r="Q31150" s="75"/>
      <c r="W31150" s="75"/>
      <c r="AD31150" s="77"/>
    </row>
    <row r="31151" spans="16:30" ht="4.5" customHeight="1" x14ac:dyDescent="0.2">
      <c r="P31151" s="75"/>
      <c r="Q31151" s="75"/>
      <c r="W31151" s="75"/>
      <c r="AD31151" s="77"/>
    </row>
    <row r="31152" spans="16:30" ht="4.5" customHeight="1" x14ac:dyDescent="0.2">
      <c r="P31152" s="75"/>
      <c r="Q31152" s="75"/>
      <c r="W31152" s="75"/>
      <c r="AD31152" s="77"/>
    </row>
    <row r="31153" spans="16:30" ht="4.5" customHeight="1" x14ac:dyDescent="0.2">
      <c r="P31153" s="75"/>
      <c r="Q31153" s="75"/>
      <c r="W31153" s="75"/>
      <c r="AD31153" s="77"/>
    </row>
    <row r="31154" spans="16:30" ht="4.5" customHeight="1" x14ac:dyDescent="0.2">
      <c r="P31154" s="75"/>
      <c r="Q31154" s="75"/>
      <c r="W31154" s="75"/>
      <c r="AD31154" s="77"/>
    </row>
    <row r="31155" spans="16:30" ht="4.5" customHeight="1" x14ac:dyDescent="0.2">
      <c r="P31155" s="75"/>
      <c r="Q31155" s="75"/>
      <c r="W31155" s="75"/>
      <c r="AD31155" s="77"/>
    </row>
    <row r="31156" spans="16:30" ht="4.5" customHeight="1" x14ac:dyDescent="0.2">
      <c r="P31156" s="75"/>
      <c r="Q31156" s="75"/>
      <c r="W31156" s="75"/>
      <c r="AD31156" s="77"/>
    </row>
    <row r="31157" spans="16:30" ht="4.5" customHeight="1" x14ac:dyDescent="0.2">
      <c r="P31157" s="75"/>
      <c r="Q31157" s="75"/>
      <c r="W31157" s="75"/>
      <c r="AD31157" s="77"/>
    </row>
    <row r="31158" spans="16:30" ht="4.5" customHeight="1" x14ac:dyDescent="0.2">
      <c r="P31158" s="75"/>
      <c r="Q31158" s="75"/>
      <c r="W31158" s="75"/>
      <c r="AD31158" s="77"/>
    </row>
    <row r="31159" spans="16:30" ht="4.5" customHeight="1" x14ac:dyDescent="0.2">
      <c r="P31159" s="75"/>
      <c r="Q31159" s="75"/>
      <c r="W31159" s="75"/>
      <c r="AD31159" s="77"/>
    </row>
    <row r="31160" spans="16:30" ht="4.5" customHeight="1" x14ac:dyDescent="0.2">
      <c r="P31160" s="75"/>
      <c r="Q31160" s="75"/>
      <c r="W31160" s="75"/>
      <c r="AD31160" s="77"/>
    </row>
    <row r="31161" spans="16:30" ht="4.5" customHeight="1" x14ac:dyDescent="0.2">
      <c r="P31161" s="75"/>
      <c r="Q31161" s="75"/>
      <c r="W31161" s="75"/>
      <c r="AD31161" s="77"/>
    </row>
    <row r="31162" spans="16:30" ht="4.5" customHeight="1" x14ac:dyDescent="0.2">
      <c r="P31162" s="75"/>
      <c r="Q31162" s="75"/>
      <c r="W31162" s="75"/>
      <c r="AD31162" s="77"/>
    </row>
    <row r="31163" spans="16:30" ht="4.5" customHeight="1" x14ac:dyDescent="0.2">
      <c r="P31163" s="75"/>
      <c r="Q31163" s="75"/>
      <c r="W31163" s="75"/>
      <c r="AD31163" s="77"/>
    </row>
    <row r="31164" spans="16:30" ht="4.5" customHeight="1" x14ac:dyDescent="0.2">
      <c r="P31164" s="75"/>
      <c r="Q31164" s="75"/>
      <c r="W31164" s="75"/>
      <c r="AD31164" s="77"/>
    </row>
    <row r="31165" spans="16:30" ht="4.5" customHeight="1" x14ac:dyDescent="0.2">
      <c r="P31165" s="75"/>
      <c r="Q31165" s="75"/>
      <c r="W31165" s="75"/>
      <c r="AD31165" s="77"/>
    </row>
    <row r="31166" spans="16:30" ht="4.5" customHeight="1" x14ac:dyDescent="0.2">
      <c r="P31166" s="75"/>
      <c r="Q31166" s="75"/>
      <c r="W31166" s="75"/>
      <c r="AD31166" s="77"/>
    </row>
    <row r="31167" spans="16:30" ht="4.5" customHeight="1" x14ac:dyDescent="0.2">
      <c r="P31167" s="75"/>
      <c r="Q31167" s="75"/>
      <c r="W31167" s="75"/>
      <c r="AD31167" s="77"/>
    </row>
    <row r="31168" spans="16:30" ht="4.5" customHeight="1" x14ac:dyDescent="0.2">
      <c r="P31168" s="75"/>
      <c r="Q31168" s="75"/>
      <c r="W31168" s="75"/>
      <c r="AD31168" s="77"/>
    </row>
    <row r="31169" spans="16:30" ht="4.5" customHeight="1" x14ac:dyDescent="0.2">
      <c r="P31169" s="75"/>
      <c r="Q31169" s="75"/>
      <c r="W31169" s="75"/>
      <c r="AD31169" s="77"/>
    </row>
    <row r="31170" spans="16:30" ht="4.5" customHeight="1" x14ac:dyDescent="0.2">
      <c r="P31170" s="75"/>
      <c r="Q31170" s="75"/>
      <c r="W31170" s="75"/>
      <c r="AD31170" s="77"/>
    </row>
    <row r="31171" spans="16:30" ht="4.5" customHeight="1" x14ac:dyDescent="0.2">
      <c r="P31171" s="75"/>
      <c r="Q31171" s="75"/>
      <c r="W31171" s="75"/>
      <c r="AD31171" s="77"/>
    </row>
    <row r="31172" spans="16:30" ht="4.5" customHeight="1" x14ac:dyDescent="0.2">
      <c r="P31172" s="75"/>
      <c r="Q31172" s="75"/>
      <c r="W31172" s="75"/>
      <c r="AD31172" s="77"/>
    </row>
    <row r="31173" spans="16:30" ht="4.5" customHeight="1" x14ac:dyDescent="0.2">
      <c r="P31173" s="75"/>
      <c r="Q31173" s="75"/>
      <c r="W31173" s="75"/>
      <c r="AD31173" s="77"/>
    </row>
    <row r="31174" spans="16:30" ht="4.5" customHeight="1" x14ac:dyDescent="0.2">
      <c r="P31174" s="75"/>
      <c r="Q31174" s="75"/>
      <c r="W31174" s="75"/>
      <c r="AD31174" s="77"/>
    </row>
    <row r="31175" spans="16:30" ht="4.5" customHeight="1" x14ac:dyDescent="0.2">
      <c r="P31175" s="75"/>
      <c r="Q31175" s="75"/>
      <c r="W31175" s="75"/>
      <c r="AD31175" s="77"/>
    </row>
    <row r="31176" spans="16:30" ht="4.5" customHeight="1" x14ac:dyDescent="0.2">
      <c r="P31176" s="75"/>
      <c r="Q31176" s="75"/>
      <c r="W31176" s="75"/>
      <c r="AD31176" s="77"/>
    </row>
    <row r="31177" spans="16:30" ht="4.5" customHeight="1" x14ac:dyDescent="0.2">
      <c r="P31177" s="75"/>
      <c r="Q31177" s="75"/>
      <c r="W31177" s="75"/>
      <c r="AD31177" s="77"/>
    </row>
    <row r="31178" spans="16:30" ht="4.5" customHeight="1" x14ac:dyDescent="0.2">
      <c r="P31178" s="75"/>
      <c r="Q31178" s="75"/>
      <c r="W31178" s="75"/>
      <c r="AD31178" s="77"/>
    </row>
    <row r="31179" spans="16:30" ht="4.5" customHeight="1" x14ac:dyDescent="0.2">
      <c r="P31179" s="75"/>
      <c r="Q31179" s="75"/>
      <c r="W31179" s="75"/>
      <c r="AD31179" s="77"/>
    </row>
    <row r="31180" spans="16:30" ht="4.5" customHeight="1" x14ac:dyDescent="0.2">
      <c r="P31180" s="75"/>
      <c r="Q31180" s="75"/>
      <c r="W31180" s="75"/>
      <c r="AD31180" s="77"/>
    </row>
    <row r="31181" spans="16:30" ht="4.5" customHeight="1" x14ac:dyDescent="0.2">
      <c r="P31181" s="75"/>
      <c r="Q31181" s="75"/>
      <c r="W31181" s="75"/>
      <c r="AD31181" s="77"/>
    </row>
    <row r="31182" spans="16:30" ht="4.5" customHeight="1" x14ac:dyDescent="0.2">
      <c r="P31182" s="75"/>
      <c r="Q31182" s="75"/>
      <c r="W31182" s="75"/>
      <c r="AD31182" s="77"/>
    </row>
    <row r="31183" spans="16:30" ht="4.5" customHeight="1" x14ac:dyDescent="0.2">
      <c r="P31183" s="75"/>
      <c r="Q31183" s="75"/>
      <c r="W31183" s="75"/>
      <c r="AD31183" s="77"/>
    </row>
    <row r="31184" spans="16:30" ht="4.5" customHeight="1" x14ac:dyDescent="0.2">
      <c r="P31184" s="75"/>
      <c r="Q31184" s="75"/>
      <c r="W31184" s="75"/>
      <c r="AD31184" s="77"/>
    </row>
    <row r="31185" spans="16:30" ht="4.5" customHeight="1" x14ac:dyDescent="0.2">
      <c r="P31185" s="75"/>
      <c r="Q31185" s="75"/>
      <c r="W31185" s="75"/>
      <c r="AD31185" s="77"/>
    </row>
    <row r="31186" spans="16:30" ht="4.5" customHeight="1" x14ac:dyDescent="0.2">
      <c r="P31186" s="75"/>
      <c r="Q31186" s="75"/>
      <c r="W31186" s="75"/>
      <c r="AD31186" s="77"/>
    </row>
    <row r="31187" spans="16:30" ht="4.5" customHeight="1" x14ac:dyDescent="0.2">
      <c r="P31187" s="75"/>
      <c r="Q31187" s="75"/>
      <c r="W31187" s="75"/>
      <c r="AD31187" s="77"/>
    </row>
    <row r="31188" spans="16:30" ht="4.5" customHeight="1" x14ac:dyDescent="0.2">
      <c r="P31188" s="75"/>
      <c r="Q31188" s="75"/>
      <c r="W31188" s="75"/>
      <c r="AD31188" s="77"/>
    </row>
    <row r="31189" spans="16:30" ht="4.5" customHeight="1" x14ac:dyDescent="0.2">
      <c r="P31189" s="75"/>
      <c r="Q31189" s="75"/>
      <c r="W31189" s="75"/>
      <c r="AD31189" s="77"/>
    </row>
    <row r="31190" spans="16:30" ht="4.5" customHeight="1" x14ac:dyDescent="0.2">
      <c r="P31190" s="75"/>
      <c r="Q31190" s="75"/>
      <c r="W31190" s="75"/>
      <c r="AD31190" s="77"/>
    </row>
    <row r="31191" spans="16:30" ht="4.5" customHeight="1" x14ac:dyDescent="0.2">
      <c r="P31191" s="75"/>
      <c r="Q31191" s="75"/>
      <c r="W31191" s="75"/>
      <c r="AD31191" s="77"/>
    </row>
    <row r="31192" spans="16:30" ht="4.5" customHeight="1" x14ac:dyDescent="0.2">
      <c r="P31192" s="75"/>
      <c r="Q31192" s="75"/>
      <c r="W31192" s="75"/>
      <c r="AD31192" s="77"/>
    </row>
    <row r="31193" spans="16:30" ht="4.5" customHeight="1" x14ac:dyDescent="0.2">
      <c r="P31193" s="75"/>
      <c r="Q31193" s="75"/>
      <c r="W31193" s="75"/>
      <c r="AD31193" s="77"/>
    </row>
    <row r="31194" spans="16:30" ht="4.5" customHeight="1" x14ac:dyDescent="0.2">
      <c r="P31194" s="75"/>
      <c r="Q31194" s="75"/>
      <c r="W31194" s="75"/>
      <c r="AD31194" s="77"/>
    </row>
    <row r="31195" spans="16:30" ht="4.5" customHeight="1" x14ac:dyDescent="0.2">
      <c r="P31195" s="75"/>
      <c r="Q31195" s="75"/>
      <c r="W31195" s="75"/>
      <c r="AD31195" s="77"/>
    </row>
    <row r="31196" spans="16:30" ht="4.5" customHeight="1" x14ac:dyDescent="0.2">
      <c r="P31196" s="75"/>
      <c r="Q31196" s="75"/>
      <c r="W31196" s="75"/>
      <c r="AD31196" s="77"/>
    </row>
    <row r="31197" spans="16:30" ht="4.5" customHeight="1" x14ac:dyDescent="0.2">
      <c r="P31197" s="75"/>
      <c r="Q31197" s="75"/>
      <c r="W31197" s="75"/>
      <c r="AD31197" s="77"/>
    </row>
    <row r="31198" spans="16:30" ht="4.5" customHeight="1" x14ac:dyDescent="0.2">
      <c r="P31198" s="75"/>
      <c r="Q31198" s="75"/>
      <c r="W31198" s="75"/>
      <c r="AD31198" s="77"/>
    </row>
    <row r="31199" spans="16:30" ht="4.5" customHeight="1" x14ac:dyDescent="0.2">
      <c r="P31199" s="75"/>
      <c r="Q31199" s="75"/>
      <c r="W31199" s="75"/>
      <c r="AD31199" s="77"/>
    </row>
    <row r="31200" spans="16:30" ht="4.5" customHeight="1" x14ac:dyDescent="0.2">
      <c r="P31200" s="75"/>
      <c r="Q31200" s="75"/>
      <c r="W31200" s="75"/>
      <c r="AD31200" s="77"/>
    </row>
    <row r="31201" spans="16:30" ht="4.5" customHeight="1" x14ac:dyDescent="0.2">
      <c r="P31201" s="75"/>
      <c r="Q31201" s="75"/>
      <c r="W31201" s="75"/>
      <c r="AD31201" s="77"/>
    </row>
    <row r="31202" spans="16:30" ht="4.5" customHeight="1" x14ac:dyDescent="0.2">
      <c r="P31202" s="75"/>
      <c r="Q31202" s="75"/>
      <c r="W31202" s="75"/>
      <c r="AD31202" s="77"/>
    </row>
    <row r="31203" spans="16:30" ht="4.5" customHeight="1" x14ac:dyDescent="0.2">
      <c r="P31203" s="75"/>
      <c r="Q31203" s="75"/>
      <c r="W31203" s="75"/>
      <c r="AD31203" s="77"/>
    </row>
    <row r="31204" spans="16:30" ht="4.5" customHeight="1" x14ac:dyDescent="0.2">
      <c r="P31204" s="75"/>
      <c r="Q31204" s="75"/>
      <c r="W31204" s="75"/>
      <c r="AD31204" s="77"/>
    </row>
    <row r="31205" spans="16:30" ht="4.5" customHeight="1" x14ac:dyDescent="0.2">
      <c r="P31205" s="75"/>
      <c r="Q31205" s="75"/>
      <c r="W31205" s="75"/>
      <c r="AD31205" s="77"/>
    </row>
    <row r="31206" spans="16:30" ht="4.5" customHeight="1" x14ac:dyDescent="0.2">
      <c r="P31206" s="75"/>
      <c r="Q31206" s="75"/>
      <c r="W31206" s="75"/>
      <c r="AD31206" s="77"/>
    </row>
    <row r="31207" spans="16:30" ht="4.5" customHeight="1" x14ac:dyDescent="0.2">
      <c r="P31207" s="75"/>
      <c r="Q31207" s="75"/>
      <c r="W31207" s="75"/>
      <c r="AD31207" s="77"/>
    </row>
    <row r="31208" spans="16:30" ht="4.5" customHeight="1" x14ac:dyDescent="0.2">
      <c r="P31208" s="75"/>
      <c r="Q31208" s="75"/>
      <c r="W31208" s="75"/>
      <c r="AD31208" s="77"/>
    </row>
    <row r="31209" spans="16:30" ht="4.5" customHeight="1" x14ac:dyDescent="0.2">
      <c r="P31209" s="75"/>
      <c r="Q31209" s="75"/>
      <c r="W31209" s="75"/>
      <c r="AD31209" s="77"/>
    </row>
    <row r="31210" spans="16:30" ht="4.5" customHeight="1" x14ac:dyDescent="0.2">
      <c r="P31210" s="75"/>
      <c r="Q31210" s="75"/>
      <c r="W31210" s="75"/>
      <c r="AD31210" s="77"/>
    </row>
    <row r="31211" spans="16:30" ht="4.5" customHeight="1" x14ac:dyDescent="0.2">
      <c r="P31211" s="75"/>
      <c r="Q31211" s="75"/>
      <c r="W31211" s="75"/>
      <c r="AD31211" s="77"/>
    </row>
    <row r="31212" spans="16:30" ht="4.5" customHeight="1" x14ac:dyDescent="0.2">
      <c r="P31212" s="75"/>
      <c r="Q31212" s="75"/>
      <c r="W31212" s="75"/>
      <c r="AD31212" s="77"/>
    </row>
    <row r="31213" spans="16:30" ht="4.5" customHeight="1" x14ac:dyDescent="0.2">
      <c r="P31213" s="75"/>
      <c r="Q31213" s="75"/>
      <c r="W31213" s="75"/>
      <c r="AD31213" s="77"/>
    </row>
    <row r="31214" spans="16:30" ht="4.5" customHeight="1" x14ac:dyDescent="0.2">
      <c r="P31214" s="75"/>
      <c r="Q31214" s="75"/>
      <c r="W31214" s="75"/>
      <c r="AD31214" s="77"/>
    </row>
    <row r="31215" spans="16:30" ht="4.5" customHeight="1" x14ac:dyDescent="0.2">
      <c r="P31215" s="75"/>
      <c r="Q31215" s="75"/>
      <c r="W31215" s="75"/>
      <c r="AD31215" s="77"/>
    </row>
    <row r="31216" spans="16:30" ht="4.5" customHeight="1" x14ac:dyDescent="0.2">
      <c r="P31216" s="75"/>
      <c r="Q31216" s="75"/>
      <c r="W31216" s="75"/>
      <c r="AD31216" s="77"/>
    </row>
    <row r="31217" spans="16:30" ht="4.5" customHeight="1" x14ac:dyDescent="0.2">
      <c r="P31217" s="75"/>
      <c r="Q31217" s="75"/>
      <c r="W31217" s="75"/>
      <c r="AD31217" s="77"/>
    </row>
    <row r="31218" spans="16:30" ht="4.5" customHeight="1" x14ac:dyDescent="0.2">
      <c r="P31218" s="75"/>
      <c r="Q31218" s="75"/>
      <c r="W31218" s="75"/>
      <c r="AD31218" s="77"/>
    </row>
    <row r="31219" spans="16:30" ht="4.5" customHeight="1" x14ac:dyDescent="0.2">
      <c r="P31219" s="75"/>
      <c r="Q31219" s="75"/>
      <c r="W31219" s="75"/>
      <c r="AD31219" s="77"/>
    </row>
    <row r="31220" spans="16:30" ht="4.5" customHeight="1" x14ac:dyDescent="0.2">
      <c r="P31220" s="75"/>
      <c r="Q31220" s="75"/>
      <c r="W31220" s="75"/>
      <c r="AD31220" s="77"/>
    </row>
    <row r="31221" spans="16:30" ht="4.5" customHeight="1" x14ac:dyDescent="0.2">
      <c r="P31221" s="75"/>
      <c r="Q31221" s="75"/>
      <c r="W31221" s="75"/>
      <c r="AD31221" s="77"/>
    </row>
    <row r="31222" spans="16:30" ht="4.5" customHeight="1" x14ac:dyDescent="0.2">
      <c r="P31222" s="75"/>
      <c r="Q31222" s="75"/>
      <c r="W31222" s="75"/>
      <c r="AD31222" s="77"/>
    </row>
    <row r="31223" spans="16:30" ht="4.5" customHeight="1" x14ac:dyDescent="0.2">
      <c r="P31223" s="75"/>
      <c r="Q31223" s="75"/>
      <c r="W31223" s="75"/>
      <c r="AD31223" s="77"/>
    </row>
    <row r="31224" spans="16:30" ht="4.5" customHeight="1" x14ac:dyDescent="0.2">
      <c r="P31224" s="75"/>
      <c r="Q31224" s="75"/>
      <c r="W31224" s="75"/>
      <c r="AD31224" s="77"/>
    </row>
    <row r="31225" spans="16:30" ht="4.5" customHeight="1" x14ac:dyDescent="0.2">
      <c r="P31225" s="75"/>
      <c r="Q31225" s="75"/>
      <c r="W31225" s="75"/>
      <c r="AD31225" s="77"/>
    </row>
    <row r="31226" spans="16:30" ht="4.5" customHeight="1" x14ac:dyDescent="0.2">
      <c r="P31226" s="75"/>
      <c r="Q31226" s="75"/>
      <c r="W31226" s="75"/>
      <c r="AD31226" s="77"/>
    </row>
    <row r="31227" spans="16:30" ht="4.5" customHeight="1" x14ac:dyDescent="0.2">
      <c r="P31227" s="75"/>
      <c r="Q31227" s="75"/>
      <c r="W31227" s="75"/>
      <c r="AD31227" s="77"/>
    </row>
    <row r="31228" spans="16:30" ht="4.5" customHeight="1" x14ac:dyDescent="0.2">
      <c r="P31228" s="75"/>
      <c r="Q31228" s="75"/>
      <c r="W31228" s="75"/>
      <c r="AD31228" s="77"/>
    </row>
    <row r="31229" spans="16:30" ht="4.5" customHeight="1" x14ac:dyDescent="0.2">
      <c r="P31229" s="75"/>
      <c r="Q31229" s="75"/>
      <c r="W31229" s="75"/>
      <c r="AD31229" s="77"/>
    </row>
    <row r="31230" spans="16:30" ht="4.5" customHeight="1" x14ac:dyDescent="0.2">
      <c r="P31230" s="75"/>
      <c r="Q31230" s="75"/>
      <c r="W31230" s="75"/>
      <c r="AD31230" s="77"/>
    </row>
    <row r="31231" spans="16:30" ht="4.5" customHeight="1" x14ac:dyDescent="0.2">
      <c r="P31231" s="75"/>
      <c r="Q31231" s="75"/>
      <c r="W31231" s="75"/>
      <c r="AD31231" s="77"/>
    </row>
    <row r="31232" spans="16:30" ht="4.5" customHeight="1" x14ac:dyDescent="0.2">
      <c r="P31232" s="75"/>
      <c r="Q31232" s="75"/>
      <c r="W31232" s="75"/>
      <c r="AD31232" s="77"/>
    </row>
    <row r="31233" spans="16:30" ht="4.5" customHeight="1" x14ac:dyDescent="0.2">
      <c r="P31233" s="75"/>
      <c r="Q31233" s="75"/>
      <c r="W31233" s="75"/>
      <c r="AD31233" s="77"/>
    </row>
    <row r="31234" spans="16:30" ht="4.5" customHeight="1" x14ac:dyDescent="0.2">
      <c r="P31234" s="75"/>
      <c r="Q31234" s="75"/>
      <c r="W31234" s="75"/>
      <c r="AD31234" s="77"/>
    </row>
    <row r="31235" spans="16:30" ht="4.5" customHeight="1" x14ac:dyDescent="0.2">
      <c r="P31235" s="75"/>
      <c r="Q31235" s="75"/>
      <c r="W31235" s="75"/>
      <c r="AD31235" s="77"/>
    </row>
    <row r="31236" spans="16:30" ht="4.5" customHeight="1" x14ac:dyDescent="0.2">
      <c r="P31236" s="75"/>
      <c r="Q31236" s="75"/>
      <c r="W31236" s="75"/>
      <c r="AD31236" s="77"/>
    </row>
    <row r="31237" spans="16:30" ht="4.5" customHeight="1" x14ac:dyDescent="0.2">
      <c r="P31237" s="75"/>
      <c r="Q31237" s="75"/>
      <c r="W31237" s="75"/>
      <c r="AD31237" s="77"/>
    </row>
    <row r="31238" spans="16:30" ht="4.5" customHeight="1" x14ac:dyDescent="0.2">
      <c r="P31238" s="75"/>
      <c r="Q31238" s="75"/>
      <c r="W31238" s="75"/>
      <c r="AD31238" s="77"/>
    </row>
    <row r="31239" spans="16:30" ht="4.5" customHeight="1" x14ac:dyDescent="0.2">
      <c r="P31239" s="75"/>
      <c r="Q31239" s="75"/>
      <c r="W31239" s="75"/>
      <c r="AD31239" s="77"/>
    </row>
    <row r="31240" spans="16:30" ht="4.5" customHeight="1" x14ac:dyDescent="0.2">
      <c r="P31240" s="75"/>
      <c r="Q31240" s="75"/>
      <c r="W31240" s="75"/>
      <c r="AD31240" s="77"/>
    </row>
    <row r="31241" spans="16:30" ht="4.5" customHeight="1" x14ac:dyDescent="0.2">
      <c r="P31241" s="75"/>
      <c r="Q31241" s="75"/>
      <c r="W31241" s="75"/>
      <c r="AD31241" s="77"/>
    </row>
    <row r="31242" spans="16:30" ht="4.5" customHeight="1" x14ac:dyDescent="0.2">
      <c r="P31242" s="75"/>
      <c r="Q31242" s="75"/>
      <c r="W31242" s="75"/>
      <c r="AD31242" s="77"/>
    </row>
    <row r="31243" spans="16:30" ht="4.5" customHeight="1" x14ac:dyDescent="0.2">
      <c r="P31243" s="75"/>
      <c r="Q31243" s="75"/>
      <c r="W31243" s="75"/>
      <c r="AD31243" s="77"/>
    </row>
    <row r="31244" spans="16:30" ht="4.5" customHeight="1" x14ac:dyDescent="0.2">
      <c r="P31244" s="75"/>
      <c r="Q31244" s="75"/>
      <c r="W31244" s="75"/>
      <c r="AD31244" s="77"/>
    </row>
    <row r="31245" spans="16:30" ht="4.5" customHeight="1" x14ac:dyDescent="0.2">
      <c r="P31245" s="75"/>
      <c r="Q31245" s="75"/>
      <c r="W31245" s="75"/>
      <c r="AD31245" s="77"/>
    </row>
    <row r="31246" spans="16:30" ht="4.5" customHeight="1" x14ac:dyDescent="0.2">
      <c r="P31246" s="75"/>
      <c r="Q31246" s="75"/>
      <c r="W31246" s="75"/>
      <c r="AD31246" s="77"/>
    </row>
    <row r="31247" spans="16:30" ht="4.5" customHeight="1" x14ac:dyDescent="0.2">
      <c r="P31247" s="75"/>
      <c r="Q31247" s="75"/>
      <c r="W31247" s="75"/>
      <c r="AD31247" s="77"/>
    </row>
    <row r="31248" spans="16:30" ht="4.5" customHeight="1" x14ac:dyDescent="0.2">
      <c r="P31248" s="75"/>
      <c r="Q31248" s="75"/>
      <c r="W31248" s="75"/>
      <c r="AD31248" s="77"/>
    </row>
    <row r="31249" spans="16:30" ht="4.5" customHeight="1" x14ac:dyDescent="0.2">
      <c r="P31249" s="75"/>
      <c r="Q31249" s="75"/>
      <c r="W31249" s="75"/>
      <c r="AD31249" s="77"/>
    </row>
    <row r="31250" spans="16:30" ht="4.5" customHeight="1" x14ac:dyDescent="0.2">
      <c r="P31250" s="75"/>
      <c r="Q31250" s="75"/>
      <c r="W31250" s="75"/>
      <c r="AD31250" s="77"/>
    </row>
    <row r="31251" spans="16:30" ht="4.5" customHeight="1" x14ac:dyDescent="0.2">
      <c r="P31251" s="75"/>
      <c r="Q31251" s="75"/>
      <c r="W31251" s="75"/>
      <c r="AD31251" s="77"/>
    </row>
    <row r="31252" spans="16:30" ht="4.5" customHeight="1" x14ac:dyDescent="0.2">
      <c r="P31252" s="75"/>
      <c r="Q31252" s="75"/>
      <c r="W31252" s="75"/>
      <c r="AD31252" s="77"/>
    </row>
    <row r="31253" spans="16:30" ht="4.5" customHeight="1" x14ac:dyDescent="0.2">
      <c r="P31253" s="75"/>
      <c r="Q31253" s="75"/>
      <c r="W31253" s="75"/>
      <c r="AD31253" s="77"/>
    </row>
    <row r="31254" spans="16:30" ht="4.5" customHeight="1" x14ac:dyDescent="0.2">
      <c r="P31254" s="75"/>
      <c r="Q31254" s="75"/>
      <c r="W31254" s="75"/>
      <c r="AD31254" s="77"/>
    </row>
    <row r="31255" spans="16:30" ht="4.5" customHeight="1" x14ac:dyDescent="0.2">
      <c r="P31255" s="75"/>
      <c r="Q31255" s="75"/>
      <c r="W31255" s="75"/>
      <c r="AD31255" s="77"/>
    </row>
    <row r="31256" spans="16:30" ht="4.5" customHeight="1" x14ac:dyDescent="0.2">
      <c r="P31256" s="75"/>
      <c r="Q31256" s="75"/>
      <c r="W31256" s="75"/>
      <c r="AD31256" s="77"/>
    </row>
    <row r="31257" spans="16:30" ht="4.5" customHeight="1" x14ac:dyDescent="0.2">
      <c r="P31257" s="75"/>
      <c r="Q31257" s="75"/>
      <c r="W31257" s="75"/>
      <c r="AD31257" s="77"/>
    </row>
    <row r="31258" spans="16:30" ht="4.5" customHeight="1" x14ac:dyDescent="0.2">
      <c r="P31258" s="75"/>
      <c r="Q31258" s="75"/>
      <c r="W31258" s="75"/>
      <c r="AD31258" s="77"/>
    </row>
    <row r="31259" spans="16:30" ht="4.5" customHeight="1" x14ac:dyDescent="0.2">
      <c r="P31259" s="75"/>
      <c r="Q31259" s="75"/>
      <c r="W31259" s="75"/>
      <c r="AD31259" s="77"/>
    </row>
    <row r="31260" spans="16:30" ht="4.5" customHeight="1" x14ac:dyDescent="0.2">
      <c r="P31260" s="75"/>
      <c r="Q31260" s="75"/>
      <c r="W31260" s="75"/>
      <c r="AD31260" s="77"/>
    </row>
    <row r="31261" spans="16:30" ht="4.5" customHeight="1" x14ac:dyDescent="0.2">
      <c r="P31261" s="75"/>
      <c r="Q31261" s="75"/>
      <c r="W31261" s="75"/>
      <c r="AD31261" s="77"/>
    </row>
    <row r="31262" spans="16:30" ht="4.5" customHeight="1" x14ac:dyDescent="0.2">
      <c r="P31262" s="75"/>
      <c r="Q31262" s="75"/>
      <c r="W31262" s="75"/>
      <c r="AD31262" s="77"/>
    </row>
    <row r="31263" spans="16:30" ht="4.5" customHeight="1" x14ac:dyDescent="0.2">
      <c r="P31263" s="75"/>
      <c r="Q31263" s="75"/>
      <c r="W31263" s="75"/>
      <c r="AD31263" s="77"/>
    </row>
    <row r="31264" spans="16:30" ht="4.5" customHeight="1" x14ac:dyDescent="0.2">
      <c r="P31264" s="75"/>
      <c r="Q31264" s="75"/>
      <c r="W31264" s="75"/>
      <c r="AD31264" s="77"/>
    </row>
    <row r="31265" spans="16:30" ht="4.5" customHeight="1" x14ac:dyDescent="0.2">
      <c r="P31265" s="75"/>
      <c r="Q31265" s="75"/>
      <c r="W31265" s="75"/>
      <c r="AD31265" s="77"/>
    </row>
    <row r="31266" spans="16:30" ht="4.5" customHeight="1" x14ac:dyDescent="0.2">
      <c r="P31266" s="75"/>
      <c r="Q31266" s="75"/>
      <c r="W31266" s="75"/>
      <c r="AD31266" s="77"/>
    </row>
    <row r="31267" spans="16:30" ht="4.5" customHeight="1" x14ac:dyDescent="0.2">
      <c r="P31267" s="75"/>
      <c r="Q31267" s="75"/>
      <c r="W31267" s="75"/>
      <c r="AD31267" s="77"/>
    </row>
    <row r="31268" spans="16:30" ht="4.5" customHeight="1" x14ac:dyDescent="0.2">
      <c r="P31268" s="75"/>
      <c r="Q31268" s="75"/>
      <c r="W31268" s="75"/>
      <c r="AD31268" s="77"/>
    </row>
    <row r="31269" spans="16:30" ht="4.5" customHeight="1" x14ac:dyDescent="0.2">
      <c r="P31269" s="75"/>
      <c r="Q31269" s="75"/>
      <c r="W31269" s="75"/>
      <c r="AD31269" s="77"/>
    </row>
    <row r="31270" spans="16:30" ht="4.5" customHeight="1" x14ac:dyDescent="0.2">
      <c r="P31270" s="75"/>
      <c r="Q31270" s="75"/>
      <c r="W31270" s="75"/>
      <c r="AD31270" s="77"/>
    </row>
    <row r="31271" spans="16:30" ht="4.5" customHeight="1" x14ac:dyDescent="0.2">
      <c r="P31271" s="75"/>
      <c r="Q31271" s="75"/>
      <c r="W31271" s="75"/>
      <c r="AD31271" s="77"/>
    </row>
    <row r="31272" spans="16:30" ht="4.5" customHeight="1" x14ac:dyDescent="0.2">
      <c r="P31272" s="75"/>
      <c r="Q31272" s="75"/>
      <c r="W31272" s="75"/>
      <c r="AD31272" s="77"/>
    </row>
    <row r="31273" spans="16:30" ht="4.5" customHeight="1" x14ac:dyDescent="0.2">
      <c r="P31273" s="75"/>
      <c r="Q31273" s="75"/>
      <c r="W31273" s="75"/>
      <c r="AD31273" s="77"/>
    </row>
    <row r="31274" spans="16:30" ht="4.5" customHeight="1" x14ac:dyDescent="0.2">
      <c r="P31274" s="75"/>
      <c r="Q31274" s="75"/>
      <c r="W31274" s="75"/>
      <c r="AD31274" s="77"/>
    </row>
    <row r="31275" spans="16:30" ht="4.5" customHeight="1" x14ac:dyDescent="0.2">
      <c r="P31275" s="75"/>
      <c r="Q31275" s="75"/>
      <c r="W31275" s="75"/>
      <c r="AD31275" s="77"/>
    </row>
    <row r="31276" spans="16:30" ht="4.5" customHeight="1" x14ac:dyDescent="0.2">
      <c r="P31276" s="75"/>
      <c r="Q31276" s="75"/>
      <c r="W31276" s="75"/>
      <c r="AD31276" s="77"/>
    </row>
    <row r="31277" spans="16:30" ht="4.5" customHeight="1" x14ac:dyDescent="0.2">
      <c r="P31277" s="75"/>
      <c r="Q31277" s="75"/>
      <c r="W31277" s="75"/>
      <c r="AD31277" s="77"/>
    </row>
    <row r="31278" spans="16:30" ht="4.5" customHeight="1" x14ac:dyDescent="0.2">
      <c r="P31278" s="75"/>
      <c r="Q31278" s="75"/>
      <c r="W31278" s="75"/>
      <c r="AD31278" s="77"/>
    </row>
    <row r="31279" spans="16:30" ht="4.5" customHeight="1" x14ac:dyDescent="0.2">
      <c r="P31279" s="75"/>
      <c r="Q31279" s="75"/>
      <c r="W31279" s="75"/>
      <c r="AD31279" s="77"/>
    </row>
    <row r="31280" spans="16:30" ht="4.5" customHeight="1" x14ac:dyDescent="0.2">
      <c r="P31280" s="75"/>
      <c r="Q31280" s="75"/>
      <c r="W31280" s="75"/>
      <c r="AD31280" s="77"/>
    </row>
    <row r="31281" spans="16:30" ht="4.5" customHeight="1" x14ac:dyDescent="0.2">
      <c r="P31281" s="75"/>
      <c r="Q31281" s="75"/>
      <c r="W31281" s="75"/>
      <c r="AD31281" s="77"/>
    </row>
    <row r="31282" spans="16:30" ht="4.5" customHeight="1" x14ac:dyDescent="0.2">
      <c r="P31282" s="75"/>
      <c r="Q31282" s="75"/>
      <c r="W31282" s="75"/>
      <c r="AD31282" s="77"/>
    </row>
    <row r="31283" spans="16:30" ht="4.5" customHeight="1" x14ac:dyDescent="0.2">
      <c r="P31283" s="75"/>
      <c r="Q31283" s="75"/>
      <c r="W31283" s="75"/>
      <c r="AD31283" s="77"/>
    </row>
    <row r="31284" spans="16:30" ht="4.5" customHeight="1" x14ac:dyDescent="0.2">
      <c r="P31284" s="75"/>
      <c r="Q31284" s="75"/>
      <c r="W31284" s="75"/>
      <c r="AD31284" s="77"/>
    </row>
    <row r="31285" spans="16:30" ht="4.5" customHeight="1" x14ac:dyDescent="0.2">
      <c r="P31285" s="75"/>
      <c r="Q31285" s="75"/>
      <c r="W31285" s="75"/>
      <c r="AD31285" s="77"/>
    </row>
    <row r="31286" spans="16:30" ht="4.5" customHeight="1" x14ac:dyDescent="0.2">
      <c r="P31286" s="75"/>
      <c r="Q31286" s="75"/>
      <c r="W31286" s="75"/>
      <c r="AD31286" s="77"/>
    </row>
    <row r="31287" spans="16:30" ht="4.5" customHeight="1" x14ac:dyDescent="0.2">
      <c r="P31287" s="75"/>
      <c r="Q31287" s="75"/>
      <c r="W31287" s="75"/>
      <c r="AD31287" s="77"/>
    </row>
    <row r="31288" spans="16:30" ht="4.5" customHeight="1" x14ac:dyDescent="0.2">
      <c r="P31288" s="75"/>
      <c r="Q31288" s="75"/>
      <c r="W31288" s="75"/>
      <c r="AD31288" s="77"/>
    </row>
    <row r="31289" spans="16:30" ht="4.5" customHeight="1" x14ac:dyDescent="0.2">
      <c r="P31289" s="75"/>
      <c r="Q31289" s="75"/>
      <c r="W31289" s="75"/>
      <c r="AD31289" s="77"/>
    </row>
    <row r="31290" spans="16:30" ht="4.5" customHeight="1" x14ac:dyDescent="0.2">
      <c r="P31290" s="75"/>
      <c r="Q31290" s="75"/>
      <c r="W31290" s="75"/>
      <c r="AD31290" s="77"/>
    </row>
    <row r="31291" spans="16:30" ht="4.5" customHeight="1" x14ac:dyDescent="0.2">
      <c r="P31291" s="75"/>
      <c r="Q31291" s="75"/>
      <c r="W31291" s="75"/>
      <c r="AD31291" s="77"/>
    </row>
    <row r="31292" spans="16:30" ht="4.5" customHeight="1" x14ac:dyDescent="0.2">
      <c r="P31292" s="75"/>
      <c r="Q31292" s="75"/>
      <c r="W31292" s="75"/>
      <c r="AD31292" s="77"/>
    </row>
    <row r="31293" spans="16:30" ht="4.5" customHeight="1" x14ac:dyDescent="0.2">
      <c r="P31293" s="75"/>
      <c r="Q31293" s="75"/>
      <c r="W31293" s="75"/>
      <c r="AD31293" s="77"/>
    </row>
    <row r="31294" spans="16:30" ht="4.5" customHeight="1" x14ac:dyDescent="0.2">
      <c r="P31294" s="75"/>
      <c r="Q31294" s="75"/>
      <c r="W31294" s="75"/>
      <c r="AD31294" s="77"/>
    </row>
    <row r="31295" spans="16:30" ht="4.5" customHeight="1" x14ac:dyDescent="0.2">
      <c r="P31295" s="75"/>
      <c r="Q31295" s="75"/>
      <c r="W31295" s="75"/>
      <c r="AD31295" s="77"/>
    </row>
    <row r="31296" spans="16:30" ht="4.5" customHeight="1" x14ac:dyDescent="0.2">
      <c r="P31296" s="75"/>
      <c r="Q31296" s="75"/>
      <c r="W31296" s="75"/>
      <c r="AD31296" s="77"/>
    </row>
    <row r="31297" spans="16:30" ht="4.5" customHeight="1" x14ac:dyDescent="0.2">
      <c r="P31297" s="75"/>
      <c r="Q31297" s="75"/>
      <c r="W31297" s="75"/>
      <c r="AD31297" s="77"/>
    </row>
    <row r="31298" spans="16:30" ht="4.5" customHeight="1" x14ac:dyDescent="0.2">
      <c r="P31298" s="75"/>
      <c r="Q31298" s="75"/>
      <c r="W31298" s="75"/>
      <c r="AD31298" s="77"/>
    </row>
    <row r="31299" spans="16:30" ht="4.5" customHeight="1" x14ac:dyDescent="0.2">
      <c r="P31299" s="75"/>
      <c r="Q31299" s="75"/>
      <c r="W31299" s="75"/>
      <c r="AD31299" s="77"/>
    </row>
    <row r="31300" spans="16:30" ht="4.5" customHeight="1" x14ac:dyDescent="0.2">
      <c r="P31300" s="75"/>
      <c r="Q31300" s="75"/>
      <c r="W31300" s="75"/>
      <c r="AD31300" s="77"/>
    </row>
    <row r="31301" spans="16:30" ht="4.5" customHeight="1" x14ac:dyDescent="0.2">
      <c r="P31301" s="75"/>
      <c r="Q31301" s="75"/>
      <c r="W31301" s="75"/>
      <c r="AD31301" s="77"/>
    </row>
    <row r="31302" spans="16:30" ht="4.5" customHeight="1" x14ac:dyDescent="0.2">
      <c r="P31302" s="75"/>
      <c r="Q31302" s="75"/>
      <c r="W31302" s="75"/>
      <c r="AD31302" s="77"/>
    </row>
    <row r="31303" spans="16:30" ht="4.5" customHeight="1" x14ac:dyDescent="0.2">
      <c r="P31303" s="75"/>
      <c r="Q31303" s="75"/>
      <c r="W31303" s="75"/>
      <c r="AD31303" s="77"/>
    </row>
    <row r="31304" spans="16:30" ht="4.5" customHeight="1" x14ac:dyDescent="0.2">
      <c r="P31304" s="75"/>
      <c r="Q31304" s="75"/>
      <c r="W31304" s="75"/>
      <c r="AD31304" s="77"/>
    </row>
    <row r="31305" spans="16:30" ht="4.5" customHeight="1" x14ac:dyDescent="0.2">
      <c r="P31305" s="75"/>
      <c r="Q31305" s="75"/>
      <c r="W31305" s="75"/>
      <c r="AD31305" s="77"/>
    </row>
    <row r="31306" spans="16:30" ht="4.5" customHeight="1" x14ac:dyDescent="0.2">
      <c r="P31306" s="75"/>
      <c r="Q31306" s="75"/>
      <c r="W31306" s="75"/>
      <c r="AD31306" s="77"/>
    </row>
    <row r="31307" spans="16:30" ht="4.5" customHeight="1" x14ac:dyDescent="0.2">
      <c r="P31307" s="75"/>
      <c r="Q31307" s="75"/>
      <c r="W31307" s="75"/>
      <c r="AD31307" s="77"/>
    </row>
    <row r="31308" spans="16:30" ht="4.5" customHeight="1" x14ac:dyDescent="0.2">
      <c r="P31308" s="75"/>
      <c r="Q31308" s="75"/>
      <c r="W31308" s="75"/>
      <c r="AD31308" s="77"/>
    </row>
    <row r="31309" spans="16:30" ht="4.5" customHeight="1" x14ac:dyDescent="0.2">
      <c r="P31309" s="75"/>
      <c r="Q31309" s="75"/>
      <c r="W31309" s="75"/>
      <c r="AD31309" s="77"/>
    </row>
    <row r="31310" spans="16:30" ht="4.5" customHeight="1" x14ac:dyDescent="0.2">
      <c r="P31310" s="75"/>
      <c r="Q31310" s="75"/>
      <c r="W31310" s="75"/>
      <c r="AD31310" s="77"/>
    </row>
    <row r="31311" spans="16:30" ht="4.5" customHeight="1" x14ac:dyDescent="0.2">
      <c r="P31311" s="75"/>
      <c r="Q31311" s="75"/>
      <c r="W31311" s="75"/>
      <c r="AD31311" s="77"/>
    </row>
    <row r="31312" spans="16:30" ht="4.5" customHeight="1" x14ac:dyDescent="0.2">
      <c r="P31312" s="75"/>
      <c r="Q31312" s="75"/>
      <c r="W31312" s="75"/>
      <c r="AD31312" s="77"/>
    </row>
    <row r="31313" spans="16:30" ht="4.5" customHeight="1" x14ac:dyDescent="0.2">
      <c r="P31313" s="75"/>
      <c r="Q31313" s="75"/>
      <c r="W31313" s="75"/>
      <c r="AD31313" s="77"/>
    </row>
    <row r="31314" spans="16:30" ht="4.5" customHeight="1" x14ac:dyDescent="0.2">
      <c r="P31314" s="75"/>
      <c r="Q31314" s="75"/>
      <c r="W31314" s="75"/>
      <c r="AD31314" s="77"/>
    </row>
    <row r="31315" spans="16:30" ht="4.5" customHeight="1" x14ac:dyDescent="0.2">
      <c r="P31315" s="75"/>
      <c r="Q31315" s="75"/>
      <c r="W31315" s="75"/>
      <c r="AD31315" s="77"/>
    </row>
    <row r="31316" spans="16:30" ht="4.5" customHeight="1" x14ac:dyDescent="0.2">
      <c r="P31316" s="75"/>
      <c r="Q31316" s="75"/>
      <c r="W31316" s="75"/>
      <c r="AD31316" s="77"/>
    </row>
    <row r="31317" spans="16:30" ht="4.5" customHeight="1" x14ac:dyDescent="0.2">
      <c r="P31317" s="75"/>
      <c r="Q31317" s="75"/>
      <c r="W31317" s="75"/>
      <c r="AD31317" s="77"/>
    </row>
    <row r="31318" spans="16:30" ht="4.5" customHeight="1" x14ac:dyDescent="0.2">
      <c r="P31318" s="75"/>
      <c r="Q31318" s="75"/>
      <c r="W31318" s="75"/>
      <c r="AD31318" s="77"/>
    </row>
    <row r="31319" spans="16:30" ht="4.5" customHeight="1" x14ac:dyDescent="0.2">
      <c r="P31319" s="75"/>
      <c r="Q31319" s="75"/>
      <c r="W31319" s="75"/>
      <c r="AD31319" s="77"/>
    </row>
    <row r="31320" spans="16:30" ht="4.5" customHeight="1" x14ac:dyDescent="0.2">
      <c r="P31320" s="75"/>
      <c r="Q31320" s="75"/>
      <c r="W31320" s="75"/>
      <c r="AD31320" s="77"/>
    </row>
    <row r="31321" spans="16:30" ht="4.5" customHeight="1" x14ac:dyDescent="0.2">
      <c r="P31321" s="75"/>
      <c r="Q31321" s="75"/>
      <c r="W31321" s="75"/>
      <c r="AD31321" s="77"/>
    </row>
    <row r="31322" spans="16:30" ht="4.5" customHeight="1" x14ac:dyDescent="0.2">
      <c r="P31322" s="75"/>
      <c r="Q31322" s="75"/>
      <c r="W31322" s="75"/>
      <c r="AD31322" s="77"/>
    </row>
    <row r="31323" spans="16:30" ht="4.5" customHeight="1" x14ac:dyDescent="0.2">
      <c r="P31323" s="75"/>
      <c r="Q31323" s="75"/>
      <c r="W31323" s="75"/>
      <c r="AD31323" s="77"/>
    </row>
    <row r="31324" spans="16:30" ht="4.5" customHeight="1" x14ac:dyDescent="0.2">
      <c r="P31324" s="75"/>
      <c r="Q31324" s="75"/>
      <c r="W31324" s="75"/>
      <c r="AD31324" s="77"/>
    </row>
    <row r="31325" spans="16:30" ht="4.5" customHeight="1" x14ac:dyDescent="0.2">
      <c r="P31325" s="75"/>
      <c r="Q31325" s="75"/>
      <c r="W31325" s="75"/>
      <c r="AD31325" s="77"/>
    </row>
    <row r="31326" spans="16:30" ht="4.5" customHeight="1" x14ac:dyDescent="0.2">
      <c r="P31326" s="75"/>
      <c r="Q31326" s="75"/>
      <c r="W31326" s="75"/>
      <c r="AD31326" s="77"/>
    </row>
    <row r="31327" spans="16:30" ht="4.5" customHeight="1" x14ac:dyDescent="0.2">
      <c r="P31327" s="75"/>
      <c r="Q31327" s="75"/>
      <c r="W31327" s="75"/>
      <c r="AD31327" s="77"/>
    </row>
    <row r="31328" spans="16:30" ht="4.5" customHeight="1" x14ac:dyDescent="0.2">
      <c r="P31328" s="75"/>
      <c r="Q31328" s="75"/>
      <c r="W31328" s="75"/>
      <c r="AD31328" s="77"/>
    </row>
    <row r="31329" spans="16:30" ht="4.5" customHeight="1" x14ac:dyDescent="0.2">
      <c r="P31329" s="75"/>
      <c r="Q31329" s="75"/>
      <c r="W31329" s="75"/>
      <c r="AD31329" s="77"/>
    </row>
    <row r="31330" spans="16:30" ht="4.5" customHeight="1" x14ac:dyDescent="0.2">
      <c r="P31330" s="75"/>
      <c r="Q31330" s="75"/>
      <c r="W31330" s="75"/>
      <c r="AD31330" s="77"/>
    </row>
    <row r="31331" spans="16:30" ht="4.5" customHeight="1" x14ac:dyDescent="0.2">
      <c r="P31331" s="75"/>
      <c r="Q31331" s="75"/>
      <c r="W31331" s="75"/>
      <c r="AD31331" s="77"/>
    </row>
    <row r="31332" spans="16:30" ht="4.5" customHeight="1" x14ac:dyDescent="0.2">
      <c r="P31332" s="75"/>
      <c r="Q31332" s="75"/>
      <c r="W31332" s="75"/>
      <c r="AD31332" s="77"/>
    </row>
    <row r="31333" spans="16:30" ht="4.5" customHeight="1" x14ac:dyDescent="0.2">
      <c r="P31333" s="75"/>
      <c r="Q31333" s="75"/>
      <c r="W31333" s="75"/>
      <c r="AD31333" s="77"/>
    </row>
    <row r="31334" spans="16:30" ht="4.5" customHeight="1" x14ac:dyDescent="0.2">
      <c r="P31334" s="75"/>
      <c r="Q31334" s="75"/>
      <c r="W31334" s="75"/>
      <c r="AD31334" s="77"/>
    </row>
    <row r="31335" spans="16:30" ht="4.5" customHeight="1" x14ac:dyDescent="0.2">
      <c r="P31335" s="75"/>
      <c r="Q31335" s="75"/>
      <c r="W31335" s="75"/>
      <c r="AD31335" s="77"/>
    </row>
    <row r="31336" spans="16:30" ht="4.5" customHeight="1" x14ac:dyDescent="0.2">
      <c r="P31336" s="75"/>
      <c r="Q31336" s="75"/>
      <c r="W31336" s="75"/>
      <c r="AD31336" s="77"/>
    </row>
    <row r="31337" spans="16:30" ht="4.5" customHeight="1" x14ac:dyDescent="0.2">
      <c r="P31337" s="75"/>
      <c r="Q31337" s="75"/>
      <c r="W31337" s="75"/>
      <c r="AD31337" s="77"/>
    </row>
    <row r="31338" spans="16:30" ht="4.5" customHeight="1" x14ac:dyDescent="0.2">
      <c r="P31338" s="75"/>
      <c r="Q31338" s="75"/>
      <c r="W31338" s="75"/>
      <c r="AD31338" s="77"/>
    </row>
    <row r="31339" spans="16:30" ht="4.5" customHeight="1" x14ac:dyDescent="0.2">
      <c r="P31339" s="75"/>
      <c r="Q31339" s="75"/>
      <c r="W31339" s="75"/>
      <c r="AD31339" s="77"/>
    </row>
    <row r="31340" spans="16:30" ht="4.5" customHeight="1" x14ac:dyDescent="0.2">
      <c r="P31340" s="75"/>
      <c r="Q31340" s="75"/>
      <c r="W31340" s="75"/>
      <c r="AD31340" s="77"/>
    </row>
    <row r="31341" spans="16:30" ht="4.5" customHeight="1" x14ac:dyDescent="0.2">
      <c r="P31341" s="75"/>
      <c r="Q31341" s="75"/>
      <c r="W31341" s="75"/>
      <c r="AD31341" s="77"/>
    </row>
    <row r="31342" spans="16:30" ht="4.5" customHeight="1" x14ac:dyDescent="0.2">
      <c r="P31342" s="75"/>
      <c r="Q31342" s="75"/>
      <c r="W31342" s="75"/>
      <c r="AD31342" s="77"/>
    </row>
    <row r="31343" spans="16:30" ht="4.5" customHeight="1" x14ac:dyDescent="0.2">
      <c r="P31343" s="75"/>
      <c r="Q31343" s="75"/>
      <c r="W31343" s="75"/>
      <c r="AD31343" s="77"/>
    </row>
    <row r="31344" spans="16:30" ht="4.5" customHeight="1" x14ac:dyDescent="0.2">
      <c r="P31344" s="75"/>
      <c r="Q31344" s="75"/>
      <c r="W31344" s="75"/>
      <c r="AD31344" s="77"/>
    </row>
    <row r="31345" spans="16:30" ht="4.5" customHeight="1" x14ac:dyDescent="0.2">
      <c r="P31345" s="75"/>
      <c r="Q31345" s="75"/>
      <c r="W31345" s="75"/>
      <c r="AD31345" s="77"/>
    </row>
    <row r="31346" spans="16:30" ht="4.5" customHeight="1" x14ac:dyDescent="0.2">
      <c r="P31346" s="75"/>
      <c r="Q31346" s="75"/>
      <c r="W31346" s="75"/>
      <c r="AD31346" s="77"/>
    </row>
    <row r="31347" spans="16:30" ht="4.5" customHeight="1" x14ac:dyDescent="0.2">
      <c r="P31347" s="75"/>
      <c r="Q31347" s="75"/>
      <c r="W31347" s="75"/>
      <c r="AD31347" s="77"/>
    </row>
    <row r="31348" spans="16:30" ht="4.5" customHeight="1" x14ac:dyDescent="0.2">
      <c r="P31348" s="75"/>
      <c r="Q31348" s="75"/>
      <c r="W31348" s="75"/>
      <c r="AD31348" s="77"/>
    </row>
    <row r="31349" spans="16:30" ht="4.5" customHeight="1" x14ac:dyDescent="0.2">
      <c r="P31349" s="75"/>
      <c r="Q31349" s="75"/>
      <c r="W31349" s="75"/>
      <c r="AD31349" s="77"/>
    </row>
    <row r="31350" spans="16:30" ht="4.5" customHeight="1" x14ac:dyDescent="0.2">
      <c r="P31350" s="75"/>
      <c r="Q31350" s="75"/>
      <c r="W31350" s="75"/>
      <c r="AD31350" s="77"/>
    </row>
    <row r="31351" spans="16:30" ht="4.5" customHeight="1" x14ac:dyDescent="0.2">
      <c r="P31351" s="75"/>
      <c r="Q31351" s="75"/>
      <c r="W31351" s="75"/>
      <c r="AD31351" s="77"/>
    </row>
    <row r="31352" spans="16:30" ht="4.5" customHeight="1" x14ac:dyDescent="0.2">
      <c r="P31352" s="75"/>
      <c r="Q31352" s="75"/>
      <c r="W31352" s="75"/>
      <c r="AD31352" s="77"/>
    </row>
    <row r="31353" spans="16:30" ht="4.5" customHeight="1" x14ac:dyDescent="0.2">
      <c r="P31353" s="75"/>
      <c r="Q31353" s="75"/>
      <c r="W31353" s="75"/>
      <c r="AD31353" s="77"/>
    </row>
    <row r="31354" spans="16:30" ht="4.5" customHeight="1" x14ac:dyDescent="0.2">
      <c r="P31354" s="75"/>
      <c r="Q31354" s="75"/>
      <c r="W31354" s="75"/>
      <c r="AD31354" s="77"/>
    </row>
    <row r="31355" spans="16:30" ht="4.5" customHeight="1" x14ac:dyDescent="0.2">
      <c r="P31355" s="75"/>
      <c r="Q31355" s="75"/>
      <c r="W31355" s="75"/>
      <c r="AD31355" s="77"/>
    </row>
    <row r="31356" spans="16:30" ht="4.5" customHeight="1" x14ac:dyDescent="0.2">
      <c r="P31356" s="75"/>
      <c r="Q31356" s="75"/>
      <c r="W31356" s="75"/>
      <c r="AD31356" s="77"/>
    </row>
    <row r="31357" spans="16:30" ht="4.5" customHeight="1" x14ac:dyDescent="0.2">
      <c r="P31357" s="75"/>
      <c r="Q31357" s="75"/>
      <c r="W31357" s="75"/>
      <c r="AD31357" s="77"/>
    </row>
    <row r="31358" spans="16:30" ht="4.5" customHeight="1" x14ac:dyDescent="0.2">
      <c r="P31358" s="75"/>
      <c r="Q31358" s="75"/>
      <c r="W31358" s="75"/>
      <c r="AD31358" s="77"/>
    </row>
    <row r="31359" spans="16:30" ht="4.5" customHeight="1" x14ac:dyDescent="0.2">
      <c r="P31359" s="75"/>
      <c r="Q31359" s="75"/>
      <c r="W31359" s="75"/>
      <c r="AD31359" s="77"/>
    </row>
    <row r="31360" spans="16:30" ht="4.5" customHeight="1" x14ac:dyDescent="0.2">
      <c r="P31360" s="75"/>
      <c r="Q31360" s="75"/>
      <c r="W31360" s="75"/>
      <c r="AD31360" s="77"/>
    </row>
    <row r="31361" spans="16:30" ht="4.5" customHeight="1" x14ac:dyDescent="0.2">
      <c r="P31361" s="75"/>
      <c r="Q31361" s="75"/>
      <c r="W31361" s="75"/>
      <c r="AD31361" s="77"/>
    </row>
    <row r="31362" spans="16:30" ht="4.5" customHeight="1" x14ac:dyDescent="0.2">
      <c r="P31362" s="75"/>
      <c r="Q31362" s="75"/>
      <c r="W31362" s="75"/>
      <c r="AD31362" s="77"/>
    </row>
    <row r="31363" spans="16:30" ht="4.5" customHeight="1" x14ac:dyDescent="0.2">
      <c r="P31363" s="75"/>
      <c r="Q31363" s="75"/>
      <c r="W31363" s="75"/>
      <c r="AD31363" s="77"/>
    </row>
    <row r="31364" spans="16:30" ht="4.5" customHeight="1" x14ac:dyDescent="0.2">
      <c r="P31364" s="75"/>
      <c r="Q31364" s="75"/>
      <c r="W31364" s="75"/>
      <c r="AD31364" s="77"/>
    </row>
    <row r="31365" spans="16:30" ht="4.5" customHeight="1" x14ac:dyDescent="0.2">
      <c r="P31365" s="75"/>
      <c r="Q31365" s="75"/>
      <c r="W31365" s="75"/>
      <c r="AD31365" s="77"/>
    </row>
    <row r="31366" spans="16:30" ht="4.5" customHeight="1" x14ac:dyDescent="0.2">
      <c r="P31366" s="75"/>
      <c r="Q31366" s="75"/>
      <c r="W31366" s="75"/>
      <c r="AD31366" s="77"/>
    </row>
    <row r="31367" spans="16:30" ht="4.5" customHeight="1" x14ac:dyDescent="0.2">
      <c r="P31367" s="75"/>
      <c r="Q31367" s="75"/>
      <c r="W31367" s="75"/>
      <c r="AD31367" s="77"/>
    </row>
    <row r="31368" spans="16:30" ht="4.5" customHeight="1" x14ac:dyDescent="0.2">
      <c r="P31368" s="75"/>
      <c r="Q31368" s="75"/>
      <c r="W31368" s="75"/>
      <c r="AD31368" s="77"/>
    </row>
    <row r="31369" spans="16:30" ht="4.5" customHeight="1" x14ac:dyDescent="0.2">
      <c r="P31369" s="75"/>
      <c r="Q31369" s="75"/>
      <c r="W31369" s="75"/>
      <c r="AD31369" s="77"/>
    </row>
    <row r="31370" spans="16:30" ht="4.5" customHeight="1" x14ac:dyDescent="0.2">
      <c r="P31370" s="75"/>
      <c r="Q31370" s="75"/>
      <c r="W31370" s="75"/>
      <c r="AD31370" s="77"/>
    </row>
    <row r="31371" spans="16:30" ht="4.5" customHeight="1" x14ac:dyDescent="0.2">
      <c r="P31371" s="75"/>
      <c r="Q31371" s="75"/>
      <c r="W31371" s="75"/>
      <c r="AD31371" s="77"/>
    </row>
    <row r="31372" spans="16:30" ht="4.5" customHeight="1" x14ac:dyDescent="0.2">
      <c r="P31372" s="75"/>
      <c r="Q31372" s="75"/>
      <c r="W31372" s="75"/>
      <c r="AD31372" s="77"/>
    </row>
    <row r="31373" spans="16:30" ht="4.5" customHeight="1" x14ac:dyDescent="0.2">
      <c r="P31373" s="75"/>
      <c r="Q31373" s="75"/>
      <c r="W31373" s="75"/>
      <c r="AD31373" s="77"/>
    </row>
    <row r="31374" spans="16:30" ht="4.5" customHeight="1" x14ac:dyDescent="0.2">
      <c r="P31374" s="75"/>
      <c r="Q31374" s="75"/>
      <c r="W31374" s="75"/>
      <c r="AD31374" s="77"/>
    </row>
    <row r="31375" spans="16:30" ht="4.5" customHeight="1" x14ac:dyDescent="0.2">
      <c r="P31375" s="75"/>
      <c r="Q31375" s="75"/>
      <c r="W31375" s="75"/>
      <c r="AD31375" s="77"/>
    </row>
    <row r="31376" spans="16:30" ht="4.5" customHeight="1" x14ac:dyDescent="0.2">
      <c r="P31376" s="75"/>
      <c r="Q31376" s="75"/>
      <c r="W31376" s="75"/>
      <c r="AD31376" s="77"/>
    </row>
    <row r="31377" spans="16:30" ht="4.5" customHeight="1" x14ac:dyDescent="0.2">
      <c r="P31377" s="75"/>
      <c r="Q31377" s="75"/>
      <c r="W31377" s="75"/>
      <c r="AD31377" s="77"/>
    </row>
    <row r="31378" spans="16:30" ht="4.5" customHeight="1" x14ac:dyDescent="0.2">
      <c r="P31378" s="75"/>
      <c r="Q31378" s="75"/>
      <c r="W31378" s="75"/>
      <c r="AD31378" s="77"/>
    </row>
    <row r="31379" spans="16:30" ht="4.5" customHeight="1" x14ac:dyDescent="0.2">
      <c r="P31379" s="75"/>
      <c r="Q31379" s="75"/>
      <c r="W31379" s="75"/>
      <c r="AD31379" s="77"/>
    </row>
    <row r="31380" spans="16:30" ht="4.5" customHeight="1" x14ac:dyDescent="0.2">
      <c r="P31380" s="75"/>
      <c r="Q31380" s="75"/>
      <c r="W31380" s="75"/>
      <c r="AD31380" s="77"/>
    </row>
    <row r="31381" spans="16:30" ht="4.5" customHeight="1" x14ac:dyDescent="0.2">
      <c r="P31381" s="75"/>
      <c r="Q31381" s="75"/>
      <c r="W31381" s="75"/>
      <c r="AD31381" s="77"/>
    </row>
    <row r="31382" spans="16:30" ht="4.5" customHeight="1" x14ac:dyDescent="0.2">
      <c r="P31382" s="75"/>
      <c r="Q31382" s="75"/>
      <c r="W31382" s="75"/>
      <c r="AD31382" s="77"/>
    </row>
    <row r="31383" spans="16:30" ht="4.5" customHeight="1" x14ac:dyDescent="0.2">
      <c r="P31383" s="75"/>
      <c r="Q31383" s="75"/>
      <c r="W31383" s="75"/>
      <c r="AD31383" s="77"/>
    </row>
    <row r="31384" spans="16:30" ht="4.5" customHeight="1" x14ac:dyDescent="0.2">
      <c r="P31384" s="75"/>
      <c r="Q31384" s="75"/>
      <c r="W31384" s="75"/>
      <c r="AD31384" s="77"/>
    </row>
    <row r="31385" spans="16:30" ht="4.5" customHeight="1" x14ac:dyDescent="0.2">
      <c r="P31385" s="75"/>
      <c r="Q31385" s="75"/>
      <c r="W31385" s="75"/>
      <c r="AD31385" s="77"/>
    </row>
    <row r="31386" spans="16:30" ht="4.5" customHeight="1" x14ac:dyDescent="0.2">
      <c r="P31386" s="75"/>
      <c r="Q31386" s="75"/>
      <c r="W31386" s="75"/>
      <c r="AD31386" s="77"/>
    </row>
    <row r="31387" spans="16:30" ht="4.5" customHeight="1" x14ac:dyDescent="0.2">
      <c r="P31387" s="75"/>
      <c r="Q31387" s="75"/>
      <c r="W31387" s="75"/>
      <c r="AD31387" s="77"/>
    </row>
    <row r="31388" spans="16:30" ht="4.5" customHeight="1" x14ac:dyDescent="0.2">
      <c r="P31388" s="75"/>
      <c r="Q31388" s="75"/>
      <c r="W31388" s="75"/>
      <c r="AD31388" s="77"/>
    </row>
    <row r="31389" spans="16:30" ht="4.5" customHeight="1" x14ac:dyDescent="0.2">
      <c r="P31389" s="75"/>
      <c r="Q31389" s="75"/>
      <c r="W31389" s="75"/>
      <c r="AD31389" s="77"/>
    </row>
    <row r="31390" spans="16:30" ht="4.5" customHeight="1" x14ac:dyDescent="0.2">
      <c r="P31390" s="75"/>
      <c r="Q31390" s="75"/>
      <c r="W31390" s="75"/>
      <c r="AD31390" s="77"/>
    </row>
    <row r="31391" spans="16:30" ht="4.5" customHeight="1" x14ac:dyDescent="0.2">
      <c r="P31391" s="75"/>
      <c r="Q31391" s="75"/>
      <c r="W31391" s="75"/>
      <c r="AD31391" s="77"/>
    </row>
    <row r="31392" spans="16:30" ht="4.5" customHeight="1" x14ac:dyDescent="0.2">
      <c r="P31392" s="75"/>
      <c r="Q31392" s="75"/>
      <c r="W31392" s="75"/>
      <c r="AD31392" s="77"/>
    </row>
    <row r="31393" spans="16:30" ht="4.5" customHeight="1" x14ac:dyDescent="0.2">
      <c r="P31393" s="75"/>
      <c r="Q31393" s="75"/>
      <c r="W31393" s="75"/>
      <c r="AD31393" s="77"/>
    </row>
    <row r="31394" spans="16:30" ht="4.5" customHeight="1" x14ac:dyDescent="0.2">
      <c r="P31394" s="75"/>
      <c r="Q31394" s="75"/>
      <c r="W31394" s="75"/>
      <c r="AD31394" s="77"/>
    </row>
    <row r="31395" spans="16:30" ht="4.5" customHeight="1" x14ac:dyDescent="0.2">
      <c r="P31395" s="75"/>
      <c r="Q31395" s="75"/>
      <c r="W31395" s="75"/>
      <c r="AD31395" s="77"/>
    </row>
    <row r="31396" spans="16:30" ht="4.5" customHeight="1" x14ac:dyDescent="0.2">
      <c r="P31396" s="75"/>
      <c r="Q31396" s="75"/>
      <c r="W31396" s="75"/>
      <c r="AD31396" s="77"/>
    </row>
    <row r="31397" spans="16:30" ht="4.5" customHeight="1" x14ac:dyDescent="0.2">
      <c r="P31397" s="75"/>
      <c r="Q31397" s="75"/>
      <c r="W31397" s="75"/>
      <c r="AD31397" s="77"/>
    </row>
    <row r="31398" spans="16:30" ht="4.5" customHeight="1" x14ac:dyDescent="0.2">
      <c r="P31398" s="75"/>
      <c r="Q31398" s="75"/>
      <c r="W31398" s="75"/>
      <c r="AD31398" s="77"/>
    </row>
    <row r="31399" spans="16:30" ht="4.5" customHeight="1" x14ac:dyDescent="0.2">
      <c r="P31399" s="75"/>
      <c r="Q31399" s="75"/>
      <c r="W31399" s="75"/>
      <c r="AD31399" s="77"/>
    </row>
    <row r="31400" spans="16:30" ht="4.5" customHeight="1" x14ac:dyDescent="0.2">
      <c r="P31400" s="75"/>
      <c r="Q31400" s="75"/>
      <c r="W31400" s="75"/>
      <c r="AD31400" s="77"/>
    </row>
    <row r="31401" spans="16:30" ht="4.5" customHeight="1" x14ac:dyDescent="0.2">
      <c r="P31401" s="75"/>
      <c r="Q31401" s="75"/>
      <c r="W31401" s="75"/>
      <c r="AD31401" s="77"/>
    </row>
    <row r="31402" spans="16:30" ht="4.5" customHeight="1" x14ac:dyDescent="0.2">
      <c r="P31402" s="75"/>
      <c r="Q31402" s="75"/>
      <c r="W31402" s="75"/>
      <c r="AD31402" s="77"/>
    </row>
    <row r="31403" spans="16:30" ht="4.5" customHeight="1" x14ac:dyDescent="0.2">
      <c r="P31403" s="75"/>
      <c r="Q31403" s="75"/>
      <c r="W31403" s="75"/>
      <c r="AD31403" s="77"/>
    </row>
    <row r="31404" spans="16:30" ht="4.5" customHeight="1" x14ac:dyDescent="0.2">
      <c r="P31404" s="75"/>
      <c r="Q31404" s="75"/>
      <c r="W31404" s="75"/>
      <c r="AD31404" s="77"/>
    </row>
    <row r="31405" spans="16:30" ht="4.5" customHeight="1" x14ac:dyDescent="0.2">
      <c r="P31405" s="75"/>
      <c r="Q31405" s="75"/>
      <c r="W31405" s="75"/>
      <c r="AD31405" s="77"/>
    </row>
    <row r="31406" spans="16:30" ht="4.5" customHeight="1" x14ac:dyDescent="0.2">
      <c r="P31406" s="75"/>
      <c r="Q31406" s="75"/>
      <c r="W31406" s="75"/>
      <c r="AD31406" s="77"/>
    </row>
    <row r="31407" spans="16:30" ht="4.5" customHeight="1" x14ac:dyDescent="0.2">
      <c r="P31407" s="75"/>
      <c r="Q31407" s="75"/>
      <c r="W31407" s="75"/>
      <c r="AD31407" s="77"/>
    </row>
    <row r="31408" spans="16:30" ht="4.5" customHeight="1" x14ac:dyDescent="0.2">
      <c r="P31408" s="75"/>
      <c r="Q31408" s="75"/>
      <c r="W31408" s="75"/>
      <c r="AD31408" s="77"/>
    </row>
    <row r="31409" spans="16:30" ht="4.5" customHeight="1" x14ac:dyDescent="0.2">
      <c r="P31409" s="75"/>
      <c r="Q31409" s="75"/>
      <c r="W31409" s="75"/>
      <c r="AD31409" s="77"/>
    </row>
    <row r="31410" spans="16:30" ht="4.5" customHeight="1" x14ac:dyDescent="0.2">
      <c r="P31410" s="75"/>
      <c r="Q31410" s="75"/>
      <c r="W31410" s="75"/>
      <c r="AD31410" s="77"/>
    </row>
    <row r="31411" spans="16:30" ht="4.5" customHeight="1" x14ac:dyDescent="0.2">
      <c r="P31411" s="75"/>
      <c r="Q31411" s="75"/>
      <c r="W31411" s="75"/>
      <c r="AD31411" s="77"/>
    </row>
    <row r="31412" spans="16:30" ht="4.5" customHeight="1" x14ac:dyDescent="0.2">
      <c r="P31412" s="75"/>
      <c r="Q31412" s="75"/>
      <c r="W31412" s="75"/>
      <c r="AD31412" s="77"/>
    </row>
    <row r="31413" spans="16:30" ht="4.5" customHeight="1" x14ac:dyDescent="0.2">
      <c r="P31413" s="75"/>
      <c r="Q31413" s="75"/>
      <c r="W31413" s="75"/>
      <c r="AD31413" s="77"/>
    </row>
    <row r="31414" spans="16:30" ht="4.5" customHeight="1" x14ac:dyDescent="0.2">
      <c r="P31414" s="75"/>
      <c r="Q31414" s="75"/>
      <c r="W31414" s="75"/>
      <c r="AD31414" s="77"/>
    </row>
    <row r="31415" spans="16:30" ht="4.5" customHeight="1" x14ac:dyDescent="0.2">
      <c r="P31415" s="75"/>
      <c r="Q31415" s="75"/>
      <c r="W31415" s="75"/>
      <c r="AD31415" s="77"/>
    </row>
    <row r="31416" spans="16:30" ht="4.5" customHeight="1" x14ac:dyDescent="0.2">
      <c r="P31416" s="75"/>
      <c r="Q31416" s="75"/>
      <c r="W31416" s="75"/>
      <c r="AD31416" s="77"/>
    </row>
    <row r="31417" spans="16:30" ht="4.5" customHeight="1" x14ac:dyDescent="0.2">
      <c r="P31417" s="75"/>
      <c r="Q31417" s="75"/>
      <c r="W31417" s="75"/>
      <c r="AD31417" s="77"/>
    </row>
    <row r="31418" spans="16:30" ht="4.5" customHeight="1" x14ac:dyDescent="0.2">
      <c r="P31418" s="75"/>
      <c r="Q31418" s="75"/>
      <c r="W31418" s="75"/>
      <c r="AD31418" s="77"/>
    </row>
    <row r="31419" spans="16:30" ht="4.5" customHeight="1" x14ac:dyDescent="0.2">
      <c r="P31419" s="75"/>
      <c r="Q31419" s="75"/>
      <c r="W31419" s="75"/>
      <c r="AD31419" s="77"/>
    </row>
    <row r="31420" spans="16:30" ht="4.5" customHeight="1" x14ac:dyDescent="0.2">
      <c r="P31420" s="75"/>
      <c r="Q31420" s="75"/>
      <c r="W31420" s="75"/>
      <c r="AD31420" s="77"/>
    </row>
    <row r="31421" spans="16:30" ht="4.5" customHeight="1" x14ac:dyDescent="0.2">
      <c r="P31421" s="75"/>
      <c r="Q31421" s="75"/>
      <c r="W31421" s="75"/>
      <c r="AD31421" s="77"/>
    </row>
    <row r="31422" spans="16:30" ht="4.5" customHeight="1" x14ac:dyDescent="0.2">
      <c r="P31422" s="75"/>
      <c r="Q31422" s="75"/>
      <c r="W31422" s="75"/>
      <c r="AD31422" s="77"/>
    </row>
    <row r="31423" spans="16:30" ht="4.5" customHeight="1" x14ac:dyDescent="0.2">
      <c r="P31423" s="75"/>
      <c r="Q31423" s="75"/>
      <c r="W31423" s="75"/>
      <c r="AD31423" s="77"/>
    </row>
    <row r="31424" spans="16:30" ht="4.5" customHeight="1" x14ac:dyDescent="0.2">
      <c r="P31424" s="75"/>
      <c r="Q31424" s="75"/>
      <c r="W31424" s="75"/>
      <c r="AD31424" s="77"/>
    </row>
    <row r="31425" spans="16:30" ht="4.5" customHeight="1" x14ac:dyDescent="0.2">
      <c r="P31425" s="75"/>
      <c r="Q31425" s="75"/>
      <c r="W31425" s="75"/>
      <c r="AD31425" s="77"/>
    </row>
    <row r="31426" spans="16:30" ht="4.5" customHeight="1" x14ac:dyDescent="0.2">
      <c r="P31426" s="75"/>
      <c r="Q31426" s="75"/>
      <c r="W31426" s="75"/>
      <c r="AD31426" s="77"/>
    </row>
    <row r="31427" spans="16:30" ht="4.5" customHeight="1" x14ac:dyDescent="0.2">
      <c r="P31427" s="75"/>
      <c r="Q31427" s="75"/>
      <c r="W31427" s="75"/>
      <c r="AD31427" s="77"/>
    </row>
    <row r="31428" spans="16:30" ht="4.5" customHeight="1" x14ac:dyDescent="0.2">
      <c r="P31428" s="75"/>
      <c r="Q31428" s="75"/>
      <c r="W31428" s="75"/>
      <c r="AD31428" s="77"/>
    </row>
    <row r="31429" spans="16:30" ht="4.5" customHeight="1" x14ac:dyDescent="0.2">
      <c r="P31429" s="75"/>
      <c r="Q31429" s="75"/>
      <c r="W31429" s="75"/>
      <c r="AD31429" s="77"/>
    </row>
    <row r="31430" spans="16:30" ht="4.5" customHeight="1" x14ac:dyDescent="0.2">
      <c r="P31430" s="75"/>
      <c r="Q31430" s="75"/>
      <c r="W31430" s="75"/>
      <c r="AD31430" s="77"/>
    </row>
    <row r="31431" spans="16:30" ht="4.5" customHeight="1" x14ac:dyDescent="0.2">
      <c r="P31431" s="75"/>
      <c r="Q31431" s="75"/>
      <c r="W31431" s="75"/>
      <c r="AD31431" s="77"/>
    </row>
    <row r="31432" spans="16:30" ht="4.5" customHeight="1" x14ac:dyDescent="0.2">
      <c r="P31432" s="75"/>
      <c r="Q31432" s="75"/>
      <c r="W31432" s="75"/>
      <c r="AD31432" s="77"/>
    </row>
    <row r="31433" spans="16:30" ht="4.5" customHeight="1" x14ac:dyDescent="0.2">
      <c r="P31433" s="75"/>
      <c r="Q31433" s="75"/>
      <c r="W31433" s="75"/>
      <c r="AD31433" s="77"/>
    </row>
    <row r="31434" spans="16:30" ht="4.5" customHeight="1" x14ac:dyDescent="0.2">
      <c r="P31434" s="75"/>
      <c r="Q31434" s="75"/>
      <c r="W31434" s="75"/>
      <c r="AD31434" s="77"/>
    </row>
    <row r="31435" spans="16:30" ht="4.5" customHeight="1" x14ac:dyDescent="0.2">
      <c r="P31435" s="75"/>
      <c r="Q31435" s="75"/>
      <c r="W31435" s="75"/>
      <c r="AD31435" s="77"/>
    </row>
    <row r="31436" spans="16:30" ht="4.5" customHeight="1" x14ac:dyDescent="0.2">
      <c r="P31436" s="75"/>
      <c r="Q31436" s="75"/>
      <c r="W31436" s="75"/>
      <c r="AD31436" s="77"/>
    </row>
    <row r="31437" spans="16:30" ht="4.5" customHeight="1" x14ac:dyDescent="0.2">
      <c r="P31437" s="75"/>
      <c r="Q31437" s="75"/>
      <c r="W31437" s="75"/>
      <c r="AD31437" s="77"/>
    </row>
    <row r="31438" spans="16:30" ht="4.5" customHeight="1" x14ac:dyDescent="0.2">
      <c r="P31438" s="75"/>
      <c r="Q31438" s="75"/>
      <c r="W31438" s="75"/>
      <c r="AD31438" s="77"/>
    </row>
    <row r="31439" spans="16:30" ht="4.5" customHeight="1" x14ac:dyDescent="0.2">
      <c r="P31439" s="75"/>
      <c r="Q31439" s="75"/>
      <c r="W31439" s="75"/>
      <c r="AD31439" s="77"/>
    </row>
    <row r="31440" spans="16:30" ht="4.5" customHeight="1" x14ac:dyDescent="0.2">
      <c r="P31440" s="75"/>
      <c r="Q31440" s="75"/>
      <c r="W31440" s="75"/>
      <c r="AD31440" s="77"/>
    </row>
    <row r="31441" spans="16:30" ht="4.5" customHeight="1" x14ac:dyDescent="0.2">
      <c r="P31441" s="75"/>
      <c r="Q31441" s="75"/>
      <c r="W31441" s="75"/>
      <c r="AD31441" s="77"/>
    </row>
    <row r="31442" spans="16:30" ht="4.5" customHeight="1" x14ac:dyDescent="0.2">
      <c r="P31442" s="75"/>
      <c r="Q31442" s="75"/>
      <c r="W31442" s="75"/>
      <c r="AD31442" s="77"/>
    </row>
    <row r="31443" spans="16:30" ht="4.5" customHeight="1" x14ac:dyDescent="0.2">
      <c r="P31443" s="75"/>
      <c r="Q31443" s="75"/>
      <c r="W31443" s="75"/>
      <c r="AD31443" s="77"/>
    </row>
    <row r="31444" spans="16:30" ht="4.5" customHeight="1" x14ac:dyDescent="0.2">
      <c r="P31444" s="75"/>
      <c r="Q31444" s="75"/>
      <c r="W31444" s="75"/>
      <c r="AD31444" s="77"/>
    </row>
    <row r="31445" spans="16:30" ht="4.5" customHeight="1" x14ac:dyDescent="0.2">
      <c r="P31445" s="75"/>
      <c r="Q31445" s="75"/>
      <c r="W31445" s="75"/>
      <c r="AD31445" s="77"/>
    </row>
    <row r="31446" spans="16:30" ht="4.5" customHeight="1" x14ac:dyDescent="0.2">
      <c r="P31446" s="75"/>
      <c r="Q31446" s="75"/>
      <c r="W31446" s="75"/>
      <c r="AD31446" s="77"/>
    </row>
    <row r="31447" spans="16:30" ht="4.5" customHeight="1" x14ac:dyDescent="0.2">
      <c r="P31447" s="75"/>
      <c r="Q31447" s="75"/>
      <c r="W31447" s="75"/>
      <c r="AD31447" s="77"/>
    </row>
    <row r="31448" spans="16:30" ht="4.5" customHeight="1" x14ac:dyDescent="0.2">
      <c r="P31448" s="75"/>
      <c r="Q31448" s="75"/>
      <c r="W31448" s="75"/>
      <c r="AD31448" s="77"/>
    </row>
    <row r="31449" spans="16:30" ht="4.5" customHeight="1" x14ac:dyDescent="0.2">
      <c r="P31449" s="75"/>
      <c r="Q31449" s="75"/>
      <c r="W31449" s="75"/>
      <c r="AD31449" s="77"/>
    </row>
    <row r="31450" spans="16:30" ht="4.5" customHeight="1" x14ac:dyDescent="0.2">
      <c r="P31450" s="75"/>
      <c r="Q31450" s="75"/>
      <c r="W31450" s="75"/>
      <c r="AD31450" s="77"/>
    </row>
    <row r="31451" spans="16:30" ht="4.5" customHeight="1" x14ac:dyDescent="0.2">
      <c r="P31451" s="75"/>
      <c r="Q31451" s="75"/>
      <c r="W31451" s="75"/>
      <c r="AD31451" s="77"/>
    </row>
    <row r="31452" spans="16:30" ht="4.5" customHeight="1" x14ac:dyDescent="0.2">
      <c r="P31452" s="75"/>
      <c r="Q31452" s="75"/>
      <c r="W31452" s="75"/>
      <c r="AD31452" s="77"/>
    </row>
    <row r="31453" spans="16:30" ht="4.5" customHeight="1" x14ac:dyDescent="0.2">
      <c r="P31453" s="75"/>
      <c r="Q31453" s="75"/>
      <c r="W31453" s="75"/>
      <c r="AD31453" s="77"/>
    </row>
    <row r="31454" spans="16:30" ht="4.5" customHeight="1" x14ac:dyDescent="0.2">
      <c r="P31454" s="75"/>
      <c r="Q31454" s="75"/>
      <c r="W31454" s="75"/>
      <c r="AD31454" s="77"/>
    </row>
    <row r="31455" spans="16:30" ht="4.5" customHeight="1" x14ac:dyDescent="0.2">
      <c r="P31455" s="75"/>
      <c r="Q31455" s="75"/>
      <c r="W31455" s="75"/>
      <c r="AD31455" s="77"/>
    </row>
    <row r="31456" spans="16:30" ht="4.5" customHeight="1" x14ac:dyDescent="0.2">
      <c r="P31456" s="75"/>
      <c r="Q31456" s="75"/>
      <c r="W31456" s="75"/>
      <c r="AD31456" s="77"/>
    </row>
    <row r="31457" spans="16:30" ht="4.5" customHeight="1" x14ac:dyDescent="0.2">
      <c r="P31457" s="75"/>
      <c r="Q31457" s="75"/>
      <c r="W31457" s="75"/>
      <c r="AD31457" s="77"/>
    </row>
    <row r="31458" spans="16:30" ht="4.5" customHeight="1" x14ac:dyDescent="0.2">
      <c r="P31458" s="75"/>
      <c r="Q31458" s="75"/>
      <c r="W31458" s="75"/>
      <c r="AD31458" s="77"/>
    </row>
    <row r="31459" spans="16:30" ht="4.5" customHeight="1" x14ac:dyDescent="0.2">
      <c r="P31459" s="75"/>
      <c r="Q31459" s="75"/>
      <c r="W31459" s="75"/>
      <c r="AD31459" s="77"/>
    </row>
    <row r="31460" spans="16:30" ht="4.5" customHeight="1" x14ac:dyDescent="0.2">
      <c r="P31460" s="75"/>
      <c r="Q31460" s="75"/>
      <c r="W31460" s="75"/>
      <c r="AD31460" s="77"/>
    </row>
    <row r="31461" spans="16:30" ht="4.5" customHeight="1" x14ac:dyDescent="0.2">
      <c r="P31461" s="75"/>
      <c r="Q31461" s="75"/>
      <c r="W31461" s="75"/>
      <c r="AD31461" s="77"/>
    </row>
    <row r="31462" spans="16:30" ht="4.5" customHeight="1" x14ac:dyDescent="0.2">
      <c r="P31462" s="75"/>
      <c r="Q31462" s="75"/>
      <c r="W31462" s="75"/>
      <c r="AD31462" s="77"/>
    </row>
    <row r="31463" spans="16:30" ht="4.5" customHeight="1" x14ac:dyDescent="0.2">
      <c r="P31463" s="75"/>
      <c r="Q31463" s="75"/>
      <c r="W31463" s="75"/>
      <c r="AD31463" s="77"/>
    </row>
    <row r="31464" spans="16:30" ht="4.5" customHeight="1" x14ac:dyDescent="0.2">
      <c r="P31464" s="75"/>
      <c r="Q31464" s="75"/>
      <c r="W31464" s="75"/>
      <c r="AD31464" s="77"/>
    </row>
    <row r="31465" spans="16:30" ht="4.5" customHeight="1" x14ac:dyDescent="0.2">
      <c r="P31465" s="75"/>
      <c r="Q31465" s="75"/>
      <c r="W31465" s="75"/>
      <c r="AD31465" s="77"/>
    </row>
    <row r="31466" spans="16:30" ht="4.5" customHeight="1" x14ac:dyDescent="0.2">
      <c r="P31466" s="75"/>
      <c r="Q31466" s="75"/>
      <c r="W31466" s="75"/>
      <c r="AD31466" s="77"/>
    </row>
    <row r="31467" spans="16:30" ht="4.5" customHeight="1" x14ac:dyDescent="0.2">
      <c r="P31467" s="75"/>
      <c r="Q31467" s="75"/>
      <c r="W31467" s="75"/>
      <c r="AD31467" s="77"/>
    </row>
    <row r="31468" spans="16:30" ht="4.5" customHeight="1" x14ac:dyDescent="0.2">
      <c r="P31468" s="75"/>
      <c r="Q31468" s="75"/>
      <c r="W31468" s="75"/>
      <c r="AD31468" s="77"/>
    </row>
    <row r="31469" spans="16:30" ht="4.5" customHeight="1" x14ac:dyDescent="0.2">
      <c r="P31469" s="75"/>
      <c r="Q31469" s="75"/>
      <c r="W31469" s="75"/>
      <c r="AD31469" s="77"/>
    </row>
    <row r="31470" spans="16:30" ht="4.5" customHeight="1" x14ac:dyDescent="0.2">
      <c r="P31470" s="75"/>
      <c r="Q31470" s="75"/>
      <c r="W31470" s="75"/>
      <c r="AD31470" s="77"/>
    </row>
    <row r="31471" spans="16:30" ht="4.5" customHeight="1" x14ac:dyDescent="0.2">
      <c r="P31471" s="75"/>
      <c r="Q31471" s="75"/>
      <c r="W31471" s="75"/>
      <c r="AD31471" s="77"/>
    </row>
    <row r="31472" spans="16:30" ht="4.5" customHeight="1" x14ac:dyDescent="0.2">
      <c r="P31472" s="75"/>
      <c r="Q31472" s="75"/>
      <c r="W31472" s="75"/>
      <c r="AD31472" s="77"/>
    </row>
    <row r="31473" spans="16:30" ht="4.5" customHeight="1" x14ac:dyDescent="0.2">
      <c r="P31473" s="75"/>
      <c r="Q31473" s="75"/>
      <c r="W31473" s="75"/>
      <c r="AD31473" s="77"/>
    </row>
    <row r="31474" spans="16:30" ht="4.5" customHeight="1" x14ac:dyDescent="0.2">
      <c r="P31474" s="75"/>
      <c r="Q31474" s="75"/>
      <c r="W31474" s="75"/>
      <c r="AD31474" s="77"/>
    </row>
    <row r="31475" spans="16:30" ht="4.5" customHeight="1" x14ac:dyDescent="0.2">
      <c r="P31475" s="75"/>
      <c r="Q31475" s="75"/>
      <c r="W31475" s="75"/>
      <c r="AD31475" s="77"/>
    </row>
    <row r="31476" spans="16:30" ht="4.5" customHeight="1" x14ac:dyDescent="0.2">
      <c r="P31476" s="75"/>
      <c r="Q31476" s="75"/>
      <c r="W31476" s="75"/>
      <c r="AD31476" s="77"/>
    </row>
    <row r="31477" spans="16:30" ht="4.5" customHeight="1" x14ac:dyDescent="0.2">
      <c r="P31477" s="75"/>
      <c r="Q31477" s="75"/>
      <c r="W31477" s="75"/>
      <c r="AD31477" s="77"/>
    </row>
    <row r="31478" spans="16:30" ht="4.5" customHeight="1" x14ac:dyDescent="0.2">
      <c r="P31478" s="75"/>
      <c r="Q31478" s="75"/>
      <c r="W31478" s="75"/>
      <c r="AD31478" s="77"/>
    </row>
    <row r="31479" spans="16:30" ht="4.5" customHeight="1" x14ac:dyDescent="0.2">
      <c r="P31479" s="75"/>
      <c r="Q31479" s="75"/>
      <c r="W31479" s="75"/>
      <c r="AD31479" s="77"/>
    </row>
    <row r="31480" spans="16:30" ht="4.5" customHeight="1" x14ac:dyDescent="0.2">
      <c r="P31480" s="75"/>
      <c r="Q31480" s="75"/>
      <c r="W31480" s="75"/>
      <c r="AD31480" s="77"/>
    </row>
    <row r="31481" spans="16:30" ht="4.5" customHeight="1" x14ac:dyDescent="0.2">
      <c r="P31481" s="75"/>
      <c r="Q31481" s="75"/>
      <c r="W31481" s="75"/>
      <c r="AD31481" s="77"/>
    </row>
    <row r="31482" spans="16:30" ht="4.5" customHeight="1" x14ac:dyDescent="0.2">
      <c r="P31482" s="75"/>
      <c r="Q31482" s="75"/>
      <c r="W31482" s="75"/>
      <c r="AD31482" s="77"/>
    </row>
    <row r="31483" spans="16:30" ht="4.5" customHeight="1" x14ac:dyDescent="0.2">
      <c r="P31483" s="75"/>
      <c r="Q31483" s="75"/>
      <c r="W31483" s="75"/>
      <c r="AD31483" s="77"/>
    </row>
    <row r="31484" spans="16:30" ht="4.5" customHeight="1" x14ac:dyDescent="0.2">
      <c r="P31484" s="75"/>
      <c r="Q31484" s="75"/>
      <c r="W31484" s="75"/>
      <c r="AD31484" s="77"/>
    </row>
    <row r="31485" spans="16:30" ht="4.5" customHeight="1" x14ac:dyDescent="0.2">
      <c r="P31485" s="75"/>
      <c r="Q31485" s="75"/>
      <c r="W31485" s="75"/>
      <c r="AD31485" s="77"/>
    </row>
    <row r="31486" spans="16:30" ht="4.5" customHeight="1" x14ac:dyDescent="0.2">
      <c r="P31486" s="75"/>
      <c r="Q31486" s="75"/>
      <c r="W31486" s="75"/>
      <c r="AD31486" s="77"/>
    </row>
    <row r="31487" spans="16:30" ht="4.5" customHeight="1" x14ac:dyDescent="0.2">
      <c r="P31487" s="75"/>
      <c r="Q31487" s="75"/>
      <c r="W31487" s="75"/>
      <c r="AD31487" s="77"/>
    </row>
    <row r="31488" spans="16:30" ht="4.5" customHeight="1" x14ac:dyDescent="0.2">
      <c r="P31488" s="75"/>
      <c r="Q31488" s="75"/>
      <c r="W31488" s="75"/>
      <c r="AD31488" s="77"/>
    </row>
    <row r="31489" spans="16:30" ht="4.5" customHeight="1" x14ac:dyDescent="0.2">
      <c r="P31489" s="75"/>
      <c r="Q31489" s="75"/>
      <c r="W31489" s="75"/>
      <c r="AD31489" s="77"/>
    </row>
    <row r="31490" spans="16:30" ht="4.5" customHeight="1" x14ac:dyDescent="0.2">
      <c r="P31490" s="75"/>
      <c r="Q31490" s="75"/>
      <c r="W31490" s="75"/>
      <c r="AD31490" s="77"/>
    </row>
    <row r="31491" spans="16:30" ht="4.5" customHeight="1" x14ac:dyDescent="0.2">
      <c r="P31491" s="75"/>
      <c r="Q31491" s="75"/>
      <c r="W31491" s="75"/>
      <c r="AD31491" s="77"/>
    </row>
    <row r="31492" spans="16:30" ht="4.5" customHeight="1" x14ac:dyDescent="0.2">
      <c r="P31492" s="75"/>
      <c r="Q31492" s="75"/>
      <c r="W31492" s="75"/>
      <c r="AD31492" s="77"/>
    </row>
    <row r="31493" spans="16:30" ht="4.5" customHeight="1" x14ac:dyDescent="0.2">
      <c r="P31493" s="75"/>
      <c r="Q31493" s="75"/>
      <c r="W31493" s="75"/>
      <c r="AD31493" s="77"/>
    </row>
    <row r="31494" spans="16:30" ht="4.5" customHeight="1" x14ac:dyDescent="0.2">
      <c r="P31494" s="75"/>
      <c r="Q31494" s="75"/>
      <c r="W31494" s="75"/>
      <c r="AD31494" s="77"/>
    </row>
    <row r="31495" spans="16:30" ht="4.5" customHeight="1" x14ac:dyDescent="0.2">
      <c r="P31495" s="75"/>
      <c r="Q31495" s="75"/>
      <c r="W31495" s="75"/>
      <c r="AD31495" s="77"/>
    </row>
    <row r="31496" spans="16:30" ht="4.5" customHeight="1" x14ac:dyDescent="0.2">
      <c r="P31496" s="75"/>
      <c r="Q31496" s="75"/>
      <c r="W31496" s="75"/>
      <c r="AD31496" s="77"/>
    </row>
    <row r="31497" spans="16:30" ht="4.5" customHeight="1" x14ac:dyDescent="0.2">
      <c r="P31497" s="75"/>
      <c r="Q31497" s="75"/>
      <c r="W31497" s="75"/>
      <c r="AD31497" s="77"/>
    </row>
    <row r="31498" spans="16:30" ht="4.5" customHeight="1" x14ac:dyDescent="0.2">
      <c r="P31498" s="75"/>
      <c r="Q31498" s="75"/>
      <c r="W31498" s="75"/>
      <c r="AD31498" s="77"/>
    </row>
    <row r="31499" spans="16:30" ht="4.5" customHeight="1" x14ac:dyDescent="0.2">
      <c r="P31499" s="75"/>
      <c r="Q31499" s="75"/>
      <c r="W31499" s="75"/>
      <c r="AD31499" s="77"/>
    </row>
    <row r="31500" spans="16:30" ht="4.5" customHeight="1" x14ac:dyDescent="0.2">
      <c r="P31500" s="75"/>
      <c r="Q31500" s="75"/>
      <c r="W31500" s="75"/>
      <c r="AD31500" s="77"/>
    </row>
    <row r="31501" spans="16:30" ht="4.5" customHeight="1" x14ac:dyDescent="0.2">
      <c r="P31501" s="75"/>
      <c r="Q31501" s="75"/>
      <c r="W31501" s="75"/>
      <c r="AD31501" s="77"/>
    </row>
    <row r="31502" spans="16:30" ht="4.5" customHeight="1" x14ac:dyDescent="0.2">
      <c r="P31502" s="75"/>
      <c r="Q31502" s="75"/>
      <c r="W31502" s="75"/>
      <c r="AD31502" s="77"/>
    </row>
    <row r="31503" spans="16:30" ht="4.5" customHeight="1" x14ac:dyDescent="0.2">
      <c r="P31503" s="75"/>
      <c r="Q31503" s="75"/>
      <c r="W31503" s="75"/>
      <c r="AD31503" s="77"/>
    </row>
    <row r="31504" spans="16:30" ht="4.5" customHeight="1" x14ac:dyDescent="0.2">
      <c r="P31504" s="75"/>
      <c r="Q31504" s="75"/>
      <c r="W31504" s="75"/>
      <c r="AD31504" s="77"/>
    </row>
    <row r="31505" spans="16:30" ht="4.5" customHeight="1" x14ac:dyDescent="0.2">
      <c r="P31505" s="75"/>
      <c r="Q31505" s="75"/>
      <c r="W31505" s="75"/>
      <c r="AD31505" s="77"/>
    </row>
    <row r="31506" spans="16:30" ht="4.5" customHeight="1" x14ac:dyDescent="0.2">
      <c r="P31506" s="75"/>
      <c r="Q31506" s="75"/>
      <c r="W31506" s="75"/>
      <c r="AD31506" s="77"/>
    </row>
    <row r="31507" spans="16:30" ht="4.5" customHeight="1" x14ac:dyDescent="0.2">
      <c r="P31507" s="75"/>
      <c r="Q31507" s="75"/>
      <c r="W31507" s="75"/>
      <c r="AD31507" s="77"/>
    </row>
    <row r="31508" spans="16:30" ht="4.5" customHeight="1" x14ac:dyDescent="0.2">
      <c r="P31508" s="75"/>
      <c r="Q31508" s="75"/>
      <c r="W31508" s="75"/>
      <c r="AD31508" s="77"/>
    </row>
    <row r="31509" spans="16:30" ht="4.5" customHeight="1" x14ac:dyDescent="0.2">
      <c r="P31509" s="75"/>
      <c r="Q31509" s="75"/>
      <c r="W31509" s="75"/>
      <c r="AD31509" s="77"/>
    </row>
    <row r="31510" spans="16:30" ht="4.5" customHeight="1" x14ac:dyDescent="0.2">
      <c r="P31510" s="75"/>
      <c r="Q31510" s="75"/>
      <c r="W31510" s="75"/>
      <c r="AD31510" s="77"/>
    </row>
    <row r="31511" spans="16:30" ht="4.5" customHeight="1" x14ac:dyDescent="0.2">
      <c r="P31511" s="75"/>
      <c r="Q31511" s="75"/>
      <c r="W31511" s="75"/>
      <c r="AD31511" s="77"/>
    </row>
    <row r="31512" spans="16:30" ht="4.5" customHeight="1" x14ac:dyDescent="0.2">
      <c r="P31512" s="75"/>
      <c r="Q31512" s="75"/>
      <c r="W31512" s="75"/>
      <c r="AD31512" s="77"/>
    </row>
    <row r="31513" spans="16:30" ht="4.5" customHeight="1" x14ac:dyDescent="0.2">
      <c r="P31513" s="75"/>
      <c r="Q31513" s="75"/>
      <c r="W31513" s="75"/>
      <c r="AD31513" s="77"/>
    </row>
    <row r="31514" spans="16:30" ht="4.5" customHeight="1" x14ac:dyDescent="0.2">
      <c r="P31514" s="75"/>
      <c r="Q31514" s="75"/>
      <c r="W31514" s="75"/>
      <c r="AD31514" s="77"/>
    </row>
    <row r="31515" spans="16:30" ht="4.5" customHeight="1" x14ac:dyDescent="0.2">
      <c r="P31515" s="75"/>
      <c r="Q31515" s="75"/>
      <c r="W31515" s="75"/>
      <c r="AD31515" s="77"/>
    </row>
    <row r="31516" spans="16:30" ht="4.5" customHeight="1" x14ac:dyDescent="0.2">
      <c r="P31516" s="75"/>
      <c r="Q31516" s="75"/>
      <c r="W31516" s="75"/>
      <c r="AD31516" s="77"/>
    </row>
    <row r="31517" spans="16:30" ht="4.5" customHeight="1" x14ac:dyDescent="0.2">
      <c r="P31517" s="75"/>
      <c r="Q31517" s="75"/>
      <c r="W31517" s="75"/>
      <c r="AD31517" s="77"/>
    </row>
    <row r="31518" spans="16:30" ht="4.5" customHeight="1" x14ac:dyDescent="0.2">
      <c r="P31518" s="75"/>
      <c r="Q31518" s="75"/>
      <c r="W31518" s="75"/>
      <c r="AD31518" s="77"/>
    </row>
    <row r="31519" spans="16:30" ht="4.5" customHeight="1" x14ac:dyDescent="0.2">
      <c r="P31519" s="75"/>
      <c r="Q31519" s="75"/>
      <c r="W31519" s="75"/>
      <c r="AD31519" s="77"/>
    </row>
    <row r="31520" spans="16:30" ht="4.5" customHeight="1" x14ac:dyDescent="0.2">
      <c r="P31520" s="75"/>
      <c r="Q31520" s="75"/>
      <c r="W31520" s="75"/>
      <c r="AD31520" s="77"/>
    </row>
    <row r="31521" spans="16:30" ht="4.5" customHeight="1" x14ac:dyDescent="0.2">
      <c r="P31521" s="75"/>
      <c r="Q31521" s="75"/>
      <c r="W31521" s="75"/>
      <c r="AD31521" s="77"/>
    </row>
    <row r="31522" spans="16:30" ht="4.5" customHeight="1" x14ac:dyDescent="0.2">
      <c r="P31522" s="75"/>
      <c r="Q31522" s="75"/>
      <c r="W31522" s="75"/>
      <c r="AD31522" s="77"/>
    </row>
    <row r="31523" spans="16:30" ht="4.5" customHeight="1" x14ac:dyDescent="0.2">
      <c r="P31523" s="75"/>
      <c r="Q31523" s="75"/>
      <c r="W31523" s="75"/>
      <c r="AD31523" s="77"/>
    </row>
    <row r="31524" spans="16:30" ht="4.5" customHeight="1" x14ac:dyDescent="0.2">
      <c r="P31524" s="75"/>
      <c r="Q31524" s="75"/>
      <c r="W31524" s="75"/>
      <c r="AD31524" s="77"/>
    </row>
    <row r="31525" spans="16:30" ht="4.5" customHeight="1" x14ac:dyDescent="0.2">
      <c r="P31525" s="75"/>
      <c r="Q31525" s="75"/>
      <c r="W31525" s="75"/>
      <c r="AD31525" s="77"/>
    </row>
    <row r="31526" spans="16:30" ht="4.5" customHeight="1" x14ac:dyDescent="0.2">
      <c r="P31526" s="75"/>
      <c r="Q31526" s="75"/>
      <c r="W31526" s="75"/>
      <c r="AD31526" s="77"/>
    </row>
    <row r="31527" spans="16:30" ht="4.5" customHeight="1" x14ac:dyDescent="0.2">
      <c r="P31527" s="75"/>
      <c r="Q31527" s="75"/>
      <c r="W31527" s="75"/>
      <c r="AD31527" s="77"/>
    </row>
    <row r="31528" spans="16:30" ht="4.5" customHeight="1" x14ac:dyDescent="0.2">
      <c r="P31528" s="75"/>
      <c r="Q31528" s="75"/>
      <c r="W31528" s="75"/>
      <c r="AD31528" s="77"/>
    </row>
    <row r="31529" spans="16:30" ht="4.5" customHeight="1" x14ac:dyDescent="0.2">
      <c r="P31529" s="75"/>
      <c r="Q31529" s="75"/>
      <c r="W31529" s="75"/>
      <c r="AD31529" s="77"/>
    </row>
    <row r="31530" spans="16:30" ht="4.5" customHeight="1" x14ac:dyDescent="0.2">
      <c r="P31530" s="75"/>
      <c r="Q31530" s="75"/>
      <c r="W31530" s="75"/>
      <c r="AD31530" s="77"/>
    </row>
    <row r="31531" spans="16:30" ht="4.5" customHeight="1" x14ac:dyDescent="0.2">
      <c r="P31531" s="75"/>
      <c r="Q31531" s="75"/>
      <c r="W31531" s="75"/>
      <c r="AD31531" s="77"/>
    </row>
    <row r="31532" spans="16:30" ht="4.5" customHeight="1" x14ac:dyDescent="0.2">
      <c r="P31532" s="75"/>
      <c r="Q31532" s="75"/>
      <c r="W31532" s="75"/>
      <c r="AD31532" s="77"/>
    </row>
    <row r="31533" spans="16:30" ht="4.5" customHeight="1" x14ac:dyDescent="0.2">
      <c r="P31533" s="75"/>
      <c r="Q31533" s="75"/>
      <c r="W31533" s="75"/>
      <c r="AD31533" s="77"/>
    </row>
    <row r="31534" spans="16:30" ht="4.5" customHeight="1" x14ac:dyDescent="0.2">
      <c r="P31534" s="75"/>
      <c r="Q31534" s="75"/>
      <c r="W31534" s="75"/>
      <c r="AD31534" s="77"/>
    </row>
    <row r="31535" spans="16:30" ht="4.5" customHeight="1" x14ac:dyDescent="0.2">
      <c r="P31535" s="75"/>
      <c r="Q31535" s="75"/>
      <c r="W31535" s="75"/>
      <c r="AD31535" s="77"/>
    </row>
    <row r="31536" spans="16:30" ht="4.5" customHeight="1" x14ac:dyDescent="0.2">
      <c r="P31536" s="75"/>
      <c r="Q31536" s="75"/>
      <c r="W31536" s="75"/>
      <c r="AD31536" s="77"/>
    </row>
    <row r="31537" spans="16:30" ht="4.5" customHeight="1" x14ac:dyDescent="0.2">
      <c r="P31537" s="75"/>
      <c r="Q31537" s="75"/>
      <c r="W31537" s="75"/>
      <c r="AD31537" s="77"/>
    </row>
    <row r="31538" spans="16:30" ht="4.5" customHeight="1" x14ac:dyDescent="0.2">
      <c r="P31538" s="75"/>
      <c r="Q31538" s="75"/>
      <c r="W31538" s="75"/>
      <c r="AD31538" s="77"/>
    </row>
    <row r="31539" spans="16:30" ht="4.5" customHeight="1" x14ac:dyDescent="0.2">
      <c r="P31539" s="75"/>
      <c r="Q31539" s="75"/>
      <c r="W31539" s="75"/>
      <c r="AD31539" s="77"/>
    </row>
    <row r="31540" spans="16:30" ht="4.5" customHeight="1" x14ac:dyDescent="0.2">
      <c r="P31540" s="75"/>
      <c r="Q31540" s="75"/>
      <c r="W31540" s="75"/>
      <c r="AD31540" s="77"/>
    </row>
    <row r="31541" spans="16:30" ht="4.5" customHeight="1" x14ac:dyDescent="0.2">
      <c r="P31541" s="75"/>
      <c r="Q31541" s="75"/>
      <c r="W31541" s="75"/>
      <c r="AD31541" s="77"/>
    </row>
    <row r="31542" spans="16:30" ht="4.5" customHeight="1" x14ac:dyDescent="0.2">
      <c r="P31542" s="75"/>
      <c r="Q31542" s="75"/>
      <c r="W31542" s="75"/>
      <c r="AD31542" s="77"/>
    </row>
    <row r="31543" spans="16:30" ht="4.5" customHeight="1" x14ac:dyDescent="0.2">
      <c r="P31543" s="75"/>
      <c r="Q31543" s="75"/>
      <c r="W31543" s="75"/>
      <c r="AD31543" s="77"/>
    </row>
    <row r="31544" spans="16:30" ht="4.5" customHeight="1" x14ac:dyDescent="0.2">
      <c r="P31544" s="75"/>
      <c r="Q31544" s="75"/>
      <c r="W31544" s="75"/>
      <c r="AD31544" s="77"/>
    </row>
    <row r="31545" spans="16:30" ht="4.5" customHeight="1" x14ac:dyDescent="0.2">
      <c r="P31545" s="75"/>
      <c r="Q31545" s="75"/>
      <c r="W31545" s="75"/>
      <c r="AD31545" s="77"/>
    </row>
    <row r="31546" spans="16:30" ht="4.5" customHeight="1" x14ac:dyDescent="0.2">
      <c r="P31546" s="75"/>
      <c r="Q31546" s="75"/>
      <c r="W31546" s="75"/>
      <c r="AD31546" s="77"/>
    </row>
    <row r="31547" spans="16:30" ht="4.5" customHeight="1" x14ac:dyDescent="0.2">
      <c r="P31547" s="75"/>
      <c r="Q31547" s="75"/>
      <c r="W31547" s="75"/>
      <c r="AD31547" s="77"/>
    </row>
    <row r="31548" spans="16:30" ht="4.5" customHeight="1" x14ac:dyDescent="0.2">
      <c r="P31548" s="75"/>
      <c r="Q31548" s="75"/>
      <c r="W31548" s="75"/>
      <c r="AD31548" s="77"/>
    </row>
    <row r="31549" spans="16:30" ht="4.5" customHeight="1" x14ac:dyDescent="0.2">
      <c r="P31549" s="75"/>
      <c r="Q31549" s="75"/>
      <c r="W31549" s="75"/>
      <c r="AD31549" s="77"/>
    </row>
    <row r="31550" spans="16:30" ht="4.5" customHeight="1" x14ac:dyDescent="0.2">
      <c r="P31550" s="75"/>
      <c r="Q31550" s="75"/>
      <c r="W31550" s="75"/>
      <c r="AD31550" s="77"/>
    </row>
    <row r="31551" spans="16:30" ht="4.5" customHeight="1" x14ac:dyDescent="0.2">
      <c r="P31551" s="75"/>
      <c r="Q31551" s="75"/>
      <c r="W31551" s="75"/>
      <c r="AD31551" s="77"/>
    </row>
    <row r="31552" spans="16:30" ht="4.5" customHeight="1" x14ac:dyDescent="0.2">
      <c r="P31552" s="75"/>
      <c r="Q31552" s="75"/>
      <c r="W31552" s="75"/>
      <c r="AD31552" s="77"/>
    </row>
    <row r="31553" spans="16:30" ht="4.5" customHeight="1" x14ac:dyDescent="0.2">
      <c r="P31553" s="75"/>
      <c r="Q31553" s="75"/>
      <c r="W31553" s="75"/>
      <c r="AD31553" s="77"/>
    </row>
    <row r="31554" spans="16:30" ht="4.5" customHeight="1" x14ac:dyDescent="0.2">
      <c r="P31554" s="75"/>
      <c r="Q31554" s="75"/>
      <c r="W31554" s="75"/>
      <c r="AD31554" s="77"/>
    </row>
    <row r="31555" spans="16:30" ht="4.5" customHeight="1" x14ac:dyDescent="0.2">
      <c r="P31555" s="75"/>
      <c r="Q31555" s="75"/>
      <c r="W31555" s="75"/>
      <c r="AD31555" s="77"/>
    </row>
    <row r="31556" spans="16:30" ht="4.5" customHeight="1" x14ac:dyDescent="0.2">
      <c r="P31556" s="75"/>
      <c r="Q31556" s="75"/>
      <c r="W31556" s="75"/>
      <c r="AD31556" s="77"/>
    </row>
    <row r="31557" spans="16:30" ht="4.5" customHeight="1" x14ac:dyDescent="0.2">
      <c r="P31557" s="75"/>
      <c r="Q31557" s="75"/>
      <c r="W31557" s="75"/>
      <c r="AD31557" s="77"/>
    </row>
    <row r="31558" spans="16:30" ht="4.5" customHeight="1" x14ac:dyDescent="0.2">
      <c r="P31558" s="75"/>
      <c r="Q31558" s="75"/>
      <c r="W31558" s="75"/>
      <c r="AD31558" s="77"/>
    </row>
    <row r="31559" spans="16:30" ht="4.5" customHeight="1" x14ac:dyDescent="0.2">
      <c r="P31559" s="75"/>
      <c r="Q31559" s="75"/>
      <c r="W31559" s="75"/>
      <c r="AD31559" s="77"/>
    </row>
    <row r="31560" spans="16:30" ht="4.5" customHeight="1" x14ac:dyDescent="0.2">
      <c r="P31560" s="75"/>
      <c r="Q31560" s="75"/>
      <c r="W31560" s="75"/>
      <c r="AD31560" s="77"/>
    </row>
    <row r="31561" spans="16:30" ht="4.5" customHeight="1" x14ac:dyDescent="0.2">
      <c r="P31561" s="75"/>
      <c r="Q31561" s="75"/>
      <c r="W31561" s="75"/>
      <c r="AD31561" s="77"/>
    </row>
    <row r="31562" spans="16:30" ht="4.5" customHeight="1" x14ac:dyDescent="0.2">
      <c r="P31562" s="75"/>
      <c r="Q31562" s="75"/>
      <c r="W31562" s="75"/>
      <c r="AD31562" s="77"/>
    </row>
    <row r="31563" spans="16:30" ht="4.5" customHeight="1" x14ac:dyDescent="0.2">
      <c r="P31563" s="75"/>
      <c r="Q31563" s="75"/>
      <c r="W31563" s="75"/>
      <c r="AD31563" s="77"/>
    </row>
    <row r="31564" spans="16:30" ht="4.5" customHeight="1" x14ac:dyDescent="0.2">
      <c r="P31564" s="75"/>
      <c r="Q31564" s="75"/>
      <c r="W31564" s="75"/>
      <c r="AD31564" s="77"/>
    </row>
    <row r="31565" spans="16:30" ht="4.5" customHeight="1" x14ac:dyDescent="0.2">
      <c r="P31565" s="75"/>
      <c r="Q31565" s="75"/>
      <c r="W31565" s="75"/>
      <c r="AD31565" s="77"/>
    </row>
    <row r="31566" spans="16:30" ht="4.5" customHeight="1" x14ac:dyDescent="0.2">
      <c r="P31566" s="75"/>
      <c r="Q31566" s="75"/>
      <c r="W31566" s="75"/>
      <c r="AD31566" s="77"/>
    </row>
    <row r="31567" spans="16:30" ht="4.5" customHeight="1" x14ac:dyDescent="0.2">
      <c r="P31567" s="75"/>
      <c r="Q31567" s="75"/>
      <c r="W31567" s="75"/>
      <c r="AD31567" s="77"/>
    </row>
    <row r="31568" spans="16:30" ht="4.5" customHeight="1" x14ac:dyDescent="0.2">
      <c r="P31568" s="75"/>
      <c r="Q31568" s="75"/>
      <c r="W31568" s="75"/>
      <c r="AD31568" s="77"/>
    </row>
    <row r="31569" spans="16:30" ht="4.5" customHeight="1" x14ac:dyDescent="0.2">
      <c r="P31569" s="75"/>
      <c r="Q31569" s="75"/>
      <c r="W31569" s="75"/>
      <c r="AD31569" s="77"/>
    </row>
    <row r="31570" spans="16:30" ht="4.5" customHeight="1" x14ac:dyDescent="0.2">
      <c r="P31570" s="75"/>
      <c r="Q31570" s="75"/>
      <c r="W31570" s="75"/>
      <c r="AD31570" s="77"/>
    </row>
    <row r="31571" spans="16:30" ht="4.5" customHeight="1" x14ac:dyDescent="0.2">
      <c r="P31571" s="75"/>
      <c r="Q31571" s="75"/>
      <c r="W31571" s="75"/>
      <c r="AD31571" s="77"/>
    </row>
    <row r="31572" spans="16:30" ht="4.5" customHeight="1" x14ac:dyDescent="0.2">
      <c r="P31572" s="75"/>
      <c r="Q31572" s="75"/>
      <c r="W31572" s="75"/>
      <c r="AD31572" s="77"/>
    </row>
    <row r="31573" spans="16:30" ht="4.5" customHeight="1" x14ac:dyDescent="0.2">
      <c r="P31573" s="75"/>
      <c r="Q31573" s="75"/>
      <c r="W31573" s="75"/>
      <c r="AD31573" s="77"/>
    </row>
    <row r="31574" spans="16:30" ht="4.5" customHeight="1" x14ac:dyDescent="0.2">
      <c r="P31574" s="75"/>
      <c r="Q31574" s="75"/>
      <c r="W31574" s="75"/>
      <c r="AD31574" s="77"/>
    </row>
    <row r="31575" spans="16:30" ht="4.5" customHeight="1" x14ac:dyDescent="0.2">
      <c r="P31575" s="75"/>
      <c r="Q31575" s="75"/>
      <c r="W31575" s="75"/>
      <c r="AD31575" s="77"/>
    </row>
    <row r="31576" spans="16:30" ht="4.5" customHeight="1" x14ac:dyDescent="0.2">
      <c r="P31576" s="75"/>
      <c r="Q31576" s="75"/>
      <c r="W31576" s="75"/>
      <c r="AD31576" s="77"/>
    </row>
    <row r="31577" spans="16:30" ht="4.5" customHeight="1" x14ac:dyDescent="0.2">
      <c r="P31577" s="75"/>
      <c r="Q31577" s="75"/>
      <c r="W31577" s="75"/>
      <c r="AD31577" s="77"/>
    </row>
    <row r="31578" spans="16:30" ht="4.5" customHeight="1" x14ac:dyDescent="0.2">
      <c r="P31578" s="75"/>
      <c r="Q31578" s="75"/>
      <c r="W31578" s="75"/>
      <c r="AD31578" s="77"/>
    </row>
    <row r="31579" spans="16:30" ht="4.5" customHeight="1" x14ac:dyDescent="0.2">
      <c r="P31579" s="75"/>
      <c r="Q31579" s="75"/>
      <c r="W31579" s="75"/>
      <c r="AD31579" s="77"/>
    </row>
    <row r="31580" spans="16:30" ht="4.5" customHeight="1" x14ac:dyDescent="0.2">
      <c r="P31580" s="75"/>
      <c r="Q31580" s="75"/>
      <c r="W31580" s="75"/>
      <c r="AD31580" s="77"/>
    </row>
    <row r="31581" spans="16:30" ht="4.5" customHeight="1" x14ac:dyDescent="0.2">
      <c r="P31581" s="75"/>
      <c r="Q31581" s="75"/>
      <c r="W31581" s="75"/>
      <c r="AD31581" s="77"/>
    </row>
    <row r="31582" spans="16:30" ht="4.5" customHeight="1" x14ac:dyDescent="0.2">
      <c r="P31582" s="75"/>
      <c r="Q31582" s="75"/>
      <c r="W31582" s="75"/>
      <c r="AD31582" s="77"/>
    </row>
    <row r="31583" spans="16:30" ht="4.5" customHeight="1" x14ac:dyDescent="0.2">
      <c r="P31583" s="75"/>
      <c r="Q31583" s="75"/>
      <c r="W31583" s="75"/>
      <c r="AD31583" s="77"/>
    </row>
    <row r="31584" spans="16:30" ht="4.5" customHeight="1" x14ac:dyDescent="0.2">
      <c r="P31584" s="75"/>
      <c r="Q31584" s="75"/>
      <c r="W31584" s="75"/>
      <c r="AD31584" s="77"/>
    </row>
    <row r="31585" spans="16:30" ht="4.5" customHeight="1" x14ac:dyDescent="0.2">
      <c r="P31585" s="75"/>
      <c r="Q31585" s="75"/>
      <c r="W31585" s="75"/>
      <c r="AD31585" s="77"/>
    </row>
    <row r="31586" spans="16:30" ht="4.5" customHeight="1" x14ac:dyDescent="0.2">
      <c r="P31586" s="75"/>
      <c r="Q31586" s="75"/>
      <c r="W31586" s="75"/>
      <c r="AD31586" s="77"/>
    </row>
    <row r="31587" spans="16:30" ht="4.5" customHeight="1" x14ac:dyDescent="0.2">
      <c r="P31587" s="75"/>
      <c r="Q31587" s="75"/>
      <c r="W31587" s="75"/>
      <c r="AD31587" s="77"/>
    </row>
    <row r="31588" spans="16:30" ht="4.5" customHeight="1" x14ac:dyDescent="0.2">
      <c r="P31588" s="75"/>
      <c r="Q31588" s="75"/>
      <c r="W31588" s="75"/>
      <c r="AD31588" s="77"/>
    </row>
    <row r="31589" spans="16:30" ht="4.5" customHeight="1" x14ac:dyDescent="0.2">
      <c r="P31589" s="75"/>
      <c r="Q31589" s="75"/>
      <c r="W31589" s="75"/>
      <c r="AD31589" s="77"/>
    </row>
    <row r="31590" spans="16:30" ht="4.5" customHeight="1" x14ac:dyDescent="0.2">
      <c r="P31590" s="75"/>
      <c r="Q31590" s="75"/>
      <c r="W31590" s="75"/>
      <c r="AD31590" s="77"/>
    </row>
    <row r="31591" spans="16:30" ht="4.5" customHeight="1" x14ac:dyDescent="0.2">
      <c r="P31591" s="75"/>
      <c r="Q31591" s="75"/>
      <c r="W31591" s="75"/>
      <c r="AD31591" s="77"/>
    </row>
    <row r="31592" spans="16:30" ht="4.5" customHeight="1" x14ac:dyDescent="0.2">
      <c r="P31592" s="75"/>
      <c r="Q31592" s="75"/>
      <c r="W31592" s="75"/>
      <c r="AD31592" s="77"/>
    </row>
    <row r="31593" spans="16:30" ht="4.5" customHeight="1" x14ac:dyDescent="0.2">
      <c r="P31593" s="75"/>
      <c r="Q31593" s="75"/>
      <c r="W31593" s="75"/>
      <c r="AD31593" s="77"/>
    </row>
    <row r="31594" spans="16:30" ht="4.5" customHeight="1" x14ac:dyDescent="0.2">
      <c r="P31594" s="75"/>
      <c r="Q31594" s="75"/>
      <c r="W31594" s="75"/>
      <c r="AD31594" s="77"/>
    </row>
    <row r="31595" spans="16:30" ht="4.5" customHeight="1" x14ac:dyDescent="0.2">
      <c r="P31595" s="75"/>
      <c r="Q31595" s="75"/>
      <c r="W31595" s="75"/>
      <c r="AD31595" s="77"/>
    </row>
    <row r="31596" spans="16:30" ht="4.5" customHeight="1" x14ac:dyDescent="0.2">
      <c r="P31596" s="75"/>
      <c r="Q31596" s="75"/>
      <c r="W31596" s="75"/>
      <c r="AD31596" s="77"/>
    </row>
    <row r="31597" spans="16:30" ht="4.5" customHeight="1" x14ac:dyDescent="0.2">
      <c r="P31597" s="75"/>
      <c r="Q31597" s="75"/>
      <c r="W31597" s="75"/>
      <c r="AD31597" s="77"/>
    </row>
    <row r="31598" spans="16:30" ht="4.5" customHeight="1" x14ac:dyDescent="0.2">
      <c r="P31598" s="75"/>
      <c r="Q31598" s="75"/>
      <c r="W31598" s="75"/>
      <c r="AD31598" s="77"/>
    </row>
    <row r="31599" spans="16:30" ht="4.5" customHeight="1" x14ac:dyDescent="0.2">
      <c r="P31599" s="75"/>
      <c r="Q31599" s="75"/>
      <c r="W31599" s="75"/>
      <c r="AD31599" s="77"/>
    </row>
    <row r="31600" spans="16:30" ht="4.5" customHeight="1" x14ac:dyDescent="0.2">
      <c r="P31600" s="75"/>
      <c r="Q31600" s="75"/>
      <c r="W31600" s="75"/>
      <c r="AD31600" s="77"/>
    </row>
    <row r="31601" spans="16:30" ht="4.5" customHeight="1" x14ac:dyDescent="0.2">
      <c r="P31601" s="75"/>
      <c r="Q31601" s="75"/>
      <c r="W31601" s="75"/>
      <c r="AD31601" s="77"/>
    </row>
    <row r="31602" spans="16:30" ht="4.5" customHeight="1" x14ac:dyDescent="0.2">
      <c r="P31602" s="75"/>
      <c r="Q31602" s="75"/>
      <c r="W31602" s="75"/>
      <c r="AD31602" s="77"/>
    </row>
    <row r="31603" spans="16:30" ht="4.5" customHeight="1" x14ac:dyDescent="0.2">
      <c r="P31603" s="75"/>
      <c r="Q31603" s="75"/>
      <c r="W31603" s="75"/>
      <c r="AD31603" s="77"/>
    </row>
    <row r="31604" spans="16:30" ht="4.5" customHeight="1" x14ac:dyDescent="0.2">
      <c r="P31604" s="75"/>
      <c r="Q31604" s="75"/>
      <c r="W31604" s="75"/>
      <c r="AD31604" s="77"/>
    </row>
    <row r="31605" spans="16:30" ht="4.5" customHeight="1" x14ac:dyDescent="0.2">
      <c r="P31605" s="75"/>
      <c r="Q31605" s="75"/>
      <c r="W31605" s="75"/>
      <c r="AD31605" s="77"/>
    </row>
    <row r="31606" spans="16:30" ht="4.5" customHeight="1" x14ac:dyDescent="0.2">
      <c r="P31606" s="75"/>
      <c r="Q31606" s="75"/>
      <c r="W31606" s="75"/>
      <c r="AD31606" s="77"/>
    </row>
    <row r="31607" spans="16:30" ht="4.5" customHeight="1" x14ac:dyDescent="0.2">
      <c r="P31607" s="75"/>
      <c r="Q31607" s="75"/>
      <c r="W31607" s="75"/>
      <c r="AD31607" s="77"/>
    </row>
    <row r="31608" spans="16:30" ht="4.5" customHeight="1" x14ac:dyDescent="0.2">
      <c r="P31608" s="75"/>
      <c r="Q31608" s="75"/>
      <c r="W31608" s="75"/>
      <c r="AD31608" s="77"/>
    </row>
    <row r="31609" spans="16:30" ht="4.5" customHeight="1" x14ac:dyDescent="0.2">
      <c r="P31609" s="75"/>
      <c r="Q31609" s="75"/>
      <c r="W31609" s="75"/>
      <c r="AD31609" s="77"/>
    </row>
    <row r="31610" spans="16:30" ht="4.5" customHeight="1" x14ac:dyDescent="0.2">
      <c r="P31610" s="75"/>
      <c r="Q31610" s="75"/>
      <c r="W31610" s="75"/>
      <c r="AD31610" s="77"/>
    </row>
    <row r="31611" spans="16:30" ht="4.5" customHeight="1" x14ac:dyDescent="0.2">
      <c r="P31611" s="75"/>
      <c r="Q31611" s="75"/>
      <c r="W31611" s="75"/>
      <c r="AD31611" s="77"/>
    </row>
    <row r="31612" spans="16:30" ht="4.5" customHeight="1" x14ac:dyDescent="0.2">
      <c r="P31612" s="75"/>
      <c r="Q31612" s="75"/>
      <c r="W31612" s="75"/>
      <c r="AD31612" s="77"/>
    </row>
    <row r="31613" spans="16:30" ht="4.5" customHeight="1" x14ac:dyDescent="0.2">
      <c r="P31613" s="75"/>
      <c r="Q31613" s="75"/>
      <c r="W31613" s="75"/>
      <c r="AD31613" s="77"/>
    </row>
    <row r="31614" spans="16:30" ht="4.5" customHeight="1" x14ac:dyDescent="0.2">
      <c r="P31614" s="75"/>
      <c r="Q31614" s="75"/>
      <c r="W31614" s="75"/>
      <c r="AD31614" s="77"/>
    </row>
    <row r="31615" spans="16:30" ht="4.5" customHeight="1" x14ac:dyDescent="0.2">
      <c r="P31615" s="75"/>
      <c r="Q31615" s="75"/>
      <c r="W31615" s="75"/>
      <c r="AD31615" s="77"/>
    </row>
    <row r="31616" spans="16:30" ht="4.5" customHeight="1" x14ac:dyDescent="0.2">
      <c r="P31616" s="75"/>
      <c r="Q31616" s="75"/>
      <c r="W31616" s="75"/>
      <c r="AD31616" s="77"/>
    </row>
    <row r="31617" spans="16:30" ht="4.5" customHeight="1" x14ac:dyDescent="0.2">
      <c r="P31617" s="75"/>
      <c r="Q31617" s="75"/>
      <c r="W31617" s="75"/>
      <c r="AD31617" s="77"/>
    </row>
    <row r="31618" spans="16:30" ht="4.5" customHeight="1" x14ac:dyDescent="0.2">
      <c r="P31618" s="75"/>
      <c r="Q31618" s="75"/>
      <c r="W31618" s="75"/>
      <c r="AD31618" s="77"/>
    </row>
    <row r="31619" spans="16:30" ht="4.5" customHeight="1" x14ac:dyDescent="0.2">
      <c r="P31619" s="75"/>
      <c r="Q31619" s="75"/>
      <c r="W31619" s="75"/>
      <c r="AD31619" s="77"/>
    </row>
    <row r="31620" spans="16:30" ht="4.5" customHeight="1" x14ac:dyDescent="0.2">
      <c r="P31620" s="75"/>
      <c r="Q31620" s="75"/>
      <c r="W31620" s="75"/>
      <c r="AD31620" s="77"/>
    </row>
    <row r="31621" spans="16:30" ht="4.5" customHeight="1" x14ac:dyDescent="0.2">
      <c r="P31621" s="75"/>
      <c r="Q31621" s="75"/>
      <c r="W31621" s="75"/>
      <c r="AD31621" s="77"/>
    </row>
    <row r="31622" spans="16:30" ht="4.5" customHeight="1" x14ac:dyDescent="0.2">
      <c r="P31622" s="75"/>
      <c r="Q31622" s="75"/>
      <c r="W31622" s="75"/>
      <c r="AD31622" s="77"/>
    </row>
    <row r="31623" spans="16:30" ht="4.5" customHeight="1" x14ac:dyDescent="0.2">
      <c r="P31623" s="75"/>
      <c r="Q31623" s="75"/>
      <c r="W31623" s="75"/>
      <c r="AD31623" s="77"/>
    </row>
    <row r="31624" spans="16:30" ht="4.5" customHeight="1" x14ac:dyDescent="0.2">
      <c r="P31624" s="75"/>
      <c r="Q31624" s="75"/>
      <c r="W31624" s="75"/>
      <c r="AD31624" s="77"/>
    </row>
    <row r="31625" spans="16:30" ht="4.5" customHeight="1" x14ac:dyDescent="0.2">
      <c r="P31625" s="75"/>
      <c r="Q31625" s="75"/>
      <c r="W31625" s="75"/>
      <c r="AD31625" s="77"/>
    </row>
    <row r="31626" spans="16:30" ht="4.5" customHeight="1" x14ac:dyDescent="0.2">
      <c r="P31626" s="75"/>
      <c r="Q31626" s="75"/>
      <c r="W31626" s="75"/>
      <c r="AD31626" s="77"/>
    </row>
    <row r="31627" spans="16:30" ht="4.5" customHeight="1" x14ac:dyDescent="0.2">
      <c r="P31627" s="75"/>
      <c r="Q31627" s="75"/>
      <c r="W31627" s="75"/>
      <c r="AD31627" s="77"/>
    </row>
    <row r="31628" spans="16:30" ht="4.5" customHeight="1" x14ac:dyDescent="0.2">
      <c r="P31628" s="75"/>
      <c r="Q31628" s="75"/>
      <c r="W31628" s="75"/>
      <c r="AD31628" s="77"/>
    </row>
    <row r="31629" spans="16:30" ht="4.5" customHeight="1" x14ac:dyDescent="0.2">
      <c r="P31629" s="75"/>
      <c r="Q31629" s="75"/>
      <c r="W31629" s="75"/>
      <c r="AD31629" s="77"/>
    </row>
    <row r="31630" spans="16:30" ht="4.5" customHeight="1" x14ac:dyDescent="0.2">
      <c r="P31630" s="75"/>
      <c r="Q31630" s="75"/>
      <c r="W31630" s="75"/>
      <c r="AD31630" s="77"/>
    </row>
    <row r="31631" spans="16:30" ht="4.5" customHeight="1" x14ac:dyDescent="0.2">
      <c r="P31631" s="75"/>
      <c r="Q31631" s="75"/>
      <c r="W31631" s="75"/>
      <c r="AD31631" s="77"/>
    </row>
    <row r="31632" spans="16:30" ht="4.5" customHeight="1" x14ac:dyDescent="0.2">
      <c r="P31632" s="75"/>
      <c r="Q31632" s="75"/>
      <c r="W31632" s="75"/>
      <c r="AD31632" s="77"/>
    </row>
    <row r="31633" spans="16:30" ht="4.5" customHeight="1" x14ac:dyDescent="0.2">
      <c r="P31633" s="75"/>
      <c r="Q31633" s="75"/>
      <c r="W31633" s="75"/>
      <c r="AD31633" s="77"/>
    </row>
    <row r="31634" spans="16:30" ht="4.5" customHeight="1" x14ac:dyDescent="0.2">
      <c r="P31634" s="75"/>
      <c r="Q31634" s="75"/>
      <c r="W31634" s="75"/>
      <c r="AD31634" s="77"/>
    </row>
    <row r="31635" spans="16:30" ht="4.5" customHeight="1" x14ac:dyDescent="0.2">
      <c r="P31635" s="75"/>
      <c r="Q31635" s="75"/>
      <c r="W31635" s="75"/>
      <c r="AD31635" s="77"/>
    </row>
    <row r="31636" spans="16:30" ht="4.5" customHeight="1" x14ac:dyDescent="0.2">
      <c r="P31636" s="75"/>
      <c r="Q31636" s="75"/>
      <c r="W31636" s="75"/>
      <c r="AD31636" s="77"/>
    </row>
    <row r="31637" spans="16:30" ht="4.5" customHeight="1" x14ac:dyDescent="0.2">
      <c r="P31637" s="75"/>
      <c r="Q31637" s="75"/>
      <c r="W31637" s="75"/>
      <c r="AD31637" s="77"/>
    </row>
    <row r="31638" spans="16:30" ht="4.5" customHeight="1" x14ac:dyDescent="0.2">
      <c r="P31638" s="75"/>
      <c r="Q31638" s="75"/>
      <c r="W31638" s="75"/>
      <c r="AD31638" s="77"/>
    </row>
    <row r="31639" spans="16:30" ht="4.5" customHeight="1" x14ac:dyDescent="0.2">
      <c r="P31639" s="75"/>
      <c r="Q31639" s="75"/>
      <c r="W31639" s="75"/>
      <c r="AD31639" s="77"/>
    </row>
    <row r="31640" spans="16:30" ht="4.5" customHeight="1" x14ac:dyDescent="0.2">
      <c r="P31640" s="75"/>
      <c r="Q31640" s="75"/>
      <c r="W31640" s="75"/>
      <c r="AD31640" s="77"/>
    </row>
    <row r="31641" spans="16:30" ht="4.5" customHeight="1" x14ac:dyDescent="0.2">
      <c r="P31641" s="75"/>
      <c r="Q31641" s="75"/>
      <c r="W31641" s="75"/>
      <c r="AD31641" s="77"/>
    </row>
    <row r="31642" spans="16:30" ht="4.5" customHeight="1" x14ac:dyDescent="0.2">
      <c r="P31642" s="75"/>
      <c r="Q31642" s="75"/>
      <c r="W31642" s="75"/>
      <c r="AD31642" s="77"/>
    </row>
    <row r="31643" spans="16:30" ht="4.5" customHeight="1" x14ac:dyDescent="0.2">
      <c r="P31643" s="75"/>
      <c r="Q31643" s="75"/>
      <c r="W31643" s="75"/>
      <c r="AD31643" s="77"/>
    </row>
    <row r="31644" spans="16:30" ht="4.5" customHeight="1" x14ac:dyDescent="0.2">
      <c r="P31644" s="75"/>
      <c r="Q31644" s="75"/>
      <c r="W31644" s="75"/>
      <c r="AD31644" s="77"/>
    </row>
    <row r="31645" spans="16:30" ht="4.5" customHeight="1" x14ac:dyDescent="0.2">
      <c r="P31645" s="75"/>
      <c r="Q31645" s="75"/>
      <c r="W31645" s="75"/>
      <c r="AD31645" s="77"/>
    </row>
    <row r="31646" spans="16:30" ht="4.5" customHeight="1" x14ac:dyDescent="0.2">
      <c r="P31646" s="75"/>
      <c r="Q31646" s="75"/>
      <c r="W31646" s="75"/>
      <c r="AD31646" s="77"/>
    </row>
    <row r="31647" spans="16:30" ht="4.5" customHeight="1" x14ac:dyDescent="0.2">
      <c r="P31647" s="75"/>
      <c r="Q31647" s="75"/>
      <c r="W31647" s="75"/>
      <c r="AD31647" s="77"/>
    </row>
    <row r="31648" spans="16:30" ht="4.5" customHeight="1" x14ac:dyDescent="0.2">
      <c r="P31648" s="75"/>
      <c r="Q31648" s="75"/>
      <c r="W31648" s="75"/>
      <c r="AD31648" s="77"/>
    </row>
    <row r="31649" spans="16:30" ht="4.5" customHeight="1" x14ac:dyDescent="0.2">
      <c r="P31649" s="75"/>
      <c r="Q31649" s="75"/>
      <c r="W31649" s="75"/>
      <c r="AD31649" s="77"/>
    </row>
    <row r="31650" spans="16:30" ht="4.5" customHeight="1" x14ac:dyDescent="0.2">
      <c r="P31650" s="75"/>
      <c r="Q31650" s="75"/>
      <c r="W31650" s="75"/>
      <c r="AD31650" s="77"/>
    </row>
    <row r="31651" spans="16:30" ht="4.5" customHeight="1" x14ac:dyDescent="0.2">
      <c r="P31651" s="75"/>
      <c r="Q31651" s="75"/>
      <c r="W31651" s="75"/>
      <c r="AD31651" s="77"/>
    </row>
    <row r="31652" spans="16:30" ht="4.5" customHeight="1" x14ac:dyDescent="0.2">
      <c r="P31652" s="75"/>
      <c r="Q31652" s="75"/>
      <c r="W31652" s="75"/>
      <c r="AD31652" s="77"/>
    </row>
    <row r="31653" spans="16:30" ht="4.5" customHeight="1" x14ac:dyDescent="0.2">
      <c r="P31653" s="75"/>
      <c r="Q31653" s="75"/>
      <c r="W31653" s="75"/>
      <c r="AD31653" s="77"/>
    </row>
    <row r="31654" spans="16:30" ht="4.5" customHeight="1" x14ac:dyDescent="0.2">
      <c r="P31654" s="75"/>
      <c r="Q31654" s="75"/>
      <c r="W31654" s="75"/>
      <c r="AD31654" s="77"/>
    </row>
    <row r="31655" spans="16:30" ht="4.5" customHeight="1" x14ac:dyDescent="0.2">
      <c r="P31655" s="75"/>
      <c r="Q31655" s="75"/>
      <c r="W31655" s="75"/>
      <c r="AD31655" s="77"/>
    </row>
    <row r="31656" spans="16:30" ht="4.5" customHeight="1" x14ac:dyDescent="0.2">
      <c r="P31656" s="75"/>
      <c r="Q31656" s="75"/>
      <c r="W31656" s="75"/>
      <c r="AD31656" s="77"/>
    </row>
    <row r="31657" spans="16:30" ht="4.5" customHeight="1" x14ac:dyDescent="0.2">
      <c r="P31657" s="75"/>
      <c r="Q31657" s="75"/>
      <c r="W31657" s="75"/>
      <c r="AD31657" s="77"/>
    </row>
    <row r="31658" spans="16:30" ht="4.5" customHeight="1" x14ac:dyDescent="0.2">
      <c r="P31658" s="75"/>
      <c r="Q31658" s="75"/>
      <c r="W31658" s="75"/>
      <c r="AD31658" s="77"/>
    </row>
    <row r="31659" spans="16:30" ht="4.5" customHeight="1" x14ac:dyDescent="0.2">
      <c r="P31659" s="75"/>
      <c r="Q31659" s="75"/>
      <c r="W31659" s="75"/>
      <c r="AD31659" s="77"/>
    </row>
    <row r="31660" spans="16:30" ht="4.5" customHeight="1" x14ac:dyDescent="0.2">
      <c r="P31660" s="75"/>
      <c r="Q31660" s="75"/>
      <c r="W31660" s="75"/>
      <c r="AD31660" s="77"/>
    </row>
    <row r="31661" spans="16:30" ht="4.5" customHeight="1" x14ac:dyDescent="0.2">
      <c r="P31661" s="75"/>
      <c r="Q31661" s="75"/>
      <c r="W31661" s="75"/>
      <c r="AD31661" s="77"/>
    </row>
    <row r="31662" spans="16:30" ht="4.5" customHeight="1" x14ac:dyDescent="0.2">
      <c r="P31662" s="75"/>
      <c r="Q31662" s="75"/>
      <c r="W31662" s="75"/>
      <c r="AD31662" s="77"/>
    </row>
    <row r="31663" spans="16:30" ht="4.5" customHeight="1" x14ac:dyDescent="0.2">
      <c r="P31663" s="75"/>
      <c r="Q31663" s="75"/>
      <c r="W31663" s="75"/>
      <c r="AD31663" s="77"/>
    </row>
    <row r="31664" spans="16:30" ht="4.5" customHeight="1" x14ac:dyDescent="0.2">
      <c r="P31664" s="75"/>
      <c r="Q31664" s="75"/>
      <c r="W31664" s="75"/>
      <c r="AD31664" s="77"/>
    </row>
    <row r="31665" spans="16:30" ht="4.5" customHeight="1" x14ac:dyDescent="0.2">
      <c r="P31665" s="75"/>
      <c r="Q31665" s="75"/>
      <c r="W31665" s="75"/>
      <c r="AD31665" s="77"/>
    </row>
    <row r="31666" spans="16:30" ht="4.5" customHeight="1" x14ac:dyDescent="0.2">
      <c r="P31666" s="75"/>
      <c r="Q31666" s="75"/>
      <c r="W31666" s="75"/>
      <c r="AD31666" s="77"/>
    </row>
    <row r="31667" spans="16:30" ht="4.5" customHeight="1" x14ac:dyDescent="0.2">
      <c r="P31667" s="75"/>
      <c r="Q31667" s="75"/>
      <c r="W31667" s="75"/>
      <c r="AD31667" s="77"/>
    </row>
    <row r="31668" spans="16:30" ht="4.5" customHeight="1" x14ac:dyDescent="0.2">
      <c r="P31668" s="75"/>
      <c r="Q31668" s="75"/>
      <c r="W31668" s="75"/>
      <c r="AD31668" s="77"/>
    </row>
    <row r="31669" spans="16:30" ht="4.5" customHeight="1" x14ac:dyDescent="0.2">
      <c r="P31669" s="75"/>
      <c r="Q31669" s="75"/>
      <c r="W31669" s="75"/>
      <c r="AD31669" s="77"/>
    </row>
    <row r="31670" spans="16:30" ht="4.5" customHeight="1" x14ac:dyDescent="0.2">
      <c r="P31670" s="75"/>
      <c r="Q31670" s="75"/>
      <c r="W31670" s="75"/>
      <c r="AD31670" s="77"/>
    </row>
    <row r="31671" spans="16:30" ht="4.5" customHeight="1" x14ac:dyDescent="0.2">
      <c r="P31671" s="75"/>
      <c r="Q31671" s="75"/>
      <c r="W31671" s="75"/>
      <c r="AD31671" s="77"/>
    </row>
    <row r="31672" spans="16:30" ht="4.5" customHeight="1" x14ac:dyDescent="0.2">
      <c r="P31672" s="75"/>
      <c r="Q31672" s="75"/>
      <c r="W31672" s="75"/>
      <c r="AD31672" s="77"/>
    </row>
    <row r="31673" spans="16:30" ht="4.5" customHeight="1" x14ac:dyDescent="0.2">
      <c r="P31673" s="75"/>
      <c r="Q31673" s="75"/>
      <c r="W31673" s="75"/>
      <c r="AD31673" s="77"/>
    </row>
    <row r="31674" spans="16:30" ht="4.5" customHeight="1" x14ac:dyDescent="0.2">
      <c r="P31674" s="75"/>
      <c r="Q31674" s="75"/>
      <c r="W31674" s="75"/>
      <c r="AD31674" s="77"/>
    </row>
    <row r="31675" spans="16:30" ht="4.5" customHeight="1" x14ac:dyDescent="0.2">
      <c r="P31675" s="75"/>
      <c r="Q31675" s="75"/>
      <c r="W31675" s="75"/>
      <c r="AD31675" s="77"/>
    </row>
    <row r="31676" spans="16:30" ht="4.5" customHeight="1" x14ac:dyDescent="0.2">
      <c r="P31676" s="75"/>
      <c r="Q31676" s="75"/>
      <c r="W31676" s="75"/>
      <c r="AD31676" s="77"/>
    </row>
    <row r="31677" spans="16:30" ht="4.5" customHeight="1" x14ac:dyDescent="0.2">
      <c r="P31677" s="75"/>
      <c r="Q31677" s="75"/>
      <c r="W31677" s="75"/>
      <c r="AD31677" s="77"/>
    </row>
    <row r="31678" spans="16:30" ht="4.5" customHeight="1" x14ac:dyDescent="0.2">
      <c r="P31678" s="75"/>
      <c r="Q31678" s="75"/>
      <c r="W31678" s="75"/>
      <c r="AD31678" s="77"/>
    </row>
    <row r="31679" spans="16:30" ht="4.5" customHeight="1" x14ac:dyDescent="0.2">
      <c r="P31679" s="75"/>
      <c r="Q31679" s="75"/>
      <c r="W31679" s="75"/>
      <c r="AD31679" s="77"/>
    </row>
    <row r="31680" spans="16:30" ht="4.5" customHeight="1" x14ac:dyDescent="0.2">
      <c r="P31680" s="75"/>
      <c r="Q31680" s="75"/>
      <c r="W31680" s="75"/>
      <c r="AD31680" s="77"/>
    </row>
    <row r="31681" spans="16:30" ht="4.5" customHeight="1" x14ac:dyDescent="0.2">
      <c r="P31681" s="75"/>
      <c r="Q31681" s="75"/>
      <c r="W31681" s="75"/>
      <c r="AD31681" s="77"/>
    </row>
    <row r="31682" spans="16:30" ht="4.5" customHeight="1" x14ac:dyDescent="0.2">
      <c r="P31682" s="75"/>
      <c r="Q31682" s="75"/>
      <c r="W31682" s="75"/>
      <c r="AD31682" s="77"/>
    </row>
    <row r="31683" spans="16:30" ht="4.5" customHeight="1" x14ac:dyDescent="0.2">
      <c r="P31683" s="75"/>
      <c r="Q31683" s="75"/>
      <c r="W31683" s="75"/>
      <c r="AD31683" s="77"/>
    </row>
    <row r="31684" spans="16:30" ht="4.5" customHeight="1" x14ac:dyDescent="0.2">
      <c r="P31684" s="75"/>
      <c r="Q31684" s="75"/>
      <c r="W31684" s="75"/>
      <c r="AD31684" s="77"/>
    </row>
    <row r="31685" spans="16:30" ht="4.5" customHeight="1" x14ac:dyDescent="0.2">
      <c r="P31685" s="75"/>
      <c r="Q31685" s="75"/>
      <c r="W31685" s="75"/>
      <c r="AD31685" s="77"/>
    </row>
    <row r="31686" spans="16:30" ht="4.5" customHeight="1" x14ac:dyDescent="0.2">
      <c r="P31686" s="75"/>
      <c r="Q31686" s="75"/>
      <c r="W31686" s="75"/>
      <c r="AD31686" s="77"/>
    </row>
    <row r="31687" spans="16:30" ht="4.5" customHeight="1" x14ac:dyDescent="0.2">
      <c r="P31687" s="75"/>
      <c r="Q31687" s="75"/>
      <c r="W31687" s="75"/>
      <c r="AD31687" s="77"/>
    </row>
    <row r="31688" spans="16:30" ht="4.5" customHeight="1" x14ac:dyDescent="0.2">
      <c r="P31688" s="75"/>
      <c r="Q31688" s="75"/>
      <c r="W31688" s="75"/>
      <c r="AD31688" s="77"/>
    </row>
    <row r="31689" spans="16:30" ht="4.5" customHeight="1" x14ac:dyDescent="0.2">
      <c r="P31689" s="75"/>
      <c r="Q31689" s="75"/>
      <c r="W31689" s="75"/>
      <c r="AD31689" s="77"/>
    </row>
    <row r="31690" spans="16:30" ht="4.5" customHeight="1" x14ac:dyDescent="0.2">
      <c r="P31690" s="75"/>
      <c r="Q31690" s="75"/>
      <c r="W31690" s="75"/>
      <c r="AD31690" s="77"/>
    </row>
    <row r="31691" spans="16:30" ht="4.5" customHeight="1" x14ac:dyDescent="0.2">
      <c r="P31691" s="75"/>
      <c r="Q31691" s="75"/>
      <c r="W31691" s="75"/>
      <c r="AD31691" s="77"/>
    </row>
    <row r="31692" spans="16:30" ht="4.5" customHeight="1" x14ac:dyDescent="0.2">
      <c r="P31692" s="75"/>
      <c r="Q31692" s="75"/>
      <c r="W31692" s="75"/>
      <c r="AD31692" s="77"/>
    </row>
    <row r="31693" spans="16:30" ht="4.5" customHeight="1" x14ac:dyDescent="0.2">
      <c r="P31693" s="75"/>
      <c r="Q31693" s="75"/>
      <c r="W31693" s="75"/>
      <c r="AD31693" s="77"/>
    </row>
    <row r="31694" spans="16:30" ht="4.5" customHeight="1" x14ac:dyDescent="0.2">
      <c r="P31694" s="75"/>
      <c r="Q31694" s="75"/>
      <c r="W31694" s="75"/>
      <c r="AD31694" s="77"/>
    </row>
    <row r="31695" spans="16:30" ht="4.5" customHeight="1" x14ac:dyDescent="0.2">
      <c r="P31695" s="75"/>
      <c r="Q31695" s="75"/>
      <c r="W31695" s="75"/>
      <c r="AD31695" s="77"/>
    </row>
    <row r="31696" spans="16:30" ht="4.5" customHeight="1" x14ac:dyDescent="0.2">
      <c r="P31696" s="75"/>
      <c r="Q31696" s="75"/>
      <c r="W31696" s="75"/>
      <c r="AD31696" s="77"/>
    </row>
    <row r="31697" spans="16:30" ht="4.5" customHeight="1" x14ac:dyDescent="0.2">
      <c r="P31697" s="75"/>
      <c r="Q31697" s="75"/>
      <c r="W31697" s="75"/>
      <c r="AD31697" s="77"/>
    </row>
    <row r="31698" spans="16:30" ht="4.5" customHeight="1" x14ac:dyDescent="0.2">
      <c r="P31698" s="75"/>
      <c r="Q31698" s="75"/>
      <c r="W31698" s="75"/>
      <c r="AD31698" s="77"/>
    </row>
    <row r="31699" spans="16:30" ht="4.5" customHeight="1" x14ac:dyDescent="0.2">
      <c r="P31699" s="75"/>
      <c r="Q31699" s="75"/>
      <c r="W31699" s="75"/>
      <c r="AD31699" s="77"/>
    </row>
    <row r="31700" spans="16:30" ht="4.5" customHeight="1" x14ac:dyDescent="0.2">
      <c r="P31700" s="75"/>
      <c r="Q31700" s="75"/>
      <c r="W31700" s="75"/>
      <c r="AD31700" s="77"/>
    </row>
    <row r="31701" spans="16:30" ht="4.5" customHeight="1" x14ac:dyDescent="0.2">
      <c r="P31701" s="75"/>
      <c r="Q31701" s="75"/>
      <c r="W31701" s="75"/>
      <c r="AD31701" s="77"/>
    </row>
    <row r="31702" spans="16:30" ht="4.5" customHeight="1" x14ac:dyDescent="0.2">
      <c r="P31702" s="75"/>
      <c r="Q31702" s="75"/>
      <c r="W31702" s="75"/>
      <c r="AD31702" s="77"/>
    </row>
    <row r="31703" spans="16:30" ht="4.5" customHeight="1" x14ac:dyDescent="0.2">
      <c r="P31703" s="75"/>
      <c r="Q31703" s="75"/>
      <c r="W31703" s="75"/>
      <c r="AD31703" s="77"/>
    </row>
    <row r="31704" spans="16:30" ht="4.5" customHeight="1" x14ac:dyDescent="0.2">
      <c r="P31704" s="75"/>
      <c r="Q31704" s="75"/>
      <c r="W31704" s="75"/>
      <c r="AD31704" s="77"/>
    </row>
    <row r="31705" spans="16:30" ht="4.5" customHeight="1" x14ac:dyDescent="0.2">
      <c r="P31705" s="75"/>
      <c r="Q31705" s="75"/>
      <c r="W31705" s="75"/>
      <c r="AD31705" s="77"/>
    </row>
    <row r="31706" spans="16:30" ht="4.5" customHeight="1" x14ac:dyDescent="0.2">
      <c r="P31706" s="75"/>
      <c r="Q31706" s="75"/>
      <c r="W31706" s="75"/>
      <c r="AD31706" s="77"/>
    </row>
    <row r="31707" spans="16:30" ht="4.5" customHeight="1" x14ac:dyDescent="0.2">
      <c r="P31707" s="75"/>
      <c r="Q31707" s="75"/>
      <c r="W31707" s="75"/>
      <c r="AD31707" s="77"/>
    </row>
    <row r="31708" spans="16:30" ht="4.5" customHeight="1" x14ac:dyDescent="0.2">
      <c r="P31708" s="75"/>
      <c r="Q31708" s="75"/>
      <c r="W31708" s="75"/>
      <c r="AD31708" s="77"/>
    </row>
    <row r="31709" spans="16:30" ht="4.5" customHeight="1" x14ac:dyDescent="0.2">
      <c r="P31709" s="75"/>
      <c r="Q31709" s="75"/>
      <c r="W31709" s="75"/>
      <c r="AD31709" s="77"/>
    </row>
    <row r="31710" spans="16:30" ht="4.5" customHeight="1" x14ac:dyDescent="0.2">
      <c r="P31710" s="75"/>
      <c r="Q31710" s="75"/>
      <c r="W31710" s="75"/>
      <c r="AD31710" s="77"/>
    </row>
    <row r="31711" spans="16:30" ht="4.5" customHeight="1" x14ac:dyDescent="0.2">
      <c r="P31711" s="75"/>
      <c r="Q31711" s="75"/>
      <c r="W31711" s="75"/>
      <c r="AD31711" s="77"/>
    </row>
    <row r="31712" spans="16:30" ht="4.5" customHeight="1" x14ac:dyDescent="0.2">
      <c r="P31712" s="75"/>
      <c r="Q31712" s="75"/>
      <c r="W31712" s="75"/>
      <c r="AD31712" s="77"/>
    </row>
    <row r="31713" spans="16:30" ht="4.5" customHeight="1" x14ac:dyDescent="0.2">
      <c r="P31713" s="75"/>
      <c r="Q31713" s="75"/>
      <c r="W31713" s="75"/>
      <c r="AD31713" s="77"/>
    </row>
    <row r="31714" spans="16:30" ht="4.5" customHeight="1" x14ac:dyDescent="0.2">
      <c r="P31714" s="75"/>
      <c r="Q31714" s="75"/>
      <c r="W31714" s="75"/>
      <c r="AD31714" s="77"/>
    </row>
    <row r="31715" spans="16:30" ht="4.5" customHeight="1" x14ac:dyDescent="0.2">
      <c r="P31715" s="75"/>
      <c r="Q31715" s="75"/>
      <c r="W31715" s="75"/>
      <c r="AD31715" s="77"/>
    </row>
    <row r="31716" spans="16:30" ht="4.5" customHeight="1" x14ac:dyDescent="0.2">
      <c r="P31716" s="75"/>
      <c r="Q31716" s="75"/>
      <c r="W31716" s="75"/>
      <c r="AD31716" s="77"/>
    </row>
    <row r="31717" spans="16:30" ht="4.5" customHeight="1" x14ac:dyDescent="0.2">
      <c r="P31717" s="75"/>
      <c r="Q31717" s="75"/>
      <c r="W31717" s="75"/>
      <c r="AD31717" s="77"/>
    </row>
    <row r="31718" spans="16:30" ht="4.5" customHeight="1" x14ac:dyDescent="0.2">
      <c r="P31718" s="75"/>
      <c r="Q31718" s="75"/>
      <c r="W31718" s="75"/>
      <c r="AD31718" s="77"/>
    </row>
    <row r="31719" spans="16:30" ht="4.5" customHeight="1" x14ac:dyDescent="0.2">
      <c r="P31719" s="75"/>
      <c r="Q31719" s="75"/>
      <c r="W31719" s="75"/>
      <c r="AD31719" s="77"/>
    </row>
    <row r="31720" spans="16:30" ht="4.5" customHeight="1" x14ac:dyDescent="0.2">
      <c r="P31720" s="75"/>
      <c r="Q31720" s="75"/>
      <c r="W31720" s="75"/>
      <c r="AD31720" s="77"/>
    </row>
    <row r="31721" spans="16:30" ht="4.5" customHeight="1" x14ac:dyDescent="0.2">
      <c r="P31721" s="75"/>
      <c r="Q31721" s="75"/>
      <c r="W31721" s="75"/>
      <c r="AD31721" s="77"/>
    </row>
    <row r="31722" spans="16:30" ht="4.5" customHeight="1" x14ac:dyDescent="0.2">
      <c r="P31722" s="75"/>
      <c r="Q31722" s="75"/>
      <c r="W31722" s="75"/>
      <c r="AD31722" s="77"/>
    </row>
    <row r="31723" spans="16:30" ht="4.5" customHeight="1" x14ac:dyDescent="0.2">
      <c r="P31723" s="75"/>
      <c r="Q31723" s="75"/>
      <c r="W31723" s="75"/>
      <c r="AD31723" s="77"/>
    </row>
    <row r="31724" spans="16:30" ht="4.5" customHeight="1" x14ac:dyDescent="0.2">
      <c r="P31724" s="75"/>
      <c r="Q31724" s="75"/>
      <c r="W31724" s="75"/>
      <c r="AD31724" s="77"/>
    </row>
    <row r="31725" spans="16:30" ht="4.5" customHeight="1" x14ac:dyDescent="0.2">
      <c r="P31725" s="75"/>
      <c r="Q31725" s="75"/>
      <c r="W31725" s="75"/>
      <c r="AD31725" s="77"/>
    </row>
    <row r="31726" spans="16:30" ht="4.5" customHeight="1" x14ac:dyDescent="0.2">
      <c r="P31726" s="75"/>
      <c r="Q31726" s="75"/>
      <c r="W31726" s="75"/>
      <c r="AD31726" s="77"/>
    </row>
    <row r="31727" spans="16:30" ht="4.5" customHeight="1" x14ac:dyDescent="0.2">
      <c r="P31727" s="75"/>
      <c r="Q31727" s="75"/>
      <c r="W31727" s="75"/>
      <c r="AD31727" s="77"/>
    </row>
    <row r="31728" spans="16:30" ht="4.5" customHeight="1" x14ac:dyDescent="0.2">
      <c r="P31728" s="75"/>
      <c r="Q31728" s="75"/>
      <c r="W31728" s="75"/>
      <c r="AD31728" s="77"/>
    </row>
    <row r="31729" spans="16:30" ht="4.5" customHeight="1" x14ac:dyDescent="0.2">
      <c r="P31729" s="75"/>
      <c r="Q31729" s="75"/>
      <c r="W31729" s="75"/>
      <c r="AD31729" s="77"/>
    </row>
    <row r="31730" spans="16:30" ht="4.5" customHeight="1" x14ac:dyDescent="0.2">
      <c r="P31730" s="75"/>
      <c r="Q31730" s="75"/>
      <c r="W31730" s="75"/>
      <c r="AD31730" s="77"/>
    </row>
    <row r="31731" spans="16:30" ht="4.5" customHeight="1" x14ac:dyDescent="0.2">
      <c r="P31731" s="75"/>
      <c r="Q31731" s="75"/>
      <c r="W31731" s="75"/>
      <c r="AD31731" s="77"/>
    </row>
    <row r="31732" spans="16:30" ht="4.5" customHeight="1" x14ac:dyDescent="0.2">
      <c r="P31732" s="75"/>
      <c r="Q31732" s="75"/>
      <c r="W31732" s="75"/>
      <c r="AD31732" s="77"/>
    </row>
    <row r="31733" spans="16:30" ht="4.5" customHeight="1" x14ac:dyDescent="0.2">
      <c r="P31733" s="75"/>
      <c r="Q31733" s="75"/>
      <c r="W31733" s="75"/>
      <c r="AD31733" s="77"/>
    </row>
    <row r="31734" spans="16:30" ht="4.5" customHeight="1" x14ac:dyDescent="0.2">
      <c r="P31734" s="75"/>
      <c r="Q31734" s="75"/>
      <c r="W31734" s="75"/>
      <c r="AD31734" s="77"/>
    </row>
    <row r="31735" spans="16:30" ht="4.5" customHeight="1" x14ac:dyDescent="0.2">
      <c r="P31735" s="75"/>
      <c r="Q31735" s="75"/>
      <c r="W31735" s="75"/>
      <c r="AD31735" s="77"/>
    </row>
    <row r="31736" spans="16:30" ht="4.5" customHeight="1" x14ac:dyDescent="0.2">
      <c r="P31736" s="75"/>
      <c r="Q31736" s="75"/>
      <c r="W31736" s="75"/>
      <c r="AD31736" s="77"/>
    </row>
    <row r="31737" spans="16:30" ht="4.5" customHeight="1" x14ac:dyDescent="0.2">
      <c r="P31737" s="75"/>
      <c r="Q31737" s="75"/>
      <c r="W31737" s="75"/>
      <c r="AD31737" s="77"/>
    </row>
    <row r="31738" spans="16:30" ht="4.5" customHeight="1" x14ac:dyDescent="0.2">
      <c r="P31738" s="75"/>
      <c r="Q31738" s="75"/>
      <c r="W31738" s="75"/>
      <c r="AD31738" s="77"/>
    </row>
    <row r="31739" spans="16:30" ht="4.5" customHeight="1" x14ac:dyDescent="0.2">
      <c r="P31739" s="75"/>
      <c r="Q31739" s="75"/>
      <c r="W31739" s="75"/>
      <c r="AD31739" s="77"/>
    </row>
    <row r="31740" spans="16:30" ht="4.5" customHeight="1" x14ac:dyDescent="0.2">
      <c r="P31740" s="75"/>
      <c r="Q31740" s="75"/>
      <c r="W31740" s="75"/>
      <c r="AD31740" s="77"/>
    </row>
    <row r="31741" spans="16:30" ht="4.5" customHeight="1" x14ac:dyDescent="0.2">
      <c r="P31741" s="75"/>
      <c r="Q31741" s="75"/>
      <c r="W31741" s="75"/>
      <c r="AD31741" s="77"/>
    </row>
    <row r="31742" spans="16:30" ht="4.5" customHeight="1" x14ac:dyDescent="0.2">
      <c r="P31742" s="75"/>
      <c r="Q31742" s="75"/>
      <c r="W31742" s="75"/>
      <c r="AD31742" s="77"/>
    </row>
    <row r="31743" spans="16:30" ht="4.5" customHeight="1" x14ac:dyDescent="0.2">
      <c r="P31743" s="75"/>
      <c r="Q31743" s="75"/>
      <c r="W31743" s="75"/>
      <c r="AD31743" s="77"/>
    </row>
    <row r="31744" spans="16:30" ht="4.5" customHeight="1" x14ac:dyDescent="0.2">
      <c r="P31744" s="75"/>
      <c r="Q31744" s="75"/>
      <c r="W31744" s="75"/>
      <c r="AD31744" s="77"/>
    </row>
    <row r="31745" spans="16:30" ht="4.5" customHeight="1" x14ac:dyDescent="0.2">
      <c r="P31745" s="75"/>
      <c r="Q31745" s="75"/>
      <c r="W31745" s="75"/>
      <c r="AD31745" s="77"/>
    </row>
    <row r="31746" spans="16:30" ht="4.5" customHeight="1" x14ac:dyDescent="0.2">
      <c r="P31746" s="75"/>
      <c r="Q31746" s="75"/>
      <c r="W31746" s="75"/>
      <c r="AD31746" s="77"/>
    </row>
    <row r="31747" spans="16:30" ht="4.5" customHeight="1" x14ac:dyDescent="0.2">
      <c r="P31747" s="75"/>
      <c r="Q31747" s="75"/>
      <c r="W31747" s="75"/>
      <c r="AD31747" s="77"/>
    </row>
    <row r="31748" spans="16:30" ht="4.5" customHeight="1" x14ac:dyDescent="0.2">
      <c r="P31748" s="75"/>
      <c r="Q31748" s="75"/>
      <c r="W31748" s="75"/>
      <c r="AD31748" s="77"/>
    </row>
    <row r="31749" spans="16:30" ht="4.5" customHeight="1" x14ac:dyDescent="0.2">
      <c r="P31749" s="75"/>
      <c r="Q31749" s="75"/>
      <c r="W31749" s="75"/>
      <c r="AD31749" s="77"/>
    </row>
    <row r="31750" spans="16:30" ht="4.5" customHeight="1" x14ac:dyDescent="0.2">
      <c r="P31750" s="75"/>
      <c r="Q31750" s="75"/>
      <c r="W31750" s="75"/>
      <c r="AD31750" s="77"/>
    </row>
    <row r="31751" spans="16:30" ht="4.5" customHeight="1" x14ac:dyDescent="0.2">
      <c r="P31751" s="75"/>
      <c r="Q31751" s="75"/>
      <c r="W31751" s="75"/>
      <c r="AD31751" s="77"/>
    </row>
    <row r="31752" spans="16:30" ht="4.5" customHeight="1" x14ac:dyDescent="0.2">
      <c r="P31752" s="75"/>
      <c r="Q31752" s="75"/>
      <c r="W31752" s="75"/>
      <c r="AD31752" s="77"/>
    </row>
    <row r="31753" spans="16:30" ht="4.5" customHeight="1" x14ac:dyDescent="0.2">
      <c r="P31753" s="75"/>
      <c r="Q31753" s="75"/>
      <c r="W31753" s="75"/>
      <c r="AD31753" s="77"/>
    </row>
    <row r="31754" spans="16:30" ht="4.5" customHeight="1" x14ac:dyDescent="0.2">
      <c r="P31754" s="75"/>
      <c r="Q31754" s="75"/>
      <c r="W31754" s="75"/>
      <c r="AD31754" s="77"/>
    </row>
    <row r="31755" spans="16:30" ht="4.5" customHeight="1" x14ac:dyDescent="0.2">
      <c r="P31755" s="75"/>
      <c r="Q31755" s="75"/>
      <c r="W31755" s="75"/>
      <c r="AD31755" s="77"/>
    </row>
    <row r="31756" spans="16:30" ht="4.5" customHeight="1" x14ac:dyDescent="0.2">
      <c r="P31756" s="75"/>
      <c r="Q31756" s="75"/>
      <c r="W31756" s="75"/>
      <c r="AD31756" s="77"/>
    </row>
    <row r="31757" spans="16:30" ht="4.5" customHeight="1" x14ac:dyDescent="0.2">
      <c r="P31757" s="75"/>
      <c r="Q31757" s="75"/>
      <c r="W31757" s="75"/>
      <c r="AD31757" s="77"/>
    </row>
    <row r="31758" spans="16:30" ht="4.5" customHeight="1" x14ac:dyDescent="0.2">
      <c r="P31758" s="75"/>
      <c r="Q31758" s="75"/>
      <c r="W31758" s="75"/>
      <c r="AD31758" s="77"/>
    </row>
    <row r="31759" spans="16:30" ht="4.5" customHeight="1" x14ac:dyDescent="0.2">
      <c r="P31759" s="75"/>
      <c r="Q31759" s="75"/>
      <c r="W31759" s="75"/>
      <c r="AD31759" s="77"/>
    </row>
    <row r="31760" spans="16:30" ht="4.5" customHeight="1" x14ac:dyDescent="0.2">
      <c r="P31760" s="75"/>
      <c r="Q31760" s="75"/>
      <c r="W31760" s="75"/>
      <c r="AD31760" s="77"/>
    </row>
    <row r="31761" spans="16:30" ht="4.5" customHeight="1" x14ac:dyDescent="0.2">
      <c r="P31761" s="75"/>
      <c r="Q31761" s="75"/>
      <c r="W31761" s="75"/>
      <c r="AD31761" s="77"/>
    </row>
    <row r="31762" spans="16:30" ht="4.5" customHeight="1" x14ac:dyDescent="0.2">
      <c r="P31762" s="75"/>
      <c r="Q31762" s="75"/>
      <c r="W31762" s="75"/>
      <c r="AD31762" s="77"/>
    </row>
    <row r="31763" spans="16:30" ht="4.5" customHeight="1" x14ac:dyDescent="0.2">
      <c r="P31763" s="75"/>
      <c r="Q31763" s="75"/>
      <c r="W31763" s="75"/>
      <c r="AD31763" s="77"/>
    </row>
    <row r="31764" spans="16:30" ht="4.5" customHeight="1" x14ac:dyDescent="0.2">
      <c r="P31764" s="75"/>
      <c r="Q31764" s="75"/>
      <c r="W31764" s="75"/>
      <c r="AD31764" s="77"/>
    </row>
    <row r="31765" spans="16:30" ht="4.5" customHeight="1" x14ac:dyDescent="0.2">
      <c r="P31765" s="75"/>
      <c r="Q31765" s="75"/>
      <c r="W31765" s="75"/>
      <c r="AD31765" s="77"/>
    </row>
    <row r="31766" spans="16:30" ht="4.5" customHeight="1" x14ac:dyDescent="0.2">
      <c r="P31766" s="75"/>
      <c r="Q31766" s="75"/>
      <c r="W31766" s="75"/>
      <c r="AD31766" s="77"/>
    </row>
    <row r="31767" spans="16:30" ht="4.5" customHeight="1" x14ac:dyDescent="0.2">
      <c r="P31767" s="75"/>
      <c r="Q31767" s="75"/>
      <c r="W31767" s="75"/>
      <c r="AD31767" s="77"/>
    </row>
    <row r="31768" spans="16:30" ht="4.5" customHeight="1" x14ac:dyDescent="0.2">
      <c r="P31768" s="75"/>
      <c r="Q31768" s="75"/>
      <c r="W31768" s="75"/>
      <c r="AD31768" s="77"/>
    </row>
    <row r="31769" spans="16:30" ht="4.5" customHeight="1" x14ac:dyDescent="0.2">
      <c r="P31769" s="75"/>
      <c r="Q31769" s="75"/>
      <c r="W31769" s="75"/>
      <c r="AD31769" s="77"/>
    </row>
    <row r="31770" spans="16:30" ht="4.5" customHeight="1" x14ac:dyDescent="0.2">
      <c r="P31770" s="75"/>
      <c r="Q31770" s="75"/>
      <c r="W31770" s="75"/>
      <c r="AD31770" s="77"/>
    </row>
    <row r="31771" spans="16:30" ht="4.5" customHeight="1" x14ac:dyDescent="0.2">
      <c r="P31771" s="75"/>
      <c r="Q31771" s="75"/>
      <c r="W31771" s="75"/>
      <c r="AD31771" s="77"/>
    </row>
    <row r="31772" spans="16:30" ht="4.5" customHeight="1" x14ac:dyDescent="0.2">
      <c r="P31772" s="75"/>
      <c r="Q31772" s="75"/>
      <c r="W31772" s="75"/>
      <c r="AD31772" s="77"/>
    </row>
    <row r="31773" spans="16:30" ht="4.5" customHeight="1" x14ac:dyDescent="0.2">
      <c r="P31773" s="75"/>
      <c r="Q31773" s="75"/>
      <c r="W31773" s="75"/>
      <c r="AD31773" s="77"/>
    </row>
    <row r="31774" spans="16:30" ht="4.5" customHeight="1" x14ac:dyDescent="0.2">
      <c r="P31774" s="75"/>
      <c r="Q31774" s="75"/>
      <c r="W31774" s="75"/>
      <c r="AD31774" s="77"/>
    </row>
    <row r="31775" spans="16:30" ht="4.5" customHeight="1" x14ac:dyDescent="0.2">
      <c r="P31775" s="75"/>
      <c r="Q31775" s="75"/>
      <c r="W31775" s="75"/>
      <c r="AD31775" s="77"/>
    </row>
    <row r="31776" spans="16:30" ht="4.5" customHeight="1" x14ac:dyDescent="0.2">
      <c r="P31776" s="75"/>
      <c r="Q31776" s="75"/>
      <c r="W31776" s="75"/>
      <c r="AD31776" s="77"/>
    </row>
    <row r="31777" spans="16:30" ht="4.5" customHeight="1" x14ac:dyDescent="0.2">
      <c r="P31777" s="75"/>
      <c r="Q31777" s="75"/>
      <c r="W31777" s="75"/>
      <c r="AD31777" s="77"/>
    </row>
    <row r="31778" spans="16:30" ht="4.5" customHeight="1" x14ac:dyDescent="0.2">
      <c r="P31778" s="75"/>
      <c r="Q31778" s="75"/>
      <c r="W31778" s="75"/>
      <c r="AD31778" s="77"/>
    </row>
    <row r="31779" spans="16:30" ht="4.5" customHeight="1" x14ac:dyDescent="0.2">
      <c r="P31779" s="75"/>
      <c r="Q31779" s="75"/>
      <c r="W31779" s="75"/>
      <c r="AD31779" s="77"/>
    </row>
    <row r="31780" spans="16:30" ht="4.5" customHeight="1" x14ac:dyDescent="0.2">
      <c r="P31780" s="75"/>
      <c r="Q31780" s="75"/>
      <c r="W31780" s="75"/>
      <c r="AD31780" s="77"/>
    </row>
    <row r="31781" spans="16:30" ht="4.5" customHeight="1" x14ac:dyDescent="0.2">
      <c r="P31781" s="75"/>
      <c r="Q31781" s="75"/>
      <c r="W31781" s="75"/>
      <c r="AD31781" s="77"/>
    </row>
    <row r="31782" spans="16:30" ht="4.5" customHeight="1" x14ac:dyDescent="0.2">
      <c r="P31782" s="75"/>
      <c r="Q31782" s="75"/>
      <c r="W31782" s="75"/>
      <c r="AD31782" s="77"/>
    </row>
    <row r="31783" spans="16:30" ht="4.5" customHeight="1" x14ac:dyDescent="0.2">
      <c r="P31783" s="75"/>
      <c r="Q31783" s="75"/>
      <c r="W31783" s="75"/>
      <c r="AD31783" s="77"/>
    </row>
    <row r="31784" spans="16:30" ht="4.5" customHeight="1" x14ac:dyDescent="0.2">
      <c r="P31784" s="75"/>
      <c r="Q31784" s="75"/>
      <c r="W31784" s="75"/>
      <c r="AD31784" s="77"/>
    </row>
    <row r="31785" spans="16:30" ht="4.5" customHeight="1" x14ac:dyDescent="0.2">
      <c r="P31785" s="75"/>
      <c r="Q31785" s="75"/>
      <c r="W31785" s="75"/>
      <c r="AD31785" s="77"/>
    </row>
    <row r="31786" spans="16:30" ht="4.5" customHeight="1" x14ac:dyDescent="0.2">
      <c r="P31786" s="75"/>
      <c r="Q31786" s="75"/>
      <c r="W31786" s="75"/>
      <c r="AD31786" s="77"/>
    </row>
    <row r="31787" spans="16:30" ht="4.5" customHeight="1" x14ac:dyDescent="0.2">
      <c r="P31787" s="75"/>
      <c r="Q31787" s="75"/>
      <c r="W31787" s="75"/>
      <c r="AD31787" s="77"/>
    </row>
    <row r="31788" spans="16:30" ht="4.5" customHeight="1" x14ac:dyDescent="0.2">
      <c r="P31788" s="75"/>
      <c r="Q31788" s="75"/>
      <c r="W31788" s="75"/>
      <c r="AD31788" s="77"/>
    </row>
    <row r="31789" spans="16:30" ht="4.5" customHeight="1" x14ac:dyDescent="0.2">
      <c r="P31789" s="75"/>
      <c r="Q31789" s="75"/>
      <c r="W31789" s="75"/>
      <c r="AD31789" s="77"/>
    </row>
    <row r="31790" spans="16:30" ht="4.5" customHeight="1" x14ac:dyDescent="0.2">
      <c r="P31790" s="75"/>
      <c r="Q31790" s="75"/>
      <c r="W31790" s="75"/>
      <c r="AD31790" s="77"/>
    </row>
    <row r="31791" spans="16:30" ht="4.5" customHeight="1" x14ac:dyDescent="0.2">
      <c r="P31791" s="75"/>
      <c r="Q31791" s="75"/>
      <c r="W31791" s="75"/>
      <c r="AD31791" s="77"/>
    </row>
    <row r="31792" spans="16:30" ht="4.5" customHeight="1" x14ac:dyDescent="0.2">
      <c r="P31792" s="75"/>
      <c r="Q31792" s="75"/>
      <c r="W31792" s="75"/>
      <c r="AD31792" s="77"/>
    </row>
    <row r="31793" spans="16:30" ht="4.5" customHeight="1" x14ac:dyDescent="0.2">
      <c r="P31793" s="75"/>
      <c r="Q31793" s="75"/>
      <c r="W31793" s="75"/>
      <c r="AD31793" s="77"/>
    </row>
    <row r="31794" spans="16:30" ht="4.5" customHeight="1" x14ac:dyDescent="0.2">
      <c r="P31794" s="75"/>
      <c r="Q31794" s="75"/>
      <c r="W31794" s="75"/>
      <c r="AD31794" s="77"/>
    </row>
    <row r="31795" spans="16:30" ht="4.5" customHeight="1" x14ac:dyDescent="0.2">
      <c r="P31795" s="75"/>
      <c r="Q31795" s="75"/>
      <c r="W31795" s="75"/>
      <c r="AD31795" s="77"/>
    </row>
    <row r="31796" spans="16:30" ht="4.5" customHeight="1" x14ac:dyDescent="0.2">
      <c r="P31796" s="75"/>
      <c r="Q31796" s="75"/>
      <c r="W31796" s="75"/>
      <c r="AD31796" s="77"/>
    </row>
    <row r="31797" spans="16:30" ht="4.5" customHeight="1" x14ac:dyDescent="0.2">
      <c r="P31797" s="75"/>
      <c r="Q31797" s="75"/>
      <c r="W31797" s="75"/>
      <c r="AD31797" s="77"/>
    </row>
    <row r="31798" spans="16:30" ht="4.5" customHeight="1" x14ac:dyDescent="0.2">
      <c r="P31798" s="75"/>
      <c r="Q31798" s="75"/>
      <c r="W31798" s="75"/>
      <c r="AD31798" s="77"/>
    </row>
    <row r="31799" spans="16:30" ht="4.5" customHeight="1" x14ac:dyDescent="0.2">
      <c r="P31799" s="75"/>
      <c r="Q31799" s="75"/>
      <c r="W31799" s="75"/>
      <c r="AD31799" s="77"/>
    </row>
    <row r="31800" spans="16:30" ht="4.5" customHeight="1" x14ac:dyDescent="0.2">
      <c r="P31800" s="75"/>
      <c r="Q31800" s="75"/>
      <c r="W31800" s="75"/>
      <c r="AD31800" s="77"/>
    </row>
    <row r="31801" spans="16:30" ht="4.5" customHeight="1" x14ac:dyDescent="0.2">
      <c r="P31801" s="75"/>
      <c r="Q31801" s="75"/>
      <c r="W31801" s="75"/>
      <c r="AD31801" s="77"/>
    </row>
    <row r="31802" spans="16:30" ht="4.5" customHeight="1" x14ac:dyDescent="0.2">
      <c r="P31802" s="75"/>
      <c r="Q31802" s="75"/>
      <c r="W31802" s="75"/>
      <c r="AD31802" s="77"/>
    </row>
    <row r="31803" spans="16:30" ht="4.5" customHeight="1" x14ac:dyDescent="0.2">
      <c r="P31803" s="75"/>
      <c r="Q31803" s="75"/>
      <c r="W31803" s="75"/>
      <c r="AD31803" s="77"/>
    </row>
    <row r="31804" spans="16:30" ht="4.5" customHeight="1" x14ac:dyDescent="0.2">
      <c r="P31804" s="75"/>
      <c r="Q31804" s="75"/>
      <c r="W31804" s="75"/>
      <c r="AD31804" s="77"/>
    </row>
    <row r="31805" spans="16:30" ht="4.5" customHeight="1" x14ac:dyDescent="0.2">
      <c r="P31805" s="75"/>
      <c r="Q31805" s="75"/>
      <c r="W31805" s="75"/>
      <c r="AD31805" s="77"/>
    </row>
    <row r="31806" spans="16:30" ht="4.5" customHeight="1" x14ac:dyDescent="0.2">
      <c r="P31806" s="75"/>
      <c r="Q31806" s="75"/>
      <c r="W31806" s="75"/>
      <c r="AD31806" s="77"/>
    </row>
    <row r="31807" spans="16:30" ht="4.5" customHeight="1" x14ac:dyDescent="0.2">
      <c r="P31807" s="75"/>
      <c r="Q31807" s="75"/>
      <c r="W31807" s="75"/>
      <c r="AD31807" s="77"/>
    </row>
    <row r="31808" spans="16:30" ht="4.5" customHeight="1" x14ac:dyDescent="0.2">
      <c r="P31808" s="75"/>
      <c r="Q31808" s="75"/>
      <c r="W31808" s="75"/>
      <c r="AD31808" s="77"/>
    </row>
    <row r="31809" spans="16:30" ht="4.5" customHeight="1" x14ac:dyDescent="0.2">
      <c r="P31809" s="75"/>
      <c r="Q31809" s="75"/>
      <c r="W31809" s="75"/>
      <c r="AD31809" s="77"/>
    </row>
    <row r="31810" spans="16:30" ht="4.5" customHeight="1" x14ac:dyDescent="0.2">
      <c r="P31810" s="75"/>
      <c r="Q31810" s="75"/>
      <c r="W31810" s="75"/>
      <c r="AD31810" s="77"/>
    </row>
    <row r="31811" spans="16:30" ht="4.5" customHeight="1" x14ac:dyDescent="0.2">
      <c r="P31811" s="75"/>
      <c r="Q31811" s="75"/>
      <c r="W31811" s="75"/>
      <c r="AD31811" s="77"/>
    </row>
    <row r="31812" spans="16:30" ht="4.5" customHeight="1" x14ac:dyDescent="0.2">
      <c r="P31812" s="75"/>
      <c r="Q31812" s="75"/>
      <c r="W31812" s="75"/>
      <c r="AD31812" s="77"/>
    </row>
    <row r="31813" spans="16:30" ht="4.5" customHeight="1" x14ac:dyDescent="0.2">
      <c r="P31813" s="75"/>
      <c r="Q31813" s="75"/>
      <c r="W31813" s="75"/>
      <c r="AD31813" s="77"/>
    </row>
    <row r="31814" spans="16:30" ht="4.5" customHeight="1" x14ac:dyDescent="0.2">
      <c r="P31814" s="75"/>
      <c r="Q31814" s="75"/>
      <c r="W31814" s="75"/>
      <c r="AD31814" s="77"/>
    </row>
    <row r="31815" spans="16:30" ht="4.5" customHeight="1" x14ac:dyDescent="0.2">
      <c r="P31815" s="75"/>
      <c r="Q31815" s="75"/>
      <c r="W31815" s="75"/>
      <c r="AD31815" s="77"/>
    </row>
    <row r="31816" spans="16:30" ht="4.5" customHeight="1" x14ac:dyDescent="0.2">
      <c r="P31816" s="75"/>
      <c r="Q31816" s="75"/>
      <c r="W31816" s="75"/>
      <c r="AD31816" s="77"/>
    </row>
    <row r="31817" spans="16:30" ht="4.5" customHeight="1" x14ac:dyDescent="0.2">
      <c r="P31817" s="75"/>
      <c r="Q31817" s="75"/>
      <c r="W31817" s="75"/>
      <c r="AD31817" s="77"/>
    </row>
    <row r="31818" spans="16:30" ht="4.5" customHeight="1" x14ac:dyDescent="0.2">
      <c r="P31818" s="75"/>
      <c r="Q31818" s="75"/>
      <c r="W31818" s="75"/>
      <c r="AD31818" s="77"/>
    </row>
    <row r="31819" spans="16:30" ht="4.5" customHeight="1" x14ac:dyDescent="0.2">
      <c r="P31819" s="75"/>
      <c r="Q31819" s="75"/>
      <c r="W31819" s="75"/>
      <c r="AD31819" s="77"/>
    </row>
    <row r="31820" spans="16:30" ht="4.5" customHeight="1" x14ac:dyDescent="0.2">
      <c r="P31820" s="75"/>
      <c r="Q31820" s="75"/>
      <c r="W31820" s="75"/>
      <c r="AD31820" s="77"/>
    </row>
    <row r="31821" spans="16:30" ht="4.5" customHeight="1" x14ac:dyDescent="0.2">
      <c r="P31821" s="75"/>
      <c r="Q31821" s="75"/>
      <c r="W31821" s="75"/>
      <c r="AD31821" s="77"/>
    </row>
    <row r="31822" spans="16:30" ht="4.5" customHeight="1" x14ac:dyDescent="0.2">
      <c r="P31822" s="75"/>
      <c r="Q31822" s="75"/>
      <c r="W31822" s="75"/>
      <c r="AD31822" s="77"/>
    </row>
    <row r="31823" spans="16:30" ht="4.5" customHeight="1" x14ac:dyDescent="0.2">
      <c r="P31823" s="75"/>
      <c r="Q31823" s="75"/>
      <c r="W31823" s="75"/>
      <c r="AD31823" s="77"/>
    </row>
    <row r="31824" spans="16:30" ht="4.5" customHeight="1" x14ac:dyDescent="0.2">
      <c r="P31824" s="75"/>
      <c r="Q31824" s="75"/>
      <c r="W31824" s="75"/>
      <c r="AD31824" s="77"/>
    </row>
    <row r="31825" spans="16:30" ht="4.5" customHeight="1" x14ac:dyDescent="0.2">
      <c r="P31825" s="75"/>
      <c r="Q31825" s="75"/>
      <c r="W31825" s="75"/>
      <c r="AD31825" s="77"/>
    </row>
    <row r="31826" spans="16:30" ht="4.5" customHeight="1" x14ac:dyDescent="0.2">
      <c r="P31826" s="75"/>
      <c r="Q31826" s="75"/>
      <c r="W31826" s="75"/>
      <c r="AD31826" s="77"/>
    </row>
    <row r="31827" spans="16:30" ht="4.5" customHeight="1" x14ac:dyDescent="0.2">
      <c r="P31827" s="75"/>
      <c r="Q31827" s="75"/>
      <c r="W31827" s="75"/>
      <c r="AD31827" s="77"/>
    </row>
    <row r="31828" spans="16:30" ht="4.5" customHeight="1" x14ac:dyDescent="0.2">
      <c r="P31828" s="75"/>
      <c r="Q31828" s="75"/>
      <c r="W31828" s="75"/>
      <c r="AD31828" s="77"/>
    </row>
    <row r="31829" spans="16:30" ht="4.5" customHeight="1" x14ac:dyDescent="0.2">
      <c r="P31829" s="75"/>
      <c r="Q31829" s="75"/>
      <c r="W31829" s="75"/>
      <c r="AD31829" s="77"/>
    </row>
    <row r="31830" spans="16:30" ht="4.5" customHeight="1" x14ac:dyDescent="0.2">
      <c r="P31830" s="75"/>
      <c r="Q31830" s="75"/>
      <c r="W31830" s="75"/>
      <c r="AD31830" s="77"/>
    </row>
    <row r="31831" spans="16:30" ht="4.5" customHeight="1" x14ac:dyDescent="0.2">
      <c r="P31831" s="75"/>
      <c r="Q31831" s="75"/>
      <c r="W31831" s="75"/>
      <c r="AD31831" s="77"/>
    </row>
    <row r="31832" spans="16:30" ht="4.5" customHeight="1" x14ac:dyDescent="0.2">
      <c r="P31832" s="75"/>
      <c r="Q31832" s="75"/>
      <c r="W31832" s="75"/>
      <c r="AD31832" s="77"/>
    </row>
    <row r="31833" spans="16:30" ht="4.5" customHeight="1" x14ac:dyDescent="0.2">
      <c r="P31833" s="75"/>
      <c r="Q31833" s="75"/>
      <c r="W31833" s="75"/>
      <c r="AD31833" s="77"/>
    </row>
    <row r="31834" spans="16:30" ht="4.5" customHeight="1" x14ac:dyDescent="0.2">
      <c r="P31834" s="75"/>
      <c r="Q31834" s="75"/>
      <c r="W31834" s="75"/>
      <c r="AD31834" s="77"/>
    </row>
    <row r="31835" spans="16:30" ht="4.5" customHeight="1" x14ac:dyDescent="0.2">
      <c r="P31835" s="75"/>
      <c r="Q31835" s="75"/>
      <c r="W31835" s="75"/>
      <c r="AD31835" s="77"/>
    </row>
    <row r="31836" spans="16:30" ht="4.5" customHeight="1" x14ac:dyDescent="0.2">
      <c r="P31836" s="75"/>
      <c r="Q31836" s="75"/>
      <c r="W31836" s="75"/>
      <c r="AD31836" s="77"/>
    </row>
    <row r="31837" spans="16:30" ht="4.5" customHeight="1" x14ac:dyDescent="0.2">
      <c r="P31837" s="75"/>
      <c r="Q31837" s="75"/>
      <c r="W31837" s="75"/>
      <c r="AD31837" s="77"/>
    </row>
    <row r="31838" spans="16:30" ht="4.5" customHeight="1" x14ac:dyDescent="0.2">
      <c r="P31838" s="75"/>
      <c r="Q31838" s="75"/>
      <c r="W31838" s="75"/>
      <c r="AD31838" s="77"/>
    </row>
    <row r="31839" spans="16:30" ht="4.5" customHeight="1" x14ac:dyDescent="0.2">
      <c r="P31839" s="75"/>
      <c r="Q31839" s="75"/>
      <c r="W31839" s="75"/>
      <c r="AD31839" s="77"/>
    </row>
    <row r="31840" spans="16:30" ht="4.5" customHeight="1" x14ac:dyDescent="0.2">
      <c r="P31840" s="75"/>
      <c r="Q31840" s="75"/>
      <c r="W31840" s="75"/>
      <c r="AD31840" s="77"/>
    </row>
    <row r="31841" spans="16:30" ht="4.5" customHeight="1" x14ac:dyDescent="0.2">
      <c r="P31841" s="75"/>
      <c r="Q31841" s="75"/>
      <c r="W31841" s="75"/>
      <c r="AD31841" s="77"/>
    </row>
    <row r="31842" spans="16:30" ht="4.5" customHeight="1" x14ac:dyDescent="0.2">
      <c r="P31842" s="75"/>
      <c r="Q31842" s="75"/>
      <c r="W31842" s="75"/>
      <c r="AD31842" s="77"/>
    </row>
    <row r="31843" spans="16:30" ht="4.5" customHeight="1" x14ac:dyDescent="0.2">
      <c r="P31843" s="75"/>
      <c r="Q31843" s="75"/>
      <c r="W31843" s="75"/>
      <c r="AD31843" s="77"/>
    </row>
    <row r="31844" spans="16:30" ht="4.5" customHeight="1" x14ac:dyDescent="0.2">
      <c r="P31844" s="75"/>
      <c r="Q31844" s="75"/>
      <c r="W31844" s="75"/>
      <c r="AD31844" s="77"/>
    </row>
    <row r="31845" spans="16:30" ht="4.5" customHeight="1" x14ac:dyDescent="0.2">
      <c r="P31845" s="75"/>
      <c r="Q31845" s="75"/>
      <c r="W31845" s="75"/>
      <c r="AD31845" s="77"/>
    </row>
    <row r="31846" spans="16:30" ht="4.5" customHeight="1" x14ac:dyDescent="0.2">
      <c r="P31846" s="75"/>
      <c r="Q31846" s="75"/>
      <c r="W31846" s="75"/>
      <c r="AD31846" s="77"/>
    </row>
    <row r="31847" spans="16:30" ht="4.5" customHeight="1" x14ac:dyDescent="0.2">
      <c r="P31847" s="75"/>
      <c r="Q31847" s="75"/>
      <c r="W31847" s="75"/>
      <c r="AD31847" s="77"/>
    </row>
    <row r="31848" spans="16:30" ht="4.5" customHeight="1" x14ac:dyDescent="0.2">
      <c r="P31848" s="75"/>
      <c r="Q31848" s="75"/>
      <c r="W31848" s="75"/>
      <c r="AD31848" s="77"/>
    </row>
    <row r="31849" spans="16:30" ht="4.5" customHeight="1" x14ac:dyDescent="0.2">
      <c r="P31849" s="75"/>
      <c r="Q31849" s="75"/>
      <c r="W31849" s="75"/>
      <c r="AD31849" s="77"/>
    </row>
    <row r="31850" spans="16:30" ht="4.5" customHeight="1" x14ac:dyDescent="0.2">
      <c r="P31850" s="75"/>
      <c r="Q31850" s="75"/>
      <c r="W31850" s="75"/>
      <c r="AD31850" s="77"/>
    </row>
    <row r="31851" spans="16:30" ht="4.5" customHeight="1" x14ac:dyDescent="0.2">
      <c r="P31851" s="75"/>
      <c r="Q31851" s="75"/>
      <c r="W31851" s="75"/>
      <c r="AD31851" s="77"/>
    </row>
    <row r="31852" spans="16:30" ht="4.5" customHeight="1" x14ac:dyDescent="0.2">
      <c r="P31852" s="75"/>
      <c r="Q31852" s="75"/>
      <c r="W31852" s="75"/>
      <c r="AD31852" s="77"/>
    </row>
    <row r="31853" spans="16:30" ht="4.5" customHeight="1" x14ac:dyDescent="0.2">
      <c r="P31853" s="75"/>
      <c r="Q31853" s="75"/>
      <c r="W31853" s="75"/>
      <c r="AD31853" s="77"/>
    </row>
    <row r="31854" spans="16:30" ht="4.5" customHeight="1" x14ac:dyDescent="0.2">
      <c r="P31854" s="75"/>
      <c r="Q31854" s="75"/>
      <c r="W31854" s="75"/>
      <c r="AD31854" s="77"/>
    </row>
    <row r="31855" spans="16:30" ht="4.5" customHeight="1" x14ac:dyDescent="0.2">
      <c r="P31855" s="75"/>
      <c r="Q31855" s="75"/>
      <c r="W31855" s="75"/>
      <c r="AD31855" s="77"/>
    </row>
    <row r="31856" spans="16:30" ht="4.5" customHeight="1" x14ac:dyDescent="0.2">
      <c r="P31856" s="75"/>
      <c r="Q31856" s="75"/>
      <c r="W31856" s="75"/>
      <c r="AD31856" s="77"/>
    </row>
    <row r="31857" spans="16:30" ht="4.5" customHeight="1" x14ac:dyDescent="0.2">
      <c r="P31857" s="75"/>
      <c r="Q31857" s="75"/>
      <c r="W31857" s="75"/>
      <c r="AD31857" s="77"/>
    </row>
    <row r="31858" spans="16:30" ht="4.5" customHeight="1" x14ac:dyDescent="0.2">
      <c r="P31858" s="75"/>
      <c r="Q31858" s="75"/>
      <c r="W31858" s="75"/>
      <c r="AD31858" s="77"/>
    </row>
    <row r="31859" spans="16:30" ht="4.5" customHeight="1" x14ac:dyDescent="0.2">
      <c r="P31859" s="75"/>
      <c r="Q31859" s="75"/>
      <c r="W31859" s="75"/>
      <c r="AD31859" s="77"/>
    </row>
    <row r="31860" spans="16:30" ht="4.5" customHeight="1" x14ac:dyDescent="0.2">
      <c r="P31860" s="75"/>
      <c r="Q31860" s="75"/>
      <c r="W31860" s="75"/>
      <c r="AD31860" s="77"/>
    </row>
    <row r="31861" spans="16:30" ht="4.5" customHeight="1" x14ac:dyDescent="0.2">
      <c r="P31861" s="75"/>
      <c r="Q31861" s="75"/>
      <c r="W31861" s="75"/>
      <c r="AD31861" s="77"/>
    </row>
    <row r="31862" spans="16:30" ht="4.5" customHeight="1" x14ac:dyDescent="0.2">
      <c r="P31862" s="75"/>
      <c r="Q31862" s="75"/>
      <c r="W31862" s="75"/>
      <c r="AD31862" s="77"/>
    </row>
    <row r="31863" spans="16:30" ht="4.5" customHeight="1" x14ac:dyDescent="0.2">
      <c r="P31863" s="75"/>
      <c r="Q31863" s="75"/>
      <c r="W31863" s="75"/>
      <c r="AD31863" s="77"/>
    </row>
    <row r="31864" spans="16:30" ht="4.5" customHeight="1" x14ac:dyDescent="0.2">
      <c r="P31864" s="75"/>
      <c r="Q31864" s="75"/>
      <c r="W31864" s="75"/>
      <c r="AD31864" s="77"/>
    </row>
    <row r="31865" spans="16:30" ht="4.5" customHeight="1" x14ac:dyDescent="0.2">
      <c r="P31865" s="75"/>
      <c r="Q31865" s="75"/>
      <c r="W31865" s="75"/>
      <c r="AD31865" s="77"/>
    </row>
    <row r="31866" spans="16:30" ht="4.5" customHeight="1" x14ac:dyDescent="0.2">
      <c r="P31866" s="75"/>
      <c r="Q31866" s="75"/>
      <c r="W31866" s="75"/>
      <c r="AD31866" s="77"/>
    </row>
    <row r="31867" spans="16:30" ht="4.5" customHeight="1" x14ac:dyDescent="0.2">
      <c r="P31867" s="75"/>
      <c r="Q31867" s="75"/>
      <c r="W31867" s="75"/>
      <c r="AD31867" s="77"/>
    </row>
    <row r="31868" spans="16:30" ht="4.5" customHeight="1" x14ac:dyDescent="0.2">
      <c r="P31868" s="75"/>
      <c r="Q31868" s="75"/>
      <c r="W31868" s="75"/>
      <c r="AD31868" s="77"/>
    </row>
    <row r="31869" spans="16:30" ht="4.5" customHeight="1" x14ac:dyDescent="0.2">
      <c r="P31869" s="75"/>
      <c r="Q31869" s="75"/>
      <c r="W31869" s="75"/>
      <c r="AD31869" s="77"/>
    </row>
    <row r="31870" spans="16:30" ht="4.5" customHeight="1" x14ac:dyDescent="0.2">
      <c r="P31870" s="75"/>
      <c r="Q31870" s="75"/>
      <c r="W31870" s="75"/>
      <c r="AD31870" s="77"/>
    </row>
    <row r="31871" spans="16:30" ht="4.5" customHeight="1" x14ac:dyDescent="0.2">
      <c r="P31871" s="75"/>
      <c r="Q31871" s="75"/>
      <c r="W31871" s="75"/>
      <c r="AD31871" s="77"/>
    </row>
    <row r="31872" spans="16:30" ht="4.5" customHeight="1" x14ac:dyDescent="0.2">
      <c r="P31872" s="75"/>
      <c r="Q31872" s="75"/>
      <c r="W31872" s="75"/>
      <c r="AD31872" s="77"/>
    </row>
    <row r="31873" spans="16:30" ht="4.5" customHeight="1" x14ac:dyDescent="0.2">
      <c r="P31873" s="75"/>
      <c r="Q31873" s="75"/>
      <c r="W31873" s="75"/>
      <c r="AD31873" s="77"/>
    </row>
    <row r="31874" spans="16:30" ht="4.5" customHeight="1" x14ac:dyDescent="0.2">
      <c r="P31874" s="75"/>
      <c r="Q31874" s="75"/>
      <c r="W31874" s="75"/>
      <c r="AD31874" s="77"/>
    </row>
    <row r="31875" spans="16:30" ht="4.5" customHeight="1" x14ac:dyDescent="0.2">
      <c r="P31875" s="75"/>
      <c r="Q31875" s="75"/>
      <c r="W31875" s="75"/>
      <c r="AD31875" s="77"/>
    </row>
    <row r="31876" spans="16:30" ht="4.5" customHeight="1" x14ac:dyDescent="0.2">
      <c r="P31876" s="75"/>
      <c r="Q31876" s="75"/>
      <c r="W31876" s="75"/>
      <c r="AD31876" s="77"/>
    </row>
    <row r="31877" spans="16:30" ht="4.5" customHeight="1" x14ac:dyDescent="0.2">
      <c r="P31877" s="75"/>
      <c r="Q31877" s="75"/>
      <c r="W31877" s="75"/>
      <c r="AD31877" s="77"/>
    </row>
    <row r="31878" spans="16:30" ht="4.5" customHeight="1" x14ac:dyDescent="0.2">
      <c r="P31878" s="75"/>
      <c r="Q31878" s="75"/>
      <c r="W31878" s="75"/>
      <c r="AD31878" s="77"/>
    </row>
    <row r="31879" spans="16:30" ht="4.5" customHeight="1" x14ac:dyDescent="0.2">
      <c r="P31879" s="75"/>
      <c r="Q31879" s="75"/>
      <c r="W31879" s="75"/>
      <c r="AD31879" s="77"/>
    </row>
    <row r="31880" spans="16:30" ht="4.5" customHeight="1" x14ac:dyDescent="0.2">
      <c r="P31880" s="75"/>
      <c r="Q31880" s="75"/>
      <c r="W31880" s="75"/>
      <c r="AD31880" s="77"/>
    </row>
    <row r="31881" spans="16:30" ht="4.5" customHeight="1" x14ac:dyDescent="0.2">
      <c r="P31881" s="75"/>
      <c r="Q31881" s="75"/>
      <c r="W31881" s="75"/>
      <c r="AD31881" s="77"/>
    </row>
    <row r="31882" spans="16:30" ht="4.5" customHeight="1" x14ac:dyDescent="0.2">
      <c r="P31882" s="75"/>
      <c r="Q31882" s="75"/>
      <c r="W31882" s="75"/>
      <c r="AD31882" s="77"/>
    </row>
    <row r="31883" spans="16:30" ht="4.5" customHeight="1" x14ac:dyDescent="0.2">
      <c r="P31883" s="75"/>
      <c r="Q31883" s="75"/>
      <c r="W31883" s="75"/>
      <c r="AD31883" s="77"/>
    </row>
    <row r="31884" spans="16:30" ht="4.5" customHeight="1" x14ac:dyDescent="0.2">
      <c r="P31884" s="75"/>
      <c r="Q31884" s="75"/>
      <c r="W31884" s="75"/>
      <c r="AD31884" s="77"/>
    </row>
    <row r="31885" spans="16:30" ht="4.5" customHeight="1" x14ac:dyDescent="0.2">
      <c r="P31885" s="75"/>
      <c r="Q31885" s="75"/>
      <c r="W31885" s="75"/>
      <c r="AD31885" s="77"/>
    </row>
    <row r="31886" spans="16:30" ht="4.5" customHeight="1" x14ac:dyDescent="0.2">
      <c r="P31886" s="75"/>
      <c r="Q31886" s="75"/>
      <c r="W31886" s="75"/>
      <c r="AD31886" s="77"/>
    </row>
    <row r="31887" spans="16:30" ht="4.5" customHeight="1" x14ac:dyDescent="0.2">
      <c r="P31887" s="75"/>
      <c r="Q31887" s="75"/>
      <c r="W31887" s="75"/>
      <c r="AD31887" s="77"/>
    </row>
    <row r="31888" spans="16:30" ht="4.5" customHeight="1" x14ac:dyDescent="0.2">
      <c r="P31888" s="75"/>
      <c r="Q31888" s="75"/>
      <c r="W31888" s="75"/>
      <c r="AD31888" s="77"/>
    </row>
    <row r="31889" spans="16:30" ht="4.5" customHeight="1" x14ac:dyDescent="0.2">
      <c r="P31889" s="75"/>
      <c r="Q31889" s="75"/>
      <c r="W31889" s="75"/>
      <c r="AD31889" s="77"/>
    </row>
    <row r="31890" spans="16:30" ht="4.5" customHeight="1" x14ac:dyDescent="0.2">
      <c r="P31890" s="75"/>
      <c r="Q31890" s="75"/>
      <c r="W31890" s="75"/>
      <c r="AD31890" s="77"/>
    </row>
    <row r="31891" spans="16:30" ht="4.5" customHeight="1" x14ac:dyDescent="0.2">
      <c r="P31891" s="75"/>
      <c r="Q31891" s="75"/>
      <c r="W31891" s="75"/>
      <c r="AD31891" s="77"/>
    </row>
    <row r="31892" spans="16:30" ht="4.5" customHeight="1" x14ac:dyDescent="0.2">
      <c r="P31892" s="75"/>
      <c r="Q31892" s="75"/>
      <c r="W31892" s="75"/>
      <c r="AD31892" s="77"/>
    </row>
    <row r="31893" spans="16:30" ht="4.5" customHeight="1" x14ac:dyDescent="0.2">
      <c r="P31893" s="75"/>
      <c r="Q31893" s="75"/>
      <c r="W31893" s="75"/>
      <c r="AD31893" s="77"/>
    </row>
    <row r="31894" spans="16:30" ht="4.5" customHeight="1" x14ac:dyDescent="0.2">
      <c r="P31894" s="75"/>
      <c r="Q31894" s="75"/>
      <c r="W31894" s="75"/>
      <c r="AD31894" s="77"/>
    </row>
    <row r="31895" spans="16:30" ht="4.5" customHeight="1" x14ac:dyDescent="0.2">
      <c r="P31895" s="75"/>
      <c r="Q31895" s="75"/>
      <c r="W31895" s="75"/>
      <c r="AD31895" s="77"/>
    </row>
    <row r="31896" spans="16:30" ht="4.5" customHeight="1" x14ac:dyDescent="0.2">
      <c r="P31896" s="75"/>
      <c r="Q31896" s="75"/>
      <c r="W31896" s="75"/>
      <c r="AD31896" s="77"/>
    </row>
    <row r="31897" spans="16:30" ht="4.5" customHeight="1" x14ac:dyDescent="0.2">
      <c r="P31897" s="75"/>
      <c r="Q31897" s="75"/>
      <c r="W31897" s="75"/>
      <c r="AD31897" s="77"/>
    </row>
    <row r="31898" spans="16:30" ht="4.5" customHeight="1" x14ac:dyDescent="0.2">
      <c r="P31898" s="75"/>
      <c r="Q31898" s="75"/>
      <c r="W31898" s="75"/>
      <c r="AD31898" s="77"/>
    </row>
    <row r="31899" spans="16:30" ht="4.5" customHeight="1" x14ac:dyDescent="0.2">
      <c r="P31899" s="75"/>
      <c r="Q31899" s="75"/>
      <c r="W31899" s="75"/>
      <c r="AD31899" s="77"/>
    </row>
    <row r="31900" spans="16:30" ht="4.5" customHeight="1" x14ac:dyDescent="0.2">
      <c r="P31900" s="75"/>
      <c r="Q31900" s="75"/>
      <c r="W31900" s="75"/>
      <c r="AD31900" s="77"/>
    </row>
    <row r="31901" spans="16:30" ht="4.5" customHeight="1" x14ac:dyDescent="0.2">
      <c r="P31901" s="75"/>
      <c r="Q31901" s="75"/>
      <c r="W31901" s="75"/>
      <c r="AD31901" s="77"/>
    </row>
    <row r="31902" spans="16:30" ht="4.5" customHeight="1" x14ac:dyDescent="0.2">
      <c r="P31902" s="75"/>
      <c r="Q31902" s="75"/>
      <c r="W31902" s="75"/>
      <c r="AD31902" s="77"/>
    </row>
    <row r="31903" spans="16:30" ht="4.5" customHeight="1" x14ac:dyDescent="0.2">
      <c r="P31903" s="75"/>
      <c r="Q31903" s="75"/>
      <c r="W31903" s="75"/>
      <c r="AD31903" s="77"/>
    </row>
    <row r="31904" spans="16:30" ht="4.5" customHeight="1" x14ac:dyDescent="0.2">
      <c r="P31904" s="75"/>
      <c r="Q31904" s="75"/>
      <c r="W31904" s="75"/>
      <c r="AD31904" s="77"/>
    </row>
    <row r="31905" spans="16:30" ht="4.5" customHeight="1" x14ac:dyDescent="0.2">
      <c r="P31905" s="75"/>
      <c r="Q31905" s="75"/>
      <c r="W31905" s="75"/>
      <c r="AD31905" s="77"/>
    </row>
    <row r="31906" spans="16:30" ht="4.5" customHeight="1" x14ac:dyDescent="0.2">
      <c r="P31906" s="75"/>
      <c r="Q31906" s="75"/>
      <c r="W31906" s="75"/>
      <c r="AD31906" s="77"/>
    </row>
    <row r="31907" spans="16:30" ht="4.5" customHeight="1" x14ac:dyDescent="0.2">
      <c r="P31907" s="75"/>
      <c r="Q31907" s="75"/>
      <c r="W31907" s="75"/>
      <c r="AD31907" s="77"/>
    </row>
    <row r="31908" spans="16:30" ht="4.5" customHeight="1" x14ac:dyDescent="0.2">
      <c r="P31908" s="75"/>
      <c r="Q31908" s="75"/>
      <c r="W31908" s="75"/>
      <c r="AD31908" s="77"/>
    </row>
    <row r="31909" spans="16:30" ht="4.5" customHeight="1" x14ac:dyDescent="0.2">
      <c r="P31909" s="75"/>
      <c r="Q31909" s="75"/>
      <c r="W31909" s="75"/>
      <c r="AD31909" s="77"/>
    </row>
    <row r="31910" spans="16:30" ht="4.5" customHeight="1" x14ac:dyDescent="0.2">
      <c r="P31910" s="75"/>
      <c r="Q31910" s="75"/>
      <c r="W31910" s="75"/>
      <c r="AD31910" s="77"/>
    </row>
    <row r="31911" spans="16:30" ht="4.5" customHeight="1" x14ac:dyDescent="0.2">
      <c r="P31911" s="75"/>
      <c r="Q31911" s="75"/>
      <c r="W31911" s="75"/>
      <c r="AD31911" s="77"/>
    </row>
    <row r="31912" spans="16:30" ht="4.5" customHeight="1" x14ac:dyDescent="0.2">
      <c r="P31912" s="75"/>
      <c r="Q31912" s="75"/>
      <c r="W31912" s="75"/>
      <c r="AD31912" s="77"/>
    </row>
    <row r="31913" spans="16:30" ht="4.5" customHeight="1" x14ac:dyDescent="0.2">
      <c r="P31913" s="75"/>
      <c r="Q31913" s="75"/>
      <c r="W31913" s="75"/>
      <c r="AD31913" s="77"/>
    </row>
    <row r="31914" spans="16:30" ht="4.5" customHeight="1" x14ac:dyDescent="0.2">
      <c r="P31914" s="75"/>
      <c r="Q31914" s="75"/>
      <c r="W31914" s="75"/>
      <c r="AD31914" s="77"/>
    </row>
    <row r="31915" spans="16:30" ht="4.5" customHeight="1" x14ac:dyDescent="0.2">
      <c r="P31915" s="75"/>
      <c r="Q31915" s="75"/>
      <c r="W31915" s="75"/>
      <c r="AD31915" s="77"/>
    </row>
    <row r="31916" spans="16:30" ht="4.5" customHeight="1" x14ac:dyDescent="0.2">
      <c r="P31916" s="75"/>
      <c r="Q31916" s="75"/>
      <c r="W31916" s="75"/>
      <c r="AD31916" s="77"/>
    </row>
    <row r="31917" spans="16:30" ht="4.5" customHeight="1" x14ac:dyDescent="0.2">
      <c r="P31917" s="75"/>
      <c r="Q31917" s="75"/>
      <c r="W31917" s="75"/>
      <c r="AD31917" s="77"/>
    </row>
    <row r="31918" spans="16:30" ht="4.5" customHeight="1" x14ac:dyDescent="0.2">
      <c r="P31918" s="75"/>
      <c r="Q31918" s="75"/>
      <c r="W31918" s="75"/>
      <c r="AD31918" s="77"/>
    </row>
    <row r="31919" spans="16:30" ht="4.5" customHeight="1" x14ac:dyDescent="0.2">
      <c r="P31919" s="75"/>
      <c r="Q31919" s="75"/>
      <c r="W31919" s="75"/>
      <c r="AD31919" s="77"/>
    </row>
    <row r="31920" spans="16:30" ht="4.5" customHeight="1" x14ac:dyDescent="0.2">
      <c r="P31920" s="75"/>
      <c r="Q31920" s="75"/>
      <c r="W31920" s="75"/>
      <c r="AD31920" s="77"/>
    </row>
    <row r="31921" spans="16:30" ht="4.5" customHeight="1" x14ac:dyDescent="0.2">
      <c r="P31921" s="75"/>
      <c r="Q31921" s="75"/>
      <c r="W31921" s="75"/>
      <c r="AD31921" s="77"/>
    </row>
    <row r="31922" spans="16:30" ht="4.5" customHeight="1" x14ac:dyDescent="0.2">
      <c r="P31922" s="75"/>
      <c r="Q31922" s="75"/>
      <c r="W31922" s="75"/>
      <c r="AD31922" s="77"/>
    </row>
    <row r="31923" spans="16:30" ht="4.5" customHeight="1" x14ac:dyDescent="0.2">
      <c r="P31923" s="75"/>
      <c r="Q31923" s="75"/>
      <c r="W31923" s="75"/>
      <c r="AD31923" s="77"/>
    </row>
    <row r="31924" spans="16:30" ht="4.5" customHeight="1" x14ac:dyDescent="0.2">
      <c r="P31924" s="75"/>
      <c r="Q31924" s="75"/>
      <c r="W31924" s="75"/>
      <c r="AD31924" s="77"/>
    </row>
    <row r="31925" spans="16:30" ht="4.5" customHeight="1" x14ac:dyDescent="0.2">
      <c r="P31925" s="75"/>
      <c r="Q31925" s="75"/>
      <c r="W31925" s="75"/>
      <c r="AD31925" s="77"/>
    </row>
    <row r="31926" spans="16:30" ht="4.5" customHeight="1" x14ac:dyDescent="0.2">
      <c r="P31926" s="75"/>
      <c r="Q31926" s="75"/>
      <c r="W31926" s="75"/>
      <c r="AD31926" s="77"/>
    </row>
    <row r="31927" spans="16:30" ht="4.5" customHeight="1" x14ac:dyDescent="0.2">
      <c r="P31927" s="75"/>
      <c r="Q31927" s="75"/>
      <c r="W31927" s="75"/>
      <c r="AD31927" s="77"/>
    </row>
    <row r="31928" spans="16:30" ht="4.5" customHeight="1" x14ac:dyDescent="0.2">
      <c r="P31928" s="75"/>
      <c r="Q31928" s="75"/>
      <c r="W31928" s="75"/>
      <c r="AD31928" s="77"/>
    </row>
    <row r="31929" spans="16:30" ht="4.5" customHeight="1" x14ac:dyDescent="0.2">
      <c r="P31929" s="75"/>
      <c r="Q31929" s="75"/>
      <c r="W31929" s="75"/>
      <c r="AD31929" s="77"/>
    </row>
    <row r="31930" spans="16:30" ht="4.5" customHeight="1" x14ac:dyDescent="0.2">
      <c r="P31930" s="75"/>
      <c r="Q31930" s="75"/>
      <c r="W31930" s="75"/>
      <c r="AD31930" s="77"/>
    </row>
    <row r="31931" spans="16:30" ht="4.5" customHeight="1" x14ac:dyDescent="0.2">
      <c r="P31931" s="75"/>
      <c r="Q31931" s="75"/>
      <c r="W31931" s="75"/>
      <c r="AD31931" s="77"/>
    </row>
    <row r="31932" spans="16:30" ht="4.5" customHeight="1" x14ac:dyDescent="0.2">
      <c r="P31932" s="75"/>
      <c r="Q31932" s="75"/>
      <c r="W31932" s="75"/>
      <c r="AD31932" s="77"/>
    </row>
    <row r="31933" spans="16:30" ht="4.5" customHeight="1" x14ac:dyDescent="0.2">
      <c r="P31933" s="75"/>
      <c r="Q31933" s="75"/>
      <c r="W31933" s="75"/>
      <c r="AD31933" s="77"/>
    </row>
    <row r="31934" spans="16:30" ht="4.5" customHeight="1" x14ac:dyDescent="0.2">
      <c r="P31934" s="75"/>
      <c r="Q31934" s="75"/>
      <c r="W31934" s="75"/>
      <c r="AD31934" s="77"/>
    </row>
    <row r="31935" spans="16:30" ht="4.5" customHeight="1" x14ac:dyDescent="0.2">
      <c r="P31935" s="75"/>
      <c r="Q31935" s="75"/>
      <c r="W31935" s="75"/>
      <c r="AD31935" s="77"/>
    </row>
    <row r="31936" spans="16:30" ht="4.5" customHeight="1" x14ac:dyDescent="0.2">
      <c r="P31936" s="75"/>
      <c r="Q31936" s="75"/>
      <c r="W31936" s="75"/>
      <c r="AD31936" s="77"/>
    </row>
    <row r="31937" spans="16:30" ht="4.5" customHeight="1" x14ac:dyDescent="0.2">
      <c r="P31937" s="75"/>
      <c r="Q31937" s="75"/>
      <c r="W31937" s="75"/>
      <c r="AD31937" s="77"/>
    </row>
    <row r="31938" spans="16:30" ht="4.5" customHeight="1" x14ac:dyDescent="0.2">
      <c r="P31938" s="75"/>
      <c r="Q31938" s="75"/>
      <c r="W31938" s="75"/>
      <c r="AD31938" s="77"/>
    </row>
    <row r="31939" spans="16:30" ht="4.5" customHeight="1" x14ac:dyDescent="0.2">
      <c r="P31939" s="75"/>
      <c r="Q31939" s="75"/>
      <c r="W31939" s="75"/>
      <c r="AD31939" s="77"/>
    </row>
    <row r="31940" spans="16:30" ht="4.5" customHeight="1" x14ac:dyDescent="0.2">
      <c r="P31940" s="75"/>
      <c r="Q31940" s="75"/>
      <c r="W31940" s="75"/>
      <c r="AD31940" s="77"/>
    </row>
    <row r="31941" spans="16:30" ht="4.5" customHeight="1" x14ac:dyDescent="0.2">
      <c r="P31941" s="75"/>
      <c r="Q31941" s="75"/>
      <c r="W31941" s="75"/>
      <c r="AD31941" s="77"/>
    </row>
    <row r="31942" spans="16:30" ht="4.5" customHeight="1" x14ac:dyDescent="0.2">
      <c r="P31942" s="75"/>
      <c r="Q31942" s="75"/>
      <c r="W31942" s="75"/>
      <c r="AD31942" s="77"/>
    </row>
    <row r="31943" spans="16:30" ht="4.5" customHeight="1" x14ac:dyDescent="0.2">
      <c r="P31943" s="75"/>
      <c r="Q31943" s="75"/>
      <c r="W31943" s="75"/>
      <c r="AD31943" s="77"/>
    </row>
    <row r="31944" spans="16:30" ht="4.5" customHeight="1" x14ac:dyDescent="0.2">
      <c r="P31944" s="75"/>
      <c r="Q31944" s="75"/>
      <c r="W31944" s="75"/>
      <c r="AD31944" s="77"/>
    </row>
    <row r="31945" spans="16:30" ht="4.5" customHeight="1" x14ac:dyDescent="0.2">
      <c r="P31945" s="75"/>
      <c r="Q31945" s="75"/>
      <c r="W31945" s="75"/>
      <c r="AD31945" s="77"/>
    </row>
    <row r="31946" spans="16:30" ht="4.5" customHeight="1" x14ac:dyDescent="0.2">
      <c r="P31946" s="75"/>
      <c r="Q31946" s="75"/>
      <c r="W31946" s="75"/>
      <c r="AD31946" s="77"/>
    </row>
    <row r="31947" spans="16:30" ht="4.5" customHeight="1" x14ac:dyDescent="0.2">
      <c r="P31947" s="75"/>
      <c r="Q31947" s="75"/>
      <c r="W31947" s="75"/>
      <c r="AD31947" s="77"/>
    </row>
    <row r="31948" spans="16:30" ht="4.5" customHeight="1" x14ac:dyDescent="0.2">
      <c r="P31948" s="75"/>
      <c r="Q31948" s="75"/>
      <c r="W31948" s="75"/>
      <c r="AD31948" s="77"/>
    </row>
    <row r="31949" spans="16:30" ht="4.5" customHeight="1" x14ac:dyDescent="0.2">
      <c r="P31949" s="75"/>
      <c r="Q31949" s="75"/>
      <c r="W31949" s="75"/>
      <c r="AD31949" s="77"/>
    </row>
    <row r="31950" spans="16:30" ht="4.5" customHeight="1" x14ac:dyDescent="0.2">
      <c r="P31950" s="75"/>
      <c r="Q31950" s="75"/>
      <c r="W31950" s="75"/>
      <c r="AD31950" s="77"/>
    </row>
    <row r="31951" spans="16:30" ht="4.5" customHeight="1" x14ac:dyDescent="0.2">
      <c r="P31951" s="75"/>
      <c r="Q31951" s="75"/>
      <c r="W31951" s="75"/>
      <c r="AD31951" s="77"/>
    </row>
    <row r="31952" spans="16:30" ht="4.5" customHeight="1" x14ac:dyDescent="0.2">
      <c r="P31952" s="75"/>
      <c r="Q31952" s="75"/>
      <c r="W31952" s="75"/>
      <c r="AD31952" s="77"/>
    </row>
    <row r="31953" spans="16:30" ht="4.5" customHeight="1" x14ac:dyDescent="0.2">
      <c r="P31953" s="75"/>
      <c r="Q31953" s="75"/>
      <c r="W31953" s="75"/>
      <c r="AD31953" s="77"/>
    </row>
    <row r="31954" spans="16:30" ht="4.5" customHeight="1" x14ac:dyDescent="0.2">
      <c r="P31954" s="75"/>
      <c r="Q31954" s="75"/>
      <c r="W31954" s="75"/>
      <c r="AD31954" s="77"/>
    </row>
    <row r="31955" spans="16:30" ht="4.5" customHeight="1" x14ac:dyDescent="0.2">
      <c r="P31955" s="75"/>
      <c r="Q31955" s="75"/>
      <c r="W31955" s="75"/>
      <c r="AD31955" s="77"/>
    </row>
    <row r="31956" spans="16:30" ht="4.5" customHeight="1" x14ac:dyDescent="0.2">
      <c r="P31956" s="75"/>
      <c r="Q31956" s="75"/>
      <c r="W31956" s="75"/>
      <c r="AD31956" s="77"/>
    </row>
    <row r="31957" spans="16:30" ht="4.5" customHeight="1" x14ac:dyDescent="0.2">
      <c r="P31957" s="75"/>
      <c r="Q31957" s="75"/>
      <c r="W31957" s="75"/>
      <c r="AD31957" s="77"/>
    </row>
    <row r="31958" spans="16:30" ht="4.5" customHeight="1" x14ac:dyDescent="0.2">
      <c r="P31958" s="75"/>
      <c r="Q31958" s="75"/>
      <c r="W31958" s="75"/>
      <c r="AD31958" s="77"/>
    </row>
    <row r="31959" spans="16:30" ht="4.5" customHeight="1" x14ac:dyDescent="0.2">
      <c r="P31959" s="75"/>
      <c r="Q31959" s="75"/>
      <c r="W31959" s="75"/>
      <c r="AD31959" s="77"/>
    </row>
    <row r="31960" spans="16:30" ht="4.5" customHeight="1" x14ac:dyDescent="0.2">
      <c r="P31960" s="75"/>
      <c r="Q31960" s="75"/>
      <c r="W31960" s="75"/>
      <c r="AD31960" s="77"/>
    </row>
    <row r="31961" spans="16:30" ht="4.5" customHeight="1" x14ac:dyDescent="0.2">
      <c r="P31961" s="75"/>
      <c r="Q31961" s="75"/>
      <c r="W31961" s="75"/>
      <c r="AD31961" s="77"/>
    </row>
    <row r="31962" spans="16:30" ht="4.5" customHeight="1" x14ac:dyDescent="0.2">
      <c r="P31962" s="75"/>
      <c r="Q31962" s="75"/>
      <c r="W31962" s="75"/>
      <c r="AD31962" s="77"/>
    </row>
    <row r="31963" spans="16:30" ht="4.5" customHeight="1" x14ac:dyDescent="0.2">
      <c r="P31963" s="75"/>
      <c r="Q31963" s="75"/>
      <c r="W31963" s="75"/>
      <c r="AD31963" s="77"/>
    </row>
    <row r="31964" spans="16:30" ht="4.5" customHeight="1" x14ac:dyDescent="0.2">
      <c r="P31964" s="75"/>
      <c r="Q31964" s="75"/>
      <c r="W31964" s="75"/>
      <c r="AD31964" s="77"/>
    </row>
    <row r="31965" spans="16:30" ht="4.5" customHeight="1" x14ac:dyDescent="0.2">
      <c r="P31965" s="75"/>
      <c r="Q31965" s="75"/>
      <c r="W31965" s="75"/>
      <c r="AD31965" s="77"/>
    </row>
    <row r="31966" spans="16:30" ht="4.5" customHeight="1" x14ac:dyDescent="0.2">
      <c r="P31966" s="75"/>
      <c r="Q31966" s="75"/>
      <c r="W31966" s="75"/>
      <c r="AD31966" s="77"/>
    </row>
    <row r="31967" spans="16:30" ht="4.5" customHeight="1" x14ac:dyDescent="0.2">
      <c r="P31967" s="75"/>
      <c r="Q31967" s="75"/>
      <c r="W31967" s="75"/>
      <c r="AD31967" s="77"/>
    </row>
    <row r="31968" spans="16:30" ht="4.5" customHeight="1" x14ac:dyDescent="0.2">
      <c r="P31968" s="75"/>
      <c r="Q31968" s="75"/>
      <c r="W31968" s="75"/>
      <c r="AD31968" s="77"/>
    </row>
    <row r="31969" spans="16:30" ht="4.5" customHeight="1" x14ac:dyDescent="0.2">
      <c r="P31969" s="75"/>
      <c r="Q31969" s="75"/>
      <c r="W31969" s="75"/>
      <c r="AD31969" s="77"/>
    </row>
    <row r="31970" spans="16:30" ht="4.5" customHeight="1" x14ac:dyDescent="0.2">
      <c r="P31970" s="75"/>
      <c r="Q31970" s="75"/>
      <c r="W31970" s="75"/>
      <c r="AD31970" s="77"/>
    </row>
    <row r="31971" spans="16:30" ht="4.5" customHeight="1" x14ac:dyDescent="0.2">
      <c r="P31971" s="75"/>
      <c r="Q31971" s="75"/>
      <c r="W31971" s="75"/>
      <c r="AD31971" s="77"/>
    </row>
    <row r="31972" spans="16:30" ht="4.5" customHeight="1" x14ac:dyDescent="0.2">
      <c r="P31972" s="75"/>
      <c r="Q31972" s="75"/>
      <c r="W31972" s="75"/>
      <c r="AD31972" s="77"/>
    </row>
    <row r="31973" spans="16:30" ht="4.5" customHeight="1" x14ac:dyDescent="0.2">
      <c r="P31973" s="75"/>
      <c r="Q31973" s="75"/>
      <c r="W31973" s="75"/>
      <c r="AD31973" s="77"/>
    </row>
    <row r="31974" spans="16:30" ht="4.5" customHeight="1" x14ac:dyDescent="0.2">
      <c r="P31974" s="75"/>
      <c r="Q31974" s="75"/>
      <c r="W31974" s="75"/>
      <c r="AD31974" s="77"/>
    </row>
    <row r="31975" spans="16:30" ht="4.5" customHeight="1" x14ac:dyDescent="0.2">
      <c r="P31975" s="75"/>
      <c r="Q31975" s="75"/>
      <c r="W31975" s="75"/>
      <c r="AD31975" s="77"/>
    </row>
    <row r="31976" spans="16:30" ht="4.5" customHeight="1" x14ac:dyDescent="0.2">
      <c r="P31976" s="75"/>
      <c r="Q31976" s="75"/>
      <c r="W31976" s="75"/>
      <c r="AD31976" s="77"/>
    </row>
    <row r="31977" spans="16:30" ht="4.5" customHeight="1" x14ac:dyDescent="0.2">
      <c r="P31977" s="75"/>
      <c r="Q31977" s="75"/>
      <c r="W31977" s="75"/>
      <c r="AD31977" s="77"/>
    </row>
    <row r="31978" spans="16:30" ht="4.5" customHeight="1" x14ac:dyDescent="0.2">
      <c r="P31978" s="75"/>
      <c r="Q31978" s="75"/>
      <c r="W31978" s="75"/>
      <c r="AD31978" s="77"/>
    </row>
    <row r="31979" spans="16:30" ht="4.5" customHeight="1" x14ac:dyDescent="0.2">
      <c r="P31979" s="75"/>
      <c r="Q31979" s="75"/>
      <c r="W31979" s="75"/>
      <c r="AD31979" s="77"/>
    </row>
    <row r="31980" spans="16:30" ht="4.5" customHeight="1" x14ac:dyDescent="0.2">
      <c r="P31980" s="75"/>
      <c r="Q31980" s="75"/>
      <c r="W31980" s="75"/>
      <c r="AD31980" s="77"/>
    </row>
    <row r="31981" spans="16:30" ht="4.5" customHeight="1" x14ac:dyDescent="0.2">
      <c r="P31981" s="75"/>
      <c r="Q31981" s="75"/>
      <c r="W31981" s="75"/>
      <c r="AD31981" s="77"/>
    </row>
    <row r="31982" spans="16:30" ht="4.5" customHeight="1" x14ac:dyDescent="0.2">
      <c r="P31982" s="75"/>
      <c r="Q31982" s="75"/>
      <c r="W31982" s="75"/>
      <c r="AD31982" s="77"/>
    </row>
    <row r="31983" spans="16:30" ht="4.5" customHeight="1" x14ac:dyDescent="0.2">
      <c r="P31983" s="75"/>
      <c r="Q31983" s="75"/>
      <c r="W31983" s="75"/>
      <c r="AD31983" s="77"/>
    </row>
    <row r="31984" spans="16:30" ht="4.5" customHeight="1" x14ac:dyDescent="0.2">
      <c r="P31984" s="75"/>
      <c r="Q31984" s="75"/>
      <c r="W31984" s="75"/>
      <c r="AD31984" s="77"/>
    </row>
    <row r="31985" spans="16:30" ht="4.5" customHeight="1" x14ac:dyDescent="0.2">
      <c r="P31985" s="75"/>
      <c r="Q31985" s="75"/>
      <c r="W31985" s="75"/>
      <c r="AD31985" s="77"/>
    </row>
    <row r="31986" spans="16:30" ht="4.5" customHeight="1" x14ac:dyDescent="0.2">
      <c r="P31986" s="75"/>
      <c r="Q31986" s="75"/>
      <c r="W31986" s="75"/>
      <c r="AD31986" s="77"/>
    </row>
    <row r="31987" spans="16:30" ht="4.5" customHeight="1" x14ac:dyDescent="0.2">
      <c r="P31987" s="75"/>
      <c r="Q31987" s="75"/>
      <c r="W31987" s="75"/>
      <c r="AD31987" s="77"/>
    </row>
    <row r="31988" spans="16:30" ht="4.5" customHeight="1" x14ac:dyDescent="0.2">
      <c r="P31988" s="75"/>
      <c r="Q31988" s="75"/>
      <c r="W31988" s="75"/>
      <c r="AD31988" s="77"/>
    </row>
    <row r="31989" spans="16:30" ht="4.5" customHeight="1" x14ac:dyDescent="0.2">
      <c r="P31989" s="75"/>
      <c r="Q31989" s="75"/>
      <c r="W31989" s="75"/>
      <c r="AD31989" s="77"/>
    </row>
    <row r="31990" spans="16:30" ht="4.5" customHeight="1" x14ac:dyDescent="0.2">
      <c r="P31990" s="75"/>
      <c r="Q31990" s="75"/>
      <c r="W31990" s="75"/>
      <c r="AD31990" s="77"/>
    </row>
    <row r="31991" spans="16:30" ht="4.5" customHeight="1" x14ac:dyDescent="0.2">
      <c r="P31991" s="75"/>
      <c r="Q31991" s="75"/>
      <c r="W31991" s="75"/>
      <c r="AD31991" s="77"/>
    </row>
    <row r="31992" spans="16:30" ht="4.5" customHeight="1" x14ac:dyDescent="0.2">
      <c r="P31992" s="75"/>
      <c r="Q31992" s="75"/>
      <c r="W31992" s="75"/>
      <c r="AD31992" s="77"/>
    </row>
    <row r="31993" spans="16:30" ht="4.5" customHeight="1" x14ac:dyDescent="0.2">
      <c r="P31993" s="75"/>
      <c r="Q31993" s="75"/>
      <c r="W31993" s="75"/>
      <c r="AD31993" s="77"/>
    </row>
    <row r="31994" spans="16:30" ht="4.5" customHeight="1" x14ac:dyDescent="0.2">
      <c r="P31994" s="75"/>
      <c r="Q31994" s="75"/>
      <c r="W31994" s="75"/>
      <c r="AD31994" s="77"/>
    </row>
    <row r="31995" spans="16:30" ht="4.5" customHeight="1" x14ac:dyDescent="0.2">
      <c r="P31995" s="75"/>
      <c r="Q31995" s="75"/>
      <c r="W31995" s="75"/>
      <c r="AD31995" s="77"/>
    </row>
    <row r="31996" spans="16:30" ht="4.5" customHeight="1" x14ac:dyDescent="0.2">
      <c r="P31996" s="75"/>
      <c r="Q31996" s="75"/>
      <c r="W31996" s="75"/>
      <c r="AD31996" s="77"/>
    </row>
    <row r="31997" spans="16:30" ht="4.5" customHeight="1" x14ac:dyDescent="0.2">
      <c r="P31997" s="75"/>
      <c r="Q31997" s="75"/>
      <c r="W31997" s="75"/>
      <c r="AD31997" s="77"/>
    </row>
    <row r="31998" spans="16:30" ht="4.5" customHeight="1" x14ac:dyDescent="0.2">
      <c r="P31998" s="75"/>
      <c r="Q31998" s="75"/>
      <c r="W31998" s="75"/>
      <c r="AD31998" s="77"/>
    </row>
    <row r="31999" spans="16:30" ht="4.5" customHeight="1" x14ac:dyDescent="0.2">
      <c r="P31999" s="75"/>
      <c r="Q31999" s="75"/>
      <c r="W31999" s="75"/>
      <c r="AD31999" s="77"/>
    </row>
    <row r="32000" spans="16:30" ht="4.5" customHeight="1" x14ac:dyDescent="0.2">
      <c r="P32000" s="75"/>
      <c r="Q32000" s="75"/>
      <c r="W32000" s="75"/>
      <c r="AD32000" s="77"/>
    </row>
    <row r="32001" spans="16:30" ht="4.5" customHeight="1" x14ac:dyDescent="0.2">
      <c r="P32001" s="75"/>
      <c r="Q32001" s="75"/>
      <c r="W32001" s="75"/>
      <c r="AD32001" s="77"/>
    </row>
    <row r="32002" spans="16:30" ht="4.5" customHeight="1" x14ac:dyDescent="0.2">
      <c r="P32002" s="75"/>
      <c r="Q32002" s="75"/>
      <c r="W32002" s="75"/>
      <c r="AD32002" s="77"/>
    </row>
    <row r="32003" spans="16:30" ht="4.5" customHeight="1" x14ac:dyDescent="0.2">
      <c r="P32003" s="75"/>
      <c r="Q32003" s="75"/>
      <c r="W32003" s="75"/>
      <c r="AD32003" s="77"/>
    </row>
    <row r="32004" spans="16:30" ht="4.5" customHeight="1" x14ac:dyDescent="0.2">
      <c r="P32004" s="75"/>
      <c r="Q32004" s="75"/>
      <c r="W32004" s="75"/>
      <c r="AD32004" s="77"/>
    </row>
    <row r="32005" spans="16:30" ht="4.5" customHeight="1" x14ac:dyDescent="0.2">
      <c r="P32005" s="75"/>
      <c r="Q32005" s="75"/>
      <c r="W32005" s="75"/>
      <c r="AD32005" s="77"/>
    </row>
    <row r="32006" spans="16:30" ht="4.5" customHeight="1" x14ac:dyDescent="0.2">
      <c r="P32006" s="75"/>
      <c r="Q32006" s="75"/>
      <c r="W32006" s="75"/>
      <c r="AD32006" s="77"/>
    </row>
    <row r="32007" spans="16:30" ht="4.5" customHeight="1" x14ac:dyDescent="0.2">
      <c r="P32007" s="75"/>
      <c r="Q32007" s="75"/>
      <c r="W32007" s="75"/>
      <c r="AD32007" s="77"/>
    </row>
    <row r="32008" spans="16:30" ht="4.5" customHeight="1" x14ac:dyDescent="0.2">
      <c r="P32008" s="75"/>
      <c r="Q32008" s="75"/>
      <c r="W32008" s="75"/>
      <c r="AD32008" s="77"/>
    </row>
    <row r="32009" spans="16:30" ht="4.5" customHeight="1" x14ac:dyDescent="0.2">
      <c r="P32009" s="75"/>
      <c r="Q32009" s="75"/>
      <c r="W32009" s="75"/>
      <c r="AD32009" s="77"/>
    </row>
    <row r="32010" spans="16:30" ht="4.5" customHeight="1" x14ac:dyDescent="0.2">
      <c r="P32010" s="75"/>
      <c r="Q32010" s="75"/>
      <c r="W32010" s="75"/>
      <c r="AD32010" s="77"/>
    </row>
    <row r="32011" spans="16:30" ht="4.5" customHeight="1" x14ac:dyDescent="0.2">
      <c r="P32011" s="75"/>
      <c r="Q32011" s="75"/>
      <c r="W32011" s="75"/>
      <c r="AD32011" s="77"/>
    </row>
    <row r="32012" spans="16:30" ht="4.5" customHeight="1" x14ac:dyDescent="0.2">
      <c r="P32012" s="75"/>
      <c r="Q32012" s="75"/>
      <c r="W32012" s="75"/>
      <c r="AD32012" s="77"/>
    </row>
    <row r="32013" spans="16:30" ht="4.5" customHeight="1" x14ac:dyDescent="0.2">
      <c r="P32013" s="75"/>
      <c r="Q32013" s="75"/>
      <c r="W32013" s="75"/>
      <c r="AD32013" s="77"/>
    </row>
    <row r="32014" spans="16:30" ht="4.5" customHeight="1" x14ac:dyDescent="0.2">
      <c r="P32014" s="75"/>
      <c r="Q32014" s="75"/>
      <c r="W32014" s="75"/>
      <c r="AD32014" s="77"/>
    </row>
    <row r="32015" spans="16:30" ht="4.5" customHeight="1" x14ac:dyDescent="0.2">
      <c r="P32015" s="75"/>
      <c r="Q32015" s="75"/>
      <c r="W32015" s="75"/>
      <c r="AD32015" s="77"/>
    </row>
    <row r="32016" spans="16:30" ht="4.5" customHeight="1" x14ac:dyDescent="0.2">
      <c r="P32016" s="75"/>
      <c r="Q32016" s="75"/>
      <c r="W32016" s="75"/>
      <c r="AD32016" s="77"/>
    </row>
    <row r="32017" spans="16:30" ht="4.5" customHeight="1" x14ac:dyDescent="0.2">
      <c r="P32017" s="75"/>
      <c r="Q32017" s="75"/>
      <c r="W32017" s="75"/>
      <c r="AD32017" s="77"/>
    </row>
    <row r="32018" spans="16:30" ht="4.5" customHeight="1" x14ac:dyDescent="0.2">
      <c r="P32018" s="75"/>
      <c r="Q32018" s="75"/>
      <c r="W32018" s="75"/>
      <c r="AD32018" s="77"/>
    </row>
    <row r="32019" spans="16:30" ht="4.5" customHeight="1" x14ac:dyDescent="0.2">
      <c r="P32019" s="75"/>
      <c r="Q32019" s="75"/>
      <c r="W32019" s="75"/>
      <c r="AD32019" s="77"/>
    </row>
    <row r="32020" spans="16:30" ht="4.5" customHeight="1" x14ac:dyDescent="0.2">
      <c r="P32020" s="75"/>
      <c r="Q32020" s="75"/>
      <c r="W32020" s="75"/>
      <c r="AD32020" s="77"/>
    </row>
    <row r="32021" spans="16:30" ht="4.5" customHeight="1" x14ac:dyDescent="0.2">
      <c r="P32021" s="75"/>
      <c r="Q32021" s="75"/>
      <c r="W32021" s="75"/>
      <c r="AD32021" s="77"/>
    </row>
    <row r="32022" spans="16:30" ht="4.5" customHeight="1" x14ac:dyDescent="0.2">
      <c r="P32022" s="75"/>
      <c r="Q32022" s="75"/>
      <c r="W32022" s="75"/>
      <c r="AD32022" s="77"/>
    </row>
    <row r="32023" spans="16:30" ht="4.5" customHeight="1" x14ac:dyDescent="0.2">
      <c r="P32023" s="75"/>
      <c r="Q32023" s="75"/>
      <c r="W32023" s="75"/>
      <c r="AD32023" s="77"/>
    </row>
    <row r="32024" spans="16:30" ht="4.5" customHeight="1" x14ac:dyDescent="0.2">
      <c r="P32024" s="75"/>
      <c r="Q32024" s="75"/>
      <c r="W32024" s="75"/>
      <c r="AD32024" s="77"/>
    </row>
    <row r="32025" spans="16:30" ht="4.5" customHeight="1" x14ac:dyDescent="0.2">
      <c r="P32025" s="75"/>
      <c r="Q32025" s="75"/>
      <c r="W32025" s="75"/>
      <c r="AD32025" s="77"/>
    </row>
    <row r="32026" spans="16:30" ht="4.5" customHeight="1" x14ac:dyDescent="0.2">
      <c r="P32026" s="75"/>
      <c r="Q32026" s="75"/>
      <c r="W32026" s="75"/>
      <c r="AD32026" s="77"/>
    </row>
    <row r="32027" spans="16:30" ht="4.5" customHeight="1" x14ac:dyDescent="0.2">
      <c r="P32027" s="75"/>
      <c r="Q32027" s="75"/>
      <c r="W32027" s="75"/>
      <c r="AD32027" s="77"/>
    </row>
    <row r="32028" spans="16:30" ht="4.5" customHeight="1" x14ac:dyDescent="0.2">
      <c r="P32028" s="75"/>
      <c r="Q32028" s="75"/>
      <c r="W32028" s="75"/>
      <c r="AD32028" s="77"/>
    </row>
    <row r="32029" spans="16:30" ht="4.5" customHeight="1" x14ac:dyDescent="0.2">
      <c r="P32029" s="75"/>
      <c r="Q32029" s="75"/>
      <c r="W32029" s="75"/>
      <c r="AD32029" s="77"/>
    </row>
    <row r="32030" spans="16:30" ht="4.5" customHeight="1" x14ac:dyDescent="0.2">
      <c r="P32030" s="75"/>
      <c r="Q32030" s="75"/>
      <c r="W32030" s="75"/>
      <c r="AD32030" s="77"/>
    </row>
    <row r="32031" spans="16:30" ht="4.5" customHeight="1" x14ac:dyDescent="0.2">
      <c r="P32031" s="75"/>
      <c r="Q32031" s="75"/>
      <c r="W32031" s="75"/>
      <c r="AD32031" s="77"/>
    </row>
    <row r="32032" spans="16:30" ht="4.5" customHeight="1" x14ac:dyDescent="0.2">
      <c r="P32032" s="75"/>
      <c r="Q32032" s="75"/>
      <c r="W32032" s="75"/>
      <c r="AD32032" s="77"/>
    </row>
    <row r="32033" spans="16:30" ht="4.5" customHeight="1" x14ac:dyDescent="0.2">
      <c r="P32033" s="75"/>
      <c r="Q32033" s="75"/>
      <c r="W32033" s="75"/>
      <c r="AD32033" s="77"/>
    </row>
    <row r="32034" spans="16:30" ht="4.5" customHeight="1" x14ac:dyDescent="0.2">
      <c r="P32034" s="75"/>
      <c r="Q32034" s="75"/>
      <c r="W32034" s="75"/>
      <c r="AD32034" s="77"/>
    </row>
    <row r="32035" spans="16:30" ht="4.5" customHeight="1" x14ac:dyDescent="0.2">
      <c r="P32035" s="75"/>
      <c r="Q32035" s="75"/>
      <c r="W32035" s="75"/>
      <c r="AD32035" s="77"/>
    </row>
    <row r="32036" spans="16:30" ht="4.5" customHeight="1" x14ac:dyDescent="0.2">
      <c r="P32036" s="75"/>
      <c r="Q32036" s="75"/>
      <c r="W32036" s="75"/>
      <c r="AD32036" s="77"/>
    </row>
    <row r="32037" spans="16:30" ht="4.5" customHeight="1" x14ac:dyDescent="0.2">
      <c r="P32037" s="75"/>
      <c r="Q32037" s="75"/>
      <c r="W32037" s="75"/>
      <c r="AD32037" s="77"/>
    </row>
    <row r="32038" spans="16:30" ht="4.5" customHeight="1" x14ac:dyDescent="0.2">
      <c r="P32038" s="75"/>
      <c r="Q32038" s="75"/>
      <c r="W32038" s="75"/>
      <c r="AD32038" s="77"/>
    </row>
    <row r="32039" spans="16:30" ht="4.5" customHeight="1" x14ac:dyDescent="0.2">
      <c r="P32039" s="75"/>
      <c r="Q32039" s="75"/>
      <c r="W32039" s="75"/>
      <c r="AD32039" s="77"/>
    </row>
    <row r="32040" spans="16:30" ht="4.5" customHeight="1" x14ac:dyDescent="0.2">
      <c r="P32040" s="75"/>
      <c r="Q32040" s="75"/>
      <c r="W32040" s="75"/>
      <c r="AD32040" s="77"/>
    </row>
    <row r="32041" spans="16:30" ht="4.5" customHeight="1" x14ac:dyDescent="0.2">
      <c r="P32041" s="75"/>
      <c r="Q32041" s="75"/>
      <c r="W32041" s="75"/>
      <c r="AD32041" s="77"/>
    </row>
    <row r="32042" spans="16:30" ht="4.5" customHeight="1" x14ac:dyDescent="0.2">
      <c r="P32042" s="75"/>
      <c r="Q32042" s="75"/>
      <c r="W32042" s="75"/>
      <c r="AD32042" s="77"/>
    </row>
    <row r="32043" spans="16:30" ht="4.5" customHeight="1" x14ac:dyDescent="0.2">
      <c r="P32043" s="75"/>
      <c r="Q32043" s="75"/>
      <c r="W32043" s="75"/>
      <c r="AD32043" s="77"/>
    </row>
    <row r="32044" spans="16:30" ht="4.5" customHeight="1" x14ac:dyDescent="0.2">
      <c r="P32044" s="75"/>
      <c r="Q32044" s="75"/>
      <c r="W32044" s="75"/>
      <c r="AD32044" s="77"/>
    </row>
    <row r="32045" spans="16:30" ht="4.5" customHeight="1" x14ac:dyDescent="0.2">
      <c r="P32045" s="75"/>
      <c r="Q32045" s="75"/>
      <c r="W32045" s="75"/>
      <c r="AD32045" s="77"/>
    </row>
    <row r="32046" spans="16:30" ht="4.5" customHeight="1" x14ac:dyDescent="0.2">
      <c r="P32046" s="75"/>
      <c r="Q32046" s="75"/>
      <c r="W32046" s="75"/>
      <c r="AD32046" s="77"/>
    </row>
    <row r="32047" spans="16:30" ht="4.5" customHeight="1" x14ac:dyDescent="0.2">
      <c r="P32047" s="75"/>
      <c r="Q32047" s="75"/>
      <c r="W32047" s="75"/>
      <c r="AD32047" s="77"/>
    </row>
    <row r="32048" spans="16:30" ht="4.5" customHeight="1" x14ac:dyDescent="0.2">
      <c r="P32048" s="75"/>
      <c r="Q32048" s="75"/>
      <c r="W32048" s="75"/>
      <c r="AD32048" s="77"/>
    </row>
    <row r="32049" spans="16:30" ht="4.5" customHeight="1" x14ac:dyDescent="0.2">
      <c r="P32049" s="75"/>
      <c r="Q32049" s="75"/>
      <c r="W32049" s="75"/>
      <c r="AD32049" s="77"/>
    </row>
    <row r="32050" spans="16:30" ht="4.5" customHeight="1" x14ac:dyDescent="0.2">
      <c r="P32050" s="75"/>
      <c r="Q32050" s="75"/>
      <c r="W32050" s="75"/>
      <c r="AD32050" s="77"/>
    </row>
    <row r="32051" spans="16:30" ht="4.5" customHeight="1" x14ac:dyDescent="0.2">
      <c r="P32051" s="75"/>
      <c r="Q32051" s="75"/>
      <c r="W32051" s="75"/>
      <c r="AD32051" s="77"/>
    </row>
    <row r="32052" spans="16:30" ht="4.5" customHeight="1" x14ac:dyDescent="0.2">
      <c r="P32052" s="75"/>
      <c r="Q32052" s="75"/>
      <c r="W32052" s="75"/>
      <c r="AD32052" s="77"/>
    </row>
    <row r="32053" spans="16:30" ht="4.5" customHeight="1" x14ac:dyDescent="0.2">
      <c r="P32053" s="75"/>
      <c r="Q32053" s="75"/>
      <c r="W32053" s="75"/>
      <c r="AD32053" s="77"/>
    </row>
    <row r="32054" spans="16:30" ht="4.5" customHeight="1" x14ac:dyDescent="0.2">
      <c r="P32054" s="75"/>
      <c r="Q32054" s="75"/>
      <c r="W32054" s="75"/>
      <c r="AD32054" s="77"/>
    </row>
    <row r="32055" spans="16:30" ht="4.5" customHeight="1" x14ac:dyDescent="0.2">
      <c r="P32055" s="75"/>
      <c r="Q32055" s="75"/>
      <c r="W32055" s="75"/>
      <c r="AD32055" s="77"/>
    </row>
    <row r="32056" spans="16:30" ht="4.5" customHeight="1" x14ac:dyDescent="0.2">
      <c r="P32056" s="75"/>
      <c r="Q32056" s="75"/>
      <c r="W32056" s="75"/>
      <c r="AD32056" s="77"/>
    </row>
    <row r="32057" spans="16:30" ht="4.5" customHeight="1" x14ac:dyDescent="0.2">
      <c r="P32057" s="75"/>
      <c r="Q32057" s="75"/>
      <c r="W32057" s="75"/>
      <c r="AD32057" s="77"/>
    </row>
    <row r="32058" spans="16:30" ht="4.5" customHeight="1" x14ac:dyDescent="0.2">
      <c r="P32058" s="75"/>
      <c r="Q32058" s="75"/>
      <c r="W32058" s="75"/>
      <c r="AD32058" s="77"/>
    </row>
    <row r="32059" spans="16:30" ht="4.5" customHeight="1" x14ac:dyDescent="0.2">
      <c r="P32059" s="75"/>
      <c r="Q32059" s="75"/>
      <c r="W32059" s="75"/>
      <c r="AD32059" s="77"/>
    </row>
    <row r="32060" spans="16:30" ht="4.5" customHeight="1" x14ac:dyDescent="0.2">
      <c r="P32060" s="75"/>
      <c r="Q32060" s="75"/>
      <c r="W32060" s="75"/>
      <c r="AD32060" s="77"/>
    </row>
    <row r="32061" spans="16:30" ht="4.5" customHeight="1" x14ac:dyDescent="0.2">
      <c r="P32061" s="75"/>
      <c r="Q32061" s="75"/>
      <c r="W32061" s="75"/>
      <c r="AD32061" s="77"/>
    </row>
    <row r="32062" spans="16:30" ht="4.5" customHeight="1" x14ac:dyDescent="0.2">
      <c r="P32062" s="75"/>
      <c r="Q32062" s="75"/>
      <c r="W32062" s="75"/>
      <c r="AD32062" s="77"/>
    </row>
    <row r="32063" spans="16:30" ht="4.5" customHeight="1" x14ac:dyDescent="0.2">
      <c r="P32063" s="75"/>
      <c r="Q32063" s="75"/>
      <c r="W32063" s="75"/>
      <c r="AD32063" s="77"/>
    </row>
    <row r="32064" spans="16:30" ht="4.5" customHeight="1" x14ac:dyDescent="0.2">
      <c r="P32064" s="75"/>
      <c r="Q32064" s="75"/>
      <c r="W32064" s="75"/>
      <c r="AD32064" s="77"/>
    </row>
    <row r="32065" spans="16:30" ht="4.5" customHeight="1" x14ac:dyDescent="0.2">
      <c r="P32065" s="75"/>
      <c r="Q32065" s="75"/>
      <c r="W32065" s="75"/>
      <c r="AD32065" s="77"/>
    </row>
    <row r="32066" spans="16:30" ht="4.5" customHeight="1" x14ac:dyDescent="0.2">
      <c r="P32066" s="75"/>
      <c r="Q32066" s="75"/>
      <c r="W32066" s="75"/>
      <c r="AD32066" s="77"/>
    </row>
    <row r="32067" spans="16:30" ht="4.5" customHeight="1" x14ac:dyDescent="0.2">
      <c r="P32067" s="75"/>
      <c r="Q32067" s="75"/>
      <c r="W32067" s="75"/>
      <c r="AD32067" s="77"/>
    </row>
    <row r="32068" spans="16:30" ht="4.5" customHeight="1" x14ac:dyDescent="0.2">
      <c r="P32068" s="75"/>
      <c r="Q32068" s="75"/>
      <c r="W32068" s="75"/>
      <c r="AD32068" s="77"/>
    </row>
    <row r="32069" spans="16:30" ht="4.5" customHeight="1" x14ac:dyDescent="0.2">
      <c r="P32069" s="75"/>
      <c r="Q32069" s="75"/>
      <c r="W32069" s="75"/>
      <c r="AD32069" s="77"/>
    </row>
    <row r="32070" spans="16:30" ht="4.5" customHeight="1" x14ac:dyDescent="0.2">
      <c r="P32070" s="75"/>
      <c r="Q32070" s="75"/>
      <c r="W32070" s="75"/>
      <c r="AD32070" s="77"/>
    </row>
    <row r="32071" spans="16:30" ht="4.5" customHeight="1" x14ac:dyDescent="0.2">
      <c r="P32071" s="75"/>
      <c r="Q32071" s="75"/>
      <c r="W32071" s="75"/>
      <c r="AD32071" s="77"/>
    </row>
    <row r="32072" spans="16:30" ht="4.5" customHeight="1" x14ac:dyDescent="0.2">
      <c r="P32072" s="75"/>
      <c r="Q32072" s="75"/>
      <c r="W32072" s="75"/>
      <c r="AD32072" s="77"/>
    </row>
    <row r="32073" spans="16:30" ht="4.5" customHeight="1" x14ac:dyDescent="0.2">
      <c r="P32073" s="75"/>
      <c r="Q32073" s="75"/>
      <c r="W32073" s="75"/>
      <c r="AD32073" s="77"/>
    </row>
    <row r="32074" spans="16:30" ht="4.5" customHeight="1" x14ac:dyDescent="0.2">
      <c r="P32074" s="75"/>
      <c r="Q32074" s="75"/>
      <c r="W32074" s="75"/>
      <c r="AD32074" s="77"/>
    </row>
    <row r="32075" spans="16:30" ht="4.5" customHeight="1" x14ac:dyDescent="0.2">
      <c r="P32075" s="75"/>
      <c r="Q32075" s="75"/>
      <c r="W32075" s="75"/>
      <c r="AD32075" s="77"/>
    </row>
    <row r="32076" spans="16:30" ht="4.5" customHeight="1" x14ac:dyDescent="0.2">
      <c r="P32076" s="75"/>
      <c r="Q32076" s="75"/>
      <c r="W32076" s="75"/>
      <c r="AD32076" s="77"/>
    </row>
    <row r="32077" spans="16:30" ht="4.5" customHeight="1" x14ac:dyDescent="0.2">
      <c r="P32077" s="75"/>
      <c r="Q32077" s="75"/>
      <c r="W32077" s="75"/>
      <c r="AD32077" s="77"/>
    </row>
    <row r="32078" spans="16:30" ht="4.5" customHeight="1" x14ac:dyDescent="0.2">
      <c r="P32078" s="75"/>
      <c r="Q32078" s="75"/>
      <c r="W32078" s="75"/>
      <c r="AD32078" s="77"/>
    </row>
    <row r="32079" spans="16:30" ht="4.5" customHeight="1" x14ac:dyDescent="0.2">
      <c r="P32079" s="75"/>
      <c r="Q32079" s="75"/>
      <c r="W32079" s="75"/>
      <c r="AD32079" s="77"/>
    </row>
    <row r="32080" spans="16:30" ht="4.5" customHeight="1" x14ac:dyDescent="0.2">
      <c r="P32080" s="75"/>
      <c r="Q32080" s="75"/>
      <c r="W32080" s="75"/>
      <c r="AD32080" s="77"/>
    </row>
    <row r="32081" spans="16:30" ht="4.5" customHeight="1" x14ac:dyDescent="0.2">
      <c r="P32081" s="75"/>
      <c r="Q32081" s="75"/>
      <c r="W32081" s="75"/>
      <c r="AD32081" s="77"/>
    </row>
    <row r="32082" spans="16:30" ht="4.5" customHeight="1" x14ac:dyDescent="0.2">
      <c r="P32082" s="75"/>
      <c r="Q32082" s="75"/>
      <c r="W32082" s="75"/>
      <c r="AD32082" s="77"/>
    </row>
    <row r="32083" spans="16:30" ht="4.5" customHeight="1" x14ac:dyDescent="0.2">
      <c r="P32083" s="75"/>
      <c r="Q32083" s="75"/>
      <c r="W32083" s="75"/>
      <c r="AD32083" s="77"/>
    </row>
    <row r="32084" spans="16:30" ht="4.5" customHeight="1" x14ac:dyDescent="0.2">
      <c r="P32084" s="75"/>
      <c r="Q32084" s="75"/>
      <c r="W32084" s="75"/>
      <c r="AD32084" s="77"/>
    </row>
    <row r="32085" spans="16:30" ht="4.5" customHeight="1" x14ac:dyDescent="0.2">
      <c r="P32085" s="75"/>
      <c r="Q32085" s="75"/>
      <c r="W32085" s="75"/>
      <c r="AD32085" s="77"/>
    </row>
    <row r="32086" spans="16:30" ht="4.5" customHeight="1" x14ac:dyDescent="0.2">
      <c r="P32086" s="75"/>
      <c r="Q32086" s="75"/>
      <c r="W32086" s="75"/>
      <c r="AD32086" s="77"/>
    </row>
    <row r="32087" spans="16:30" ht="4.5" customHeight="1" x14ac:dyDescent="0.2">
      <c r="P32087" s="75"/>
      <c r="Q32087" s="75"/>
      <c r="W32087" s="75"/>
      <c r="AD32087" s="77"/>
    </row>
    <row r="32088" spans="16:30" ht="4.5" customHeight="1" x14ac:dyDescent="0.2">
      <c r="P32088" s="75"/>
      <c r="Q32088" s="75"/>
      <c r="W32088" s="75"/>
      <c r="AD32088" s="77"/>
    </row>
    <row r="32089" spans="16:30" ht="4.5" customHeight="1" x14ac:dyDescent="0.2">
      <c r="P32089" s="75"/>
      <c r="Q32089" s="75"/>
      <c r="W32089" s="75"/>
      <c r="AD32089" s="77"/>
    </row>
    <row r="32090" spans="16:30" ht="4.5" customHeight="1" x14ac:dyDescent="0.2">
      <c r="P32090" s="75"/>
      <c r="Q32090" s="75"/>
      <c r="W32090" s="75"/>
      <c r="AD32090" s="77"/>
    </row>
    <row r="32091" spans="16:30" ht="4.5" customHeight="1" x14ac:dyDescent="0.2">
      <c r="P32091" s="75"/>
      <c r="Q32091" s="75"/>
      <c r="W32091" s="75"/>
      <c r="AD32091" s="77"/>
    </row>
    <row r="32092" spans="16:30" ht="4.5" customHeight="1" x14ac:dyDescent="0.2">
      <c r="P32092" s="75"/>
      <c r="Q32092" s="75"/>
      <c r="W32092" s="75"/>
      <c r="AD32092" s="77"/>
    </row>
    <row r="32093" spans="16:30" ht="4.5" customHeight="1" x14ac:dyDescent="0.2">
      <c r="P32093" s="75"/>
      <c r="Q32093" s="75"/>
      <c r="W32093" s="75"/>
      <c r="AD32093" s="77"/>
    </row>
    <row r="32094" spans="16:30" ht="4.5" customHeight="1" x14ac:dyDescent="0.2">
      <c r="P32094" s="75"/>
      <c r="Q32094" s="75"/>
      <c r="W32094" s="75"/>
      <c r="AD32094" s="77"/>
    </row>
    <row r="32095" spans="16:30" ht="4.5" customHeight="1" x14ac:dyDescent="0.2">
      <c r="P32095" s="75"/>
      <c r="Q32095" s="75"/>
      <c r="W32095" s="75"/>
      <c r="AD32095" s="77"/>
    </row>
    <row r="32096" spans="16:30" ht="4.5" customHeight="1" x14ac:dyDescent="0.2">
      <c r="P32096" s="75"/>
      <c r="Q32096" s="75"/>
      <c r="W32096" s="75"/>
      <c r="AD32096" s="77"/>
    </row>
    <row r="32097" spans="16:30" ht="4.5" customHeight="1" x14ac:dyDescent="0.2">
      <c r="P32097" s="75"/>
      <c r="Q32097" s="75"/>
      <c r="W32097" s="75"/>
      <c r="AD32097" s="77"/>
    </row>
    <row r="32098" spans="16:30" ht="4.5" customHeight="1" x14ac:dyDescent="0.2">
      <c r="P32098" s="75"/>
      <c r="Q32098" s="75"/>
      <c r="W32098" s="75"/>
      <c r="AD32098" s="77"/>
    </row>
    <row r="32099" spans="16:30" ht="4.5" customHeight="1" x14ac:dyDescent="0.2">
      <c r="P32099" s="75"/>
      <c r="Q32099" s="75"/>
      <c r="W32099" s="75"/>
      <c r="AD32099" s="77"/>
    </row>
    <row r="32100" spans="16:30" ht="4.5" customHeight="1" x14ac:dyDescent="0.2">
      <c r="P32100" s="75"/>
      <c r="Q32100" s="75"/>
      <c r="W32100" s="75"/>
      <c r="AD32100" s="77"/>
    </row>
    <row r="32101" spans="16:30" ht="4.5" customHeight="1" x14ac:dyDescent="0.2">
      <c r="P32101" s="75"/>
      <c r="Q32101" s="75"/>
      <c r="W32101" s="75"/>
      <c r="AD32101" s="77"/>
    </row>
    <row r="32102" spans="16:30" ht="4.5" customHeight="1" x14ac:dyDescent="0.2">
      <c r="P32102" s="75"/>
      <c r="Q32102" s="75"/>
      <c r="W32102" s="75"/>
      <c r="AD32102" s="77"/>
    </row>
    <row r="32103" spans="16:30" ht="4.5" customHeight="1" x14ac:dyDescent="0.2">
      <c r="P32103" s="75"/>
      <c r="Q32103" s="75"/>
      <c r="W32103" s="75"/>
      <c r="AD32103" s="77"/>
    </row>
    <row r="32104" spans="16:30" ht="4.5" customHeight="1" x14ac:dyDescent="0.2">
      <c r="P32104" s="75"/>
      <c r="Q32104" s="75"/>
      <c r="W32104" s="75"/>
      <c r="AD32104" s="77"/>
    </row>
    <row r="32105" spans="16:30" ht="4.5" customHeight="1" x14ac:dyDescent="0.2">
      <c r="P32105" s="75"/>
      <c r="Q32105" s="75"/>
      <c r="W32105" s="75"/>
      <c r="AD32105" s="77"/>
    </row>
    <row r="32106" spans="16:30" ht="4.5" customHeight="1" x14ac:dyDescent="0.2">
      <c r="P32106" s="75"/>
      <c r="Q32106" s="75"/>
      <c r="W32106" s="75"/>
      <c r="AD32106" s="77"/>
    </row>
    <row r="32107" spans="16:30" ht="4.5" customHeight="1" x14ac:dyDescent="0.2">
      <c r="P32107" s="75"/>
      <c r="Q32107" s="75"/>
      <c r="W32107" s="75"/>
      <c r="AD32107" s="77"/>
    </row>
    <row r="32108" spans="16:30" ht="4.5" customHeight="1" x14ac:dyDescent="0.2">
      <c r="P32108" s="75"/>
      <c r="Q32108" s="75"/>
      <c r="W32108" s="75"/>
      <c r="AD32108" s="77"/>
    </row>
    <row r="32109" spans="16:30" ht="4.5" customHeight="1" x14ac:dyDescent="0.2">
      <c r="P32109" s="75"/>
      <c r="Q32109" s="75"/>
      <c r="W32109" s="75"/>
      <c r="AD32109" s="77"/>
    </row>
    <row r="32110" spans="16:30" ht="4.5" customHeight="1" x14ac:dyDescent="0.2">
      <c r="P32110" s="75"/>
      <c r="Q32110" s="75"/>
      <c r="W32110" s="75"/>
      <c r="AD32110" s="77"/>
    </row>
    <row r="32111" spans="16:30" ht="4.5" customHeight="1" x14ac:dyDescent="0.2">
      <c r="P32111" s="75"/>
      <c r="Q32111" s="75"/>
      <c r="W32111" s="75"/>
      <c r="AD32111" s="77"/>
    </row>
    <row r="32112" spans="16:30" ht="4.5" customHeight="1" x14ac:dyDescent="0.2">
      <c r="P32112" s="75"/>
      <c r="Q32112" s="75"/>
      <c r="W32112" s="75"/>
      <c r="AD32112" s="77"/>
    </row>
    <row r="32113" spans="16:30" ht="4.5" customHeight="1" x14ac:dyDescent="0.2">
      <c r="P32113" s="75"/>
      <c r="Q32113" s="75"/>
      <c r="W32113" s="75"/>
      <c r="AD32113" s="77"/>
    </row>
    <row r="32114" spans="16:30" ht="4.5" customHeight="1" x14ac:dyDescent="0.2">
      <c r="P32114" s="75"/>
      <c r="Q32114" s="75"/>
      <c r="W32114" s="75"/>
      <c r="AD32114" s="77"/>
    </row>
    <row r="32115" spans="16:30" ht="4.5" customHeight="1" x14ac:dyDescent="0.2">
      <c r="P32115" s="75"/>
      <c r="Q32115" s="75"/>
      <c r="W32115" s="75"/>
      <c r="AD32115" s="77"/>
    </row>
    <row r="32116" spans="16:30" ht="4.5" customHeight="1" x14ac:dyDescent="0.2">
      <c r="P32116" s="75"/>
      <c r="Q32116" s="75"/>
      <c r="W32116" s="75"/>
      <c r="AD32116" s="77"/>
    </row>
    <row r="32117" spans="16:30" ht="4.5" customHeight="1" x14ac:dyDescent="0.2">
      <c r="P32117" s="75"/>
      <c r="Q32117" s="75"/>
      <c r="W32117" s="75"/>
      <c r="AD32117" s="77"/>
    </row>
    <row r="32118" spans="16:30" ht="4.5" customHeight="1" x14ac:dyDescent="0.2">
      <c r="P32118" s="75"/>
      <c r="Q32118" s="75"/>
      <c r="W32118" s="75"/>
      <c r="AD32118" s="77"/>
    </row>
    <row r="32119" spans="16:30" ht="4.5" customHeight="1" x14ac:dyDescent="0.2">
      <c r="P32119" s="75"/>
      <c r="Q32119" s="75"/>
      <c r="W32119" s="75"/>
      <c r="AD32119" s="77"/>
    </row>
    <row r="32120" spans="16:30" ht="4.5" customHeight="1" x14ac:dyDescent="0.2">
      <c r="P32120" s="75"/>
      <c r="Q32120" s="75"/>
      <c r="W32120" s="75"/>
      <c r="AD32120" s="77"/>
    </row>
    <row r="32121" spans="16:30" ht="4.5" customHeight="1" x14ac:dyDescent="0.2">
      <c r="P32121" s="75"/>
      <c r="Q32121" s="75"/>
      <c r="W32121" s="75"/>
      <c r="AD32121" s="77"/>
    </row>
    <row r="32122" spans="16:30" ht="4.5" customHeight="1" x14ac:dyDescent="0.2">
      <c r="P32122" s="75"/>
      <c r="Q32122" s="75"/>
      <c r="W32122" s="75"/>
      <c r="AD32122" s="77"/>
    </row>
    <row r="32123" spans="16:30" ht="4.5" customHeight="1" x14ac:dyDescent="0.2">
      <c r="P32123" s="75"/>
      <c r="Q32123" s="75"/>
      <c r="W32123" s="75"/>
      <c r="AD32123" s="77"/>
    </row>
    <row r="32124" spans="16:30" ht="4.5" customHeight="1" x14ac:dyDescent="0.2">
      <c r="P32124" s="75"/>
      <c r="Q32124" s="75"/>
      <c r="W32124" s="75"/>
      <c r="AD32124" s="77"/>
    </row>
    <row r="32125" spans="16:30" ht="4.5" customHeight="1" x14ac:dyDescent="0.2">
      <c r="P32125" s="75"/>
      <c r="Q32125" s="75"/>
      <c r="W32125" s="75"/>
      <c r="AD32125" s="77"/>
    </row>
    <row r="32126" spans="16:30" ht="4.5" customHeight="1" x14ac:dyDescent="0.2">
      <c r="P32126" s="75"/>
      <c r="Q32126" s="75"/>
      <c r="W32126" s="75"/>
      <c r="AD32126" s="77"/>
    </row>
    <row r="32127" spans="16:30" ht="4.5" customHeight="1" x14ac:dyDescent="0.2">
      <c r="P32127" s="75"/>
      <c r="Q32127" s="75"/>
      <c r="W32127" s="75"/>
      <c r="AD32127" s="77"/>
    </row>
    <row r="32128" spans="16:30" ht="4.5" customHeight="1" x14ac:dyDescent="0.2">
      <c r="P32128" s="75"/>
      <c r="Q32128" s="75"/>
      <c r="W32128" s="75"/>
      <c r="AD32128" s="77"/>
    </row>
    <row r="32129" spans="16:30" ht="4.5" customHeight="1" x14ac:dyDescent="0.2">
      <c r="P32129" s="75"/>
      <c r="Q32129" s="75"/>
      <c r="W32129" s="75"/>
      <c r="AD32129" s="77"/>
    </row>
    <row r="32130" spans="16:30" ht="4.5" customHeight="1" x14ac:dyDescent="0.2">
      <c r="P32130" s="75"/>
      <c r="Q32130" s="75"/>
      <c r="W32130" s="75"/>
      <c r="AD32130" s="77"/>
    </row>
    <row r="32131" spans="16:30" ht="4.5" customHeight="1" x14ac:dyDescent="0.2">
      <c r="P32131" s="75"/>
      <c r="Q32131" s="75"/>
      <c r="W32131" s="75"/>
      <c r="AD32131" s="77"/>
    </row>
    <row r="32132" spans="16:30" ht="4.5" customHeight="1" x14ac:dyDescent="0.2">
      <c r="P32132" s="75"/>
      <c r="Q32132" s="75"/>
      <c r="W32132" s="75"/>
      <c r="AD32132" s="77"/>
    </row>
    <row r="32133" spans="16:30" ht="4.5" customHeight="1" x14ac:dyDescent="0.2">
      <c r="P32133" s="75"/>
      <c r="Q32133" s="75"/>
      <c r="W32133" s="75"/>
      <c r="AD32133" s="77"/>
    </row>
    <row r="32134" spans="16:30" ht="4.5" customHeight="1" x14ac:dyDescent="0.2">
      <c r="P32134" s="75"/>
      <c r="Q32134" s="75"/>
      <c r="W32134" s="75"/>
      <c r="AD32134" s="77"/>
    </row>
    <row r="32135" spans="16:30" ht="4.5" customHeight="1" x14ac:dyDescent="0.2">
      <c r="P32135" s="75"/>
      <c r="Q32135" s="75"/>
      <c r="W32135" s="75"/>
      <c r="AD32135" s="77"/>
    </row>
    <row r="32136" spans="16:30" ht="4.5" customHeight="1" x14ac:dyDescent="0.2">
      <c r="P32136" s="75"/>
      <c r="Q32136" s="75"/>
      <c r="W32136" s="75"/>
      <c r="AD32136" s="77"/>
    </row>
    <row r="32137" spans="16:30" ht="4.5" customHeight="1" x14ac:dyDescent="0.2">
      <c r="P32137" s="75"/>
      <c r="Q32137" s="75"/>
      <c r="W32137" s="75"/>
      <c r="AD32137" s="77"/>
    </row>
    <row r="32138" spans="16:30" ht="4.5" customHeight="1" x14ac:dyDescent="0.2">
      <c r="P32138" s="75"/>
      <c r="Q32138" s="75"/>
      <c r="W32138" s="75"/>
      <c r="AD32138" s="77"/>
    </row>
    <row r="32139" spans="16:30" ht="4.5" customHeight="1" x14ac:dyDescent="0.2">
      <c r="P32139" s="75"/>
      <c r="Q32139" s="75"/>
      <c r="W32139" s="75"/>
      <c r="AD32139" s="77"/>
    </row>
    <row r="32140" spans="16:30" ht="4.5" customHeight="1" x14ac:dyDescent="0.2">
      <c r="P32140" s="75"/>
      <c r="Q32140" s="75"/>
      <c r="W32140" s="75"/>
      <c r="AD32140" s="77"/>
    </row>
    <row r="32141" spans="16:30" ht="4.5" customHeight="1" x14ac:dyDescent="0.2">
      <c r="P32141" s="75"/>
      <c r="Q32141" s="75"/>
      <c r="W32141" s="75"/>
      <c r="AD32141" s="77"/>
    </row>
    <row r="32142" spans="16:30" ht="4.5" customHeight="1" x14ac:dyDescent="0.2">
      <c r="P32142" s="75"/>
      <c r="Q32142" s="75"/>
      <c r="W32142" s="75"/>
      <c r="AD32142" s="77"/>
    </row>
    <row r="32143" spans="16:30" ht="4.5" customHeight="1" x14ac:dyDescent="0.2">
      <c r="P32143" s="75"/>
      <c r="Q32143" s="75"/>
      <c r="W32143" s="75"/>
      <c r="AD32143" s="77"/>
    </row>
    <row r="32144" spans="16:30" ht="4.5" customHeight="1" x14ac:dyDescent="0.2">
      <c r="P32144" s="75"/>
      <c r="Q32144" s="75"/>
      <c r="W32144" s="75"/>
      <c r="AD32144" s="77"/>
    </row>
    <row r="32145" spans="16:30" ht="4.5" customHeight="1" x14ac:dyDescent="0.2">
      <c r="P32145" s="75"/>
      <c r="Q32145" s="75"/>
      <c r="W32145" s="75"/>
      <c r="AD32145" s="77"/>
    </row>
    <row r="32146" spans="16:30" ht="4.5" customHeight="1" x14ac:dyDescent="0.2">
      <c r="P32146" s="75"/>
      <c r="Q32146" s="75"/>
      <c r="W32146" s="75"/>
      <c r="AD32146" s="77"/>
    </row>
    <row r="32147" spans="16:30" ht="4.5" customHeight="1" x14ac:dyDescent="0.2">
      <c r="P32147" s="75"/>
      <c r="Q32147" s="75"/>
      <c r="W32147" s="75"/>
      <c r="AD32147" s="77"/>
    </row>
    <row r="32148" spans="16:30" ht="4.5" customHeight="1" x14ac:dyDescent="0.2">
      <c r="P32148" s="75"/>
      <c r="Q32148" s="75"/>
      <c r="W32148" s="75"/>
      <c r="AD32148" s="77"/>
    </row>
    <row r="32149" spans="16:30" ht="4.5" customHeight="1" x14ac:dyDescent="0.2">
      <c r="P32149" s="75"/>
      <c r="Q32149" s="75"/>
      <c r="W32149" s="75"/>
      <c r="AD32149" s="77"/>
    </row>
    <row r="32150" spans="16:30" ht="4.5" customHeight="1" x14ac:dyDescent="0.2">
      <c r="P32150" s="75"/>
      <c r="Q32150" s="75"/>
      <c r="W32150" s="75"/>
      <c r="AD32150" s="77"/>
    </row>
    <row r="32151" spans="16:30" ht="4.5" customHeight="1" x14ac:dyDescent="0.2">
      <c r="P32151" s="75"/>
      <c r="Q32151" s="75"/>
      <c r="W32151" s="75"/>
      <c r="AD32151" s="77"/>
    </row>
    <row r="32152" spans="16:30" ht="4.5" customHeight="1" x14ac:dyDescent="0.2">
      <c r="P32152" s="75"/>
      <c r="Q32152" s="75"/>
      <c r="W32152" s="75"/>
      <c r="AD32152" s="77"/>
    </row>
    <row r="32153" spans="16:30" ht="4.5" customHeight="1" x14ac:dyDescent="0.2">
      <c r="P32153" s="75"/>
      <c r="Q32153" s="75"/>
      <c r="W32153" s="75"/>
      <c r="AD32153" s="77"/>
    </row>
    <row r="32154" spans="16:30" ht="4.5" customHeight="1" x14ac:dyDescent="0.2">
      <c r="P32154" s="75"/>
      <c r="Q32154" s="75"/>
      <c r="W32154" s="75"/>
      <c r="AD32154" s="77"/>
    </row>
    <row r="32155" spans="16:30" ht="4.5" customHeight="1" x14ac:dyDescent="0.2">
      <c r="P32155" s="75"/>
      <c r="Q32155" s="75"/>
      <c r="W32155" s="75"/>
      <c r="AD32155" s="77"/>
    </row>
    <row r="32156" spans="16:30" ht="4.5" customHeight="1" x14ac:dyDescent="0.2">
      <c r="P32156" s="75"/>
      <c r="Q32156" s="75"/>
      <c r="W32156" s="75"/>
      <c r="AD32156" s="77"/>
    </row>
    <row r="32157" spans="16:30" ht="4.5" customHeight="1" x14ac:dyDescent="0.2">
      <c r="P32157" s="75"/>
      <c r="Q32157" s="75"/>
      <c r="W32157" s="75"/>
      <c r="AD32157" s="77"/>
    </row>
    <row r="32158" spans="16:30" ht="4.5" customHeight="1" x14ac:dyDescent="0.2">
      <c r="P32158" s="75"/>
      <c r="Q32158" s="75"/>
      <c r="W32158" s="75"/>
      <c r="AD32158" s="77"/>
    </row>
    <row r="32159" spans="16:30" ht="4.5" customHeight="1" x14ac:dyDescent="0.2">
      <c r="P32159" s="75"/>
      <c r="Q32159" s="75"/>
      <c r="W32159" s="75"/>
      <c r="AD32159" s="77"/>
    </row>
    <row r="32160" spans="16:30" ht="4.5" customHeight="1" x14ac:dyDescent="0.2">
      <c r="P32160" s="75"/>
      <c r="Q32160" s="75"/>
      <c r="W32160" s="75"/>
      <c r="AD32160" s="77"/>
    </row>
    <row r="32161" spans="16:30" ht="4.5" customHeight="1" x14ac:dyDescent="0.2">
      <c r="P32161" s="75"/>
      <c r="Q32161" s="75"/>
      <c r="W32161" s="75"/>
      <c r="AD32161" s="77"/>
    </row>
    <row r="32162" spans="16:30" ht="4.5" customHeight="1" x14ac:dyDescent="0.2">
      <c r="P32162" s="75"/>
      <c r="Q32162" s="75"/>
      <c r="W32162" s="75"/>
      <c r="AD32162" s="77"/>
    </row>
    <row r="32163" spans="16:30" ht="4.5" customHeight="1" x14ac:dyDescent="0.2">
      <c r="P32163" s="75"/>
      <c r="Q32163" s="75"/>
      <c r="W32163" s="75"/>
      <c r="AD32163" s="77"/>
    </row>
    <row r="32164" spans="16:30" ht="4.5" customHeight="1" x14ac:dyDescent="0.2">
      <c r="P32164" s="75"/>
      <c r="Q32164" s="75"/>
      <c r="W32164" s="75"/>
      <c r="AD32164" s="77"/>
    </row>
    <row r="32165" spans="16:30" ht="4.5" customHeight="1" x14ac:dyDescent="0.2">
      <c r="P32165" s="75"/>
      <c r="Q32165" s="75"/>
      <c r="W32165" s="75"/>
      <c r="AD32165" s="77"/>
    </row>
    <row r="32166" spans="16:30" ht="4.5" customHeight="1" x14ac:dyDescent="0.2">
      <c r="P32166" s="75"/>
      <c r="Q32166" s="75"/>
      <c r="W32166" s="75"/>
      <c r="AD32166" s="77"/>
    </row>
    <row r="32167" spans="16:30" ht="4.5" customHeight="1" x14ac:dyDescent="0.2">
      <c r="P32167" s="75"/>
      <c r="Q32167" s="75"/>
      <c r="W32167" s="75"/>
      <c r="AD32167" s="77"/>
    </row>
    <row r="32168" spans="16:30" ht="4.5" customHeight="1" x14ac:dyDescent="0.2">
      <c r="P32168" s="75"/>
      <c r="Q32168" s="75"/>
      <c r="W32168" s="75"/>
      <c r="AD32168" s="77"/>
    </row>
    <row r="32169" spans="16:30" ht="4.5" customHeight="1" x14ac:dyDescent="0.2">
      <c r="P32169" s="75"/>
      <c r="Q32169" s="75"/>
      <c r="W32169" s="75"/>
      <c r="AD32169" s="77"/>
    </row>
    <row r="32170" spans="16:30" ht="4.5" customHeight="1" x14ac:dyDescent="0.2">
      <c r="P32170" s="75"/>
      <c r="Q32170" s="75"/>
      <c r="W32170" s="75"/>
      <c r="AD32170" s="77"/>
    </row>
    <row r="32171" spans="16:30" ht="4.5" customHeight="1" x14ac:dyDescent="0.2">
      <c r="P32171" s="75"/>
      <c r="Q32171" s="75"/>
      <c r="W32171" s="75"/>
      <c r="AD32171" s="77"/>
    </row>
    <row r="32172" spans="16:30" ht="4.5" customHeight="1" x14ac:dyDescent="0.2">
      <c r="P32172" s="75"/>
      <c r="Q32172" s="75"/>
      <c r="W32172" s="75"/>
      <c r="AD32172" s="77"/>
    </row>
    <row r="32173" spans="16:30" ht="4.5" customHeight="1" x14ac:dyDescent="0.2">
      <c r="P32173" s="75"/>
      <c r="Q32173" s="75"/>
      <c r="W32173" s="75"/>
      <c r="AD32173" s="77"/>
    </row>
    <row r="32174" spans="16:30" ht="4.5" customHeight="1" x14ac:dyDescent="0.2">
      <c r="P32174" s="75"/>
      <c r="Q32174" s="75"/>
      <c r="W32174" s="75"/>
      <c r="AD32174" s="77"/>
    </row>
    <row r="32175" spans="16:30" ht="4.5" customHeight="1" x14ac:dyDescent="0.2">
      <c r="P32175" s="75"/>
      <c r="Q32175" s="75"/>
      <c r="W32175" s="75"/>
      <c r="AD32175" s="77"/>
    </row>
    <row r="32176" spans="16:30" ht="4.5" customHeight="1" x14ac:dyDescent="0.2">
      <c r="P32176" s="75"/>
      <c r="Q32176" s="75"/>
      <c r="W32176" s="75"/>
      <c r="AD32176" s="77"/>
    </row>
    <row r="32177" spans="16:30" ht="4.5" customHeight="1" x14ac:dyDescent="0.2">
      <c r="P32177" s="75"/>
      <c r="Q32177" s="75"/>
      <c r="W32177" s="75"/>
      <c r="AD32177" s="77"/>
    </row>
    <row r="32178" spans="16:30" ht="4.5" customHeight="1" x14ac:dyDescent="0.2">
      <c r="P32178" s="75"/>
      <c r="Q32178" s="75"/>
      <c r="W32178" s="75"/>
      <c r="AD32178" s="77"/>
    </row>
    <row r="32179" spans="16:30" ht="4.5" customHeight="1" x14ac:dyDescent="0.2">
      <c r="P32179" s="75"/>
      <c r="Q32179" s="75"/>
      <c r="W32179" s="75"/>
      <c r="AD32179" s="77"/>
    </row>
    <row r="32180" spans="16:30" ht="4.5" customHeight="1" x14ac:dyDescent="0.2">
      <c r="P32180" s="75"/>
      <c r="Q32180" s="75"/>
      <c r="W32180" s="75"/>
      <c r="AD32180" s="77"/>
    </row>
    <row r="32181" spans="16:30" ht="4.5" customHeight="1" x14ac:dyDescent="0.2">
      <c r="P32181" s="75"/>
      <c r="Q32181" s="75"/>
      <c r="W32181" s="75"/>
      <c r="AD32181" s="77"/>
    </row>
    <row r="32182" spans="16:30" ht="4.5" customHeight="1" x14ac:dyDescent="0.2">
      <c r="P32182" s="75"/>
      <c r="Q32182" s="75"/>
      <c r="W32182" s="75"/>
      <c r="AD32182" s="77"/>
    </row>
    <row r="32183" spans="16:30" ht="4.5" customHeight="1" x14ac:dyDescent="0.2">
      <c r="P32183" s="75"/>
      <c r="Q32183" s="75"/>
      <c r="W32183" s="75"/>
      <c r="AD32183" s="77"/>
    </row>
    <row r="32184" spans="16:30" ht="4.5" customHeight="1" x14ac:dyDescent="0.2">
      <c r="P32184" s="75"/>
      <c r="Q32184" s="75"/>
      <c r="W32184" s="75"/>
      <c r="AD32184" s="77"/>
    </row>
    <row r="32185" spans="16:30" ht="4.5" customHeight="1" x14ac:dyDescent="0.2">
      <c r="P32185" s="75"/>
      <c r="Q32185" s="75"/>
      <c r="W32185" s="75"/>
      <c r="AD32185" s="77"/>
    </row>
    <row r="32186" spans="16:30" ht="4.5" customHeight="1" x14ac:dyDescent="0.2">
      <c r="P32186" s="75"/>
      <c r="Q32186" s="75"/>
      <c r="W32186" s="75"/>
      <c r="AD32186" s="77"/>
    </row>
    <row r="32187" spans="16:30" ht="4.5" customHeight="1" x14ac:dyDescent="0.2">
      <c r="P32187" s="75"/>
      <c r="Q32187" s="75"/>
      <c r="W32187" s="75"/>
      <c r="AD32187" s="77"/>
    </row>
    <row r="32188" spans="16:30" ht="4.5" customHeight="1" x14ac:dyDescent="0.2">
      <c r="P32188" s="75"/>
      <c r="Q32188" s="75"/>
      <c r="W32188" s="75"/>
      <c r="AD32188" s="77"/>
    </row>
    <row r="32189" spans="16:30" ht="4.5" customHeight="1" x14ac:dyDescent="0.2">
      <c r="P32189" s="75"/>
      <c r="Q32189" s="75"/>
      <c r="W32189" s="75"/>
      <c r="AD32189" s="77"/>
    </row>
    <row r="32190" spans="16:30" ht="4.5" customHeight="1" x14ac:dyDescent="0.2">
      <c r="P32190" s="75"/>
      <c r="Q32190" s="75"/>
      <c r="W32190" s="75"/>
      <c r="AD32190" s="77"/>
    </row>
    <row r="32191" spans="16:30" ht="4.5" customHeight="1" x14ac:dyDescent="0.2">
      <c r="P32191" s="75"/>
      <c r="Q32191" s="75"/>
      <c r="W32191" s="75"/>
      <c r="AD32191" s="77"/>
    </row>
    <row r="32192" spans="16:30" ht="4.5" customHeight="1" x14ac:dyDescent="0.2">
      <c r="P32192" s="75"/>
      <c r="Q32192" s="75"/>
      <c r="W32192" s="75"/>
      <c r="AD32192" s="77"/>
    </row>
    <row r="32193" spans="16:30" ht="4.5" customHeight="1" x14ac:dyDescent="0.2">
      <c r="P32193" s="75"/>
      <c r="Q32193" s="75"/>
      <c r="W32193" s="75"/>
      <c r="AD32193" s="77"/>
    </row>
    <row r="32194" spans="16:30" ht="4.5" customHeight="1" x14ac:dyDescent="0.2">
      <c r="P32194" s="75"/>
      <c r="Q32194" s="75"/>
      <c r="W32194" s="75"/>
      <c r="AD32194" s="77"/>
    </row>
    <row r="32195" spans="16:30" ht="4.5" customHeight="1" x14ac:dyDescent="0.2">
      <c r="P32195" s="75"/>
      <c r="Q32195" s="75"/>
      <c r="W32195" s="75"/>
      <c r="AD32195" s="77"/>
    </row>
    <row r="32196" spans="16:30" ht="4.5" customHeight="1" x14ac:dyDescent="0.2">
      <c r="P32196" s="75"/>
      <c r="Q32196" s="75"/>
      <c r="W32196" s="75"/>
      <c r="AD32196" s="77"/>
    </row>
    <row r="32197" spans="16:30" ht="4.5" customHeight="1" x14ac:dyDescent="0.2">
      <c r="P32197" s="75"/>
      <c r="Q32197" s="75"/>
      <c r="W32197" s="75"/>
      <c r="AD32197" s="77"/>
    </row>
    <row r="32198" spans="16:30" ht="4.5" customHeight="1" x14ac:dyDescent="0.2">
      <c r="P32198" s="75"/>
      <c r="Q32198" s="75"/>
      <c r="W32198" s="75"/>
      <c r="AD32198" s="77"/>
    </row>
    <row r="32199" spans="16:30" ht="4.5" customHeight="1" x14ac:dyDescent="0.2">
      <c r="P32199" s="75"/>
      <c r="Q32199" s="75"/>
      <c r="W32199" s="75"/>
      <c r="AD32199" s="77"/>
    </row>
    <row r="32200" spans="16:30" ht="4.5" customHeight="1" x14ac:dyDescent="0.2">
      <c r="P32200" s="75"/>
      <c r="Q32200" s="75"/>
      <c r="W32200" s="75"/>
      <c r="AD32200" s="77"/>
    </row>
    <row r="32201" spans="16:30" ht="4.5" customHeight="1" x14ac:dyDescent="0.2">
      <c r="P32201" s="75"/>
      <c r="Q32201" s="75"/>
      <c r="W32201" s="75"/>
      <c r="AD32201" s="77"/>
    </row>
    <row r="32202" spans="16:30" ht="4.5" customHeight="1" x14ac:dyDescent="0.2">
      <c r="P32202" s="75"/>
      <c r="Q32202" s="75"/>
      <c r="W32202" s="75"/>
      <c r="AD32202" s="77"/>
    </row>
    <row r="32203" spans="16:30" ht="4.5" customHeight="1" x14ac:dyDescent="0.2">
      <c r="P32203" s="75"/>
      <c r="Q32203" s="75"/>
      <c r="W32203" s="75"/>
      <c r="AD32203" s="77"/>
    </row>
    <row r="32204" spans="16:30" ht="4.5" customHeight="1" x14ac:dyDescent="0.2">
      <c r="P32204" s="75"/>
      <c r="Q32204" s="75"/>
      <c r="W32204" s="75"/>
      <c r="AD32204" s="77"/>
    </row>
    <row r="32205" spans="16:30" ht="4.5" customHeight="1" x14ac:dyDescent="0.2">
      <c r="P32205" s="75"/>
      <c r="Q32205" s="75"/>
      <c r="W32205" s="75"/>
      <c r="AD32205" s="77"/>
    </row>
    <row r="32206" spans="16:30" ht="4.5" customHeight="1" x14ac:dyDescent="0.2">
      <c r="P32206" s="75"/>
      <c r="Q32206" s="75"/>
      <c r="W32206" s="75"/>
      <c r="AD32206" s="77"/>
    </row>
    <row r="32207" spans="16:30" ht="4.5" customHeight="1" x14ac:dyDescent="0.2">
      <c r="P32207" s="75"/>
      <c r="Q32207" s="75"/>
      <c r="W32207" s="75"/>
      <c r="AD32207" s="77"/>
    </row>
    <row r="32208" spans="16:30" ht="4.5" customHeight="1" x14ac:dyDescent="0.2">
      <c r="P32208" s="75"/>
      <c r="Q32208" s="75"/>
      <c r="W32208" s="75"/>
      <c r="AD32208" s="77"/>
    </row>
    <row r="32209" spans="16:30" ht="4.5" customHeight="1" x14ac:dyDescent="0.2">
      <c r="P32209" s="75"/>
      <c r="Q32209" s="75"/>
      <c r="W32209" s="75"/>
      <c r="AD32209" s="77"/>
    </row>
    <row r="32210" spans="16:30" ht="4.5" customHeight="1" x14ac:dyDescent="0.2">
      <c r="P32210" s="75"/>
      <c r="Q32210" s="75"/>
      <c r="W32210" s="75"/>
      <c r="AD32210" s="77"/>
    </row>
    <row r="32211" spans="16:30" ht="4.5" customHeight="1" x14ac:dyDescent="0.2">
      <c r="P32211" s="75"/>
      <c r="Q32211" s="75"/>
      <c r="W32211" s="75"/>
      <c r="AD32211" s="77"/>
    </row>
    <row r="32212" spans="16:30" ht="4.5" customHeight="1" x14ac:dyDescent="0.2">
      <c r="P32212" s="75"/>
      <c r="Q32212" s="75"/>
      <c r="W32212" s="75"/>
      <c r="AD32212" s="77"/>
    </row>
    <row r="32213" spans="16:30" ht="4.5" customHeight="1" x14ac:dyDescent="0.2">
      <c r="P32213" s="75"/>
      <c r="Q32213" s="75"/>
      <c r="W32213" s="75"/>
      <c r="AD32213" s="77"/>
    </row>
    <row r="32214" spans="16:30" ht="4.5" customHeight="1" x14ac:dyDescent="0.2">
      <c r="P32214" s="75"/>
      <c r="Q32214" s="75"/>
      <c r="W32214" s="75"/>
      <c r="AD32214" s="77"/>
    </row>
    <row r="32215" spans="16:30" ht="4.5" customHeight="1" x14ac:dyDescent="0.2">
      <c r="P32215" s="75"/>
      <c r="Q32215" s="75"/>
      <c r="W32215" s="75"/>
      <c r="AD32215" s="77"/>
    </row>
    <row r="32216" spans="16:30" ht="4.5" customHeight="1" x14ac:dyDescent="0.2">
      <c r="P32216" s="75"/>
      <c r="Q32216" s="75"/>
      <c r="W32216" s="75"/>
      <c r="AD32216" s="77"/>
    </row>
    <row r="32217" spans="16:30" ht="4.5" customHeight="1" x14ac:dyDescent="0.2">
      <c r="P32217" s="75"/>
      <c r="Q32217" s="75"/>
      <c r="W32217" s="75"/>
      <c r="AD32217" s="77"/>
    </row>
    <row r="32218" spans="16:30" ht="4.5" customHeight="1" x14ac:dyDescent="0.2">
      <c r="P32218" s="75"/>
      <c r="Q32218" s="75"/>
      <c r="W32218" s="75"/>
      <c r="AD32218" s="77"/>
    </row>
    <row r="32219" spans="16:30" ht="4.5" customHeight="1" x14ac:dyDescent="0.2">
      <c r="P32219" s="75"/>
      <c r="Q32219" s="75"/>
      <c r="W32219" s="75"/>
      <c r="AD32219" s="77"/>
    </row>
    <row r="32220" spans="16:30" ht="4.5" customHeight="1" x14ac:dyDescent="0.2">
      <c r="P32220" s="75"/>
      <c r="Q32220" s="75"/>
      <c r="W32220" s="75"/>
      <c r="AD32220" s="77"/>
    </row>
    <row r="32221" spans="16:30" ht="4.5" customHeight="1" x14ac:dyDescent="0.2">
      <c r="P32221" s="75"/>
      <c r="Q32221" s="75"/>
      <c r="W32221" s="75"/>
      <c r="AD32221" s="77"/>
    </row>
    <row r="32222" spans="16:30" ht="4.5" customHeight="1" x14ac:dyDescent="0.2">
      <c r="P32222" s="75"/>
      <c r="Q32222" s="75"/>
      <c r="W32222" s="75"/>
      <c r="AD32222" s="77"/>
    </row>
    <row r="32223" spans="16:30" ht="4.5" customHeight="1" x14ac:dyDescent="0.2">
      <c r="P32223" s="75"/>
      <c r="Q32223" s="75"/>
      <c r="W32223" s="75"/>
      <c r="AD32223" s="77"/>
    </row>
    <row r="32224" spans="16:30" ht="4.5" customHeight="1" x14ac:dyDescent="0.2">
      <c r="P32224" s="75"/>
      <c r="Q32224" s="75"/>
      <c r="W32224" s="75"/>
      <c r="AD32224" s="77"/>
    </row>
    <row r="32225" spans="16:30" ht="4.5" customHeight="1" x14ac:dyDescent="0.2">
      <c r="P32225" s="75"/>
      <c r="Q32225" s="75"/>
      <c r="W32225" s="75"/>
      <c r="AD32225" s="77"/>
    </row>
    <row r="32226" spans="16:30" ht="4.5" customHeight="1" x14ac:dyDescent="0.2">
      <c r="P32226" s="75"/>
      <c r="Q32226" s="75"/>
      <c r="W32226" s="75"/>
      <c r="AD32226" s="77"/>
    </row>
    <row r="32227" spans="16:30" ht="4.5" customHeight="1" x14ac:dyDescent="0.2">
      <c r="P32227" s="75"/>
      <c r="Q32227" s="75"/>
      <c r="W32227" s="75"/>
      <c r="AD32227" s="77"/>
    </row>
    <row r="32228" spans="16:30" ht="4.5" customHeight="1" x14ac:dyDescent="0.2">
      <c r="P32228" s="75"/>
      <c r="Q32228" s="75"/>
      <c r="W32228" s="75"/>
      <c r="AD32228" s="77"/>
    </row>
    <row r="32229" spans="16:30" ht="4.5" customHeight="1" x14ac:dyDescent="0.2">
      <c r="P32229" s="75"/>
      <c r="Q32229" s="75"/>
      <c r="W32229" s="75"/>
      <c r="AD32229" s="77"/>
    </row>
    <row r="32230" spans="16:30" ht="4.5" customHeight="1" x14ac:dyDescent="0.2">
      <c r="P32230" s="75"/>
      <c r="Q32230" s="75"/>
      <c r="W32230" s="75"/>
      <c r="AD32230" s="77"/>
    </row>
    <row r="32231" spans="16:30" ht="4.5" customHeight="1" x14ac:dyDescent="0.2">
      <c r="P32231" s="75"/>
      <c r="Q32231" s="75"/>
      <c r="W32231" s="75"/>
      <c r="AD32231" s="77"/>
    </row>
    <row r="32232" spans="16:30" ht="4.5" customHeight="1" x14ac:dyDescent="0.2">
      <c r="P32232" s="75"/>
      <c r="Q32232" s="75"/>
      <c r="W32232" s="75"/>
      <c r="AD32232" s="77"/>
    </row>
    <row r="32233" spans="16:30" ht="4.5" customHeight="1" x14ac:dyDescent="0.2">
      <c r="P32233" s="75"/>
      <c r="Q32233" s="75"/>
      <c r="W32233" s="75"/>
      <c r="AD32233" s="77"/>
    </row>
    <row r="32234" spans="16:30" ht="4.5" customHeight="1" x14ac:dyDescent="0.2">
      <c r="P32234" s="75"/>
      <c r="Q32234" s="75"/>
      <c r="W32234" s="75"/>
      <c r="AD32234" s="77"/>
    </row>
    <row r="32235" spans="16:30" ht="4.5" customHeight="1" x14ac:dyDescent="0.2">
      <c r="P32235" s="75"/>
      <c r="Q32235" s="75"/>
      <c r="W32235" s="75"/>
      <c r="AD32235" s="77"/>
    </row>
    <row r="32236" spans="16:30" ht="4.5" customHeight="1" x14ac:dyDescent="0.2">
      <c r="P32236" s="75"/>
      <c r="Q32236" s="75"/>
      <c r="W32236" s="75"/>
      <c r="AD32236" s="77"/>
    </row>
    <row r="32237" spans="16:30" ht="4.5" customHeight="1" x14ac:dyDescent="0.2">
      <c r="P32237" s="75"/>
      <c r="Q32237" s="75"/>
      <c r="W32237" s="75"/>
      <c r="AD32237" s="77"/>
    </row>
    <row r="32238" spans="16:30" ht="4.5" customHeight="1" x14ac:dyDescent="0.2">
      <c r="P32238" s="75"/>
      <c r="Q32238" s="75"/>
      <c r="W32238" s="75"/>
      <c r="AD32238" s="77"/>
    </row>
    <row r="32239" spans="16:30" ht="4.5" customHeight="1" x14ac:dyDescent="0.2">
      <c r="P32239" s="75"/>
      <c r="Q32239" s="75"/>
      <c r="W32239" s="75"/>
      <c r="AD32239" s="77"/>
    </row>
    <row r="32240" spans="16:30" ht="4.5" customHeight="1" x14ac:dyDescent="0.2">
      <c r="P32240" s="75"/>
      <c r="Q32240" s="75"/>
      <c r="W32240" s="75"/>
      <c r="AD32240" s="77"/>
    </row>
    <row r="32241" spans="16:30" ht="4.5" customHeight="1" x14ac:dyDescent="0.2">
      <c r="P32241" s="75"/>
      <c r="Q32241" s="75"/>
      <c r="W32241" s="75"/>
      <c r="AD32241" s="77"/>
    </row>
    <row r="32242" spans="16:30" ht="4.5" customHeight="1" x14ac:dyDescent="0.2">
      <c r="P32242" s="75"/>
      <c r="Q32242" s="75"/>
      <c r="W32242" s="75"/>
      <c r="AD32242" s="77"/>
    </row>
    <row r="32243" spans="16:30" ht="4.5" customHeight="1" x14ac:dyDescent="0.2">
      <c r="P32243" s="75"/>
      <c r="Q32243" s="75"/>
      <c r="W32243" s="75"/>
      <c r="AD32243" s="77"/>
    </row>
    <row r="32244" spans="16:30" ht="4.5" customHeight="1" x14ac:dyDescent="0.2">
      <c r="P32244" s="75"/>
      <c r="Q32244" s="75"/>
      <c r="W32244" s="75"/>
      <c r="AD32244" s="77"/>
    </row>
    <row r="32245" spans="16:30" ht="4.5" customHeight="1" x14ac:dyDescent="0.2">
      <c r="P32245" s="75"/>
      <c r="Q32245" s="75"/>
      <c r="W32245" s="75"/>
      <c r="AD32245" s="77"/>
    </row>
    <row r="32246" spans="16:30" ht="4.5" customHeight="1" x14ac:dyDescent="0.2">
      <c r="P32246" s="75"/>
      <c r="Q32246" s="75"/>
      <c r="W32246" s="75"/>
      <c r="AD32246" s="77"/>
    </row>
    <row r="32247" spans="16:30" ht="4.5" customHeight="1" x14ac:dyDescent="0.2">
      <c r="P32247" s="75"/>
      <c r="Q32247" s="75"/>
      <c r="W32247" s="75"/>
      <c r="AD32247" s="77"/>
    </row>
    <row r="32248" spans="16:30" ht="4.5" customHeight="1" x14ac:dyDescent="0.2">
      <c r="P32248" s="75"/>
      <c r="Q32248" s="75"/>
      <c r="W32248" s="75"/>
      <c r="AD32248" s="77"/>
    </row>
    <row r="32249" spans="16:30" ht="4.5" customHeight="1" x14ac:dyDescent="0.2">
      <c r="P32249" s="75"/>
      <c r="Q32249" s="75"/>
      <c r="W32249" s="75"/>
      <c r="AD32249" s="77"/>
    </row>
    <row r="32250" spans="16:30" ht="4.5" customHeight="1" x14ac:dyDescent="0.2">
      <c r="P32250" s="75"/>
      <c r="Q32250" s="75"/>
      <c r="W32250" s="75"/>
      <c r="AD32250" s="77"/>
    </row>
    <row r="32251" spans="16:30" ht="4.5" customHeight="1" x14ac:dyDescent="0.2">
      <c r="P32251" s="75"/>
      <c r="Q32251" s="75"/>
      <c r="W32251" s="75"/>
      <c r="AD32251" s="77"/>
    </row>
    <row r="32252" spans="16:30" ht="4.5" customHeight="1" x14ac:dyDescent="0.2">
      <c r="P32252" s="75"/>
      <c r="Q32252" s="75"/>
      <c r="W32252" s="75"/>
      <c r="AD32252" s="77"/>
    </row>
    <row r="32253" spans="16:30" ht="4.5" customHeight="1" x14ac:dyDescent="0.2">
      <c r="P32253" s="75"/>
      <c r="Q32253" s="75"/>
      <c r="W32253" s="75"/>
      <c r="AD32253" s="77"/>
    </row>
    <row r="32254" spans="16:30" ht="4.5" customHeight="1" x14ac:dyDescent="0.2">
      <c r="P32254" s="75"/>
      <c r="Q32254" s="75"/>
      <c r="W32254" s="75"/>
      <c r="AD32254" s="77"/>
    </row>
    <row r="32255" spans="16:30" ht="4.5" customHeight="1" x14ac:dyDescent="0.2">
      <c r="P32255" s="75"/>
      <c r="Q32255" s="75"/>
      <c r="W32255" s="75"/>
      <c r="AD32255" s="77"/>
    </row>
    <row r="32256" spans="16:30" ht="4.5" customHeight="1" x14ac:dyDescent="0.2">
      <c r="P32256" s="75"/>
      <c r="Q32256" s="75"/>
      <c r="W32256" s="75"/>
      <c r="AD32256" s="77"/>
    </row>
    <row r="32257" spans="16:30" ht="4.5" customHeight="1" x14ac:dyDescent="0.2">
      <c r="P32257" s="75"/>
      <c r="Q32257" s="75"/>
      <c r="W32257" s="75"/>
      <c r="AD32257" s="77"/>
    </row>
    <row r="32258" spans="16:30" ht="4.5" customHeight="1" x14ac:dyDescent="0.2">
      <c r="P32258" s="75"/>
      <c r="Q32258" s="75"/>
      <c r="W32258" s="75"/>
      <c r="AD32258" s="77"/>
    </row>
    <row r="32259" spans="16:30" ht="4.5" customHeight="1" x14ac:dyDescent="0.2">
      <c r="P32259" s="75"/>
      <c r="Q32259" s="75"/>
      <c r="W32259" s="75"/>
      <c r="AD32259" s="77"/>
    </row>
    <row r="32260" spans="16:30" ht="4.5" customHeight="1" x14ac:dyDescent="0.2">
      <c r="P32260" s="75"/>
      <c r="Q32260" s="75"/>
      <c r="W32260" s="75"/>
      <c r="AD32260" s="77"/>
    </row>
    <row r="32261" spans="16:30" ht="4.5" customHeight="1" x14ac:dyDescent="0.2">
      <c r="P32261" s="75"/>
      <c r="Q32261" s="75"/>
      <c r="W32261" s="75"/>
      <c r="AD32261" s="77"/>
    </row>
    <row r="32262" spans="16:30" ht="4.5" customHeight="1" x14ac:dyDescent="0.2">
      <c r="P32262" s="75"/>
      <c r="Q32262" s="75"/>
      <c r="W32262" s="75"/>
      <c r="AD32262" s="77"/>
    </row>
    <row r="32263" spans="16:30" ht="4.5" customHeight="1" x14ac:dyDescent="0.2">
      <c r="P32263" s="75"/>
      <c r="Q32263" s="75"/>
      <c r="W32263" s="75"/>
      <c r="AD32263" s="77"/>
    </row>
    <row r="32264" spans="16:30" ht="4.5" customHeight="1" x14ac:dyDescent="0.2">
      <c r="P32264" s="75"/>
      <c r="Q32264" s="75"/>
      <c r="W32264" s="75"/>
      <c r="AD32264" s="77"/>
    </row>
    <row r="32265" spans="16:30" ht="4.5" customHeight="1" x14ac:dyDescent="0.2">
      <c r="P32265" s="75"/>
      <c r="Q32265" s="75"/>
      <c r="W32265" s="75"/>
      <c r="AD32265" s="77"/>
    </row>
    <row r="32266" spans="16:30" ht="4.5" customHeight="1" x14ac:dyDescent="0.2">
      <c r="P32266" s="75"/>
      <c r="Q32266" s="75"/>
      <c r="W32266" s="75"/>
      <c r="AD32266" s="77"/>
    </row>
    <row r="32267" spans="16:30" ht="4.5" customHeight="1" x14ac:dyDescent="0.2">
      <c r="P32267" s="75"/>
      <c r="Q32267" s="75"/>
      <c r="W32267" s="75"/>
      <c r="AD32267" s="77"/>
    </row>
    <row r="32268" spans="16:30" ht="4.5" customHeight="1" x14ac:dyDescent="0.2">
      <c r="P32268" s="75"/>
      <c r="Q32268" s="75"/>
      <c r="W32268" s="75"/>
      <c r="AD32268" s="77"/>
    </row>
    <row r="32269" spans="16:30" ht="4.5" customHeight="1" x14ac:dyDescent="0.2">
      <c r="P32269" s="75"/>
      <c r="Q32269" s="75"/>
      <c r="W32269" s="75"/>
      <c r="AD32269" s="77"/>
    </row>
    <row r="32270" spans="16:30" ht="4.5" customHeight="1" x14ac:dyDescent="0.2">
      <c r="P32270" s="75"/>
      <c r="Q32270" s="75"/>
      <c r="W32270" s="75"/>
      <c r="AD32270" s="77"/>
    </row>
    <row r="32271" spans="16:30" ht="4.5" customHeight="1" x14ac:dyDescent="0.2">
      <c r="P32271" s="75"/>
      <c r="Q32271" s="75"/>
      <c r="W32271" s="75"/>
      <c r="AD32271" s="77"/>
    </row>
    <row r="32272" spans="16:30" ht="4.5" customHeight="1" x14ac:dyDescent="0.2">
      <c r="P32272" s="75"/>
      <c r="Q32272" s="75"/>
      <c r="W32272" s="75"/>
      <c r="AD32272" s="77"/>
    </row>
    <row r="32273" spans="16:30" ht="4.5" customHeight="1" x14ac:dyDescent="0.2">
      <c r="P32273" s="75"/>
      <c r="Q32273" s="75"/>
      <c r="W32273" s="75"/>
      <c r="AD32273" s="77"/>
    </row>
    <row r="32274" spans="16:30" ht="4.5" customHeight="1" x14ac:dyDescent="0.2">
      <c r="P32274" s="75"/>
      <c r="Q32274" s="75"/>
      <c r="W32274" s="75"/>
      <c r="AD32274" s="77"/>
    </row>
    <row r="32275" spans="16:30" ht="4.5" customHeight="1" x14ac:dyDescent="0.2">
      <c r="P32275" s="75"/>
      <c r="Q32275" s="75"/>
      <c r="W32275" s="75"/>
      <c r="AD32275" s="77"/>
    </row>
    <row r="32276" spans="16:30" ht="4.5" customHeight="1" x14ac:dyDescent="0.2">
      <c r="P32276" s="75"/>
      <c r="Q32276" s="75"/>
      <c r="W32276" s="75"/>
      <c r="AD32276" s="77"/>
    </row>
    <row r="32277" spans="16:30" ht="4.5" customHeight="1" x14ac:dyDescent="0.2">
      <c r="P32277" s="75"/>
      <c r="Q32277" s="75"/>
      <c r="W32277" s="75"/>
      <c r="AD32277" s="77"/>
    </row>
    <row r="32278" spans="16:30" ht="4.5" customHeight="1" x14ac:dyDescent="0.2">
      <c r="P32278" s="75"/>
      <c r="Q32278" s="75"/>
      <c r="W32278" s="75"/>
      <c r="AD32278" s="77"/>
    </row>
    <row r="32279" spans="16:30" ht="4.5" customHeight="1" x14ac:dyDescent="0.2">
      <c r="P32279" s="75"/>
      <c r="Q32279" s="75"/>
      <c r="W32279" s="75"/>
      <c r="AD32279" s="77"/>
    </row>
    <row r="32280" spans="16:30" ht="4.5" customHeight="1" x14ac:dyDescent="0.2">
      <c r="P32280" s="75"/>
      <c r="Q32280" s="75"/>
      <c r="W32280" s="75"/>
      <c r="AD32280" s="77"/>
    </row>
    <row r="32281" spans="16:30" ht="4.5" customHeight="1" x14ac:dyDescent="0.2">
      <c r="P32281" s="75"/>
      <c r="Q32281" s="75"/>
      <c r="W32281" s="75"/>
      <c r="AD32281" s="77"/>
    </row>
    <row r="32282" spans="16:30" ht="4.5" customHeight="1" x14ac:dyDescent="0.2">
      <c r="P32282" s="75"/>
      <c r="Q32282" s="75"/>
      <c r="W32282" s="75"/>
      <c r="AD32282" s="77"/>
    </row>
    <row r="32283" spans="16:30" ht="4.5" customHeight="1" x14ac:dyDescent="0.2">
      <c r="P32283" s="75"/>
      <c r="Q32283" s="75"/>
      <c r="W32283" s="75"/>
      <c r="AD32283" s="77"/>
    </row>
    <row r="32284" spans="16:30" ht="4.5" customHeight="1" x14ac:dyDescent="0.2">
      <c r="P32284" s="75"/>
      <c r="Q32284" s="75"/>
      <c r="W32284" s="75"/>
      <c r="AD32284" s="77"/>
    </row>
    <row r="32285" spans="16:30" ht="4.5" customHeight="1" x14ac:dyDescent="0.2">
      <c r="P32285" s="75"/>
      <c r="Q32285" s="75"/>
      <c r="W32285" s="75"/>
      <c r="AD32285" s="77"/>
    </row>
    <row r="32286" spans="16:30" ht="4.5" customHeight="1" x14ac:dyDescent="0.2">
      <c r="P32286" s="75"/>
      <c r="Q32286" s="75"/>
      <c r="W32286" s="75"/>
      <c r="AD32286" s="77"/>
    </row>
    <row r="32287" spans="16:30" ht="4.5" customHeight="1" x14ac:dyDescent="0.2">
      <c r="P32287" s="75"/>
      <c r="Q32287" s="75"/>
      <c r="W32287" s="75"/>
      <c r="AD32287" s="77"/>
    </row>
    <row r="32288" spans="16:30" ht="4.5" customHeight="1" x14ac:dyDescent="0.2">
      <c r="P32288" s="75"/>
      <c r="Q32288" s="75"/>
      <c r="W32288" s="75"/>
      <c r="AD32288" s="77"/>
    </row>
    <row r="32289" spans="16:30" ht="4.5" customHeight="1" x14ac:dyDescent="0.2">
      <c r="P32289" s="75"/>
      <c r="Q32289" s="75"/>
      <c r="W32289" s="75"/>
      <c r="AD32289" s="77"/>
    </row>
    <row r="32290" spans="16:30" ht="4.5" customHeight="1" x14ac:dyDescent="0.2">
      <c r="P32290" s="75"/>
      <c r="Q32290" s="75"/>
      <c r="W32290" s="75"/>
      <c r="AD32290" s="77"/>
    </row>
    <row r="32291" spans="16:30" ht="4.5" customHeight="1" x14ac:dyDescent="0.2">
      <c r="P32291" s="75"/>
      <c r="Q32291" s="75"/>
      <c r="W32291" s="75"/>
      <c r="AD32291" s="77"/>
    </row>
    <row r="32292" spans="16:30" ht="4.5" customHeight="1" x14ac:dyDescent="0.2">
      <c r="P32292" s="75"/>
      <c r="Q32292" s="75"/>
      <c r="W32292" s="75"/>
      <c r="AD32292" s="77"/>
    </row>
    <row r="32293" spans="16:30" ht="4.5" customHeight="1" x14ac:dyDescent="0.2">
      <c r="P32293" s="75"/>
      <c r="Q32293" s="75"/>
      <c r="W32293" s="75"/>
      <c r="AD32293" s="77"/>
    </row>
    <row r="32294" spans="16:30" ht="4.5" customHeight="1" x14ac:dyDescent="0.2">
      <c r="P32294" s="75"/>
      <c r="Q32294" s="75"/>
      <c r="W32294" s="75"/>
      <c r="AD32294" s="77"/>
    </row>
    <row r="32295" spans="16:30" ht="4.5" customHeight="1" x14ac:dyDescent="0.2">
      <c r="P32295" s="75"/>
      <c r="Q32295" s="75"/>
      <c r="W32295" s="75"/>
      <c r="AD32295" s="77"/>
    </row>
    <row r="32296" spans="16:30" ht="4.5" customHeight="1" x14ac:dyDescent="0.2">
      <c r="P32296" s="75"/>
      <c r="Q32296" s="75"/>
      <c r="W32296" s="75"/>
      <c r="AD32296" s="77"/>
    </row>
    <row r="32297" spans="16:30" ht="4.5" customHeight="1" x14ac:dyDescent="0.2">
      <c r="P32297" s="75"/>
      <c r="Q32297" s="75"/>
      <c r="W32297" s="75"/>
      <c r="AD32297" s="77"/>
    </row>
    <row r="32298" spans="16:30" ht="4.5" customHeight="1" x14ac:dyDescent="0.2">
      <c r="P32298" s="75"/>
      <c r="Q32298" s="75"/>
      <c r="W32298" s="75"/>
      <c r="AD32298" s="77"/>
    </row>
    <row r="32299" spans="16:30" ht="4.5" customHeight="1" x14ac:dyDescent="0.2">
      <c r="P32299" s="75"/>
      <c r="Q32299" s="75"/>
      <c r="W32299" s="75"/>
      <c r="AD32299" s="77"/>
    </row>
    <row r="32300" spans="16:30" ht="4.5" customHeight="1" x14ac:dyDescent="0.2">
      <c r="P32300" s="75"/>
      <c r="Q32300" s="75"/>
      <c r="W32300" s="75"/>
      <c r="AD32300" s="77"/>
    </row>
    <row r="32301" spans="16:30" ht="4.5" customHeight="1" x14ac:dyDescent="0.2">
      <c r="P32301" s="75"/>
      <c r="Q32301" s="75"/>
      <c r="W32301" s="75"/>
      <c r="AD32301" s="77"/>
    </row>
    <row r="32302" spans="16:30" ht="4.5" customHeight="1" x14ac:dyDescent="0.2">
      <c r="P32302" s="75"/>
      <c r="Q32302" s="75"/>
      <c r="W32302" s="75"/>
      <c r="AD32302" s="77"/>
    </row>
    <row r="32303" spans="16:30" ht="4.5" customHeight="1" x14ac:dyDescent="0.2">
      <c r="P32303" s="75"/>
      <c r="Q32303" s="75"/>
      <c r="W32303" s="75"/>
      <c r="AD32303" s="77"/>
    </row>
    <row r="32304" spans="16:30" ht="4.5" customHeight="1" x14ac:dyDescent="0.2">
      <c r="P32304" s="75"/>
      <c r="Q32304" s="75"/>
      <c r="W32304" s="75"/>
      <c r="AD32304" s="77"/>
    </row>
    <row r="32305" spans="16:30" ht="4.5" customHeight="1" x14ac:dyDescent="0.2">
      <c r="P32305" s="75"/>
      <c r="Q32305" s="75"/>
      <c r="W32305" s="75"/>
      <c r="AD32305" s="77"/>
    </row>
    <row r="32306" spans="16:30" ht="4.5" customHeight="1" x14ac:dyDescent="0.2">
      <c r="P32306" s="75"/>
      <c r="Q32306" s="75"/>
      <c r="W32306" s="75"/>
      <c r="AD32306" s="77"/>
    </row>
    <row r="32307" spans="16:30" ht="4.5" customHeight="1" x14ac:dyDescent="0.2">
      <c r="P32307" s="75"/>
      <c r="Q32307" s="75"/>
      <c r="W32307" s="75"/>
      <c r="AD32307" s="77"/>
    </row>
    <row r="32308" spans="16:30" ht="4.5" customHeight="1" x14ac:dyDescent="0.2">
      <c r="P32308" s="75"/>
      <c r="Q32308" s="75"/>
      <c r="W32308" s="75"/>
      <c r="AD32308" s="77"/>
    </row>
    <row r="32309" spans="16:30" ht="4.5" customHeight="1" x14ac:dyDescent="0.2">
      <c r="P32309" s="75"/>
      <c r="Q32309" s="75"/>
      <c r="W32309" s="75"/>
      <c r="AD32309" s="77"/>
    </row>
    <row r="32310" spans="16:30" ht="4.5" customHeight="1" x14ac:dyDescent="0.2">
      <c r="P32310" s="75"/>
      <c r="Q32310" s="75"/>
      <c r="W32310" s="75"/>
      <c r="AD32310" s="77"/>
    </row>
    <row r="32311" spans="16:30" ht="4.5" customHeight="1" x14ac:dyDescent="0.2">
      <c r="P32311" s="75"/>
      <c r="Q32311" s="75"/>
      <c r="W32311" s="75"/>
      <c r="AD32311" s="77"/>
    </row>
    <row r="32312" spans="16:30" ht="4.5" customHeight="1" x14ac:dyDescent="0.2">
      <c r="P32312" s="75"/>
      <c r="Q32312" s="75"/>
      <c r="W32312" s="75"/>
      <c r="AD32312" s="77"/>
    </row>
    <row r="32313" spans="16:30" ht="4.5" customHeight="1" x14ac:dyDescent="0.2">
      <c r="P32313" s="75"/>
      <c r="Q32313" s="75"/>
      <c r="W32313" s="75"/>
      <c r="AD32313" s="77"/>
    </row>
    <row r="32314" spans="16:30" ht="4.5" customHeight="1" x14ac:dyDescent="0.2">
      <c r="P32314" s="75"/>
      <c r="Q32314" s="75"/>
      <c r="W32314" s="75"/>
      <c r="AD32314" s="77"/>
    </row>
    <row r="32315" spans="16:30" ht="4.5" customHeight="1" x14ac:dyDescent="0.2">
      <c r="P32315" s="75"/>
      <c r="Q32315" s="75"/>
      <c r="W32315" s="75"/>
      <c r="AD32315" s="77"/>
    </row>
    <row r="32316" spans="16:30" ht="4.5" customHeight="1" x14ac:dyDescent="0.2">
      <c r="P32316" s="75"/>
      <c r="Q32316" s="75"/>
      <c r="W32316" s="75"/>
      <c r="AD32316" s="77"/>
    </row>
    <row r="32317" spans="16:30" ht="4.5" customHeight="1" x14ac:dyDescent="0.2">
      <c r="P32317" s="75"/>
      <c r="Q32317" s="75"/>
      <c r="W32317" s="75"/>
      <c r="AD32317" s="77"/>
    </row>
    <row r="32318" spans="16:30" ht="4.5" customHeight="1" x14ac:dyDescent="0.2">
      <c r="P32318" s="75"/>
      <c r="Q32318" s="75"/>
      <c r="W32318" s="75"/>
      <c r="AD32318" s="77"/>
    </row>
    <row r="32319" spans="16:30" ht="4.5" customHeight="1" x14ac:dyDescent="0.2">
      <c r="P32319" s="75"/>
      <c r="Q32319" s="75"/>
      <c r="W32319" s="75"/>
      <c r="AD32319" s="77"/>
    </row>
    <row r="32320" spans="16:30" ht="4.5" customHeight="1" x14ac:dyDescent="0.2">
      <c r="P32320" s="75"/>
      <c r="Q32320" s="75"/>
      <c r="W32320" s="75"/>
      <c r="AD32320" s="77"/>
    </row>
    <row r="32321" spans="16:30" ht="4.5" customHeight="1" x14ac:dyDescent="0.2">
      <c r="P32321" s="75"/>
      <c r="Q32321" s="75"/>
      <c r="W32321" s="75"/>
      <c r="AD32321" s="77"/>
    </row>
    <row r="32322" spans="16:30" ht="4.5" customHeight="1" x14ac:dyDescent="0.2">
      <c r="P32322" s="75"/>
      <c r="Q32322" s="75"/>
      <c r="W32322" s="75"/>
      <c r="AD32322" s="77"/>
    </row>
    <row r="32323" spans="16:30" ht="4.5" customHeight="1" x14ac:dyDescent="0.2">
      <c r="P32323" s="75"/>
      <c r="Q32323" s="75"/>
      <c r="W32323" s="75"/>
      <c r="AD32323" s="77"/>
    </row>
    <row r="32324" spans="16:30" ht="4.5" customHeight="1" x14ac:dyDescent="0.2">
      <c r="P32324" s="75"/>
      <c r="Q32324" s="75"/>
      <c r="W32324" s="75"/>
      <c r="AD32324" s="77"/>
    </row>
    <row r="32325" spans="16:30" ht="4.5" customHeight="1" x14ac:dyDescent="0.2">
      <c r="P32325" s="75"/>
      <c r="Q32325" s="75"/>
      <c r="W32325" s="75"/>
      <c r="AD32325" s="77"/>
    </row>
    <row r="32326" spans="16:30" ht="4.5" customHeight="1" x14ac:dyDescent="0.2">
      <c r="P32326" s="75"/>
      <c r="Q32326" s="75"/>
      <c r="W32326" s="75"/>
      <c r="AD32326" s="77"/>
    </row>
    <row r="32327" spans="16:30" ht="4.5" customHeight="1" x14ac:dyDescent="0.2">
      <c r="P32327" s="75"/>
      <c r="Q32327" s="75"/>
      <c r="W32327" s="75"/>
      <c r="AD32327" s="77"/>
    </row>
    <row r="32328" spans="16:30" ht="4.5" customHeight="1" x14ac:dyDescent="0.2">
      <c r="P32328" s="75"/>
      <c r="Q32328" s="75"/>
      <c r="W32328" s="75"/>
      <c r="AD32328" s="77"/>
    </row>
    <row r="32329" spans="16:30" ht="4.5" customHeight="1" x14ac:dyDescent="0.2">
      <c r="P32329" s="75"/>
      <c r="Q32329" s="75"/>
      <c r="W32329" s="75"/>
      <c r="AD32329" s="77"/>
    </row>
    <row r="32330" spans="16:30" ht="4.5" customHeight="1" x14ac:dyDescent="0.2">
      <c r="P32330" s="75"/>
      <c r="Q32330" s="75"/>
      <c r="W32330" s="75"/>
      <c r="AD32330" s="77"/>
    </row>
    <row r="32331" spans="16:30" ht="4.5" customHeight="1" x14ac:dyDescent="0.2">
      <c r="P32331" s="75"/>
      <c r="Q32331" s="75"/>
      <c r="W32331" s="75"/>
      <c r="AD32331" s="77"/>
    </row>
    <row r="32332" spans="16:30" ht="4.5" customHeight="1" x14ac:dyDescent="0.2">
      <c r="P32332" s="75"/>
      <c r="Q32332" s="75"/>
      <c r="W32332" s="75"/>
      <c r="AD32332" s="77"/>
    </row>
    <row r="32333" spans="16:30" ht="4.5" customHeight="1" x14ac:dyDescent="0.2">
      <c r="P32333" s="75"/>
      <c r="Q32333" s="75"/>
      <c r="W32333" s="75"/>
      <c r="AD32333" s="77"/>
    </row>
    <row r="32334" spans="16:30" ht="4.5" customHeight="1" x14ac:dyDescent="0.2">
      <c r="P32334" s="75"/>
      <c r="Q32334" s="75"/>
      <c r="W32334" s="75"/>
      <c r="AD32334" s="77"/>
    </row>
    <row r="32335" spans="16:30" ht="4.5" customHeight="1" x14ac:dyDescent="0.2">
      <c r="P32335" s="75"/>
      <c r="Q32335" s="75"/>
      <c r="W32335" s="75"/>
      <c r="AD32335" s="77"/>
    </row>
    <row r="32336" spans="16:30" ht="4.5" customHeight="1" x14ac:dyDescent="0.2">
      <c r="P32336" s="75"/>
      <c r="Q32336" s="75"/>
      <c r="W32336" s="75"/>
      <c r="AD32336" s="77"/>
    </row>
    <row r="32337" spans="16:30" ht="4.5" customHeight="1" x14ac:dyDescent="0.2">
      <c r="P32337" s="75"/>
      <c r="Q32337" s="75"/>
      <c r="W32337" s="75"/>
      <c r="AD32337" s="77"/>
    </row>
    <row r="32338" spans="16:30" ht="4.5" customHeight="1" x14ac:dyDescent="0.2">
      <c r="P32338" s="75"/>
      <c r="Q32338" s="75"/>
      <c r="W32338" s="75"/>
      <c r="AD32338" s="77"/>
    </row>
    <row r="32339" spans="16:30" ht="4.5" customHeight="1" x14ac:dyDescent="0.2">
      <c r="P32339" s="75"/>
      <c r="Q32339" s="75"/>
      <c r="W32339" s="75"/>
      <c r="AD32339" s="77"/>
    </row>
    <row r="32340" spans="16:30" ht="4.5" customHeight="1" x14ac:dyDescent="0.2">
      <c r="P32340" s="75"/>
      <c r="Q32340" s="75"/>
      <c r="W32340" s="75"/>
      <c r="AD32340" s="77"/>
    </row>
    <row r="32341" spans="16:30" ht="4.5" customHeight="1" x14ac:dyDescent="0.2">
      <c r="P32341" s="75"/>
      <c r="Q32341" s="75"/>
      <c r="W32341" s="75"/>
      <c r="AD32341" s="77"/>
    </row>
    <row r="32342" spans="16:30" ht="4.5" customHeight="1" x14ac:dyDescent="0.2">
      <c r="P32342" s="75"/>
      <c r="Q32342" s="75"/>
      <c r="W32342" s="75"/>
      <c r="AD32342" s="77"/>
    </row>
    <row r="32343" spans="16:30" ht="4.5" customHeight="1" x14ac:dyDescent="0.2">
      <c r="P32343" s="75"/>
      <c r="Q32343" s="75"/>
      <c r="W32343" s="75"/>
      <c r="AD32343" s="77"/>
    </row>
    <row r="32344" spans="16:30" ht="4.5" customHeight="1" x14ac:dyDescent="0.2">
      <c r="P32344" s="75"/>
      <c r="Q32344" s="75"/>
      <c r="W32344" s="75"/>
      <c r="AD32344" s="77"/>
    </row>
    <row r="32345" spans="16:30" ht="4.5" customHeight="1" x14ac:dyDescent="0.2">
      <c r="P32345" s="75"/>
      <c r="Q32345" s="75"/>
      <c r="W32345" s="75"/>
      <c r="AD32345" s="77"/>
    </row>
    <row r="32346" spans="16:30" ht="4.5" customHeight="1" x14ac:dyDescent="0.2">
      <c r="P32346" s="75"/>
      <c r="Q32346" s="75"/>
      <c r="W32346" s="75"/>
      <c r="AD32346" s="77"/>
    </row>
    <row r="32347" spans="16:30" ht="4.5" customHeight="1" x14ac:dyDescent="0.2">
      <c r="P32347" s="75"/>
      <c r="Q32347" s="75"/>
      <c r="W32347" s="75"/>
      <c r="AD32347" s="77"/>
    </row>
    <row r="32348" spans="16:30" ht="4.5" customHeight="1" x14ac:dyDescent="0.2">
      <c r="P32348" s="75"/>
      <c r="Q32348" s="75"/>
      <c r="W32348" s="75"/>
      <c r="AD32348" s="77"/>
    </row>
    <row r="32349" spans="16:30" ht="4.5" customHeight="1" x14ac:dyDescent="0.2">
      <c r="P32349" s="75"/>
      <c r="Q32349" s="75"/>
      <c r="W32349" s="75"/>
      <c r="AD32349" s="77"/>
    </row>
    <row r="32350" spans="16:30" ht="4.5" customHeight="1" x14ac:dyDescent="0.2">
      <c r="P32350" s="75"/>
      <c r="Q32350" s="75"/>
      <c r="W32350" s="75"/>
      <c r="AD32350" s="77"/>
    </row>
    <row r="32351" spans="16:30" ht="4.5" customHeight="1" x14ac:dyDescent="0.2">
      <c r="P32351" s="75"/>
      <c r="Q32351" s="75"/>
      <c r="W32351" s="75"/>
      <c r="AD32351" s="77"/>
    </row>
    <row r="32352" spans="16:30" ht="4.5" customHeight="1" x14ac:dyDescent="0.2">
      <c r="P32352" s="75"/>
      <c r="Q32352" s="75"/>
      <c r="W32352" s="75"/>
      <c r="AD32352" s="77"/>
    </row>
    <row r="32353" spans="16:30" ht="4.5" customHeight="1" x14ac:dyDescent="0.2">
      <c r="P32353" s="75"/>
      <c r="Q32353" s="75"/>
      <c r="W32353" s="75"/>
      <c r="AD32353" s="77"/>
    </row>
    <row r="32354" spans="16:30" ht="4.5" customHeight="1" x14ac:dyDescent="0.2">
      <c r="P32354" s="75"/>
      <c r="Q32354" s="75"/>
      <c r="W32354" s="75"/>
      <c r="AD32354" s="77"/>
    </row>
    <row r="32355" spans="16:30" ht="4.5" customHeight="1" x14ac:dyDescent="0.2">
      <c r="P32355" s="75"/>
      <c r="Q32355" s="75"/>
      <c r="W32355" s="75"/>
      <c r="AD32355" s="77"/>
    </row>
    <row r="32356" spans="16:30" ht="4.5" customHeight="1" x14ac:dyDescent="0.2">
      <c r="P32356" s="75"/>
      <c r="Q32356" s="75"/>
      <c r="W32356" s="75"/>
      <c r="AD32356" s="77"/>
    </row>
    <row r="32357" spans="16:30" ht="4.5" customHeight="1" x14ac:dyDescent="0.2">
      <c r="P32357" s="75"/>
      <c r="Q32357" s="75"/>
      <c r="W32357" s="75"/>
      <c r="AD32357" s="77"/>
    </row>
    <row r="32358" spans="16:30" ht="4.5" customHeight="1" x14ac:dyDescent="0.2">
      <c r="P32358" s="75"/>
      <c r="Q32358" s="75"/>
      <c r="W32358" s="75"/>
      <c r="AD32358" s="77"/>
    </row>
    <row r="32359" spans="16:30" ht="4.5" customHeight="1" x14ac:dyDescent="0.2">
      <c r="P32359" s="75"/>
      <c r="Q32359" s="75"/>
      <c r="W32359" s="75"/>
      <c r="AD32359" s="77"/>
    </row>
    <row r="32360" spans="16:30" ht="4.5" customHeight="1" x14ac:dyDescent="0.2">
      <c r="P32360" s="75"/>
      <c r="Q32360" s="75"/>
      <c r="W32360" s="75"/>
      <c r="AD32360" s="77"/>
    </row>
    <row r="32361" spans="16:30" ht="4.5" customHeight="1" x14ac:dyDescent="0.2">
      <c r="P32361" s="75"/>
      <c r="Q32361" s="75"/>
      <c r="W32361" s="75"/>
      <c r="AD32361" s="77"/>
    </row>
    <row r="32362" spans="16:30" ht="4.5" customHeight="1" x14ac:dyDescent="0.2">
      <c r="P32362" s="75"/>
      <c r="Q32362" s="75"/>
      <c r="W32362" s="75"/>
      <c r="AD32362" s="77"/>
    </row>
    <row r="32363" spans="16:30" ht="4.5" customHeight="1" x14ac:dyDescent="0.2">
      <c r="P32363" s="75"/>
      <c r="Q32363" s="75"/>
      <c r="W32363" s="75"/>
      <c r="AD32363" s="77"/>
    </row>
    <row r="32364" spans="16:30" ht="4.5" customHeight="1" x14ac:dyDescent="0.2">
      <c r="P32364" s="75"/>
      <c r="Q32364" s="75"/>
      <c r="W32364" s="75"/>
      <c r="AD32364" s="77"/>
    </row>
    <row r="32365" spans="16:30" ht="4.5" customHeight="1" x14ac:dyDescent="0.2">
      <c r="P32365" s="75"/>
      <c r="Q32365" s="75"/>
      <c r="W32365" s="75"/>
      <c r="AD32365" s="77"/>
    </row>
    <row r="32366" spans="16:30" ht="4.5" customHeight="1" x14ac:dyDescent="0.2">
      <c r="P32366" s="75"/>
      <c r="Q32366" s="75"/>
      <c r="W32366" s="75"/>
      <c r="AD32366" s="77"/>
    </row>
    <row r="32367" spans="16:30" ht="4.5" customHeight="1" x14ac:dyDescent="0.2">
      <c r="P32367" s="75"/>
      <c r="Q32367" s="75"/>
      <c r="W32367" s="75"/>
      <c r="AD32367" s="77"/>
    </row>
    <row r="32368" spans="16:30" ht="4.5" customHeight="1" x14ac:dyDescent="0.2">
      <c r="P32368" s="75"/>
      <c r="Q32368" s="75"/>
      <c r="W32368" s="75"/>
      <c r="AD32368" s="77"/>
    </row>
    <row r="32369" spans="16:30" ht="4.5" customHeight="1" x14ac:dyDescent="0.2">
      <c r="P32369" s="75"/>
      <c r="Q32369" s="75"/>
      <c r="W32369" s="75"/>
      <c r="AD32369" s="77"/>
    </row>
    <row r="32370" spans="16:30" ht="4.5" customHeight="1" x14ac:dyDescent="0.2">
      <c r="P32370" s="75"/>
      <c r="Q32370" s="75"/>
      <c r="W32370" s="75"/>
      <c r="AD32370" s="77"/>
    </row>
    <row r="32371" spans="16:30" ht="4.5" customHeight="1" x14ac:dyDescent="0.2">
      <c r="P32371" s="75"/>
      <c r="Q32371" s="75"/>
      <c r="W32371" s="75"/>
      <c r="AD32371" s="77"/>
    </row>
    <row r="32372" spans="16:30" ht="4.5" customHeight="1" x14ac:dyDescent="0.2">
      <c r="P32372" s="75"/>
      <c r="Q32372" s="75"/>
      <c r="W32372" s="75"/>
      <c r="AD32372" s="77"/>
    </row>
    <row r="32373" spans="16:30" ht="4.5" customHeight="1" x14ac:dyDescent="0.2">
      <c r="P32373" s="75"/>
      <c r="Q32373" s="75"/>
      <c r="W32373" s="75"/>
      <c r="AD32373" s="77"/>
    </row>
    <row r="32374" spans="16:30" ht="4.5" customHeight="1" x14ac:dyDescent="0.2">
      <c r="P32374" s="75"/>
      <c r="Q32374" s="75"/>
      <c r="W32374" s="75"/>
      <c r="AD32374" s="77"/>
    </row>
    <row r="32375" spans="16:30" ht="4.5" customHeight="1" x14ac:dyDescent="0.2">
      <c r="P32375" s="75"/>
      <c r="Q32375" s="75"/>
      <c r="W32375" s="75"/>
      <c r="AD32375" s="77"/>
    </row>
    <row r="32376" spans="16:30" ht="4.5" customHeight="1" x14ac:dyDescent="0.2">
      <c r="P32376" s="75"/>
      <c r="Q32376" s="75"/>
      <c r="W32376" s="75"/>
      <c r="AD32376" s="77"/>
    </row>
    <row r="32377" spans="16:30" ht="4.5" customHeight="1" x14ac:dyDescent="0.2">
      <c r="P32377" s="75"/>
      <c r="Q32377" s="75"/>
      <c r="W32377" s="75"/>
      <c r="AD32377" s="77"/>
    </row>
    <row r="32378" spans="16:30" ht="4.5" customHeight="1" x14ac:dyDescent="0.2">
      <c r="P32378" s="75"/>
      <c r="Q32378" s="75"/>
      <c r="W32378" s="75"/>
      <c r="AD32378" s="77"/>
    </row>
    <row r="32379" spans="16:30" ht="4.5" customHeight="1" x14ac:dyDescent="0.2">
      <c r="P32379" s="75"/>
      <c r="Q32379" s="75"/>
      <c r="W32379" s="75"/>
      <c r="AD32379" s="77"/>
    </row>
    <row r="32380" spans="16:30" ht="4.5" customHeight="1" x14ac:dyDescent="0.2">
      <c r="P32380" s="75"/>
      <c r="Q32380" s="75"/>
      <c r="W32380" s="75"/>
      <c r="AD32380" s="77"/>
    </row>
    <row r="32381" spans="16:30" ht="4.5" customHeight="1" x14ac:dyDescent="0.2">
      <c r="P32381" s="75"/>
      <c r="Q32381" s="75"/>
      <c r="W32381" s="75"/>
      <c r="AD32381" s="77"/>
    </row>
    <row r="32382" spans="16:30" ht="4.5" customHeight="1" x14ac:dyDescent="0.2">
      <c r="P32382" s="75"/>
      <c r="Q32382" s="75"/>
      <c r="W32382" s="75"/>
      <c r="AD32382" s="77"/>
    </row>
    <row r="32383" spans="16:30" ht="4.5" customHeight="1" x14ac:dyDescent="0.2">
      <c r="P32383" s="75"/>
      <c r="Q32383" s="75"/>
      <c r="W32383" s="75"/>
      <c r="AD32383" s="77"/>
    </row>
    <row r="32384" spans="16:30" ht="4.5" customHeight="1" x14ac:dyDescent="0.2">
      <c r="P32384" s="75"/>
      <c r="Q32384" s="75"/>
      <c r="W32384" s="75"/>
      <c r="AD32384" s="77"/>
    </row>
    <row r="32385" spans="16:30" ht="4.5" customHeight="1" x14ac:dyDescent="0.2">
      <c r="P32385" s="75"/>
      <c r="Q32385" s="75"/>
      <c r="W32385" s="75"/>
      <c r="AD32385" s="77"/>
    </row>
    <row r="32386" spans="16:30" ht="4.5" customHeight="1" x14ac:dyDescent="0.2">
      <c r="P32386" s="75"/>
      <c r="Q32386" s="75"/>
      <c r="W32386" s="75"/>
      <c r="AD32386" s="77"/>
    </row>
    <row r="32387" spans="16:30" ht="4.5" customHeight="1" x14ac:dyDescent="0.2">
      <c r="P32387" s="75"/>
      <c r="Q32387" s="75"/>
      <c r="W32387" s="75"/>
      <c r="AD32387" s="77"/>
    </row>
    <row r="32388" spans="16:30" ht="4.5" customHeight="1" x14ac:dyDescent="0.2">
      <c r="P32388" s="75"/>
      <c r="Q32388" s="75"/>
      <c r="W32388" s="75"/>
      <c r="AD32388" s="77"/>
    </row>
    <row r="32389" spans="16:30" ht="4.5" customHeight="1" x14ac:dyDescent="0.2">
      <c r="P32389" s="75"/>
      <c r="Q32389" s="75"/>
      <c r="W32389" s="75"/>
      <c r="AD32389" s="77"/>
    </row>
    <row r="32390" spans="16:30" ht="4.5" customHeight="1" x14ac:dyDescent="0.2">
      <c r="P32390" s="75"/>
      <c r="Q32390" s="75"/>
      <c r="W32390" s="75"/>
      <c r="AD32390" s="77"/>
    </row>
    <row r="32391" spans="16:30" ht="4.5" customHeight="1" x14ac:dyDescent="0.2">
      <c r="P32391" s="75"/>
      <c r="Q32391" s="75"/>
      <c r="W32391" s="75"/>
      <c r="AD32391" s="77"/>
    </row>
    <row r="32392" spans="16:30" ht="4.5" customHeight="1" x14ac:dyDescent="0.2">
      <c r="P32392" s="75"/>
      <c r="Q32392" s="75"/>
      <c r="W32392" s="75"/>
      <c r="AD32392" s="77"/>
    </row>
    <row r="32393" spans="16:30" ht="4.5" customHeight="1" x14ac:dyDescent="0.2">
      <c r="P32393" s="75"/>
      <c r="Q32393" s="75"/>
      <c r="W32393" s="75"/>
      <c r="AD32393" s="77"/>
    </row>
    <row r="32394" spans="16:30" ht="4.5" customHeight="1" x14ac:dyDescent="0.2">
      <c r="P32394" s="75"/>
      <c r="Q32394" s="75"/>
      <c r="W32394" s="75"/>
      <c r="AD32394" s="77"/>
    </row>
    <row r="32395" spans="16:30" ht="4.5" customHeight="1" x14ac:dyDescent="0.2">
      <c r="P32395" s="75"/>
      <c r="Q32395" s="75"/>
      <c r="W32395" s="75"/>
      <c r="AD32395" s="77"/>
    </row>
    <row r="32396" spans="16:30" ht="4.5" customHeight="1" x14ac:dyDescent="0.2">
      <c r="P32396" s="75"/>
      <c r="Q32396" s="75"/>
      <c r="W32396" s="75"/>
      <c r="AD32396" s="77"/>
    </row>
    <row r="32397" spans="16:30" ht="4.5" customHeight="1" x14ac:dyDescent="0.2">
      <c r="P32397" s="75"/>
      <c r="Q32397" s="75"/>
      <c r="W32397" s="75"/>
      <c r="AD32397" s="77"/>
    </row>
    <row r="32398" spans="16:30" ht="4.5" customHeight="1" x14ac:dyDescent="0.2">
      <c r="P32398" s="75"/>
      <c r="Q32398" s="75"/>
      <c r="W32398" s="75"/>
      <c r="AD32398" s="77"/>
    </row>
    <row r="32399" spans="16:30" ht="4.5" customHeight="1" x14ac:dyDescent="0.2">
      <c r="P32399" s="75"/>
      <c r="Q32399" s="75"/>
      <c r="W32399" s="75"/>
      <c r="AD32399" s="77"/>
    </row>
    <row r="32400" spans="16:30" ht="4.5" customHeight="1" x14ac:dyDescent="0.2">
      <c r="P32400" s="75"/>
      <c r="Q32400" s="75"/>
      <c r="W32400" s="75"/>
      <c r="AD32400" s="77"/>
    </row>
    <row r="32401" spans="16:30" ht="4.5" customHeight="1" x14ac:dyDescent="0.2">
      <c r="P32401" s="75"/>
      <c r="Q32401" s="75"/>
      <c r="W32401" s="75"/>
      <c r="AD32401" s="77"/>
    </row>
    <row r="32402" spans="16:30" ht="4.5" customHeight="1" x14ac:dyDescent="0.2">
      <c r="P32402" s="75"/>
      <c r="Q32402" s="75"/>
      <c r="W32402" s="75"/>
      <c r="AD32402" s="77"/>
    </row>
    <row r="32403" spans="16:30" ht="4.5" customHeight="1" x14ac:dyDescent="0.2">
      <c r="P32403" s="75"/>
      <c r="Q32403" s="75"/>
      <c r="W32403" s="75"/>
      <c r="AD32403" s="77"/>
    </row>
    <row r="32404" spans="16:30" ht="4.5" customHeight="1" x14ac:dyDescent="0.2">
      <c r="P32404" s="75"/>
      <c r="Q32404" s="75"/>
      <c r="W32404" s="75"/>
      <c r="AD32404" s="77"/>
    </row>
    <row r="32405" spans="16:30" ht="4.5" customHeight="1" x14ac:dyDescent="0.2">
      <c r="P32405" s="75"/>
      <c r="Q32405" s="75"/>
      <c r="W32405" s="75"/>
      <c r="AD32405" s="77"/>
    </row>
    <row r="32406" spans="16:30" ht="4.5" customHeight="1" x14ac:dyDescent="0.2">
      <c r="P32406" s="75"/>
      <c r="Q32406" s="75"/>
      <c r="W32406" s="75"/>
      <c r="AD32406" s="77"/>
    </row>
    <row r="32407" spans="16:30" ht="4.5" customHeight="1" x14ac:dyDescent="0.2">
      <c r="P32407" s="75"/>
      <c r="Q32407" s="75"/>
      <c r="W32407" s="75"/>
      <c r="AD32407" s="77"/>
    </row>
    <row r="32408" spans="16:30" ht="4.5" customHeight="1" x14ac:dyDescent="0.2">
      <c r="P32408" s="75"/>
      <c r="Q32408" s="75"/>
      <c r="W32408" s="75"/>
      <c r="AD32408" s="77"/>
    </row>
    <row r="32409" spans="16:30" ht="4.5" customHeight="1" x14ac:dyDescent="0.2">
      <c r="P32409" s="75"/>
      <c r="Q32409" s="75"/>
      <c r="W32409" s="75"/>
      <c r="AD32409" s="77"/>
    </row>
    <row r="32410" spans="16:30" ht="4.5" customHeight="1" x14ac:dyDescent="0.2">
      <c r="P32410" s="75"/>
      <c r="Q32410" s="75"/>
      <c r="W32410" s="75"/>
      <c r="AD32410" s="77"/>
    </row>
    <row r="32411" spans="16:30" ht="4.5" customHeight="1" x14ac:dyDescent="0.2">
      <c r="P32411" s="75"/>
      <c r="Q32411" s="75"/>
      <c r="W32411" s="75"/>
      <c r="AD32411" s="77"/>
    </row>
    <row r="32412" spans="16:30" ht="4.5" customHeight="1" x14ac:dyDescent="0.2">
      <c r="P32412" s="75"/>
      <c r="Q32412" s="75"/>
      <c r="W32412" s="75"/>
      <c r="AD32412" s="77"/>
    </row>
    <row r="32413" spans="16:30" ht="4.5" customHeight="1" x14ac:dyDescent="0.2">
      <c r="P32413" s="75"/>
      <c r="Q32413" s="75"/>
      <c r="W32413" s="75"/>
      <c r="AD32413" s="77"/>
    </row>
    <row r="32414" spans="16:30" ht="4.5" customHeight="1" x14ac:dyDescent="0.2">
      <c r="P32414" s="75"/>
      <c r="Q32414" s="75"/>
      <c r="W32414" s="75"/>
      <c r="AD32414" s="77"/>
    </row>
    <row r="32415" spans="16:30" ht="4.5" customHeight="1" x14ac:dyDescent="0.2">
      <c r="P32415" s="75"/>
      <c r="Q32415" s="75"/>
      <c r="W32415" s="75"/>
      <c r="AD32415" s="77"/>
    </row>
    <row r="32416" spans="16:30" ht="4.5" customHeight="1" x14ac:dyDescent="0.2">
      <c r="P32416" s="75"/>
      <c r="Q32416" s="75"/>
      <c r="W32416" s="75"/>
      <c r="AD32416" s="77"/>
    </row>
    <row r="32417" spans="16:30" ht="4.5" customHeight="1" x14ac:dyDescent="0.2">
      <c r="P32417" s="75"/>
      <c r="Q32417" s="75"/>
      <c r="W32417" s="75"/>
      <c r="AD32417" s="77"/>
    </row>
    <row r="32418" spans="16:30" ht="4.5" customHeight="1" x14ac:dyDescent="0.2">
      <c r="P32418" s="75"/>
      <c r="Q32418" s="75"/>
      <c r="W32418" s="75"/>
      <c r="AD32418" s="77"/>
    </row>
    <row r="32419" spans="16:30" ht="4.5" customHeight="1" x14ac:dyDescent="0.2">
      <c r="P32419" s="75"/>
      <c r="Q32419" s="75"/>
      <c r="W32419" s="75"/>
      <c r="AD32419" s="77"/>
    </row>
    <row r="32420" spans="16:30" ht="4.5" customHeight="1" x14ac:dyDescent="0.2">
      <c r="P32420" s="75"/>
      <c r="Q32420" s="75"/>
      <c r="W32420" s="75"/>
      <c r="AD32420" s="77"/>
    </row>
    <row r="32421" spans="16:30" ht="4.5" customHeight="1" x14ac:dyDescent="0.2">
      <c r="P32421" s="75"/>
      <c r="Q32421" s="75"/>
      <c r="W32421" s="75"/>
      <c r="AD32421" s="77"/>
    </row>
    <row r="32422" spans="16:30" ht="4.5" customHeight="1" x14ac:dyDescent="0.2">
      <c r="P32422" s="75"/>
      <c r="Q32422" s="75"/>
      <c r="W32422" s="75"/>
      <c r="AD32422" s="77"/>
    </row>
    <row r="32423" spans="16:30" ht="4.5" customHeight="1" x14ac:dyDescent="0.2">
      <c r="P32423" s="75"/>
      <c r="Q32423" s="75"/>
      <c r="W32423" s="75"/>
      <c r="AD32423" s="77"/>
    </row>
    <row r="32424" spans="16:30" ht="4.5" customHeight="1" x14ac:dyDescent="0.2">
      <c r="P32424" s="75"/>
      <c r="Q32424" s="75"/>
      <c r="W32424" s="75"/>
      <c r="AD32424" s="77"/>
    </row>
    <row r="32425" spans="16:30" ht="4.5" customHeight="1" x14ac:dyDescent="0.2">
      <c r="P32425" s="75"/>
      <c r="Q32425" s="75"/>
      <c r="W32425" s="75"/>
      <c r="AD32425" s="77"/>
    </row>
    <row r="32426" spans="16:30" ht="4.5" customHeight="1" x14ac:dyDescent="0.2">
      <c r="P32426" s="75"/>
      <c r="Q32426" s="75"/>
      <c r="W32426" s="75"/>
      <c r="AD32426" s="77"/>
    </row>
    <row r="32427" spans="16:30" ht="4.5" customHeight="1" x14ac:dyDescent="0.2">
      <c r="P32427" s="75"/>
      <c r="Q32427" s="75"/>
      <c r="W32427" s="75"/>
      <c r="AD32427" s="77"/>
    </row>
    <row r="32428" spans="16:30" ht="4.5" customHeight="1" x14ac:dyDescent="0.2">
      <c r="P32428" s="75"/>
      <c r="Q32428" s="75"/>
      <c r="W32428" s="75"/>
      <c r="AD32428" s="77"/>
    </row>
    <row r="32429" spans="16:30" ht="4.5" customHeight="1" x14ac:dyDescent="0.2">
      <c r="P32429" s="75"/>
      <c r="Q32429" s="75"/>
      <c r="W32429" s="75"/>
      <c r="AD32429" s="77"/>
    </row>
    <row r="32430" spans="16:30" ht="4.5" customHeight="1" x14ac:dyDescent="0.2">
      <c r="P32430" s="75"/>
      <c r="Q32430" s="75"/>
      <c r="W32430" s="75"/>
      <c r="AD32430" s="77"/>
    </row>
    <row r="32431" spans="16:30" ht="4.5" customHeight="1" x14ac:dyDescent="0.2">
      <c r="P32431" s="75"/>
      <c r="Q32431" s="75"/>
      <c r="W32431" s="75"/>
      <c r="AD32431" s="77"/>
    </row>
    <row r="32432" spans="16:30" ht="4.5" customHeight="1" x14ac:dyDescent="0.2">
      <c r="P32432" s="75"/>
      <c r="Q32432" s="75"/>
      <c r="W32432" s="75"/>
      <c r="AD32432" s="77"/>
    </row>
    <row r="32433" spans="16:30" ht="4.5" customHeight="1" x14ac:dyDescent="0.2">
      <c r="P32433" s="75"/>
      <c r="Q32433" s="75"/>
      <c r="W32433" s="75"/>
      <c r="AD32433" s="77"/>
    </row>
    <row r="32434" spans="16:30" ht="4.5" customHeight="1" x14ac:dyDescent="0.2">
      <c r="P32434" s="75"/>
      <c r="Q32434" s="75"/>
      <c r="W32434" s="75"/>
      <c r="AD32434" s="77"/>
    </row>
    <row r="32435" spans="16:30" ht="4.5" customHeight="1" x14ac:dyDescent="0.2">
      <c r="P32435" s="75"/>
      <c r="Q32435" s="75"/>
      <c r="W32435" s="75"/>
      <c r="AD32435" s="77"/>
    </row>
    <row r="32436" spans="16:30" ht="4.5" customHeight="1" x14ac:dyDescent="0.2">
      <c r="P32436" s="75"/>
      <c r="Q32436" s="75"/>
      <c r="W32436" s="75"/>
      <c r="AD32436" s="77"/>
    </row>
    <row r="32437" spans="16:30" ht="4.5" customHeight="1" x14ac:dyDescent="0.2">
      <c r="P32437" s="75"/>
      <c r="Q32437" s="75"/>
      <c r="W32437" s="75"/>
      <c r="AD32437" s="77"/>
    </row>
    <row r="32438" spans="16:30" ht="4.5" customHeight="1" x14ac:dyDescent="0.2">
      <c r="P32438" s="75"/>
      <c r="Q32438" s="75"/>
      <c r="W32438" s="75"/>
      <c r="AD32438" s="77"/>
    </row>
    <row r="32439" spans="16:30" ht="4.5" customHeight="1" x14ac:dyDescent="0.2">
      <c r="P32439" s="75"/>
      <c r="Q32439" s="75"/>
      <c r="W32439" s="75"/>
      <c r="AD32439" s="77"/>
    </row>
    <row r="32440" spans="16:30" ht="4.5" customHeight="1" x14ac:dyDescent="0.2">
      <c r="P32440" s="75"/>
      <c r="Q32440" s="75"/>
      <c r="W32440" s="75"/>
      <c r="AD32440" s="77"/>
    </row>
    <row r="32441" spans="16:30" ht="4.5" customHeight="1" x14ac:dyDescent="0.2">
      <c r="P32441" s="75"/>
      <c r="Q32441" s="75"/>
      <c r="W32441" s="75"/>
      <c r="AD32441" s="77"/>
    </row>
    <row r="32442" spans="16:30" ht="4.5" customHeight="1" x14ac:dyDescent="0.2">
      <c r="P32442" s="75"/>
      <c r="Q32442" s="75"/>
      <c r="W32442" s="75"/>
      <c r="AD32442" s="77"/>
    </row>
    <row r="32443" spans="16:30" ht="4.5" customHeight="1" x14ac:dyDescent="0.2">
      <c r="P32443" s="75"/>
      <c r="Q32443" s="75"/>
      <c r="W32443" s="75"/>
      <c r="AD32443" s="77"/>
    </row>
    <row r="32444" spans="16:30" ht="4.5" customHeight="1" x14ac:dyDescent="0.2">
      <c r="P32444" s="75"/>
      <c r="Q32444" s="75"/>
      <c r="W32444" s="75"/>
      <c r="AD32444" s="77"/>
    </row>
    <row r="32445" spans="16:30" ht="4.5" customHeight="1" x14ac:dyDescent="0.2">
      <c r="P32445" s="75"/>
      <c r="Q32445" s="75"/>
      <c r="W32445" s="75"/>
      <c r="AD32445" s="77"/>
    </row>
    <row r="32446" spans="16:30" ht="4.5" customHeight="1" x14ac:dyDescent="0.2">
      <c r="P32446" s="75"/>
      <c r="Q32446" s="75"/>
      <c r="W32446" s="75"/>
      <c r="AD32446" s="77"/>
    </row>
    <row r="32447" spans="16:30" ht="4.5" customHeight="1" x14ac:dyDescent="0.2">
      <c r="P32447" s="75"/>
      <c r="Q32447" s="75"/>
      <c r="W32447" s="75"/>
      <c r="AD32447" s="77"/>
    </row>
    <row r="32448" spans="16:30" ht="4.5" customHeight="1" x14ac:dyDescent="0.2">
      <c r="P32448" s="75"/>
      <c r="Q32448" s="75"/>
      <c r="W32448" s="75"/>
      <c r="AD32448" s="77"/>
    </row>
    <row r="32449" spans="16:30" ht="4.5" customHeight="1" x14ac:dyDescent="0.2">
      <c r="P32449" s="75"/>
      <c r="Q32449" s="75"/>
      <c r="W32449" s="75"/>
      <c r="AD32449" s="77"/>
    </row>
    <row r="32450" spans="16:30" ht="4.5" customHeight="1" x14ac:dyDescent="0.2">
      <c r="P32450" s="75"/>
      <c r="Q32450" s="75"/>
      <c r="W32450" s="75"/>
      <c r="AD32450" s="77"/>
    </row>
    <row r="32451" spans="16:30" ht="4.5" customHeight="1" x14ac:dyDescent="0.2">
      <c r="P32451" s="75"/>
      <c r="Q32451" s="75"/>
      <c r="W32451" s="75"/>
      <c r="AD32451" s="77"/>
    </row>
    <row r="32452" spans="16:30" ht="4.5" customHeight="1" x14ac:dyDescent="0.2">
      <c r="P32452" s="75"/>
      <c r="Q32452" s="75"/>
      <c r="W32452" s="75"/>
      <c r="AD32452" s="77"/>
    </row>
    <row r="32453" spans="16:30" ht="4.5" customHeight="1" x14ac:dyDescent="0.2">
      <c r="P32453" s="75"/>
      <c r="Q32453" s="75"/>
      <c r="W32453" s="75"/>
      <c r="AD32453" s="77"/>
    </row>
    <row r="32454" spans="16:30" ht="4.5" customHeight="1" x14ac:dyDescent="0.2">
      <c r="P32454" s="75"/>
      <c r="Q32454" s="75"/>
      <c r="W32454" s="75"/>
      <c r="AD32454" s="77"/>
    </row>
    <row r="32455" spans="16:30" ht="4.5" customHeight="1" x14ac:dyDescent="0.2">
      <c r="P32455" s="75"/>
      <c r="Q32455" s="75"/>
      <c r="W32455" s="75"/>
      <c r="AD32455" s="77"/>
    </row>
    <row r="32456" spans="16:30" ht="4.5" customHeight="1" x14ac:dyDescent="0.2">
      <c r="P32456" s="75"/>
      <c r="Q32456" s="75"/>
      <c r="W32456" s="75"/>
      <c r="AD32456" s="77"/>
    </row>
    <row r="32457" spans="16:30" ht="4.5" customHeight="1" x14ac:dyDescent="0.2">
      <c r="P32457" s="75"/>
      <c r="Q32457" s="75"/>
      <c r="W32457" s="75"/>
      <c r="AD32457" s="77"/>
    </row>
    <row r="32458" spans="16:30" ht="4.5" customHeight="1" x14ac:dyDescent="0.2">
      <c r="P32458" s="75"/>
      <c r="Q32458" s="75"/>
      <c r="W32458" s="75"/>
      <c r="AD32458" s="77"/>
    </row>
    <row r="32459" spans="16:30" ht="4.5" customHeight="1" x14ac:dyDescent="0.2">
      <c r="P32459" s="75"/>
      <c r="Q32459" s="75"/>
      <c r="W32459" s="75"/>
      <c r="AD32459" s="77"/>
    </row>
    <row r="32460" spans="16:30" ht="4.5" customHeight="1" x14ac:dyDescent="0.2">
      <c r="P32460" s="75"/>
      <c r="Q32460" s="75"/>
      <c r="W32460" s="75"/>
      <c r="AD32460" s="77"/>
    </row>
    <row r="32461" spans="16:30" ht="4.5" customHeight="1" x14ac:dyDescent="0.2">
      <c r="P32461" s="75"/>
      <c r="Q32461" s="75"/>
      <c r="W32461" s="75"/>
      <c r="AD32461" s="77"/>
    </row>
    <row r="32462" spans="16:30" ht="4.5" customHeight="1" x14ac:dyDescent="0.2">
      <c r="P32462" s="75"/>
      <c r="Q32462" s="75"/>
      <c r="W32462" s="75"/>
      <c r="AD32462" s="77"/>
    </row>
    <row r="32463" spans="16:30" ht="4.5" customHeight="1" x14ac:dyDescent="0.2">
      <c r="P32463" s="75"/>
      <c r="Q32463" s="75"/>
      <c r="W32463" s="75"/>
      <c r="AD32463" s="77"/>
    </row>
    <row r="32464" spans="16:30" ht="4.5" customHeight="1" x14ac:dyDescent="0.2">
      <c r="P32464" s="75"/>
      <c r="Q32464" s="75"/>
      <c r="W32464" s="75"/>
      <c r="AD32464" s="77"/>
    </row>
    <row r="32465" spans="16:30" ht="4.5" customHeight="1" x14ac:dyDescent="0.2">
      <c r="P32465" s="75"/>
      <c r="Q32465" s="75"/>
      <c r="W32465" s="75"/>
      <c r="AD32465" s="77"/>
    </row>
    <row r="32466" spans="16:30" ht="4.5" customHeight="1" x14ac:dyDescent="0.2">
      <c r="P32466" s="75"/>
      <c r="Q32466" s="75"/>
      <c r="W32466" s="75"/>
      <c r="AD32466" s="77"/>
    </row>
    <row r="32467" spans="16:30" ht="4.5" customHeight="1" x14ac:dyDescent="0.2">
      <c r="P32467" s="75"/>
      <c r="Q32467" s="75"/>
      <c r="W32467" s="75"/>
      <c r="AD32467" s="77"/>
    </row>
    <row r="32468" spans="16:30" ht="4.5" customHeight="1" x14ac:dyDescent="0.2">
      <c r="P32468" s="75"/>
      <c r="Q32468" s="75"/>
      <c r="W32468" s="75"/>
      <c r="AD32468" s="77"/>
    </row>
    <row r="32469" spans="16:30" ht="4.5" customHeight="1" x14ac:dyDescent="0.2">
      <c r="P32469" s="75"/>
      <c r="Q32469" s="75"/>
      <c r="W32469" s="75"/>
      <c r="AD32469" s="77"/>
    </row>
    <row r="32470" spans="16:30" ht="4.5" customHeight="1" x14ac:dyDescent="0.2">
      <c r="P32470" s="75"/>
      <c r="Q32470" s="75"/>
      <c r="W32470" s="75"/>
      <c r="AD32470" s="77"/>
    </row>
    <row r="32471" spans="16:30" ht="4.5" customHeight="1" x14ac:dyDescent="0.2">
      <c r="P32471" s="75"/>
      <c r="Q32471" s="75"/>
      <c r="W32471" s="75"/>
      <c r="AD32471" s="77"/>
    </row>
    <row r="32472" spans="16:30" ht="4.5" customHeight="1" x14ac:dyDescent="0.2">
      <c r="P32472" s="75"/>
      <c r="Q32472" s="75"/>
      <c r="W32472" s="75"/>
      <c r="AD32472" s="77"/>
    </row>
    <row r="32473" spans="16:30" ht="4.5" customHeight="1" x14ac:dyDescent="0.2">
      <c r="P32473" s="75"/>
      <c r="Q32473" s="75"/>
      <c r="W32473" s="75"/>
      <c r="AD32473" s="77"/>
    </row>
    <row r="32474" spans="16:30" ht="4.5" customHeight="1" x14ac:dyDescent="0.2">
      <c r="P32474" s="75"/>
      <c r="Q32474" s="75"/>
      <c r="W32474" s="75"/>
      <c r="AD32474" s="77"/>
    </row>
    <row r="32475" spans="16:30" ht="4.5" customHeight="1" x14ac:dyDescent="0.2">
      <c r="P32475" s="75"/>
      <c r="Q32475" s="75"/>
      <c r="W32475" s="75"/>
      <c r="AD32475" s="77"/>
    </row>
    <row r="32476" spans="16:30" ht="4.5" customHeight="1" x14ac:dyDescent="0.2">
      <c r="P32476" s="75"/>
      <c r="Q32476" s="75"/>
      <c r="W32476" s="75"/>
      <c r="AD32476" s="77"/>
    </row>
    <row r="32477" spans="16:30" ht="4.5" customHeight="1" x14ac:dyDescent="0.2">
      <c r="P32477" s="75"/>
      <c r="Q32477" s="75"/>
      <c r="W32477" s="75"/>
      <c r="AD32477" s="77"/>
    </row>
    <row r="32478" spans="16:30" ht="4.5" customHeight="1" x14ac:dyDescent="0.2">
      <c r="P32478" s="75"/>
      <c r="Q32478" s="75"/>
      <c r="W32478" s="75"/>
      <c r="AD32478" s="77"/>
    </row>
    <row r="32479" spans="16:30" ht="4.5" customHeight="1" x14ac:dyDescent="0.2">
      <c r="P32479" s="75"/>
      <c r="Q32479" s="75"/>
      <c r="W32479" s="75"/>
      <c r="AD32479" s="77"/>
    </row>
    <row r="32480" spans="16:30" ht="4.5" customHeight="1" x14ac:dyDescent="0.2">
      <c r="P32480" s="75"/>
      <c r="Q32480" s="75"/>
      <c r="W32480" s="75"/>
      <c r="AD32480" s="77"/>
    </row>
    <row r="32481" spans="16:30" ht="4.5" customHeight="1" x14ac:dyDescent="0.2">
      <c r="P32481" s="75"/>
      <c r="Q32481" s="75"/>
      <c r="W32481" s="75"/>
      <c r="AD32481" s="77"/>
    </row>
    <row r="32482" spans="16:30" ht="4.5" customHeight="1" x14ac:dyDescent="0.2">
      <c r="P32482" s="75"/>
      <c r="Q32482" s="75"/>
      <c r="W32482" s="75"/>
      <c r="AD32482" s="77"/>
    </row>
    <row r="32483" spans="16:30" ht="4.5" customHeight="1" x14ac:dyDescent="0.2">
      <c r="P32483" s="75"/>
      <c r="Q32483" s="75"/>
      <c r="W32483" s="75"/>
      <c r="AD32483" s="77"/>
    </row>
    <row r="32484" spans="16:30" ht="4.5" customHeight="1" x14ac:dyDescent="0.2">
      <c r="P32484" s="75"/>
      <c r="Q32484" s="75"/>
      <c r="W32484" s="75"/>
      <c r="AD32484" s="77"/>
    </row>
    <row r="32485" spans="16:30" ht="4.5" customHeight="1" x14ac:dyDescent="0.2">
      <c r="P32485" s="75"/>
      <c r="Q32485" s="75"/>
      <c r="W32485" s="75"/>
      <c r="AD32485" s="77"/>
    </row>
    <row r="32486" spans="16:30" ht="4.5" customHeight="1" x14ac:dyDescent="0.2">
      <c r="P32486" s="75"/>
      <c r="Q32486" s="75"/>
      <c r="W32486" s="75"/>
      <c r="AD32486" s="77"/>
    </row>
    <row r="32487" spans="16:30" ht="4.5" customHeight="1" x14ac:dyDescent="0.2">
      <c r="P32487" s="75"/>
      <c r="Q32487" s="75"/>
      <c r="W32487" s="75"/>
      <c r="AD32487" s="77"/>
    </row>
    <row r="32488" spans="16:30" ht="4.5" customHeight="1" x14ac:dyDescent="0.2">
      <c r="P32488" s="75"/>
      <c r="Q32488" s="75"/>
      <c r="W32488" s="75"/>
      <c r="AD32488" s="77"/>
    </row>
    <row r="32489" spans="16:30" ht="4.5" customHeight="1" x14ac:dyDescent="0.2">
      <c r="P32489" s="75"/>
      <c r="Q32489" s="75"/>
      <c r="W32489" s="75"/>
      <c r="AD32489" s="77"/>
    </row>
    <row r="32490" spans="16:30" ht="4.5" customHeight="1" x14ac:dyDescent="0.2">
      <c r="P32490" s="75"/>
      <c r="Q32490" s="75"/>
      <c r="W32490" s="75"/>
      <c r="AD32490" s="77"/>
    </row>
    <row r="32491" spans="16:30" ht="4.5" customHeight="1" x14ac:dyDescent="0.2">
      <c r="P32491" s="75"/>
      <c r="Q32491" s="75"/>
      <c r="W32491" s="75"/>
      <c r="AD32491" s="77"/>
    </row>
    <row r="32492" spans="16:30" ht="4.5" customHeight="1" x14ac:dyDescent="0.2">
      <c r="P32492" s="75"/>
      <c r="Q32492" s="75"/>
      <c r="W32492" s="75"/>
      <c r="AD32492" s="77"/>
    </row>
    <row r="32493" spans="16:30" ht="4.5" customHeight="1" x14ac:dyDescent="0.2">
      <c r="P32493" s="75"/>
      <c r="Q32493" s="75"/>
      <c r="W32493" s="75"/>
      <c r="AD32493" s="77"/>
    </row>
    <row r="32494" spans="16:30" ht="4.5" customHeight="1" x14ac:dyDescent="0.2">
      <c r="P32494" s="75"/>
      <c r="Q32494" s="75"/>
      <c r="W32494" s="75"/>
      <c r="AD32494" s="77"/>
    </row>
    <row r="32495" spans="16:30" ht="4.5" customHeight="1" x14ac:dyDescent="0.2">
      <c r="P32495" s="75"/>
      <c r="Q32495" s="75"/>
      <c r="W32495" s="75"/>
      <c r="AD32495" s="77"/>
    </row>
    <row r="32496" spans="16:30" ht="4.5" customHeight="1" x14ac:dyDescent="0.2">
      <c r="P32496" s="75"/>
      <c r="Q32496" s="75"/>
      <c r="W32496" s="75"/>
      <c r="AD32496" s="77"/>
    </row>
    <row r="32497" spans="16:30" ht="4.5" customHeight="1" x14ac:dyDescent="0.2">
      <c r="P32497" s="75"/>
      <c r="Q32497" s="75"/>
      <c r="W32497" s="75"/>
      <c r="AD32497" s="77"/>
    </row>
    <row r="32498" spans="16:30" ht="4.5" customHeight="1" x14ac:dyDescent="0.2">
      <c r="P32498" s="75"/>
      <c r="Q32498" s="75"/>
      <c r="W32498" s="75"/>
      <c r="AD32498" s="77"/>
    </row>
    <row r="32499" spans="16:30" ht="4.5" customHeight="1" x14ac:dyDescent="0.2">
      <c r="P32499" s="75"/>
      <c r="Q32499" s="75"/>
      <c r="W32499" s="75"/>
      <c r="AD32499" s="77"/>
    </row>
    <row r="32500" spans="16:30" ht="4.5" customHeight="1" x14ac:dyDescent="0.2">
      <c r="P32500" s="75"/>
      <c r="Q32500" s="75"/>
      <c r="W32500" s="75"/>
      <c r="AD32500" s="77"/>
    </row>
    <row r="32501" spans="16:30" ht="4.5" customHeight="1" x14ac:dyDescent="0.2">
      <c r="P32501" s="75"/>
      <c r="Q32501" s="75"/>
      <c r="W32501" s="75"/>
      <c r="AD32501" s="77"/>
    </row>
    <row r="32502" spans="16:30" ht="4.5" customHeight="1" x14ac:dyDescent="0.2">
      <c r="P32502" s="75"/>
      <c r="Q32502" s="75"/>
      <c r="W32502" s="75"/>
      <c r="AD32502" s="77"/>
    </row>
    <row r="32503" spans="16:30" ht="4.5" customHeight="1" x14ac:dyDescent="0.2">
      <c r="P32503" s="75"/>
      <c r="Q32503" s="75"/>
      <c r="W32503" s="75"/>
      <c r="AD32503" s="77"/>
    </row>
    <row r="32504" spans="16:30" ht="4.5" customHeight="1" x14ac:dyDescent="0.2">
      <c r="P32504" s="75"/>
      <c r="Q32504" s="75"/>
      <c r="W32504" s="75"/>
      <c r="AD32504" s="77"/>
    </row>
    <row r="32505" spans="16:30" ht="4.5" customHeight="1" x14ac:dyDescent="0.2">
      <c r="P32505" s="75"/>
      <c r="Q32505" s="75"/>
      <c r="W32505" s="75"/>
      <c r="AD32505" s="77"/>
    </row>
    <row r="32506" spans="16:30" ht="4.5" customHeight="1" x14ac:dyDescent="0.2">
      <c r="P32506" s="75"/>
      <c r="Q32506" s="75"/>
      <c r="W32506" s="75"/>
      <c r="AD32506" s="77"/>
    </row>
    <row r="32507" spans="16:30" ht="4.5" customHeight="1" x14ac:dyDescent="0.2">
      <c r="P32507" s="75"/>
      <c r="Q32507" s="75"/>
      <c r="W32507" s="75"/>
      <c r="AD32507" s="77"/>
    </row>
    <row r="32508" spans="16:30" ht="4.5" customHeight="1" x14ac:dyDescent="0.2">
      <c r="P32508" s="75"/>
      <c r="Q32508" s="75"/>
      <c r="W32508" s="75"/>
      <c r="AD32508" s="77"/>
    </row>
    <row r="32509" spans="16:30" ht="4.5" customHeight="1" x14ac:dyDescent="0.2">
      <c r="P32509" s="75"/>
      <c r="Q32509" s="75"/>
      <c r="W32509" s="75"/>
      <c r="AD32509" s="77"/>
    </row>
    <row r="32510" spans="16:30" ht="4.5" customHeight="1" x14ac:dyDescent="0.2">
      <c r="P32510" s="75"/>
      <c r="Q32510" s="75"/>
      <c r="W32510" s="75"/>
      <c r="AD32510" s="77"/>
    </row>
    <row r="32511" spans="16:30" ht="4.5" customHeight="1" x14ac:dyDescent="0.2">
      <c r="P32511" s="75"/>
      <c r="Q32511" s="75"/>
      <c r="W32511" s="75"/>
      <c r="AD32511" s="77"/>
    </row>
    <row r="32512" spans="16:30" ht="4.5" customHeight="1" x14ac:dyDescent="0.2">
      <c r="P32512" s="75"/>
      <c r="Q32512" s="75"/>
      <c r="W32512" s="75"/>
      <c r="AD32512" s="77"/>
    </row>
    <row r="32513" spans="16:30" ht="4.5" customHeight="1" x14ac:dyDescent="0.2">
      <c r="P32513" s="75"/>
      <c r="Q32513" s="75"/>
      <c r="W32513" s="75"/>
      <c r="AD32513" s="77"/>
    </row>
    <row r="32514" spans="16:30" ht="4.5" customHeight="1" x14ac:dyDescent="0.2">
      <c r="P32514" s="75"/>
      <c r="Q32514" s="75"/>
      <c r="W32514" s="75"/>
      <c r="AD32514" s="77"/>
    </row>
    <row r="32515" spans="16:30" ht="4.5" customHeight="1" x14ac:dyDescent="0.2">
      <c r="P32515" s="75"/>
      <c r="Q32515" s="75"/>
      <c r="W32515" s="75"/>
      <c r="AD32515" s="77"/>
    </row>
    <row r="32516" spans="16:30" ht="4.5" customHeight="1" x14ac:dyDescent="0.2">
      <c r="P32516" s="75"/>
      <c r="Q32516" s="75"/>
      <c r="W32516" s="75"/>
      <c r="AD32516" s="77"/>
    </row>
    <row r="32517" spans="16:30" ht="4.5" customHeight="1" x14ac:dyDescent="0.2">
      <c r="P32517" s="75"/>
      <c r="Q32517" s="75"/>
      <c r="W32517" s="75"/>
      <c r="AD32517" s="77"/>
    </row>
    <row r="32518" spans="16:30" ht="4.5" customHeight="1" x14ac:dyDescent="0.2">
      <c r="P32518" s="75"/>
      <c r="Q32518" s="75"/>
      <c r="W32518" s="75"/>
      <c r="AD32518" s="77"/>
    </row>
    <row r="32519" spans="16:30" ht="4.5" customHeight="1" x14ac:dyDescent="0.2">
      <c r="P32519" s="75"/>
      <c r="Q32519" s="75"/>
      <c r="W32519" s="75"/>
      <c r="AD32519" s="77"/>
    </row>
    <row r="32520" spans="16:30" ht="4.5" customHeight="1" x14ac:dyDescent="0.2">
      <c r="P32520" s="75"/>
      <c r="Q32520" s="75"/>
      <c r="W32520" s="75"/>
      <c r="AD32520" s="77"/>
    </row>
    <row r="32521" spans="16:30" ht="4.5" customHeight="1" x14ac:dyDescent="0.2">
      <c r="P32521" s="75"/>
      <c r="Q32521" s="75"/>
      <c r="W32521" s="75"/>
      <c r="AD32521" s="77"/>
    </row>
    <row r="32522" spans="16:30" ht="4.5" customHeight="1" x14ac:dyDescent="0.2">
      <c r="P32522" s="75"/>
      <c r="Q32522" s="75"/>
      <c r="W32522" s="75"/>
      <c r="AD32522" s="77"/>
    </row>
    <row r="32523" spans="16:30" ht="4.5" customHeight="1" x14ac:dyDescent="0.2">
      <c r="P32523" s="75"/>
      <c r="Q32523" s="75"/>
      <c r="W32523" s="75"/>
      <c r="AD32523" s="77"/>
    </row>
    <row r="32524" spans="16:30" ht="4.5" customHeight="1" x14ac:dyDescent="0.2">
      <c r="P32524" s="75"/>
      <c r="Q32524" s="75"/>
      <c r="W32524" s="75"/>
      <c r="AD32524" s="77"/>
    </row>
    <row r="32525" spans="16:30" ht="4.5" customHeight="1" x14ac:dyDescent="0.2">
      <c r="P32525" s="75"/>
      <c r="Q32525" s="75"/>
      <c r="W32525" s="75"/>
      <c r="AD32525" s="77"/>
    </row>
    <row r="32526" spans="16:30" ht="4.5" customHeight="1" x14ac:dyDescent="0.2">
      <c r="P32526" s="75"/>
      <c r="Q32526" s="75"/>
      <c r="W32526" s="75"/>
      <c r="AD32526" s="77"/>
    </row>
    <row r="32527" spans="16:30" ht="4.5" customHeight="1" x14ac:dyDescent="0.2">
      <c r="P32527" s="75"/>
      <c r="Q32527" s="75"/>
      <c r="W32527" s="75"/>
      <c r="AD32527" s="77"/>
    </row>
    <row r="32528" spans="16:30" ht="4.5" customHeight="1" x14ac:dyDescent="0.2">
      <c r="P32528" s="75"/>
      <c r="Q32528" s="75"/>
      <c r="W32528" s="75"/>
      <c r="AD32528" s="77"/>
    </row>
    <row r="32529" spans="16:30" ht="4.5" customHeight="1" x14ac:dyDescent="0.2">
      <c r="P32529" s="75"/>
      <c r="Q32529" s="75"/>
      <c r="W32529" s="75"/>
      <c r="AD32529" s="77"/>
    </row>
    <row r="32530" spans="16:30" ht="4.5" customHeight="1" x14ac:dyDescent="0.2">
      <c r="P32530" s="75"/>
      <c r="Q32530" s="75"/>
      <c r="W32530" s="75"/>
      <c r="AD32530" s="77"/>
    </row>
    <row r="32531" spans="16:30" ht="4.5" customHeight="1" x14ac:dyDescent="0.2">
      <c r="P32531" s="75"/>
      <c r="Q32531" s="75"/>
      <c r="W32531" s="75"/>
      <c r="AD32531" s="77"/>
    </row>
    <row r="32532" spans="16:30" ht="4.5" customHeight="1" x14ac:dyDescent="0.2">
      <c r="P32532" s="75"/>
      <c r="Q32532" s="75"/>
      <c r="W32532" s="75"/>
      <c r="AD32532" s="77"/>
    </row>
    <row r="32533" spans="16:30" ht="4.5" customHeight="1" x14ac:dyDescent="0.2">
      <c r="P32533" s="75"/>
      <c r="Q32533" s="75"/>
      <c r="W32533" s="75"/>
      <c r="AD32533" s="77"/>
    </row>
    <row r="32534" spans="16:30" ht="4.5" customHeight="1" x14ac:dyDescent="0.2">
      <c r="P32534" s="75"/>
      <c r="Q32534" s="75"/>
      <c r="W32534" s="75"/>
      <c r="AD32534" s="77"/>
    </row>
    <row r="32535" spans="16:30" ht="4.5" customHeight="1" x14ac:dyDescent="0.2">
      <c r="P32535" s="75"/>
      <c r="Q32535" s="75"/>
      <c r="W32535" s="75"/>
      <c r="AD32535" s="77"/>
    </row>
    <row r="32536" spans="16:30" ht="4.5" customHeight="1" x14ac:dyDescent="0.2">
      <c r="P32536" s="75"/>
      <c r="Q32536" s="75"/>
      <c r="W32536" s="75"/>
      <c r="AD32536" s="77"/>
    </row>
    <row r="32537" spans="16:30" ht="4.5" customHeight="1" x14ac:dyDescent="0.2">
      <c r="P32537" s="75"/>
      <c r="Q32537" s="75"/>
      <c r="W32537" s="75"/>
      <c r="AD32537" s="77"/>
    </row>
    <row r="32538" spans="16:30" ht="4.5" customHeight="1" x14ac:dyDescent="0.2">
      <c r="P32538" s="75"/>
      <c r="Q32538" s="75"/>
      <c r="W32538" s="75"/>
      <c r="AD32538" s="77"/>
    </row>
    <row r="32539" spans="16:30" ht="4.5" customHeight="1" x14ac:dyDescent="0.2">
      <c r="P32539" s="75"/>
      <c r="Q32539" s="75"/>
      <c r="W32539" s="75"/>
      <c r="AD32539" s="77"/>
    </row>
    <row r="32540" spans="16:30" ht="4.5" customHeight="1" x14ac:dyDescent="0.2">
      <c r="P32540" s="75"/>
      <c r="Q32540" s="75"/>
      <c r="W32540" s="75"/>
      <c r="AD32540" s="77"/>
    </row>
    <row r="32541" spans="16:30" ht="4.5" customHeight="1" x14ac:dyDescent="0.2">
      <c r="P32541" s="75"/>
      <c r="Q32541" s="75"/>
      <c r="W32541" s="75"/>
      <c r="AD32541" s="77"/>
    </row>
    <row r="32542" spans="16:30" ht="4.5" customHeight="1" x14ac:dyDescent="0.2">
      <c r="P32542" s="75"/>
      <c r="Q32542" s="75"/>
      <c r="W32542" s="75"/>
      <c r="AD32542" s="77"/>
    </row>
    <row r="32543" spans="16:30" ht="4.5" customHeight="1" x14ac:dyDescent="0.2">
      <c r="P32543" s="75"/>
      <c r="Q32543" s="75"/>
      <c r="W32543" s="75"/>
      <c r="AD32543" s="77"/>
    </row>
    <row r="32544" spans="16:30" ht="4.5" customHeight="1" x14ac:dyDescent="0.2">
      <c r="P32544" s="75"/>
      <c r="Q32544" s="75"/>
      <c r="W32544" s="75"/>
      <c r="AD32544" s="77"/>
    </row>
    <row r="32545" spans="16:30" ht="4.5" customHeight="1" x14ac:dyDescent="0.2">
      <c r="P32545" s="75"/>
      <c r="Q32545" s="75"/>
      <c r="W32545" s="75"/>
      <c r="AD32545" s="77"/>
    </row>
    <row r="32546" spans="16:30" ht="4.5" customHeight="1" x14ac:dyDescent="0.2">
      <c r="P32546" s="75"/>
      <c r="Q32546" s="75"/>
      <c r="W32546" s="75"/>
      <c r="AD32546" s="77"/>
    </row>
    <row r="32547" spans="16:30" ht="4.5" customHeight="1" x14ac:dyDescent="0.2">
      <c r="P32547" s="75"/>
      <c r="Q32547" s="75"/>
      <c r="W32547" s="75"/>
      <c r="AD32547" s="77"/>
    </row>
    <row r="32548" spans="16:30" ht="4.5" customHeight="1" x14ac:dyDescent="0.2">
      <c r="P32548" s="75"/>
      <c r="Q32548" s="75"/>
      <c r="W32548" s="75"/>
      <c r="AD32548" s="77"/>
    </row>
    <row r="32549" spans="16:30" ht="4.5" customHeight="1" x14ac:dyDescent="0.2">
      <c r="P32549" s="75"/>
      <c r="Q32549" s="75"/>
      <c r="W32549" s="75"/>
      <c r="AD32549" s="77"/>
    </row>
    <row r="32550" spans="16:30" ht="4.5" customHeight="1" x14ac:dyDescent="0.2">
      <c r="P32550" s="75"/>
      <c r="Q32550" s="75"/>
      <c r="W32550" s="75"/>
      <c r="AD32550" s="77"/>
    </row>
    <row r="32551" spans="16:30" ht="4.5" customHeight="1" x14ac:dyDescent="0.2">
      <c r="P32551" s="75"/>
      <c r="Q32551" s="75"/>
      <c r="W32551" s="75"/>
      <c r="AD32551" s="77"/>
    </row>
    <row r="32552" spans="16:30" ht="4.5" customHeight="1" x14ac:dyDescent="0.2">
      <c r="P32552" s="75"/>
      <c r="Q32552" s="75"/>
      <c r="W32552" s="75"/>
      <c r="AD32552" s="77"/>
    </row>
    <row r="32553" spans="16:30" ht="4.5" customHeight="1" x14ac:dyDescent="0.2">
      <c r="P32553" s="75"/>
      <c r="Q32553" s="75"/>
      <c r="W32553" s="75"/>
      <c r="AD32553" s="77"/>
    </row>
    <row r="32554" spans="16:30" ht="4.5" customHeight="1" x14ac:dyDescent="0.2">
      <c r="P32554" s="75"/>
      <c r="Q32554" s="75"/>
      <c r="W32554" s="75"/>
      <c r="AD32554" s="77"/>
    </row>
    <row r="32555" spans="16:30" ht="4.5" customHeight="1" x14ac:dyDescent="0.2">
      <c r="P32555" s="75"/>
      <c r="Q32555" s="75"/>
      <c r="W32555" s="75"/>
      <c r="AD32555" s="77"/>
    </row>
    <row r="32556" spans="16:30" ht="4.5" customHeight="1" x14ac:dyDescent="0.2">
      <c r="P32556" s="75"/>
      <c r="Q32556" s="75"/>
      <c r="W32556" s="75"/>
      <c r="AD32556" s="77"/>
    </row>
    <row r="32557" spans="16:30" ht="4.5" customHeight="1" x14ac:dyDescent="0.2">
      <c r="P32557" s="75"/>
      <c r="Q32557" s="75"/>
      <c r="W32557" s="75"/>
      <c r="AD32557" s="77"/>
    </row>
    <row r="32558" spans="16:30" ht="4.5" customHeight="1" x14ac:dyDescent="0.2">
      <c r="P32558" s="75"/>
      <c r="Q32558" s="75"/>
      <c r="W32558" s="75"/>
      <c r="AD32558" s="77"/>
    </row>
    <row r="32559" spans="16:30" ht="4.5" customHeight="1" x14ac:dyDescent="0.2">
      <c r="P32559" s="75"/>
      <c r="Q32559" s="75"/>
      <c r="W32559" s="75"/>
      <c r="AD32559" s="77"/>
    </row>
    <row r="32560" spans="16:30" ht="4.5" customHeight="1" x14ac:dyDescent="0.2">
      <c r="P32560" s="75"/>
      <c r="Q32560" s="75"/>
      <c r="W32560" s="75"/>
      <c r="AD32560" s="77"/>
    </row>
    <row r="32561" spans="16:30" ht="4.5" customHeight="1" x14ac:dyDescent="0.2">
      <c r="P32561" s="75"/>
      <c r="Q32561" s="75"/>
      <c r="W32561" s="75"/>
      <c r="AD32561" s="77"/>
    </row>
    <row r="32562" spans="16:30" ht="4.5" customHeight="1" x14ac:dyDescent="0.2">
      <c r="P32562" s="75"/>
      <c r="Q32562" s="75"/>
      <c r="W32562" s="75"/>
      <c r="AD32562" s="77"/>
    </row>
    <row r="32563" spans="16:30" ht="4.5" customHeight="1" x14ac:dyDescent="0.2">
      <c r="P32563" s="75"/>
      <c r="Q32563" s="75"/>
      <c r="W32563" s="75"/>
      <c r="AD32563" s="77"/>
    </row>
    <row r="32564" spans="16:30" ht="4.5" customHeight="1" x14ac:dyDescent="0.2">
      <c r="P32564" s="75"/>
      <c r="Q32564" s="75"/>
      <c r="W32564" s="75"/>
      <c r="AD32564" s="77"/>
    </row>
    <row r="32565" spans="16:30" ht="4.5" customHeight="1" x14ac:dyDescent="0.2">
      <c r="P32565" s="75"/>
      <c r="Q32565" s="75"/>
      <c r="W32565" s="75"/>
      <c r="AD32565" s="77"/>
    </row>
    <row r="32566" spans="16:30" ht="4.5" customHeight="1" x14ac:dyDescent="0.2">
      <c r="P32566" s="75"/>
      <c r="Q32566" s="75"/>
      <c r="W32566" s="75"/>
      <c r="AD32566" s="77"/>
    </row>
    <row r="32567" spans="16:30" ht="4.5" customHeight="1" x14ac:dyDescent="0.2">
      <c r="P32567" s="75"/>
      <c r="Q32567" s="75"/>
      <c r="W32567" s="75"/>
      <c r="AD32567" s="77"/>
    </row>
    <row r="32568" spans="16:30" ht="4.5" customHeight="1" x14ac:dyDescent="0.2">
      <c r="P32568" s="75"/>
      <c r="Q32568" s="75"/>
      <c r="W32568" s="75"/>
      <c r="AD32568" s="77"/>
    </row>
    <row r="32569" spans="16:30" ht="4.5" customHeight="1" x14ac:dyDescent="0.2">
      <c r="P32569" s="75"/>
      <c r="Q32569" s="75"/>
      <c r="W32569" s="75"/>
      <c r="AD32569" s="77"/>
    </row>
    <row r="32570" spans="16:30" ht="4.5" customHeight="1" x14ac:dyDescent="0.2">
      <c r="P32570" s="75"/>
      <c r="Q32570" s="75"/>
      <c r="W32570" s="75"/>
      <c r="AD32570" s="77"/>
    </row>
    <row r="32571" spans="16:30" ht="4.5" customHeight="1" x14ac:dyDescent="0.2">
      <c r="P32571" s="75"/>
      <c r="Q32571" s="75"/>
      <c r="W32571" s="75"/>
      <c r="AD32571" s="77"/>
    </row>
    <row r="32572" spans="16:30" ht="4.5" customHeight="1" x14ac:dyDescent="0.2">
      <c r="P32572" s="75"/>
      <c r="Q32572" s="75"/>
      <c r="W32572" s="75"/>
      <c r="AD32572" s="77"/>
    </row>
    <row r="32573" spans="16:30" ht="4.5" customHeight="1" x14ac:dyDescent="0.2">
      <c r="P32573" s="75"/>
      <c r="Q32573" s="75"/>
      <c r="W32573" s="75"/>
      <c r="AD32573" s="77"/>
    </row>
    <row r="32574" spans="16:30" ht="4.5" customHeight="1" x14ac:dyDescent="0.2">
      <c r="P32574" s="75"/>
      <c r="Q32574" s="75"/>
      <c r="W32574" s="75"/>
      <c r="AD32574" s="77"/>
    </row>
    <row r="32575" spans="16:30" ht="4.5" customHeight="1" x14ac:dyDescent="0.2">
      <c r="P32575" s="75"/>
      <c r="Q32575" s="75"/>
      <c r="W32575" s="75"/>
      <c r="AD32575" s="77"/>
    </row>
    <row r="32576" spans="16:30" ht="4.5" customHeight="1" x14ac:dyDescent="0.2">
      <c r="P32576" s="75"/>
      <c r="Q32576" s="75"/>
      <c r="W32576" s="75"/>
      <c r="AD32576" s="77"/>
    </row>
    <row r="32577" spans="16:30" ht="4.5" customHeight="1" x14ac:dyDescent="0.2">
      <c r="P32577" s="75"/>
      <c r="Q32577" s="75"/>
      <c r="W32577" s="75"/>
      <c r="AD32577" s="77"/>
    </row>
    <row r="32578" spans="16:30" ht="4.5" customHeight="1" x14ac:dyDescent="0.2">
      <c r="P32578" s="75"/>
      <c r="Q32578" s="75"/>
      <c r="W32578" s="75"/>
      <c r="AD32578" s="77"/>
    </row>
    <row r="32579" spans="16:30" ht="4.5" customHeight="1" x14ac:dyDescent="0.2">
      <c r="P32579" s="75"/>
      <c r="Q32579" s="75"/>
      <c r="W32579" s="75"/>
      <c r="AD32579" s="77"/>
    </row>
    <row r="32580" spans="16:30" ht="4.5" customHeight="1" x14ac:dyDescent="0.2">
      <c r="P32580" s="75"/>
      <c r="Q32580" s="75"/>
      <c r="W32580" s="75"/>
      <c r="AD32580" s="77"/>
    </row>
    <row r="32581" spans="16:30" ht="4.5" customHeight="1" x14ac:dyDescent="0.2">
      <c r="P32581" s="75"/>
      <c r="Q32581" s="75"/>
      <c r="W32581" s="75"/>
      <c r="AD32581" s="77"/>
    </row>
    <row r="32582" spans="16:30" ht="4.5" customHeight="1" x14ac:dyDescent="0.2">
      <c r="P32582" s="75"/>
      <c r="Q32582" s="75"/>
      <c r="W32582" s="75"/>
      <c r="AD32582" s="77"/>
    </row>
    <row r="32583" spans="16:30" ht="4.5" customHeight="1" x14ac:dyDescent="0.2">
      <c r="P32583" s="75"/>
      <c r="Q32583" s="75"/>
      <c r="W32583" s="75"/>
      <c r="AD32583" s="77"/>
    </row>
    <row r="32584" spans="16:30" ht="4.5" customHeight="1" x14ac:dyDescent="0.2">
      <c r="P32584" s="75"/>
      <c r="Q32584" s="75"/>
      <c r="W32584" s="75"/>
      <c r="AD32584" s="77"/>
    </row>
    <row r="32585" spans="16:30" ht="4.5" customHeight="1" x14ac:dyDescent="0.2">
      <c r="P32585" s="75"/>
      <c r="Q32585" s="75"/>
      <c r="W32585" s="75"/>
      <c r="AD32585" s="77"/>
    </row>
    <row r="32586" spans="16:30" ht="4.5" customHeight="1" x14ac:dyDescent="0.2">
      <c r="P32586" s="75"/>
      <c r="Q32586" s="75"/>
      <c r="W32586" s="75"/>
      <c r="AD32586" s="77"/>
    </row>
    <row r="32587" spans="16:30" ht="4.5" customHeight="1" x14ac:dyDescent="0.2">
      <c r="P32587" s="75"/>
      <c r="Q32587" s="75"/>
      <c r="W32587" s="75"/>
      <c r="AD32587" s="77"/>
    </row>
    <row r="32588" spans="16:30" ht="4.5" customHeight="1" x14ac:dyDescent="0.2">
      <c r="P32588" s="75"/>
      <c r="Q32588" s="75"/>
      <c r="W32588" s="75"/>
      <c r="AD32588" s="77"/>
    </row>
    <row r="32589" spans="16:30" ht="4.5" customHeight="1" x14ac:dyDescent="0.2">
      <c r="P32589" s="75"/>
      <c r="Q32589" s="75"/>
      <c r="W32589" s="75"/>
      <c r="AD32589" s="77"/>
    </row>
    <row r="32590" spans="16:30" ht="4.5" customHeight="1" x14ac:dyDescent="0.2">
      <c r="P32590" s="75"/>
      <c r="Q32590" s="75"/>
      <c r="W32590" s="75"/>
      <c r="AD32590" s="77"/>
    </row>
    <row r="32591" spans="16:30" ht="4.5" customHeight="1" x14ac:dyDescent="0.2">
      <c r="P32591" s="75"/>
      <c r="Q32591" s="75"/>
      <c r="W32591" s="75"/>
      <c r="AD32591" s="77"/>
    </row>
    <row r="32592" spans="16:30" ht="4.5" customHeight="1" x14ac:dyDescent="0.2">
      <c r="P32592" s="75"/>
      <c r="Q32592" s="75"/>
      <c r="W32592" s="75"/>
      <c r="AD32592" s="77"/>
    </row>
    <row r="32593" spans="16:30" ht="4.5" customHeight="1" x14ac:dyDescent="0.2">
      <c r="P32593" s="75"/>
      <c r="Q32593" s="75"/>
      <c r="W32593" s="75"/>
      <c r="AD32593" s="77"/>
    </row>
    <row r="32594" spans="16:30" ht="4.5" customHeight="1" x14ac:dyDescent="0.2">
      <c r="P32594" s="75"/>
      <c r="Q32594" s="75"/>
      <c r="W32594" s="75"/>
      <c r="AD32594" s="77"/>
    </row>
    <row r="32595" spans="16:30" ht="4.5" customHeight="1" x14ac:dyDescent="0.2">
      <c r="P32595" s="75"/>
      <c r="Q32595" s="75"/>
      <c r="W32595" s="75"/>
      <c r="AD32595" s="77"/>
    </row>
    <row r="32596" spans="16:30" ht="4.5" customHeight="1" x14ac:dyDescent="0.2">
      <c r="P32596" s="75"/>
      <c r="Q32596" s="75"/>
      <c r="W32596" s="75"/>
      <c r="AD32596" s="77"/>
    </row>
    <row r="32597" spans="16:30" ht="4.5" customHeight="1" x14ac:dyDescent="0.2">
      <c r="P32597" s="75"/>
      <c r="Q32597" s="75"/>
      <c r="W32597" s="75"/>
      <c r="AD32597" s="77"/>
    </row>
    <row r="32598" spans="16:30" ht="4.5" customHeight="1" x14ac:dyDescent="0.2">
      <c r="P32598" s="75"/>
      <c r="Q32598" s="75"/>
      <c r="W32598" s="75"/>
      <c r="AD32598" s="77"/>
    </row>
    <row r="32599" spans="16:30" ht="4.5" customHeight="1" x14ac:dyDescent="0.2">
      <c r="P32599" s="75"/>
      <c r="Q32599" s="75"/>
      <c r="W32599" s="75"/>
      <c r="AD32599" s="77"/>
    </row>
    <row r="32600" spans="16:30" ht="4.5" customHeight="1" x14ac:dyDescent="0.2">
      <c r="P32600" s="75"/>
      <c r="Q32600" s="75"/>
      <c r="W32600" s="75"/>
      <c r="AD32600" s="77"/>
    </row>
    <row r="32601" spans="16:30" ht="4.5" customHeight="1" x14ac:dyDescent="0.2">
      <c r="P32601" s="75"/>
      <c r="Q32601" s="75"/>
      <c r="W32601" s="75"/>
      <c r="AD32601" s="77"/>
    </row>
    <row r="32602" spans="16:30" ht="4.5" customHeight="1" x14ac:dyDescent="0.2">
      <c r="P32602" s="75"/>
      <c r="Q32602" s="75"/>
      <c r="W32602" s="75"/>
      <c r="AD32602" s="77"/>
    </row>
    <row r="32603" spans="16:30" ht="4.5" customHeight="1" x14ac:dyDescent="0.2">
      <c r="P32603" s="75"/>
      <c r="Q32603" s="75"/>
      <c r="W32603" s="75"/>
      <c r="AD32603" s="77"/>
    </row>
    <row r="32604" spans="16:30" ht="4.5" customHeight="1" x14ac:dyDescent="0.2">
      <c r="P32604" s="75"/>
      <c r="Q32604" s="75"/>
      <c r="W32604" s="75"/>
      <c r="AD32604" s="77"/>
    </row>
    <row r="32605" spans="16:30" ht="4.5" customHeight="1" x14ac:dyDescent="0.2">
      <c r="P32605" s="75"/>
      <c r="Q32605" s="75"/>
      <c r="W32605" s="75"/>
      <c r="AD32605" s="77"/>
    </row>
    <row r="32606" spans="16:30" ht="4.5" customHeight="1" x14ac:dyDescent="0.2">
      <c r="P32606" s="75"/>
      <c r="Q32606" s="75"/>
      <c r="W32606" s="75"/>
      <c r="AD32606" s="77"/>
    </row>
    <row r="32607" spans="16:30" ht="4.5" customHeight="1" x14ac:dyDescent="0.2">
      <c r="P32607" s="75"/>
      <c r="Q32607" s="75"/>
      <c r="W32607" s="75"/>
      <c r="AD32607" s="77"/>
    </row>
    <row r="32608" spans="16:30" ht="4.5" customHeight="1" x14ac:dyDescent="0.2">
      <c r="P32608" s="75"/>
      <c r="Q32608" s="75"/>
      <c r="W32608" s="75"/>
      <c r="AD32608" s="77"/>
    </row>
    <row r="32609" spans="16:30" ht="4.5" customHeight="1" x14ac:dyDescent="0.2">
      <c r="P32609" s="75"/>
      <c r="Q32609" s="75"/>
      <c r="W32609" s="75"/>
      <c r="AD32609" s="77"/>
    </row>
    <row r="32610" spans="16:30" ht="4.5" customHeight="1" x14ac:dyDescent="0.2">
      <c r="P32610" s="75"/>
      <c r="Q32610" s="75"/>
      <c r="W32610" s="75"/>
      <c r="AD32610" s="77"/>
    </row>
    <row r="32611" spans="16:30" ht="4.5" customHeight="1" x14ac:dyDescent="0.2">
      <c r="P32611" s="75"/>
      <c r="Q32611" s="75"/>
      <c r="W32611" s="75"/>
      <c r="AD32611" s="77"/>
    </row>
    <row r="32612" spans="16:30" ht="4.5" customHeight="1" x14ac:dyDescent="0.2">
      <c r="P32612" s="75"/>
      <c r="Q32612" s="75"/>
      <c r="W32612" s="75"/>
      <c r="AD32612" s="77"/>
    </row>
    <row r="32613" spans="16:30" ht="4.5" customHeight="1" x14ac:dyDescent="0.2">
      <c r="P32613" s="75"/>
      <c r="Q32613" s="75"/>
      <c r="W32613" s="75"/>
      <c r="AD32613" s="77"/>
    </row>
    <row r="32614" spans="16:30" ht="4.5" customHeight="1" x14ac:dyDescent="0.2">
      <c r="P32614" s="75"/>
      <c r="Q32614" s="75"/>
      <c r="W32614" s="75"/>
      <c r="AD32614" s="77"/>
    </row>
    <row r="32615" spans="16:30" ht="4.5" customHeight="1" x14ac:dyDescent="0.2">
      <c r="P32615" s="75"/>
      <c r="Q32615" s="75"/>
      <c r="W32615" s="75"/>
      <c r="AD32615" s="77"/>
    </row>
    <row r="32616" spans="16:30" ht="4.5" customHeight="1" x14ac:dyDescent="0.2">
      <c r="P32616" s="75"/>
      <c r="Q32616" s="75"/>
      <c r="W32616" s="75"/>
      <c r="AD32616" s="77"/>
    </row>
    <row r="32617" spans="16:30" ht="4.5" customHeight="1" x14ac:dyDescent="0.2">
      <c r="P32617" s="75"/>
      <c r="Q32617" s="75"/>
      <c r="W32617" s="75"/>
      <c r="AD32617" s="77"/>
    </row>
    <row r="32618" spans="16:30" ht="4.5" customHeight="1" x14ac:dyDescent="0.2">
      <c r="P32618" s="75"/>
      <c r="Q32618" s="75"/>
      <c r="W32618" s="75"/>
      <c r="AD32618" s="77"/>
    </row>
    <row r="32619" spans="16:30" ht="4.5" customHeight="1" x14ac:dyDescent="0.2">
      <c r="P32619" s="75"/>
      <c r="Q32619" s="75"/>
      <c r="W32619" s="75"/>
      <c r="AD32619" s="77"/>
    </row>
    <row r="32620" spans="16:30" ht="4.5" customHeight="1" x14ac:dyDescent="0.2">
      <c r="P32620" s="75"/>
      <c r="Q32620" s="75"/>
      <c r="W32620" s="75"/>
      <c r="AD32620" s="77"/>
    </row>
    <row r="32621" spans="16:30" ht="4.5" customHeight="1" x14ac:dyDescent="0.2">
      <c r="P32621" s="75"/>
      <c r="Q32621" s="75"/>
      <c r="W32621" s="75"/>
      <c r="AD32621" s="77"/>
    </row>
    <row r="32622" spans="16:30" ht="4.5" customHeight="1" x14ac:dyDescent="0.2">
      <c r="P32622" s="75"/>
      <c r="Q32622" s="75"/>
      <c r="W32622" s="75"/>
      <c r="AD32622" s="77"/>
    </row>
    <row r="32623" spans="16:30" ht="4.5" customHeight="1" x14ac:dyDescent="0.2">
      <c r="P32623" s="75"/>
      <c r="Q32623" s="75"/>
      <c r="W32623" s="75"/>
      <c r="AD32623" s="77"/>
    </row>
    <row r="32624" spans="16:30" ht="4.5" customHeight="1" x14ac:dyDescent="0.2">
      <c r="P32624" s="75"/>
      <c r="Q32624" s="75"/>
      <c r="W32624" s="75"/>
      <c r="AD32624" s="77"/>
    </row>
    <row r="32625" spans="16:30" ht="4.5" customHeight="1" x14ac:dyDescent="0.2">
      <c r="P32625" s="75"/>
      <c r="Q32625" s="75"/>
      <c r="W32625" s="75"/>
      <c r="AD32625" s="77"/>
    </row>
    <row r="32626" spans="16:30" ht="4.5" customHeight="1" x14ac:dyDescent="0.2">
      <c r="P32626" s="75"/>
      <c r="Q32626" s="75"/>
      <c r="W32626" s="75"/>
      <c r="AD32626" s="77"/>
    </row>
    <row r="32627" spans="16:30" ht="4.5" customHeight="1" x14ac:dyDescent="0.2">
      <c r="P32627" s="75"/>
      <c r="Q32627" s="75"/>
      <c r="W32627" s="75"/>
      <c r="AD32627" s="77"/>
    </row>
    <row r="32628" spans="16:30" ht="4.5" customHeight="1" x14ac:dyDescent="0.2">
      <c r="P32628" s="75"/>
      <c r="Q32628" s="75"/>
      <c r="W32628" s="75"/>
      <c r="AD32628" s="77"/>
    </row>
    <row r="32629" spans="16:30" ht="4.5" customHeight="1" x14ac:dyDescent="0.2">
      <c r="P32629" s="75"/>
      <c r="Q32629" s="75"/>
      <c r="W32629" s="75"/>
      <c r="AD32629" s="77"/>
    </row>
    <row r="32630" spans="16:30" ht="4.5" customHeight="1" x14ac:dyDescent="0.2">
      <c r="P32630" s="75"/>
      <c r="Q32630" s="75"/>
      <c r="W32630" s="75"/>
      <c r="AD32630" s="77"/>
    </row>
    <row r="32631" spans="16:30" ht="4.5" customHeight="1" x14ac:dyDescent="0.2">
      <c r="P32631" s="75"/>
      <c r="Q32631" s="75"/>
      <c r="W32631" s="75"/>
      <c r="AD32631" s="77"/>
    </row>
    <row r="32632" spans="16:30" ht="4.5" customHeight="1" x14ac:dyDescent="0.2">
      <c r="P32632" s="75"/>
      <c r="Q32632" s="75"/>
      <c r="W32632" s="75"/>
      <c r="AD32632" s="77"/>
    </row>
    <row r="32633" spans="16:30" ht="4.5" customHeight="1" x14ac:dyDescent="0.2">
      <c r="P32633" s="75"/>
      <c r="Q32633" s="75"/>
      <c r="W32633" s="75"/>
      <c r="AD32633" s="77"/>
    </row>
    <row r="32634" spans="16:30" ht="4.5" customHeight="1" x14ac:dyDescent="0.2">
      <c r="P32634" s="75"/>
      <c r="Q32634" s="75"/>
      <c r="W32634" s="75"/>
      <c r="AD32634" s="77"/>
    </row>
    <row r="32635" spans="16:30" ht="4.5" customHeight="1" x14ac:dyDescent="0.2">
      <c r="P32635" s="75"/>
      <c r="Q32635" s="75"/>
      <c r="W32635" s="75"/>
      <c r="AD32635" s="77"/>
    </row>
    <row r="32636" spans="16:30" ht="4.5" customHeight="1" x14ac:dyDescent="0.2">
      <c r="P32636" s="75"/>
      <c r="Q32636" s="75"/>
      <c r="W32636" s="75"/>
      <c r="AD32636" s="77"/>
    </row>
    <row r="32637" spans="16:30" ht="4.5" customHeight="1" x14ac:dyDescent="0.2">
      <c r="P32637" s="75"/>
      <c r="Q32637" s="75"/>
      <c r="W32637" s="75"/>
      <c r="AD32637" s="77"/>
    </row>
    <row r="32638" spans="16:30" ht="4.5" customHeight="1" x14ac:dyDescent="0.2">
      <c r="P32638" s="75"/>
      <c r="Q32638" s="75"/>
      <c r="W32638" s="75"/>
      <c r="AD32638" s="77"/>
    </row>
    <row r="32639" spans="16:30" ht="4.5" customHeight="1" x14ac:dyDescent="0.2">
      <c r="P32639" s="75"/>
      <c r="Q32639" s="75"/>
      <c r="W32639" s="75"/>
      <c r="AD32639" s="77"/>
    </row>
    <row r="32640" spans="16:30" ht="4.5" customHeight="1" x14ac:dyDescent="0.2">
      <c r="P32640" s="75"/>
      <c r="Q32640" s="75"/>
      <c r="W32640" s="75"/>
      <c r="AD32640" s="77"/>
    </row>
    <row r="32641" spans="16:30" ht="4.5" customHeight="1" x14ac:dyDescent="0.2">
      <c r="P32641" s="75"/>
      <c r="Q32641" s="75"/>
      <c r="W32641" s="75"/>
      <c r="AD32641" s="77"/>
    </row>
    <row r="32642" spans="16:30" ht="4.5" customHeight="1" x14ac:dyDescent="0.2">
      <c r="P32642" s="75"/>
      <c r="Q32642" s="75"/>
      <c r="W32642" s="75"/>
      <c r="AD32642" s="77"/>
    </row>
    <row r="32643" spans="16:30" ht="4.5" customHeight="1" x14ac:dyDescent="0.2">
      <c r="P32643" s="75"/>
      <c r="Q32643" s="75"/>
      <c r="W32643" s="75"/>
      <c r="AD32643" s="77"/>
    </row>
    <row r="32644" spans="16:30" ht="4.5" customHeight="1" x14ac:dyDescent="0.2">
      <c r="P32644" s="75"/>
      <c r="Q32644" s="75"/>
      <c r="W32644" s="75"/>
      <c r="AD32644" s="77"/>
    </row>
    <row r="32645" spans="16:30" ht="4.5" customHeight="1" x14ac:dyDescent="0.2">
      <c r="P32645" s="75"/>
      <c r="Q32645" s="75"/>
      <c r="W32645" s="75"/>
      <c r="AD32645" s="77"/>
    </row>
    <row r="32646" spans="16:30" ht="4.5" customHeight="1" x14ac:dyDescent="0.2">
      <c r="P32646" s="75"/>
      <c r="Q32646" s="75"/>
      <c r="W32646" s="75"/>
      <c r="AD32646" s="77"/>
    </row>
    <row r="32647" spans="16:30" ht="4.5" customHeight="1" x14ac:dyDescent="0.2">
      <c r="P32647" s="75"/>
      <c r="Q32647" s="75"/>
      <c r="W32647" s="75"/>
      <c r="AD32647" s="77"/>
    </row>
    <row r="32648" spans="16:30" ht="4.5" customHeight="1" x14ac:dyDescent="0.2">
      <c r="P32648" s="75"/>
      <c r="Q32648" s="75"/>
      <c r="W32648" s="75"/>
      <c r="AD32648" s="77"/>
    </row>
    <row r="32649" spans="16:30" ht="4.5" customHeight="1" x14ac:dyDescent="0.2">
      <c r="P32649" s="75"/>
      <c r="Q32649" s="75"/>
      <c r="W32649" s="75"/>
      <c r="AD32649" s="77"/>
    </row>
    <row r="32650" spans="16:30" ht="4.5" customHeight="1" x14ac:dyDescent="0.2">
      <c r="P32650" s="75"/>
      <c r="Q32650" s="75"/>
      <c r="W32650" s="75"/>
      <c r="AD32650" s="77"/>
    </row>
    <row r="32651" spans="16:30" ht="4.5" customHeight="1" x14ac:dyDescent="0.2">
      <c r="P32651" s="75"/>
      <c r="Q32651" s="75"/>
      <c r="W32651" s="75"/>
      <c r="AD32651" s="77"/>
    </row>
    <row r="32652" spans="16:30" ht="4.5" customHeight="1" x14ac:dyDescent="0.2">
      <c r="P32652" s="75"/>
      <c r="Q32652" s="75"/>
      <c r="W32652" s="75"/>
      <c r="AD32652" s="77"/>
    </row>
    <row r="32653" spans="16:30" ht="4.5" customHeight="1" x14ac:dyDescent="0.2">
      <c r="P32653" s="75"/>
      <c r="Q32653" s="75"/>
      <c r="W32653" s="75"/>
      <c r="AD32653" s="77"/>
    </row>
    <row r="32654" spans="16:30" ht="4.5" customHeight="1" x14ac:dyDescent="0.2">
      <c r="P32654" s="75"/>
      <c r="Q32654" s="75"/>
      <c r="W32654" s="75"/>
      <c r="AD32654" s="77"/>
    </row>
    <row r="32655" spans="16:30" ht="4.5" customHeight="1" x14ac:dyDescent="0.2">
      <c r="P32655" s="75"/>
      <c r="Q32655" s="75"/>
      <c r="W32655" s="75"/>
      <c r="AD32655" s="77"/>
    </row>
    <row r="32656" spans="16:30" ht="4.5" customHeight="1" x14ac:dyDescent="0.2">
      <c r="P32656" s="75"/>
      <c r="Q32656" s="75"/>
      <c r="W32656" s="75"/>
      <c r="AD32656" s="77"/>
    </row>
    <row r="32657" spans="16:30" ht="4.5" customHeight="1" x14ac:dyDescent="0.2">
      <c r="P32657" s="75"/>
      <c r="Q32657" s="75"/>
      <c r="W32657" s="75"/>
      <c r="AD32657" s="77"/>
    </row>
    <row r="32658" spans="16:30" ht="4.5" customHeight="1" x14ac:dyDescent="0.2">
      <c r="P32658" s="75"/>
      <c r="Q32658" s="75"/>
      <c r="W32658" s="75"/>
      <c r="AD32658" s="77"/>
    </row>
    <row r="32659" spans="16:30" ht="4.5" customHeight="1" x14ac:dyDescent="0.2">
      <c r="P32659" s="75"/>
      <c r="Q32659" s="75"/>
      <c r="W32659" s="75"/>
      <c r="AD32659" s="77"/>
    </row>
    <row r="32660" spans="16:30" ht="4.5" customHeight="1" x14ac:dyDescent="0.2">
      <c r="P32660" s="75"/>
      <c r="Q32660" s="75"/>
      <c r="W32660" s="75"/>
      <c r="AD32660" s="77"/>
    </row>
    <row r="32661" spans="16:30" ht="4.5" customHeight="1" x14ac:dyDescent="0.2">
      <c r="P32661" s="75"/>
      <c r="Q32661" s="75"/>
      <c r="W32661" s="75"/>
      <c r="AD32661" s="77"/>
    </row>
    <row r="32662" spans="16:30" ht="4.5" customHeight="1" x14ac:dyDescent="0.2">
      <c r="P32662" s="75"/>
      <c r="Q32662" s="75"/>
      <c r="W32662" s="75"/>
      <c r="AD32662" s="77"/>
    </row>
    <row r="32663" spans="16:30" ht="4.5" customHeight="1" x14ac:dyDescent="0.2">
      <c r="P32663" s="75"/>
      <c r="Q32663" s="75"/>
      <c r="W32663" s="75"/>
      <c r="AD32663" s="77"/>
    </row>
    <row r="32664" spans="16:30" ht="4.5" customHeight="1" x14ac:dyDescent="0.2">
      <c r="P32664" s="75"/>
      <c r="Q32664" s="75"/>
      <c r="W32664" s="75"/>
      <c r="AD32664" s="77"/>
    </row>
    <row r="32665" spans="16:30" ht="4.5" customHeight="1" x14ac:dyDescent="0.2">
      <c r="P32665" s="75"/>
      <c r="Q32665" s="75"/>
      <c r="W32665" s="75"/>
      <c r="AD32665" s="77"/>
    </row>
    <row r="32666" spans="16:30" ht="4.5" customHeight="1" x14ac:dyDescent="0.2">
      <c r="P32666" s="75"/>
      <c r="Q32666" s="75"/>
      <c r="W32666" s="75"/>
      <c r="AD32666" s="77"/>
    </row>
    <row r="32667" spans="16:30" ht="4.5" customHeight="1" x14ac:dyDescent="0.2">
      <c r="P32667" s="75"/>
      <c r="Q32667" s="75"/>
      <c r="W32667" s="75"/>
      <c r="AD32667" s="77"/>
    </row>
    <row r="32668" spans="16:30" ht="4.5" customHeight="1" x14ac:dyDescent="0.2">
      <c r="P32668" s="75"/>
      <c r="Q32668" s="75"/>
      <c r="W32668" s="75"/>
      <c r="AD32668" s="77"/>
    </row>
    <row r="32669" spans="16:30" ht="4.5" customHeight="1" x14ac:dyDescent="0.2">
      <c r="P32669" s="75"/>
      <c r="Q32669" s="75"/>
      <c r="W32669" s="75"/>
      <c r="AD32669" s="77"/>
    </row>
    <row r="32670" spans="16:30" ht="4.5" customHeight="1" x14ac:dyDescent="0.2">
      <c r="P32670" s="75"/>
      <c r="Q32670" s="75"/>
      <c r="W32670" s="75"/>
      <c r="AD32670" s="77"/>
    </row>
    <row r="32671" spans="16:30" ht="4.5" customHeight="1" x14ac:dyDescent="0.2">
      <c r="P32671" s="75"/>
      <c r="Q32671" s="75"/>
      <c r="W32671" s="75"/>
      <c r="AD32671" s="77"/>
    </row>
    <row r="32672" spans="16:30" ht="4.5" customHeight="1" x14ac:dyDescent="0.2">
      <c r="P32672" s="75"/>
      <c r="Q32672" s="75"/>
      <c r="W32672" s="75"/>
      <c r="AD32672" s="77"/>
    </row>
    <row r="32673" spans="16:30" ht="4.5" customHeight="1" x14ac:dyDescent="0.2">
      <c r="P32673" s="75"/>
      <c r="Q32673" s="75"/>
      <c r="W32673" s="75"/>
      <c r="AD32673" s="77"/>
    </row>
    <row r="32674" spans="16:30" ht="4.5" customHeight="1" x14ac:dyDescent="0.2">
      <c r="P32674" s="75"/>
      <c r="Q32674" s="75"/>
      <c r="W32674" s="75"/>
      <c r="AD32674" s="77"/>
    </row>
    <row r="32675" spans="16:30" ht="4.5" customHeight="1" x14ac:dyDescent="0.2">
      <c r="P32675" s="75"/>
      <c r="Q32675" s="75"/>
      <c r="W32675" s="75"/>
      <c r="AD32675" s="77"/>
    </row>
    <row r="32676" spans="16:30" ht="4.5" customHeight="1" x14ac:dyDescent="0.2">
      <c r="P32676" s="75"/>
      <c r="Q32676" s="75"/>
      <c r="W32676" s="75"/>
      <c r="AD32676" s="77"/>
    </row>
    <row r="32677" spans="16:30" ht="4.5" customHeight="1" x14ac:dyDescent="0.2">
      <c r="P32677" s="75"/>
      <c r="Q32677" s="75"/>
      <c r="W32677" s="75"/>
      <c r="AD32677" s="77"/>
    </row>
    <row r="32678" spans="16:30" ht="4.5" customHeight="1" x14ac:dyDescent="0.2">
      <c r="P32678" s="75"/>
      <c r="Q32678" s="75"/>
      <c r="W32678" s="75"/>
      <c r="AD32678" s="77"/>
    </row>
    <row r="32679" spans="16:30" ht="4.5" customHeight="1" x14ac:dyDescent="0.2">
      <c r="P32679" s="75"/>
      <c r="Q32679" s="75"/>
      <c r="W32679" s="75"/>
      <c r="AD32679" s="77"/>
    </row>
    <row r="32680" spans="16:30" ht="4.5" customHeight="1" x14ac:dyDescent="0.2">
      <c r="P32680" s="75"/>
      <c r="Q32680" s="75"/>
      <c r="W32680" s="75"/>
      <c r="AD32680" s="77"/>
    </row>
    <row r="32681" spans="16:30" ht="4.5" customHeight="1" x14ac:dyDescent="0.2">
      <c r="P32681" s="75"/>
      <c r="Q32681" s="75"/>
      <c r="W32681" s="75"/>
      <c r="AD32681" s="77"/>
    </row>
    <row r="32682" spans="16:30" ht="4.5" customHeight="1" x14ac:dyDescent="0.2">
      <c r="P32682" s="75"/>
      <c r="Q32682" s="75"/>
      <c r="W32682" s="75"/>
      <c r="AD32682" s="77"/>
    </row>
    <row r="32683" spans="16:30" ht="4.5" customHeight="1" x14ac:dyDescent="0.2">
      <c r="P32683" s="75"/>
      <c r="Q32683" s="75"/>
      <c r="W32683" s="75"/>
      <c r="AD32683" s="77"/>
    </row>
    <row r="32684" spans="16:30" ht="4.5" customHeight="1" x14ac:dyDescent="0.2">
      <c r="P32684" s="75"/>
      <c r="Q32684" s="75"/>
      <c r="W32684" s="75"/>
      <c r="AD32684" s="77"/>
    </row>
    <row r="32685" spans="16:30" ht="4.5" customHeight="1" x14ac:dyDescent="0.2">
      <c r="P32685" s="75"/>
      <c r="Q32685" s="75"/>
      <c r="W32685" s="75"/>
      <c r="AD32685" s="77"/>
    </row>
    <row r="32686" spans="16:30" ht="4.5" customHeight="1" x14ac:dyDescent="0.2">
      <c r="P32686" s="75"/>
      <c r="Q32686" s="75"/>
      <c r="W32686" s="75"/>
      <c r="AD32686" s="77"/>
    </row>
    <row r="32687" spans="16:30" ht="4.5" customHeight="1" x14ac:dyDescent="0.2">
      <c r="P32687" s="75"/>
      <c r="Q32687" s="75"/>
      <c r="W32687" s="75"/>
      <c r="AD32687" s="77"/>
    </row>
    <row r="32688" spans="16:30" ht="4.5" customHeight="1" x14ac:dyDescent="0.2">
      <c r="P32688" s="75"/>
      <c r="Q32688" s="75"/>
      <c r="W32688" s="75"/>
      <c r="AD32688" s="77"/>
    </row>
    <row r="32689" spans="16:30" ht="4.5" customHeight="1" x14ac:dyDescent="0.2">
      <c r="P32689" s="75"/>
      <c r="Q32689" s="75"/>
      <c r="W32689" s="75"/>
      <c r="AD32689" s="77"/>
    </row>
    <row r="32690" spans="16:30" ht="4.5" customHeight="1" x14ac:dyDescent="0.2">
      <c r="P32690" s="75"/>
      <c r="Q32690" s="75"/>
      <c r="W32690" s="75"/>
      <c r="AD32690" s="77"/>
    </row>
    <row r="32691" spans="16:30" ht="4.5" customHeight="1" x14ac:dyDescent="0.2">
      <c r="P32691" s="75"/>
      <c r="Q32691" s="75"/>
      <c r="W32691" s="75"/>
      <c r="AD32691" s="77"/>
    </row>
    <row r="32692" spans="16:30" ht="4.5" customHeight="1" x14ac:dyDescent="0.2">
      <c r="P32692" s="75"/>
      <c r="Q32692" s="75"/>
      <c r="W32692" s="75"/>
      <c r="AD32692" s="77"/>
    </row>
    <row r="32693" spans="16:30" ht="4.5" customHeight="1" x14ac:dyDescent="0.2">
      <c r="P32693" s="75"/>
      <c r="Q32693" s="75"/>
      <c r="W32693" s="75"/>
      <c r="AD32693" s="77"/>
    </row>
    <row r="32694" spans="16:30" ht="4.5" customHeight="1" x14ac:dyDescent="0.2">
      <c r="P32694" s="75"/>
      <c r="Q32694" s="75"/>
      <c r="W32694" s="75"/>
      <c r="AD32694" s="77"/>
    </row>
    <row r="32695" spans="16:30" ht="4.5" customHeight="1" x14ac:dyDescent="0.2">
      <c r="P32695" s="75"/>
      <c r="Q32695" s="75"/>
      <c r="W32695" s="75"/>
      <c r="AD32695" s="77"/>
    </row>
    <row r="32696" spans="16:30" ht="4.5" customHeight="1" x14ac:dyDescent="0.2">
      <c r="P32696" s="75"/>
      <c r="Q32696" s="75"/>
      <c r="W32696" s="75"/>
      <c r="AD32696" s="77"/>
    </row>
    <row r="32697" spans="16:30" ht="4.5" customHeight="1" x14ac:dyDescent="0.2">
      <c r="P32697" s="75"/>
      <c r="Q32697" s="75"/>
      <c r="W32697" s="75"/>
      <c r="AD32697" s="77"/>
    </row>
    <row r="32698" spans="16:30" ht="4.5" customHeight="1" x14ac:dyDescent="0.2">
      <c r="P32698" s="75"/>
      <c r="Q32698" s="75"/>
      <c r="W32698" s="75"/>
      <c r="AD32698" s="77"/>
    </row>
    <row r="32699" spans="16:30" ht="4.5" customHeight="1" x14ac:dyDescent="0.2">
      <c r="P32699" s="75"/>
      <c r="Q32699" s="75"/>
      <c r="W32699" s="75"/>
      <c r="AD32699" s="77"/>
    </row>
    <row r="32700" spans="16:30" ht="4.5" customHeight="1" x14ac:dyDescent="0.2">
      <c r="P32700" s="75"/>
      <c r="Q32700" s="75"/>
      <c r="W32700" s="75"/>
      <c r="AD32700" s="77"/>
    </row>
    <row r="32701" spans="16:30" ht="4.5" customHeight="1" x14ac:dyDescent="0.2">
      <c r="P32701" s="75"/>
      <c r="Q32701" s="75"/>
      <c r="W32701" s="75"/>
      <c r="AD32701" s="77"/>
    </row>
    <row r="32702" spans="16:30" ht="4.5" customHeight="1" x14ac:dyDescent="0.2">
      <c r="P32702" s="75"/>
      <c r="Q32702" s="75"/>
      <c r="W32702" s="75"/>
      <c r="AD32702" s="77"/>
    </row>
    <row r="32703" spans="16:30" ht="4.5" customHeight="1" x14ac:dyDescent="0.2">
      <c r="P32703" s="75"/>
      <c r="Q32703" s="75"/>
      <c r="W32703" s="75"/>
      <c r="AD32703" s="77"/>
    </row>
    <row r="32704" spans="16:30" ht="4.5" customHeight="1" x14ac:dyDescent="0.2">
      <c r="P32704" s="75"/>
      <c r="Q32704" s="75"/>
      <c r="W32704" s="75"/>
      <c r="AD32704" s="77"/>
    </row>
    <row r="32705" spans="16:30" ht="4.5" customHeight="1" x14ac:dyDescent="0.2">
      <c r="P32705" s="75"/>
      <c r="Q32705" s="75"/>
      <c r="W32705" s="75"/>
      <c r="AD32705" s="77"/>
    </row>
    <row r="32706" spans="16:30" ht="4.5" customHeight="1" x14ac:dyDescent="0.2">
      <c r="P32706" s="75"/>
      <c r="Q32706" s="75"/>
      <c r="W32706" s="75"/>
      <c r="AD32706" s="77"/>
    </row>
    <row r="32707" spans="16:30" ht="4.5" customHeight="1" x14ac:dyDescent="0.2">
      <c r="P32707" s="75"/>
      <c r="Q32707" s="75"/>
      <c r="W32707" s="75"/>
      <c r="AD32707" s="77"/>
    </row>
    <row r="32708" spans="16:30" ht="4.5" customHeight="1" x14ac:dyDescent="0.2">
      <c r="P32708" s="75"/>
      <c r="Q32708" s="75"/>
      <c r="W32708" s="75"/>
      <c r="AD32708" s="77"/>
    </row>
    <row r="32709" spans="16:30" ht="4.5" customHeight="1" x14ac:dyDescent="0.2">
      <c r="P32709" s="75"/>
      <c r="Q32709" s="75"/>
      <c r="W32709" s="75"/>
      <c r="AD32709" s="77"/>
    </row>
    <row r="32710" spans="16:30" ht="4.5" customHeight="1" x14ac:dyDescent="0.2">
      <c r="P32710" s="75"/>
      <c r="Q32710" s="75"/>
      <c r="W32710" s="75"/>
      <c r="AD32710" s="77"/>
    </row>
    <row r="32711" spans="16:30" ht="4.5" customHeight="1" x14ac:dyDescent="0.2">
      <c r="P32711" s="75"/>
      <c r="Q32711" s="75"/>
      <c r="W32711" s="75"/>
      <c r="AD32711" s="77"/>
    </row>
    <row r="32712" spans="16:30" ht="4.5" customHeight="1" x14ac:dyDescent="0.2">
      <c r="P32712" s="75"/>
      <c r="Q32712" s="75"/>
      <c r="W32712" s="75"/>
      <c r="AD32712" s="77"/>
    </row>
    <row r="32713" spans="16:30" ht="4.5" customHeight="1" x14ac:dyDescent="0.2">
      <c r="P32713" s="75"/>
      <c r="Q32713" s="75"/>
      <c r="W32713" s="75"/>
      <c r="AD32713" s="77"/>
    </row>
    <row r="32714" spans="16:30" ht="4.5" customHeight="1" x14ac:dyDescent="0.2">
      <c r="P32714" s="75"/>
      <c r="Q32714" s="75"/>
      <c r="W32714" s="75"/>
      <c r="AD32714" s="77"/>
    </row>
    <row r="32715" spans="16:30" ht="4.5" customHeight="1" x14ac:dyDescent="0.2">
      <c r="P32715" s="75"/>
      <c r="Q32715" s="75"/>
      <c r="W32715" s="75"/>
      <c r="AD32715" s="77"/>
    </row>
    <row r="32716" spans="16:30" ht="4.5" customHeight="1" x14ac:dyDescent="0.2">
      <c r="P32716" s="75"/>
      <c r="Q32716" s="75"/>
      <c r="W32716" s="75"/>
      <c r="AD32716" s="77"/>
    </row>
    <row r="32717" spans="16:30" ht="4.5" customHeight="1" x14ac:dyDescent="0.2">
      <c r="P32717" s="75"/>
      <c r="Q32717" s="75"/>
      <c r="W32717" s="75"/>
      <c r="AD32717" s="77"/>
    </row>
    <row r="32718" spans="16:30" ht="4.5" customHeight="1" x14ac:dyDescent="0.2">
      <c r="P32718" s="75"/>
      <c r="Q32718" s="75"/>
      <c r="W32718" s="75"/>
      <c r="AD32718" s="77"/>
    </row>
    <row r="32719" spans="16:30" ht="4.5" customHeight="1" x14ac:dyDescent="0.2">
      <c r="P32719" s="75"/>
      <c r="Q32719" s="75"/>
      <c r="W32719" s="75"/>
      <c r="AD32719" s="77"/>
    </row>
    <row r="32720" spans="16:30" ht="4.5" customHeight="1" x14ac:dyDescent="0.2">
      <c r="P32720" s="75"/>
      <c r="Q32720" s="75"/>
      <c r="W32720" s="75"/>
      <c r="AD32720" s="77"/>
    </row>
    <row r="32721" spans="16:30" ht="4.5" customHeight="1" x14ac:dyDescent="0.2">
      <c r="P32721" s="75"/>
      <c r="Q32721" s="75"/>
      <c r="W32721" s="75"/>
      <c r="AD32721" s="77"/>
    </row>
    <row r="32722" spans="16:30" ht="4.5" customHeight="1" x14ac:dyDescent="0.2">
      <c r="P32722" s="75"/>
      <c r="Q32722" s="75"/>
      <c r="W32722" s="75"/>
      <c r="AD32722" s="77"/>
    </row>
    <row r="32723" spans="16:30" ht="4.5" customHeight="1" x14ac:dyDescent="0.2">
      <c r="P32723" s="75"/>
      <c r="Q32723" s="75"/>
      <c r="W32723" s="75"/>
      <c r="AD32723" s="77"/>
    </row>
    <row r="32724" spans="16:30" ht="4.5" customHeight="1" x14ac:dyDescent="0.2">
      <c r="P32724" s="75"/>
      <c r="Q32724" s="75"/>
      <c r="W32724" s="75"/>
      <c r="AD32724" s="77"/>
    </row>
    <row r="32725" spans="16:30" ht="4.5" customHeight="1" x14ac:dyDescent="0.2">
      <c r="P32725" s="75"/>
      <c r="Q32725" s="75"/>
      <c r="W32725" s="75"/>
      <c r="AD32725" s="77"/>
    </row>
    <row r="32726" spans="16:30" ht="4.5" customHeight="1" x14ac:dyDescent="0.2">
      <c r="P32726" s="75"/>
      <c r="Q32726" s="75"/>
      <c r="W32726" s="75"/>
      <c r="AD32726" s="77"/>
    </row>
    <row r="32727" spans="16:30" ht="4.5" customHeight="1" x14ac:dyDescent="0.2">
      <c r="P32727" s="75"/>
      <c r="Q32727" s="75"/>
      <c r="W32727" s="75"/>
      <c r="AD32727" s="77"/>
    </row>
    <row r="32728" spans="16:30" ht="4.5" customHeight="1" x14ac:dyDescent="0.2">
      <c r="P32728" s="75"/>
      <c r="Q32728" s="75"/>
      <c r="W32728" s="75"/>
      <c r="AD32728" s="77"/>
    </row>
    <row r="32729" spans="16:30" ht="4.5" customHeight="1" x14ac:dyDescent="0.2">
      <c r="P32729" s="75"/>
      <c r="Q32729" s="75"/>
      <c r="W32729" s="75"/>
      <c r="AD32729" s="77"/>
    </row>
    <row r="32730" spans="16:30" ht="4.5" customHeight="1" x14ac:dyDescent="0.2">
      <c r="P32730" s="75"/>
      <c r="Q32730" s="75"/>
      <c r="W32730" s="75"/>
      <c r="AD32730" s="77"/>
    </row>
    <row r="32731" spans="16:30" ht="4.5" customHeight="1" x14ac:dyDescent="0.2">
      <c r="P32731" s="75"/>
      <c r="Q32731" s="75"/>
      <c r="W32731" s="75"/>
      <c r="AD32731" s="77"/>
    </row>
    <row r="32732" spans="16:30" ht="4.5" customHeight="1" x14ac:dyDescent="0.2">
      <c r="P32732" s="75"/>
      <c r="Q32732" s="75"/>
      <c r="W32732" s="75"/>
      <c r="AD32732" s="77"/>
    </row>
    <row r="32733" spans="16:30" ht="4.5" customHeight="1" x14ac:dyDescent="0.2">
      <c r="P32733" s="75"/>
      <c r="Q32733" s="75"/>
      <c r="W32733" s="75"/>
      <c r="AD32733" s="77"/>
    </row>
    <row r="32734" spans="16:30" ht="4.5" customHeight="1" x14ac:dyDescent="0.2">
      <c r="P32734" s="75"/>
      <c r="Q32734" s="75"/>
      <c r="W32734" s="75"/>
      <c r="AD32734" s="77"/>
    </row>
    <row r="32735" spans="16:30" ht="4.5" customHeight="1" x14ac:dyDescent="0.2">
      <c r="P32735" s="75"/>
      <c r="Q32735" s="75"/>
      <c r="W32735" s="75"/>
      <c r="AD32735" s="77"/>
    </row>
    <row r="32736" spans="16:30" ht="4.5" customHeight="1" x14ac:dyDescent="0.2">
      <c r="P32736" s="75"/>
      <c r="Q32736" s="75"/>
      <c r="W32736" s="75"/>
      <c r="AD32736" s="77"/>
    </row>
    <row r="32737" spans="16:30" ht="4.5" customHeight="1" x14ac:dyDescent="0.2">
      <c r="P32737" s="75"/>
      <c r="Q32737" s="75"/>
      <c r="W32737" s="75"/>
      <c r="AD32737" s="77"/>
    </row>
    <row r="32738" spans="16:30" ht="4.5" customHeight="1" x14ac:dyDescent="0.2">
      <c r="P32738" s="75"/>
      <c r="Q32738" s="75"/>
      <c r="W32738" s="75"/>
      <c r="AD32738" s="77"/>
    </row>
    <row r="32739" spans="16:30" ht="4.5" customHeight="1" x14ac:dyDescent="0.2">
      <c r="P32739" s="75"/>
      <c r="Q32739" s="75"/>
      <c r="W32739" s="75"/>
      <c r="AD32739" s="77"/>
    </row>
    <row r="32740" spans="16:30" ht="4.5" customHeight="1" x14ac:dyDescent="0.2">
      <c r="P32740" s="75"/>
      <c r="Q32740" s="75"/>
      <c r="W32740" s="75"/>
      <c r="AD32740" s="77"/>
    </row>
    <row r="32741" spans="16:30" ht="4.5" customHeight="1" x14ac:dyDescent="0.2">
      <c r="P32741" s="75"/>
      <c r="Q32741" s="75"/>
      <c r="W32741" s="75"/>
      <c r="AD32741" s="77"/>
    </row>
    <row r="32742" spans="16:30" ht="4.5" customHeight="1" x14ac:dyDescent="0.2">
      <c r="P32742" s="75"/>
      <c r="Q32742" s="75"/>
      <c r="W32742" s="75"/>
      <c r="AD32742" s="77"/>
    </row>
    <row r="32743" spans="16:30" ht="4.5" customHeight="1" x14ac:dyDescent="0.2">
      <c r="P32743" s="75"/>
      <c r="Q32743" s="75"/>
      <c r="W32743" s="75"/>
      <c r="AD32743" s="77"/>
    </row>
    <row r="32744" spans="16:30" ht="4.5" customHeight="1" x14ac:dyDescent="0.2">
      <c r="P32744" s="75"/>
      <c r="Q32744" s="75"/>
      <c r="W32744" s="75"/>
      <c r="AD32744" s="77"/>
    </row>
    <row r="32745" spans="16:30" ht="4.5" customHeight="1" x14ac:dyDescent="0.2">
      <c r="P32745" s="75"/>
      <c r="Q32745" s="75"/>
      <c r="W32745" s="75"/>
      <c r="AD32745" s="77"/>
    </row>
    <row r="32746" spans="16:30" ht="4.5" customHeight="1" x14ac:dyDescent="0.2">
      <c r="P32746" s="75"/>
      <c r="Q32746" s="75"/>
      <c r="W32746" s="75"/>
      <c r="AD32746" s="77"/>
    </row>
    <row r="32747" spans="16:30" ht="4.5" customHeight="1" x14ac:dyDescent="0.2">
      <c r="P32747" s="75"/>
      <c r="Q32747" s="75"/>
      <c r="W32747" s="75"/>
      <c r="AD32747" s="77"/>
    </row>
    <row r="32748" spans="16:30" ht="4.5" customHeight="1" x14ac:dyDescent="0.2">
      <c r="P32748" s="75"/>
      <c r="Q32748" s="75"/>
      <c r="W32748" s="75"/>
      <c r="AD32748" s="77"/>
    </row>
    <row r="32749" spans="16:30" ht="4.5" customHeight="1" x14ac:dyDescent="0.2">
      <c r="P32749" s="75"/>
      <c r="Q32749" s="75"/>
      <c r="W32749" s="75"/>
      <c r="AD32749" s="77"/>
    </row>
    <row r="32750" spans="16:30" ht="4.5" customHeight="1" x14ac:dyDescent="0.2">
      <c r="P32750" s="75"/>
      <c r="Q32750" s="75"/>
      <c r="W32750" s="75"/>
      <c r="AD32750" s="77"/>
    </row>
    <row r="32751" spans="16:30" ht="4.5" customHeight="1" x14ac:dyDescent="0.2">
      <c r="P32751" s="75"/>
      <c r="Q32751" s="75"/>
      <c r="W32751" s="75"/>
      <c r="AD32751" s="77"/>
    </row>
    <row r="32752" spans="16:30" ht="4.5" customHeight="1" x14ac:dyDescent="0.2">
      <c r="P32752" s="75"/>
      <c r="Q32752" s="75"/>
      <c r="W32752" s="75"/>
      <c r="AD32752" s="77"/>
    </row>
    <row r="32753" spans="16:30" ht="4.5" customHeight="1" x14ac:dyDescent="0.2">
      <c r="P32753" s="75"/>
      <c r="Q32753" s="75"/>
      <c r="W32753" s="75"/>
      <c r="AD32753" s="77"/>
    </row>
    <row r="32754" spans="16:30" ht="4.5" customHeight="1" x14ac:dyDescent="0.2">
      <c r="P32754" s="75"/>
      <c r="Q32754" s="75"/>
      <c r="W32754" s="75"/>
      <c r="AD32754" s="77"/>
    </row>
    <row r="32755" spans="16:30" ht="4.5" customHeight="1" x14ac:dyDescent="0.2">
      <c r="P32755" s="75"/>
      <c r="Q32755" s="75"/>
      <c r="W32755" s="75"/>
      <c r="AD32755" s="77"/>
    </row>
    <row r="32756" spans="16:30" ht="4.5" customHeight="1" x14ac:dyDescent="0.2">
      <c r="P32756" s="75"/>
      <c r="Q32756" s="75"/>
      <c r="W32756" s="75"/>
      <c r="AD32756" s="77"/>
    </row>
    <row r="32757" spans="16:30" ht="4.5" customHeight="1" x14ac:dyDescent="0.2">
      <c r="P32757" s="75"/>
      <c r="Q32757" s="75"/>
      <c r="W32757" s="75"/>
      <c r="AD32757" s="77"/>
    </row>
    <row r="32758" spans="16:30" ht="4.5" customHeight="1" x14ac:dyDescent="0.2">
      <c r="P32758" s="75"/>
      <c r="Q32758" s="75"/>
      <c r="W32758" s="75"/>
      <c r="AD32758" s="77"/>
    </row>
    <row r="32759" spans="16:30" ht="4.5" customHeight="1" x14ac:dyDescent="0.2">
      <c r="P32759" s="75"/>
      <c r="Q32759" s="75"/>
      <c r="W32759" s="75"/>
      <c r="AD32759" s="77"/>
    </row>
    <row r="32760" spans="16:30" ht="4.5" customHeight="1" x14ac:dyDescent="0.2">
      <c r="P32760" s="75"/>
      <c r="Q32760" s="75"/>
      <c r="W32760" s="75"/>
      <c r="AD32760" s="77"/>
    </row>
    <row r="32761" spans="16:30" ht="4.5" customHeight="1" x14ac:dyDescent="0.2">
      <c r="P32761" s="75"/>
      <c r="Q32761" s="75"/>
      <c r="W32761" s="75"/>
      <c r="AD32761" s="77"/>
    </row>
    <row r="32762" spans="16:30" ht="4.5" customHeight="1" x14ac:dyDescent="0.2">
      <c r="P32762" s="75"/>
      <c r="Q32762" s="75"/>
      <c r="W32762" s="75"/>
      <c r="AD32762" s="77"/>
    </row>
    <row r="32763" spans="16:30" ht="4.5" customHeight="1" x14ac:dyDescent="0.2">
      <c r="P32763" s="75"/>
      <c r="Q32763" s="75"/>
      <c r="W32763" s="75"/>
      <c r="AD32763" s="77"/>
    </row>
    <row r="32764" spans="16:30" ht="4.5" customHeight="1" x14ac:dyDescent="0.2">
      <c r="P32764" s="75"/>
      <c r="Q32764" s="75"/>
      <c r="W32764" s="75"/>
      <c r="AD32764" s="77"/>
    </row>
    <row r="32765" spans="16:30" ht="4.5" customHeight="1" x14ac:dyDescent="0.2">
      <c r="P32765" s="75"/>
      <c r="Q32765" s="75"/>
      <c r="W32765" s="75"/>
      <c r="AD32765" s="77"/>
    </row>
    <row r="32766" spans="16:30" ht="4.5" customHeight="1" x14ac:dyDescent="0.2">
      <c r="P32766" s="75"/>
      <c r="Q32766" s="75"/>
      <c r="W32766" s="75"/>
      <c r="AD32766" s="77"/>
    </row>
    <row r="32767" spans="16:30" ht="4.5" customHeight="1" x14ac:dyDescent="0.2">
      <c r="P32767" s="75"/>
      <c r="Q32767" s="75"/>
      <c r="W32767" s="75"/>
      <c r="AD32767" s="77"/>
    </row>
    <row r="32768" spans="16:30" ht="4.5" customHeight="1" x14ac:dyDescent="0.2">
      <c r="P32768" s="75"/>
      <c r="Q32768" s="75"/>
      <c r="W32768" s="75"/>
      <c r="AD32768" s="77"/>
    </row>
    <row r="32769" spans="16:30" ht="4.5" customHeight="1" x14ac:dyDescent="0.2">
      <c r="P32769" s="75"/>
      <c r="Q32769" s="75"/>
      <c r="W32769" s="75"/>
      <c r="AD32769" s="77"/>
    </row>
    <row r="32770" spans="16:30" ht="4.5" customHeight="1" x14ac:dyDescent="0.2">
      <c r="P32770" s="75"/>
      <c r="Q32770" s="75"/>
      <c r="W32770" s="75"/>
      <c r="AD32770" s="77"/>
    </row>
    <row r="32771" spans="16:30" ht="4.5" customHeight="1" x14ac:dyDescent="0.2">
      <c r="P32771" s="75"/>
      <c r="Q32771" s="75"/>
      <c r="W32771" s="75"/>
      <c r="AD32771" s="77"/>
    </row>
    <row r="32772" spans="16:30" ht="4.5" customHeight="1" x14ac:dyDescent="0.2">
      <c r="P32772" s="75"/>
      <c r="Q32772" s="75"/>
      <c r="W32772" s="75"/>
      <c r="AD32772" s="77"/>
    </row>
    <row r="32773" spans="16:30" ht="4.5" customHeight="1" x14ac:dyDescent="0.2">
      <c r="P32773" s="75"/>
      <c r="Q32773" s="75"/>
      <c r="W32773" s="75"/>
      <c r="AD32773" s="77"/>
    </row>
    <row r="32774" spans="16:30" ht="4.5" customHeight="1" x14ac:dyDescent="0.2">
      <c r="P32774" s="75"/>
      <c r="Q32774" s="75"/>
      <c r="W32774" s="75"/>
      <c r="AD32774" s="77"/>
    </row>
    <row r="32775" spans="16:30" ht="4.5" customHeight="1" x14ac:dyDescent="0.2">
      <c r="P32775" s="75"/>
      <c r="Q32775" s="75"/>
      <c r="W32775" s="75"/>
      <c r="AD32775" s="77"/>
    </row>
    <row r="32776" spans="16:30" ht="4.5" customHeight="1" x14ac:dyDescent="0.2">
      <c r="P32776" s="75"/>
      <c r="Q32776" s="75"/>
      <c r="W32776" s="75"/>
      <c r="AD32776" s="77"/>
    </row>
    <row r="32777" spans="16:30" ht="4.5" customHeight="1" x14ac:dyDescent="0.2">
      <c r="P32777" s="75"/>
      <c r="Q32777" s="75"/>
      <c r="W32777" s="75"/>
      <c r="AD32777" s="77"/>
    </row>
    <row r="32778" spans="16:30" ht="4.5" customHeight="1" x14ac:dyDescent="0.2">
      <c r="P32778" s="75"/>
      <c r="Q32778" s="75"/>
      <c r="W32778" s="75"/>
      <c r="AD32778" s="77"/>
    </row>
    <row r="32779" spans="16:30" ht="4.5" customHeight="1" x14ac:dyDescent="0.2">
      <c r="P32779" s="75"/>
      <c r="Q32779" s="75"/>
      <c r="W32779" s="75"/>
      <c r="AD32779" s="77"/>
    </row>
    <row r="32780" spans="16:30" ht="4.5" customHeight="1" x14ac:dyDescent="0.2">
      <c r="P32780" s="75"/>
      <c r="Q32780" s="75"/>
      <c r="W32780" s="75"/>
      <c r="AD32780" s="77"/>
    </row>
    <row r="32781" spans="16:30" ht="4.5" customHeight="1" x14ac:dyDescent="0.2">
      <c r="P32781" s="75"/>
      <c r="Q32781" s="75"/>
      <c r="W32781" s="75"/>
      <c r="AD32781" s="77"/>
    </row>
    <row r="32782" spans="16:30" ht="4.5" customHeight="1" x14ac:dyDescent="0.2">
      <c r="P32782" s="75"/>
      <c r="Q32782" s="75"/>
      <c r="W32782" s="75"/>
      <c r="AD32782" s="77"/>
    </row>
    <row r="32783" spans="16:30" ht="4.5" customHeight="1" x14ac:dyDescent="0.2">
      <c r="P32783" s="75"/>
      <c r="Q32783" s="75"/>
      <c r="W32783" s="75"/>
      <c r="AD32783" s="77"/>
    </row>
    <row r="32784" spans="16:30" ht="4.5" customHeight="1" x14ac:dyDescent="0.2">
      <c r="P32784" s="75"/>
      <c r="Q32784" s="75"/>
      <c r="W32784" s="75"/>
      <c r="AD32784" s="77"/>
    </row>
    <row r="32785" spans="16:30" ht="4.5" customHeight="1" x14ac:dyDescent="0.2">
      <c r="P32785" s="75"/>
      <c r="Q32785" s="75"/>
      <c r="W32785" s="75"/>
      <c r="AD32785" s="77"/>
    </row>
    <row r="32786" spans="16:30" ht="4.5" customHeight="1" x14ac:dyDescent="0.2">
      <c r="P32786" s="75"/>
      <c r="Q32786" s="75"/>
      <c r="W32786" s="75"/>
      <c r="AD32786" s="77"/>
    </row>
    <row r="32787" spans="16:30" ht="4.5" customHeight="1" x14ac:dyDescent="0.2">
      <c r="P32787" s="75"/>
      <c r="Q32787" s="75"/>
      <c r="W32787" s="75"/>
      <c r="AD32787" s="77"/>
    </row>
    <row r="32788" spans="16:30" ht="4.5" customHeight="1" x14ac:dyDescent="0.2">
      <c r="P32788" s="75"/>
      <c r="Q32788" s="75"/>
      <c r="W32788" s="75"/>
      <c r="AD32788" s="77"/>
    </row>
    <row r="32789" spans="16:30" ht="4.5" customHeight="1" x14ac:dyDescent="0.2">
      <c r="P32789" s="75"/>
      <c r="Q32789" s="75"/>
      <c r="W32789" s="75"/>
      <c r="AD32789" s="77"/>
    </row>
    <row r="32790" spans="16:30" ht="4.5" customHeight="1" x14ac:dyDescent="0.2">
      <c r="P32790" s="75"/>
      <c r="Q32790" s="75"/>
      <c r="W32790" s="75"/>
      <c r="AD32790" s="77"/>
    </row>
    <row r="32791" spans="16:30" ht="4.5" customHeight="1" x14ac:dyDescent="0.2">
      <c r="P32791" s="75"/>
      <c r="Q32791" s="75"/>
      <c r="W32791" s="75"/>
      <c r="AD32791" s="77"/>
    </row>
    <row r="32792" spans="16:30" ht="4.5" customHeight="1" x14ac:dyDescent="0.2">
      <c r="P32792" s="75"/>
      <c r="Q32792" s="75"/>
      <c r="W32792" s="75"/>
      <c r="AD32792" s="77"/>
    </row>
    <row r="32793" spans="16:30" ht="4.5" customHeight="1" x14ac:dyDescent="0.2">
      <c r="P32793" s="75"/>
      <c r="Q32793" s="75"/>
      <c r="W32793" s="75"/>
      <c r="AD32793" s="77"/>
    </row>
    <row r="32794" spans="16:30" ht="4.5" customHeight="1" x14ac:dyDescent="0.2">
      <c r="P32794" s="75"/>
      <c r="Q32794" s="75"/>
      <c r="W32794" s="75"/>
      <c r="AD32794" s="77"/>
    </row>
    <row r="32795" spans="16:30" ht="4.5" customHeight="1" x14ac:dyDescent="0.2">
      <c r="P32795" s="75"/>
      <c r="Q32795" s="75"/>
      <c r="W32795" s="75"/>
      <c r="AD32795" s="77"/>
    </row>
    <row r="32796" spans="16:30" ht="4.5" customHeight="1" x14ac:dyDescent="0.2">
      <c r="P32796" s="75"/>
      <c r="Q32796" s="75"/>
      <c r="W32796" s="75"/>
      <c r="AD32796" s="77"/>
    </row>
    <row r="32797" spans="16:30" ht="4.5" customHeight="1" x14ac:dyDescent="0.2">
      <c r="P32797" s="75"/>
      <c r="Q32797" s="75"/>
      <c r="W32797" s="75"/>
      <c r="AD32797" s="77"/>
    </row>
    <row r="32798" spans="16:30" ht="4.5" customHeight="1" x14ac:dyDescent="0.2">
      <c r="P32798" s="75"/>
      <c r="Q32798" s="75"/>
      <c r="W32798" s="75"/>
      <c r="AD32798" s="77"/>
    </row>
    <row r="32799" spans="16:30" ht="4.5" customHeight="1" x14ac:dyDescent="0.2">
      <c r="P32799" s="75"/>
      <c r="Q32799" s="75"/>
      <c r="W32799" s="75"/>
      <c r="AD32799" s="77"/>
    </row>
    <row r="32800" spans="16:30" ht="4.5" customHeight="1" x14ac:dyDescent="0.2">
      <c r="P32800" s="75"/>
      <c r="Q32800" s="75"/>
      <c r="W32800" s="75"/>
      <c r="AD32800" s="77"/>
    </row>
    <row r="32801" spans="16:30" ht="4.5" customHeight="1" x14ac:dyDescent="0.2">
      <c r="P32801" s="75"/>
      <c r="Q32801" s="75"/>
      <c r="W32801" s="75"/>
      <c r="AD32801" s="77"/>
    </row>
    <row r="32802" spans="16:30" ht="4.5" customHeight="1" x14ac:dyDescent="0.2">
      <c r="P32802" s="75"/>
      <c r="Q32802" s="75"/>
      <c r="W32802" s="75"/>
      <c r="AD32802" s="77"/>
    </row>
    <row r="32803" spans="16:30" ht="4.5" customHeight="1" x14ac:dyDescent="0.2">
      <c r="P32803" s="75"/>
      <c r="Q32803" s="75"/>
      <c r="W32803" s="75"/>
      <c r="AD32803" s="77"/>
    </row>
    <row r="32804" spans="16:30" ht="4.5" customHeight="1" x14ac:dyDescent="0.2">
      <c r="P32804" s="75"/>
      <c r="Q32804" s="75"/>
      <c r="W32804" s="75"/>
      <c r="AD32804" s="77"/>
    </row>
    <row r="32805" spans="16:30" ht="4.5" customHeight="1" x14ac:dyDescent="0.2">
      <c r="P32805" s="75"/>
      <c r="Q32805" s="75"/>
      <c r="W32805" s="75"/>
      <c r="AD32805" s="77"/>
    </row>
    <row r="32806" spans="16:30" ht="4.5" customHeight="1" x14ac:dyDescent="0.2">
      <c r="P32806" s="75"/>
      <c r="Q32806" s="75"/>
      <c r="W32806" s="75"/>
      <c r="AD32806" s="77"/>
    </row>
    <row r="32807" spans="16:30" ht="4.5" customHeight="1" x14ac:dyDescent="0.2">
      <c r="P32807" s="75"/>
      <c r="Q32807" s="75"/>
      <c r="W32807" s="75"/>
      <c r="AD32807" s="77"/>
    </row>
    <row r="32808" spans="16:30" ht="4.5" customHeight="1" x14ac:dyDescent="0.2">
      <c r="P32808" s="75"/>
      <c r="Q32808" s="75"/>
      <c r="W32808" s="75"/>
      <c r="AD32808" s="77"/>
    </row>
    <row r="32809" spans="16:30" ht="4.5" customHeight="1" x14ac:dyDescent="0.2">
      <c r="P32809" s="75"/>
      <c r="Q32809" s="75"/>
      <c r="W32809" s="75"/>
      <c r="AD32809" s="77"/>
    </row>
    <row r="32810" spans="16:30" ht="4.5" customHeight="1" x14ac:dyDescent="0.2">
      <c r="P32810" s="75"/>
      <c r="Q32810" s="75"/>
      <c r="W32810" s="75"/>
      <c r="AD32810" s="77"/>
    </row>
    <row r="32811" spans="16:30" ht="4.5" customHeight="1" x14ac:dyDescent="0.2">
      <c r="P32811" s="75"/>
      <c r="Q32811" s="75"/>
      <c r="W32811" s="75"/>
      <c r="AD32811" s="77"/>
    </row>
    <row r="32812" spans="16:30" ht="4.5" customHeight="1" x14ac:dyDescent="0.2">
      <c r="P32812" s="75"/>
      <c r="Q32812" s="75"/>
      <c r="W32812" s="75"/>
      <c r="AD32812" s="77"/>
    </row>
    <row r="32813" spans="16:30" ht="4.5" customHeight="1" x14ac:dyDescent="0.2">
      <c r="P32813" s="75"/>
      <c r="Q32813" s="75"/>
      <c r="W32813" s="75"/>
      <c r="AD32813" s="77"/>
    </row>
    <row r="32814" spans="16:30" ht="4.5" customHeight="1" x14ac:dyDescent="0.2">
      <c r="P32814" s="75"/>
      <c r="Q32814" s="75"/>
      <c r="W32814" s="75"/>
      <c r="AD32814" s="77"/>
    </row>
    <row r="32815" spans="16:30" ht="4.5" customHeight="1" x14ac:dyDescent="0.2">
      <c r="P32815" s="75"/>
      <c r="Q32815" s="75"/>
      <c r="W32815" s="75"/>
      <c r="AD32815" s="77"/>
    </row>
    <row r="32816" spans="16:30" ht="4.5" customHeight="1" x14ac:dyDescent="0.2">
      <c r="P32816" s="75"/>
      <c r="Q32816" s="75"/>
      <c r="W32816" s="75"/>
      <c r="AD32816" s="77"/>
    </row>
    <row r="32817" spans="16:30" ht="4.5" customHeight="1" x14ac:dyDescent="0.2">
      <c r="P32817" s="75"/>
      <c r="Q32817" s="75"/>
      <c r="W32817" s="75"/>
      <c r="AD32817" s="77"/>
    </row>
    <row r="32818" spans="16:30" ht="4.5" customHeight="1" x14ac:dyDescent="0.2">
      <c r="P32818" s="75"/>
      <c r="Q32818" s="75"/>
      <c r="W32818" s="75"/>
      <c r="AD32818" s="77"/>
    </row>
    <row r="32819" spans="16:30" ht="4.5" customHeight="1" x14ac:dyDescent="0.2">
      <c r="P32819" s="75"/>
      <c r="Q32819" s="75"/>
      <c r="W32819" s="75"/>
      <c r="AD32819" s="77"/>
    </row>
    <row r="32820" spans="16:30" ht="4.5" customHeight="1" x14ac:dyDescent="0.2">
      <c r="P32820" s="75"/>
      <c r="Q32820" s="75"/>
      <c r="W32820" s="75"/>
      <c r="AD32820" s="77"/>
    </row>
    <row r="32821" spans="16:30" ht="4.5" customHeight="1" x14ac:dyDescent="0.2">
      <c r="P32821" s="75"/>
      <c r="Q32821" s="75"/>
      <c r="W32821" s="75"/>
      <c r="AD32821" s="77"/>
    </row>
    <row r="32822" spans="16:30" ht="4.5" customHeight="1" x14ac:dyDescent="0.2">
      <c r="P32822" s="75"/>
      <c r="Q32822" s="75"/>
      <c r="W32822" s="75"/>
      <c r="AD32822" s="77"/>
    </row>
    <row r="32823" spans="16:30" ht="4.5" customHeight="1" x14ac:dyDescent="0.2">
      <c r="P32823" s="75"/>
      <c r="Q32823" s="75"/>
      <c r="W32823" s="75"/>
      <c r="AD32823" s="77"/>
    </row>
    <row r="32824" spans="16:30" ht="4.5" customHeight="1" x14ac:dyDescent="0.2">
      <c r="P32824" s="75"/>
      <c r="Q32824" s="75"/>
      <c r="W32824" s="75"/>
      <c r="AD32824" s="77"/>
    </row>
    <row r="32825" spans="16:30" ht="4.5" customHeight="1" x14ac:dyDescent="0.2">
      <c r="P32825" s="75"/>
      <c r="Q32825" s="75"/>
      <c r="W32825" s="75"/>
      <c r="AD32825" s="77"/>
    </row>
    <row r="32826" spans="16:30" ht="4.5" customHeight="1" x14ac:dyDescent="0.2">
      <c r="P32826" s="75"/>
      <c r="Q32826" s="75"/>
      <c r="W32826" s="75"/>
      <c r="AD32826" s="77"/>
    </row>
    <row r="32827" spans="16:30" ht="4.5" customHeight="1" x14ac:dyDescent="0.2">
      <c r="P32827" s="75"/>
      <c r="Q32827" s="75"/>
      <c r="W32827" s="75"/>
      <c r="AD32827" s="77"/>
    </row>
    <row r="32828" spans="16:30" ht="4.5" customHeight="1" x14ac:dyDescent="0.2">
      <c r="P32828" s="75"/>
      <c r="Q32828" s="75"/>
      <c r="W32828" s="75"/>
      <c r="AD32828" s="77"/>
    </row>
    <row r="32829" spans="16:30" ht="4.5" customHeight="1" x14ac:dyDescent="0.2">
      <c r="P32829" s="75"/>
      <c r="Q32829" s="75"/>
      <c r="W32829" s="75"/>
      <c r="AD32829" s="77"/>
    </row>
    <row r="32830" spans="16:30" ht="4.5" customHeight="1" x14ac:dyDescent="0.2">
      <c r="P32830" s="75"/>
      <c r="Q32830" s="75"/>
      <c r="W32830" s="75"/>
      <c r="AD32830" s="77"/>
    </row>
    <row r="32831" spans="16:30" ht="4.5" customHeight="1" x14ac:dyDescent="0.2">
      <c r="P32831" s="75"/>
      <c r="Q32831" s="75"/>
      <c r="W32831" s="75"/>
      <c r="AD32831" s="77"/>
    </row>
    <row r="32832" spans="16:30" ht="4.5" customHeight="1" x14ac:dyDescent="0.2">
      <c r="P32832" s="75"/>
      <c r="Q32832" s="75"/>
      <c r="W32832" s="75"/>
      <c r="AD32832" s="77"/>
    </row>
    <row r="32833" spans="16:30" ht="4.5" customHeight="1" x14ac:dyDescent="0.2">
      <c r="P32833" s="75"/>
      <c r="Q32833" s="75"/>
      <c r="W32833" s="75"/>
      <c r="AD32833" s="77"/>
    </row>
    <row r="32834" spans="16:30" ht="4.5" customHeight="1" x14ac:dyDescent="0.2">
      <c r="P32834" s="75"/>
      <c r="Q32834" s="75"/>
      <c r="W32834" s="75"/>
      <c r="AD32834" s="77"/>
    </row>
    <row r="32835" spans="16:30" ht="4.5" customHeight="1" x14ac:dyDescent="0.2">
      <c r="P32835" s="75"/>
      <c r="Q32835" s="75"/>
      <c r="W32835" s="75"/>
      <c r="AD32835" s="77"/>
    </row>
    <row r="32836" spans="16:30" ht="4.5" customHeight="1" x14ac:dyDescent="0.2">
      <c r="P32836" s="75"/>
      <c r="Q32836" s="75"/>
      <c r="W32836" s="75"/>
      <c r="AD32836" s="77"/>
    </row>
    <row r="32837" spans="16:30" ht="4.5" customHeight="1" x14ac:dyDescent="0.2">
      <c r="P32837" s="75"/>
      <c r="Q32837" s="75"/>
      <c r="W32837" s="75"/>
      <c r="AD32837" s="77"/>
    </row>
    <row r="32838" spans="16:30" ht="4.5" customHeight="1" x14ac:dyDescent="0.2">
      <c r="P32838" s="75"/>
      <c r="Q32838" s="75"/>
      <c r="W32838" s="75"/>
      <c r="AD32838" s="77"/>
    </row>
    <row r="32839" spans="16:30" ht="4.5" customHeight="1" x14ac:dyDescent="0.2">
      <c r="P32839" s="75"/>
      <c r="Q32839" s="75"/>
      <c r="W32839" s="75"/>
      <c r="AD32839" s="77"/>
    </row>
    <row r="32840" spans="16:30" ht="4.5" customHeight="1" x14ac:dyDescent="0.2">
      <c r="P32840" s="75"/>
      <c r="Q32840" s="75"/>
      <c r="W32840" s="75"/>
      <c r="AD32840" s="77"/>
    </row>
    <row r="32841" spans="16:30" ht="4.5" customHeight="1" x14ac:dyDescent="0.2">
      <c r="P32841" s="75"/>
      <c r="Q32841" s="75"/>
      <c r="W32841" s="75"/>
      <c r="AD32841" s="77"/>
    </row>
    <row r="32842" spans="16:30" ht="4.5" customHeight="1" x14ac:dyDescent="0.2">
      <c r="P32842" s="75"/>
      <c r="Q32842" s="75"/>
      <c r="W32842" s="75"/>
      <c r="AD32842" s="77"/>
    </row>
    <row r="32843" spans="16:30" ht="4.5" customHeight="1" x14ac:dyDescent="0.2">
      <c r="P32843" s="75"/>
      <c r="Q32843" s="75"/>
      <c r="W32843" s="75"/>
      <c r="AD32843" s="77"/>
    </row>
    <row r="32844" spans="16:30" ht="4.5" customHeight="1" x14ac:dyDescent="0.2">
      <c r="P32844" s="75"/>
      <c r="Q32844" s="75"/>
      <c r="W32844" s="75"/>
      <c r="AD32844" s="77"/>
    </row>
    <row r="32845" spans="16:30" ht="4.5" customHeight="1" x14ac:dyDescent="0.2">
      <c r="P32845" s="75"/>
      <c r="Q32845" s="75"/>
      <c r="W32845" s="75"/>
      <c r="AD32845" s="77"/>
    </row>
    <row r="32846" spans="16:30" ht="4.5" customHeight="1" x14ac:dyDescent="0.2">
      <c r="P32846" s="75"/>
      <c r="Q32846" s="75"/>
      <c r="W32846" s="75"/>
      <c r="AD32846" s="77"/>
    </row>
    <row r="32847" spans="16:30" ht="4.5" customHeight="1" x14ac:dyDescent="0.2">
      <c r="P32847" s="75"/>
      <c r="Q32847" s="75"/>
      <c r="W32847" s="75"/>
      <c r="AD32847" s="77"/>
    </row>
    <row r="32848" spans="16:30" ht="4.5" customHeight="1" x14ac:dyDescent="0.2">
      <c r="P32848" s="75"/>
      <c r="Q32848" s="75"/>
      <c r="W32848" s="75"/>
      <c r="AD32848" s="77"/>
    </row>
    <row r="32849" spans="16:30" ht="4.5" customHeight="1" x14ac:dyDescent="0.2">
      <c r="P32849" s="75"/>
      <c r="Q32849" s="75"/>
      <c r="W32849" s="75"/>
      <c r="AD32849" s="77"/>
    </row>
    <row r="32850" spans="16:30" ht="4.5" customHeight="1" x14ac:dyDescent="0.2">
      <c r="P32850" s="75"/>
      <c r="Q32850" s="75"/>
      <c r="W32850" s="75"/>
      <c r="AD32850" s="77"/>
    </row>
    <row r="32851" spans="16:30" ht="4.5" customHeight="1" x14ac:dyDescent="0.2">
      <c r="P32851" s="75"/>
      <c r="Q32851" s="75"/>
      <c r="W32851" s="75"/>
      <c r="AD32851" s="77"/>
    </row>
    <row r="32852" spans="16:30" ht="4.5" customHeight="1" x14ac:dyDescent="0.2">
      <c r="P32852" s="75"/>
      <c r="Q32852" s="75"/>
      <c r="W32852" s="75"/>
      <c r="AD32852" s="77"/>
    </row>
    <row r="32853" spans="16:30" ht="4.5" customHeight="1" x14ac:dyDescent="0.2">
      <c r="P32853" s="75"/>
      <c r="Q32853" s="75"/>
      <c r="W32853" s="75"/>
      <c r="AD32853" s="77"/>
    </row>
    <row r="32854" spans="16:30" ht="4.5" customHeight="1" x14ac:dyDescent="0.2">
      <c r="P32854" s="75"/>
      <c r="Q32854" s="75"/>
      <c r="W32854" s="75"/>
      <c r="AD32854" s="77"/>
    </row>
    <row r="32855" spans="16:30" ht="4.5" customHeight="1" x14ac:dyDescent="0.2">
      <c r="P32855" s="75"/>
      <c r="Q32855" s="75"/>
      <c r="W32855" s="75"/>
      <c r="AD32855" s="77"/>
    </row>
    <row r="32856" spans="16:30" ht="4.5" customHeight="1" x14ac:dyDescent="0.2">
      <c r="P32856" s="75"/>
      <c r="Q32856" s="75"/>
      <c r="W32856" s="75"/>
      <c r="AD32856" s="77"/>
    </row>
    <row r="32857" spans="16:30" ht="4.5" customHeight="1" x14ac:dyDescent="0.2">
      <c r="P32857" s="75"/>
      <c r="Q32857" s="75"/>
      <c r="W32857" s="75"/>
      <c r="AD32857" s="77"/>
    </row>
    <row r="32858" spans="16:30" ht="4.5" customHeight="1" x14ac:dyDescent="0.2">
      <c r="P32858" s="75"/>
      <c r="Q32858" s="75"/>
      <c r="W32858" s="75"/>
      <c r="AD32858" s="77"/>
    </row>
    <row r="32859" spans="16:30" ht="4.5" customHeight="1" x14ac:dyDescent="0.2">
      <c r="P32859" s="75"/>
      <c r="Q32859" s="75"/>
      <c r="W32859" s="75"/>
      <c r="AD32859" s="77"/>
    </row>
    <row r="32860" spans="16:30" ht="4.5" customHeight="1" x14ac:dyDescent="0.2">
      <c r="P32860" s="75"/>
      <c r="Q32860" s="75"/>
      <c r="W32860" s="75"/>
      <c r="AD32860" s="77"/>
    </row>
    <row r="32861" spans="16:30" ht="4.5" customHeight="1" x14ac:dyDescent="0.2">
      <c r="P32861" s="75"/>
      <c r="Q32861" s="75"/>
      <c r="W32861" s="75"/>
      <c r="AD32861" s="77"/>
    </row>
    <row r="32862" spans="16:30" ht="4.5" customHeight="1" x14ac:dyDescent="0.2">
      <c r="P32862" s="75"/>
      <c r="Q32862" s="75"/>
      <c r="W32862" s="75"/>
      <c r="AD32862" s="77"/>
    </row>
    <row r="32863" spans="16:30" ht="4.5" customHeight="1" x14ac:dyDescent="0.2">
      <c r="P32863" s="75"/>
      <c r="Q32863" s="75"/>
      <c r="W32863" s="75"/>
      <c r="AD32863" s="77"/>
    </row>
    <row r="32864" spans="16:30" ht="4.5" customHeight="1" x14ac:dyDescent="0.2">
      <c r="P32864" s="75"/>
      <c r="Q32864" s="75"/>
      <c r="W32864" s="75"/>
      <c r="AD32864" s="77"/>
    </row>
    <row r="32865" spans="16:30" ht="4.5" customHeight="1" x14ac:dyDescent="0.2">
      <c r="P32865" s="75"/>
      <c r="Q32865" s="75"/>
      <c r="W32865" s="75"/>
      <c r="AD32865" s="77"/>
    </row>
    <row r="32866" spans="16:30" ht="4.5" customHeight="1" x14ac:dyDescent="0.2">
      <c r="P32866" s="75"/>
      <c r="Q32866" s="75"/>
      <c r="W32866" s="75"/>
      <c r="AD32866" s="77"/>
    </row>
    <row r="32867" spans="16:30" ht="4.5" customHeight="1" x14ac:dyDescent="0.2">
      <c r="P32867" s="75"/>
      <c r="Q32867" s="75"/>
      <c r="W32867" s="75"/>
      <c r="AD32867" s="77"/>
    </row>
    <row r="32868" spans="16:30" ht="4.5" customHeight="1" x14ac:dyDescent="0.2">
      <c r="P32868" s="75"/>
      <c r="Q32868" s="75"/>
      <c r="W32868" s="75"/>
      <c r="AD32868" s="77"/>
    </row>
    <row r="32869" spans="16:30" ht="4.5" customHeight="1" x14ac:dyDescent="0.2">
      <c r="P32869" s="75"/>
      <c r="Q32869" s="75"/>
      <c r="W32869" s="75"/>
      <c r="AD32869" s="77"/>
    </row>
    <row r="32870" spans="16:30" ht="4.5" customHeight="1" x14ac:dyDescent="0.2">
      <c r="P32870" s="75"/>
      <c r="Q32870" s="75"/>
      <c r="W32870" s="75"/>
      <c r="AD32870" s="77"/>
    </row>
    <row r="32871" spans="16:30" ht="4.5" customHeight="1" x14ac:dyDescent="0.2">
      <c r="P32871" s="75"/>
      <c r="Q32871" s="75"/>
      <c r="W32871" s="75"/>
      <c r="AD32871" s="77"/>
    </row>
    <row r="32872" spans="16:30" ht="4.5" customHeight="1" x14ac:dyDescent="0.2">
      <c r="P32872" s="75"/>
      <c r="Q32872" s="75"/>
      <c r="W32872" s="75"/>
      <c r="AD32872" s="77"/>
    </row>
    <row r="32873" spans="16:30" ht="4.5" customHeight="1" x14ac:dyDescent="0.2">
      <c r="P32873" s="75"/>
      <c r="Q32873" s="75"/>
      <c r="W32873" s="75"/>
      <c r="AD32873" s="77"/>
    </row>
    <row r="32874" spans="16:30" ht="4.5" customHeight="1" x14ac:dyDescent="0.2">
      <c r="P32874" s="75"/>
      <c r="Q32874" s="75"/>
      <c r="W32874" s="75"/>
      <c r="AD32874" s="77"/>
    </row>
    <row r="32875" spans="16:30" ht="4.5" customHeight="1" x14ac:dyDescent="0.2">
      <c r="P32875" s="75"/>
      <c r="Q32875" s="75"/>
      <c r="W32875" s="75"/>
      <c r="AD32875" s="77"/>
    </row>
    <row r="32876" spans="16:30" ht="4.5" customHeight="1" x14ac:dyDescent="0.2">
      <c r="P32876" s="75"/>
      <c r="Q32876" s="75"/>
      <c r="W32876" s="75"/>
      <c r="AD32876" s="77"/>
    </row>
    <row r="32877" spans="16:30" ht="4.5" customHeight="1" x14ac:dyDescent="0.2">
      <c r="P32877" s="75"/>
      <c r="Q32877" s="75"/>
      <c r="W32877" s="75"/>
      <c r="AD32877" s="77"/>
    </row>
    <row r="32878" spans="16:30" ht="4.5" customHeight="1" x14ac:dyDescent="0.2">
      <c r="P32878" s="75"/>
      <c r="Q32878" s="75"/>
      <c r="W32878" s="75"/>
      <c r="AD32878" s="77"/>
    </row>
    <row r="32879" spans="16:30" ht="4.5" customHeight="1" x14ac:dyDescent="0.2">
      <c r="P32879" s="75"/>
      <c r="Q32879" s="75"/>
      <c r="W32879" s="75"/>
      <c r="AD32879" s="77"/>
    </row>
    <row r="32880" spans="16:30" ht="4.5" customHeight="1" x14ac:dyDescent="0.2">
      <c r="P32880" s="75"/>
      <c r="Q32880" s="75"/>
      <c r="W32880" s="75"/>
      <c r="AD32880" s="77"/>
    </row>
    <row r="32881" spans="16:30" ht="4.5" customHeight="1" x14ac:dyDescent="0.2">
      <c r="P32881" s="75"/>
      <c r="Q32881" s="75"/>
      <c r="W32881" s="75"/>
      <c r="AD32881" s="77"/>
    </row>
    <row r="32882" spans="16:30" ht="4.5" customHeight="1" x14ac:dyDescent="0.2">
      <c r="P32882" s="75"/>
      <c r="Q32882" s="75"/>
      <c r="W32882" s="75"/>
      <c r="AD32882" s="77"/>
    </row>
    <row r="32883" spans="16:30" ht="4.5" customHeight="1" x14ac:dyDescent="0.2">
      <c r="P32883" s="75"/>
      <c r="Q32883" s="75"/>
      <c r="W32883" s="75"/>
      <c r="AD32883" s="77"/>
    </row>
    <row r="32884" spans="16:30" ht="4.5" customHeight="1" x14ac:dyDescent="0.2">
      <c r="P32884" s="75"/>
      <c r="Q32884" s="75"/>
      <c r="W32884" s="75"/>
      <c r="AD32884" s="77"/>
    </row>
    <row r="32885" spans="16:30" ht="4.5" customHeight="1" x14ac:dyDescent="0.2">
      <c r="P32885" s="75"/>
      <c r="Q32885" s="75"/>
      <c r="W32885" s="75"/>
      <c r="AD32885" s="77"/>
    </row>
    <row r="32886" spans="16:30" ht="4.5" customHeight="1" x14ac:dyDescent="0.2">
      <c r="P32886" s="75"/>
      <c r="Q32886" s="75"/>
      <c r="W32886" s="75"/>
      <c r="AD32886" s="77"/>
    </row>
    <row r="32887" spans="16:30" ht="4.5" customHeight="1" x14ac:dyDescent="0.2">
      <c r="P32887" s="75"/>
      <c r="Q32887" s="75"/>
      <c r="W32887" s="75"/>
      <c r="AD32887" s="77"/>
    </row>
    <row r="32888" spans="16:30" ht="4.5" customHeight="1" x14ac:dyDescent="0.2">
      <c r="P32888" s="75"/>
      <c r="Q32888" s="75"/>
      <c r="W32888" s="75"/>
      <c r="AD32888" s="77"/>
    </row>
    <row r="32889" spans="16:30" ht="4.5" customHeight="1" x14ac:dyDescent="0.2">
      <c r="P32889" s="75"/>
      <c r="Q32889" s="75"/>
      <c r="W32889" s="75"/>
      <c r="AD32889" s="77"/>
    </row>
    <row r="32890" spans="16:30" ht="4.5" customHeight="1" x14ac:dyDescent="0.2">
      <c r="P32890" s="75"/>
      <c r="Q32890" s="75"/>
      <c r="W32890" s="75"/>
      <c r="AD32890" s="77"/>
    </row>
    <row r="32891" spans="16:30" ht="4.5" customHeight="1" x14ac:dyDescent="0.2">
      <c r="P32891" s="75"/>
      <c r="Q32891" s="75"/>
      <c r="W32891" s="75"/>
      <c r="AD32891" s="77"/>
    </row>
    <row r="32892" spans="16:30" ht="4.5" customHeight="1" x14ac:dyDescent="0.2">
      <c r="P32892" s="75"/>
      <c r="Q32892" s="75"/>
      <c r="W32892" s="75"/>
      <c r="AD32892" s="77"/>
    </row>
    <row r="32893" spans="16:30" ht="4.5" customHeight="1" x14ac:dyDescent="0.2">
      <c r="P32893" s="75"/>
      <c r="Q32893" s="75"/>
      <c r="W32893" s="75"/>
      <c r="AD32893" s="77"/>
    </row>
    <row r="32894" spans="16:30" ht="4.5" customHeight="1" x14ac:dyDescent="0.2">
      <c r="P32894" s="75"/>
      <c r="Q32894" s="75"/>
      <c r="W32894" s="75"/>
      <c r="AD32894" s="77"/>
    </row>
    <row r="32895" spans="16:30" ht="4.5" customHeight="1" x14ac:dyDescent="0.2">
      <c r="P32895" s="75"/>
      <c r="Q32895" s="75"/>
      <c r="W32895" s="75"/>
      <c r="AD32895" s="77"/>
    </row>
    <row r="32896" spans="16:30" ht="4.5" customHeight="1" x14ac:dyDescent="0.2">
      <c r="P32896" s="75"/>
      <c r="Q32896" s="75"/>
      <c r="W32896" s="75"/>
      <c r="AD32896" s="77"/>
    </row>
    <row r="32897" spans="16:30" ht="4.5" customHeight="1" x14ac:dyDescent="0.2">
      <c r="P32897" s="75"/>
      <c r="Q32897" s="75"/>
      <c r="W32897" s="75"/>
      <c r="AD32897" s="77"/>
    </row>
    <row r="32898" spans="16:30" ht="4.5" customHeight="1" x14ac:dyDescent="0.2">
      <c r="P32898" s="75"/>
      <c r="Q32898" s="75"/>
      <c r="W32898" s="75"/>
      <c r="AD32898" s="77"/>
    </row>
    <row r="32899" spans="16:30" ht="4.5" customHeight="1" x14ac:dyDescent="0.2">
      <c r="P32899" s="75"/>
      <c r="Q32899" s="75"/>
      <c r="W32899" s="75"/>
      <c r="AD32899" s="77"/>
    </row>
    <row r="32900" spans="16:30" ht="4.5" customHeight="1" x14ac:dyDescent="0.2">
      <c r="P32900" s="75"/>
      <c r="Q32900" s="75"/>
      <c r="W32900" s="75"/>
      <c r="AD32900" s="77"/>
    </row>
    <row r="32901" spans="16:30" ht="4.5" customHeight="1" x14ac:dyDescent="0.2">
      <c r="P32901" s="75"/>
      <c r="Q32901" s="75"/>
      <c r="W32901" s="75"/>
      <c r="AD32901" s="77"/>
    </row>
    <row r="32902" spans="16:30" ht="4.5" customHeight="1" x14ac:dyDescent="0.2">
      <c r="P32902" s="75"/>
      <c r="Q32902" s="75"/>
      <c r="W32902" s="75"/>
      <c r="AD32902" s="77"/>
    </row>
    <row r="32903" spans="16:30" ht="4.5" customHeight="1" x14ac:dyDescent="0.2">
      <c r="P32903" s="75"/>
      <c r="Q32903" s="75"/>
      <c r="W32903" s="75"/>
      <c r="AD32903" s="77"/>
    </row>
    <row r="32904" spans="16:30" ht="4.5" customHeight="1" x14ac:dyDescent="0.2">
      <c r="P32904" s="75"/>
      <c r="Q32904" s="75"/>
      <c r="W32904" s="75"/>
      <c r="AD32904" s="77"/>
    </row>
    <row r="32905" spans="16:30" ht="4.5" customHeight="1" x14ac:dyDescent="0.2">
      <c r="P32905" s="75"/>
      <c r="Q32905" s="75"/>
      <c r="W32905" s="75"/>
      <c r="AD32905" s="77"/>
    </row>
    <row r="32906" spans="16:30" ht="4.5" customHeight="1" x14ac:dyDescent="0.2">
      <c r="P32906" s="75"/>
      <c r="Q32906" s="75"/>
      <c r="W32906" s="75"/>
      <c r="AD32906" s="77"/>
    </row>
    <row r="32907" spans="16:30" ht="4.5" customHeight="1" x14ac:dyDescent="0.2">
      <c r="P32907" s="75"/>
      <c r="Q32907" s="75"/>
      <c r="W32907" s="75"/>
      <c r="AD32907" s="77"/>
    </row>
    <row r="32908" spans="16:30" ht="4.5" customHeight="1" x14ac:dyDescent="0.2">
      <c r="P32908" s="75"/>
      <c r="Q32908" s="75"/>
      <c r="W32908" s="75"/>
      <c r="AD32908" s="77"/>
    </row>
    <row r="32909" spans="16:30" ht="4.5" customHeight="1" x14ac:dyDescent="0.2">
      <c r="P32909" s="75"/>
      <c r="Q32909" s="75"/>
      <c r="W32909" s="75"/>
      <c r="AD32909" s="77"/>
    </row>
    <row r="32910" spans="16:30" ht="4.5" customHeight="1" x14ac:dyDescent="0.2">
      <c r="P32910" s="75"/>
      <c r="Q32910" s="75"/>
      <c r="W32910" s="75"/>
      <c r="AD32910" s="77"/>
    </row>
    <row r="32911" spans="16:30" ht="4.5" customHeight="1" x14ac:dyDescent="0.2">
      <c r="P32911" s="75"/>
      <c r="Q32911" s="75"/>
      <c r="W32911" s="75"/>
      <c r="AD32911" s="77"/>
    </row>
    <row r="32912" spans="16:30" ht="4.5" customHeight="1" x14ac:dyDescent="0.2">
      <c r="P32912" s="75"/>
      <c r="Q32912" s="75"/>
      <c r="W32912" s="75"/>
      <c r="AD32912" s="77"/>
    </row>
    <row r="32913" spans="16:30" ht="4.5" customHeight="1" x14ac:dyDescent="0.2">
      <c r="P32913" s="75"/>
      <c r="Q32913" s="75"/>
      <c r="W32913" s="75"/>
      <c r="AD32913" s="77"/>
    </row>
    <row r="32914" spans="16:30" ht="4.5" customHeight="1" x14ac:dyDescent="0.2">
      <c r="P32914" s="75"/>
      <c r="Q32914" s="75"/>
      <c r="W32914" s="75"/>
      <c r="AD32914" s="77"/>
    </row>
    <row r="32915" spans="16:30" ht="4.5" customHeight="1" x14ac:dyDescent="0.2">
      <c r="P32915" s="75"/>
      <c r="Q32915" s="75"/>
      <c r="W32915" s="75"/>
      <c r="AD32915" s="77"/>
    </row>
    <row r="32916" spans="16:30" ht="4.5" customHeight="1" x14ac:dyDescent="0.2">
      <c r="P32916" s="75"/>
      <c r="Q32916" s="75"/>
      <c r="W32916" s="75"/>
      <c r="AD32916" s="77"/>
    </row>
    <row r="32917" spans="16:30" ht="4.5" customHeight="1" x14ac:dyDescent="0.2">
      <c r="P32917" s="75"/>
      <c r="Q32917" s="75"/>
      <c r="W32917" s="75"/>
      <c r="AD32917" s="77"/>
    </row>
    <row r="32918" spans="16:30" ht="4.5" customHeight="1" x14ac:dyDescent="0.2">
      <c r="P32918" s="75"/>
      <c r="Q32918" s="75"/>
      <c r="W32918" s="75"/>
      <c r="AD32918" s="77"/>
    </row>
    <row r="32919" spans="16:30" ht="4.5" customHeight="1" x14ac:dyDescent="0.2">
      <c r="P32919" s="75"/>
      <c r="Q32919" s="75"/>
      <c r="W32919" s="75"/>
      <c r="AD32919" s="77"/>
    </row>
    <row r="32920" spans="16:30" ht="4.5" customHeight="1" x14ac:dyDescent="0.2">
      <c r="P32920" s="75"/>
      <c r="Q32920" s="75"/>
      <c r="W32920" s="75"/>
      <c r="AD32920" s="77"/>
    </row>
    <row r="32921" spans="16:30" ht="4.5" customHeight="1" x14ac:dyDescent="0.2">
      <c r="P32921" s="75"/>
      <c r="Q32921" s="75"/>
      <c r="W32921" s="75"/>
      <c r="AD32921" s="77"/>
    </row>
    <row r="32922" spans="16:30" ht="4.5" customHeight="1" x14ac:dyDescent="0.2">
      <c r="P32922" s="75"/>
      <c r="Q32922" s="75"/>
      <c r="W32922" s="75"/>
      <c r="AD32922" s="77"/>
    </row>
    <row r="32923" spans="16:30" ht="4.5" customHeight="1" x14ac:dyDescent="0.2">
      <c r="P32923" s="75"/>
      <c r="Q32923" s="75"/>
      <c r="W32923" s="75"/>
      <c r="AD32923" s="77"/>
    </row>
    <row r="32924" spans="16:30" ht="4.5" customHeight="1" x14ac:dyDescent="0.2">
      <c r="P32924" s="75"/>
      <c r="Q32924" s="75"/>
      <c r="W32924" s="75"/>
      <c r="AD32924" s="77"/>
    </row>
    <row r="32925" spans="16:30" ht="4.5" customHeight="1" x14ac:dyDescent="0.2">
      <c r="P32925" s="75"/>
      <c r="Q32925" s="75"/>
      <c r="W32925" s="75"/>
      <c r="AD32925" s="77"/>
    </row>
    <row r="32926" spans="16:30" ht="4.5" customHeight="1" x14ac:dyDescent="0.2">
      <c r="P32926" s="75"/>
      <c r="Q32926" s="75"/>
      <c r="W32926" s="75"/>
      <c r="AD32926" s="77"/>
    </row>
    <row r="32927" spans="16:30" ht="4.5" customHeight="1" x14ac:dyDescent="0.2">
      <c r="P32927" s="75"/>
      <c r="Q32927" s="75"/>
      <c r="W32927" s="75"/>
      <c r="AD32927" s="77"/>
    </row>
    <row r="32928" spans="16:30" ht="4.5" customHeight="1" x14ac:dyDescent="0.2">
      <c r="P32928" s="75"/>
      <c r="Q32928" s="75"/>
      <c r="W32928" s="75"/>
      <c r="AD32928" s="77"/>
    </row>
    <row r="32929" spans="16:30" ht="4.5" customHeight="1" x14ac:dyDescent="0.2">
      <c r="P32929" s="75"/>
      <c r="Q32929" s="75"/>
      <c r="W32929" s="75"/>
      <c r="AD32929" s="77"/>
    </row>
    <row r="32930" spans="16:30" ht="4.5" customHeight="1" x14ac:dyDescent="0.2">
      <c r="P32930" s="75"/>
      <c r="Q32930" s="75"/>
      <c r="W32930" s="75"/>
      <c r="AD32930" s="77"/>
    </row>
    <row r="32931" spans="16:30" ht="4.5" customHeight="1" x14ac:dyDescent="0.2">
      <c r="P32931" s="75"/>
      <c r="Q32931" s="75"/>
      <c r="W32931" s="75"/>
      <c r="AD32931" s="77"/>
    </row>
    <row r="32932" spans="16:30" ht="4.5" customHeight="1" x14ac:dyDescent="0.2">
      <c r="P32932" s="75"/>
      <c r="Q32932" s="75"/>
      <c r="W32932" s="75"/>
      <c r="AD32932" s="77"/>
    </row>
    <row r="32933" spans="16:30" ht="4.5" customHeight="1" x14ac:dyDescent="0.2">
      <c r="P32933" s="75"/>
      <c r="Q32933" s="75"/>
      <c r="W32933" s="75"/>
      <c r="AD32933" s="77"/>
    </row>
    <row r="32934" spans="16:30" ht="4.5" customHeight="1" x14ac:dyDescent="0.2">
      <c r="P32934" s="75"/>
      <c r="Q32934" s="75"/>
      <c r="W32934" s="75"/>
      <c r="AD32934" s="77"/>
    </row>
    <row r="32935" spans="16:30" ht="4.5" customHeight="1" x14ac:dyDescent="0.2">
      <c r="P32935" s="75"/>
      <c r="Q32935" s="75"/>
      <c r="W32935" s="75"/>
      <c r="AD32935" s="77"/>
    </row>
    <row r="32936" spans="16:30" ht="4.5" customHeight="1" x14ac:dyDescent="0.2">
      <c r="P32936" s="75"/>
      <c r="Q32936" s="75"/>
      <c r="W32936" s="75"/>
      <c r="AD32936" s="77"/>
    </row>
    <row r="32937" spans="16:30" ht="4.5" customHeight="1" x14ac:dyDescent="0.2">
      <c r="P32937" s="75"/>
      <c r="Q32937" s="75"/>
      <c r="W32937" s="75"/>
      <c r="AD32937" s="77"/>
    </row>
    <row r="32938" spans="16:30" ht="4.5" customHeight="1" x14ac:dyDescent="0.2">
      <c r="P32938" s="75"/>
      <c r="Q32938" s="75"/>
      <c r="W32938" s="75"/>
      <c r="AD32938" s="77"/>
    </row>
    <row r="32939" spans="16:30" ht="4.5" customHeight="1" x14ac:dyDescent="0.2">
      <c r="P32939" s="75"/>
      <c r="Q32939" s="75"/>
      <c r="W32939" s="75"/>
      <c r="AD32939" s="77"/>
    </row>
    <row r="32940" spans="16:30" ht="4.5" customHeight="1" x14ac:dyDescent="0.2">
      <c r="P32940" s="75"/>
      <c r="Q32940" s="75"/>
      <c r="W32940" s="75"/>
      <c r="AD32940" s="77"/>
    </row>
    <row r="32941" spans="16:30" ht="4.5" customHeight="1" x14ac:dyDescent="0.2">
      <c r="P32941" s="75"/>
      <c r="Q32941" s="75"/>
      <c r="W32941" s="75"/>
      <c r="AD32941" s="77"/>
    </row>
    <row r="32942" spans="16:30" ht="4.5" customHeight="1" x14ac:dyDescent="0.2">
      <c r="P32942" s="75"/>
      <c r="Q32942" s="75"/>
      <c r="W32942" s="75"/>
      <c r="AD32942" s="77"/>
    </row>
    <row r="32943" spans="16:30" ht="4.5" customHeight="1" x14ac:dyDescent="0.2">
      <c r="P32943" s="75"/>
      <c r="Q32943" s="75"/>
      <c r="W32943" s="75"/>
      <c r="AD32943" s="77"/>
    </row>
    <row r="32944" spans="16:30" ht="4.5" customHeight="1" x14ac:dyDescent="0.2">
      <c r="P32944" s="75"/>
      <c r="Q32944" s="75"/>
      <c r="W32944" s="75"/>
      <c r="AD32944" s="77"/>
    </row>
    <row r="32945" spans="16:30" ht="4.5" customHeight="1" x14ac:dyDescent="0.2">
      <c r="P32945" s="75"/>
      <c r="Q32945" s="75"/>
      <c r="W32945" s="75"/>
      <c r="AD32945" s="77"/>
    </row>
    <row r="32946" spans="16:30" ht="4.5" customHeight="1" x14ac:dyDescent="0.2">
      <c r="P32946" s="75"/>
      <c r="Q32946" s="75"/>
      <c r="W32946" s="75"/>
      <c r="AD32946" s="77"/>
    </row>
    <row r="32947" spans="16:30" ht="4.5" customHeight="1" x14ac:dyDescent="0.2">
      <c r="P32947" s="75"/>
      <c r="Q32947" s="75"/>
      <c r="W32947" s="75"/>
      <c r="AD32947" s="77"/>
    </row>
    <row r="32948" spans="16:30" ht="4.5" customHeight="1" x14ac:dyDescent="0.2">
      <c r="P32948" s="75"/>
      <c r="Q32948" s="75"/>
      <c r="W32948" s="75"/>
      <c r="AD32948" s="77"/>
    </row>
    <row r="32949" spans="16:30" ht="4.5" customHeight="1" x14ac:dyDescent="0.2">
      <c r="P32949" s="75"/>
      <c r="Q32949" s="75"/>
      <c r="W32949" s="75"/>
      <c r="AD32949" s="77"/>
    </row>
    <row r="32950" spans="16:30" ht="4.5" customHeight="1" x14ac:dyDescent="0.2">
      <c r="P32950" s="75"/>
      <c r="Q32950" s="75"/>
      <c r="W32950" s="75"/>
      <c r="AD32950" s="77"/>
    </row>
    <row r="32951" spans="16:30" ht="4.5" customHeight="1" x14ac:dyDescent="0.2">
      <c r="P32951" s="75"/>
      <c r="Q32951" s="75"/>
      <c r="W32951" s="75"/>
      <c r="AD32951" s="77"/>
    </row>
    <row r="32952" spans="16:30" ht="4.5" customHeight="1" x14ac:dyDescent="0.2">
      <c r="P32952" s="75"/>
      <c r="Q32952" s="75"/>
      <c r="W32952" s="75"/>
      <c r="AD32952" s="77"/>
    </row>
    <row r="32953" spans="16:30" ht="4.5" customHeight="1" x14ac:dyDescent="0.2">
      <c r="P32953" s="75"/>
      <c r="Q32953" s="75"/>
      <c r="W32953" s="75"/>
      <c r="AD32953" s="77"/>
    </row>
    <row r="32954" spans="16:30" ht="4.5" customHeight="1" x14ac:dyDescent="0.2">
      <c r="P32954" s="75"/>
      <c r="Q32954" s="75"/>
      <c r="W32954" s="75"/>
      <c r="AD32954" s="77"/>
    </row>
    <row r="32955" spans="16:30" ht="4.5" customHeight="1" x14ac:dyDescent="0.2">
      <c r="P32955" s="75"/>
      <c r="Q32955" s="75"/>
      <c r="W32955" s="75"/>
      <c r="AD32955" s="77"/>
    </row>
    <row r="32956" spans="16:30" ht="4.5" customHeight="1" x14ac:dyDescent="0.2">
      <c r="P32956" s="75"/>
      <c r="Q32956" s="75"/>
      <c r="W32956" s="75"/>
      <c r="AD32956" s="77"/>
    </row>
    <row r="32957" spans="16:30" ht="4.5" customHeight="1" x14ac:dyDescent="0.2">
      <c r="P32957" s="75"/>
      <c r="Q32957" s="75"/>
      <c r="W32957" s="75"/>
      <c r="AD32957" s="77"/>
    </row>
    <row r="32958" spans="16:30" ht="4.5" customHeight="1" x14ac:dyDescent="0.2">
      <c r="P32958" s="75"/>
      <c r="Q32958" s="75"/>
      <c r="W32958" s="75"/>
      <c r="AD32958" s="77"/>
    </row>
    <row r="32959" spans="16:30" ht="4.5" customHeight="1" x14ac:dyDescent="0.2">
      <c r="P32959" s="75"/>
      <c r="Q32959" s="75"/>
      <c r="W32959" s="75"/>
      <c r="AD32959" s="77"/>
    </row>
    <row r="32960" spans="16:30" ht="4.5" customHeight="1" x14ac:dyDescent="0.2">
      <c r="P32960" s="75"/>
      <c r="Q32960" s="75"/>
      <c r="W32960" s="75"/>
      <c r="AD32960" s="77"/>
    </row>
    <row r="32961" spans="16:30" ht="4.5" customHeight="1" x14ac:dyDescent="0.2">
      <c r="P32961" s="75"/>
      <c r="Q32961" s="75"/>
      <c r="W32961" s="75"/>
      <c r="AD32961" s="77"/>
    </row>
    <row r="32962" spans="16:30" ht="4.5" customHeight="1" x14ac:dyDescent="0.2">
      <c r="P32962" s="75"/>
      <c r="Q32962" s="75"/>
      <c r="W32962" s="75"/>
      <c r="AD32962" s="77"/>
    </row>
    <row r="32963" spans="16:30" ht="4.5" customHeight="1" x14ac:dyDescent="0.2">
      <c r="P32963" s="75"/>
      <c r="Q32963" s="75"/>
      <c r="W32963" s="75"/>
      <c r="AD32963" s="77"/>
    </row>
    <row r="32964" spans="16:30" ht="4.5" customHeight="1" x14ac:dyDescent="0.2">
      <c r="P32964" s="75"/>
      <c r="Q32964" s="75"/>
      <c r="W32964" s="75"/>
      <c r="AD32964" s="77"/>
    </row>
    <row r="32965" spans="16:30" ht="4.5" customHeight="1" x14ac:dyDescent="0.2">
      <c r="P32965" s="75"/>
      <c r="Q32965" s="75"/>
      <c r="W32965" s="75"/>
      <c r="AD32965" s="77"/>
    </row>
    <row r="32966" spans="16:30" ht="4.5" customHeight="1" x14ac:dyDescent="0.2">
      <c r="P32966" s="75"/>
      <c r="Q32966" s="75"/>
      <c r="W32966" s="75"/>
      <c r="AD32966" s="77"/>
    </row>
    <row r="32967" spans="16:30" ht="4.5" customHeight="1" x14ac:dyDescent="0.2">
      <c r="P32967" s="75"/>
      <c r="Q32967" s="75"/>
      <c r="W32967" s="75"/>
      <c r="AD32967" s="77"/>
    </row>
    <row r="32968" spans="16:30" ht="4.5" customHeight="1" x14ac:dyDescent="0.2">
      <c r="P32968" s="75"/>
      <c r="Q32968" s="75"/>
      <c r="W32968" s="75"/>
      <c r="AD32968" s="77"/>
    </row>
    <row r="32969" spans="16:30" ht="4.5" customHeight="1" x14ac:dyDescent="0.2">
      <c r="P32969" s="75"/>
      <c r="Q32969" s="75"/>
      <c r="W32969" s="75"/>
      <c r="AD32969" s="77"/>
    </row>
    <row r="32970" spans="16:30" ht="4.5" customHeight="1" x14ac:dyDescent="0.2">
      <c r="P32970" s="75"/>
      <c r="Q32970" s="75"/>
      <c r="W32970" s="75"/>
      <c r="AD32970" s="77"/>
    </row>
    <row r="32971" spans="16:30" ht="4.5" customHeight="1" x14ac:dyDescent="0.2">
      <c r="P32971" s="75"/>
      <c r="Q32971" s="75"/>
      <c r="W32971" s="75"/>
      <c r="AD32971" s="77"/>
    </row>
    <row r="32972" spans="16:30" ht="4.5" customHeight="1" x14ac:dyDescent="0.2">
      <c r="P32972" s="75"/>
      <c r="Q32972" s="75"/>
      <c r="W32972" s="75"/>
      <c r="AD32972" s="77"/>
    </row>
    <row r="32973" spans="16:30" ht="4.5" customHeight="1" x14ac:dyDescent="0.2">
      <c r="P32973" s="75"/>
      <c r="Q32973" s="75"/>
      <c r="W32973" s="75"/>
      <c r="AD32973" s="77"/>
    </row>
    <row r="32974" spans="16:30" ht="4.5" customHeight="1" x14ac:dyDescent="0.2">
      <c r="P32974" s="75"/>
      <c r="Q32974" s="75"/>
      <c r="W32974" s="75"/>
      <c r="AD32974" s="77"/>
    </row>
    <row r="32975" spans="16:30" ht="4.5" customHeight="1" x14ac:dyDescent="0.2">
      <c r="P32975" s="75"/>
      <c r="Q32975" s="75"/>
      <c r="W32975" s="75"/>
      <c r="AD32975" s="77"/>
    </row>
    <row r="32976" spans="16:30" ht="4.5" customHeight="1" x14ac:dyDescent="0.2">
      <c r="P32976" s="75"/>
      <c r="Q32976" s="75"/>
      <c r="W32976" s="75"/>
      <c r="AD32976" s="77"/>
    </row>
    <row r="32977" spans="16:30" ht="4.5" customHeight="1" x14ac:dyDescent="0.2">
      <c r="P32977" s="75"/>
      <c r="Q32977" s="75"/>
      <c r="W32977" s="75"/>
      <c r="AD32977" s="77"/>
    </row>
    <row r="32978" spans="16:30" ht="4.5" customHeight="1" x14ac:dyDescent="0.2">
      <c r="P32978" s="75"/>
      <c r="Q32978" s="75"/>
      <c r="W32978" s="75"/>
      <c r="AD32978" s="77"/>
    </row>
    <row r="32979" spans="16:30" ht="4.5" customHeight="1" x14ac:dyDescent="0.2">
      <c r="P32979" s="75"/>
      <c r="Q32979" s="75"/>
      <c r="W32979" s="75"/>
      <c r="AD32979" s="77"/>
    </row>
    <row r="32980" spans="16:30" ht="4.5" customHeight="1" x14ac:dyDescent="0.2">
      <c r="P32980" s="75"/>
      <c r="Q32980" s="75"/>
      <c r="W32980" s="75"/>
      <c r="AD32980" s="77"/>
    </row>
    <row r="32981" spans="16:30" ht="4.5" customHeight="1" x14ac:dyDescent="0.2">
      <c r="P32981" s="75"/>
      <c r="Q32981" s="75"/>
      <c r="W32981" s="75"/>
      <c r="AD32981" s="77"/>
    </row>
    <row r="32982" spans="16:30" ht="4.5" customHeight="1" x14ac:dyDescent="0.2">
      <c r="P32982" s="75"/>
      <c r="Q32982" s="75"/>
      <c r="W32982" s="75"/>
      <c r="AD32982" s="77"/>
    </row>
    <row r="32983" spans="16:30" ht="4.5" customHeight="1" x14ac:dyDescent="0.2">
      <c r="P32983" s="75"/>
      <c r="Q32983" s="75"/>
      <c r="W32983" s="75"/>
      <c r="AD32983" s="77"/>
    </row>
    <row r="32984" spans="16:30" ht="4.5" customHeight="1" x14ac:dyDescent="0.2">
      <c r="P32984" s="75"/>
      <c r="Q32984" s="75"/>
      <c r="W32984" s="75"/>
      <c r="AD32984" s="77"/>
    </row>
    <row r="32985" spans="16:30" ht="4.5" customHeight="1" x14ac:dyDescent="0.2">
      <c r="P32985" s="75"/>
      <c r="Q32985" s="75"/>
      <c r="W32985" s="75"/>
      <c r="AD32985" s="77"/>
    </row>
    <row r="32986" spans="16:30" ht="4.5" customHeight="1" x14ac:dyDescent="0.2">
      <c r="P32986" s="75"/>
      <c r="Q32986" s="75"/>
      <c r="W32986" s="75"/>
      <c r="AD32986" s="77"/>
    </row>
    <row r="32987" spans="16:30" ht="4.5" customHeight="1" x14ac:dyDescent="0.2">
      <c r="P32987" s="75"/>
      <c r="Q32987" s="75"/>
      <c r="W32987" s="75"/>
      <c r="AD32987" s="77"/>
    </row>
    <row r="32988" spans="16:30" ht="4.5" customHeight="1" x14ac:dyDescent="0.2">
      <c r="P32988" s="75"/>
      <c r="Q32988" s="75"/>
      <c r="W32988" s="75"/>
      <c r="AD32988" s="77"/>
    </row>
    <row r="32989" spans="16:30" ht="4.5" customHeight="1" x14ac:dyDescent="0.2">
      <c r="P32989" s="75"/>
      <c r="Q32989" s="75"/>
      <c r="W32989" s="75"/>
      <c r="AD32989" s="77"/>
    </row>
    <row r="32990" spans="16:30" ht="4.5" customHeight="1" x14ac:dyDescent="0.2">
      <c r="P32990" s="75"/>
      <c r="Q32990" s="75"/>
      <c r="W32990" s="75"/>
      <c r="AD32990" s="77"/>
    </row>
    <row r="32991" spans="16:30" ht="4.5" customHeight="1" x14ac:dyDescent="0.2">
      <c r="P32991" s="75"/>
      <c r="Q32991" s="75"/>
      <c r="W32991" s="75"/>
      <c r="AD32991" s="77"/>
    </row>
    <row r="32992" spans="16:30" ht="4.5" customHeight="1" x14ac:dyDescent="0.2">
      <c r="P32992" s="75"/>
      <c r="Q32992" s="75"/>
      <c r="W32992" s="75"/>
      <c r="AD32992" s="77"/>
    </row>
    <row r="32993" spans="16:30" ht="4.5" customHeight="1" x14ac:dyDescent="0.2">
      <c r="P32993" s="75"/>
      <c r="Q32993" s="75"/>
      <c r="W32993" s="75"/>
      <c r="AD32993" s="77"/>
    </row>
    <row r="32994" spans="16:30" ht="4.5" customHeight="1" x14ac:dyDescent="0.2">
      <c r="P32994" s="75"/>
      <c r="Q32994" s="75"/>
      <c r="W32994" s="75"/>
      <c r="AD32994" s="77"/>
    </row>
    <row r="32995" spans="16:30" ht="4.5" customHeight="1" x14ac:dyDescent="0.2">
      <c r="P32995" s="75"/>
      <c r="Q32995" s="75"/>
      <c r="W32995" s="75"/>
      <c r="AD32995" s="77"/>
    </row>
    <row r="32996" spans="16:30" ht="4.5" customHeight="1" x14ac:dyDescent="0.2">
      <c r="P32996" s="75"/>
      <c r="Q32996" s="75"/>
      <c r="W32996" s="75"/>
      <c r="AD32996" s="77"/>
    </row>
    <row r="32997" spans="16:30" ht="4.5" customHeight="1" x14ac:dyDescent="0.2">
      <c r="P32997" s="75"/>
      <c r="Q32997" s="75"/>
      <c r="W32997" s="75"/>
      <c r="AD32997" s="77"/>
    </row>
    <row r="32998" spans="16:30" ht="4.5" customHeight="1" x14ac:dyDescent="0.2">
      <c r="P32998" s="75"/>
      <c r="Q32998" s="75"/>
      <c r="W32998" s="75"/>
      <c r="AD32998" s="77"/>
    </row>
    <row r="32999" spans="16:30" ht="4.5" customHeight="1" x14ac:dyDescent="0.2">
      <c r="P32999" s="75"/>
      <c r="Q32999" s="75"/>
      <c r="W32999" s="75"/>
      <c r="AD32999" s="77"/>
    </row>
    <row r="33000" spans="16:30" ht="4.5" customHeight="1" x14ac:dyDescent="0.2">
      <c r="P33000" s="75"/>
      <c r="Q33000" s="75"/>
      <c r="W33000" s="75"/>
      <c r="AD33000" s="77"/>
    </row>
    <row r="33001" spans="16:30" ht="4.5" customHeight="1" x14ac:dyDescent="0.2">
      <c r="P33001" s="75"/>
      <c r="Q33001" s="75"/>
      <c r="W33001" s="75"/>
      <c r="AD33001" s="77"/>
    </row>
    <row r="33002" spans="16:30" ht="4.5" customHeight="1" x14ac:dyDescent="0.2">
      <c r="P33002" s="75"/>
      <c r="Q33002" s="75"/>
      <c r="W33002" s="75"/>
      <c r="AD33002" s="77"/>
    </row>
    <row r="33003" spans="16:30" ht="4.5" customHeight="1" x14ac:dyDescent="0.2">
      <c r="P33003" s="75"/>
      <c r="Q33003" s="75"/>
      <c r="W33003" s="75"/>
      <c r="AD33003" s="77"/>
    </row>
    <row r="33004" spans="16:30" ht="4.5" customHeight="1" x14ac:dyDescent="0.2">
      <c r="P33004" s="75"/>
      <c r="Q33004" s="75"/>
      <c r="W33004" s="75"/>
      <c r="AD33004" s="77"/>
    </row>
    <row r="33005" spans="16:30" ht="4.5" customHeight="1" x14ac:dyDescent="0.2">
      <c r="P33005" s="75"/>
      <c r="Q33005" s="75"/>
      <c r="W33005" s="75"/>
      <c r="AD33005" s="77"/>
    </row>
    <row r="33006" spans="16:30" ht="4.5" customHeight="1" x14ac:dyDescent="0.2">
      <c r="P33006" s="75"/>
      <c r="Q33006" s="75"/>
      <c r="W33006" s="75"/>
      <c r="AD33006" s="77"/>
    </row>
    <row r="33007" spans="16:30" ht="4.5" customHeight="1" x14ac:dyDescent="0.2">
      <c r="P33007" s="75"/>
      <c r="Q33007" s="75"/>
      <c r="W33007" s="75"/>
      <c r="AD33007" s="77"/>
    </row>
    <row r="33008" spans="16:30" ht="4.5" customHeight="1" x14ac:dyDescent="0.2">
      <c r="P33008" s="75"/>
      <c r="Q33008" s="75"/>
      <c r="W33008" s="75"/>
      <c r="AD33008" s="77"/>
    </row>
    <row r="33009" spans="16:30" ht="4.5" customHeight="1" x14ac:dyDescent="0.2">
      <c r="P33009" s="75"/>
      <c r="Q33009" s="75"/>
      <c r="W33009" s="75"/>
      <c r="AD33009" s="77"/>
    </row>
    <row r="33010" spans="16:30" ht="4.5" customHeight="1" x14ac:dyDescent="0.2">
      <c r="P33010" s="75"/>
      <c r="Q33010" s="75"/>
      <c r="W33010" s="75"/>
      <c r="AD33010" s="77"/>
    </row>
    <row r="33011" spans="16:30" ht="4.5" customHeight="1" x14ac:dyDescent="0.2">
      <c r="P33011" s="75"/>
      <c r="Q33011" s="75"/>
      <c r="W33011" s="75"/>
      <c r="AD33011" s="77"/>
    </row>
    <row r="33012" spans="16:30" ht="4.5" customHeight="1" x14ac:dyDescent="0.2">
      <c r="P33012" s="75"/>
      <c r="Q33012" s="75"/>
      <c r="W33012" s="75"/>
      <c r="AD33012" s="77"/>
    </row>
    <row r="33013" spans="16:30" ht="4.5" customHeight="1" x14ac:dyDescent="0.2">
      <c r="P33013" s="75"/>
      <c r="Q33013" s="75"/>
      <c r="W33013" s="75"/>
      <c r="AD33013" s="77"/>
    </row>
    <row r="33014" spans="16:30" ht="4.5" customHeight="1" x14ac:dyDescent="0.2">
      <c r="P33014" s="75"/>
      <c r="Q33014" s="75"/>
      <c r="W33014" s="75"/>
      <c r="AD33014" s="77"/>
    </row>
    <row r="33015" spans="16:30" ht="4.5" customHeight="1" x14ac:dyDescent="0.2">
      <c r="P33015" s="75"/>
      <c r="Q33015" s="75"/>
      <c r="W33015" s="75"/>
      <c r="AD33015" s="77"/>
    </row>
    <row r="33016" spans="16:30" ht="4.5" customHeight="1" x14ac:dyDescent="0.2">
      <c r="P33016" s="75"/>
      <c r="Q33016" s="75"/>
      <c r="W33016" s="75"/>
      <c r="AD33016" s="77"/>
    </row>
    <row r="33017" spans="16:30" ht="4.5" customHeight="1" x14ac:dyDescent="0.2">
      <c r="P33017" s="75"/>
      <c r="Q33017" s="75"/>
      <c r="W33017" s="75"/>
      <c r="AD33017" s="77"/>
    </row>
    <row r="33018" spans="16:30" ht="4.5" customHeight="1" x14ac:dyDescent="0.2">
      <c r="P33018" s="75"/>
      <c r="Q33018" s="75"/>
      <c r="W33018" s="75"/>
      <c r="AD33018" s="77"/>
    </row>
    <row r="33019" spans="16:30" ht="4.5" customHeight="1" x14ac:dyDescent="0.2">
      <c r="P33019" s="75"/>
      <c r="Q33019" s="75"/>
      <c r="W33019" s="75"/>
      <c r="AD33019" s="77"/>
    </row>
    <row r="33020" spans="16:30" ht="4.5" customHeight="1" x14ac:dyDescent="0.2">
      <c r="P33020" s="75"/>
      <c r="Q33020" s="75"/>
      <c r="W33020" s="75"/>
      <c r="AD33020" s="77"/>
    </row>
    <row r="33021" spans="16:30" ht="4.5" customHeight="1" x14ac:dyDescent="0.2">
      <c r="P33021" s="75"/>
      <c r="Q33021" s="75"/>
      <c r="W33021" s="75"/>
      <c r="AD33021" s="77"/>
    </row>
    <row r="33022" spans="16:30" ht="4.5" customHeight="1" x14ac:dyDescent="0.2">
      <c r="P33022" s="75"/>
      <c r="Q33022" s="75"/>
      <c r="W33022" s="75"/>
      <c r="AD33022" s="77"/>
    </row>
    <row r="33023" spans="16:30" ht="4.5" customHeight="1" x14ac:dyDescent="0.2">
      <c r="P33023" s="75"/>
      <c r="Q33023" s="75"/>
      <c r="W33023" s="75"/>
      <c r="AD33023" s="77"/>
    </row>
    <row r="33024" spans="16:30" ht="4.5" customHeight="1" x14ac:dyDescent="0.2">
      <c r="P33024" s="75"/>
      <c r="Q33024" s="75"/>
      <c r="W33024" s="75"/>
      <c r="AD33024" s="77"/>
    </row>
    <row r="33025" spans="16:30" ht="4.5" customHeight="1" x14ac:dyDescent="0.2">
      <c r="P33025" s="75"/>
      <c r="Q33025" s="75"/>
      <c r="W33025" s="75"/>
      <c r="AD33025" s="77"/>
    </row>
    <row r="33026" spans="16:30" ht="4.5" customHeight="1" x14ac:dyDescent="0.2">
      <c r="P33026" s="75"/>
      <c r="Q33026" s="75"/>
      <c r="W33026" s="75"/>
      <c r="AD33026" s="77"/>
    </row>
    <row r="33027" spans="16:30" ht="4.5" customHeight="1" x14ac:dyDescent="0.2">
      <c r="P33027" s="75"/>
      <c r="Q33027" s="75"/>
      <c r="W33027" s="75"/>
      <c r="AD33027" s="77"/>
    </row>
    <row r="33028" spans="16:30" ht="4.5" customHeight="1" x14ac:dyDescent="0.2">
      <c r="P33028" s="75"/>
      <c r="Q33028" s="75"/>
      <c r="W33028" s="75"/>
      <c r="AD33028" s="77"/>
    </row>
    <row r="33029" spans="16:30" ht="4.5" customHeight="1" x14ac:dyDescent="0.2">
      <c r="P33029" s="75"/>
      <c r="Q33029" s="75"/>
      <c r="W33029" s="75"/>
      <c r="AD33029" s="77"/>
    </row>
    <row r="33030" spans="16:30" ht="4.5" customHeight="1" x14ac:dyDescent="0.2">
      <c r="P33030" s="75"/>
      <c r="Q33030" s="75"/>
      <c r="W33030" s="75"/>
      <c r="AD33030" s="77"/>
    </row>
    <row r="33031" spans="16:30" ht="4.5" customHeight="1" x14ac:dyDescent="0.2">
      <c r="P33031" s="75"/>
      <c r="Q33031" s="75"/>
      <c r="W33031" s="75"/>
      <c r="AD33031" s="77"/>
    </row>
    <row r="33032" spans="16:30" ht="4.5" customHeight="1" x14ac:dyDescent="0.2">
      <c r="P33032" s="75"/>
      <c r="Q33032" s="75"/>
      <c r="W33032" s="75"/>
      <c r="AD33032" s="77"/>
    </row>
    <row r="33033" spans="16:30" ht="4.5" customHeight="1" x14ac:dyDescent="0.2">
      <c r="P33033" s="75"/>
      <c r="Q33033" s="75"/>
      <c r="W33033" s="75"/>
      <c r="AD33033" s="77"/>
    </row>
    <row r="33034" spans="16:30" ht="4.5" customHeight="1" x14ac:dyDescent="0.2">
      <c r="P33034" s="75"/>
      <c r="Q33034" s="75"/>
      <c r="W33034" s="75"/>
      <c r="AD33034" s="77"/>
    </row>
    <row r="33035" spans="16:30" ht="4.5" customHeight="1" x14ac:dyDescent="0.2">
      <c r="P33035" s="75"/>
      <c r="Q33035" s="75"/>
      <c r="W33035" s="75"/>
      <c r="AD33035" s="77"/>
    </row>
    <row r="33036" spans="16:30" ht="4.5" customHeight="1" x14ac:dyDescent="0.2">
      <c r="P33036" s="75"/>
      <c r="Q33036" s="75"/>
      <c r="W33036" s="75"/>
      <c r="AD33036" s="77"/>
    </row>
    <row r="33037" spans="16:30" ht="4.5" customHeight="1" x14ac:dyDescent="0.2">
      <c r="P33037" s="75"/>
      <c r="Q33037" s="75"/>
      <c r="W33037" s="75"/>
      <c r="AD33037" s="77"/>
    </row>
    <row r="33038" spans="16:30" ht="4.5" customHeight="1" x14ac:dyDescent="0.2">
      <c r="P33038" s="75"/>
      <c r="Q33038" s="75"/>
      <c r="W33038" s="75"/>
      <c r="AD33038" s="77"/>
    </row>
    <row r="33039" spans="16:30" ht="4.5" customHeight="1" x14ac:dyDescent="0.2">
      <c r="P33039" s="75"/>
      <c r="Q33039" s="75"/>
      <c r="W33039" s="75"/>
      <c r="AD33039" s="77"/>
    </row>
    <row r="33040" spans="16:30" ht="4.5" customHeight="1" x14ac:dyDescent="0.2">
      <c r="P33040" s="75"/>
      <c r="Q33040" s="75"/>
      <c r="W33040" s="75"/>
      <c r="AD33040" s="77"/>
    </row>
    <row r="33041" spans="16:30" ht="4.5" customHeight="1" x14ac:dyDescent="0.2">
      <c r="P33041" s="75"/>
      <c r="Q33041" s="75"/>
      <c r="W33041" s="75"/>
      <c r="AD33041" s="77"/>
    </row>
    <row r="33042" spans="16:30" ht="4.5" customHeight="1" x14ac:dyDescent="0.2">
      <c r="P33042" s="75"/>
      <c r="Q33042" s="75"/>
      <c r="W33042" s="75"/>
      <c r="AD33042" s="77"/>
    </row>
    <row r="33043" spans="16:30" ht="4.5" customHeight="1" x14ac:dyDescent="0.2">
      <c r="P33043" s="75"/>
      <c r="Q33043" s="75"/>
      <c r="W33043" s="75"/>
      <c r="AD33043" s="77"/>
    </row>
    <row r="33044" spans="16:30" ht="4.5" customHeight="1" x14ac:dyDescent="0.2">
      <c r="P33044" s="75"/>
      <c r="Q33044" s="75"/>
      <c r="W33044" s="75"/>
      <c r="AD33044" s="77"/>
    </row>
    <row r="33045" spans="16:30" ht="4.5" customHeight="1" x14ac:dyDescent="0.2">
      <c r="P33045" s="75"/>
      <c r="Q33045" s="75"/>
      <c r="W33045" s="75"/>
      <c r="AD33045" s="77"/>
    </row>
    <row r="33046" spans="16:30" ht="4.5" customHeight="1" x14ac:dyDescent="0.2">
      <c r="P33046" s="75"/>
      <c r="Q33046" s="75"/>
      <c r="W33046" s="75"/>
      <c r="AD33046" s="77"/>
    </row>
    <row r="33047" spans="16:30" ht="4.5" customHeight="1" x14ac:dyDescent="0.2">
      <c r="P33047" s="75"/>
      <c r="Q33047" s="75"/>
      <c r="W33047" s="75"/>
      <c r="AD33047" s="77"/>
    </row>
    <row r="33048" spans="16:30" ht="4.5" customHeight="1" x14ac:dyDescent="0.2">
      <c r="P33048" s="75"/>
      <c r="Q33048" s="75"/>
      <c r="W33048" s="75"/>
      <c r="AD33048" s="77"/>
    </row>
    <row r="33049" spans="16:30" ht="4.5" customHeight="1" x14ac:dyDescent="0.2">
      <c r="P33049" s="75"/>
      <c r="Q33049" s="75"/>
      <c r="W33049" s="75"/>
      <c r="AD33049" s="77"/>
    </row>
    <row r="33050" spans="16:30" ht="4.5" customHeight="1" x14ac:dyDescent="0.2">
      <c r="P33050" s="75"/>
      <c r="Q33050" s="75"/>
      <c r="W33050" s="75"/>
      <c r="AD33050" s="77"/>
    </row>
    <row r="33051" spans="16:30" ht="4.5" customHeight="1" x14ac:dyDescent="0.2">
      <c r="P33051" s="75"/>
      <c r="Q33051" s="75"/>
      <c r="W33051" s="75"/>
      <c r="AD33051" s="77"/>
    </row>
    <row r="33052" spans="16:30" ht="4.5" customHeight="1" x14ac:dyDescent="0.2">
      <c r="P33052" s="75"/>
      <c r="Q33052" s="75"/>
      <c r="W33052" s="75"/>
      <c r="AD33052" s="77"/>
    </row>
    <row r="33053" spans="16:30" ht="4.5" customHeight="1" x14ac:dyDescent="0.2">
      <c r="P33053" s="75"/>
      <c r="Q33053" s="75"/>
      <c r="W33053" s="75"/>
      <c r="AD33053" s="77"/>
    </row>
    <row r="33054" spans="16:30" ht="4.5" customHeight="1" x14ac:dyDescent="0.2">
      <c r="P33054" s="75"/>
      <c r="Q33054" s="75"/>
      <c r="W33054" s="75"/>
      <c r="AD33054" s="77"/>
    </row>
    <row r="33055" spans="16:30" ht="4.5" customHeight="1" x14ac:dyDescent="0.2">
      <c r="P33055" s="75"/>
      <c r="Q33055" s="75"/>
      <c r="W33055" s="75"/>
      <c r="AD33055" s="77"/>
    </row>
    <row r="33056" spans="16:30" ht="4.5" customHeight="1" x14ac:dyDescent="0.2">
      <c r="P33056" s="75"/>
      <c r="Q33056" s="75"/>
      <c r="W33056" s="75"/>
      <c r="AD33056" s="77"/>
    </row>
    <row r="33057" spans="16:30" ht="4.5" customHeight="1" x14ac:dyDescent="0.2">
      <c r="P33057" s="75"/>
      <c r="Q33057" s="75"/>
      <c r="W33057" s="75"/>
      <c r="AD33057" s="77"/>
    </row>
    <row r="33058" spans="16:30" ht="4.5" customHeight="1" x14ac:dyDescent="0.2">
      <c r="P33058" s="75"/>
      <c r="Q33058" s="75"/>
      <c r="W33058" s="75"/>
      <c r="AD33058" s="77"/>
    </row>
    <row r="33059" spans="16:30" ht="4.5" customHeight="1" x14ac:dyDescent="0.2">
      <c r="P33059" s="75"/>
      <c r="Q33059" s="75"/>
      <c r="W33059" s="75"/>
      <c r="AD33059" s="77"/>
    </row>
    <row r="33060" spans="16:30" ht="4.5" customHeight="1" x14ac:dyDescent="0.2">
      <c r="P33060" s="75"/>
      <c r="Q33060" s="75"/>
      <c r="W33060" s="75"/>
      <c r="AD33060" s="77"/>
    </row>
    <row r="33061" spans="16:30" ht="4.5" customHeight="1" x14ac:dyDescent="0.2">
      <c r="P33061" s="75"/>
      <c r="Q33061" s="75"/>
      <c r="W33061" s="75"/>
      <c r="AD33061" s="77"/>
    </row>
    <row r="33062" spans="16:30" ht="4.5" customHeight="1" x14ac:dyDescent="0.2">
      <c r="P33062" s="75"/>
      <c r="Q33062" s="75"/>
      <c r="W33062" s="75"/>
      <c r="AD33062" s="77"/>
    </row>
    <row r="33063" spans="16:30" ht="4.5" customHeight="1" x14ac:dyDescent="0.2">
      <c r="P33063" s="75"/>
      <c r="Q33063" s="75"/>
      <c r="W33063" s="75"/>
      <c r="AD33063" s="77"/>
    </row>
    <row r="33064" spans="16:30" ht="4.5" customHeight="1" x14ac:dyDescent="0.2">
      <c r="P33064" s="75"/>
      <c r="Q33064" s="75"/>
      <c r="W33064" s="75"/>
      <c r="AD33064" s="77"/>
    </row>
    <row r="33065" spans="16:30" ht="4.5" customHeight="1" x14ac:dyDescent="0.2">
      <c r="P33065" s="75"/>
      <c r="Q33065" s="75"/>
      <c r="W33065" s="75"/>
      <c r="AD33065" s="77"/>
    </row>
    <row r="33066" spans="16:30" ht="4.5" customHeight="1" x14ac:dyDescent="0.2">
      <c r="P33066" s="75"/>
      <c r="Q33066" s="75"/>
      <c r="W33066" s="75"/>
      <c r="AD33066" s="77"/>
    </row>
    <row r="33067" spans="16:30" ht="4.5" customHeight="1" x14ac:dyDescent="0.2">
      <c r="P33067" s="75"/>
      <c r="Q33067" s="75"/>
      <c r="W33067" s="75"/>
      <c r="AD33067" s="77"/>
    </row>
    <row r="33068" spans="16:30" ht="4.5" customHeight="1" x14ac:dyDescent="0.2">
      <c r="P33068" s="75"/>
      <c r="Q33068" s="75"/>
      <c r="W33068" s="75"/>
      <c r="AD33068" s="77"/>
    </row>
    <row r="33069" spans="16:30" ht="4.5" customHeight="1" x14ac:dyDescent="0.2">
      <c r="P33069" s="75"/>
      <c r="Q33069" s="75"/>
      <c r="W33069" s="75"/>
      <c r="AD33069" s="77"/>
    </row>
    <row r="33070" spans="16:30" ht="4.5" customHeight="1" x14ac:dyDescent="0.2">
      <c r="P33070" s="75"/>
      <c r="Q33070" s="75"/>
      <c r="W33070" s="75"/>
      <c r="AD33070" s="77"/>
    </row>
    <row r="33071" spans="16:30" ht="4.5" customHeight="1" x14ac:dyDescent="0.2">
      <c r="P33071" s="75"/>
      <c r="Q33071" s="75"/>
      <c r="W33071" s="75"/>
      <c r="AD33071" s="77"/>
    </row>
    <row r="33072" spans="16:30" ht="4.5" customHeight="1" x14ac:dyDescent="0.2">
      <c r="P33072" s="75"/>
      <c r="Q33072" s="75"/>
      <c r="W33072" s="75"/>
      <c r="AD33072" s="77"/>
    </row>
    <row r="33073" spans="16:30" ht="4.5" customHeight="1" x14ac:dyDescent="0.2">
      <c r="P33073" s="75"/>
      <c r="Q33073" s="75"/>
      <c r="W33073" s="75"/>
      <c r="AD33073" s="77"/>
    </row>
    <row r="33074" spans="16:30" ht="4.5" customHeight="1" x14ac:dyDescent="0.2">
      <c r="P33074" s="75"/>
      <c r="Q33074" s="75"/>
      <c r="W33074" s="75"/>
      <c r="AD33074" s="77"/>
    </row>
    <row r="33075" spans="16:30" ht="4.5" customHeight="1" x14ac:dyDescent="0.2">
      <c r="P33075" s="75"/>
      <c r="Q33075" s="75"/>
      <c r="W33075" s="75"/>
      <c r="AD33075" s="77"/>
    </row>
    <row r="33076" spans="16:30" ht="4.5" customHeight="1" x14ac:dyDescent="0.2">
      <c r="P33076" s="75"/>
      <c r="Q33076" s="75"/>
      <c r="W33076" s="75"/>
      <c r="AD33076" s="77"/>
    </row>
    <row r="33077" spans="16:30" ht="4.5" customHeight="1" x14ac:dyDescent="0.2">
      <c r="P33077" s="75"/>
      <c r="Q33077" s="75"/>
      <c r="W33077" s="75"/>
      <c r="AD33077" s="77"/>
    </row>
    <row r="33078" spans="16:30" ht="4.5" customHeight="1" x14ac:dyDescent="0.2">
      <c r="P33078" s="75"/>
      <c r="Q33078" s="75"/>
      <c r="W33078" s="75"/>
      <c r="AD33078" s="77"/>
    </row>
    <row r="33079" spans="16:30" ht="4.5" customHeight="1" x14ac:dyDescent="0.2">
      <c r="P33079" s="75"/>
      <c r="Q33079" s="75"/>
      <c r="W33079" s="75"/>
      <c r="AD33079" s="77"/>
    </row>
    <row r="33080" spans="16:30" ht="4.5" customHeight="1" x14ac:dyDescent="0.2">
      <c r="P33080" s="75"/>
      <c r="Q33080" s="75"/>
      <c r="W33080" s="75"/>
      <c r="AD33080" s="77"/>
    </row>
    <row r="33081" spans="16:30" ht="4.5" customHeight="1" x14ac:dyDescent="0.2">
      <c r="P33081" s="75"/>
      <c r="Q33081" s="75"/>
      <c r="W33081" s="75"/>
      <c r="AD33081" s="77"/>
    </row>
    <row r="33082" spans="16:30" ht="4.5" customHeight="1" x14ac:dyDescent="0.2">
      <c r="P33082" s="75"/>
      <c r="Q33082" s="75"/>
      <c r="W33082" s="75"/>
      <c r="AD33082" s="77"/>
    </row>
    <row r="33083" spans="16:30" ht="4.5" customHeight="1" x14ac:dyDescent="0.2">
      <c r="P33083" s="75"/>
      <c r="Q33083" s="75"/>
      <c r="W33083" s="75"/>
      <c r="AD33083" s="77"/>
    </row>
    <row r="33084" spans="16:30" ht="4.5" customHeight="1" x14ac:dyDescent="0.2">
      <c r="P33084" s="75"/>
      <c r="Q33084" s="75"/>
      <c r="W33084" s="75"/>
      <c r="AD33084" s="77"/>
    </row>
    <row r="33085" spans="16:30" ht="4.5" customHeight="1" x14ac:dyDescent="0.2">
      <c r="P33085" s="75"/>
      <c r="Q33085" s="75"/>
      <c r="W33085" s="75"/>
      <c r="AD33085" s="77"/>
    </row>
    <row r="33086" spans="16:30" ht="4.5" customHeight="1" x14ac:dyDescent="0.2">
      <c r="P33086" s="75"/>
      <c r="Q33086" s="75"/>
      <c r="W33086" s="75"/>
      <c r="AD33086" s="77"/>
    </row>
    <row r="33087" spans="16:30" ht="4.5" customHeight="1" x14ac:dyDescent="0.2">
      <c r="P33087" s="75"/>
      <c r="Q33087" s="75"/>
      <c r="W33087" s="75"/>
      <c r="AD33087" s="77"/>
    </row>
    <row r="33088" spans="16:30" ht="4.5" customHeight="1" x14ac:dyDescent="0.2">
      <c r="P33088" s="75"/>
      <c r="Q33088" s="75"/>
      <c r="W33088" s="75"/>
      <c r="AD33088" s="77"/>
    </row>
    <row r="33089" spans="16:30" ht="4.5" customHeight="1" x14ac:dyDescent="0.2">
      <c r="P33089" s="75"/>
      <c r="Q33089" s="75"/>
      <c r="W33089" s="75"/>
      <c r="AD33089" s="77"/>
    </row>
    <row r="33090" spans="16:30" ht="4.5" customHeight="1" x14ac:dyDescent="0.2">
      <c r="P33090" s="75"/>
      <c r="Q33090" s="75"/>
      <c r="W33090" s="75"/>
      <c r="AD33090" s="77"/>
    </row>
    <row r="33091" spans="16:30" ht="4.5" customHeight="1" x14ac:dyDescent="0.2">
      <c r="P33091" s="75"/>
      <c r="Q33091" s="75"/>
      <c r="W33091" s="75"/>
      <c r="AD33091" s="77"/>
    </row>
    <row r="33092" spans="16:30" ht="4.5" customHeight="1" x14ac:dyDescent="0.2">
      <c r="P33092" s="75"/>
      <c r="Q33092" s="75"/>
      <c r="W33092" s="75"/>
      <c r="AD33092" s="77"/>
    </row>
    <row r="33093" spans="16:30" ht="4.5" customHeight="1" x14ac:dyDescent="0.2">
      <c r="P33093" s="75"/>
      <c r="Q33093" s="75"/>
      <c r="W33093" s="75"/>
      <c r="AD33093" s="77"/>
    </row>
    <row r="33094" spans="16:30" ht="4.5" customHeight="1" x14ac:dyDescent="0.2">
      <c r="P33094" s="75"/>
      <c r="Q33094" s="75"/>
      <c r="W33094" s="75"/>
      <c r="AD33094" s="77"/>
    </row>
    <row r="33095" spans="16:30" ht="4.5" customHeight="1" x14ac:dyDescent="0.2">
      <c r="P33095" s="75"/>
      <c r="Q33095" s="75"/>
      <c r="W33095" s="75"/>
      <c r="AD33095" s="77"/>
    </row>
    <row r="33096" spans="16:30" ht="4.5" customHeight="1" x14ac:dyDescent="0.2">
      <c r="P33096" s="75"/>
      <c r="Q33096" s="75"/>
      <c r="W33096" s="75"/>
      <c r="AD33096" s="77"/>
    </row>
    <row r="33097" spans="16:30" ht="4.5" customHeight="1" x14ac:dyDescent="0.2">
      <c r="P33097" s="75"/>
      <c r="Q33097" s="75"/>
      <c r="W33097" s="75"/>
      <c r="AD33097" s="77"/>
    </row>
    <row r="33098" spans="16:30" ht="4.5" customHeight="1" x14ac:dyDescent="0.2">
      <c r="P33098" s="75"/>
      <c r="Q33098" s="75"/>
      <c r="W33098" s="75"/>
      <c r="AD33098" s="77"/>
    </row>
    <row r="33099" spans="16:30" ht="4.5" customHeight="1" x14ac:dyDescent="0.2">
      <c r="P33099" s="75"/>
      <c r="Q33099" s="75"/>
      <c r="W33099" s="75"/>
      <c r="AD33099" s="77"/>
    </row>
    <row r="33100" spans="16:30" ht="4.5" customHeight="1" x14ac:dyDescent="0.2">
      <c r="P33100" s="75"/>
      <c r="Q33100" s="75"/>
      <c r="W33100" s="75"/>
      <c r="AD33100" s="77"/>
    </row>
    <row r="33101" spans="16:30" ht="4.5" customHeight="1" x14ac:dyDescent="0.2">
      <c r="P33101" s="75"/>
      <c r="Q33101" s="75"/>
      <c r="W33101" s="75"/>
      <c r="AD33101" s="77"/>
    </row>
    <row r="33102" spans="16:30" ht="4.5" customHeight="1" x14ac:dyDescent="0.2">
      <c r="P33102" s="75"/>
      <c r="Q33102" s="75"/>
      <c r="W33102" s="75"/>
      <c r="AD33102" s="77"/>
    </row>
    <row r="33103" spans="16:30" ht="4.5" customHeight="1" x14ac:dyDescent="0.2">
      <c r="P33103" s="75"/>
      <c r="Q33103" s="75"/>
      <c r="W33103" s="75"/>
      <c r="AD33103" s="77"/>
    </row>
    <row r="33104" spans="16:30" ht="4.5" customHeight="1" x14ac:dyDescent="0.2">
      <c r="P33104" s="75"/>
      <c r="Q33104" s="75"/>
      <c r="W33104" s="75"/>
      <c r="AD33104" s="77"/>
    </row>
    <row r="33105" spans="16:30" ht="4.5" customHeight="1" x14ac:dyDescent="0.2">
      <c r="P33105" s="75"/>
      <c r="Q33105" s="75"/>
      <c r="W33105" s="75"/>
      <c r="AD33105" s="77"/>
    </row>
    <row r="33106" spans="16:30" ht="4.5" customHeight="1" x14ac:dyDescent="0.2">
      <c r="P33106" s="75"/>
      <c r="Q33106" s="75"/>
      <c r="W33106" s="75"/>
      <c r="AD33106" s="77"/>
    </row>
    <row r="33107" spans="16:30" ht="4.5" customHeight="1" x14ac:dyDescent="0.2">
      <c r="P33107" s="75"/>
      <c r="Q33107" s="75"/>
      <c r="W33107" s="75"/>
      <c r="AD33107" s="77"/>
    </row>
    <row r="33108" spans="16:30" ht="4.5" customHeight="1" x14ac:dyDescent="0.2">
      <c r="P33108" s="75"/>
      <c r="Q33108" s="75"/>
      <c r="W33108" s="75"/>
      <c r="AD33108" s="77"/>
    </row>
    <row r="33109" spans="16:30" ht="4.5" customHeight="1" x14ac:dyDescent="0.2">
      <c r="P33109" s="75"/>
      <c r="Q33109" s="75"/>
      <c r="W33109" s="75"/>
      <c r="AD33109" s="77"/>
    </row>
    <row r="33110" spans="16:30" ht="4.5" customHeight="1" x14ac:dyDescent="0.2">
      <c r="P33110" s="75"/>
      <c r="Q33110" s="75"/>
      <c r="W33110" s="75"/>
      <c r="AD33110" s="77"/>
    </row>
    <row r="33111" spans="16:30" ht="4.5" customHeight="1" x14ac:dyDescent="0.2">
      <c r="P33111" s="75"/>
      <c r="Q33111" s="75"/>
      <c r="W33111" s="75"/>
      <c r="AD33111" s="77"/>
    </row>
    <row r="33112" spans="16:30" ht="4.5" customHeight="1" x14ac:dyDescent="0.2">
      <c r="P33112" s="75"/>
      <c r="Q33112" s="75"/>
      <c r="W33112" s="75"/>
      <c r="AD33112" s="77"/>
    </row>
    <row r="33113" spans="16:30" ht="4.5" customHeight="1" x14ac:dyDescent="0.2">
      <c r="P33113" s="75"/>
      <c r="Q33113" s="75"/>
      <c r="W33113" s="75"/>
      <c r="AD33113" s="77"/>
    </row>
    <row r="33114" spans="16:30" ht="4.5" customHeight="1" x14ac:dyDescent="0.2">
      <c r="P33114" s="75"/>
      <c r="Q33114" s="75"/>
      <c r="W33114" s="75"/>
      <c r="AD33114" s="77"/>
    </row>
    <row r="33115" spans="16:30" ht="4.5" customHeight="1" x14ac:dyDescent="0.2">
      <c r="P33115" s="75"/>
      <c r="Q33115" s="75"/>
      <c r="W33115" s="75"/>
      <c r="AD33115" s="77"/>
    </row>
    <row r="33116" spans="16:30" ht="4.5" customHeight="1" x14ac:dyDescent="0.2">
      <c r="P33116" s="75"/>
      <c r="Q33116" s="75"/>
      <c r="W33116" s="75"/>
      <c r="AD33116" s="77"/>
    </row>
    <row r="33117" spans="16:30" ht="4.5" customHeight="1" x14ac:dyDescent="0.2">
      <c r="P33117" s="75"/>
      <c r="Q33117" s="75"/>
      <c r="W33117" s="75"/>
      <c r="AD33117" s="77"/>
    </row>
    <row r="33118" spans="16:30" ht="4.5" customHeight="1" x14ac:dyDescent="0.2">
      <c r="P33118" s="75"/>
      <c r="Q33118" s="75"/>
      <c r="W33118" s="75"/>
      <c r="AD33118" s="77"/>
    </row>
    <row r="33119" spans="16:30" ht="4.5" customHeight="1" x14ac:dyDescent="0.2">
      <c r="P33119" s="75"/>
      <c r="Q33119" s="75"/>
      <c r="W33119" s="75"/>
      <c r="AD33119" s="77"/>
    </row>
    <row r="33120" spans="16:30" ht="4.5" customHeight="1" x14ac:dyDescent="0.2">
      <c r="P33120" s="75"/>
      <c r="Q33120" s="75"/>
      <c r="W33120" s="75"/>
      <c r="AD33120" s="77"/>
    </row>
    <row r="33121" spans="16:30" ht="4.5" customHeight="1" x14ac:dyDescent="0.2">
      <c r="P33121" s="75"/>
      <c r="Q33121" s="75"/>
      <c r="W33121" s="75"/>
      <c r="AD33121" s="77"/>
    </row>
    <row r="33122" spans="16:30" ht="4.5" customHeight="1" x14ac:dyDescent="0.2">
      <c r="P33122" s="75"/>
      <c r="Q33122" s="75"/>
      <c r="W33122" s="75"/>
      <c r="AD33122" s="77"/>
    </row>
    <row r="33123" spans="16:30" ht="4.5" customHeight="1" x14ac:dyDescent="0.2">
      <c r="P33123" s="75"/>
      <c r="Q33123" s="75"/>
      <c r="W33123" s="75"/>
      <c r="AD33123" s="77"/>
    </row>
    <row r="33124" spans="16:30" ht="4.5" customHeight="1" x14ac:dyDescent="0.2">
      <c r="P33124" s="75"/>
      <c r="Q33124" s="75"/>
      <c r="W33124" s="75"/>
      <c r="AD33124" s="77"/>
    </row>
    <row r="33125" spans="16:30" ht="4.5" customHeight="1" x14ac:dyDescent="0.2">
      <c r="P33125" s="75"/>
      <c r="Q33125" s="75"/>
      <c r="W33125" s="75"/>
      <c r="AD33125" s="77"/>
    </row>
    <row r="33126" spans="16:30" ht="4.5" customHeight="1" x14ac:dyDescent="0.2">
      <c r="P33126" s="75"/>
      <c r="Q33126" s="75"/>
      <c r="W33126" s="75"/>
      <c r="AD33126" s="77"/>
    </row>
    <row r="33127" spans="16:30" ht="4.5" customHeight="1" x14ac:dyDescent="0.2">
      <c r="P33127" s="75"/>
      <c r="Q33127" s="75"/>
      <c r="W33127" s="75"/>
      <c r="AD33127" s="77"/>
    </row>
    <row r="33128" spans="16:30" ht="4.5" customHeight="1" x14ac:dyDescent="0.2">
      <c r="P33128" s="75"/>
      <c r="Q33128" s="75"/>
      <c r="W33128" s="75"/>
      <c r="AD33128" s="77"/>
    </row>
    <row r="33129" spans="16:30" ht="4.5" customHeight="1" x14ac:dyDescent="0.2">
      <c r="P33129" s="75"/>
      <c r="Q33129" s="75"/>
      <c r="W33129" s="75"/>
      <c r="AD33129" s="77"/>
    </row>
    <row r="33130" spans="16:30" ht="4.5" customHeight="1" x14ac:dyDescent="0.2">
      <c r="P33130" s="75"/>
      <c r="Q33130" s="75"/>
      <c r="W33130" s="75"/>
      <c r="AD33130" s="77"/>
    </row>
    <row r="33131" spans="16:30" ht="4.5" customHeight="1" x14ac:dyDescent="0.2">
      <c r="P33131" s="75"/>
      <c r="Q33131" s="75"/>
      <c r="W33131" s="75"/>
      <c r="AD33131" s="77"/>
    </row>
    <row r="33132" spans="16:30" ht="4.5" customHeight="1" x14ac:dyDescent="0.2">
      <c r="P33132" s="75"/>
      <c r="Q33132" s="75"/>
      <c r="W33132" s="75"/>
      <c r="AD33132" s="77"/>
    </row>
    <row r="33133" spans="16:30" ht="4.5" customHeight="1" x14ac:dyDescent="0.2">
      <c r="P33133" s="75"/>
      <c r="Q33133" s="75"/>
      <c r="W33133" s="75"/>
      <c r="AD33133" s="77"/>
    </row>
    <row r="33134" spans="16:30" ht="4.5" customHeight="1" x14ac:dyDescent="0.2">
      <c r="P33134" s="75"/>
      <c r="Q33134" s="75"/>
      <c r="W33134" s="75"/>
      <c r="AD33134" s="77"/>
    </row>
    <row r="33135" spans="16:30" ht="4.5" customHeight="1" x14ac:dyDescent="0.2">
      <c r="P33135" s="75"/>
      <c r="Q33135" s="75"/>
      <c r="W33135" s="75"/>
      <c r="AD33135" s="77"/>
    </row>
    <row r="33136" spans="16:30" ht="4.5" customHeight="1" x14ac:dyDescent="0.2">
      <c r="P33136" s="75"/>
      <c r="Q33136" s="75"/>
      <c r="W33136" s="75"/>
      <c r="AD33136" s="77"/>
    </row>
    <row r="33137" spans="16:30" ht="4.5" customHeight="1" x14ac:dyDescent="0.2">
      <c r="P33137" s="75"/>
      <c r="Q33137" s="75"/>
      <c r="W33137" s="75"/>
      <c r="AD33137" s="77"/>
    </row>
    <row r="33138" spans="16:30" ht="4.5" customHeight="1" x14ac:dyDescent="0.2">
      <c r="P33138" s="75"/>
      <c r="Q33138" s="75"/>
      <c r="W33138" s="75"/>
      <c r="AD33138" s="77"/>
    </row>
    <row r="33139" spans="16:30" ht="4.5" customHeight="1" x14ac:dyDescent="0.2">
      <c r="P33139" s="75"/>
      <c r="Q33139" s="75"/>
      <c r="W33139" s="75"/>
      <c r="AD33139" s="77"/>
    </row>
    <row r="33140" spans="16:30" ht="4.5" customHeight="1" x14ac:dyDescent="0.2">
      <c r="P33140" s="75"/>
      <c r="Q33140" s="75"/>
      <c r="W33140" s="75"/>
      <c r="AD33140" s="77"/>
    </row>
    <row r="33141" spans="16:30" ht="4.5" customHeight="1" x14ac:dyDescent="0.2">
      <c r="P33141" s="75"/>
      <c r="Q33141" s="75"/>
      <c r="W33141" s="75"/>
      <c r="AD33141" s="77"/>
    </row>
    <row r="33142" spans="16:30" ht="4.5" customHeight="1" x14ac:dyDescent="0.2">
      <c r="P33142" s="75"/>
      <c r="Q33142" s="75"/>
      <c r="W33142" s="75"/>
      <c r="AD33142" s="77"/>
    </row>
    <row r="33143" spans="16:30" ht="4.5" customHeight="1" x14ac:dyDescent="0.2">
      <c r="P33143" s="75"/>
      <c r="Q33143" s="75"/>
      <c r="W33143" s="75"/>
      <c r="AD33143" s="77"/>
    </row>
    <row r="33144" spans="16:30" ht="4.5" customHeight="1" x14ac:dyDescent="0.2">
      <c r="P33144" s="75"/>
      <c r="Q33144" s="75"/>
      <c r="W33144" s="75"/>
      <c r="AD33144" s="77"/>
    </row>
    <row r="33145" spans="16:30" ht="4.5" customHeight="1" x14ac:dyDescent="0.2">
      <c r="P33145" s="75"/>
      <c r="Q33145" s="75"/>
      <c r="W33145" s="75"/>
      <c r="AD33145" s="77"/>
    </row>
    <row r="33146" spans="16:30" ht="4.5" customHeight="1" x14ac:dyDescent="0.2">
      <c r="P33146" s="75"/>
      <c r="Q33146" s="75"/>
      <c r="W33146" s="75"/>
      <c r="AD33146" s="77"/>
    </row>
    <row r="33147" spans="16:30" ht="4.5" customHeight="1" x14ac:dyDescent="0.2">
      <c r="P33147" s="75"/>
      <c r="Q33147" s="75"/>
      <c r="W33147" s="75"/>
      <c r="AD33147" s="77"/>
    </row>
    <row r="33148" spans="16:30" ht="4.5" customHeight="1" x14ac:dyDescent="0.2">
      <c r="P33148" s="75"/>
      <c r="Q33148" s="75"/>
      <c r="W33148" s="75"/>
      <c r="AD33148" s="77"/>
    </row>
    <row r="33149" spans="16:30" ht="4.5" customHeight="1" x14ac:dyDescent="0.2">
      <c r="P33149" s="75"/>
      <c r="Q33149" s="75"/>
      <c r="W33149" s="75"/>
      <c r="AD33149" s="77"/>
    </row>
    <row r="33150" spans="16:30" ht="4.5" customHeight="1" x14ac:dyDescent="0.2">
      <c r="P33150" s="75"/>
      <c r="Q33150" s="75"/>
      <c r="W33150" s="75"/>
      <c r="AD33150" s="77"/>
    </row>
    <row r="33151" spans="16:30" ht="4.5" customHeight="1" x14ac:dyDescent="0.2">
      <c r="P33151" s="75"/>
      <c r="Q33151" s="75"/>
      <c r="W33151" s="75"/>
      <c r="AD33151" s="77"/>
    </row>
    <row r="33152" spans="16:30" ht="4.5" customHeight="1" x14ac:dyDescent="0.2">
      <c r="P33152" s="75"/>
      <c r="Q33152" s="75"/>
      <c r="W33152" s="75"/>
      <c r="AD33152" s="77"/>
    </row>
    <row r="33153" spans="16:30" ht="4.5" customHeight="1" x14ac:dyDescent="0.2">
      <c r="P33153" s="75"/>
      <c r="Q33153" s="75"/>
      <c r="W33153" s="75"/>
      <c r="AD33153" s="77"/>
    </row>
    <row r="33154" spans="16:30" ht="4.5" customHeight="1" x14ac:dyDescent="0.2">
      <c r="P33154" s="75"/>
      <c r="Q33154" s="75"/>
      <c r="W33154" s="75"/>
      <c r="AD33154" s="77"/>
    </row>
    <row r="33155" spans="16:30" ht="4.5" customHeight="1" x14ac:dyDescent="0.2">
      <c r="P33155" s="75"/>
      <c r="Q33155" s="75"/>
      <c r="W33155" s="75"/>
      <c r="AD33155" s="77"/>
    </row>
    <row r="33156" spans="16:30" ht="4.5" customHeight="1" x14ac:dyDescent="0.2">
      <c r="P33156" s="75"/>
      <c r="Q33156" s="75"/>
      <c r="W33156" s="75"/>
      <c r="AD33156" s="77"/>
    </row>
    <row r="33157" spans="16:30" ht="4.5" customHeight="1" x14ac:dyDescent="0.2">
      <c r="P33157" s="75"/>
      <c r="Q33157" s="75"/>
      <c r="W33157" s="75"/>
      <c r="AD33157" s="77"/>
    </row>
    <row r="33158" spans="16:30" ht="4.5" customHeight="1" x14ac:dyDescent="0.2">
      <c r="P33158" s="75"/>
      <c r="Q33158" s="75"/>
      <c r="W33158" s="75"/>
      <c r="AD33158" s="77"/>
    </row>
    <row r="33159" spans="16:30" ht="4.5" customHeight="1" x14ac:dyDescent="0.2">
      <c r="P33159" s="75"/>
      <c r="Q33159" s="75"/>
      <c r="W33159" s="75"/>
      <c r="AD33159" s="77"/>
    </row>
    <row r="33160" spans="16:30" ht="4.5" customHeight="1" x14ac:dyDescent="0.2">
      <c r="P33160" s="75"/>
      <c r="Q33160" s="75"/>
      <c r="W33160" s="75"/>
      <c r="AD33160" s="77"/>
    </row>
    <row r="33161" spans="16:30" ht="4.5" customHeight="1" x14ac:dyDescent="0.2">
      <c r="P33161" s="75"/>
      <c r="Q33161" s="75"/>
      <c r="W33161" s="75"/>
      <c r="AD33161" s="77"/>
    </row>
    <row r="33162" spans="16:30" ht="4.5" customHeight="1" x14ac:dyDescent="0.2">
      <c r="P33162" s="75"/>
      <c r="Q33162" s="75"/>
      <c r="W33162" s="75"/>
      <c r="AD33162" s="77"/>
    </row>
    <row r="33163" spans="16:30" ht="4.5" customHeight="1" x14ac:dyDescent="0.2">
      <c r="P33163" s="75"/>
      <c r="Q33163" s="75"/>
      <c r="W33163" s="75"/>
      <c r="AD33163" s="77"/>
    </row>
    <row r="33164" spans="16:30" ht="4.5" customHeight="1" x14ac:dyDescent="0.2">
      <c r="P33164" s="75"/>
      <c r="Q33164" s="75"/>
      <c r="W33164" s="75"/>
      <c r="AD33164" s="77"/>
    </row>
    <row r="33165" spans="16:30" ht="4.5" customHeight="1" x14ac:dyDescent="0.2">
      <c r="P33165" s="75"/>
      <c r="Q33165" s="75"/>
      <c r="W33165" s="75"/>
      <c r="AD33165" s="77"/>
    </row>
    <row r="33166" spans="16:30" ht="4.5" customHeight="1" x14ac:dyDescent="0.2">
      <c r="P33166" s="75"/>
      <c r="Q33166" s="75"/>
      <c r="W33166" s="75"/>
      <c r="AD33166" s="77"/>
    </row>
    <row r="33167" spans="16:30" ht="4.5" customHeight="1" x14ac:dyDescent="0.2">
      <c r="P33167" s="75"/>
      <c r="Q33167" s="75"/>
      <c r="W33167" s="75"/>
      <c r="AD33167" s="77"/>
    </row>
    <row r="33168" spans="16:30" ht="4.5" customHeight="1" x14ac:dyDescent="0.2">
      <c r="P33168" s="75"/>
      <c r="Q33168" s="75"/>
      <c r="W33168" s="75"/>
      <c r="AD33168" s="77"/>
    </row>
    <row r="33169" spans="16:30" ht="4.5" customHeight="1" x14ac:dyDescent="0.2">
      <c r="P33169" s="75"/>
      <c r="Q33169" s="75"/>
      <c r="W33169" s="75"/>
      <c r="AD33169" s="77"/>
    </row>
    <row r="33170" spans="16:30" ht="4.5" customHeight="1" x14ac:dyDescent="0.2">
      <c r="P33170" s="75"/>
      <c r="Q33170" s="75"/>
      <c r="W33170" s="75"/>
      <c r="AD33170" s="77"/>
    </row>
    <row r="33171" spans="16:30" ht="4.5" customHeight="1" x14ac:dyDescent="0.2">
      <c r="P33171" s="75"/>
      <c r="Q33171" s="75"/>
      <c r="W33171" s="75"/>
      <c r="AD33171" s="77"/>
    </row>
    <row r="33172" spans="16:30" ht="4.5" customHeight="1" x14ac:dyDescent="0.2">
      <c r="P33172" s="75"/>
      <c r="Q33172" s="75"/>
      <c r="W33172" s="75"/>
      <c r="AD33172" s="77"/>
    </row>
    <row r="33173" spans="16:30" ht="4.5" customHeight="1" x14ac:dyDescent="0.2">
      <c r="P33173" s="75"/>
      <c r="Q33173" s="75"/>
      <c r="W33173" s="75"/>
      <c r="AD33173" s="77"/>
    </row>
    <row r="33174" spans="16:30" ht="4.5" customHeight="1" x14ac:dyDescent="0.2">
      <c r="P33174" s="75"/>
      <c r="Q33174" s="75"/>
      <c r="W33174" s="75"/>
      <c r="AD33174" s="77"/>
    </row>
    <row r="33175" spans="16:30" ht="4.5" customHeight="1" x14ac:dyDescent="0.2">
      <c r="P33175" s="75"/>
      <c r="Q33175" s="75"/>
      <c r="W33175" s="75"/>
      <c r="AD33175" s="77"/>
    </row>
    <row r="33176" spans="16:30" ht="4.5" customHeight="1" x14ac:dyDescent="0.2">
      <c r="P33176" s="75"/>
      <c r="Q33176" s="75"/>
      <c r="W33176" s="75"/>
      <c r="AD33176" s="77"/>
    </row>
    <row r="33177" spans="16:30" ht="4.5" customHeight="1" x14ac:dyDescent="0.2">
      <c r="P33177" s="75"/>
      <c r="Q33177" s="75"/>
      <c r="W33177" s="75"/>
      <c r="AD33177" s="77"/>
    </row>
    <row r="33178" spans="16:30" ht="4.5" customHeight="1" x14ac:dyDescent="0.2">
      <c r="P33178" s="75"/>
      <c r="Q33178" s="75"/>
      <c r="W33178" s="75"/>
      <c r="AD33178" s="77"/>
    </row>
    <row r="33179" spans="16:30" ht="4.5" customHeight="1" x14ac:dyDescent="0.2">
      <c r="P33179" s="75"/>
      <c r="Q33179" s="75"/>
      <c r="W33179" s="75"/>
      <c r="AD33179" s="77"/>
    </row>
    <row r="33180" spans="16:30" ht="4.5" customHeight="1" x14ac:dyDescent="0.2">
      <c r="P33180" s="75"/>
      <c r="Q33180" s="75"/>
      <c r="W33180" s="75"/>
      <c r="AD33180" s="77"/>
    </row>
    <row r="33181" spans="16:30" ht="4.5" customHeight="1" x14ac:dyDescent="0.2">
      <c r="P33181" s="75"/>
      <c r="Q33181" s="75"/>
      <c r="W33181" s="75"/>
      <c r="AD33181" s="77"/>
    </row>
    <row r="33182" spans="16:30" ht="4.5" customHeight="1" x14ac:dyDescent="0.2">
      <c r="P33182" s="75"/>
      <c r="Q33182" s="75"/>
      <c r="W33182" s="75"/>
      <c r="AD33182" s="77"/>
    </row>
    <row r="33183" spans="16:30" ht="4.5" customHeight="1" x14ac:dyDescent="0.2">
      <c r="P33183" s="75"/>
      <c r="Q33183" s="75"/>
      <c r="W33183" s="75"/>
      <c r="AD33183" s="77"/>
    </row>
    <row r="33184" spans="16:30" ht="4.5" customHeight="1" x14ac:dyDescent="0.2">
      <c r="P33184" s="75"/>
      <c r="Q33184" s="75"/>
      <c r="W33184" s="75"/>
      <c r="AD33184" s="77"/>
    </row>
    <row r="33185" spans="16:30" ht="4.5" customHeight="1" x14ac:dyDescent="0.2">
      <c r="P33185" s="75"/>
      <c r="Q33185" s="75"/>
      <c r="W33185" s="75"/>
      <c r="AD33185" s="77"/>
    </row>
    <row r="33186" spans="16:30" ht="4.5" customHeight="1" x14ac:dyDescent="0.2">
      <c r="P33186" s="75"/>
      <c r="Q33186" s="75"/>
      <c r="W33186" s="75"/>
      <c r="AD33186" s="77"/>
    </row>
    <row r="33187" spans="16:30" ht="4.5" customHeight="1" x14ac:dyDescent="0.2">
      <c r="P33187" s="75"/>
      <c r="Q33187" s="75"/>
      <c r="W33187" s="75"/>
      <c r="AD33187" s="77"/>
    </row>
    <row r="33188" spans="16:30" ht="4.5" customHeight="1" x14ac:dyDescent="0.2">
      <c r="P33188" s="75"/>
      <c r="Q33188" s="75"/>
      <c r="W33188" s="75"/>
      <c r="AD33188" s="77"/>
    </row>
    <row r="33189" spans="16:30" ht="4.5" customHeight="1" x14ac:dyDescent="0.2">
      <c r="P33189" s="75"/>
      <c r="Q33189" s="75"/>
      <c r="W33189" s="75"/>
      <c r="AD33189" s="77"/>
    </row>
    <row r="33190" spans="16:30" ht="4.5" customHeight="1" x14ac:dyDescent="0.2">
      <c r="P33190" s="75"/>
      <c r="Q33190" s="75"/>
      <c r="W33190" s="75"/>
      <c r="AD33190" s="77"/>
    </row>
    <row r="33191" spans="16:30" ht="4.5" customHeight="1" x14ac:dyDescent="0.2">
      <c r="P33191" s="75"/>
      <c r="Q33191" s="75"/>
      <c r="W33191" s="75"/>
      <c r="AD33191" s="77"/>
    </row>
    <row r="33192" spans="16:30" ht="4.5" customHeight="1" x14ac:dyDescent="0.2">
      <c r="P33192" s="75"/>
      <c r="Q33192" s="75"/>
      <c r="W33192" s="75"/>
      <c r="AD33192" s="77"/>
    </row>
    <row r="33193" spans="16:30" ht="4.5" customHeight="1" x14ac:dyDescent="0.2">
      <c r="P33193" s="75"/>
      <c r="Q33193" s="75"/>
      <c r="W33193" s="75"/>
      <c r="AD33193" s="77"/>
    </row>
    <row r="33194" spans="16:30" ht="4.5" customHeight="1" x14ac:dyDescent="0.2">
      <c r="P33194" s="75"/>
      <c r="Q33194" s="75"/>
      <c r="W33194" s="75"/>
      <c r="AD33194" s="77"/>
    </row>
    <row r="33195" spans="16:30" ht="4.5" customHeight="1" x14ac:dyDescent="0.2">
      <c r="P33195" s="75"/>
      <c r="Q33195" s="75"/>
      <c r="W33195" s="75"/>
      <c r="AD33195" s="77"/>
    </row>
    <row r="33196" spans="16:30" ht="4.5" customHeight="1" x14ac:dyDescent="0.2">
      <c r="P33196" s="75"/>
      <c r="Q33196" s="75"/>
      <c r="W33196" s="75"/>
      <c r="AD33196" s="77"/>
    </row>
    <row r="33197" spans="16:30" ht="4.5" customHeight="1" x14ac:dyDescent="0.2">
      <c r="P33197" s="75"/>
      <c r="Q33197" s="75"/>
      <c r="W33197" s="75"/>
      <c r="AD33197" s="77"/>
    </row>
    <row r="33198" spans="16:30" ht="4.5" customHeight="1" x14ac:dyDescent="0.2">
      <c r="P33198" s="75"/>
      <c r="Q33198" s="75"/>
      <c r="W33198" s="75"/>
      <c r="AD33198" s="77"/>
    </row>
    <row r="33199" spans="16:30" ht="4.5" customHeight="1" x14ac:dyDescent="0.2">
      <c r="P33199" s="75"/>
      <c r="Q33199" s="75"/>
      <c r="W33199" s="75"/>
      <c r="AD33199" s="77"/>
    </row>
    <row r="33200" spans="16:30" ht="4.5" customHeight="1" x14ac:dyDescent="0.2">
      <c r="P33200" s="75"/>
      <c r="Q33200" s="75"/>
      <c r="W33200" s="75"/>
      <c r="AD33200" s="77"/>
    </row>
    <row r="33201" spans="16:30" ht="4.5" customHeight="1" x14ac:dyDescent="0.2">
      <c r="P33201" s="75"/>
      <c r="Q33201" s="75"/>
      <c r="W33201" s="75"/>
      <c r="AD33201" s="77"/>
    </row>
    <row r="33202" spans="16:30" ht="4.5" customHeight="1" x14ac:dyDescent="0.2">
      <c r="P33202" s="75"/>
      <c r="Q33202" s="75"/>
      <c r="W33202" s="75"/>
      <c r="AD33202" s="77"/>
    </row>
    <row r="33203" spans="16:30" ht="4.5" customHeight="1" x14ac:dyDescent="0.2">
      <c r="P33203" s="75"/>
      <c r="Q33203" s="75"/>
      <c r="W33203" s="75"/>
      <c r="AD33203" s="77"/>
    </row>
    <row r="33204" spans="16:30" ht="4.5" customHeight="1" x14ac:dyDescent="0.2">
      <c r="P33204" s="75"/>
      <c r="Q33204" s="75"/>
      <c r="W33204" s="75"/>
      <c r="AD33204" s="77"/>
    </row>
    <row r="33205" spans="16:30" ht="4.5" customHeight="1" x14ac:dyDescent="0.2">
      <c r="P33205" s="75"/>
      <c r="Q33205" s="75"/>
      <c r="W33205" s="75"/>
      <c r="AD33205" s="77"/>
    </row>
    <row r="33206" spans="16:30" ht="4.5" customHeight="1" x14ac:dyDescent="0.2">
      <c r="P33206" s="75"/>
      <c r="Q33206" s="75"/>
      <c r="W33206" s="75"/>
      <c r="AD33206" s="77"/>
    </row>
    <row r="33207" spans="16:30" ht="4.5" customHeight="1" x14ac:dyDescent="0.2">
      <c r="P33207" s="75"/>
      <c r="Q33207" s="75"/>
      <c r="W33207" s="75"/>
      <c r="AD33207" s="77"/>
    </row>
    <row r="33208" spans="16:30" ht="4.5" customHeight="1" x14ac:dyDescent="0.2">
      <c r="P33208" s="75"/>
      <c r="Q33208" s="75"/>
      <c r="W33208" s="75"/>
      <c r="AD33208" s="77"/>
    </row>
    <row r="33209" spans="16:30" ht="4.5" customHeight="1" x14ac:dyDescent="0.2">
      <c r="P33209" s="75"/>
      <c r="Q33209" s="75"/>
      <c r="W33209" s="75"/>
      <c r="AD33209" s="77"/>
    </row>
    <row r="33210" spans="16:30" ht="4.5" customHeight="1" x14ac:dyDescent="0.2">
      <c r="P33210" s="75"/>
      <c r="Q33210" s="75"/>
      <c r="W33210" s="75"/>
      <c r="AD33210" s="77"/>
    </row>
    <row r="33211" spans="16:30" ht="4.5" customHeight="1" x14ac:dyDescent="0.2">
      <c r="P33211" s="75"/>
      <c r="Q33211" s="75"/>
      <c r="W33211" s="75"/>
      <c r="AD33211" s="77"/>
    </row>
    <row r="33212" spans="16:30" ht="4.5" customHeight="1" x14ac:dyDescent="0.2">
      <c r="P33212" s="75"/>
      <c r="Q33212" s="75"/>
      <c r="W33212" s="75"/>
      <c r="AD33212" s="77"/>
    </row>
    <row r="33213" spans="16:30" ht="4.5" customHeight="1" x14ac:dyDescent="0.2">
      <c r="P33213" s="75"/>
      <c r="Q33213" s="75"/>
      <c r="W33213" s="75"/>
      <c r="AD33213" s="77"/>
    </row>
    <row r="33214" spans="16:30" ht="4.5" customHeight="1" x14ac:dyDescent="0.2">
      <c r="P33214" s="75"/>
      <c r="Q33214" s="75"/>
      <c r="W33214" s="75"/>
      <c r="AD33214" s="77"/>
    </row>
    <row r="33215" spans="16:30" ht="4.5" customHeight="1" x14ac:dyDescent="0.2">
      <c r="P33215" s="75"/>
      <c r="Q33215" s="75"/>
      <c r="W33215" s="75"/>
      <c r="AD33215" s="77"/>
    </row>
    <row r="33216" spans="16:30" ht="4.5" customHeight="1" x14ac:dyDescent="0.2">
      <c r="P33216" s="75"/>
      <c r="Q33216" s="75"/>
      <c r="W33216" s="75"/>
      <c r="AD33216" s="77"/>
    </row>
    <row r="33217" spans="16:30" ht="4.5" customHeight="1" x14ac:dyDescent="0.2">
      <c r="P33217" s="75"/>
      <c r="Q33217" s="75"/>
      <c r="W33217" s="75"/>
      <c r="AD33217" s="77"/>
    </row>
    <row r="33218" spans="16:30" ht="4.5" customHeight="1" x14ac:dyDescent="0.2">
      <c r="P33218" s="75"/>
      <c r="Q33218" s="75"/>
      <c r="W33218" s="75"/>
      <c r="AD33218" s="77"/>
    </row>
    <row r="33219" spans="16:30" ht="4.5" customHeight="1" x14ac:dyDescent="0.2">
      <c r="P33219" s="75"/>
      <c r="Q33219" s="75"/>
      <c r="W33219" s="75"/>
      <c r="AD33219" s="77"/>
    </row>
    <row r="33220" spans="16:30" ht="4.5" customHeight="1" x14ac:dyDescent="0.2">
      <c r="P33220" s="75"/>
      <c r="Q33220" s="75"/>
      <c r="W33220" s="75"/>
      <c r="AD33220" s="77"/>
    </row>
    <row r="33221" spans="16:30" ht="4.5" customHeight="1" x14ac:dyDescent="0.2">
      <c r="P33221" s="75"/>
      <c r="Q33221" s="75"/>
      <c r="W33221" s="75"/>
      <c r="AD33221" s="77"/>
    </row>
    <row r="33222" spans="16:30" ht="4.5" customHeight="1" x14ac:dyDescent="0.2">
      <c r="P33222" s="75"/>
      <c r="Q33222" s="75"/>
      <c r="W33222" s="75"/>
      <c r="AD33222" s="77"/>
    </row>
    <row r="33223" spans="16:30" ht="4.5" customHeight="1" x14ac:dyDescent="0.2">
      <c r="P33223" s="75"/>
      <c r="Q33223" s="75"/>
      <c r="W33223" s="75"/>
      <c r="AD33223" s="77"/>
    </row>
    <row r="33224" spans="16:30" ht="4.5" customHeight="1" x14ac:dyDescent="0.2">
      <c r="P33224" s="75"/>
      <c r="Q33224" s="75"/>
      <c r="W33224" s="75"/>
      <c r="AD33224" s="77"/>
    </row>
    <row r="33225" spans="16:30" ht="4.5" customHeight="1" x14ac:dyDescent="0.2">
      <c r="P33225" s="75"/>
      <c r="Q33225" s="75"/>
      <c r="W33225" s="75"/>
      <c r="AD33225" s="77"/>
    </row>
    <row r="33226" spans="16:30" ht="4.5" customHeight="1" x14ac:dyDescent="0.2">
      <c r="P33226" s="75"/>
      <c r="Q33226" s="75"/>
      <c r="W33226" s="75"/>
      <c r="AD33226" s="77"/>
    </row>
    <row r="33227" spans="16:30" ht="4.5" customHeight="1" x14ac:dyDescent="0.2">
      <c r="P33227" s="75"/>
      <c r="Q33227" s="75"/>
      <c r="W33227" s="75"/>
      <c r="AD33227" s="77"/>
    </row>
    <row r="33228" spans="16:30" ht="4.5" customHeight="1" x14ac:dyDescent="0.2">
      <c r="P33228" s="75"/>
      <c r="Q33228" s="75"/>
      <c r="W33228" s="75"/>
      <c r="AD33228" s="77"/>
    </row>
    <row r="33229" spans="16:30" ht="4.5" customHeight="1" x14ac:dyDescent="0.2">
      <c r="P33229" s="75"/>
      <c r="Q33229" s="75"/>
      <c r="W33229" s="75"/>
      <c r="AD33229" s="77"/>
    </row>
    <row r="33230" spans="16:30" ht="4.5" customHeight="1" x14ac:dyDescent="0.2">
      <c r="P33230" s="75"/>
      <c r="Q33230" s="75"/>
      <c r="W33230" s="75"/>
      <c r="AD33230" s="77"/>
    </row>
    <row r="33231" spans="16:30" ht="4.5" customHeight="1" x14ac:dyDescent="0.2">
      <c r="P33231" s="75"/>
      <c r="Q33231" s="75"/>
      <c r="W33231" s="75"/>
      <c r="AD33231" s="77"/>
    </row>
    <row r="33232" spans="16:30" ht="4.5" customHeight="1" x14ac:dyDescent="0.2">
      <c r="P33232" s="75"/>
      <c r="Q33232" s="75"/>
      <c r="W33232" s="75"/>
      <c r="AD33232" s="77"/>
    </row>
    <row r="33233" spans="16:30" ht="4.5" customHeight="1" x14ac:dyDescent="0.2">
      <c r="P33233" s="75"/>
      <c r="Q33233" s="75"/>
      <c r="W33233" s="75"/>
      <c r="AD33233" s="77"/>
    </row>
    <row r="33234" spans="16:30" ht="4.5" customHeight="1" x14ac:dyDescent="0.2">
      <c r="P33234" s="75"/>
      <c r="Q33234" s="75"/>
      <c r="W33234" s="75"/>
      <c r="AD33234" s="77"/>
    </row>
    <row r="33235" spans="16:30" ht="4.5" customHeight="1" x14ac:dyDescent="0.2">
      <c r="P33235" s="75"/>
      <c r="Q33235" s="75"/>
      <c r="W33235" s="75"/>
      <c r="AD33235" s="77"/>
    </row>
    <row r="33236" spans="16:30" ht="4.5" customHeight="1" x14ac:dyDescent="0.2">
      <c r="P33236" s="75"/>
      <c r="Q33236" s="75"/>
      <c r="W33236" s="75"/>
      <c r="AD33236" s="77"/>
    </row>
    <row r="33237" spans="16:30" ht="4.5" customHeight="1" x14ac:dyDescent="0.2">
      <c r="P33237" s="75"/>
      <c r="Q33237" s="75"/>
      <c r="W33237" s="75"/>
      <c r="AD33237" s="77"/>
    </row>
    <row r="33238" spans="16:30" ht="4.5" customHeight="1" x14ac:dyDescent="0.2">
      <c r="P33238" s="75"/>
      <c r="Q33238" s="75"/>
      <c r="W33238" s="75"/>
      <c r="AD33238" s="77"/>
    </row>
    <row r="33239" spans="16:30" ht="4.5" customHeight="1" x14ac:dyDescent="0.2">
      <c r="P33239" s="75"/>
      <c r="Q33239" s="75"/>
      <c r="W33239" s="75"/>
      <c r="AD33239" s="77"/>
    </row>
    <row r="33240" spans="16:30" ht="4.5" customHeight="1" x14ac:dyDescent="0.2">
      <c r="P33240" s="75"/>
      <c r="Q33240" s="75"/>
      <c r="W33240" s="75"/>
      <c r="AD33240" s="77"/>
    </row>
    <row r="33241" spans="16:30" ht="4.5" customHeight="1" x14ac:dyDescent="0.2">
      <c r="P33241" s="75"/>
      <c r="Q33241" s="75"/>
      <c r="W33241" s="75"/>
      <c r="AD33241" s="77"/>
    </row>
    <row r="33242" spans="16:30" ht="4.5" customHeight="1" x14ac:dyDescent="0.2">
      <c r="P33242" s="75"/>
      <c r="Q33242" s="75"/>
      <c r="W33242" s="75"/>
      <c r="AD33242" s="77"/>
    </row>
    <row r="33243" spans="16:30" ht="4.5" customHeight="1" x14ac:dyDescent="0.2">
      <c r="P33243" s="75"/>
      <c r="Q33243" s="75"/>
      <c r="W33243" s="75"/>
      <c r="AD33243" s="77"/>
    </row>
    <row r="33244" spans="16:30" ht="4.5" customHeight="1" x14ac:dyDescent="0.2">
      <c r="P33244" s="75"/>
      <c r="Q33244" s="75"/>
      <c r="W33244" s="75"/>
      <c r="AD33244" s="77"/>
    </row>
    <row r="33245" spans="16:30" ht="4.5" customHeight="1" x14ac:dyDescent="0.2">
      <c r="P33245" s="75"/>
      <c r="Q33245" s="75"/>
      <c r="W33245" s="75"/>
      <c r="AD33245" s="77"/>
    </row>
    <row r="33246" spans="16:30" ht="4.5" customHeight="1" x14ac:dyDescent="0.2">
      <c r="P33246" s="75"/>
      <c r="Q33246" s="75"/>
      <c r="W33246" s="75"/>
      <c r="AD33246" s="77"/>
    </row>
    <row r="33247" spans="16:30" ht="4.5" customHeight="1" x14ac:dyDescent="0.2">
      <c r="P33247" s="75"/>
      <c r="Q33247" s="75"/>
      <c r="W33247" s="75"/>
      <c r="AD33247" s="77"/>
    </row>
    <row r="33248" spans="16:30" ht="4.5" customHeight="1" x14ac:dyDescent="0.2">
      <c r="P33248" s="75"/>
      <c r="Q33248" s="75"/>
      <c r="W33248" s="75"/>
      <c r="AD33248" s="77"/>
    </row>
    <row r="33249" spans="16:30" ht="4.5" customHeight="1" x14ac:dyDescent="0.2">
      <c r="P33249" s="75"/>
      <c r="Q33249" s="75"/>
      <c r="W33249" s="75"/>
      <c r="AD33249" s="77"/>
    </row>
    <row r="33250" spans="16:30" ht="4.5" customHeight="1" x14ac:dyDescent="0.2">
      <c r="P33250" s="75"/>
      <c r="Q33250" s="75"/>
      <c r="W33250" s="75"/>
      <c r="AD33250" s="77"/>
    </row>
    <row r="33251" spans="16:30" ht="4.5" customHeight="1" x14ac:dyDescent="0.2">
      <c r="P33251" s="75"/>
      <c r="Q33251" s="75"/>
      <c r="W33251" s="75"/>
      <c r="AD33251" s="77"/>
    </row>
    <row r="33252" spans="16:30" ht="4.5" customHeight="1" x14ac:dyDescent="0.2">
      <c r="P33252" s="75"/>
      <c r="Q33252" s="75"/>
      <c r="W33252" s="75"/>
      <c r="AD33252" s="77"/>
    </row>
    <row r="33253" spans="16:30" ht="4.5" customHeight="1" x14ac:dyDescent="0.2">
      <c r="P33253" s="75"/>
      <c r="Q33253" s="75"/>
      <c r="W33253" s="75"/>
      <c r="AD33253" s="77"/>
    </row>
    <row r="33254" spans="16:30" ht="4.5" customHeight="1" x14ac:dyDescent="0.2">
      <c r="P33254" s="75"/>
      <c r="Q33254" s="75"/>
      <c r="W33254" s="75"/>
      <c r="AD33254" s="77"/>
    </row>
    <row r="33255" spans="16:30" ht="4.5" customHeight="1" x14ac:dyDescent="0.2">
      <c r="P33255" s="75"/>
      <c r="Q33255" s="75"/>
      <c r="W33255" s="75"/>
      <c r="AD33255" s="77"/>
    </row>
    <row r="33256" spans="16:30" ht="4.5" customHeight="1" x14ac:dyDescent="0.2">
      <c r="P33256" s="75"/>
      <c r="Q33256" s="75"/>
      <c r="W33256" s="75"/>
      <c r="AD33256" s="77"/>
    </row>
    <row r="33257" spans="16:30" ht="4.5" customHeight="1" x14ac:dyDescent="0.2">
      <c r="P33257" s="75"/>
      <c r="Q33257" s="75"/>
      <c r="W33257" s="75"/>
      <c r="AD33257" s="77"/>
    </row>
    <row r="33258" spans="16:30" ht="4.5" customHeight="1" x14ac:dyDescent="0.2">
      <c r="P33258" s="75"/>
      <c r="Q33258" s="75"/>
      <c r="W33258" s="75"/>
      <c r="AD33258" s="77"/>
    </row>
    <row r="33259" spans="16:30" ht="4.5" customHeight="1" x14ac:dyDescent="0.2">
      <c r="P33259" s="75"/>
      <c r="Q33259" s="75"/>
      <c r="W33259" s="75"/>
      <c r="AD33259" s="77"/>
    </row>
    <row r="33260" spans="16:30" ht="4.5" customHeight="1" x14ac:dyDescent="0.2">
      <c r="P33260" s="75"/>
      <c r="Q33260" s="75"/>
      <c r="W33260" s="75"/>
      <c r="AD33260" s="77"/>
    </row>
    <row r="33261" spans="16:30" ht="4.5" customHeight="1" x14ac:dyDescent="0.2">
      <c r="P33261" s="75"/>
      <c r="Q33261" s="75"/>
      <c r="W33261" s="75"/>
      <c r="AD33261" s="77"/>
    </row>
    <row r="33262" spans="16:30" ht="4.5" customHeight="1" x14ac:dyDescent="0.2">
      <c r="P33262" s="75"/>
      <c r="Q33262" s="75"/>
      <c r="W33262" s="75"/>
      <c r="AD33262" s="77"/>
    </row>
    <row r="33263" spans="16:30" ht="4.5" customHeight="1" x14ac:dyDescent="0.2">
      <c r="P33263" s="75"/>
      <c r="Q33263" s="75"/>
      <c r="W33263" s="75"/>
      <c r="AD33263" s="77"/>
    </row>
    <row r="33264" spans="16:30" ht="4.5" customHeight="1" x14ac:dyDescent="0.2">
      <c r="P33264" s="75"/>
      <c r="Q33264" s="75"/>
      <c r="W33264" s="75"/>
      <c r="AD33264" s="77"/>
    </row>
    <row r="33265" spans="16:30" ht="4.5" customHeight="1" x14ac:dyDescent="0.2">
      <c r="P33265" s="75"/>
      <c r="Q33265" s="75"/>
      <c r="W33265" s="75"/>
      <c r="AD33265" s="77"/>
    </row>
    <row r="33266" spans="16:30" ht="4.5" customHeight="1" x14ac:dyDescent="0.2">
      <c r="P33266" s="75"/>
      <c r="Q33266" s="75"/>
      <c r="W33266" s="75"/>
      <c r="AD33266" s="77"/>
    </row>
    <row r="33267" spans="16:30" ht="4.5" customHeight="1" x14ac:dyDescent="0.2">
      <c r="P33267" s="75"/>
      <c r="Q33267" s="75"/>
      <c r="W33267" s="75"/>
      <c r="AD33267" s="77"/>
    </row>
    <row r="33268" spans="16:30" ht="4.5" customHeight="1" x14ac:dyDescent="0.2">
      <c r="P33268" s="75"/>
      <c r="Q33268" s="75"/>
      <c r="W33268" s="75"/>
      <c r="AD33268" s="77"/>
    </row>
    <row r="33269" spans="16:30" ht="4.5" customHeight="1" x14ac:dyDescent="0.2">
      <c r="P33269" s="75"/>
      <c r="Q33269" s="75"/>
      <c r="W33269" s="75"/>
      <c r="AD33269" s="77"/>
    </row>
    <row r="33270" spans="16:30" ht="4.5" customHeight="1" x14ac:dyDescent="0.2">
      <c r="P33270" s="75"/>
      <c r="Q33270" s="75"/>
      <c r="W33270" s="75"/>
      <c r="AD33270" s="77"/>
    </row>
    <row r="33271" spans="16:30" ht="4.5" customHeight="1" x14ac:dyDescent="0.2">
      <c r="P33271" s="75"/>
      <c r="Q33271" s="75"/>
      <c r="W33271" s="75"/>
      <c r="AD33271" s="77"/>
    </row>
    <row r="33272" spans="16:30" ht="4.5" customHeight="1" x14ac:dyDescent="0.2">
      <c r="P33272" s="75"/>
      <c r="Q33272" s="75"/>
      <c r="W33272" s="75"/>
      <c r="AD33272" s="77"/>
    </row>
    <row r="33273" spans="16:30" ht="4.5" customHeight="1" x14ac:dyDescent="0.2">
      <c r="P33273" s="75"/>
      <c r="Q33273" s="75"/>
      <c r="W33273" s="75"/>
      <c r="AD33273" s="77"/>
    </row>
    <row r="33274" spans="16:30" ht="4.5" customHeight="1" x14ac:dyDescent="0.2">
      <c r="P33274" s="75"/>
      <c r="Q33274" s="75"/>
      <c r="W33274" s="75"/>
      <c r="AD33274" s="77"/>
    </row>
    <row r="33275" spans="16:30" ht="4.5" customHeight="1" x14ac:dyDescent="0.2">
      <c r="P33275" s="75"/>
      <c r="Q33275" s="75"/>
      <c r="W33275" s="75"/>
      <c r="AD33275" s="77"/>
    </row>
    <row r="33276" spans="16:30" ht="4.5" customHeight="1" x14ac:dyDescent="0.2">
      <c r="P33276" s="75"/>
      <c r="Q33276" s="75"/>
      <c r="W33276" s="75"/>
      <c r="AD33276" s="77"/>
    </row>
    <row r="33277" spans="16:30" ht="4.5" customHeight="1" x14ac:dyDescent="0.2">
      <c r="P33277" s="75"/>
      <c r="Q33277" s="75"/>
      <c r="W33277" s="75"/>
      <c r="AD33277" s="77"/>
    </row>
    <row r="33278" spans="16:30" ht="4.5" customHeight="1" x14ac:dyDescent="0.2">
      <c r="P33278" s="75"/>
      <c r="Q33278" s="75"/>
      <c r="W33278" s="75"/>
      <c r="AD33278" s="77"/>
    </row>
    <row r="33279" spans="16:30" ht="4.5" customHeight="1" x14ac:dyDescent="0.2">
      <c r="P33279" s="75"/>
      <c r="Q33279" s="75"/>
      <c r="W33279" s="75"/>
      <c r="AD33279" s="77"/>
    </row>
    <row r="33280" spans="16:30" ht="4.5" customHeight="1" x14ac:dyDescent="0.2">
      <c r="P33280" s="75"/>
      <c r="Q33280" s="75"/>
      <c r="W33280" s="75"/>
      <c r="AD33280" s="77"/>
    </row>
    <row r="33281" spans="16:30" ht="4.5" customHeight="1" x14ac:dyDescent="0.2">
      <c r="P33281" s="75"/>
      <c r="Q33281" s="75"/>
      <c r="W33281" s="75"/>
      <c r="AD33281" s="77"/>
    </row>
    <row r="33282" spans="16:30" ht="4.5" customHeight="1" x14ac:dyDescent="0.2">
      <c r="P33282" s="75"/>
      <c r="Q33282" s="75"/>
      <c r="W33282" s="75"/>
      <c r="AD33282" s="77"/>
    </row>
    <row r="33283" spans="16:30" ht="4.5" customHeight="1" x14ac:dyDescent="0.2">
      <c r="P33283" s="75"/>
      <c r="Q33283" s="75"/>
      <c r="W33283" s="75"/>
      <c r="AD33283" s="77"/>
    </row>
    <row r="33284" spans="16:30" ht="4.5" customHeight="1" x14ac:dyDescent="0.2">
      <c r="P33284" s="75"/>
      <c r="Q33284" s="75"/>
      <c r="W33284" s="75"/>
      <c r="AD33284" s="77"/>
    </row>
    <row r="33285" spans="16:30" ht="4.5" customHeight="1" x14ac:dyDescent="0.2">
      <c r="P33285" s="75"/>
      <c r="Q33285" s="75"/>
      <c r="W33285" s="75"/>
      <c r="AD33285" s="77"/>
    </row>
    <row r="33286" spans="16:30" ht="4.5" customHeight="1" x14ac:dyDescent="0.2">
      <c r="P33286" s="75"/>
      <c r="Q33286" s="75"/>
      <c r="W33286" s="75"/>
      <c r="AD33286" s="77"/>
    </row>
    <row r="33287" spans="16:30" ht="4.5" customHeight="1" x14ac:dyDescent="0.2">
      <c r="P33287" s="75"/>
      <c r="Q33287" s="75"/>
      <c r="W33287" s="75"/>
      <c r="AD33287" s="77"/>
    </row>
    <row r="33288" spans="16:30" ht="4.5" customHeight="1" x14ac:dyDescent="0.2">
      <c r="P33288" s="75"/>
      <c r="Q33288" s="75"/>
      <c r="W33288" s="75"/>
      <c r="AD33288" s="77"/>
    </row>
    <row r="33289" spans="16:30" ht="4.5" customHeight="1" x14ac:dyDescent="0.2">
      <c r="P33289" s="75"/>
      <c r="Q33289" s="75"/>
      <c r="W33289" s="75"/>
      <c r="AD33289" s="77"/>
    </row>
    <row r="33290" spans="16:30" ht="4.5" customHeight="1" x14ac:dyDescent="0.2">
      <c r="P33290" s="75"/>
      <c r="Q33290" s="75"/>
      <c r="W33290" s="75"/>
      <c r="AD33290" s="77"/>
    </row>
    <row r="33291" spans="16:30" ht="4.5" customHeight="1" x14ac:dyDescent="0.2">
      <c r="P33291" s="75"/>
      <c r="Q33291" s="75"/>
      <c r="W33291" s="75"/>
      <c r="AD33291" s="77"/>
    </row>
    <row r="33292" spans="16:30" ht="4.5" customHeight="1" x14ac:dyDescent="0.2">
      <c r="P33292" s="75"/>
      <c r="Q33292" s="75"/>
      <c r="W33292" s="75"/>
      <c r="AD33292" s="77"/>
    </row>
    <row r="33293" spans="16:30" ht="4.5" customHeight="1" x14ac:dyDescent="0.2">
      <c r="P33293" s="75"/>
      <c r="Q33293" s="75"/>
      <c r="W33293" s="75"/>
      <c r="AD33293" s="77"/>
    </row>
    <row r="33294" spans="16:30" ht="4.5" customHeight="1" x14ac:dyDescent="0.2">
      <c r="P33294" s="75"/>
      <c r="Q33294" s="75"/>
      <c r="W33294" s="75"/>
      <c r="AD33294" s="77"/>
    </row>
    <row r="33295" spans="16:30" ht="4.5" customHeight="1" x14ac:dyDescent="0.2">
      <c r="P33295" s="75"/>
      <c r="Q33295" s="75"/>
      <c r="W33295" s="75"/>
      <c r="AD33295" s="77"/>
    </row>
    <row r="33296" spans="16:30" ht="4.5" customHeight="1" x14ac:dyDescent="0.2">
      <c r="P33296" s="75"/>
      <c r="Q33296" s="75"/>
      <c r="W33296" s="75"/>
      <c r="AD33296" s="77"/>
    </row>
    <row r="33297" spans="16:30" ht="4.5" customHeight="1" x14ac:dyDescent="0.2">
      <c r="P33297" s="75"/>
      <c r="Q33297" s="75"/>
      <c r="W33297" s="75"/>
      <c r="AD33297" s="77"/>
    </row>
    <row r="33298" spans="16:30" ht="4.5" customHeight="1" x14ac:dyDescent="0.2">
      <c r="P33298" s="75"/>
      <c r="Q33298" s="75"/>
      <c r="W33298" s="75"/>
      <c r="AD33298" s="77"/>
    </row>
    <row r="33299" spans="16:30" ht="4.5" customHeight="1" x14ac:dyDescent="0.2">
      <c r="P33299" s="75"/>
      <c r="Q33299" s="75"/>
      <c r="W33299" s="75"/>
      <c r="AD33299" s="77"/>
    </row>
    <row r="33300" spans="16:30" ht="4.5" customHeight="1" x14ac:dyDescent="0.2">
      <c r="P33300" s="75"/>
      <c r="Q33300" s="75"/>
      <c r="W33300" s="75"/>
      <c r="AD33300" s="77"/>
    </row>
    <row r="33301" spans="16:30" ht="4.5" customHeight="1" x14ac:dyDescent="0.2">
      <c r="P33301" s="75"/>
      <c r="Q33301" s="75"/>
      <c r="W33301" s="75"/>
      <c r="AD33301" s="77"/>
    </row>
    <row r="33302" spans="16:30" ht="4.5" customHeight="1" x14ac:dyDescent="0.2">
      <c r="P33302" s="75"/>
      <c r="Q33302" s="75"/>
      <c r="W33302" s="75"/>
      <c r="AD33302" s="77"/>
    </row>
    <row r="33303" spans="16:30" ht="4.5" customHeight="1" x14ac:dyDescent="0.2">
      <c r="P33303" s="75"/>
      <c r="Q33303" s="75"/>
      <c r="W33303" s="75"/>
      <c r="AD33303" s="77"/>
    </row>
    <row r="33304" spans="16:30" ht="4.5" customHeight="1" x14ac:dyDescent="0.2">
      <c r="P33304" s="75"/>
      <c r="Q33304" s="75"/>
      <c r="W33304" s="75"/>
      <c r="AD33304" s="77"/>
    </row>
    <row r="33305" spans="16:30" ht="4.5" customHeight="1" x14ac:dyDescent="0.2">
      <c r="P33305" s="75"/>
      <c r="Q33305" s="75"/>
      <c r="W33305" s="75"/>
      <c r="AD33305" s="77"/>
    </row>
    <row r="33306" spans="16:30" ht="4.5" customHeight="1" x14ac:dyDescent="0.2">
      <c r="P33306" s="75"/>
      <c r="Q33306" s="75"/>
      <c r="W33306" s="75"/>
      <c r="AD33306" s="77"/>
    </row>
    <row r="33307" spans="16:30" ht="4.5" customHeight="1" x14ac:dyDescent="0.2">
      <c r="P33307" s="75"/>
      <c r="Q33307" s="75"/>
      <c r="W33307" s="75"/>
      <c r="AD33307" s="77"/>
    </row>
    <row r="33308" spans="16:30" ht="4.5" customHeight="1" x14ac:dyDescent="0.2">
      <c r="P33308" s="75"/>
      <c r="Q33308" s="75"/>
      <c r="W33308" s="75"/>
      <c r="AD33308" s="77"/>
    </row>
    <row r="33309" spans="16:30" ht="4.5" customHeight="1" x14ac:dyDescent="0.2">
      <c r="P33309" s="75"/>
      <c r="Q33309" s="75"/>
      <c r="W33309" s="75"/>
      <c r="AD33309" s="77"/>
    </row>
    <row r="33310" spans="16:30" ht="4.5" customHeight="1" x14ac:dyDescent="0.2">
      <c r="P33310" s="75"/>
      <c r="Q33310" s="75"/>
      <c r="W33310" s="75"/>
      <c r="AD33310" s="77"/>
    </row>
    <row r="33311" spans="16:30" ht="4.5" customHeight="1" x14ac:dyDescent="0.2">
      <c r="P33311" s="75"/>
      <c r="Q33311" s="75"/>
      <c r="W33311" s="75"/>
      <c r="AD33311" s="77"/>
    </row>
    <row r="33312" spans="16:30" ht="4.5" customHeight="1" x14ac:dyDescent="0.2">
      <c r="P33312" s="75"/>
      <c r="Q33312" s="75"/>
      <c r="W33312" s="75"/>
      <c r="AD33312" s="77"/>
    </row>
    <row r="33313" spans="16:30" ht="4.5" customHeight="1" x14ac:dyDescent="0.2">
      <c r="P33313" s="75"/>
      <c r="Q33313" s="75"/>
      <c r="W33313" s="75"/>
      <c r="AD33313" s="77"/>
    </row>
    <row r="33314" spans="16:30" ht="4.5" customHeight="1" x14ac:dyDescent="0.2">
      <c r="P33314" s="75"/>
      <c r="Q33314" s="75"/>
      <c r="W33314" s="75"/>
      <c r="AD33314" s="77"/>
    </row>
    <row r="33315" spans="16:30" ht="4.5" customHeight="1" x14ac:dyDescent="0.2">
      <c r="P33315" s="75"/>
      <c r="Q33315" s="75"/>
      <c r="W33315" s="75"/>
      <c r="AD33315" s="77"/>
    </row>
    <row r="33316" spans="16:30" ht="4.5" customHeight="1" x14ac:dyDescent="0.2">
      <c r="P33316" s="75"/>
      <c r="Q33316" s="75"/>
      <c r="W33316" s="75"/>
      <c r="AD33316" s="77"/>
    </row>
    <row r="33317" spans="16:30" ht="4.5" customHeight="1" x14ac:dyDescent="0.2">
      <c r="P33317" s="75"/>
      <c r="Q33317" s="75"/>
      <c r="W33317" s="75"/>
      <c r="AD33317" s="77"/>
    </row>
    <row r="33318" spans="16:30" ht="4.5" customHeight="1" x14ac:dyDescent="0.2">
      <c r="P33318" s="75"/>
      <c r="Q33318" s="75"/>
      <c r="W33318" s="75"/>
      <c r="AD33318" s="77"/>
    </row>
    <row r="33319" spans="16:30" ht="4.5" customHeight="1" x14ac:dyDescent="0.2">
      <c r="P33319" s="75"/>
      <c r="Q33319" s="75"/>
      <c r="W33319" s="75"/>
      <c r="AD33319" s="77"/>
    </row>
    <row r="33320" spans="16:30" ht="4.5" customHeight="1" x14ac:dyDescent="0.2">
      <c r="P33320" s="75"/>
      <c r="Q33320" s="75"/>
      <c r="W33320" s="75"/>
      <c r="AD33320" s="77"/>
    </row>
    <row r="33321" spans="16:30" ht="4.5" customHeight="1" x14ac:dyDescent="0.2">
      <c r="P33321" s="75"/>
      <c r="Q33321" s="75"/>
      <c r="W33321" s="75"/>
      <c r="AD33321" s="77"/>
    </row>
    <row r="33322" spans="16:30" ht="4.5" customHeight="1" x14ac:dyDescent="0.2">
      <c r="P33322" s="75"/>
      <c r="Q33322" s="75"/>
      <c r="W33322" s="75"/>
      <c r="AD33322" s="77"/>
    </row>
    <row r="33323" spans="16:30" ht="4.5" customHeight="1" x14ac:dyDescent="0.2">
      <c r="P33323" s="75"/>
      <c r="Q33323" s="75"/>
      <c r="W33323" s="75"/>
      <c r="AD33323" s="77"/>
    </row>
    <row r="33324" spans="16:30" ht="4.5" customHeight="1" x14ac:dyDescent="0.2">
      <c r="P33324" s="75"/>
      <c r="Q33324" s="75"/>
      <c r="W33324" s="75"/>
      <c r="AD33324" s="77"/>
    </row>
    <row r="33325" spans="16:30" ht="4.5" customHeight="1" x14ac:dyDescent="0.2">
      <c r="P33325" s="75"/>
      <c r="Q33325" s="75"/>
      <c r="W33325" s="75"/>
      <c r="AD33325" s="77"/>
    </row>
    <row r="33326" spans="16:30" ht="4.5" customHeight="1" x14ac:dyDescent="0.2">
      <c r="P33326" s="75"/>
      <c r="Q33326" s="75"/>
      <c r="W33326" s="75"/>
      <c r="AD33326" s="77"/>
    </row>
    <row r="33327" spans="16:30" ht="4.5" customHeight="1" x14ac:dyDescent="0.2">
      <c r="P33327" s="75"/>
      <c r="Q33327" s="75"/>
      <c r="W33327" s="75"/>
      <c r="AD33327" s="77"/>
    </row>
    <row r="33328" spans="16:30" ht="4.5" customHeight="1" x14ac:dyDescent="0.2">
      <c r="P33328" s="75"/>
      <c r="Q33328" s="75"/>
      <c r="W33328" s="75"/>
      <c r="AD33328" s="77"/>
    </row>
    <row r="33329" spans="16:30" ht="4.5" customHeight="1" x14ac:dyDescent="0.2">
      <c r="P33329" s="75"/>
      <c r="Q33329" s="75"/>
      <c r="W33329" s="75"/>
      <c r="AD33329" s="77"/>
    </row>
    <row r="33330" spans="16:30" ht="4.5" customHeight="1" x14ac:dyDescent="0.2">
      <c r="P33330" s="75"/>
      <c r="Q33330" s="75"/>
      <c r="W33330" s="75"/>
      <c r="AD33330" s="77"/>
    </row>
    <row r="33331" spans="16:30" ht="4.5" customHeight="1" x14ac:dyDescent="0.2">
      <c r="P33331" s="75"/>
      <c r="Q33331" s="75"/>
      <c r="W33331" s="75"/>
      <c r="AD33331" s="77"/>
    </row>
    <row r="33332" spans="16:30" ht="4.5" customHeight="1" x14ac:dyDescent="0.2">
      <c r="P33332" s="75"/>
      <c r="Q33332" s="75"/>
      <c r="W33332" s="75"/>
      <c r="AD33332" s="77"/>
    </row>
    <row r="33333" spans="16:30" ht="4.5" customHeight="1" x14ac:dyDescent="0.2">
      <c r="P33333" s="75"/>
      <c r="Q33333" s="75"/>
      <c r="W33333" s="75"/>
      <c r="AD33333" s="77"/>
    </row>
    <row r="33334" spans="16:30" ht="4.5" customHeight="1" x14ac:dyDescent="0.2">
      <c r="P33334" s="75"/>
      <c r="Q33334" s="75"/>
      <c r="W33334" s="75"/>
      <c r="AD33334" s="77"/>
    </row>
    <row r="33335" spans="16:30" ht="4.5" customHeight="1" x14ac:dyDescent="0.2">
      <c r="P33335" s="75"/>
      <c r="Q33335" s="75"/>
      <c r="W33335" s="75"/>
      <c r="AD33335" s="77"/>
    </row>
    <row r="33336" spans="16:30" ht="4.5" customHeight="1" x14ac:dyDescent="0.2">
      <c r="P33336" s="75"/>
      <c r="Q33336" s="75"/>
      <c r="W33336" s="75"/>
      <c r="AD33336" s="77"/>
    </row>
    <row r="33337" spans="16:30" ht="4.5" customHeight="1" x14ac:dyDescent="0.2">
      <c r="P33337" s="75"/>
      <c r="Q33337" s="75"/>
      <c r="W33337" s="75"/>
      <c r="AD33337" s="77"/>
    </row>
    <row r="33338" spans="16:30" ht="4.5" customHeight="1" x14ac:dyDescent="0.2">
      <c r="P33338" s="75"/>
      <c r="Q33338" s="75"/>
      <c r="W33338" s="75"/>
      <c r="AD33338" s="77"/>
    </row>
    <row r="33339" spans="16:30" ht="4.5" customHeight="1" x14ac:dyDescent="0.2">
      <c r="P33339" s="75"/>
      <c r="Q33339" s="75"/>
      <c r="W33339" s="75"/>
      <c r="AD33339" s="77"/>
    </row>
    <row r="33340" spans="16:30" ht="4.5" customHeight="1" x14ac:dyDescent="0.2">
      <c r="P33340" s="75"/>
      <c r="Q33340" s="75"/>
      <c r="W33340" s="75"/>
      <c r="AD33340" s="77"/>
    </row>
    <row r="33341" spans="16:30" ht="4.5" customHeight="1" x14ac:dyDescent="0.2">
      <c r="P33341" s="75"/>
      <c r="Q33341" s="75"/>
      <c r="W33341" s="75"/>
      <c r="AD33341" s="77"/>
    </row>
    <row r="33342" spans="16:30" ht="4.5" customHeight="1" x14ac:dyDescent="0.2">
      <c r="P33342" s="75"/>
      <c r="Q33342" s="75"/>
      <c r="W33342" s="75"/>
      <c r="AD33342" s="77"/>
    </row>
    <row r="33343" spans="16:30" ht="4.5" customHeight="1" x14ac:dyDescent="0.2">
      <c r="P33343" s="75"/>
      <c r="Q33343" s="75"/>
      <c r="W33343" s="75"/>
      <c r="AD33343" s="77"/>
    </row>
    <row r="33344" spans="16:30" ht="4.5" customHeight="1" x14ac:dyDescent="0.2">
      <c r="P33344" s="75"/>
      <c r="Q33344" s="75"/>
      <c r="W33344" s="75"/>
      <c r="AD33344" s="77"/>
    </row>
    <row r="33345" spans="16:30" ht="4.5" customHeight="1" x14ac:dyDescent="0.2">
      <c r="P33345" s="75"/>
      <c r="Q33345" s="75"/>
      <c r="W33345" s="75"/>
      <c r="AD33345" s="77"/>
    </row>
    <row r="33346" spans="16:30" ht="4.5" customHeight="1" x14ac:dyDescent="0.2">
      <c r="P33346" s="75"/>
      <c r="Q33346" s="75"/>
      <c r="W33346" s="75"/>
      <c r="AD33346" s="77"/>
    </row>
    <row r="33347" spans="16:30" ht="4.5" customHeight="1" x14ac:dyDescent="0.2">
      <c r="P33347" s="75"/>
      <c r="Q33347" s="75"/>
      <c r="W33347" s="75"/>
      <c r="AD33347" s="77"/>
    </row>
    <row r="33348" spans="16:30" ht="4.5" customHeight="1" x14ac:dyDescent="0.2">
      <c r="P33348" s="75"/>
      <c r="Q33348" s="75"/>
      <c r="W33348" s="75"/>
      <c r="AD33348" s="77"/>
    </row>
    <row r="33349" spans="16:30" ht="4.5" customHeight="1" x14ac:dyDescent="0.2">
      <c r="P33349" s="75"/>
      <c r="Q33349" s="75"/>
      <c r="W33349" s="75"/>
      <c r="AD33349" s="77"/>
    </row>
    <row r="33350" spans="16:30" ht="4.5" customHeight="1" x14ac:dyDescent="0.2">
      <c r="P33350" s="75"/>
      <c r="Q33350" s="75"/>
      <c r="W33350" s="75"/>
      <c r="AD33350" s="77"/>
    </row>
    <row r="33351" spans="16:30" ht="4.5" customHeight="1" x14ac:dyDescent="0.2">
      <c r="P33351" s="75"/>
      <c r="Q33351" s="75"/>
      <c r="W33351" s="75"/>
      <c r="AD33351" s="77"/>
    </row>
    <row r="33352" spans="16:30" ht="4.5" customHeight="1" x14ac:dyDescent="0.2">
      <c r="P33352" s="75"/>
      <c r="Q33352" s="75"/>
      <c r="W33352" s="75"/>
      <c r="AD33352" s="77"/>
    </row>
    <row r="33353" spans="16:30" ht="4.5" customHeight="1" x14ac:dyDescent="0.2">
      <c r="P33353" s="75"/>
      <c r="Q33353" s="75"/>
      <c r="W33353" s="75"/>
      <c r="AD33353" s="77"/>
    </row>
    <row r="33354" spans="16:30" ht="4.5" customHeight="1" x14ac:dyDescent="0.2">
      <c r="P33354" s="75"/>
      <c r="Q33354" s="75"/>
      <c r="W33354" s="75"/>
      <c r="AD33354" s="77"/>
    </row>
    <row r="33355" spans="16:30" ht="4.5" customHeight="1" x14ac:dyDescent="0.2">
      <c r="P33355" s="75"/>
      <c r="Q33355" s="75"/>
      <c r="W33355" s="75"/>
      <c r="AD33355" s="77"/>
    </row>
    <row r="33356" spans="16:30" ht="4.5" customHeight="1" x14ac:dyDescent="0.2">
      <c r="P33356" s="75"/>
      <c r="Q33356" s="75"/>
      <c r="W33356" s="75"/>
      <c r="AD33356" s="77"/>
    </row>
    <row r="33357" spans="16:30" ht="4.5" customHeight="1" x14ac:dyDescent="0.2">
      <c r="P33357" s="75"/>
      <c r="Q33357" s="75"/>
      <c r="W33357" s="75"/>
      <c r="AD33357" s="77"/>
    </row>
    <row r="33358" spans="16:30" ht="4.5" customHeight="1" x14ac:dyDescent="0.2">
      <c r="P33358" s="75"/>
      <c r="Q33358" s="75"/>
      <c r="W33358" s="75"/>
      <c r="AD33358" s="77"/>
    </row>
    <row r="33359" spans="16:30" ht="4.5" customHeight="1" x14ac:dyDescent="0.2">
      <c r="P33359" s="75"/>
      <c r="Q33359" s="75"/>
      <c r="W33359" s="75"/>
      <c r="AD33359" s="77"/>
    </row>
    <row r="33360" spans="16:30" ht="4.5" customHeight="1" x14ac:dyDescent="0.2">
      <c r="P33360" s="75"/>
      <c r="Q33360" s="75"/>
      <c r="W33360" s="75"/>
      <c r="AD33360" s="77"/>
    </row>
    <row r="33361" spans="16:30" ht="4.5" customHeight="1" x14ac:dyDescent="0.2">
      <c r="P33361" s="75"/>
      <c r="Q33361" s="75"/>
      <c r="W33361" s="75"/>
      <c r="AD33361" s="77"/>
    </row>
    <row r="33362" spans="16:30" ht="4.5" customHeight="1" x14ac:dyDescent="0.2">
      <c r="P33362" s="75"/>
      <c r="Q33362" s="75"/>
      <c r="W33362" s="75"/>
      <c r="AD33362" s="77"/>
    </row>
    <row r="33363" spans="16:30" ht="4.5" customHeight="1" x14ac:dyDescent="0.2">
      <c r="P33363" s="75"/>
      <c r="Q33363" s="75"/>
      <c r="W33363" s="75"/>
      <c r="AD33363" s="77"/>
    </row>
    <row r="33364" spans="16:30" ht="4.5" customHeight="1" x14ac:dyDescent="0.2">
      <c r="P33364" s="75"/>
      <c r="Q33364" s="75"/>
      <c r="W33364" s="75"/>
      <c r="AD33364" s="77"/>
    </row>
    <row r="33365" spans="16:30" ht="4.5" customHeight="1" x14ac:dyDescent="0.2">
      <c r="P33365" s="75"/>
      <c r="Q33365" s="75"/>
      <c r="W33365" s="75"/>
      <c r="AD33365" s="77"/>
    </row>
    <row r="33366" spans="16:30" ht="4.5" customHeight="1" x14ac:dyDescent="0.2">
      <c r="P33366" s="75"/>
      <c r="Q33366" s="75"/>
      <c r="W33366" s="75"/>
      <c r="AD33366" s="77"/>
    </row>
    <row r="33367" spans="16:30" ht="4.5" customHeight="1" x14ac:dyDescent="0.2">
      <c r="P33367" s="75"/>
      <c r="Q33367" s="75"/>
      <c r="W33367" s="75"/>
      <c r="AD33367" s="77"/>
    </row>
    <row r="33368" spans="16:30" ht="4.5" customHeight="1" x14ac:dyDescent="0.2">
      <c r="P33368" s="75"/>
      <c r="Q33368" s="75"/>
      <c r="W33368" s="75"/>
      <c r="AD33368" s="77"/>
    </row>
    <row r="33369" spans="16:30" ht="4.5" customHeight="1" x14ac:dyDescent="0.2">
      <c r="P33369" s="75"/>
      <c r="Q33369" s="75"/>
      <c r="W33369" s="75"/>
      <c r="AD33369" s="77"/>
    </row>
    <row r="33370" spans="16:30" ht="4.5" customHeight="1" x14ac:dyDescent="0.2">
      <c r="P33370" s="75"/>
      <c r="Q33370" s="75"/>
      <c r="W33370" s="75"/>
      <c r="AD33370" s="77"/>
    </row>
    <row r="33371" spans="16:30" ht="4.5" customHeight="1" x14ac:dyDescent="0.2">
      <c r="P33371" s="75"/>
      <c r="Q33371" s="75"/>
      <c r="W33371" s="75"/>
      <c r="AD33371" s="77"/>
    </row>
    <row r="33372" spans="16:30" ht="4.5" customHeight="1" x14ac:dyDescent="0.2">
      <c r="P33372" s="75"/>
      <c r="Q33372" s="75"/>
      <c r="W33372" s="75"/>
      <c r="AD33372" s="77"/>
    </row>
    <row r="33373" spans="16:30" ht="4.5" customHeight="1" x14ac:dyDescent="0.2">
      <c r="P33373" s="75"/>
      <c r="Q33373" s="75"/>
      <c r="W33373" s="75"/>
      <c r="AD33373" s="77"/>
    </row>
    <row r="33374" spans="16:30" ht="4.5" customHeight="1" x14ac:dyDescent="0.2">
      <c r="P33374" s="75"/>
      <c r="Q33374" s="75"/>
      <c r="W33374" s="75"/>
      <c r="AD33374" s="77"/>
    </row>
    <row r="33375" spans="16:30" ht="4.5" customHeight="1" x14ac:dyDescent="0.2">
      <c r="P33375" s="75"/>
      <c r="Q33375" s="75"/>
      <c r="W33375" s="75"/>
      <c r="AD33375" s="77"/>
    </row>
    <row r="33376" spans="16:30" ht="4.5" customHeight="1" x14ac:dyDescent="0.2">
      <c r="P33376" s="75"/>
      <c r="Q33376" s="75"/>
      <c r="W33376" s="75"/>
      <c r="AD33376" s="77"/>
    </row>
    <row r="33377" spans="16:30" ht="4.5" customHeight="1" x14ac:dyDescent="0.2">
      <c r="P33377" s="75"/>
      <c r="Q33377" s="75"/>
      <c r="W33377" s="75"/>
      <c r="AD33377" s="77"/>
    </row>
    <row r="33378" spans="16:30" ht="4.5" customHeight="1" x14ac:dyDescent="0.2">
      <c r="P33378" s="75"/>
      <c r="Q33378" s="75"/>
      <c r="W33378" s="75"/>
      <c r="AD33378" s="77"/>
    </row>
    <row r="33379" spans="16:30" ht="4.5" customHeight="1" x14ac:dyDescent="0.2">
      <c r="P33379" s="75"/>
      <c r="Q33379" s="75"/>
      <c r="W33379" s="75"/>
      <c r="AD33379" s="77"/>
    </row>
    <row r="33380" spans="16:30" ht="4.5" customHeight="1" x14ac:dyDescent="0.2">
      <c r="P33380" s="75"/>
      <c r="Q33380" s="75"/>
      <c r="W33380" s="75"/>
      <c r="AD33380" s="77"/>
    </row>
    <row r="33381" spans="16:30" ht="4.5" customHeight="1" x14ac:dyDescent="0.2">
      <c r="P33381" s="75"/>
      <c r="Q33381" s="75"/>
      <c r="W33381" s="75"/>
      <c r="AD33381" s="77"/>
    </row>
    <row r="33382" spans="16:30" ht="4.5" customHeight="1" x14ac:dyDescent="0.2">
      <c r="P33382" s="75"/>
      <c r="Q33382" s="75"/>
      <c r="W33382" s="75"/>
      <c r="AD33382" s="77"/>
    </row>
    <row r="33383" spans="16:30" ht="4.5" customHeight="1" x14ac:dyDescent="0.2">
      <c r="P33383" s="75"/>
      <c r="Q33383" s="75"/>
      <c r="W33383" s="75"/>
      <c r="AD33383" s="77"/>
    </row>
    <row r="33384" spans="16:30" ht="4.5" customHeight="1" x14ac:dyDescent="0.2">
      <c r="P33384" s="75"/>
      <c r="Q33384" s="75"/>
      <c r="W33384" s="75"/>
      <c r="AD33384" s="77"/>
    </row>
    <row r="33385" spans="16:30" ht="4.5" customHeight="1" x14ac:dyDescent="0.2">
      <c r="P33385" s="75"/>
      <c r="Q33385" s="75"/>
      <c r="W33385" s="75"/>
      <c r="AD33385" s="77"/>
    </row>
    <row r="33386" spans="16:30" ht="4.5" customHeight="1" x14ac:dyDescent="0.2">
      <c r="P33386" s="75"/>
      <c r="Q33386" s="75"/>
      <c r="W33386" s="75"/>
      <c r="AD33386" s="77"/>
    </row>
    <row r="33387" spans="16:30" ht="4.5" customHeight="1" x14ac:dyDescent="0.2">
      <c r="P33387" s="75"/>
      <c r="Q33387" s="75"/>
      <c r="W33387" s="75"/>
      <c r="AD33387" s="77"/>
    </row>
    <row r="33388" spans="16:30" ht="4.5" customHeight="1" x14ac:dyDescent="0.2">
      <c r="P33388" s="75"/>
      <c r="Q33388" s="75"/>
      <c r="W33388" s="75"/>
      <c r="AD33388" s="77"/>
    </row>
    <row r="33389" spans="16:30" ht="4.5" customHeight="1" x14ac:dyDescent="0.2">
      <c r="P33389" s="75"/>
      <c r="Q33389" s="75"/>
      <c r="W33389" s="75"/>
      <c r="AD33389" s="77"/>
    </row>
    <row r="33390" spans="16:30" ht="4.5" customHeight="1" x14ac:dyDescent="0.2">
      <c r="P33390" s="75"/>
      <c r="Q33390" s="75"/>
      <c r="W33390" s="75"/>
      <c r="AD33390" s="77"/>
    </row>
    <row r="33391" spans="16:30" ht="4.5" customHeight="1" x14ac:dyDescent="0.2">
      <c r="P33391" s="75"/>
      <c r="Q33391" s="75"/>
      <c r="W33391" s="75"/>
      <c r="AD33391" s="77"/>
    </row>
    <row r="33392" spans="16:30" ht="4.5" customHeight="1" x14ac:dyDescent="0.2">
      <c r="P33392" s="75"/>
      <c r="Q33392" s="75"/>
      <c r="W33392" s="75"/>
      <c r="AD33392" s="77"/>
    </row>
    <row r="33393" spans="16:30" ht="4.5" customHeight="1" x14ac:dyDescent="0.2">
      <c r="P33393" s="75"/>
      <c r="Q33393" s="75"/>
      <c r="W33393" s="75"/>
      <c r="AD33393" s="77"/>
    </row>
    <row r="33394" spans="16:30" ht="4.5" customHeight="1" x14ac:dyDescent="0.2">
      <c r="P33394" s="75"/>
      <c r="Q33394" s="75"/>
      <c r="W33394" s="75"/>
      <c r="AD33394" s="77"/>
    </row>
    <row r="33395" spans="16:30" ht="4.5" customHeight="1" x14ac:dyDescent="0.2">
      <c r="P33395" s="75"/>
      <c r="Q33395" s="75"/>
      <c r="W33395" s="75"/>
      <c r="AD33395" s="77"/>
    </row>
    <row r="33396" spans="16:30" ht="4.5" customHeight="1" x14ac:dyDescent="0.2">
      <c r="P33396" s="75"/>
      <c r="Q33396" s="75"/>
      <c r="W33396" s="75"/>
      <c r="AD33396" s="77"/>
    </row>
    <row r="33397" spans="16:30" ht="4.5" customHeight="1" x14ac:dyDescent="0.2">
      <c r="P33397" s="75"/>
      <c r="Q33397" s="75"/>
      <c r="W33397" s="75"/>
      <c r="AD33397" s="77"/>
    </row>
    <row r="33398" spans="16:30" ht="4.5" customHeight="1" x14ac:dyDescent="0.2">
      <c r="P33398" s="75"/>
      <c r="Q33398" s="75"/>
      <c r="W33398" s="75"/>
      <c r="AD33398" s="77"/>
    </row>
    <row r="33399" spans="16:30" ht="4.5" customHeight="1" x14ac:dyDescent="0.2">
      <c r="P33399" s="75"/>
      <c r="Q33399" s="75"/>
      <c r="W33399" s="75"/>
      <c r="AD33399" s="77"/>
    </row>
    <row r="33400" spans="16:30" ht="4.5" customHeight="1" x14ac:dyDescent="0.2">
      <c r="P33400" s="75"/>
      <c r="Q33400" s="75"/>
      <c r="W33400" s="75"/>
      <c r="AD33400" s="77"/>
    </row>
    <row r="33401" spans="16:30" ht="4.5" customHeight="1" x14ac:dyDescent="0.2">
      <c r="P33401" s="75"/>
      <c r="Q33401" s="75"/>
      <c r="W33401" s="75"/>
      <c r="AD33401" s="77"/>
    </row>
    <row r="33402" spans="16:30" ht="4.5" customHeight="1" x14ac:dyDescent="0.2">
      <c r="P33402" s="75"/>
      <c r="Q33402" s="75"/>
      <c r="W33402" s="75"/>
      <c r="AD33402" s="77"/>
    </row>
    <row r="33403" spans="16:30" ht="4.5" customHeight="1" x14ac:dyDescent="0.2">
      <c r="P33403" s="75"/>
      <c r="Q33403" s="75"/>
      <c r="W33403" s="75"/>
      <c r="AD33403" s="77"/>
    </row>
    <row r="33404" spans="16:30" ht="4.5" customHeight="1" x14ac:dyDescent="0.2">
      <c r="P33404" s="75"/>
      <c r="Q33404" s="75"/>
      <c r="W33404" s="75"/>
      <c r="AD33404" s="77"/>
    </row>
    <row r="33405" spans="16:30" ht="4.5" customHeight="1" x14ac:dyDescent="0.2">
      <c r="P33405" s="75"/>
      <c r="Q33405" s="75"/>
      <c r="W33405" s="75"/>
      <c r="AD33405" s="77"/>
    </row>
    <row r="33406" spans="16:30" ht="4.5" customHeight="1" x14ac:dyDescent="0.2">
      <c r="P33406" s="75"/>
      <c r="Q33406" s="75"/>
      <c r="W33406" s="75"/>
      <c r="AD33406" s="77"/>
    </row>
    <row r="33407" spans="16:30" ht="4.5" customHeight="1" x14ac:dyDescent="0.2">
      <c r="P33407" s="75"/>
      <c r="Q33407" s="75"/>
      <c r="W33407" s="75"/>
      <c r="AD33407" s="77"/>
    </row>
    <row r="33408" spans="16:30" ht="4.5" customHeight="1" x14ac:dyDescent="0.2">
      <c r="P33408" s="75"/>
      <c r="Q33408" s="75"/>
      <c r="W33408" s="75"/>
      <c r="AD33408" s="77"/>
    </row>
    <row r="33409" spans="16:30" ht="4.5" customHeight="1" x14ac:dyDescent="0.2">
      <c r="P33409" s="75"/>
      <c r="Q33409" s="75"/>
      <c r="W33409" s="75"/>
      <c r="AD33409" s="77"/>
    </row>
    <row r="33410" spans="16:30" ht="4.5" customHeight="1" x14ac:dyDescent="0.2">
      <c r="P33410" s="75"/>
      <c r="Q33410" s="75"/>
      <c r="W33410" s="75"/>
      <c r="AD33410" s="77"/>
    </row>
    <row r="33411" spans="16:30" ht="4.5" customHeight="1" x14ac:dyDescent="0.2">
      <c r="P33411" s="75"/>
      <c r="Q33411" s="75"/>
      <c r="W33411" s="75"/>
      <c r="AD33411" s="77"/>
    </row>
    <row r="33412" spans="16:30" ht="4.5" customHeight="1" x14ac:dyDescent="0.2">
      <c r="P33412" s="75"/>
      <c r="Q33412" s="75"/>
      <c r="W33412" s="75"/>
      <c r="AD33412" s="77"/>
    </row>
    <row r="33413" spans="16:30" ht="4.5" customHeight="1" x14ac:dyDescent="0.2">
      <c r="P33413" s="75"/>
      <c r="Q33413" s="75"/>
      <c r="W33413" s="75"/>
      <c r="AD33413" s="77"/>
    </row>
    <row r="33414" spans="16:30" ht="4.5" customHeight="1" x14ac:dyDescent="0.2">
      <c r="P33414" s="75"/>
      <c r="Q33414" s="75"/>
      <c r="W33414" s="75"/>
      <c r="AD33414" s="77"/>
    </row>
    <row r="33415" spans="16:30" ht="4.5" customHeight="1" x14ac:dyDescent="0.2">
      <c r="P33415" s="75"/>
      <c r="Q33415" s="75"/>
      <c r="W33415" s="75"/>
      <c r="AD33415" s="77"/>
    </row>
    <row r="33416" spans="16:30" ht="4.5" customHeight="1" x14ac:dyDescent="0.2">
      <c r="P33416" s="75"/>
      <c r="Q33416" s="75"/>
      <c r="W33416" s="75"/>
      <c r="AD33416" s="77"/>
    </row>
    <row r="33417" spans="16:30" ht="4.5" customHeight="1" x14ac:dyDescent="0.2">
      <c r="P33417" s="75"/>
      <c r="Q33417" s="75"/>
      <c r="W33417" s="75"/>
      <c r="AD33417" s="77"/>
    </row>
    <row r="33418" spans="16:30" ht="4.5" customHeight="1" x14ac:dyDescent="0.2">
      <c r="P33418" s="75"/>
      <c r="Q33418" s="75"/>
      <c r="W33418" s="75"/>
      <c r="AD33418" s="77"/>
    </row>
    <row r="33419" spans="16:30" ht="4.5" customHeight="1" x14ac:dyDescent="0.2">
      <c r="P33419" s="75"/>
      <c r="Q33419" s="75"/>
      <c r="W33419" s="75"/>
      <c r="AD33419" s="77"/>
    </row>
    <row r="33420" spans="16:30" ht="4.5" customHeight="1" x14ac:dyDescent="0.2">
      <c r="P33420" s="75"/>
      <c r="Q33420" s="75"/>
      <c r="W33420" s="75"/>
      <c r="AD33420" s="77"/>
    </row>
    <row r="33421" spans="16:30" ht="4.5" customHeight="1" x14ac:dyDescent="0.2">
      <c r="P33421" s="75"/>
      <c r="Q33421" s="75"/>
      <c r="W33421" s="75"/>
      <c r="AD33421" s="77"/>
    </row>
    <row r="33422" spans="16:30" ht="4.5" customHeight="1" x14ac:dyDescent="0.2">
      <c r="P33422" s="75"/>
      <c r="Q33422" s="75"/>
      <c r="W33422" s="75"/>
      <c r="AD33422" s="77"/>
    </row>
    <row r="33423" spans="16:30" ht="4.5" customHeight="1" x14ac:dyDescent="0.2">
      <c r="P33423" s="75"/>
      <c r="Q33423" s="75"/>
      <c r="W33423" s="75"/>
      <c r="AD33423" s="77"/>
    </row>
    <row r="33424" spans="16:30" ht="4.5" customHeight="1" x14ac:dyDescent="0.2">
      <c r="P33424" s="75"/>
      <c r="Q33424" s="75"/>
      <c r="W33424" s="75"/>
      <c r="AD33424" s="77"/>
    </row>
    <row r="33425" spans="16:30" ht="4.5" customHeight="1" x14ac:dyDescent="0.2">
      <c r="P33425" s="75"/>
      <c r="Q33425" s="75"/>
      <c r="W33425" s="75"/>
      <c r="AD33425" s="77"/>
    </row>
    <row r="33426" spans="16:30" ht="4.5" customHeight="1" x14ac:dyDescent="0.2">
      <c r="P33426" s="75"/>
      <c r="Q33426" s="75"/>
      <c r="W33426" s="75"/>
      <c r="AD33426" s="77"/>
    </row>
    <row r="33427" spans="16:30" ht="4.5" customHeight="1" x14ac:dyDescent="0.2">
      <c r="P33427" s="75"/>
      <c r="Q33427" s="75"/>
      <c r="W33427" s="75"/>
      <c r="AD33427" s="77"/>
    </row>
    <row r="33428" spans="16:30" ht="4.5" customHeight="1" x14ac:dyDescent="0.2">
      <c r="P33428" s="75"/>
      <c r="Q33428" s="75"/>
      <c r="W33428" s="75"/>
      <c r="AD33428" s="77"/>
    </row>
    <row r="33429" spans="16:30" ht="4.5" customHeight="1" x14ac:dyDescent="0.2">
      <c r="P33429" s="75"/>
      <c r="Q33429" s="75"/>
      <c r="W33429" s="75"/>
      <c r="AD33429" s="77"/>
    </row>
    <row r="33430" spans="16:30" ht="4.5" customHeight="1" x14ac:dyDescent="0.2">
      <c r="P33430" s="75"/>
      <c r="Q33430" s="75"/>
      <c r="W33430" s="75"/>
      <c r="AD33430" s="77"/>
    </row>
    <row r="33431" spans="16:30" ht="4.5" customHeight="1" x14ac:dyDescent="0.2">
      <c r="P33431" s="75"/>
      <c r="Q33431" s="75"/>
      <c r="W33431" s="75"/>
      <c r="AD33431" s="77"/>
    </row>
    <row r="33432" spans="16:30" ht="4.5" customHeight="1" x14ac:dyDescent="0.2">
      <c r="P33432" s="75"/>
      <c r="Q33432" s="75"/>
      <c r="W33432" s="75"/>
      <c r="AD33432" s="77"/>
    </row>
    <row r="33433" spans="16:30" ht="4.5" customHeight="1" x14ac:dyDescent="0.2">
      <c r="P33433" s="75"/>
      <c r="Q33433" s="75"/>
      <c r="W33433" s="75"/>
      <c r="AD33433" s="77"/>
    </row>
    <row r="33434" spans="16:30" ht="4.5" customHeight="1" x14ac:dyDescent="0.2">
      <c r="P33434" s="75"/>
      <c r="Q33434" s="75"/>
      <c r="W33434" s="75"/>
      <c r="AD33434" s="77"/>
    </row>
    <row r="33435" spans="16:30" ht="4.5" customHeight="1" x14ac:dyDescent="0.2">
      <c r="P33435" s="75"/>
      <c r="Q33435" s="75"/>
      <c r="W33435" s="75"/>
      <c r="AD33435" s="77"/>
    </row>
    <row r="33436" spans="16:30" ht="4.5" customHeight="1" x14ac:dyDescent="0.2">
      <c r="P33436" s="75"/>
      <c r="Q33436" s="75"/>
      <c r="W33436" s="75"/>
      <c r="AD33436" s="77"/>
    </row>
    <row r="33437" spans="16:30" ht="4.5" customHeight="1" x14ac:dyDescent="0.2">
      <c r="P33437" s="75"/>
      <c r="Q33437" s="75"/>
      <c r="W33437" s="75"/>
      <c r="AD33437" s="77"/>
    </row>
    <row r="33438" spans="16:30" ht="4.5" customHeight="1" x14ac:dyDescent="0.2">
      <c r="P33438" s="75"/>
      <c r="Q33438" s="75"/>
      <c r="W33438" s="75"/>
      <c r="AD33438" s="77"/>
    </row>
    <row r="33439" spans="16:30" ht="4.5" customHeight="1" x14ac:dyDescent="0.2">
      <c r="P33439" s="75"/>
      <c r="Q33439" s="75"/>
      <c r="W33439" s="75"/>
      <c r="AD33439" s="77"/>
    </row>
    <row r="33440" spans="16:30" ht="4.5" customHeight="1" x14ac:dyDescent="0.2">
      <c r="P33440" s="75"/>
      <c r="Q33440" s="75"/>
      <c r="W33440" s="75"/>
      <c r="AD33440" s="77"/>
    </row>
    <row r="33441" spans="16:30" ht="4.5" customHeight="1" x14ac:dyDescent="0.2">
      <c r="P33441" s="75"/>
      <c r="Q33441" s="75"/>
      <c r="W33441" s="75"/>
      <c r="AD33441" s="77"/>
    </row>
    <row r="33442" spans="16:30" ht="4.5" customHeight="1" x14ac:dyDescent="0.2">
      <c r="P33442" s="75"/>
      <c r="Q33442" s="75"/>
      <c r="W33442" s="75"/>
      <c r="AD33442" s="77"/>
    </row>
    <row r="33443" spans="16:30" ht="4.5" customHeight="1" x14ac:dyDescent="0.2">
      <c r="P33443" s="75"/>
      <c r="Q33443" s="75"/>
      <c r="W33443" s="75"/>
      <c r="AD33443" s="77"/>
    </row>
    <row r="33444" spans="16:30" ht="4.5" customHeight="1" x14ac:dyDescent="0.2">
      <c r="P33444" s="75"/>
      <c r="Q33444" s="75"/>
      <c r="W33444" s="75"/>
      <c r="AD33444" s="77"/>
    </row>
    <row r="33445" spans="16:30" ht="4.5" customHeight="1" x14ac:dyDescent="0.2">
      <c r="P33445" s="75"/>
      <c r="Q33445" s="75"/>
      <c r="W33445" s="75"/>
      <c r="AD33445" s="77"/>
    </row>
    <row r="33446" spans="16:30" ht="4.5" customHeight="1" x14ac:dyDescent="0.2">
      <c r="P33446" s="75"/>
      <c r="Q33446" s="75"/>
      <c r="W33446" s="75"/>
      <c r="AD33446" s="77"/>
    </row>
    <row r="33447" spans="16:30" ht="4.5" customHeight="1" x14ac:dyDescent="0.2">
      <c r="P33447" s="75"/>
      <c r="Q33447" s="75"/>
      <c r="W33447" s="75"/>
      <c r="AD33447" s="77"/>
    </row>
    <row r="33448" spans="16:30" ht="4.5" customHeight="1" x14ac:dyDescent="0.2">
      <c r="P33448" s="75"/>
      <c r="Q33448" s="75"/>
      <c r="W33448" s="75"/>
      <c r="AD33448" s="77"/>
    </row>
    <row r="33449" spans="16:30" ht="4.5" customHeight="1" x14ac:dyDescent="0.2">
      <c r="P33449" s="75"/>
      <c r="Q33449" s="75"/>
      <c r="W33449" s="75"/>
      <c r="AD33449" s="77"/>
    </row>
    <row r="33450" spans="16:30" ht="4.5" customHeight="1" x14ac:dyDescent="0.2">
      <c r="P33450" s="75"/>
      <c r="Q33450" s="75"/>
      <c r="W33450" s="75"/>
      <c r="AD33450" s="77"/>
    </row>
    <row r="33451" spans="16:30" ht="4.5" customHeight="1" x14ac:dyDescent="0.2">
      <c r="P33451" s="75"/>
      <c r="Q33451" s="75"/>
      <c r="W33451" s="75"/>
      <c r="AD33451" s="77"/>
    </row>
    <row r="33452" spans="16:30" ht="4.5" customHeight="1" x14ac:dyDescent="0.2">
      <c r="P33452" s="75"/>
      <c r="Q33452" s="75"/>
      <c r="W33452" s="75"/>
      <c r="AD33452" s="77"/>
    </row>
    <row r="33453" spans="16:30" ht="4.5" customHeight="1" x14ac:dyDescent="0.2">
      <c r="P33453" s="75"/>
      <c r="Q33453" s="75"/>
      <c r="W33453" s="75"/>
      <c r="AD33453" s="77"/>
    </row>
    <row r="33454" spans="16:30" ht="4.5" customHeight="1" x14ac:dyDescent="0.2">
      <c r="P33454" s="75"/>
      <c r="Q33454" s="75"/>
      <c r="W33454" s="75"/>
      <c r="AD33454" s="77"/>
    </row>
    <row r="33455" spans="16:30" ht="4.5" customHeight="1" x14ac:dyDescent="0.2">
      <c r="P33455" s="75"/>
      <c r="Q33455" s="75"/>
      <c r="W33455" s="75"/>
      <c r="AD33455" s="77"/>
    </row>
    <row r="33456" spans="16:30" ht="4.5" customHeight="1" x14ac:dyDescent="0.2">
      <c r="P33456" s="75"/>
      <c r="Q33456" s="75"/>
      <c r="W33456" s="75"/>
      <c r="AD33456" s="77"/>
    </row>
    <row r="33457" spans="16:30" ht="4.5" customHeight="1" x14ac:dyDescent="0.2">
      <c r="P33457" s="75"/>
      <c r="Q33457" s="75"/>
      <c r="W33457" s="75"/>
      <c r="AD33457" s="77"/>
    </row>
    <row r="33458" spans="16:30" ht="4.5" customHeight="1" x14ac:dyDescent="0.2">
      <c r="P33458" s="75"/>
      <c r="Q33458" s="75"/>
      <c r="W33458" s="75"/>
      <c r="AD33458" s="77"/>
    </row>
    <row r="33459" spans="16:30" ht="4.5" customHeight="1" x14ac:dyDescent="0.2">
      <c r="P33459" s="75"/>
      <c r="Q33459" s="75"/>
      <c r="W33459" s="75"/>
      <c r="AD33459" s="77"/>
    </row>
    <row r="33460" spans="16:30" ht="4.5" customHeight="1" x14ac:dyDescent="0.2">
      <c r="P33460" s="75"/>
      <c r="Q33460" s="75"/>
      <c r="W33460" s="75"/>
      <c r="AD33460" s="77"/>
    </row>
    <row r="33461" spans="16:30" ht="4.5" customHeight="1" x14ac:dyDescent="0.2">
      <c r="P33461" s="75"/>
      <c r="Q33461" s="75"/>
      <c r="W33461" s="75"/>
      <c r="AD33461" s="77"/>
    </row>
    <row r="33462" spans="16:30" ht="4.5" customHeight="1" x14ac:dyDescent="0.2">
      <c r="P33462" s="75"/>
      <c r="Q33462" s="75"/>
      <c r="W33462" s="75"/>
      <c r="AD33462" s="77"/>
    </row>
    <row r="33463" spans="16:30" ht="4.5" customHeight="1" x14ac:dyDescent="0.2">
      <c r="P33463" s="75"/>
      <c r="Q33463" s="75"/>
      <c r="W33463" s="75"/>
      <c r="AD33463" s="77"/>
    </row>
    <row r="33464" spans="16:30" ht="4.5" customHeight="1" x14ac:dyDescent="0.2">
      <c r="P33464" s="75"/>
      <c r="Q33464" s="75"/>
      <c r="W33464" s="75"/>
      <c r="AD33464" s="77"/>
    </row>
    <row r="33465" spans="16:30" ht="4.5" customHeight="1" x14ac:dyDescent="0.2">
      <c r="P33465" s="75"/>
      <c r="Q33465" s="75"/>
      <c r="W33465" s="75"/>
      <c r="AD33465" s="77"/>
    </row>
    <row r="33466" spans="16:30" ht="4.5" customHeight="1" x14ac:dyDescent="0.2">
      <c r="P33466" s="75"/>
      <c r="Q33466" s="75"/>
      <c r="W33466" s="75"/>
      <c r="AD33466" s="77"/>
    </row>
    <row r="33467" spans="16:30" ht="4.5" customHeight="1" x14ac:dyDescent="0.2">
      <c r="P33467" s="75"/>
      <c r="Q33467" s="75"/>
      <c r="W33467" s="75"/>
      <c r="AD33467" s="77"/>
    </row>
    <row r="33468" spans="16:30" ht="4.5" customHeight="1" x14ac:dyDescent="0.2">
      <c r="P33468" s="75"/>
      <c r="Q33468" s="75"/>
      <c r="W33468" s="75"/>
      <c r="AD33468" s="77"/>
    </row>
    <row r="33469" spans="16:30" ht="4.5" customHeight="1" x14ac:dyDescent="0.2">
      <c r="P33469" s="75"/>
      <c r="Q33469" s="75"/>
      <c r="W33469" s="75"/>
      <c r="AD33469" s="77"/>
    </row>
    <row r="33470" spans="16:30" ht="4.5" customHeight="1" x14ac:dyDescent="0.2">
      <c r="P33470" s="75"/>
      <c r="Q33470" s="75"/>
      <c r="W33470" s="75"/>
      <c r="AD33470" s="77"/>
    </row>
    <row r="33471" spans="16:30" ht="4.5" customHeight="1" x14ac:dyDescent="0.2">
      <c r="P33471" s="75"/>
      <c r="Q33471" s="75"/>
      <c r="W33471" s="75"/>
      <c r="AD33471" s="77"/>
    </row>
    <row r="33472" spans="16:30" ht="4.5" customHeight="1" x14ac:dyDescent="0.2">
      <c r="P33472" s="75"/>
      <c r="Q33472" s="75"/>
      <c r="W33472" s="75"/>
      <c r="AD33472" s="77"/>
    </row>
    <row r="33473" spans="16:30" ht="4.5" customHeight="1" x14ac:dyDescent="0.2">
      <c r="P33473" s="75"/>
      <c r="Q33473" s="75"/>
      <c r="W33473" s="75"/>
      <c r="AD33473" s="77"/>
    </row>
    <row r="33474" spans="16:30" ht="4.5" customHeight="1" x14ac:dyDescent="0.2">
      <c r="P33474" s="75"/>
      <c r="Q33474" s="75"/>
      <c r="W33474" s="75"/>
      <c r="AD33474" s="77"/>
    </row>
    <row r="33475" spans="16:30" ht="4.5" customHeight="1" x14ac:dyDescent="0.2">
      <c r="P33475" s="75"/>
      <c r="Q33475" s="75"/>
      <c r="W33475" s="75"/>
      <c r="AD33475" s="77"/>
    </row>
    <row r="33476" spans="16:30" ht="4.5" customHeight="1" x14ac:dyDescent="0.2">
      <c r="P33476" s="75"/>
      <c r="Q33476" s="75"/>
      <c r="W33476" s="75"/>
      <c r="AD33476" s="77"/>
    </row>
    <row r="33477" spans="16:30" ht="4.5" customHeight="1" x14ac:dyDescent="0.2">
      <c r="P33477" s="75"/>
      <c r="Q33477" s="75"/>
      <c r="W33477" s="75"/>
      <c r="AD33477" s="77"/>
    </row>
    <row r="33478" spans="16:30" ht="4.5" customHeight="1" x14ac:dyDescent="0.2">
      <c r="P33478" s="75"/>
      <c r="Q33478" s="75"/>
      <c r="W33478" s="75"/>
      <c r="AD33478" s="77"/>
    </row>
    <row r="33479" spans="16:30" ht="4.5" customHeight="1" x14ac:dyDescent="0.2">
      <c r="P33479" s="75"/>
      <c r="Q33479" s="75"/>
      <c r="W33479" s="75"/>
      <c r="AD33479" s="77"/>
    </row>
    <row r="33480" spans="16:30" ht="4.5" customHeight="1" x14ac:dyDescent="0.2">
      <c r="P33480" s="75"/>
      <c r="Q33480" s="75"/>
      <c r="W33480" s="75"/>
      <c r="AD33480" s="77"/>
    </row>
    <row r="33481" spans="16:30" ht="4.5" customHeight="1" x14ac:dyDescent="0.2">
      <c r="P33481" s="75"/>
      <c r="Q33481" s="75"/>
      <c r="W33481" s="75"/>
      <c r="AD33481" s="77"/>
    </row>
    <row r="33482" spans="16:30" ht="4.5" customHeight="1" x14ac:dyDescent="0.2">
      <c r="P33482" s="75"/>
      <c r="Q33482" s="75"/>
      <c r="W33482" s="75"/>
      <c r="AD33482" s="77"/>
    </row>
    <row r="33483" spans="16:30" ht="4.5" customHeight="1" x14ac:dyDescent="0.2">
      <c r="P33483" s="75"/>
      <c r="Q33483" s="75"/>
      <c r="W33483" s="75"/>
      <c r="AD33483" s="77"/>
    </row>
    <row r="33484" spans="16:30" ht="4.5" customHeight="1" x14ac:dyDescent="0.2">
      <c r="P33484" s="75"/>
      <c r="Q33484" s="75"/>
      <c r="W33484" s="75"/>
      <c r="AD33484" s="77"/>
    </row>
    <row r="33485" spans="16:30" ht="4.5" customHeight="1" x14ac:dyDescent="0.2">
      <c r="P33485" s="75"/>
      <c r="Q33485" s="75"/>
      <c r="W33485" s="75"/>
      <c r="AD33485" s="77"/>
    </row>
    <row r="33486" spans="16:30" ht="4.5" customHeight="1" x14ac:dyDescent="0.2">
      <c r="P33486" s="75"/>
      <c r="Q33486" s="75"/>
      <c r="W33486" s="75"/>
      <c r="AD33486" s="77"/>
    </row>
    <row r="33487" spans="16:30" ht="4.5" customHeight="1" x14ac:dyDescent="0.2">
      <c r="P33487" s="75"/>
      <c r="Q33487" s="75"/>
      <c r="W33487" s="75"/>
      <c r="AD33487" s="77"/>
    </row>
    <row r="33488" spans="16:30" ht="4.5" customHeight="1" x14ac:dyDescent="0.2">
      <c r="P33488" s="75"/>
      <c r="Q33488" s="75"/>
      <c r="W33488" s="75"/>
      <c r="AD33488" s="77"/>
    </row>
    <row r="33489" spans="16:30" ht="4.5" customHeight="1" x14ac:dyDescent="0.2">
      <c r="P33489" s="75"/>
      <c r="Q33489" s="75"/>
      <c r="W33489" s="75"/>
      <c r="AD33489" s="77"/>
    </row>
    <row r="33490" spans="16:30" ht="4.5" customHeight="1" x14ac:dyDescent="0.2">
      <c r="P33490" s="75"/>
      <c r="Q33490" s="75"/>
      <c r="W33490" s="75"/>
      <c r="AD33490" s="77"/>
    </row>
    <row r="33491" spans="16:30" ht="4.5" customHeight="1" x14ac:dyDescent="0.2">
      <c r="P33491" s="75"/>
      <c r="Q33491" s="75"/>
      <c r="W33491" s="75"/>
      <c r="AD33491" s="77"/>
    </row>
    <row r="33492" spans="16:30" ht="4.5" customHeight="1" x14ac:dyDescent="0.2">
      <c r="P33492" s="75"/>
      <c r="Q33492" s="75"/>
      <c r="W33492" s="75"/>
      <c r="AD33492" s="77"/>
    </row>
    <row r="33493" spans="16:30" ht="4.5" customHeight="1" x14ac:dyDescent="0.2">
      <c r="P33493" s="75"/>
      <c r="Q33493" s="75"/>
      <c r="W33493" s="75"/>
      <c r="AD33493" s="77"/>
    </row>
    <row r="33494" spans="16:30" ht="4.5" customHeight="1" x14ac:dyDescent="0.2">
      <c r="P33494" s="75"/>
      <c r="Q33494" s="75"/>
      <c r="W33494" s="75"/>
      <c r="AD33494" s="77"/>
    </row>
    <row r="33495" spans="16:30" ht="4.5" customHeight="1" x14ac:dyDescent="0.2">
      <c r="P33495" s="75"/>
      <c r="Q33495" s="75"/>
      <c r="W33495" s="75"/>
      <c r="AD33495" s="77"/>
    </row>
    <row r="33496" spans="16:30" ht="4.5" customHeight="1" x14ac:dyDescent="0.2">
      <c r="P33496" s="75"/>
      <c r="Q33496" s="75"/>
      <c r="W33496" s="75"/>
      <c r="AD33496" s="77"/>
    </row>
    <row r="33497" spans="16:30" ht="4.5" customHeight="1" x14ac:dyDescent="0.2">
      <c r="P33497" s="75"/>
      <c r="Q33497" s="75"/>
      <c r="W33497" s="75"/>
      <c r="AD33497" s="77"/>
    </row>
    <row r="33498" spans="16:30" ht="4.5" customHeight="1" x14ac:dyDescent="0.2">
      <c r="P33498" s="75"/>
      <c r="Q33498" s="75"/>
      <c r="W33498" s="75"/>
      <c r="AD33498" s="77"/>
    </row>
    <row r="33499" spans="16:30" ht="4.5" customHeight="1" x14ac:dyDescent="0.2">
      <c r="P33499" s="75"/>
      <c r="Q33499" s="75"/>
      <c r="W33499" s="75"/>
      <c r="AD33499" s="77"/>
    </row>
    <row r="33500" spans="16:30" ht="4.5" customHeight="1" x14ac:dyDescent="0.2">
      <c r="P33500" s="75"/>
      <c r="Q33500" s="75"/>
      <c r="W33500" s="75"/>
      <c r="AD33500" s="77"/>
    </row>
    <row r="33501" spans="16:30" ht="4.5" customHeight="1" x14ac:dyDescent="0.2">
      <c r="P33501" s="75"/>
      <c r="Q33501" s="75"/>
      <c r="W33501" s="75"/>
      <c r="AD33501" s="77"/>
    </row>
    <row r="33502" spans="16:30" ht="4.5" customHeight="1" x14ac:dyDescent="0.2">
      <c r="P33502" s="75"/>
      <c r="Q33502" s="75"/>
      <c r="W33502" s="75"/>
      <c r="AD33502" s="77"/>
    </row>
    <row r="33503" spans="16:30" ht="4.5" customHeight="1" x14ac:dyDescent="0.2">
      <c r="P33503" s="75"/>
      <c r="Q33503" s="75"/>
      <c r="W33503" s="75"/>
      <c r="AD33503" s="77"/>
    </row>
    <row r="33504" spans="16:30" ht="4.5" customHeight="1" x14ac:dyDescent="0.2">
      <c r="P33504" s="75"/>
      <c r="Q33504" s="75"/>
      <c r="W33504" s="75"/>
      <c r="AD33504" s="77"/>
    </row>
    <row r="33505" spans="16:30" ht="4.5" customHeight="1" x14ac:dyDescent="0.2">
      <c r="P33505" s="75"/>
      <c r="Q33505" s="75"/>
      <c r="W33505" s="75"/>
      <c r="AD33505" s="77"/>
    </row>
    <row r="33506" spans="16:30" ht="4.5" customHeight="1" x14ac:dyDescent="0.2">
      <c r="P33506" s="75"/>
      <c r="Q33506" s="75"/>
      <c r="W33506" s="75"/>
      <c r="AD33506" s="77"/>
    </row>
    <row r="33507" spans="16:30" ht="4.5" customHeight="1" x14ac:dyDescent="0.2">
      <c r="P33507" s="75"/>
      <c r="Q33507" s="75"/>
      <c r="W33507" s="75"/>
      <c r="AD33507" s="77"/>
    </row>
    <row r="33508" spans="16:30" ht="4.5" customHeight="1" x14ac:dyDescent="0.2">
      <c r="P33508" s="75"/>
      <c r="Q33508" s="75"/>
      <c r="W33508" s="75"/>
      <c r="AD33508" s="77"/>
    </row>
    <row r="33509" spans="16:30" ht="4.5" customHeight="1" x14ac:dyDescent="0.2">
      <c r="P33509" s="75"/>
      <c r="Q33509" s="75"/>
      <c r="W33509" s="75"/>
      <c r="AD33509" s="77"/>
    </row>
    <row r="33510" spans="16:30" ht="4.5" customHeight="1" x14ac:dyDescent="0.2">
      <c r="P33510" s="75"/>
      <c r="Q33510" s="75"/>
      <c r="W33510" s="75"/>
      <c r="AD33510" s="77"/>
    </row>
    <row r="33511" spans="16:30" ht="4.5" customHeight="1" x14ac:dyDescent="0.2">
      <c r="P33511" s="75"/>
      <c r="Q33511" s="75"/>
      <c r="W33511" s="75"/>
      <c r="AD33511" s="77"/>
    </row>
    <row r="33512" spans="16:30" ht="4.5" customHeight="1" x14ac:dyDescent="0.2">
      <c r="P33512" s="75"/>
      <c r="Q33512" s="75"/>
      <c r="W33512" s="75"/>
      <c r="AD33512" s="77"/>
    </row>
    <row r="33513" spans="16:30" ht="4.5" customHeight="1" x14ac:dyDescent="0.2">
      <c r="P33513" s="75"/>
      <c r="Q33513" s="75"/>
      <c r="W33513" s="75"/>
      <c r="AD33513" s="77"/>
    </row>
    <row r="33514" spans="16:30" ht="4.5" customHeight="1" x14ac:dyDescent="0.2">
      <c r="P33514" s="75"/>
      <c r="Q33514" s="75"/>
      <c r="W33514" s="75"/>
      <c r="AD33514" s="77"/>
    </row>
    <row r="33515" spans="16:30" ht="4.5" customHeight="1" x14ac:dyDescent="0.2">
      <c r="P33515" s="75"/>
      <c r="Q33515" s="75"/>
      <c r="W33515" s="75"/>
      <c r="AD33515" s="77"/>
    </row>
    <row r="33516" spans="16:30" ht="4.5" customHeight="1" x14ac:dyDescent="0.2">
      <c r="P33516" s="75"/>
      <c r="Q33516" s="75"/>
      <c r="W33516" s="75"/>
      <c r="AD33516" s="77"/>
    </row>
    <row r="33517" spans="16:30" ht="4.5" customHeight="1" x14ac:dyDescent="0.2">
      <c r="P33517" s="75"/>
      <c r="Q33517" s="75"/>
      <c r="W33517" s="75"/>
      <c r="AD33517" s="77"/>
    </row>
    <row r="33518" spans="16:30" ht="4.5" customHeight="1" x14ac:dyDescent="0.2">
      <c r="P33518" s="75"/>
      <c r="Q33518" s="75"/>
      <c r="W33518" s="75"/>
      <c r="AD33518" s="77"/>
    </row>
    <row r="33519" spans="16:30" ht="4.5" customHeight="1" x14ac:dyDescent="0.2">
      <c r="P33519" s="75"/>
      <c r="Q33519" s="75"/>
      <c r="W33519" s="75"/>
      <c r="AD33519" s="77"/>
    </row>
    <row r="33520" spans="16:30" ht="4.5" customHeight="1" x14ac:dyDescent="0.2">
      <c r="P33520" s="75"/>
      <c r="Q33520" s="75"/>
      <c r="W33520" s="75"/>
      <c r="AD33520" s="77"/>
    </row>
    <row r="33521" spans="16:30" ht="4.5" customHeight="1" x14ac:dyDescent="0.2">
      <c r="P33521" s="75"/>
      <c r="Q33521" s="75"/>
      <c r="W33521" s="75"/>
      <c r="AD33521" s="77"/>
    </row>
    <row r="33522" spans="16:30" ht="4.5" customHeight="1" x14ac:dyDescent="0.2">
      <c r="P33522" s="75"/>
      <c r="Q33522" s="75"/>
      <c r="W33522" s="75"/>
      <c r="AD33522" s="77"/>
    </row>
    <row r="33523" spans="16:30" ht="4.5" customHeight="1" x14ac:dyDescent="0.2">
      <c r="P33523" s="75"/>
      <c r="Q33523" s="75"/>
      <c r="W33523" s="75"/>
      <c r="AD33523" s="77"/>
    </row>
    <row r="33524" spans="16:30" ht="4.5" customHeight="1" x14ac:dyDescent="0.2">
      <c r="P33524" s="75"/>
      <c r="Q33524" s="75"/>
      <c r="W33524" s="75"/>
      <c r="AD33524" s="77"/>
    </row>
    <row r="33525" spans="16:30" ht="4.5" customHeight="1" x14ac:dyDescent="0.2">
      <c r="P33525" s="75"/>
      <c r="Q33525" s="75"/>
      <c r="W33525" s="75"/>
      <c r="AD33525" s="77"/>
    </row>
    <row r="33526" spans="16:30" ht="4.5" customHeight="1" x14ac:dyDescent="0.2">
      <c r="P33526" s="75"/>
      <c r="Q33526" s="75"/>
      <c r="W33526" s="75"/>
      <c r="AD33526" s="77"/>
    </row>
    <row r="33527" spans="16:30" ht="4.5" customHeight="1" x14ac:dyDescent="0.2">
      <c r="P33527" s="75"/>
      <c r="Q33527" s="75"/>
      <c r="W33527" s="75"/>
      <c r="AD33527" s="77"/>
    </row>
    <row r="33528" spans="16:30" ht="4.5" customHeight="1" x14ac:dyDescent="0.2">
      <c r="P33528" s="75"/>
      <c r="Q33528" s="75"/>
      <c r="W33528" s="75"/>
      <c r="AD33528" s="77"/>
    </row>
    <row r="33529" spans="16:30" ht="4.5" customHeight="1" x14ac:dyDescent="0.2">
      <c r="P33529" s="75"/>
      <c r="Q33529" s="75"/>
      <c r="W33529" s="75"/>
      <c r="AD33529" s="77"/>
    </row>
    <row r="33530" spans="16:30" ht="4.5" customHeight="1" x14ac:dyDescent="0.2">
      <c r="P33530" s="75"/>
      <c r="Q33530" s="75"/>
      <c r="W33530" s="75"/>
      <c r="AD33530" s="77"/>
    </row>
    <row r="33531" spans="16:30" ht="4.5" customHeight="1" x14ac:dyDescent="0.2">
      <c r="P33531" s="75"/>
      <c r="Q33531" s="75"/>
      <c r="W33531" s="75"/>
      <c r="AD33531" s="77"/>
    </row>
    <row r="33532" spans="16:30" ht="4.5" customHeight="1" x14ac:dyDescent="0.2">
      <c r="P33532" s="75"/>
      <c r="Q33532" s="75"/>
      <c r="W33532" s="75"/>
      <c r="AD33532" s="77"/>
    </row>
    <row r="33533" spans="16:30" ht="4.5" customHeight="1" x14ac:dyDescent="0.2">
      <c r="P33533" s="75"/>
      <c r="Q33533" s="75"/>
      <c r="W33533" s="75"/>
      <c r="AD33533" s="77"/>
    </row>
    <row r="33534" spans="16:30" ht="4.5" customHeight="1" x14ac:dyDescent="0.2">
      <c r="P33534" s="75"/>
      <c r="Q33534" s="75"/>
      <c r="W33534" s="75"/>
      <c r="AD33534" s="77"/>
    </row>
    <row r="33535" spans="16:30" ht="4.5" customHeight="1" x14ac:dyDescent="0.2">
      <c r="P33535" s="75"/>
      <c r="Q33535" s="75"/>
      <c r="W33535" s="75"/>
      <c r="AD33535" s="77"/>
    </row>
    <row r="33536" spans="16:30" ht="4.5" customHeight="1" x14ac:dyDescent="0.2">
      <c r="P33536" s="75"/>
      <c r="Q33536" s="75"/>
      <c r="W33536" s="75"/>
      <c r="AD33536" s="77"/>
    </row>
    <row r="33537" spans="16:30" ht="4.5" customHeight="1" x14ac:dyDescent="0.2">
      <c r="P33537" s="75"/>
      <c r="Q33537" s="75"/>
      <c r="W33537" s="75"/>
      <c r="AD33537" s="77"/>
    </row>
    <row r="33538" spans="16:30" ht="4.5" customHeight="1" x14ac:dyDescent="0.2">
      <c r="P33538" s="75"/>
      <c r="Q33538" s="75"/>
      <c r="W33538" s="75"/>
      <c r="AD33538" s="77"/>
    </row>
    <row r="33539" spans="16:30" ht="4.5" customHeight="1" x14ac:dyDescent="0.2">
      <c r="P33539" s="75"/>
      <c r="Q33539" s="75"/>
      <c r="W33539" s="75"/>
      <c r="AD33539" s="77"/>
    </row>
    <row r="33540" spans="16:30" ht="4.5" customHeight="1" x14ac:dyDescent="0.2">
      <c r="P33540" s="75"/>
      <c r="Q33540" s="75"/>
      <c r="W33540" s="75"/>
      <c r="AD33540" s="77"/>
    </row>
    <row r="33541" spans="16:30" ht="4.5" customHeight="1" x14ac:dyDescent="0.2">
      <c r="P33541" s="75"/>
      <c r="Q33541" s="75"/>
      <c r="W33541" s="75"/>
      <c r="AD33541" s="77"/>
    </row>
    <row r="33542" spans="16:30" ht="4.5" customHeight="1" x14ac:dyDescent="0.2">
      <c r="P33542" s="75"/>
      <c r="Q33542" s="75"/>
      <c r="W33542" s="75"/>
      <c r="AD33542" s="77"/>
    </row>
    <row r="33543" spans="16:30" ht="4.5" customHeight="1" x14ac:dyDescent="0.2">
      <c r="P33543" s="75"/>
      <c r="Q33543" s="75"/>
      <c r="W33543" s="75"/>
      <c r="AD33543" s="77"/>
    </row>
    <row r="33544" spans="16:30" ht="4.5" customHeight="1" x14ac:dyDescent="0.2">
      <c r="P33544" s="75"/>
      <c r="Q33544" s="75"/>
      <c r="W33544" s="75"/>
      <c r="AD33544" s="77"/>
    </row>
    <row r="33545" spans="16:30" ht="4.5" customHeight="1" x14ac:dyDescent="0.2">
      <c r="P33545" s="75"/>
      <c r="Q33545" s="75"/>
      <c r="W33545" s="75"/>
      <c r="AD33545" s="77"/>
    </row>
    <row r="33546" spans="16:30" ht="4.5" customHeight="1" x14ac:dyDescent="0.2">
      <c r="P33546" s="75"/>
      <c r="Q33546" s="75"/>
      <c r="W33546" s="75"/>
      <c r="AD33546" s="77"/>
    </row>
    <row r="33547" spans="16:30" ht="4.5" customHeight="1" x14ac:dyDescent="0.2">
      <c r="P33547" s="75"/>
      <c r="Q33547" s="75"/>
      <c r="W33547" s="75"/>
      <c r="AD33547" s="77"/>
    </row>
    <row r="33548" spans="16:30" ht="4.5" customHeight="1" x14ac:dyDescent="0.2">
      <c r="P33548" s="75"/>
      <c r="Q33548" s="75"/>
      <c r="W33548" s="75"/>
      <c r="AD33548" s="77"/>
    </row>
    <row r="33549" spans="16:30" ht="4.5" customHeight="1" x14ac:dyDescent="0.2">
      <c r="P33549" s="75"/>
      <c r="Q33549" s="75"/>
      <c r="W33549" s="75"/>
      <c r="AD33549" s="77"/>
    </row>
    <row r="33550" spans="16:30" ht="4.5" customHeight="1" x14ac:dyDescent="0.2">
      <c r="P33550" s="75"/>
      <c r="Q33550" s="75"/>
      <c r="W33550" s="75"/>
      <c r="AD33550" s="77"/>
    </row>
    <row r="33551" spans="16:30" ht="4.5" customHeight="1" x14ac:dyDescent="0.2">
      <c r="P33551" s="75"/>
      <c r="Q33551" s="75"/>
      <c r="W33551" s="75"/>
      <c r="AD33551" s="77"/>
    </row>
    <row r="33552" spans="16:30" ht="4.5" customHeight="1" x14ac:dyDescent="0.2">
      <c r="P33552" s="75"/>
      <c r="Q33552" s="75"/>
      <c r="W33552" s="75"/>
      <c r="AD33552" s="77"/>
    </row>
    <row r="33553" spans="16:30" ht="4.5" customHeight="1" x14ac:dyDescent="0.2">
      <c r="P33553" s="75"/>
      <c r="Q33553" s="75"/>
      <c r="W33553" s="75"/>
      <c r="AD33553" s="77"/>
    </row>
    <row r="33554" spans="16:30" ht="4.5" customHeight="1" x14ac:dyDescent="0.2">
      <c r="P33554" s="75"/>
      <c r="Q33554" s="75"/>
      <c r="W33554" s="75"/>
      <c r="AD33554" s="77"/>
    </row>
    <row r="33555" spans="16:30" ht="4.5" customHeight="1" x14ac:dyDescent="0.2">
      <c r="P33555" s="75"/>
      <c r="Q33555" s="75"/>
      <c r="W33555" s="75"/>
      <c r="AD33555" s="77"/>
    </row>
    <row r="33556" spans="16:30" ht="4.5" customHeight="1" x14ac:dyDescent="0.2">
      <c r="P33556" s="75"/>
      <c r="Q33556" s="75"/>
      <c r="W33556" s="75"/>
      <c r="AD33556" s="77"/>
    </row>
    <row r="33557" spans="16:30" ht="4.5" customHeight="1" x14ac:dyDescent="0.2">
      <c r="P33557" s="75"/>
      <c r="Q33557" s="75"/>
      <c r="W33557" s="75"/>
      <c r="AD33557" s="77"/>
    </row>
    <row r="33558" spans="16:30" ht="4.5" customHeight="1" x14ac:dyDescent="0.2">
      <c r="P33558" s="75"/>
      <c r="Q33558" s="75"/>
      <c r="W33558" s="75"/>
      <c r="AD33558" s="77"/>
    </row>
    <row r="33559" spans="16:30" ht="4.5" customHeight="1" x14ac:dyDescent="0.2">
      <c r="P33559" s="75"/>
      <c r="Q33559" s="75"/>
      <c r="W33559" s="75"/>
      <c r="AD33559" s="77"/>
    </row>
    <row r="33560" spans="16:30" ht="4.5" customHeight="1" x14ac:dyDescent="0.2">
      <c r="P33560" s="75"/>
      <c r="Q33560" s="75"/>
      <c r="W33560" s="75"/>
      <c r="AD33560" s="77"/>
    </row>
    <row r="33561" spans="16:30" ht="4.5" customHeight="1" x14ac:dyDescent="0.2">
      <c r="P33561" s="75"/>
      <c r="Q33561" s="75"/>
      <c r="W33561" s="75"/>
      <c r="AD33561" s="77"/>
    </row>
    <row r="33562" spans="16:30" ht="4.5" customHeight="1" x14ac:dyDescent="0.2">
      <c r="P33562" s="75"/>
      <c r="Q33562" s="75"/>
      <c r="W33562" s="75"/>
      <c r="AD33562" s="77"/>
    </row>
    <row r="33563" spans="16:30" ht="4.5" customHeight="1" x14ac:dyDescent="0.2">
      <c r="P33563" s="75"/>
      <c r="Q33563" s="75"/>
      <c r="W33563" s="75"/>
      <c r="AD33563" s="77"/>
    </row>
    <row r="33564" spans="16:30" ht="4.5" customHeight="1" x14ac:dyDescent="0.2">
      <c r="P33564" s="75"/>
      <c r="Q33564" s="75"/>
      <c r="W33564" s="75"/>
      <c r="AD33564" s="77"/>
    </row>
    <row r="33565" spans="16:30" ht="4.5" customHeight="1" x14ac:dyDescent="0.2">
      <c r="P33565" s="75"/>
      <c r="Q33565" s="75"/>
      <c r="W33565" s="75"/>
      <c r="AD33565" s="77"/>
    </row>
    <row r="33566" spans="16:30" ht="4.5" customHeight="1" x14ac:dyDescent="0.2">
      <c r="P33566" s="75"/>
      <c r="Q33566" s="75"/>
      <c r="W33566" s="75"/>
      <c r="AD33566" s="77"/>
    </row>
    <row r="33567" spans="16:30" ht="4.5" customHeight="1" x14ac:dyDescent="0.2">
      <c r="P33567" s="75"/>
      <c r="Q33567" s="75"/>
      <c r="W33567" s="75"/>
      <c r="AD33567" s="77"/>
    </row>
    <row r="33568" spans="16:30" ht="4.5" customHeight="1" x14ac:dyDescent="0.2">
      <c r="P33568" s="75"/>
      <c r="Q33568" s="75"/>
      <c r="W33568" s="75"/>
      <c r="AD33568" s="77"/>
    </row>
    <row r="33569" spans="16:30" ht="4.5" customHeight="1" x14ac:dyDescent="0.2">
      <c r="P33569" s="75"/>
      <c r="Q33569" s="75"/>
      <c r="W33569" s="75"/>
      <c r="AD33569" s="77"/>
    </row>
    <row r="33570" spans="16:30" ht="4.5" customHeight="1" x14ac:dyDescent="0.2">
      <c r="P33570" s="75"/>
      <c r="Q33570" s="75"/>
      <c r="W33570" s="75"/>
      <c r="AD33570" s="77"/>
    </row>
    <row r="33571" spans="16:30" ht="4.5" customHeight="1" x14ac:dyDescent="0.2">
      <c r="P33571" s="75"/>
      <c r="Q33571" s="75"/>
      <c r="W33571" s="75"/>
      <c r="AD33571" s="77"/>
    </row>
    <row r="33572" spans="16:30" ht="4.5" customHeight="1" x14ac:dyDescent="0.2">
      <c r="P33572" s="75"/>
      <c r="Q33572" s="75"/>
      <c r="W33572" s="75"/>
      <c r="AD33572" s="77"/>
    </row>
    <row r="33573" spans="16:30" ht="4.5" customHeight="1" x14ac:dyDescent="0.2">
      <c r="P33573" s="75"/>
      <c r="Q33573" s="75"/>
      <c r="W33573" s="75"/>
      <c r="AD33573" s="77"/>
    </row>
    <row r="33574" spans="16:30" ht="4.5" customHeight="1" x14ac:dyDescent="0.2">
      <c r="P33574" s="75"/>
      <c r="Q33574" s="75"/>
      <c r="W33574" s="75"/>
      <c r="AD33574" s="77"/>
    </row>
    <row r="33575" spans="16:30" ht="4.5" customHeight="1" x14ac:dyDescent="0.2">
      <c r="P33575" s="75"/>
      <c r="Q33575" s="75"/>
      <c r="W33575" s="75"/>
      <c r="AD33575" s="77"/>
    </row>
    <row r="33576" spans="16:30" ht="4.5" customHeight="1" x14ac:dyDescent="0.2">
      <c r="P33576" s="75"/>
      <c r="Q33576" s="75"/>
      <c r="W33576" s="75"/>
      <c r="AD33576" s="77"/>
    </row>
    <row r="33577" spans="16:30" ht="4.5" customHeight="1" x14ac:dyDescent="0.2">
      <c r="P33577" s="75"/>
      <c r="Q33577" s="75"/>
      <c r="W33577" s="75"/>
      <c r="AD33577" s="77"/>
    </row>
    <row r="33578" spans="16:30" ht="4.5" customHeight="1" x14ac:dyDescent="0.2">
      <c r="P33578" s="75"/>
      <c r="Q33578" s="75"/>
      <c r="W33578" s="75"/>
      <c r="AD33578" s="77"/>
    </row>
    <row r="33579" spans="16:30" ht="4.5" customHeight="1" x14ac:dyDescent="0.2">
      <c r="P33579" s="75"/>
      <c r="Q33579" s="75"/>
      <c r="W33579" s="75"/>
      <c r="AD33579" s="77"/>
    </row>
    <row r="33580" spans="16:30" ht="4.5" customHeight="1" x14ac:dyDescent="0.2">
      <c r="P33580" s="75"/>
      <c r="Q33580" s="75"/>
      <c r="W33580" s="75"/>
      <c r="AD33580" s="77"/>
    </row>
    <row r="33581" spans="16:30" ht="4.5" customHeight="1" x14ac:dyDescent="0.2">
      <c r="P33581" s="75"/>
      <c r="Q33581" s="75"/>
      <c r="W33581" s="75"/>
      <c r="AD33581" s="77"/>
    </row>
    <row r="33582" spans="16:30" ht="4.5" customHeight="1" x14ac:dyDescent="0.2">
      <c r="P33582" s="75"/>
      <c r="Q33582" s="75"/>
      <c r="W33582" s="75"/>
      <c r="AD33582" s="77"/>
    </row>
    <row r="33583" spans="16:30" ht="4.5" customHeight="1" x14ac:dyDescent="0.2">
      <c r="P33583" s="75"/>
      <c r="Q33583" s="75"/>
      <c r="W33583" s="75"/>
      <c r="AD33583" s="77"/>
    </row>
    <row r="33584" spans="16:30" ht="4.5" customHeight="1" x14ac:dyDescent="0.2">
      <c r="P33584" s="75"/>
      <c r="Q33584" s="75"/>
      <c r="W33584" s="75"/>
      <c r="AD33584" s="77"/>
    </row>
    <row r="33585" spans="16:30" ht="4.5" customHeight="1" x14ac:dyDescent="0.2">
      <c r="P33585" s="75"/>
      <c r="Q33585" s="75"/>
      <c r="W33585" s="75"/>
      <c r="AD33585" s="77"/>
    </row>
    <row r="33586" spans="16:30" ht="4.5" customHeight="1" x14ac:dyDescent="0.2">
      <c r="P33586" s="75"/>
      <c r="Q33586" s="75"/>
      <c r="W33586" s="75"/>
      <c r="AD33586" s="77"/>
    </row>
    <row r="33587" spans="16:30" ht="4.5" customHeight="1" x14ac:dyDescent="0.2">
      <c r="P33587" s="75"/>
      <c r="Q33587" s="75"/>
      <c r="W33587" s="75"/>
      <c r="AD33587" s="77"/>
    </row>
    <row r="33588" spans="16:30" ht="4.5" customHeight="1" x14ac:dyDescent="0.2">
      <c r="P33588" s="75"/>
      <c r="Q33588" s="75"/>
      <c r="W33588" s="75"/>
      <c r="AD33588" s="77"/>
    </row>
    <row r="33589" spans="16:30" ht="4.5" customHeight="1" x14ac:dyDescent="0.2">
      <c r="P33589" s="75"/>
      <c r="Q33589" s="75"/>
      <c r="W33589" s="75"/>
      <c r="AD33589" s="77"/>
    </row>
    <row r="33590" spans="16:30" ht="4.5" customHeight="1" x14ac:dyDescent="0.2">
      <c r="P33590" s="75"/>
      <c r="Q33590" s="75"/>
      <c r="W33590" s="75"/>
      <c r="AD33590" s="77"/>
    </row>
    <row r="33591" spans="16:30" ht="4.5" customHeight="1" x14ac:dyDescent="0.2">
      <c r="P33591" s="75"/>
      <c r="Q33591" s="75"/>
      <c r="W33591" s="75"/>
      <c r="AD33591" s="77"/>
    </row>
    <row r="33592" spans="16:30" ht="4.5" customHeight="1" x14ac:dyDescent="0.2">
      <c r="P33592" s="75"/>
      <c r="Q33592" s="75"/>
      <c r="W33592" s="75"/>
      <c r="AD33592" s="77"/>
    </row>
    <row r="33593" spans="16:30" ht="4.5" customHeight="1" x14ac:dyDescent="0.2">
      <c r="P33593" s="75"/>
      <c r="Q33593" s="75"/>
      <c r="W33593" s="75"/>
      <c r="AD33593" s="77"/>
    </row>
    <row r="33594" spans="16:30" ht="4.5" customHeight="1" x14ac:dyDescent="0.2">
      <c r="P33594" s="75"/>
      <c r="Q33594" s="75"/>
      <c r="W33594" s="75"/>
      <c r="AD33594" s="77"/>
    </row>
    <row r="33595" spans="16:30" ht="4.5" customHeight="1" x14ac:dyDescent="0.2">
      <c r="P33595" s="75"/>
      <c r="Q33595" s="75"/>
      <c r="W33595" s="75"/>
      <c r="AD33595" s="77"/>
    </row>
    <row r="33596" spans="16:30" ht="4.5" customHeight="1" x14ac:dyDescent="0.2">
      <c r="P33596" s="75"/>
      <c r="Q33596" s="75"/>
      <c r="W33596" s="75"/>
      <c r="AD33596" s="77"/>
    </row>
    <row r="33597" spans="16:30" ht="4.5" customHeight="1" x14ac:dyDescent="0.2">
      <c r="P33597" s="75"/>
      <c r="Q33597" s="75"/>
      <c r="W33597" s="75"/>
      <c r="AD33597" s="77"/>
    </row>
    <row r="33598" spans="16:30" ht="4.5" customHeight="1" x14ac:dyDescent="0.2">
      <c r="P33598" s="75"/>
      <c r="Q33598" s="75"/>
      <c r="W33598" s="75"/>
      <c r="AD33598" s="77"/>
    </row>
    <row r="33599" spans="16:30" ht="4.5" customHeight="1" x14ac:dyDescent="0.2">
      <c r="P33599" s="75"/>
      <c r="Q33599" s="75"/>
      <c r="W33599" s="75"/>
      <c r="AD33599" s="77"/>
    </row>
    <row r="33600" spans="16:30" ht="4.5" customHeight="1" x14ac:dyDescent="0.2">
      <c r="P33600" s="75"/>
      <c r="Q33600" s="75"/>
      <c r="W33600" s="75"/>
      <c r="AD33600" s="77"/>
    </row>
    <row r="33601" spans="16:30" ht="4.5" customHeight="1" x14ac:dyDescent="0.2">
      <c r="P33601" s="75"/>
      <c r="Q33601" s="75"/>
      <c r="W33601" s="75"/>
      <c r="AD33601" s="77"/>
    </row>
    <row r="33602" spans="16:30" ht="4.5" customHeight="1" x14ac:dyDescent="0.2">
      <c r="P33602" s="75"/>
      <c r="Q33602" s="75"/>
      <c r="W33602" s="75"/>
      <c r="AD33602" s="77"/>
    </row>
    <row r="33603" spans="16:30" ht="4.5" customHeight="1" x14ac:dyDescent="0.2">
      <c r="P33603" s="75"/>
      <c r="Q33603" s="75"/>
      <c r="W33603" s="75"/>
      <c r="AD33603" s="77"/>
    </row>
    <row r="33604" spans="16:30" ht="4.5" customHeight="1" x14ac:dyDescent="0.2">
      <c r="P33604" s="75"/>
      <c r="Q33604" s="75"/>
      <c r="W33604" s="75"/>
      <c r="AD33604" s="77"/>
    </row>
    <row r="33605" spans="16:30" ht="4.5" customHeight="1" x14ac:dyDescent="0.2">
      <c r="P33605" s="75"/>
      <c r="Q33605" s="75"/>
      <c r="W33605" s="75"/>
      <c r="AD33605" s="77"/>
    </row>
    <row r="33606" spans="16:30" ht="4.5" customHeight="1" x14ac:dyDescent="0.2">
      <c r="P33606" s="75"/>
      <c r="Q33606" s="75"/>
      <c r="W33606" s="75"/>
      <c r="AD33606" s="77"/>
    </row>
    <row r="33607" spans="16:30" ht="4.5" customHeight="1" x14ac:dyDescent="0.2">
      <c r="P33607" s="75"/>
      <c r="Q33607" s="75"/>
      <c r="W33607" s="75"/>
      <c r="AD33607" s="77"/>
    </row>
    <row r="33608" spans="16:30" ht="4.5" customHeight="1" x14ac:dyDescent="0.2">
      <c r="P33608" s="75"/>
      <c r="Q33608" s="75"/>
      <c r="W33608" s="75"/>
      <c r="AD33608" s="77"/>
    </row>
    <row r="33609" spans="16:30" ht="4.5" customHeight="1" x14ac:dyDescent="0.2">
      <c r="P33609" s="75"/>
      <c r="Q33609" s="75"/>
      <c r="W33609" s="75"/>
      <c r="AD33609" s="77"/>
    </row>
    <row r="33610" spans="16:30" ht="4.5" customHeight="1" x14ac:dyDescent="0.2">
      <c r="P33610" s="75"/>
      <c r="Q33610" s="75"/>
      <c r="W33610" s="75"/>
      <c r="AD33610" s="77"/>
    </row>
    <row r="33611" spans="16:30" ht="4.5" customHeight="1" x14ac:dyDescent="0.2">
      <c r="P33611" s="75"/>
      <c r="Q33611" s="75"/>
      <c r="W33611" s="75"/>
      <c r="AD33611" s="77"/>
    </row>
    <row r="33612" spans="16:30" ht="4.5" customHeight="1" x14ac:dyDescent="0.2">
      <c r="P33612" s="75"/>
      <c r="Q33612" s="75"/>
      <c r="W33612" s="75"/>
      <c r="AD33612" s="77"/>
    </row>
    <row r="33613" spans="16:30" ht="4.5" customHeight="1" x14ac:dyDescent="0.2">
      <c r="P33613" s="75"/>
      <c r="Q33613" s="75"/>
      <c r="W33613" s="75"/>
      <c r="AD33613" s="77"/>
    </row>
    <row r="33614" spans="16:30" ht="4.5" customHeight="1" x14ac:dyDescent="0.2">
      <c r="P33614" s="75"/>
      <c r="Q33614" s="75"/>
      <c r="W33614" s="75"/>
      <c r="AD33614" s="77"/>
    </row>
    <row r="33615" spans="16:30" ht="4.5" customHeight="1" x14ac:dyDescent="0.2">
      <c r="P33615" s="75"/>
      <c r="Q33615" s="75"/>
      <c r="W33615" s="75"/>
      <c r="AD33615" s="77"/>
    </row>
    <row r="33616" spans="16:30" ht="4.5" customHeight="1" x14ac:dyDescent="0.2">
      <c r="P33616" s="75"/>
      <c r="Q33616" s="75"/>
      <c r="W33616" s="75"/>
      <c r="AD33616" s="77"/>
    </row>
    <row r="33617" spans="16:30" ht="4.5" customHeight="1" x14ac:dyDescent="0.2">
      <c r="P33617" s="75"/>
      <c r="Q33617" s="75"/>
      <c r="W33617" s="75"/>
      <c r="AD33617" s="77"/>
    </row>
    <row r="33618" spans="16:30" ht="4.5" customHeight="1" x14ac:dyDescent="0.2">
      <c r="P33618" s="75"/>
      <c r="Q33618" s="75"/>
      <c r="W33618" s="75"/>
      <c r="AD33618" s="77"/>
    </row>
    <row r="33619" spans="16:30" ht="4.5" customHeight="1" x14ac:dyDescent="0.2">
      <c r="P33619" s="75"/>
      <c r="Q33619" s="75"/>
      <c r="W33619" s="75"/>
      <c r="AD33619" s="77"/>
    </row>
    <row r="33620" spans="16:30" ht="4.5" customHeight="1" x14ac:dyDescent="0.2">
      <c r="P33620" s="75"/>
      <c r="Q33620" s="75"/>
      <c r="W33620" s="75"/>
      <c r="AD33620" s="77"/>
    </row>
    <row r="33621" spans="16:30" ht="4.5" customHeight="1" x14ac:dyDescent="0.2">
      <c r="P33621" s="75"/>
      <c r="Q33621" s="75"/>
      <c r="W33621" s="75"/>
      <c r="AD33621" s="77"/>
    </row>
    <row r="33622" spans="16:30" ht="4.5" customHeight="1" x14ac:dyDescent="0.2">
      <c r="P33622" s="75"/>
      <c r="Q33622" s="75"/>
      <c r="W33622" s="75"/>
      <c r="AD33622" s="77"/>
    </row>
    <row r="33623" spans="16:30" ht="4.5" customHeight="1" x14ac:dyDescent="0.2">
      <c r="P33623" s="75"/>
      <c r="Q33623" s="75"/>
      <c r="W33623" s="75"/>
      <c r="AD33623" s="77"/>
    </row>
    <row r="33624" spans="16:30" ht="4.5" customHeight="1" x14ac:dyDescent="0.2">
      <c r="P33624" s="75"/>
      <c r="Q33624" s="75"/>
      <c r="W33624" s="75"/>
      <c r="AD33624" s="77"/>
    </row>
    <row r="33625" spans="16:30" ht="4.5" customHeight="1" x14ac:dyDescent="0.2">
      <c r="P33625" s="75"/>
      <c r="Q33625" s="75"/>
      <c r="W33625" s="75"/>
      <c r="AD33625" s="77"/>
    </row>
    <row r="33626" spans="16:30" ht="4.5" customHeight="1" x14ac:dyDescent="0.2">
      <c r="P33626" s="75"/>
      <c r="Q33626" s="75"/>
      <c r="W33626" s="75"/>
      <c r="AD33626" s="77"/>
    </row>
    <row r="33627" spans="16:30" ht="4.5" customHeight="1" x14ac:dyDescent="0.2">
      <c r="P33627" s="75"/>
      <c r="Q33627" s="75"/>
      <c r="W33627" s="75"/>
      <c r="AD33627" s="77"/>
    </row>
    <row r="33628" spans="16:30" ht="4.5" customHeight="1" x14ac:dyDescent="0.2">
      <c r="P33628" s="75"/>
      <c r="Q33628" s="75"/>
      <c r="W33628" s="75"/>
      <c r="AD33628" s="77"/>
    </row>
    <row r="33629" spans="16:30" ht="4.5" customHeight="1" x14ac:dyDescent="0.2">
      <c r="P33629" s="75"/>
      <c r="Q33629" s="75"/>
      <c r="W33629" s="75"/>
      <c r="AD33629" s="77"/>
    </row>
    <row r="33630" spans="16:30" ht="4.5" customHeight="1" x14ac:dyDescent="0.2">
      <c r="P33630" s="75"/>
      <c r="Q33630" s="75"/>
      <c r="W33630" s="75"/>
      <c r="AD33630" s="77"/>
    </row>
    <row r="33631" spans="16:30" ht="4.5" customHeight="1" x14ac:dyDescent="0.2">
      <c r="P33631" s="75"/>
      <c r="Q33631" s="75"/>
      <c r="W33631" s="75"/>
      <c r="AD33631" s="77"/>
    </row>
    <row r="33632" spans="16:30" ht="4.5" customHeight="1" x14ac:dyDescent="0.2">
      <c r="P33632" s="75"/>
      <c r="Q33632" s="75"/>
      <c r="W33632" s="75"/>
      <c r="AD33632" s="77"/>
    </row>
    <row r="33633" spans="16:30" ht="4.5" customHeight="1" x14ac:dyDescent="0.2">
      <c r="P33633" s="75"/>
      <c r="Q33633" s="75"/>
      <c r="W33633" s="75"/>
      <c r="AD33633" s="77"/>
    </row>
    <row r="33634" spans="16:30" ht="4.5" customHeight="1" x14ac:dyDescent="0.2">
      <c r="P33634" s="75"/>
      <c r="Q33634" s="75"/>
      <c r="W33634" s="75"/>
      <c r="AD33634" s="77"/>
    </row>
    <row r="33635" spans="16:30" ht="4.5" customHeight="1" x14ac:dyDescent="0.2">
      <c r="P33635" s="75"/>
      <c r="Q33635" s="75"/>
      <c r="W33635" s="75"/>
      <c r="AD33635" s="77"/>
    </row>
    <row r="33636" spans="16:30" ht="4.5" customHeight="1" x14ac:dyDescent="0.2">
      <c r="P33636" s="75"/>
      <c r="Q33636" s="75"/>
      <c r="W33636" s="75"/>
      <c r="AD33636" s="77"/>
    </row>
    <row r="33637" spans="16:30" ht="4.5" customHeight="1" x14ac:dyDescent="0.2">
      <c r="P33637" s="75"/>
      <c r="Q33637" s="75"/>
      <c r="W33637" s="75"/>
      <c r="AD33637" s="77"/>
    </row>
    <row r="33638" spans="16:30" ht="4.5" customHeight="1" x14ac:dyDescent="0.2">
      <c r="P33638" s="75"/>
      <c r="Q33638" s="75"/>
      <c r="W33638" s="75"/>
      <c r="AD33638" s="77"/>
    </row>
    <row r="33639" spans="16:30" ht="4.5" customHeight="1" x14ac:dyDescent="0.2">
      <c r="P33639" s="75"/>
      <c r="Q33639" s="75"/>
      <c r="W33639" s="75"/>
      <c r="AD33639" s="77"/>
    </row>
    <row r="33640" spans="16:30" ht="4.5" customHeight="1" x14ac:dyDescent="0.2">
      <c r="P33640" s="75"/>
      <c r="Q33640" s="75"/>
      <c r="W33640" s="75"/>
      <c r="AD33640" s="77"/>
    </row>
    <row r="33641" spans="16:30" ht="4.5" customHeight="1" x14ac:dyDescent="0.2">
      <c r="P33641" s="75"/>
      <c r="Q33641" s="75"/>
      <c r="W33641" s="75"/>
      <c r="AD33641" s="77"/>
    </row>
    <row r="33642" spans="16:30" ht="4.5" customHeight="1" x14ac:dyDescent="0.2">
      <c r="P33642" s="75"/>
      <c r="Q33642" s="75"/>
      <c r="W33642" s="75"/>
      <c r="AD33642" s="77"/>
    </row>
    <row r="33643" spans="16:30" ht="4.5" customHeight="1" x14ac:dyDescent="0.2">
      <c r="P33643" s="75"/>
      <c r="Q33643" s="75"/>
      <c r="W33643" s="75"/>
      <c r="AD33643" s="77"/>
    </row>
    <row r="33644" spans="16:30" ht="4.5" customHeight="1" x14ac:dyDescent="0.2">
      <c r="P33644" s="75"/>
      <c r="Q33644" s="75"/>
      <c r="W33644" s="75"/>
      <c r="AD33644" s="77"/>
    </row>
    <row r="33645" spans="16:30" ht="4.5" customHeight="1" x14ac:dyDescent="0.2">
      <c r="P33645" s="75"/>
      <c r="Q33645" s="75"/>
      <c r="W33645" s="75"/>
      <c r="AD33645" s="77"/>
    </row>
    <row r="33646" spans="16:30" ht="4.5" customHeight="1" x14ac:dyDescent="0.2">
      <c r="P33646" s="75"/>
      <c r="Q33646" s="75"/>
      <c r="W33646" s="75"/>
      <c r="AD33646" s="77"/>
    </row>
    <row r="33647" spans="16:30" ht="4.5" customHeight="1" x14ac:dyDescent="0.2">
      <c r="P33647" s="75"/>
      <c r="Q33647" s="75"/>
      <c r="W33647" s="75"/>
      <c r="AD33647" s="77"/>
    </row>
    <row r="33648" spans="16:30" ht="4.5" customHeight="1" x14ac:dyDescent="0.2">
      <c r="P33648" s="75"/>
      <c r="Q33648" s="75"/>
      <c r="W33648" s="75"/>
      <c r="AD33648" s="77"/>
    </row>
    <row r="33649" spans="16:30" ht="4.5" customHeight="1" x14ac:dyDescent="0.2">
      <c r="P33649" s="75"/>
      <c r="Q33649" s="75"/>
      <c r="W33649" s="75"/>
      <c r="AD33649" s="77"/>
    </row>
    <row r="33650" spans="16:30" ht="4.5" customHeight="1" x14ac:dyDescent="0.2">
      <c r="P33650" s="75"/>
      <c r="Q33650" s="75"/>
      <c r="W33650" s="75"/>
      <c r="AD33650" s="77"/>
    </row>
    <row r="33651" spans="16:30" ht="4.5" customHeight="1" x14ac:dyDescent="0.2">
      <c r="P33651" s="75"/>
      <c r="Q33651" s="75"/>
      <c r="W33651" s="75"/>
      <c r="AD33651" s="77"/>
    </row>
    <row r="33652" spans="16:30" ht="4.5" customHeight="1" x14ac:dyDescent="0.2">
      <c r="P33652" s="75"/>
      <c r="Q33652" s="75"/>
      <c r="W33652" s="75"/>
      <c r="AD33652" s="77"/>
    </row>
    <row r="33653" spans="16:30" ht="4.5" customHeight="1" x14ac:dyDescent="0.2">
      <c r="P33653" s="75"/>
      <c r="Q33653" s="75"/>
      <c r="W33653" s="75"/>
      <c r="AD33653" s="77"/>
    </row>
    <row r="33654" spans="16:30" ht="4.5" customHeight="1" x14ac:dyDescent="0.2">
      <c r="P33654" s="75"/>
      <c r="Q33654" s="75"/>
      <c r="W33654" s="75"/>
      <c r="AD33654" s="77"/>
    </row>
    <row r="33655" spans="16:30" ht="4.5" customHeight="1" x14ac:dyDescent="0.2">
      <c r="P33655" s="75"/>
      <c r="Q33655" s="75"/>
      <c r="W33655" s="75"/>
      <c r="AD33655" s="77"/>
    </row>
    <row r="33656" spans="16:30" ht="4.5" customHeight="1" x14ac:dyDescent="0.2">
      <c r="P33656" s="75"/>
      <c r="Q33656" s="75"/>
      <c r="W33656" s="75"/>
      <c r="AD33656" s="77"/>
    </row>
    <row r="33657" spans="16:30" ht="4.5" customHeight="1" x14ac:dyDescent="0.2">
      <c r="P33657" s="75"/>
      <c r="Q33657" s="75"/>
      <c r="W33657" s="75"/>
      <c r="AD33657" s="77"/>
    </row>
    <row r="33658" spans="16:30" ht="4.5" customHeight="1" x14ac:dyDescent="0.2">
      <c r="P33658" s="75"/>
      <c r="Q33658" s="75"/>
      <c r="W33658" s="75"/>
      <c r="AD33658" s="77"/>
    </row>
    <row r="33659" spans="16:30" ht="4.5" customHeight="1" x14ac:dyDescent="0.2">
      <c r="P33659" s="75"/>
      <c r="Q33659" s="75"/>
      <c r="W33659" s="75"/>
      <c r="AD33659" s="77"/>
    </row>
    <row r="33660" spans="16:30" ht="4.5" customHeight="1" x14ac:dyDescent="0.2">
      <c r="P33660" s="75"/>
      <c r="Q33660" s="75"/>
      <c r="W33660" s="75"/>
      <c r="AD33660" s="77"/>
    </row>
    <row r="33661" spans="16:30" ht="4.5" customHeight="1" x14ac:dyDescent="0.2">
      <c r="P33661" s="75"/>
      <c r="Q33661" s="75"/>
      <c r="W33661" s="75"/>
      <c r="AD33661" s="77"/>
    </row>
    <row r="33662" spans="16:30" ht="4.5" customHeight="1" x14ac:dyDescent="0.2">
      <c r="P33662" s="75"/>
      <c r="Q33662" s="75"/>
      <c r="W33662" s="75"/>
      <c r="AD33662" s="77"/>
    </row>
    <row r="33663" spans="16:30" ht="4.5" customHeight="1" x14ac:dyDescent="0.2">
      <c r="P33663" s="75"/>
      <c r="Q33663" s="75"/>
      <c r="W33663" s="75"/>
      <c r="AD33663" s="77"/>
    </row>
    <row r="33664" spans="16:30" ht="4.5" customHeight="1" x14ac:dyDescent="0.2">
      <c r="P33664" s="75"/>
      <c r="Q33664" s="75"/>
      <c r="W33664" s="75"/>
      <c r="AD33664" s="77"/>
    </row>
    <row r="33665" spans="16:30" ht="4.5" customHeight="1" x14ac:dyDescent="0.2">
      <c r="P33665" s="75"/>
      <c r="Q33665" s="75"/>
      <c r="W33665" s="75"/>
      <c r="AD33665" s="77"/>
    </row>
    <row r="33666" spans="16:30" ht="4.5" customHeight="1" x14ac:dyDescent="0.2">
      <c r="P33666" s="75"/>
      <c r="Q33666" s="75"/>
      <c r="W33666" s="75"/>
      <c r="AD33666" s="77"/>
    </row>
    <row r="33667" spans="16:30" ht="4.5" customHeight="1" x14ac:dyDescent="0.2">
      <c r="P33667" s="75"/>
      <c r="Q33667" s="75"/>
      <c r="W33667" s="75"/>
      <c r="AD33667" s="77"/>
    </row>
    <row r="33668" spans="16:30" ht="4.5" customHeight="1" x14ac:dyDescent="0.2">
      <c r="P33668" s="75"/>
      <c r="Q33668" s="75"/>
      <c r="W33668" s="75"/>
      <c r="AD33668" s="77"/>
    </row>
    <row r="33669" spans="16:30" ht="4.5" customHeight="1" x14ac:dyDescent="0.2">
      <c r="P33669" s="75"/>
      <c r="Q33669" s="75"/>
      <c r="W33669" s="75"/>
      <c r="AD33669" s="77"/>
    </row>
    <row r="33670" spans="16:30" ht="4.5" customHeight="1" x14ac:dyDescent="0.2">
      <c r="P33670" s="75"/>
      <c r="Q33670" s="75"/>
      <c r="W33670" s="75"/>
      <c r="AD33670" s="77"/>
    </row>
    <row r="33671" spans="16:30" ht="4.5" customHeight="1" x14ac:dyDescent="0.2">
      <c r="P33671" s="75"/>
      <c r="Q33671" s="75"/>
      <c r="W33671" s="75"/>
      <c r="AD33671" s="77"/>
    </row>
    <row r="33672" spans="16:30" ht="4.5" customHeight="1" x14ac:dyDescent="0.2">
      <c r="P33672" s="75"/>
      <c r="Q33672" s="75"/>
      <c r="W33672" s="75"/>
      <c r="AD33672" s="77"/>
    </row>
    <row r="33673" spans="16:30" ht="4.5" customHeight="1" x14ac:dyDescent="0.2">
      <c r="P33673" s="75"/>
      <c r="Q33673" s="75"/>
      <c r="W33673" s="75"/>
      <c r="AD33673" s="77"/>
    </row>
    <row r="33674" spans="16:30" ht="4.5" customHeight="1" x14ac:dyDescent="0.2">
      <c r="P33674" s="75"/>
      <c r="Q33674" s="75"/>
      <c r="W33674" s="75"/>
      <c r="AD33674" s="77"/>
    </row>
    <row r="33675" spans="16:30" ht="4.5" customHeight="1" x14ac:dyDescent="0.2">
      <c r="P33675" s="75"/>
      <c r="Q33675" s="75"/>
      <c r="W33675" s="75"/>
      <c r="AD33675" s="77"/>
    </row>
    <row r="33676" spans="16:30" ht="4.5" customHeight="1" x14ac:dyDescent="0.2">
      <c r="P33676" s="75"/>
      <c r="Q33676" s="75"/>
      <c r="W33676" s="75"/>
      <c r="AD33676" s="77"/>
    </row>
    <row r="33677" spans="16:30" ht="4.5" customHeight="1" x14ac:dyDescent="0.2">
      <c r="P33677" s="75"/>
      <c r="Q33677" s="75"/>
      <c r="W33677" s="75"/>
      <c r="AD33677" s="77"/>
    </row>
    <row r="33678" spans="16:30" ht="4.5" customHeight="1" x14ac:dyDescent="0.2">
      <c r="P33678" s="75"/>
      <c r="Q33678" s="75"/>
      <c r="W33678" s="75"/>
      <c r="AD33678" s="77"/>
    </row>
    <row r="33679" spans="16:30" ht="4.5" customHeight="1" x14ac:dyDescent="0.2">
      <c r="P33679" s="75"/>
      <c r="Q33679" s="75"/>
      <c r="W33679" s="75"/>
      <c r="AD33679" s="77"/>
    </row>
    <row r="33680" spans="16:30" ht="4.5" customHeight="1" x14ac:dyDescent="0.2">
      <c r="P33680" s="75"/>
      <c r="Q33680" s="75"/>
      <c r="W33680" s="75"/>
      <c r="AD33680" s="77"/>
    </row>
    <row r="33681" spans="16:30" ht="4.5" customHeight="1" x14ac:dyDescent="0.2">
      <c r="P33681" s="75"/>
      <c r="Q33681" s="75"/>
      <c r="W33681" s="75"/>
      <c r="AD33681" s="77"/>
    </row>
    <row r="33682" spans="16:30" ht="4.5" customHeight="1" x14ac:dyDescent="0.2">
      <c r="P33682" s="75"/>
      <c r="Q33682" s="75"/>
      <c r="W33682" s="75"/>
      <c r="AD33682" s="77"/>
    </row>
    <row r="33683" spans="16:30" ht="4.5" customHeight="1" x14ac:dyDescent="0.2">
      <c r="P33683" s="75"/>
      <c r="Q33683" s="75"/>
      <c r="W33683" s="75"/>
      <c r="AD33683" s="77"/>
    </row>
    <row r="33684" spans="16:30" ht="4.5" customHeight="1" x14ac:dyDescent="0.2">
      <c r="P33684" s="75"/>
      <c r="Q33684" s="75"/>
      <c r="W33684" s="75"/>
      <c r="AD33684" s="77"/>
    </row>
    <row r="33685" spans="16:30" ht="4.5" customHeight="1" x14ac:dyDescent="0.2">
      <c r="P33685" s="75"/>
      <c r="Q33685" s="75"/>
      <c r="W33685" s="75"/>
      <c r="AD33685" s="77"/>
    </row>
    <row r="33686" spans="16:30" ht="4.5" customHeight="1" x14ac:dyDescent="0.2">
      <c r="P33686" s="75"/>
      <c r="Q33686" s="75"/>
      <c r="W33686" s="75"/>
      <c r="AD33686" s="77"/>
    </row>
    <row r="33687" spans="16:30" ht="4.5" customHeight="1" x14ac:dyDescent="0.2">
      <c r="P33687" s="75"/>
      <c r="Q33687" s="75"/>
      <c r="W33687" s="75"/>
      <c r="AD33687" s="77"/>
    </row>
    <row r="33688" spans="16:30" ht="4.5" customHeight="1" x14ac:dyDescent="0.2">
      <c r="P33688" s="75"/>
      <c r="Q33688" s="75"/>
      <c r="W33688" s="75"/>
      <c r="AD33688" s="77"/>
    </row>
    <row r="33689" spans="16:30" ht="4.5" customHeight="1" x14ac:dyDescent="0.2">
      <c r="P33689" s="75"/>
      <c r="Q33689" s="75"/>
      <c r="W33689" s="75"/>
      <c r="AD33689" s="77"/>
    </row>
    <row r="33690" spans="16:30" ht="4.5" customHeight="1" x14ac:dyDescent="0.2">
      <c r="P33690" s="75"/>
      <c r="Q33690" s="75"/>
      <c r="W33690" s="75"/>
      <c r="AD33690" s="77"/>
    </row>
    <row r="33691" spans="16:30" ht="4.5" customHeight="1" x14ac:dyDescent="0.2">
      <c r="P33691" s="75"/>
      <c r="Q33691" s="75"/>
      <c r="W33691" s="75"/>
      <c r="AD33691" s="77"/>
    </row>
    <row r="33692" spans="16:30" ht="4.5" customHeight="1" x14ac:dyDescent="0.2">
      <c r="P33692" s="75"/>
      <c r="Q33692" s="75"/>
      <c r="W33692" s="75"/>
      <c r="AD33692" s="77"/>
    </row>
    <row r="33693" spans="16:30" ht="4.5" customHeight="1" x14ac:dyDescent="0.2">
      <c r="P33693" s="75"/>
      <c r="Q33693" s="75"/>
      <c r="W33693" s="75"/>
      <c r="AD33693" s="77"/>
    </row>
    <row r="33694" spans="16:30" ht="4.5" customHeight="1" x14ac:dyDescent="0.2">
      <c r="P33694" s="75"/>
      <c r="Q33694" s="75"/>
      <c r="W33694" s="75"/>
      <c r="AD33694" s="77"/>
    </row>
    <row r="33695" spans="16:30" ht="4.5" customHeight="1" x14ac:dyDescent="0.2">
      <c r="P33695" s="75"/>
      <c r="Q33695" s="75"/>
      <c r="W33695" s="75"/>
      <c r="AD33695" s="77"/>
    </row>
    <row r="33696" spans="16:30" ht="4.5" customHeight="1" x14ac:dyDescent="0.2">
      <c r="P33696" s="75"/>
      <c r="Q33696" s="75"/>
      <c r="W33696" s="75"/>
      <c r="AD33696" s="77"/>
    </row>
    <row r="33697" spans="16:30" ht="4.5" customHeight="1" x14ac:dyDescent="0.2">
      <c r="P33697" s="75"/>
      <c r="Q33697" s="75"/>
      <c r="W33697" s="75"/>
      <c r="AD33697" s="77"/>
    </row>
    <row r="33698" spans="16:30" ht="4.5" customHeight="1" x14ac:dyDescent="0.2">
      <c r="P33698" s="75"/>
      <c r="Q33698" s="75"/>
      <c r="W33698" s="75"/>
      <c r="AD33698" s="77"/>
    </row>
    <row r="33699" spans="16:30" ht="4.5" customHeight="1" x14ac:dyDescent="0.2">
      <c r="P33699" s="75"/>
      <c r="Q33699" s="75"/>
      <c r="W33699" s="75"/>
      <c r="AD33699" s="77"/>
    </row>
    <row r="33700" spans="16:30" ht="4.5" customHeight="1" x14ac:dyDescent="0.2">
      <c r="P33700" s="75"/>
      <c r="Q33700" s="75"/>
      <c r="W33700" s="75"/>
      <c r="AD33700" s="77"/>
    </row>
    <row r="33701" spans="16:30" ht="4.5" customHeight="1" x14ac:dyDescent="0.2">
      <c r="P33701" s="75"/>
      <c r="Q33701" s="75"/>
      <c r="W33701" s="75"/>
      <c r="AD33701" s="77"/>
    </row>
    <row r="33702" spans="16:30" ht="4.5" customHeight="1" x14ac:dyDescent="0.2">
      <c r="P33702" s="75"/>
      <c r="Q33702" s="75"/>
      <c r="W33702" s="75"/>
      <c r="AD33702" s="77"/>
    </row>
    <row r="33703" spans="16:30" ht="4.5" customHeight="1" x14ac:dyDescent="0.2">
      <c r="P33703" s="75"/>
      <c r="Q33703" s="75"/>
      <c r="W33703" s="75"/>
      <c r="AD33703" s="77"/>
    </row>
    <row r="33704" spans="16:30" ht="4.5" customHeight="1" x14ac:dyDescent="0.2">
      <c r="P33704" s="75"/>
      <c r="Q33704" s="75"/>
      <c r="W33704" s="75"/>
      <c r="AD33704" s="77"/>
    </row>
    <row r="33705" spans="16:30" ht="4.5" customHeight="1" x14ac:dyDescent="0.2">
      <c r="P33705" s="75"/>
      <c r="Q33705" s="75"/>
      <c r="W33705" s="75"/>
      <c r="AD33705" s="77"/>
    </row>
    <row r="33706" spans="16:30" ht="4.5" customHeight="1" x14ac:dyDescent="0.2">
      <c r="P33706" s="75"/>
      <c r="Q33706" s="75"/>
      <c r="W33706" s="75"/>
      <c r="AD33706" s="77"/>
    </row>
    <row r="33707" spans="16:30" ht="4.5" customHeight="1" x14ac:dyDescent="0.2">
      <c r="P33707" s="75"/>
      <c r="Q33707" s="75"/>
      <c r="W33707" s="75"/>
      <c r="AD33707" s="77"/>
    </row>
    <row r="33708" spans="16:30" ht="4.5" customHeight="1" x14ac:dyDescent="0.2">
      <c r="P33708" s="75"/>
      <c r="Q33708" s="75"/>
      <c r="W33708" s="75"/>
      <c r="AD33708" s="77"/>
    </row>
    <row r="33709" spans="16:30" ht="4.5" customHeight="1" x14ac:dyDescent="0.2">
      <c r="P33709" s="75"/>
      <c r="Q33709" s="75"/>
      <c r="W33709" s="75"/>
      <c r="AD33709" s="77"/>
    </row>
    <row r="33710" spans="16:30" ht="4.5" customHeight="1" x14ac:dyDescent="0.2">
      <c r="P33710" s="75"/>
      <c r="Q33710" s="75"/>
      <c r="W33710" s="75"/>
      <c r="AD33710" s="77"/>
    </row>
    <row r="33711" spans="16:30" ht="4.5" customHeight="1" x14ac:dyDescent="0.2">
      <c r="P33711" s="75"/>
      <c r="Q33711" s="75"/>
      <c r="W33711" s="75"/>
      <c r="AD33711" s="77"/>
    </row>
    <row r="33712" spans="16:30" ht="4.5" customHeight="1" x14ac:dyDescent="0.2">
      <c r="P33712" s="75"/>
      <c r="Q33712" s="75"/>
      <c r="W33712" s="75"/>
      <c r="AD33712" s="77"/>
    </row>
    <row r="33713" spans="16:30" ht="4.5" customHeight="1" x14ac:dyDescent="0.2">
      <c r="P33713" s="75"/>
      <c r="Q33713" s="75"/>
      <c r="W33713" s="75"/>
      <c r="AD33713" s="77"/>
    </row>
    <row r="33714" spans="16:30" ht="4.5" customHeight="1" x14ac:dyDescent="0.2">
      <c r="P33714" s="75"/>
      <c r="Q33714" s="75"/>
      <c r="W33714" s="75"/>
      <c r="AD33714" s="77"/>
    </row>
    <row r="33715" spans="16:30" ht="4.5" customHeight="1" x14ac:dyDescent="0.2">
      <c r="P33715" s="75"/>
      <c r="Q33715" s="75"/>
      <c r="W33715" s="75"/>
      <c r="AD33715" s="77"/>
    </row>
    <row r="33716" spans="16:30" ht="4.5" customHeight="1" x14ac:dyDescent="0.2">
      <c r="P33716" s="75"/>
      <c r="Q33716" s="75"/>
      <c r="W33716" s="75"/>
      <c r="AD33716" s="77"/>
    </row>
    <row r="33717" spans="16:30" ht="4.5" customHeight="1" x14ac:dyDescent="0.2">
      <c r="P33717" s="75"/>
      <c r="Q33717" s="75"/>
      <c r="W33717" s="75"/>
      <c r="AD33717" s="77"/>
    </row>
    <row r="33718" spans="16:30" ht="4.5" customHeight="1" x14ac:dyDescent="0.2">
      <c r="P33718" s="75"/>
      <c r="Q33718" s="75"/>
      <c r="W33718" s="75"/>
      <c r="AD33718" s="77"/>
    </row>
    <row r="33719" spans="16:30" ht="4.5" customHeight="1" x14ac:dyDescent="0.2">
      <c r="P33719" s="75"/>
      <c r="Q33719" s="75"/>
      <c r="W33719" s="75"/>
      <c r="AD33719" s="77"/>
    </row>
    <row r="33720" spans="16:30" ht="4.5" customHeight="1" x14ac:dyDescent="0.2">
      <c r="P33720" s="75"/>
      <c r="Q33720" s="75"/>
      <c r="W33720" s="75"/>
      <c r="AD33720" s="77"/>
    </row>
    <row r="33721" spans="16:30" ht="4.5" customHeight="1" x14ac:dyDescent="0.2">
      <c r="P33721" s="75"/>
      <c r="Q33721" s="75"/>
      <c r="W33721" s="75"/>
      <c r="AD33721" s="77"/>
    </row>
    <row r="33722" spans="16:30" ht="4.5" customHeight="1" x14ac:dyDescent="0.2">
      <c r="P33722" s="75"/>
      <c r="Q33722" s="75"/>
      <c r="W33722" s="75"/>
      <c r="AD33722" s="77"/>
    </row>
    <row r="33723" spans="16:30" ht="4.5" customHeight="1" x14ac:dyDescent="0.2">
      <c r="P33723" s="75"/>
      <c r="Q33723" s="75"/>
      <c r="W33723" s="75"/>
      <c r="AD33723" s="77"/>
    </row>
    <row r="33724" spans="16:30" ht="4.5" customHeight="1" x14ac:dyDescent="0.2">
      <c r="P33724" s="75"/>
      <c r="Q33724" s="75"/>
      <c r="W33724" s="75"/>
      <c r="AD33724" s="77"/>
    </row>
    <row r="33725" spans="16:30" ht="4.5" customHeight="1" x14ac:dyDescent="0.2">
      <c r="P33725" s="75"/>
      <c r="Q33725" s="75"/>
      <c r="W33725" s="75"/>
      <c r="AD33725" s="77"/>
    </row>
    <row r="33726" spans="16:30" ht="4.5" customHeight="1" x14ac:dyDescent="0.2">
      <c r="P33726" s="75"/>
      <c r="Q33726" s="75"/>
      <c r="W33726" s="75"/>
      <c r="AD33726" s="77"/>
    </row>
    <row r="33727" spans="16:30" ht="4.5" customHeight="1" x14ac:dyDescent="0.2">
      <c r="P33727" s="75"/>
      <c r="Q33727" s="75"/>
      <c r="W33727" s="75"/>
      <c r="AD33727" s="77"/>
    </row>
    <row r="33728" spans="16:30" ht="4.5" customHeight="1" x14ac:dyDescent="0.2">
      <c r="P33728" s="75"/>
      <c r="Q33728" s="75"/>
      <c r="W33728" s="75"/>
      <c r="AD33728" s="77"/>
    </row>
    <row r="33729" spans="16:30" ht="4.5" customHeight="1" x14ac:dyDescent="0.2">
      <c r="P33729" s="75"/>
      <c r="Q33729" s="75"/>
      <c r="W33729" s="75"/>
      <c r="AD33729" s="77"/>
    </row>
    <row r="33730" spans="16:30" ht="4.5" customHeight="1" x14ac:dyDescent="0.2">
      <c r="P33730" s="75"/>
      <c r="Q33730" s="75"/>
      <c r="W33730" s="75"/>
      <c r="AD33730" s="77"/>
    </row>
    <row r="33731" spans="16:30" ht="4.5" customHeight="1" x14ac:dyDescent="0.2">
      <c r="P33731" s="75"/>
      <c r="Q33731" s="75"/>
      <c r="W33731" s="75"/>
      <c r="AD33731" s="77"/>
    </row>
    <row r="33732" spans="16:30" ht="4.5" customHeight="1" x14ac:dyDescent="0.2">
      <c r="P33732" s="75"/>
      <c r="Q33732" s="75"/>
      <c r="W33732" s="75"/>
      <c r="AD33732" s="77"/>
    </row>
    <row r="33733" spans="16:30" ht="4.5" customHeight="1" x14ac:dyDescent="0.2">
      <c r="P33733" s="75"/>
      <c r="Q33733" s="75"/>
      <c r="W33733" s="75"/>
      <c r="AD33733" s="77"/>
    </row>
    <row r="33734" spans="16:30" ht="4.5" customHeight="1" x14ac:dyDescent="0.2">
      <c r="P33734" s="75"/>
      <c r="Q33734" s="75"/>
      <c r="W33734" s="75"/>
      <c r="AD33734" s="77"/>
    </row>
    <row r="33735" spans="16:30" ht="4.5" customHeight="1" x14ac:dyDescent="0.2">
      <c r="P33735" s="75"/>
      <c r="Q33735" s="75"/>
      <c r="W33735" s="75"/>
      <c r="AD33735" s="77"/>
    </row>
    <row r="33736" spans="16:30" ht="4.5" customHeight="1" x14ac:dyDescent="0.2">
      <c r="P33736" s="75"/>
      <c r="Q33736" s="75"/>
      <c r="W33736" s="75"/>
      <c r="AD33736" s="77"/>
    </row>
    <row r="33737" spans="16:30" ht="4.5" customHeight="1" x14ac:dyDescent="0.2">
      <c r="P33737" s="75"/>
      <c r="Q33737" s="75"/>
      <c r="W33737" s="75"/>
      <c r="AD33737" s="77"/>
    </row>
    <row r="33738" spans="16:30" ht="4.5" customHeight="1" x14ac:dyDescent="0.2">
      <c r="P33738" s="75"/>
      <c r="Q33738" s="75"/>
      <c r="W33738" s="75"/>
      <c r="AD33738" s="77"/>
    </row>
    <row r="33739" spans="16:30" ht="4.5" customHeight="1" x14ac:dyDescent="0.2">
      <c r="P33739" s="75"/>
      <c r="Q33739" s="75"/>
      <c r="W33739" s="75"/>
      <c r="AD33739" s="77"/>
    </row>
    <row r="33740" spans="16:30" ht="4.5" customHeight="1" x14ac:dyDescent="0.2">
      <c r="P33740" s="75"/>
      <c r="Q33740" s="75"/>
      <c r="W33740" s="75"/>
      <c r="AD33740" s="77"/>
    </row>
    <row r="33741" spans="16:30" ht="4.5" customHeight="1" x14ac:dyDescent="0.2">
      <c r="P33741" s="75"/>
      <c r="Q33741" s="75"/>
      <c r="W33741" s="75"/>
      <c r="AD33741" s="77"/>
    </row>
    <row r="33742" spans="16:30" ht="4.5" customHeight="1" x14ac:dyDescent="0.2">
      <c r="P33742" s="75"/>
      <c r="Q33742" s="75"/>
      <c r="W33742" s="75"/>
      <c r="AD33742" s="77"/>
    </row>
    <row r="33743" spans="16:30" ht="4.5" customHeight="1" x14ac:dyDescent="0.2">
      <c r="P33743" s="75"/>
      <c r="Q33743" s="75"/>
      <c r="W33743" s="75"/>
      <c r="AD33743" s="77"/>
    </row>
    <row r="33744" spans="16:30" ht="4.5" customHeight="1" x14ac:dyDescent="0.2">
      <c r="P33744" s="75"/>
      <c r="Q33744" s="75"/>
      <c r="W33744" s="75"/>
      <c r="AD33744" s="77"/>
    </row>
    <row r="33745" spans="16:30" ht="4.5" customHeight="1" x14ac:dyDescent="0.2">
      <c r="P33745" s="75"/>
      <c r="Q33745" s="75"/>
      <c r="W33745" s="75"/>
      <c r="AD33745" s="77"/>
    </row>
    <row r="33746" spans="16:30" ht="4.5" customHeight="1" x14ac:dyDescent="0.2">
      <c r="P33746" s="75"/>
      <c r="Q33746" s="75"/>
      <c r="W33746" s="75"/>
      <c r="AD33746" s="77"/>
    </row>
    <row r="33747" spans="16:30" ht="4.5" customHeight="1" x14ac:dyDescent="0.2">
      <c r="P33747" s="75"/>
      <c r="Q33747" s="75"/>
      <c r="W33747" s="75"/>
      <c r="AD33747" s="77"/>
    </row>
    <row r="33748" spans="16:30" ht="4.5" customHeight="1" x14ac:dyDescent="0.2">
      <c r="P33748" s="75"/>
      <c r="Q33748" s="75"/>
      <c r="W33748" s="75"/>
      <c r="AD33748" s="77"/>
    </row>
    <row r="33749" spans="16:30" ht="4.5" customHeight="1" x14ac:dyDescent="0.2">
      <c r="P33749" s="75"/>
      <c r="Q33749" s="75"/>
      <c r="W33749" s="75"/>
      <c r="AD33749" s="77"/>
    </row>
    <row r="33750" spans="16:30" ht="4.5" customHeight="1" x14ac:dyDescent="0.2">
      <c r="P33750" s="75"/>
      <c r="Q33750" s="75"/>
      <c r="W33750" s="75"/>
      <c r="AD33750" s="77"/>
    </row>
    <row r="33751" spans="16:30" ht="4.5" customHeight="1" x14ac:dyDescent="0.2">
      <c r="P33751" s="75"/>
      <c r="Q33751" s="75"/>
      <c r="W33751" s="75"/>
      <c r="AD33751" s="77"/>
    </row>
    <row r="33752" spans="16:30" ht="4.5" customHeight="1" x14ac:dyDescent="0.2">
      <c r="P33752" s="75"/>
      <c r="Q33752" s="75"/>
      <c r="W33752" s="75"/>
      <c r="AD33752" s="77"/>
    </row>
    <row r="33753" spans="16:30" ht="4.5" customHeight="1" x14ac:dyDescent="0.2">
      <c r="P33753" s="75"/>
      <c r="Q33753" s="75"/>
      <c r="W33753" s="75"/>
      <c r="AD33753" s="77"/>
    </row>
    <row r="33754" spans="16:30" ht="4.5" customHeight="1" x14ac:dyDescent="0.2">
      <c r="P33754" s="75"/>
      <c r="Q33754" s="75"/>
      <c r="W33754" s="75"/>
      <c r="AD33754" s="77"/>
    </row>
    <row r="33755" spans="16:30" ht="4.5" customHeight="1" x14ac:dyDescent="0.2">
      <c r="P33755" s="75"/>
      <c r="Q33755" s="75"/>
      <c r="W33755" s="75"/>
      <c r="AD33755" s="77"/>
    </row>
    <row r="33756" spans="16:30" ht="4.5" customHeight="1" x14ac:dyDescent="0.2">
      <c r="P33756" s="75"/>
      <c r="Q33756" s="75"/>
      <c r="W33756" s="75"/>
      <c r="AD33756" s="77"/>
    </row>
    <row r="33757" spans="16:30" ht="4.5" customHeight="1" x14ac:dyDescent="0.2">
      <c r="P33757" s="75"/>
      <c r="Q33757" s="75"/>
      <c r="W33757" s="75"/>
      <c r="AD33757" s="77"/>
    </row>
    <row r="33758" spans="16:30" ht="4.5" customHeight="1" x14ac:dyDescent="0.2">
      <c r="P33758" s="75"/>
      <c r="Q33758" s="75"/>
      <c r="W33758" s="75"/>
      <c r="AD33758" s="77"/>
    </row>
    <row r="33759" spans="16:30" ht="4.5" customHeight="1" x14ac:dyDescent="0.2">
      <c r="P33759" s="75"/>
      <c r="Q33759" s="75"/>
      <c r="W33759" s="75"/>
      <c r="AD33759" s="77"/>
    </row>
    <row r="33760" spans="16:30" ht="4.5" customHeight="1" x14ac:dyDescent="0.2">
      <c r="P33760" s="75"/>
      <c r="Q33760" s="75"/>
      <c r="W33760" s="75"/>
      <c r="AD33760" s="77"/>
    </row>
    <row r="33761" spans="16:30" ht="4.5" customHeight="1" x14ac:dyDescent="0.2">
      <c r="P33761" s="75"/>
      <c r="Q33761" s="75"/>
      <c r="W33761" s="75"/>
      <c r="AD33761" s="77"/>
    </row>
    <row r="33762" spans="16:30" ht="4.5" customHeight="1" x14ac:dyDescent="0.2">
      <c r="P33762" s="75"/>
      <c r="Q33762" s="75"/>
      <c r="W33762" s="75"/>
      <c r="AD33762" s="77"/>
    </row>
    <row r="33763" spans="16:30" ht="4.5" customHeight="1" x14ac:dyDescent="0.2">
      <c r="P33763" s="75"/>
      <c r="Q33763" s="75"/>
      <c r="W33763" s="75"/>
      <c r="AD33763" s="77"/>
    </row>
    <row r="33764" spans="16:30" ht="4.5" customHeight="1" x14ac:dyDescent="0.2">
      <c r="P33764" s="75"/>
      <c r="Q33764" s="75"/>
      <c r="W33764" s="75"/>
      <c r="AD33764" s="77"/>
    </row>
    <row r="33765" spans="16:30" ht="4.5" customHeight="1" x14ac:dyDescent="0.2">
      <c r="P33765" s="75"/>
      <c r="Q33765" s="75"/>
      <c r="W33765" s="75"/>
      <c r="AD33765" s="77"/>
    </row>
    <row r="33766" spans="16:30" ht="4.5" customHeight="1" x14ac:dyDescent="0.2">
      <c r="P33766" s="75"/>
      <c r="Q33766" s="75"/>
      <c r="W33766" s="75"/>
      <c r="AD33766" s="77"/>
    </row>
    <row r="33767" spans="16:30" ht="4.5" customHeight="1" x14ac:dyDescent="0.2">
      <c r="P33767" s="75"/>
      <c r="Q33767" s="75"/>
      <c r="W33767" s="75"/>
      <c r="AD33767" s="77"/>
    </row>
    <row r="33768" spans="16:30" ht="4.5" customHeight="1" x14ac:dyDescent="0.2">
      <c r="P33768" s="75"/>
      <c r="Q33768" s="75"/>
      <c r="W33768" s="75"/>
      <c r="AD33768" s="77"/>
    </row>
    <row r="33769" spans="16:30" ht="4.5" customHeight="1" x14ac:dyDescent="0.2">
      <c r="P33769" s="75"/>
      <c r="Q33769" s="75"/>
      <c r="W33769" s="75"/>
      <c r="AD33769" s="77"/>
    </row>
    <row r="33770" spans="16:30" ht="4.5" customHeight="1" x14ac:dyDescent="0.2">
      <c r="P33770" s="75"/>
      <c r="Q33770" s="75"/>
      <c r="W33770" s="75"/>
      <c r="AD33770" s="77"/>
    </row>
    <row r="33771" spans="16:30" ht="4.5" customHeight="1" x14ac:dyDescent="0.2">
      <c r="P33771" s="75"/>
      <c r="Q33771" s="75"/>
      <c r="W33771" s="75"/>
      <c r="AD33771" s="77"/>
    </row>
    <row r="33772" spans="16:30" ht="4.5" customHeight="1" x14ac:dyDescent="0.2">
      <c r="P33772" s="75"/>
      <c r="Q33772" s="75"/>
      <c r="W33772" s="75"/>
      <c r="AD33772" s="77"/>
    </row>
    <row r="33773" spans="16:30" ht="4.5" customHeight="1" x14ac:dyDescent="0.2">
      <c r="P33773" s="75"/>
      <c r="Q33773" s="75"/>
      <c r="W33773" s="75"/>
      <c r="AD33773" s="77"/>
    </row>
    <row r="33774" spans="16:30" ht="4.5" customHeight="1" x14ac:dyDescent="0.2">
      <c r="P33774" s="75"/>
      <c r="Q33774" s="75"/>
      <c r="W33774" s="75"/>
      <c r="AD33774" s="77"/>
    </row>
    <row r="33775" spans="16:30" ht="4.5" customHeight="1" x14ac:dyDescent="0.2">
      <c r="P33775" s="75"/>
      <c r="Q33775" s="75"/>
      <c r="W33775" s="75"/>
      <c r="AD33775" s="77"/>
    </row>
    <row r="33776" spans="16:30" ht="4.5" customHeight="1" x14ac:dyDescent="0.2">
      <c r="P33776" s="75"/>
      <c r="Q33776" s="75"/>
      <c r="W33776" s="75"/>
      <c r="AD33776" s="77"/>
    </row>
    <row r="33777" spans="16:30" ht="4.5" customHeight="1" x14ac:dyDescent="0.2">
      <c r="P33777" s="75"/>
      <c r="Q33777" s="75"/>
      <c r="W33777" s="75"/>
      <c r="AD33777" s="77"/>
    </row>
    <row r="33778" spans="16:30" ht="4.5" customHeight="1" x14ac:dyDescent="0.2">
      <c r="P33778" s="75"/>
      <c r="Q33778" s="75"/>
      <c r="W33778" s="75"/>
      <c r="AD33778" s="77"/>
    </row>
    <row r="33779" spans="16:30" ht="4.5" customHeight="1" x14ac:dyDescent="0.2">
      <c r="P33779" s="75"/>
      <c r="Q33779" s="75"/>
      <c r="W33779" s="75"/>
      <c r="AD33779" s="77"/>
    </row>
    <row r="33780" spans="16:30" ht="4.5" customHeight="1" x14ac:dyDescent="0.2">
      <c r="P33780" s="75"/>
      <c r="Q33780" s="75"/>
      <c r="W33780" s="75"/>
      <c r="AD33780" s="77"/>
    </row>
    <row r="33781" spans="16:30" ht="4.5" customHeight="1" x14ac:dyDescent="0.2">
      <c r="P33781" s="75"/>
      <c r="Q33781" s="75"/>
      <c r="W33781" s="75"/>
      <c r="AD33781" s="77"/>
    </row>
    <row r="33782" spans="16:30" ht="4.5" customHeight="1" x14ac:dyDescent="0.2">
      <c r="P33782" s="75"/>
      <c r="Q33782" s="75"/>
      <c r="W33782" s="75"/>
      <c r="AD33782" s="77"/>
    </row>
    <row r="33783" spans="16:30" ht="4.5" customHeight="1" x14ac:dyDescent="0.2">
      <c r="P33783" s="75"/>
      <c r="Q33783" s="75"/>
      <c r="W33783" s="75"/>
      <c r="AD33783" s="77"/>
    </row>
    <row r="33784" spans="16:30" ht="4.5" customHeight="1" x14ac:dyDescent="0.2">
      <c r="P33784" s="75"/>
      <c r="Q33784" s="75"/>
      <c r="W33784" s="75"/>
      <c r="AD33784" s="77"/>
    </row>
    <row r="33785" spans="16:30" ht="4.5" customHeight="1" x14ac:dyDescent="0.2">
      <c r="P33785" s="75"/>
      <c r="Q33785" s="75"/>
      <c r="W33785" s="75"/>
      <c r="AD33785" s="77"/>
    </row>
    <row r="33786" spans="16:30" ht="4.5" customHeight="1" x14ac:dyDescent="0.2">
      <c r="P33786" s="75"/>
      <c r="Q33786" s="75"/>
      <c r="W33786" s="75"/>
      <c r="AD33786" s="77"/>
    </row>
    <row r="33787" spans="16:30" ht="4.5" customHeight="1" x14ac:dyDescent="0.2">
      <c r="P33787" s="75"/>
      <c r="Q33787" s="75"/>
      <c r="W33787" s="75"/>
      <c r="AD33787" s="77"/>
    </row>
    <row r="33788" spans="16:30" ht="4.5" customHeight="1" x14ac:dyDescent="0.2">
      <c r="P33788" s="75"/>
      <c r="Q33788" s="75"/>
      <c r="W33788" s="75"/>
      <c r="AD33788" s="77"/>
    </row>
    <row r="33789" spans="16:30" ht="4.5" customHeight="1" x14ac:dyDescent="0.2">
      <c r="P33789" s="75"/>
      <c r="Q33789" s="75"/>
      <c r="W33789" s="75"/>
      <c r="AD33789" s="77"/>
    </row>
    <row r="33790" spans="16:30" ht="4.5" customHeight="1" x14ac:dyDescent="0.2">
      <c r="P33790" s="75"/>
      <c r="Q33790" s="75"/>
      <c r="W33790" s="75"/>
      <c r="AD33790" s="77"/>
    </row>
    <row r="33791" spans="16:30" ht="4.5" customHeight="1" x14ac:dyDescent="0.2">
      <c r="P33791" s="75"/>
      <c r="Q33791" s="75"/>
      <c r="W33791" s="75"/>
      <c r="AD33791" s="77"/>
    </row>
    <row r="33792" spans="16:30" ht="4.5" customHeight="1" x14ac:dyDescent="0.2">
      <c r="P33792" s="75"/>
      <c r="Q33792" s="75"/>
      <c r="W33792" s="75"/>
      <c r="AD33792" s="77"/>
    </row>
    <row r="33793" spans="16:30" ht="4.5" customHeight="1" x14ac:dyDescent="0.2">
      <c r="P33793" s="75"/>
      <c r="Q33793" s="75"/>
      <c r="W33793" s="75"/>
      <c r="AD33793" s="77"/>
    </row>
    <row r="33794" spans="16:30" ht="4.5" customHeight="1" x14ac:dyDescent="0.2">
      <c r="P33794" s="75"/>
      <c r="Q33794" s="75"/>
      <c r="W33794" s="75"/>
      <c r="AD33794" s="77"/>
    </row>
    <row r="33795" spans="16:30" ht="4.5" customHeight="1" x14ac:dyDescent="0.2">
      <c r="P33795" s="75"/>
      <c r="Q33795" s="75"/>
      <c r="W33795" s="75"/>
      <c r="AD33795" s="77"/>
    </row>
    <row r="33796" spans="16:30" ht="4.5" customHeight="1" x14ac:dyDescent="0.2">
      <c r="P33796" s="75"/>
      <c r="Q33796" s="75"/>
      <c r="W33796" s="75"/>
      <c r="AD33796" s="77"/>
    </row>
    <row r="33797" spans="16:30" ht="4.5" customHeight="1" x14ac:dyDescent="0.2">
      <c r="P33797" s="75"/>
      <c r="Q33797" s="75"/>
      <c r="W33797" s="75"/>
      <c r="AD33797" s="77"/>
    </row>
    <row r="33798" spans="16:30" ht="4.5" customHeight="1" x14ac:dyDescent="0.2">
      <c r="P33798" s="75"/>
      <c r="Q33798" s="75"/>
      <c r="W33798" s="75"/>
      <c r="AD33798" s="77"/>
    </row>
    <row r="33799" spans="16:30" ht="4.5" customHeight="1" x14ac:dyDescent="0.2">
      <c r="P33799" s="75"/>
      <c r="Q33799" s="75"/>
      <c r="W33799" s="75"/>
      <c r="AD33799" s="77"/>
    </row>
    <row r="33800" spans="16:30" ht="4.5" customHeight="1" x14ac:dyDescent="0.2">
      <c r="P33800" s="75"/>
      <c r="Q33800" s="75"/>
      <c r="W33800" s="75"/>
      <c r="AD33800" s="77"/>
    </row>
    <row r="33801" spans="16:30" ht="4.5" customHeight="1" x14ac:dyDescent="0.2">
      <c r="P33801" s="75"/>
      <c r="Q33801" s="75"/>
      <c r="W33801" s="75"/>
      <c r="AD33801" s="77"/>
    </row>
    <row r="33802" spans="16:30" ht="4.5" customHeight="1" x14ac:dyDescent="0.2">
      <c r="P33802" s="75"/>
      <c r="Q33802" s="75"/>
      <c r="W33802" s="75"/>
      <c r="AD33802" s="77"/>
    </row>
    <row r="33803" spans="16:30" ht="4.5" customHeight="1" x14ac:dyDescent="0.2">
      <c r="P33803" s="75"/>
      <c r="Q33803" s="75"/>
      <c r="W33803" s="75"/>
      <c r="AD33803" s="77"/>
    </row>
    <row r="33804" spans="16:30" ht="4.5" customHeight="1" x14ac:dyDescent="0.2">
      <c r="P33804" s="75"/>
      <c r="Q33804" s="75"/>
      <c r="W33804" s="75"/>
      <c r="AD33804" s="77"/>
    </row>
    <row r="33805" spans="16:30" ht="4.5" customHeight="1" x14ac:dyDescent="0.2">
      <c r="P33805" s="75"/>
      <c r="Q33805" s="75"/>
      <c r="W33805" s="75"/>
      <c r="AD33805" s="77"/>
    </row>
    <row r="33806" spans="16:30" ht="4.5" customHeight="1" x14ac:dyDescent="0.2">
      <c r="P33806" s="75"/>
      <c r="Q33806" s="75"/>
      <c r="W33806" s="75"/>
      <c r="AD33806" s="77"/>
    </row>
    <row r="33807" spans="16:30" ht="4.5" customHeight="1" x14ac:dyDescent="0.2">
      <c r="P33807" s="75"/>
      <c r="Q33807" s="75"/>
      <c r="W33807" s="75"/>
      <c r="AD33807" s="77"/>
    </row>
    <row r="33808" spans="16:30" ht="4.5" customHeight="1" x14ac:dyDescent="0.2">
      <c r="P33808" s="75"/>
      <c r="Q33808" s="75"/>
      <c r="W33808" s="75"/>
      <c r="AD33808" s="77"/>
    </row>
    <row r="33809" spans="16:30" ht="4.5" customHeight="1" x14ac:dyDescent="0.2">
      <c r="P33809" s="75"/>
      <c r="Q33809" s="75"/>
      <c r="W33809" s="75"/>
      <c r="AD33809" s="77"/>
    </row>
    <row r="33810" spans="16:30" ht="4.5" customHeight="1" x14ac:dyDescent="0.2">
      <c r="P33810" s="75"/>
      <c r="Q33810" s="75"/>
      <c r="W33810" s="75"/>
      <c r="AD33810" s="77"/>
    </row>
    <row r="33811" spans="16:30" ht="4.5" customHeight="1" x14ac:dyDescent="0.2">
      <c r="P33811" s="75"/>
      <c r="Q33811" s="75"/>
      <c r="W33811" s="75"/>
      <c r="AD33811" s="77"/>
    </row>
    <row r="33812" spans="16:30" ht="4.5" customHeight="1" x14ac:dyDescent="0.2">
      <c r="P33812" s="75"/>
      <c r="Q33812" s="75"/>
      <c r="W33812" s="75"/>
      <c r="AD33812" s="77"/>
    </row>
    <row r="33813" spans="16:30" ht="4.5" customHeight="1" x14ac:dyDescent="0.2">
      <c r="P33813" s="75"/>
      <c r="Q33813" s="75"/>
      <c r="W33813" s="75"/>
      <c r="AD33813" s="77"/>
    </row>
    <row r="33814" spans="16:30" ht="4.5" customHeight="1" x14ac:dyDescent="0.2">
      <c r="P33814" s="75"/>
      <c r="Q33814" s="75"/>
      <c r="W33814" s="75"/>
      <c r="AD33814" s="77"/>
    </row>
    <row r="33815" spans="16:30" ht="4.5" customHeight="1" x14ac:dyDescent="0.2">
      <c r="P33815" s="75"/>
      <c r="Q33815" s="75"/>
      <c r="W33815" s="75"/>
      <c r="AD33815" s="77"/>
    </row>
    <row r="33816" spans="16:30" ht="4.5" customHeight="1" x14ac:dyDescent="0.2">
      <c r="P33816" s="75"/>
      <c r="Q33816" s="75"/>
      <c r="W33816" s="75"/>
      <c r="AD33816" s="77"/>
    </row>
    <row r="33817" spans="16:30" ht="4.5" customHeight="1" x14ac:dyDescent="0.2">
      <c r="P33817" s="75"/>
      <c r="Q33817" s="75"/>
      <c r="W33817" s="75"/>
      <c r="AD33817" s="77"/>
    </row>
    <row r="33818" spans="16:30" ht="4.5" customHeight="1" x14ac:dyDescent="0.2">
      <c r="P33818" s="75"/>
      <c r="Q33818" s="75"/>
      <c r="W33818" s="75"/>
      <c r="AD33818" s="77"/>
    </row>
    <row r="33819" spans="16:30" ht="4.5" customHeight="1" x14ac:dyDescent="0.2">
      <c r="P33819" s="75"/>
      <c r="Q33819" s="75"/>
      <c r="W33819" s="75"/>
      <c r="AD33819" s="77"/>
    </row>
    <row r="33820" spans="16:30" ht="4.5" customHeight="1" x14ac:dyDescent="0.2">
      <c r="P33820" s="75"/>
      <c r="Q33820" s="75"/>
      <c r="W33820" s="75"/>
      <c r="AD33820" s="77"/>
    </row>
    <row r="33821" spans="16:30" ht="4.5" customHeight="1" x14ac:dyDescent="0.2">
      <c r="P33821" s="75"/>
      <c r="Q33821" s="75"/>
      <c r="W33821" s="75"/>
      <c r="AD33821" s="77"/>
    </row>
    <row r="33822" spans="16:30" ht="4.5" customHeight="1" x14ac:dyDescent="0.2">
      <c r="P33822" s="75"/>
      <c r="Q33822" s="75"/>
      <c r="W33822" s="75"/>
      <c r="AD33822" s="77"/>
    </row>
    <row r="33823" spans="16:30" ht="4.5" customHeight="1" x14ac:dyDescent="0.2">
      <c r="P33823" s="75"/>
      <c r="Q33823" s="75"/>
      <c r="W33823" s="75"/>
      <c r="AD33823" s="77"/>
    </row>
    <row r="33824" spans="16:30" ht="4.5" customHeight="1" x14ac:dyDescent="0.2">
      <c r="P33824" s="75"/>
      <c r="Q33824" s="75"/>
      <c r="W33824" s="75"/>
      <c r="AD33824" s="77"/>
    </row>
    <row r="33825" spans="16:30" ht="4.5" customHeight="1" x14ac:dyDescent="0.2">
      <c r="P33825" s="75"/>
      <c r="Q33825" s="75"/>
      <c r="W33825" s="75"/>
      <c r="AD33825" s="77"/>
    </row>
    <row r="33826" spans="16:30" ht="4.5" customHeight="1" x14ac:dyDescent="0.2">
      <c r="P33826" s="75"/>
      <c r="Q33826" s="75"/>
      <c r="W33826" s="75"/>
      <c r="AD33826" s="77"/>
    </row>
    <row r="33827" spans="16:30" ht="4.5" customHeight="1" x14ac:dyDescent="0.2">
      <c r="P33827" s="75"/>
      <c r="Q33827" s="75"/>
      <c r="W33827" s="75"/>
      <c r="AD33827" s="77"/>
    </row>
    <row r="33828" spans="16:30" ht="4.5" customHeight="1" x14ac:dyDescent="0.2">
      <c r="P33828" s="75"/>
      <c r="Q33828" s="75"/>
      <c r="W33828" s="75"/>
      <c r="AD33828" s="77"/>
    </row>
    <row r="33829" spans="16:30" ht="4.5" customHeight="1" x14ac:dyDescent="0.2">
      <c r="P33829" s="75"/>
      <c r="Q33829" s="75"/>
      <c r="W33829" s="75"/>
      <c r="AD33829" s="77"/>
    </row>
    <row r="33830" spans="16:30" ht="4.5" customHeight="1" x14ac:dyDescent="0.2">
      <c r="P33830" s="75"/>
      <c r="Q33830" s="75"/>
      <c r="W33830" s="75"/>
      <c r="AD33830" s="77"/>
    </row>
    <row r="33831" spans="16:30" ht="4.5" customHeight="1" x14ac:dyDescent="0.2">
      <c r="P33831" s="75"/>
      <c r="Q33831" s="75"/>
      <c r="W33831" s="75"/>
      <c r="AD33831" s="77"/>
    </row>
    <row r="33832" spans="16:30" ht="4.5" customHeight="1" x14ac:dyDescent="0.2">
      <c r="P33832" s="75"/>
      <c r="Q33832" s="75"/>
      <c r="W33832" s="75"/>
      <c r="AD33832" s="77"/>
    </row>
    <row r="33833" spans="16:30" ht="4.5" customHeight="1" x14ac:dyDescent="0.2">
      <c r="P33833" s="75"/>
      <c r="Q33833" s="75"/>
      <c r="W33833" s="75"/>
      <c r="AD33833" s="77"/>
    </row>
    <row r="33834" spans="16:30" ht="4.5" customHeight="1" x14ac:dyDescent="0.2">
      <c r="P33834" s="75"/>
      <c r="Q33834" s="75"/>
      <c r="W33834" s="75"/>
      <c r="AD33834" s="77"/>
    </row>
    <row r="33835" spans="16:30" ht="4.5" customHeight="1" x14ac:dyDescent="0.2">
      <c r="P33835" s="75"/>
      <c r="Q33835" s="75"/>
      <c r="W33835" s="75"/>
      <c r="AD33835" s="77"/>
    </row>
    <row r="33836" spans="16:30" ht="4.5" customHeight="1" x14ac:dyDescent="0.2">
      <c r="P33836" s="75"/>
      <c r="Q33836" s="75"/>
      <c r="W33836" s="75"/>
      <c r="AD33836" s="77"/>
    </row>
    <row r="33837" spans="16:30" ht="4.5" customHeight="1" x14ac:dyDescent="0.2">
      <c r="P33837" s="75"/>
      <c r="Q33837" s="75"/>
      <c r="W33837" s="75"/>
      <c r="AD33837" s="77"/>
    </row>
    <row r="33838" spans="16:30" ht="4.5" customHeight="1" x14ac:dyDescent="0.2">
      <c r="P33838" s="75"/>
      <c r="Q33838" s="75"/>
      <c r="W33838" s="75"/>
      <c r="AD33838" s="77"/>
    </row>
    <row r="33839" spans="16:30" ht="4.5" customHeight="1" x14ac:dyDescent="0.2">
      <c r="P33839" s="75"/>
      <c r="Q33839" s="75"/>
      <c r="W33839" s="75"/>
      <c r="AD33839" s="77"/>
    </row>
    <row r="33840" spans="16:30" ht="4.5" customHeight="1" x14ac:dyDescent="0.2">
      <c r="P33840" s="75"/>
      <c r="Q33840" s="75"/>
      <c r="W33840" s="75"/>
      <c r="AD33840" s="77"/>
    </row>
    <row r="33841" spans="16:30" ht="4.5" customHeight="1" x14ac:dyDescent="0.2">
      <c r="P33841" s="75"/>
      <c r="Q33841" s="75"/>
      <c r="W33841" s="75"/>
      <c r="AD33841" s="77"/>
    </row>
    <row r="33842" spans="16:30" ht="4.5" customHeight="1" x14ac:dyDescent="0.2">
      <c r="P33842" s="75"/>
      <c r="Q33842" s="75"/>
      <c r="W33842" s="75"/>
      <c r="AD33842" s="77"/>
    </row>
    <row r="33843" spans="16:30" ht="4.5" customHeight="1" x14ac:dyDescent="0.2">
      <c r="P33843" s="75"/>
      <c r="Q33843" s="75"/>
      <c r="W33843" s="75"/>
      <c r="AD33843" s="77"/>
    </row>
    <row r="33844" spans="16:30" ht="4.5" customHeight="1" x14ac:dyDescent="0.2">
      <c r="P33844" s="75"/>
      <c r="Q33844" s="75"/>
      <c r="W33844" s="75"/>
      <c r="AD33844" s="77"/>
    </row>
    <row r="33845" spans="16:30" ht="4.5" customHeight="1" x14ac:dyDescent="0.2">
      <c r="P33845" s="75"/>
      <c r="Q33845" s="75"/>
      <c r="W33845" s="75"/>
      <c r="AD33845" s="77"/>
    </row>
    <row r="33846" spans="16:30" ht="4.5" customHeight="1" x14ac:dyDescent="0.2">
      <c r="P33846" s="75"/>
      <c r="Q33846" s="75"/>
      <c r="W33846" s="75"/>
      <c r="AD33846" s="77"/>
    </row>
    <row r="33847" spans="16:30" ht="4.5" customHeight="1" x14ac:dyDescent="0.2">
      <c r="P33847" s="75"/>
      <c r="Q33847" s="75"/>
      <c r="W33847" s="75"/>
      <c r="AD33847" s="77"/>
    </row>
    <row r="33848" spans="16:30" ht="4.5" customHeight="1" x14ac:dyDescent="0.2">
      <c r="P33848" s="75"/>
      <c r="Q33848" s="75"/>
      <c r="W33848" s="75"/>
      <c r="AD33848" s="77"/>
    </row>
    <row r="33849" spans="16:30" ht="4.5" customHeight="1" x14ac:dyDescent="0.2">
      <c r="P33849" s="75"/>
      <c r="Q33849" s="75"/>
      <c r="W33849" s="75"/>
      <c r="AD33849" s="77"/>
    </row>
    <row r="33850" spans="16:30" ht="4.5" customHeight="1" x14ac:dyDescent="0.2">
      <c r="P33850" s="75"/>
      <c r="Q33850" s="75"/>
      <c r="W33850" s="75"/>
      <c r="AD33850" s="77"/>
    </row>
    <row r="33851" spans="16:30" ht="4.5" customHeight="1" x14ac:dyDescent="0.2">
      <c r="P33851" s="75"/>
      <c r="Q33851" s="75"/>
      <c r="W33851" s="75"/>
      <c r="AD33851" s="77"/>
    </row>
    <row r="33852" spans="16:30" ht="4.5" customHeight="1" x14ac:dyDescent="0.2">
      <c r="P33852" s="75"/>
      <c r="Q33852" s="75"/>
      <c r="W33852" s="75"/>
      <c r="AD33852" s="77"/>
    </row>
    <row r="33853" spans="16:30" ht="4.5" customHeight="1" x14ac:dyDescent="0.2">
      <c r="P33853" s="75"/>
      <c r="Q33853" s="75"/>
      <c r="W33853" s="75"/>
      <c r="AD33853" s="77"/>
    </row>
    <row r="33854" spans="16:30" ht="4.5" customHeight="1" x14ac:dyDescent="0.2">
      <c r="P33854" s="75"/>
      <c r="Q33854" s="75"/>
      <c r="W33854" s="75"/>
      <c r="AD33854" s="77"/>
    </row>
    <row r="33855" spans="16:30" ht="4.5" customHeight="1" x14ac:dyDescent="0.2">
      <c r="P33855" s="75"/>
      <c r="Q33855" s="75"/>
      <c r="W33855" s="75"/>
      <c r="AD33855" s="77"/>
    </row>
    <row r="33856" spans="16:30" ht="4.5" customHeight="1" x14ac:dyDescent="0.2">
      <c r="P33856" s="75"/>
      <c r="Q33856" s="75"/>
      <c r="W33856" s="75"/>
      <c r="AD33856" s="77"/>
    </row>
    <row r="33857" spans="16:30" ht="4.5" customHeight="1" x14ac:dyDescent="0.2">
      <c r="P33857" s="75"/>
      <c r="Q33857" s="75"/>
      <c r="W33857" s="75"/>
      <c r="AD33857" s="77"/>
    </row>
    <row r="33858" spans="16:30" ht="4.5" customHeight="1" x14ac:dyDescent="0.2">
      <c r="P33858" s="75"/>
      <c r="Q33858" s="75"/>
      <c r="W33858" s="75"/>
      <c r="AD33858" s="77"/>
    </row>
    <row r="33859" spans="16:30" ht="4.5" customHeight="1" x14ac:dyDescent="0.2">
      <c r="P33859" s="75"/>
      <c r="Q33859" s="75"/>
      <c r="W33859" s="75"/>
      <c r="AD33859" s="77"/>
    </row>
    <row r="33860" spans="16:30" ht="4.5" customHeight="1" x14ac:dyDescent="0.2">
      <c r="P33860" s="75"/>
      <c r="Q33860" s="75"/>
      <c r="W33860" s="75"/>
      <c r="AD33860" s="77"/>
    </row>
    <row r="33861" spans="16:30" ht="4.5" customHeight="1" x14ac:dyDescent="0.2">
      <c r="P33861" s="75"/>
      <c r="Q33861" s="75"/>
      <c r="W33861" s="75"/>
      <c r="AD33861" s="77"/>
    </row>
    <row r="33862" spans="16:30" ht="4.5" customHeight="1" x14ac:dyDescent="0.2">
      <c r="P33862" s="75"/>
      <c r="Q33862" s="75"/>
      <c r="W33862" s="75"/>
      <c r="AD33862" s="77"/>
    </row>
    <row r="33863" spans="16:30" ht="4.5" customHeight="1" x14ac:dyDescent="0.2">
      <c r="P33863" s="75"/>
      <c r="Q33863" s="75"/>
      <c r="W33863" s="75"/>
      <c r="AD33863" s="77"/>
    </row>
    <row r="33864" spans="16:30" ht="4.5" customHeight="1" x14ac:dyDescent="0.2">
      <c r="P33864" s="75"/>
      <c r="Q33864" s="75"/>
      <c r="W33864" s="75"/>
      <c r="AD33864" s="77"/>
    </row>
    <row r="33865" spans="16:30" ht="4.5" customHeight="1" x14ac:dyDescent="0.2">
      <c r="P33865" s="75"/>
      <c r="Q33865" s="75"/>
      <c r="W33865" s="75"/>
      <c r="AD33865" s="77"/>
    </row>
    <row r="33866" spans="16:30" ht="4.5" customHeight="1" x14ac:dyDescent="0.2">
      <c r="P33866" s="75"/>
      <c r="Q33866" s="75"/>
      <c r="W33866" s="75"/>
      <c r="AD33866" s="77"/>
    </row>
    <row r="33867" spans="16:30" ht="4.5" customHeight="1" x14ac:dyDescent="0.2">
      <c r="P33867" s="75"/>
      <c r="Q33867" s="75"/>
      <c r="W33867" s="75"/>
      <c r="AD33867" s="77"/>
    </row>
    <row r="33868" spans="16:30" ht="4.5" customHeight="1" x14ac:dyDescent="0.2">
      <c r="P33868" s="75"/>
      <c r="Q33868" s="75"/>
      <c r="W33868" s="75"/>
      <c r="AD33868" s="77"/>
    </row>
    <row r="33869" spans="16:30" ht="4.5" customHeight="1" x14ac:dyDescent="0.2">
      <c r="P33869" s="75"/>
      <c r="Q33869" s="75"/>
      <c r="W33869" s="75"/>
      <c r="AD33869" s="77"/>
    </row>
    <row r="33870" spans="16:30" ht="4.5" customHeight="1" x14ac:dyDescent="0.2">
      <c r="P33870" s="75"/>
      <c r="Q33870" s="75"/>
      <c r="W33870" s="75"/>
      <c r="AD33870" s="77"/>
    </row>
    <row r="33871" spans="16:30" ht="4.5" customHeight="1" x14ac:dyDescent="0.2">
      <c r="P33871" s="75"/>
      <c r="Q33871" s="75"/>
      <c r="W33871" s="75"/>
      <c r="AD33871" s="77"/>
    </row>
    <row r="33872" spans="16:30" ht="4.5" customHeight="1" x14ac:dyDescent="0.2">
      <c r="P33872" s="75"/>
      <c r="Q33872" s="75"/>
      <c r="W33872" s="75"/>
      <c r="AD33872" s="77"/>
    </row>
    <row r="33873" spans="16:30" ht="4.5" customHeight="1" x14ac:dyDescent="0.2">
      <c r="P33873" s="75"/>
      <c r="Q33873" s="75"/>
      <c r="W33873" s="75"/>
      <c r="AD33873" s="77"/>
    </row>
    <row r="33874" spans="16:30" ht="4.5" customHeight="1" x14ac:dyDescent="0.2">
      <c r="P33874" s="75"/>
      <c r="Q33874" s="75"/>
      <c r="W33874" s="75"/>
      <c r="AD33874" s="77"/>
    </row>
    <row r="33875" spans="16:30" ht="4.5" customHeight="1" x14ac:dyDescent="0.2">
      <c r="P33875" s="75"/>
      <c r="Q33875" s="75"/>
      <c r="W33875" s="75"/>
      <c r="AD33875" s="77"/>
    </row>
    <row r="33876" spans="16:30" ht="4.5" customHeight="1" x14ac:dyDescent="0.2">
      <c r="P33876" s="75"/>
      <c r="Q33876" s="75"/>
      <c r="W33876" s="75"/>
      <c r="AD33876" s="77"/>
    </row>
    <row r="33877" spans="16:30" ht="4.5" customHeight="1" x14ac:dyDescent="0.2">
      <c r="P33877" s="75"/>
      <c r="Q33877" s="75"/>
      <c r="W33877" s="75"/>
      <c r="AD33877" s="77"/>
    </row>
    <row r="33878" spans="16:30" ht="4.5" customHeight="1" x14ac:dyDescent="0.2">
      <c r="P33878" s="75"/>
      <c r="Q33878" s="75"/>
      <c r="W33878" s="75"/>
      <c r="AD33878" s="77"/>
    </row>
    <row r="33879" spans="16:30" ht="4.5" customHeight="1" x14ac:dyDescent="0.2">
      <c r="P33879" s="75"/>
      <c r="Q33879" s="75"/>
      <c r="W33879" s="75"/>
      <c r="AD33879" s="77"/>
    </row>
    <row r="33880" spans="16:30" ht="4.5" customHeight="1" x14ac:dyDescent="0.2">
      <c r="P33880" s="75"/>
      <c r="Q33880" s="75"/>
      <c r="W33880" s="75"/>
      <c r="AD33880" s="77"/>
    </row>
    <row r="33881" spans="16:30" ht="4.5" customHeight="1" x14ac:dyDescent="0.2">
      <c r="P33881" s="75"/>
      <c r="Q33881" s="75"/>
      <c r="W33881" s="75"/>
      <c r="AD33881" s="77"/>
    </row>
    <row r="33882" spans="16:30" ht="4.5" customHeight="1" x14ac:dyDescent="0.2">
      <c r="P33882" s="75"/>
      <c r="Q33882" s="75"/>
      <c r="W33882" s="75"/>
      <c r="AD33882" s="77"/>
    </row>
    <row r="33883" spans="16:30" ht="4.5" customHeight="1" x14ac:dyDescent="0.2">
      <c r="P33883" s="75"/>
      <c r="Q33883" s="75"/>
      <c r="W33883" s="75"/>
      <c r="AD33883" s="77"/>
    </row>
    <row r="33884" spans="16:30" ht="4.5" customHeight="1" x14ac:dyDescent="0.2">
      <c r="P33884" s="75"/>
      <c r="Q33884" s="75"/>
      <c r="W33884" s="75"/>
      <c r="AD33884" s="77"/>
    </row>
    <row r="33885" spans="16:30" ht="4.5" customHeight="1" x14ac:dyDescent="0.2">
      <c r="P33885" s="75"/>
      <c r="Q33885" s="75"/>
      <c r="W33885" s="75"/>
      <c r="AD33885" s="77"/>
    </row>
    <row r="33886" spans="16:30" ht="4.5" customHeight="1" x14ac:dyDescent="0.2">
      <c r="P33886" s="75"/>
      <c r="Q33886" s="75"/>
      <c r="W33886" s="75"/>
      <c r="AD33886" s="77"/>
    </row>
    <row r="33887" spans="16:30" ht="4.5" customHeight="1" x14ac:dyDescent="0.2">
      <c r="P33887" s="75"/>
      <c r="Q33887" s="75"/>
      <c r="W33887" s="75"/>
      <c r="AD33887" s="77"/>
    </row>
    <row r="33888" spans="16:30" ht="4.5" customHeight="1" x14ac:dyDescent="0.2">
      <c r="P33888" s="75"/>
      <c r="Q33888" s="75"/>
      <c r="W33888" s="75"/>
      <c r="AD33888" s="77"/>
    </row>
    <row r="33889" spans="16:30" ht="4.5" customHeight="1" x14ac:dyDescent="0.2">
      <c r="P33889" s="75"/>
      <c r="Q33889" s="75"/>
      <c r="W33889" s="75"/>
      <c r="AD33889" s="77"/>
    </row>
    <row r="33890" spans="16:30" ht="4.5" customHeight="1" x14ac:dyDescent="0.2">
      <c r="P33890" s="75"/>
      <c r="Q33890" s="75"/>
      <c r="W33890" s="75"/>
      <c r="AD33890" s="77"/>
    </row>
    <row r="33891" spans="16:30" ht="4.5" customHeight="1" x14ac:dyDescent="0.2">
      <c r="P33891" s="75"/>
      <c r="Q33891" s="75"/>
      <c r="W33891" s="75"/>
      <c r="AD33891" s="77"/>
    </row>
    <row r="33892" spans="16:30" ht="4.5" customHeight="1" x14ac:dyDescent="0.2">
      <c r="P33892" s="75"/>
      <c r="Q33892" s="75"/>
      <c r="W33892" s="75"/>
      <c r="AD33892" s="77"/>
    </row>
    <row r="33893" spans="16:30" ht="4.5" customHeight="1" x14ac:dyDescent="0.2">
      <c r="P33893" s="75"/>
      <c r="Q33893" s="75"/>
      <c r="W33893" s="75"/>
      <c r="AD33893" s="77"/>
    </row>
    <row r="33894" spans="16:30" ht="4.5" customHeight="1" x14ac:dyDescent="0.2">
      <c r="P33894" s="75"/>
      <c r="Q33894" s="75"/>
      <c r="W33894" s="75"/>
      <c r="AD33894" s="77"/>
    </row>
    <row r="33895" spans="16:30" ht="4.5" customHeight="1" x14ac:dyDescent="0.2">
      <c r="P33895" s="75"/>
      <c r="Q33895" s="75"/>
      <c r="W33895" s="75"/>
      <c r="AD33895" s="77"/>
    </row>
    <row r="33896" spans="16:30" ht="4.5" customHeight="1" x14ac:dyDescent="0.2">
      <c r="P33896" s="75"/>
      <c r="Q33896" s="75"/>
      <c r="W33896" s="75"/>
      <c r="AD33896" s="77"/>
    </row>
    <row r="33897" spans="16:30" ht="4.5" customHeight="1" x14ac:dyDescent="0.2">
      <c r="P33897" s="75"/>
      <c r="Q33897" s="75"/>
      <c r="W33897" s="75"/>
      <c r="AD33897" s="77"/>
    </row>
    <row r="33898" spans="16:30" ht="4.5" customHeight="1" x14ac:dyDescent="0.2">
      <c r="P33898" s="75"/>
      <c r="Q33898" s="75"/>
      <c r="W33898" s="75"/>
      <c r="AD33898" s="77"/>
    </row>
    <row r="33899" spans="16:30" ht="4.5" customHeight="1" x14ac:dyDescent="0.2">
      <c r="P33899" s="75"/>
      <c r="Q33899" s="75"/>
      <c r="W33899" s="75"/>
      <c r="AD33899" s="77"/>
    </row>
    <row r="33900" spans="16:30" ht="4.5" customHeight="1" x14ac:dyDescent="0.2">
      <c r="P33900" s="75"/>
      <c r="Q33900" s="75"/>
      <c r="W33900" s="75"/>
      <c r="AD33900" s="77"/>
    </row>
    <row r="33901" spans="16:30" ht="4.5" customHeight="1" x14ac:dyDescent="0.2">
      <c r="P33901" s="75"/>
      <c r="Q33901" s="75"/>
      <c r="W33901" s="75"/>
      <c r="AD33901" s="77"/>
    </row>
    <row r="33902" spans="16:30" ht="4.5" customHeight="1" x14ac:dyDescent="0.2">
      <c r="P33902" s="75"/>
      <c r="Q33902" s="75"/>
      <c r="W33902" s="75"/>
      <c r="AD33902" s="77"/>
    </row>
    <row r="33903" spans="16:30" ht="4.5" customHeight="1" x14ac:dyDescent="0.2">
      <c r="P33903" s="75"/>
      <c r="Q33903" s="75"/>
      <c r="W33903" s="75"/>
      <c r="AD33903" s="77"/>
    </row>
    <row r="33904" spans="16:30" ht="4.5" customHeight="1" x14ac:dyDescent="0.2">
      <c r="P33904" s="75"/>
      <c r="Q33904" s="75"/>
      <c r="W33904" s="75"/>
      <c r="AD33904" s="77"/>
    </row>
    <row r="33905" spans="16:30" ht="4.5" customHeight="1" x14ac:dyDescent="0.2">
      <c r="P33905" s="75"/>
      <c r="Q33905" s="75"/>
      <c r="W33905" s="75"/>
      <c r="AD33905" s="77"/>
    </row>
    <row r="33906" spans="16:30" ht="4.5" customHeight="1" x14ac:dyDescent="0.2">
      <c r="P33906" s="75"/>
      <c r="Q33906" s="75"/>
      <c r="W33906" s="75"/>
      <c r="AD33906" s="77"/>
    </row>
    <row r="33907" spans="16:30" ht="4.5" customHeight="1" x14ac:dyDescent="0.2">
      <c r="P33907" s="75"/>
      <c r="Q33907" s="75"/>
      <c r="W33907" s="75"/>
      <c r="AD33907" s="77"/>
    </row>
    <row r="33908" spans="16:30" ht="4.5" customHeight="1" x14ac:dyDescent="0.2">
      <c r="P33908" s="75"/>
      <c r="Q33908" s="75"/>
      <c r="W33908" s="75"/>
      <c r="AD33908" s="77"/>
    </row>
    <row r="33909" spans="16:30" ht="4.5" customHeight="1" x14ac:dyDescent="0.2">
      <c r="P33909" s="75"/>
      <c r="Q33909" s="75"/>
      <c r="W33909" s="75"/>
      <c r="AD33909" s="77"/>
    </row>
    <row r="33910" spans="16:30" ht="4.5" customHeight="1" x14ac:dyDescent="0.2">
      <c r="P33910" s="75"/>
      <c r="Q33910" s="75"/>
      <c r="W33910" s="75"/>
      <c r="AD33910" s="77"/>
    </row>
    <row r="33911" spans="16:30" ht="4.5" customHeight="1" x14ac:dyDescent="0.2">
      <c r="P33911" s="75"/>
      <c r="Q33911" s="75"/>
      <c r="W33911" s="75"/>
      <c r="AD33911" s="77"/>
    </row>
    <row r="33912" spans="16:30" ht="4.5" customHeight="1" x14ac:dyDescent="0.2">
      <c r="P33912" s="75"/>
      <c r="Q33912" s="75"/>
      <c r="W33912" s="75"/>
      <c r="AD33912" s="77"/>
    </row>
    <row r="33913" spans="16:30" ht="4.5" customHeight="1" x14ac:dyDescent="0.2">
      <c r="P33913" s="75"/>
      <c r="Q33913" s="75"/>
      <c r="W33913" s="75"/>
      <c r="AD33913" s="77"/>
    </row>
    <row r="33914" spans="16:30" ht="4.5" customHeight="1" x14ac:dyDescent="0.2">
      <c r="P33914" s="75"/>
      <c r="Q33914" s="75"/>
      <c r="W33914" s="75"/>
      <c r="AD33914" s="77"/>
    </row>
    <row r="33915" spans="16:30" ht="4.5" customHeight="1" x14ac:dyDescent="0.2">
      <c r="P33915" s="75"/>
      <c r="Q33915" s="75"/>
      <c r="W33915" s="75"/>
      <c r="AD33915" s="77"/>
    </row>
    <row r="33916" spans="16:30" ht="4.5" customHeight="1" x14ac:dyDescent="0.2">
      <c r="P33916" s="75"/>
      <c r="Q33916" s="75"/>
      <c r="W33916" s="75"/>
      <c r="AD33916" s="77"/>
    </row>
    <row r="33917" spans="16:30" ht="4.5" customHeight="1" x14ac:dyDescent="0.2">
      <c r="P33917" s="75"/>
      <c r="Q33917" s="75"/>
      <c r="W33917" s="75"/>
      <c r="AD33917" s="77"/>
    </row>
    <row r="33918" spans="16:30" ht="4.5" customHeight="1" x14ac:dyDescent="0.2">
      <c r="P33918" s="75"/>
      <c r="Q33918" s="75"/>
      <c r="W33918" s="75"/>
      <c r="AD33918" s="77"/>
    </row>
    <row r="33919" spans="16:30" ht="4.5" customHeight="1" x14ac:dyDescent="0.2">
      <c r="P33919" s="75"/>
      <c r="Q33919" s="75"/>
      <c r="W33919" s="75"/>
      <c r="AD33919" s="77"/>
    </row>
    <row r="33920" spans="16:30" ht="4.5" customHeight="1" x14ac:dyDescent="0.2">
      <c r="P33920" s="75"/>
      <c r="Q33920" s="75"/>
      <c r="W33920" s="75"/>
      <c r="AD33920" s="77"/>
    </row>
    <row r="33921" spans="16:30" ht="4.5" customHeight="1" x14ac:dyDescent="0.2">
      <c r="P33921" s="75"/>
      <c r="Q33921" s="75"/>
      <c r="W33921" s="75"/>
      <c r="AD33921" s="77"/>
    </row>
    <row r="33922" spans="16:30" ht="4.5" customHeight="1" x14ac:dyDescent="0.2">
      <c r="P33922" s="75"/>
      <c r="Q33922" s="75"/>
      <c r="W33922" s="75"/>
      <c r="AD33922" s="77"/>
    </row>
    <row r="33923" spans="16:30" ht="4.5" customHeight="1" x14ac:dyDescent="0.2">
      <c r="P33923" s="75"/>
      <c r="Q33923" s="75"/>
      <c r="W33923" s="75"/>
      <c r="AD33923" s="77"/>
    </row>
    <row r="33924" spans="16:30" ht="4.5" customHeight="1" x14ac:dyDescent="0.2">
      <c r="P33924" s="75"/>
      <c r="Q33924" s="75"/>
      <c r="W33924" s="75"/>
      <c r="AD33924" s="77"/>
    </row>
    <row r="33925" spans="16:30" ht="4.5" customHeight="1" x14ac:dyDescent="0.2">
      <c r="P33925" s="75"/>
      <c r="Q33925" s="75"/>
      <c r="W33925" s="75"/>
      <c r="AD33925" s="77"/>
    </row>
    <row r="33926" spans="16:30" ht="4.5" customHeight="1" x14ac:dyDescent="0.2">
      <c r="P33926" s="75"/>
      <c r="Q33926" s="75"/>
      <c r="W33926" s="75"/>
      <c r="AD33926" s="77"/>
    </row>
    <row r="33927" spans="16:30" ht="4.5" customHeight="1" x14ac:dyDescent="0.2">
      <c r="P33927" s="75"/>
      <c r="Q33927" s="75"/>
      <c r="W33927" s="75"/>
      <c r="AD33927" s="77"/>
    </row>
    <row r="33928" spans="16:30" ht="4.5" customHeight="1" x14ac:dyDescent="0.2">
      <c r="P33928" s="75"/>
      <c r="Q33928" s="75"/>
      <c r="W33928" s="75"/>
      <c r="AD33928" s="77"/>
    </row>
    <row r="33929" spans="16:30" ht="4.5" customHeight="1" x14ac:dyDescent="0.2">
      <c r="P33929" s="75"/>
      <c r="Q33929" s="75"/>
      <c r="W33929" s="75"/>
      <c r="AD33929" s="77"/>
    </row>
    <row r="33930" spans="16:30" ht="4.5" customHeight="1" x14ac:dyDescent="0.2">
      <c r="P33930" s="75"/>
      <c r="Q33930" s="75"/>
      <c r="W33930" s="75"/>
      <c r="AD33930" s="77"/>
    </row>
    <row r="33931" spans="16:30" ht="4.5" customHeight="1" x14ac:dyDescent="0.2">
      <c r="P33931" s="75"/>
      <c r="Q33931" s="75"/>
      <c r="W33931" s="75"/>
      <c r="AD33931" s="77"/>
    </row>
    <row r="33932" spans="16:30" ht="4.5" customHeight="1" x14ac:dyDescent="0.2">
      <c r="P33932" s="75"/>
      <c r="Q33932" s="75"/>
      <c r="W33932" s="75"/>
      <c r="AD33932" s="77"/>
    </row>
    <row r="33933" spans="16:30" ht="4.5" customHeight="1" x14ac:dyDescent="0.2">
      <c r="P33933" s="75"/>
      <c r="Q33933" s="75"/>
      <c r="W33933" s="75"/>
      <c r="AD33933" s="77"/>
    </row>
    <row r="33934" spans="16:30" ht="4.5" customHeight="1" x14ac:dyDescent="0.2">
      <c r="P33934" s="75"/>
      <c r="Q33934" s="75"/>
      <c r="W33934" s="75"/>
      <c r="AD33934" s="77"/>
    </row>
    <row r="33935" spans="16:30" ht="4.5" customHeight="1" x14ac:dyDescent="0.2">
      <c r="P33935" s="75"/>
      <c r="Q33935" s="75"/>
      <c r="W33935" s="75"/>
      <c r="AD33935" s="77"/>
    </row>
    <row r="33936" spans="16:30" ht="4.5" customHeight="1" x14ac:dyDescent="0.2">
      <c r="P33936" s="75"/>
      <c r="Q33936" s="75"/>
      <c r="W33936" s="75"/>
      <c r="AD33936" s="77"/>
    </row>
    <row r="33937" spans="16:30" ht="4.5" customHeight="1" x14ac:dyDescent="0.2">
      <c r="P33937" s="75"/>
      <c r="Q33937" s="75"/>
      <c r="W33937" s="75"/>
      <c r="AD33937" s="77"/>
    </row>
    <row r="33938" spans="16:30" ht="4.5" customHeight="1" x14ac:dyDescent="0.2">
      <c r="P33938" s="75"/>
      <c r="Q33938" s="75"/>
      <c r="W33938" s="75"/>
      <c r="AD33938" s="77"/>
    </row>
    <row r="33939" spans="16:30" ht="4.5" customHeight="1" x14ac:dyDescent="0.2">
      <c r="P33939" s="75"/>
      <c r="Q33939" s="75"/>
      <c r="W33939" s="75"/>
      <c r="AD33939" s="77"/>
    </row>
    <row r="33940" spans="16:30" ht="4.5" customHeight="1" x14ac:dyDescent="0.2">
      <c r="P33940" s="75"/>
      <c r="Q33940" s="75"/>
      <c r="W33940" s="75"/>
      <c r="AD33940" s="77"/>
    </row>
    <row r="33941" spans="16:30" ht="4.5" customHeight="1" x14ac:dyDescent="0.2">
      <c r="P33941" s="75"/>
      <c r="Q33941" s="75"/>
      <c r="W33941" s="75"/>
      <c r="AD33941" s="77"/>
    </row>
    <row r="33942" spans="16:30" ht="4.5" customHeight="1" x14ac:dyDescent="0.2">
      <c r="P33942" s="75"/>
      <c r="Q33942" s="75"/>
      <c r="W33942" s="75"/>
      <c r="AD33942" s="77"/>
    </row>
    <row r="33943" spans="16:30" ht="4.5" customHeight="1" x14ac:dyDescent="0.2">
      <c r="P33943" s="75"/>
      <c r="Q33943" s="75"/>
      <c r="W33943" s="75"/>
      <c r="AD33943" s="77"/>
    </row>
    <row r="33944" spans="16:30" ht="4.5" customHeight="1" x14ac:dyDescent="0.2">
      <c r="P33944" s="75"/>
      <c r="Q33944" s="75"/>
      <c r="W33944" s="75"/>
      <c r="AD33944" s="77"/>
    </row>
    <row r="33945" spans="16:30" ht="4.5" customHeight="1" x14ac:dyDescent="0.2">
      <c r="P33945" s="75"/>
      <c r="Q33945" s="75"/>
      <c r="W33945" s="75"/>
      <c r="AD33945" s="77"/>
    </row>
    <row r="33946" spans="16:30" ht="4.5" customHeight="1" x14ac:dyDescent="0.2">
      <c r="P33946" s="75"/>
      <c r="Q33946" s="75"/>
      <c r="W33946" s="75"/>
      <c r="AD33946" s="77"/>
    </row>
    <row r="33947" spans="16:30" ht="4.5" customHeight="1" x14ac:dyDescent="0.2">
      <c r="P33947" s="75"/>
      <c r="Q33947" s="75"/>
      <c r="W33947" s="75"/>
      <c r="AD33947" s="77"/>
    </row>
    <row r="33948" spans="16:30" ht="4.5" customHeight="1" x14ac:dyDescent="0.2">
      <c r="P33948" s="75"/>
      <c r="Q33948" s="75"/>
      <c r="W33948" s="75"/>
      <c r="AD33948" s="77"/>
    </row>
    <row r="33949" spans="16:30" ht="4.5" customHeight="1" x14ac:dyDescent="0.2">
      <c r="P33949" s="75"/>
      <c r="Q33949" s="75"/>
      <c r="W33949" s="75"/>
      <c r="AD33949" s="77"/>
    </row>
    <row r="33950" spans="16:30" ht="4.5" customHeight="1" x14ac:dyDescent="0.2">
      <c r="P33950" s="75"/>
      <c r="Q33950" s="75"/>
      <c r="W33950" s="75"/>
      <c r="AD33950" s="77"/>
    </row>
    <row r="33951" spans="16:30" ht="4.5" customHeight="1" x14ac:dyDescent="0.2">
      <c r="P33951" s="75"/>
      <c r="Q33951" s="75"/>
      <c r="W33951" s="75"/>
      <c r="AD33951" s="77"/>
    </row>
    <row r="33952" spans="16:30" ht="4.5" customHeight="1" x14ac:dyDescent="0.2">
      <c r="P33952" s="75"/>
      <c r="Q33952" s="75"/>
      <c r="W33952" s="75"/>
      <c r="AD33952" s="77"/>
    </row>
    <row r="33953" spans="16:30" ht="4.5" customHeight="1" x14ac:dyDescent="0.2">
      <c r="P33953" s="75"/>
      <c r="Q33953" s="75"/>
      <c r="W33953" s="75"/>
      <c r="AD33953" s="77"/>
    </row>
    <row r="33954" spans="16:30" ht="4.5" customHeight="1" x14ac:dyDescent="0.2">
      <c r="P33954" s="75"/>
      <c r="Q33954" s="75"/>
      <c r="W33954" s="75"/>
      <c r="AD33954" s="77"/>
    </row>
    <row r="33955" spans="16:30" ht="4.5" customHeight="1" x14ac:dyDescent="0.2">
      <c r="P33955" s="75"/>
      <c r="Q33955" s="75"/>
      <c r="W33955" s="75"/>
      <c r="AD33955" s="77"/>
    </row>
    <row r="33956" spans="16:30" ht="4.5" customHeight="1" x14ac:dyDescent="0.2">
      <c r="P33956" s="75"/>
      <c r="Q33956" s="75"/>
      <c r="W33956" s="75"/>
      <c r="AD33956" s="77"/>
    </row>
    <row r="33957" spans="16:30" ht="4.5" customHeight="1" x14ac:dyDescent="0.2">
      <c r="P33957" s="75"/>
      <c r="Q33957" s="75"/>
      <c r="W33957" s="75"/>
      <c r="AD33957" s="77"/>
    </row>
    <row r="33958" spans="16:30" ht="4.5" customHeight="1" x14ac:dyDescent="0.2">
      <c r="P33958" s="75"/>
      <c r="Q33958" s="75"/>
      <c r="W33958" s="75"/>
      <c r="AD33958" s="77"/>
    </row>
    <row r="33959" spans="16:30" ht="4.5" customHeight="1" x14ac:dyDescent="0.2">
      <c r="P33959" s="75"/>
      <c r="Q33959" s="75"/>
      <c r="W33959" s="75"/>
      <c r="AD33959" s="77"/>
    </row>
    <row r="33960" spans="16:30" ht="4.5" customHeight="1" x14ac:dyDescent="0.2">
      <c r="P33960" s="75"/>
      <c r="Q33960" s="75"/>
      <c r="W33960" s="75"/>
      <c r="AD33960" s="77"/>
    </row>
    <row r="33961" spans="16:30" ht="4.5" customHeight="1" x14ac:dyDescent="0.2">
      <c r="P33961" s="75"/>
      <c r="Q33961" s="75"/>
      <c r="W33961" s="75"/>
      <c r="AD33961" s="77"/>
    </row>
    <row r="33962" spans="16:30" ht="4.5" customHeight="1" x14ac:dyDescent="0.2">
      <c r="P33962" s="75"/>
      <c r="Q33962" s="75"/>
      <c r="W33962" s="75"/>
      <c r="AD33962" s="77"/>
    </row>
    <row r="33963" spans="16:30" ht="4.5" customHeight="1" x14ac:dyDescent="0.2">
      <c r="P33963" s="75"/>
      <c r="Q33963" s="75"/>
      <c r="W33963" s="75"/>
      <c r="AD33963" s="77"/>
    </row>
    <row r="33964" spans="16:30" ht="4.5" customHeight="1" x14ac:dyDescent="0.2">
      <c r="P33964" s="75"/>
      <c r="Q33964" s="75"/>
      <c r="W33964" s="75"/>
      <c r="AD33964" s="77"/>
    </row>
    <row r="33965" spans="16:30" ht="4.5" customHeight="1" x14ac:dyDescent="0.2">
      <c r="P33965" s="75"/>
      <c r="Q33965" s="75"/>
      <c r="W33965" s="75"/>
      <c r="AD33965" s="77"/>
    </row>
    <row r="33966" spans="16:30" ht="4.5" customHeight="1" x14ac:dyDescent="0.2">
      <c r="P33966" s="75"/>
      <c r="Q33966" s="75"/>
      <c r="W33966" s="75"/>
      <c r="AD33966" s="77"/>
    </row>
    <row r="33967" spans="16:30" ht="4.5" customHeight="1" x14ac:dyDescent="0.2">
      <c r="P33967" s="75"/>
      <c r="Q33967" s="75"/>
      <c r="W33967" s="75"/>
      <c r="AD33967" s="77"/>
    </row>
    <row r="33968" spans="16:30" ht="4.5" customHeight="1" x14ac:dyDescent="0.2">
      <c r="P33968" s="75"/>
      <c r="Q33968" s="75"/>
      <c r="W33968" s="75"/>
      <c r="AD33968" s="77"/>
    </row>
    <row r="33969" spans="16:30" ht="4.5" customHeight="1" x14ac:dyDescent="0.2">
      <c r="P33969" s="75"/>
      <c r="Q33969" s="75"/>
      <c r="W33969" s="75"/>
      <c r="AD33969" s="77"/>
    </row>
    <row r="33970" spans="16:30" ht="4.5" customHeight="1" x14ac:dyDescent="0.2">
      <c r="P33970" s="75"/>
      <c r="Q33970" s="75"/>
      <c r="W33970" s="75"/>
      <c r="AD33970" s="77"/>
    </row>
    <row r="33971" spans="16:30" ht="4.5" customHeight="1" x14ac:dyDescent="0.2">
      <c r="P33971" s="75"/>
      <c r="Q33971" s="75"/>
      <c r="W33971" s="75"/>
      <c r="AD33971" s="77"/>
    </row>
    <row r="33972" spans="16:30" ht="4.5" customHeight="1" x14ac:dyDescent="0.2">
      <c r="P33972" s="75"/>
      <c r="Q33972" s="75"/>
      <c r="W33972" s="75"/>
      <c r="AD33972" s="77"/>
    </row>
    <row r="33973" spans="16:30" ht="4.5" customHeight="1" x14ac:dyDescent="0.2">
      <c r="P33973" s="75"/>
      <c r="Q33973" s="75"/>
      <c r="W33973" s="75"/>
      <c r="AD33973" s="77"/>
    </row>
    <row r="33974" spans="16:30" ht="4.5" customHeight="1" x14ac:dyDescent="0.2">
      <c r="P33974" s="75"/>
      <c r="Q33974" s="75"/>
      <c r="W33974" s="75"/>
      <c r="AD33974" s="77"/>
    </row>
    <row r="33975" spans="16:30" ht="4.5" customHeight="1" x14ac:dyDescent="0.2">
      <c r="P33975" s="75"/>
      <c r="Q33975" s="75"/>
      <c r="W33975" s="75"/>
      <c r="AD33975" s="77"/>
    </row>
    <row r="33976" spans="16:30" ht="4.5" customHeight="1" x14ac:dyDescent="0.2">
      <c r="P33976" s="75"/>
      <c r="Q33976" s="75"/>
      <c r="W33976" s="75"/>
      <c r="AD33976" s="77"/>
    </row>
    <row r="33977" spans="16:30" ht="4.5" customHeight="1" x14ac:dyDescent="0.2">
      <c r="P33977" s="75"/>
      <c r="Q33977" s="75"/>
      <c r="W33977" s="75"/>
      <c r="AD33977" s="77"/>
    </row>
    <row r="33978" spans="16:30" ht="4.5" customHeight="1" x14ac:dyDescent="0.2">
      <c r="P33978" s="75"/>
      <c r="Q33978" s="75"/>
      <c r="W33978" s="75"/>
      <c r="AD33978" s="77"/>
    </row>
    <row r="33979" spans="16:30" ht="4.5" customHeight="1" x14ac:dyDescent="0.2">
      <c r="P33979" s="75"/>
      <c r="Q33979" s="75"/>
      <c r="W33979" s="75"/>
      <c r="AD33979" s="77"/>
    </row>
    <row r="33980" spans="16:30" ht="4.5" customHeight="1" x14ac:dyDescent="0.2">
      <c r="P33980" s="75"/>
      <c r="Q33980" s="75"/>
      <c r="W33980" s="75"/>
      <c r="AD33980" s="77"/>
    </row>
    <row r="33981" spans="16:30" ht="4.5" customHeight="1" x14ac:dyDescent="0.2">
      <c r="P33981" s="75"/>
      <c r="Q33981" s="75"/>
      <c r="W33981" s="75"/>
      <c r="AD33981" s="77"/>
    </row>
    <row r="33982" spans="16:30" ht="4.5" customHeight="1" x14ac:dyDescent="0.2">
      <c r="P33982" s="75"/>
      <c r="Q33982" s="75"/>
      <c r="W33982" s="75"/>
      <c r="AD33982" s="77"/>
    </row>
    <row r="33983" spans="16:30" ht="4.5" customHeight="1" x14ac:dyDescent="0.2">
      <c r="P33983" s="75"/>
      <c r="Q33983" s="75"/>
      <c r="W33983" s="75"/>
      <c r="AD33983" s="77"/>
    </row>
    <row r="33984" spans="16:30" ht="4.5" customHeight="1" x14ac:dyDescent="0.2">
      <c r="P33984" s="75"/>
      <c r="Q33984" s="75"/>
      <c r="W33984" s="75"/>
      <c r="AD33984" s="77"/>
    </row>
    <row r="33985" spans="16:30" ht="4.5" customHeight="1" x14ac:dyDescent="0.2">
      <c r="P33985" s="75"/>
      <c r="Q33985" s="75"/>
      <c r="W33985" s="75"/>
      <c r="AD33985" s="77"/>
    </row>
    <row r="33986" spans="16:30" ht="4.5" customHeight="1" x14ac:dyDescent="0.2">
      <c r="P33986" s="75"/>
      <c r="Q33986" s="75"/>
      <c r="W33986" s="75"/>
      <c r="AD33986" s="77"/>
    </row>
    <row r="33987" spans="16:30" ht="4.5" customHeight="1" x14ac:dyDescent="0.2">
      <c r="P33987" s="75"/>
      <c r="Q33987" s="75"/>
      <c r="W33987" s="75"/>
      <c r="AD33987" s="77"/>
    </row>
    <row r="33988" spans="16:30" ht="4.5" customHeight="1" x14ac:dyDescent="0.2">
      <c r="P33988" s="75"/>
      <c r="Q33988" s="75"/>
      <c r="W33988" s="75"/>
      <c r="AD33988" s="77"/>
    </row>
    <row r="33989" spans="16:30" ht="4.5" customHeight="1" x14ac:dyDescent="0.2">
      <c r="P33989" s="75"/>
      <c r="Q33989" s="75"/>
      <c r="W33989" s="75"/>
      <c r="AD33989" s="77"/>
    </row>
    <row r="33990" spans="16:30" ht="4.5" customHeight="1" x14ac:dyDescent="0.2">
      <c r="P33990" s="75"/>
      <c r="Q33990" s="75"/>
      <c r="W33990" s="75"/>
      <c r="AD33990" s="77"/>
    </row>
    <row r="33991" spans="16:30" ht="4.5" customHeight="1" x14ac:dyDescent="0.2">
      <c r="P33991" s="75"/>
      <c r="Q33991" s="75"/>
      <c r="W33991" s="75"/>
      <c r="AD33991" s="77"/>
    </row>
    <row r="33992" spans="16:30" ht="4.5" customHeight="1" x14ac:dyDescent="0.2">
      <c r="P33992" s="75"/>
      <c r="Q33992" s="75"/>
      <c r="W33992" s="75"/>
      <c r="AD33992" s="77"/>
    </row>
    <row r="33993" spans="16:30" ht="4.5" customHeight="1" x14ac:dyDescent="0.2">
      <c r="P33993" s="75"/>
      <c r="Q33993" s="75"/>
      <c r="W33993" s="75"/>
      <c r="AD33993" s="77"/>
    </row>
    <row r="33994" spans="16:30" ht="4.5" customHeight="1" x14ac:dyDescent="0.2">
      <c r="P33994" s="75"/>
      <c r="Q33994" s="75"/>
      <c r="W33994" s="75"/>
      <c r="AD33994" s="77"/>
    </row>
    <row r="33995" spans="16:30" ht="4.5" customHeight="1" x14ac:dyDescent="0.2">
      <c r="P33995" s="75"/>
      <c r="Q33995" s="75"/>
      <c r="W33995" s="75"/>
      <c r="AD33995" s="77"/>
    </row>
    <row r="33996" spans="16:30" ht="4.5" customHeight="1" x14ac:dyDescent="0.2">
      <c r="P33996" s="75"/>
      <c r="Q33996" s="75"/>
      <c r="W33996" s="75"/>
      <c r="AD33996" s="77"/>
    </row>
    <row r="33997" spans="16:30" ht="4.5" customHeight="1" x14ac:dyDescent="0.2">
      <c r="P33997" s="75"/>
      <c r="Q33997" s="75"/>
      <c r="W33997" s="75"/>
      <c r="AD33997" s="77"/>
    </row>
    <row r="33998" spans="16:30" ht="4.5" customHeight="1" x14ac:dyDescent="0.2">
      <c r="P33998" s="75"/>
      <c r="Q33998" s="75"/>
      <c r="W33998" s="75"/>
      <c r="AD33998" s="77"/>
    </row>
    <row r="33999" spans="16:30" ht="4.5" customHeight="1" x14ac:dyDescent="0.2">
      <c r="P33999" s="75"/>
      <c r="Q33999" s="75"/>
      <c r="W33999" s="75"/>
      <c r="AD33999" s="77"/>
    </row>
    <row r="34000" spans="16:30" ht="4.5" customHeight="1" x14ac:dyDescent="0.2">
      <c r="P34000" s="75"/>
      <c r="Q34000" s="75"/>
      <c r="W34000" s="75"/>
      <c r="AD34000" s="77"/>
    </row>
    <row r="34001" spans="16:30" ht="4.5" customHeight="1" x14ac:dyDescent="0.2">
      <c r="P34001" s="75"/>
      <c r="Q34001" s="75"/>
      <c r="W34001" s="75"/>
      <c r="AD34001" s="77"/>
    </row>
    <row r="34002" spans="16:30" ht="4.5" customHeight="1" x14ac:dyDescent="0.2">
      <c r="P34002" s="75"/>
      <c r="Q34002" s="75"/>
      <c r="W34002" s="75"/>
      <c r="AD34002" s="77"/>
    </row>
    <row r="34003" spans="16:30" ht="4.5" customHeight="1" x14ac:dyDescent="0.2">
      <c r="P34003" s="75"/>
      <c r="Q34003" s="75"/>
      <c r="W34003" s="75"/>
      <c r="AD34003" s="77"/>
    </row>
    <row r="34004" spans="16:30" ht="4.5" customHeight="1" x14ac:dyDescent="0.2">
      <c r="P34004" s="75"/>
      <c r="Q34004" s="75"/>
      <c r="W34004" s="75"/>
      <c r="AD34004" s="77"/>
    </row>
    <row r="34005" spans="16:30" ht="4.5" customHeight="1" x14ac:dyDescent="0.2">
      <c r="P34005" s="75"/>
      <c r="Q34005" s="75"/>
      <c r="W34005" s="75"/>
      <c r="AD34005" s="77"/>
    </row>
    <row r="34006" spans="16:30" ht="4.5" customHeight="1" x14ac:dyDescent="0.2">
      <c r="P34006" s="75"/>
      <c r="Q34006" s="75"/>
      <c r="W34006" s="75"/>
      <c r="AD34006" s="77"/>
    </row>
    <row r="34007" spans="16:30" ht="4.5" customHeight="1" x14ac:dyDescent="0.2">
      <c r="P34007" s="75"/>
      <c r="Q34007" s="75"/>
      <c r="W34007" s="75"/>
      <c r="AD34007" s="77"/>
    </row>
    <row r="34008" spans="16:30" ht="4.5" customHeight="1" x14ac:dyDescent="0.2">
      <c r="P34008" s="75"/>
      <c r="Q34008" s="75"/>
      <c r="W34008" s="75"/>
      <c r="AD34008" s="77"/>
    </row>
    <row r="34009" spans="16:30" ht="4.5" customHeight="1" x14ac:dyDescent="0.2">
      <c r="P34009" s="75"/>
      <c r="Q34009" s="75"/>
      <c r="W34009" s="75"/>
      <c r="AD34009" s="77"/>
    </row>
    <row r="34010" spans="16:30" ht="4.5" customHeight="1" x14ac:dyDescent="0.2">
      <c r="P34010" s="75"/>
      <c r="Q34010" s="75"/>
      <c r="W34010" s="75"/>
      <c r="AD34010" s="77"/>
    </row>
    <row r="34011" spans="16:30" ht="4.5" customHeight="1" x14ac:dyDescent="0.2">
      <c r="P34011" s="75"/>
      <c r="Q34011" s="75"/>
      <c r="W34011" s="75"/>
      <c r="AD34011" s="77"/>
    </row>
    <row r="34012" spans="16:30" ht="4.5" customHeight="1" x14ac:dyDescent="0.2">
      <c r="P34012" s="75"/>
      <c r="Q34012" s="75"/>
      <c r="W34012" s="75"/>
      <c r="AD34012" s="77"/>
    </row>
    <row r="34013" spans="16:30" ht="4.5" customHeight="1" x14ac:dyDescent="0.2">
      <c r="P34013" s="75"/>
      <c r="Q34013" s="75"/>
      <c r="W34013" s="75"/>
      <c r="AD34013" s="77"/>
    </row>
    <row r="34014" spans="16:30" ht="4.5" customHeight="1" x14ac:dyDescent="0.2">
      <c r="P34014" s="75"/>
      <c r="Q34014" s="75"/>
      <c r="W34014" s="75"/>
      <c r="AD34014" s="77"/>
    </row>
    <row r="34015" spans="16:30" ht="4.5" customHeight="1" x14ac:dyDescent="0.2">
      <c r="P34015" s="75"/>
      <c r="Q34015" s="75"/>
      <c r="W34015" s="75"/>
      <c r="AD34015" s="77"/>
    </row>
    <row r="34016" spans="16:30" ht="4.5" customHeight="1" x14ac:dyDescent="0.2">
      <c r="P34016" s="75"/>
      <c r="Q34016" s="75"/>
      <c r="W34016" s="75"/>
      <c r="AD34016" s="77"/>
    </row>
    <row r="34017" spans="16:30" ht="4.5" customHeight="1" x14ac:dyDescent="0.2">
      <c r="P34017" s="75"/>
      <c r="Q34017" s="75"/>
      <c r="W34017" s="75"/>
      <c r="AD34017" s="77"/>
    </row>
    <row r="34018" spans="16:30" ht="4.5" customHeight="1" x14ac:dyDescent="0.2">
      <c r="P34018" s="75"/>
      <c r="Q34018" s="75"/>
      <c r="W34018" s="75"/>
      <c r="AD34018" s="77"/>
    </row>
    <row r="34019" spans="16:30" ht="4.5" customHeight="1" x14ac:dyDescent="0.2">
      <c r="P34019" s="75"/>
      <c r="Q34019" s="75"/>
      <c r="W34019" s="75"/>
      <c r="AD34019" s="77"/>
    </row>
    <row r="34020" spans="16:30" ht="4.5" customHeight="1" x14ac:dyDescent="0.2">
      <c r="P34020" s="75"/>
      <c r="Q34020" s="75"/>
      <c r="W34020" s="75"/>
      <c r="AD34020" s="77"/>
    </row>
    <row r="34021" spans="16:30" ht="4.5" customHeight="1" x14ac:dyDescent="0.2">
      <c r="P34021" s="75"/>
      <c r="Q34021" s="75"/>
      <c r="W34021" s="75"/>
      <c r="AD34021" s="77"/>
    </row>
    <row r="34022" spans="16:30" ht="4.5" customHeight="1" x14ac:dyDescent="0.2">
      <c r="P34022" s="75"/>
      <c r="Q34022" s="75"/>
      <c r="W34022" s="75"/>
      <c r="AD34022" s="77"/>
    </row>
    <row r="34023" spans="16:30" ht="4.5" customHeight="1" x14ac:dyDescent="0.2">
      <c r="P34023" s="75"/>
      <c r="Q34023" s="75"/>
      <c r="W34023" s="75"/>
      <c r="AD34023" s="77"/>
    </row>
    <row r="34024" spans="16:30" ht="4.5" customHeight="1" x14ac:dyDescent="0.2">
      <c r="P34024" s="75"/>
      <c r="Q34024" s="75"/>
      <c r="W34024" s="75"/>
      <c r="AD34024" s="77"/>
    </row>
    <row r="34025" spans="16:30" ht="4.5" customHeight="1" x14ac:dyDescent="0.2">
      <c r="P34025" s="75"/>
      <c r="Q34025" s="75"/>
      <c r="W34025" s="75"/>
      <c r="AD34025" s="77"/>
    </row>
    <row r="34026" spans="16:30" ht="4.5" customHeight="1" x14ac:dyDescent="0.2">
      <c r="P34026" s="75"/>
      <c r="Q34026" s="75"/>
      <c r="W34026" s="75"/>
      <c r="AD34026" s="77"/>
    </row>
    <row r="34027" spans="16:30" ht="4.5" customHeight="1" x14ac:dyDescent="0.2">
      <c r="P34027" s="75"/>
      <c r="Q34027" s="75"/>
      <c r="W34027" s="75"/>
      <c r="AD34027" s="77"/>
    </row>
    <row r="34028" spans="16:30" ht="4.5" customHeight="1" x14ac:dyDescent="0.2">
      <c r="P34028" s="75"/>
      <c r="Q34028" s="75"/>
      <c r="W34028" s="75"/>
      <c r="AD34028" s="77"/>
    </row>
    <row r="34029" spans="16:30" ht="4.5" customHeight="1" x14ac:dyDescent="0.2">
      <c r="P34029" s="75"/>
      <c r="Q34029" s="75"/>
      <c r="W34029" s="75"/>
      <c r="AD34029" s="77"/>
    </row>
    <row r="34030" spans="16:30" ht="4.5" customHeight="1" x14ac:dyDescent="0.2">
      <c r="P34030" s="75"/>
      <c r="Q34030" s="75"/>
      <c r="W34030" s="75"/>
      <c r="AD34030" s="77"/>
    </row>
    <row r="34031" spans="16:30" ht="4.5" customHeight="1" x14ac:dyDescent="0.2">
      <c r="P34031" s="75"/>
      <c r="Q34031" s="75"/>
      <c r="W34031" s="75"/>
      <c r="AD34031" s="77"/>
    </row>
    <row r="34032" spans="16:30" ht="4.5" customHeight="1" x14ac:dyDescent="0.2">
      <c r="P34032" s="75"/>
      <c r="Q34032" s="75"/>
      <c r="W34032" s="75"/>
      <c r="AD34032" s="77"/>
    </row>
    <row r="34033" spans="16:30" ht="4.5" customHeight="1" x14ac:dyDescent="0.2">
      <c r="P34033" s="75"/>
      <c r="Q34033" s="75"/>
      <c r="W34033" s="75"/>
      <c r="AD34033" s="77"/>
    </row>
    <row r="34034" spans="16:30" ht="4.5" customHeight="1" x14ac:dyDescent="0.2">
      <c r="P34034" s="75"/>
      <c r="Q34034" s="75"/>
      <c r="W34034" s="75"/>
      <c r="AD34034" s="77"/>
    </row>
    <row r="34035" spans="16:30" ht="4.5" customHeight="1" x14ac:dyDescent="0.2">
      <c r="P34035" s="75"/>
      <c r="Q34035" s="75"/>
      <c r="W34035" s="75"/>
      <c r="AD34035" s="77"/>
    </row>
    <row r="34036" spans="16:30" ht="4.5" customHeight="1" x14ac:dyDescent="0.2">
      <c r="P34036" s="75"/>
      <c r="Q34036" s="75"/>
      <c r="W34036" s="75"/>
      <c r="AD34036" s="77"/>
    </row>
    <row r="34037" spans="16:30" ht="4.5" customHeight="1" x14ac:dyDescent="0.2">
      <c r="P34037" s="75"/>
      <c r="Q34037" s="75"/>
      <c r="W34037" s="75"/>
      <c r="AD34037" s="77"/>
    </row>
    <row r="34038" spans="16:30" ht="4.5" customHeight="1" x14ac:dyDescent="0.2">
      <c r="P34038" s="75"/>
      <c r="Q34038" s="75"/>
      <c r="W34038" s="75"/>
      <c r="AD34038" s="77"/>
    </row>
    <row r="34039" spans="16:30" ht="4.5" customHeight="1" x14ac:dyDescent="0.2">
      <c r="P34039" s="75"/>
      <c r="Q34039" s="75"/>
      <c r="W34039" s="75"/>
      <c r="AD34039" s="77"/>
    </row>
    <row r="34040" spans="16:30" ht="4.5" customHeight="1" x14ac:dyDescent="0.2">
      <c r="P34040" s="75"/>
      <c r="Q34040" s="75"/>
      <c r="W34040" s="75"/>
      <c r="AD34040" s="77"/>
    </row>
    <row r="34041" spans="16:30" ht="4.5" customHeight="1" x14ac:dyDescent="0.2">
      <c r="P34041" s="75"/>
      <c r="Q34041" s="75"/>
      <c r="W34041" s="75"/>
      <c r="AD34041" s="77"/>
    </row>
    <row r="34042" spans="16:30" ht="4.5" customHeight="1" x14ac:dyDescent="0.2">
      <c r="P34042" s="75"/>
      <c r="Q34042" s="75"/>
      <c r="W34042" s="75"/>
      <c r="AD34042" s="77"/>
    </row>
    <row r="34043" spans="16:30" ht="4.5" customHeight="1" x14ac:dyDescent="0.2">
      <c r="P34043" s="75"/>
      <c r="Q34043" s="75"/>
      <c r="W34043" s="75"/>
      <c r="AD34043" s="77"/>
    </row>
    <row r="34044" spans="16:30" ht="4.5" customHeight="1" x14ac:dyDescent="0.2">
      <c r="P34044" s="75"/>
      <c r="Q34044" s="75"/>
      <c r="W34044" s="75"/>
      <c r="AD34044" s="77"/>
    </row>
    <row r="34045" spans="16:30" ht="4.5" customHeight="1" x14ac:dyDescent="0.2">
      <c r="P34045" s="75"/>
      <c r="Q34045" s="75"/>
      <c r="W34045" s="75"/>
      <c r="AD34045" s="77"/>
    </row>
    <row r="34046" spans="16:30" ht="4.5" customHeight="1" x14ac:dyDescent="0.2">
      <c r="P34046" s="75"/>
      <c r="Q34046" s="75"/>
      <c r="W34046" s="75"/>
      <c r="AD34046" s="77"/>
    </row>
    <row r="34047" spans="16:30" ht="4.5" customHeight="1" x14ac:dyDescent="0.2">
      <c r="P34047" s="75"/>
      <c r="Q34047" s="75"/>
      <c r="W34047" s="75"/>
      <c r="AD34047" s="77"/>
    </row>
    <row r="34048" spans="16:30" ht="4.5" customHeight="1" x14ac:dyDescent="0.2">
      <c r="P34048" s="75"/>
      <c r="Q34048" s="75"/>
      <c r="W34048" s="75"/>
      <c r="AD34048" s="77"/>
    </row>
    <row r="34049" spans="16:30" ht="4.5" customHeight="1" x14ac:dyDescent="0.2">
      <c r="P34049" s="75"/>
      <c r="Q34049" s="75"/>
      <c r="W34049" s="75"/>
      <c r="AD34049" s="77"/>
    </row>
    <row r="34050" spans="16:30" ht="4.5" customHeight="1" x14ac:dyDescent="0.2">
      <c r="P34050" s="75"/>
      <c r="Q34050" s="75"/>
      <c r="W34050" s="75"/>
      <c r="AD34050" s="77"/>
    </row>
    <row r="34051" spans="16:30" ht="4.5" customHeight="1" x14ac:dyDescent="0.2">
      <c r="P34051" s="75"/>
      <c r="Q34051" s="75"/>
      <c r="W34051" s="75"/>
      <c r="AD34051" s="77"/>
    </row>
    <row r="34052" spans="16:30" ht="4.5" customHeight="1" x14ac:dyDescent="0.2">
      <c r="P34052" s="75"/>
      <c r="Q34052" s="75"/>
      <c r="W34052" s="75"/>
      <c r="AD34052" s="77"/>
    </row>
    <row r="34053" spans="16:30" ht="4.5" customHeight="1" x14ac:dyDescent="0.2">
      <c r="P34053" s="75"/>
      <c r="Q34053" s="75"/>
      <c r="W34053" s="75"/>
      <c r="AD34053" s="77"/>
    </row>
    <row r="34054" spans="16:30" ht="4.5" customHeight="1" x14ac:dyDescent="0.2">
      <c r="P34054" s="75"/>
      <c r="Q34054" s="75"/>
      <c r="W34054" s="75"/>
      <c r="AD34054" s="77"/>
    </row>
    <row r="34055" spans="16:30" ht="4.5" customHeight="1" x14ac:dyDescent="0.2">
      <c r="P34055" s="75"/>
      <c r="Q34055" s="75"/>
      <c r="W34055" s="75"/>
      <c r="AD34055" s="77"/>
    </row>
    <row r="34056" spans="16:30" ht="4.5" customHeight="1" x14ac:dyDescent="0.2">
      <c r="P34056" s="75"/>
      <c r="Q34056" s="75"/>
      <c r="W34056" s="75"/>
      <c r="AD34056" s="77"/>
    </row>
    <row r="34057" spans="16:30" ht="4.5" customHeight="1" x14ac:dyDescent="0.2">
      <c r="P34057" s="75"/>
      <c r="Q34057" s="75"/>
      <c r="W34057" s="75"/>
      <c r="AD34057" s="77"/>
    </row>
    <row r="34058" spans="16:30" ht="4.5" customHeight="1" x14ac:dyDescent="0.2">
      <c r="P34058" s="75"/>
      <c r="Q34058" s="75"/>
      <c r="W34058" s="75"/>
      <c r="AD34058" s="77"/>
    </row>
    <row r="34059" spans="16:30" ht="4.5" customHeight="1" x14ac:dyDescent="0.2">
      <c r="P34059" s="75"/>
      <c r="Q34059" s="75"/>
      <c r="W34059" s="75"/>
      <c r="AD34059" s="77"/>
    </row>
    <row r="34060" spans="16:30" ht="4.5" customHeight="1" x14ac:dyDescent="0.2">
      <c r="P34060" s="75"/>
      <c r="Q34060" s="75"/>
      <c r="W34060" s="75"/>
      <c r="AD34060" s="77"/>
    </row>
    <row r="34061" spans="16:30" ht="4.5" customHeight="1" x14ac:dyDescent="0.2">
      <c r="P34061" s="75"/>
      <c r="Q34061" s="75"/>
      <c r="W34061" s="75"/>
      <c r="AD34061" s="77"/>
    </row>
    <row r="34062" spans="16:30" ht="4.5" customHeight="1" x14ac:dyDescent="0.2">
      <c r="P34062" s="75"/>
      <c r="Q34062" s="75"/>
      <c r="W34062" s="75"/>
      <c r="AD34062" s="77"/>
    </row>
    <row r="34063" spans="16:30" ht="4.5" customHeight="1" x14ac:dyDescent="0.2">
      <c r="P34063" s="75"/>
      <c r="Q34063" s="75"/>
      <c r="W34063" s="75"/>
      <c r="AD34063" s="77"/>
    </row>
    <row r="34064" spans="16:30" ht="4.5" customHeight="1" x14ac:dyDescent="0.2">
      <c r="P34064" s="75"/>
      <c r="Q34064" s="75"/>
      <c r="W34064" s="75"/>
      <c r="AD34064" s="77"/>
    </row>
    <row r="34065" spans="16:30" ht="4.5" customHeight="1" x14ac:dyDescent="0.2">
      <c r="P34065" s="75"/>
      <c r="Q34065" s="75"/>
      <c r="W34065" s="75"/>
      <c r="AD34065" s="77"/>
    </row>
    <row r="34066" spans="16:30" ht="4.5" customHeight="1" x14ac:dyDescent="0.2">
      <c r="P34066" s="75"/>
      <c r="Q34066" s="75"/>
      <c r="W34066" s="75"/>
      <c r="AD34066" s="77"/>
    </row>
    <row r="34067" spans="16:30" ht="4.5" customHeight="1" x14ac:dyDescent="0.2">
      <c r="P34067" s="75"/>
      <c r="Q34067" s="75"/>
      <c r="W34067" s="75"/>
      <c r="AD34067" s="77"/>
    </row>
    <row r="34068" spans="16:30" ht="4.5" customHeight="1" x14ac:dyDescent="0.2">
      <c r="P34068" s="75"/>
      <c r="Q34068" s="75"/>
      <c r="W34068" s="75"/>
      <c r="AD34068" s="77"/>
    </row>
    <row r="34069" spans="16:30" ht="4.5" customHeight="1" x14ac:dyDescent="0.2">
      <c r="P34069" s="75"/>
      <c r="Q34069" s="75"/>
      <c r="W34069" s="75"/>
      <c r="AD34069" s="77"/>
    </row>
    <row r="34070" spans="16:30" ht="4.5" customHeight="1" x14ac:dyDescent="0.2">
      <c r="P34070" s="75"/>
      <c r="Q34070" s="75"/>
      <c r="W34070" s="75"/>
      <c r="AD34070" s="77"/>
    </row>
    <row r="34071" spans="16:30" ht="4.5" customHeight="1" x14ac:dyDescent="0.2">
      <c r="P34071" s="75"/>
      <c r="Q34071" s="75"/>
      <c r="W34071" s="75"/>
      <c r="AD34071" s="77"/>
    </row>
    <row r="34072" spans="16:30" ht="4.5" customHeight="1" x14ac:dyDescent="0.2">
      <c r="P34072" s="75"/>
      <c r="Q34072" s="75"/>
      <c r="W34072" s="75"/>
      <c r="AD34072" s="77"/>
    </row>
    <row r="34073" spans="16:30" ht="4.5" customHeight="1" x14ac:dyDescent="0.2">
      <c r="P34073" s="75"/>
      <c r="Q34073" s="75"/>
      <c r="W34073" s="75"/>
      <c r="AD34073" s="77"/>
    </row>
    <row r="34074" spans="16:30" ht="4.5" customHeight="1" x14ac:dyDescent="0.2">
      <c r="P34074" s="75"/>
      <c r="Q34074" s="75"/>
      <c r="W34074" s="75"/>
      <c r="AD34074" s="77"/>
    </row>
    <row r="34075" spans="16:30" ht="4.5" customHeight="1" x14ac:dyDescent="0.2">
      <c r="P34075" s="75"/>
      <c r="Q34075" s="75"/>
      <c r="W34075" s="75"/>
      <c r="AD34075" s="77"/>
    </row>
    <row r="34076" spans="16:30" ht="4.5" customHeight="1" x14ac:dyDescent="0.2">
      <c r="P34076" s="75"/>
      <c r="Q34076" s="75"/>
      <c r="W34076" s="75"/>
      <c r="AD34076" s="77"/>
    </row>
    <row r="34077" spans="16:30" ht="4.5" customHeight="1" x14ac:dyDescent="0.2">
      <c r="P34077" s="75"/>
      <c r="Q34077" s="75"/>
      <c r="W34077" s="75"/>
      <c r="AD34077" s="77"/>
    </row>
    <row r="34078" spans="16:30" ht="4.5" customHeight="1" x14ac:dyDescent="0.2">
      <c r="P34078" s="75"/>
      <c r="Q34078" s="75"/>
      <c r="W34078" s="75"/>
      <c r="AD34078" s="77"/>
    </row>
    <row r="34079" spans="16:30" ht="4.5" customHeight="1" x14ac:dyDescent="0.2">
      <c r="P34079" s="75"/>
      <c r="Q34079" s="75"/>
      <c r="W34079" s="75"/>
      <c r="AD34079" s="77"/>
    </row>
    <row r="34080" spans="16:30" ht="4.5" customHeight="1" x14ac:dyDescent="0.2">
      <c r="P34080" s="75"/>
      <c r="Q34080" s="75"/>
      <c r="W34080" s="75"/>
      <c r="AD34080" s="77"/>
    </row>
    <row r="34081" spans="16:30" ht="4.5" customHeight="1" x14ac:dyDescent="0.2">
      <c r="P34081" s="75"/>
      <c r="Q34081" s="75"/>
      <c r="W34081" s="75"/>
      <c r="AD34081" s="77"/>
    </row>
    <row r="34082" spans="16:30" ht="4.5" customHeight="1" x14ac:dyDescent="0.2">
      <c r="P34082" s="75"/>
      <c r="Q34082" s="75"/>
      <c r="W34082" s="75"/>
      <c r="AD34082" s="77"/>
    </row>
    <row r="34083" spans="16:30" ht="4.5" customHeight="1" x14ac:dyDescent="0.2">
      <c r="P34083" s="75"/>
      <c r="Q34083" s="75"/>
      <c r="W34083" s="75"/>
      <c r="AD34083" s="77"/>
    </row>
    <row r="34084" spans="16:30" ht="4.5" customHeight="1" x14ac:dyDescent="0.2">
      <c r="P34084" s="75"/>
      <c r="Q34084" s="75"/>
      <c r="W34084" s="75"/>
      <c r="AD34084" s="77"/>
    </row>
    <row r="34085" spans="16:30" ht="4.5" customHeight="1" x14ac:dyDescent="0.2">
      <c r="P34085" s="75"/>
      <c r="Q34085" s="75"/>
      <c r="W34085" s="75"/>
      <c r="AD34085" s="77"/>
    </row>
    <row r="34086" spans="16:30" ht="4.5" customHeight="1" x14ac:dyDescent="0.2">
      <c r="P34086" s="75"/>
      <c r="Q34086" s="75"/>
      <c r="W34086" s="75"/>
      <c r="AD34086" s="77"/>
    </row>
    <row r="34087" spans="16:30" ht="4.5" customHeight="1" x14ac:dyDescent="0.2">
      <c r="P34087" s="75"/>
      <c r="Q34087" s="75"/>
      <c r="W34087" s="75"/>
      <c r="AD34087" s="77"/>
    </row>
    <row r="34088" spans="16:30" ht="4.5" customHeight="1" x14ac:dyDescent="0.2">
      <c r="P34088" s="75"/>
      <c r="Q34088" s="75"/>
      <c r="W34088" s="75"/>
      <c r="AD34088" s="77"/>
    </row>
    <row r="34089" spans="16:30" ht="4.5" customHeight="1" x14ac:dyDescent="0.2">
      <c r="P34089" s="75"/>
      <c r="Q34089" s="75"/>
      <c r="W34089" s="75"/>
      <c r="AD34089" s="77"/>
    </row>
    <row r="34090" spans="16:30" ht="4.5" customHeight="1" x14ac:dyDescent="0.2">
      <c r="P34090" s="75"/>
      <c r="Q34090" s="75"/>
      <c r="W34090" s="75"/>
      <c r="AD34090" s="77"/>
    </row>
    <row r="34091" spans="16:30" ht="4.5" customHeight="1" x14ac:dyDescent="0.2">
      <c r="P34091" s="75"/>
      <c r="Q34091" s="75"/>
      <c r="W34091" s="75"/>
      <c r="AD34091" s="77"/>
    </row>
    <row r="34092" spans="16:30" ht="4.5" customHeight="1" x14ac:dyDescent="0.2">
      <c r="P34092" s="75"/>
      <c r="Q34092" s="75"/>
      <c r="W34092" s="75"/>
      <c r="AD34092" s="77"/>
    </row>
    <row r="34093" spans="16:30" ht="4.5" customHeight="1" x14ac:dyDescent="0.2">
      <c r="P34093" s="75"/>
      <c r="Q34093" s="75"/>
      <c r="W34093" s="75"/>
      <c r="AD34093" s="77"/>
    </row>
    <row r="34094" spans="16:30" ht="4.5" customHeight="1" x14ac:dyDescent="0.2">
      <c r="P34094" s="75"/>
      <c r="Q34094" s="75"/>
      <c r="W34094" s="75"/>
      <c r="AD34094" s="77"/>
    </row>
    <row r="34095" spans="16:30" ht="4.5" customHeight="1" x14ac:dyDescent="0.2">
      <c r="P34095" s="75"/>
      <c r="Q34095" s="75"/>
      <c r="W34095" s="75"/>
      <c r="AD34095" s="77"/>
    </row>
    <row r="34096" spans="16:30" ht="4.5" customHeight="1" x14ac:dyDescent="0.2">
      <c r="P34096" s="75"/>
      <c r="Q34096" s="75"/>
      <c r="W34096" s="75"/>
      <c r="AD34096" s="77"/>
    </row>
    <row r="34097" spans="16:30" ht="4.5" customHeight="1" x14ac:dyDescent="0.2">
      <c r="P34097" s="75"/>
      <c r="Q34097" s="75"/>
      <c r="W34097" s="75"/>
      <c r="AD34097" s="77"/>
    </row>
    <row r="34098" spans="16:30" ht="4.5" customHeight="1" x14ac:dyDescent="0.2">
      <c r="P34098" s="75"/>
      <c r="Q34098" s="75"/>
      <c r="W34098" s="75"/>
      <c r="AD34098" s="77"/>
    </row>
    <row r="34099" spans="16:30" ht="4.5" customHeight="1" x14ac:dyDescent="0.2">
      <c r="P34099" s="75"/>
      <c r="Q34099" s="75"/>
      <c r="W34099" s="75"/>
      <c r="AD34099" s="77"/>
    </row>
    <row r="34100" spans="16:30" ht="4.5" customHeight="1" x14ac:dyDescent="0.2">
      <c r="P34100" s="75"/>
      <c r="Q34100" s="75"/>
      <c r="W34100" s="75"/>
      <c r="AD34100" s="77"/>
    </row>
    <row r="34101" spans="16:30" ht="4.5" customHeight="1" x14ac:dyDescent="0.2">
      <c r="P34101" s="75"/>
      <c r="Q34101" s="75"/>
      <c r="W34101" s="75"/>
      <c r="AD34101" s="77"/>
    </row>
    <row r="34102" spans="16:30" ht="4.5" customHeight="1" x14ac:dyDescent="0.2">
      <c r="P34102" s="75"/>
      <c r="Q34102" s="75"/>
      <c r="W34102" s="75"/>
      <c r="AD34102" s="77"/>
    </row>
    <row r="34103" spans="16:30" ht="4.5" customHeight="1" x14ac:dyDescent="0.2">
      <c r="P34103" s="75"/>
      <c r="Q34103" s="75"/>
      <c r="W34103" s="75"/>
      <c r="AD34103" s="77"/>
    </row>
    <row r="34104" spans="16:30" ht="4.5" customHeight="1" x14ac:dyDescent="0.2">
      <c r="P34104" s="75"/>
      <c r="Q34104" s="75"/>
      <c r="W34104" s="75"/>
      <c r="AD34104" s="77"/>
    </row>
    <row r="34105" spans="16:30" ht="4.5" customHeight="1" x14ac:dyDescent="0.2">
      <c r="P34105" s="75"/>
      <c r="Q34105" s="75"/>
      <c r="W34105" s="75"/>
      <c r="AD34105" s="77"/>
    </row>
    <row r="34106" spans="16:30" ht="4.5" customHeight="1" x14ac:dyDescent="0.2">
      <c r="P34106" s="75"/>
      <c r="Q34106" s="75"/>
      <c r="W34106" s="75"/>
      <c r="AD34106" s="77"/>
    </row>
    <row r="34107" spans="16:30" ht="4.5" customHeight="1" x14ac:dyDescent="0.2">
      <c r="P34107" s="75"/>
      <c r="Q34107" s="75"/>
      <c r="W34107" s="75"/>
      <c r="AD34107" s="77"/>
    </row>
    <row r="34108" spans="16:30" ht="4.5" customHeight="1" x14ac:dyDescent="0.2">
      <c r="P34108" s="75"/>
      <c r="Q34108" s="75"/>
      <c r="W34108" s="75"/>
      <c r="AD34108" s="77"/>
    </row>
    <row r="34109" spans="16:30" ht="4.5" customHeight="1" x14ac:dyDescent="0.2">
      <c r="P34109" s="75"/>
      <c r="Q34109" s="75"/>
      <c r="W34109" s="75"/>
      <c r="AD34109" s="77"/>
    </row>
    <row r="34110" spans="16:30" ht="4.5" customHeight="1" x14ac:dyDescent="0.2">
      <c r="P34110" s="75"/>
      <c r="Q34110" s="75"/>
      <c r="W34110" s="75"/>
      <c r="AD34110" s="77"/>
    </row>
    <row r="34111" spans="16:30" ht="4.5" customHeight="1" x14ac:dyDescent="0.2">
      <c r="P34111" s="75"/>
      <c r="Q34111" s="75"/>
      <c r="W34111" s="75"/>
      <c r="AD34111" s="77"/>
    </row>
    <row r="34112" spans="16:30" ht="4.5" customHeight="1" x14ac:dyDescent="0.2">
      <c r="P34112" s="75"/>
      <c r="Q34112" s="75"/>
      <c r="W34112" s="75"/>
      <c r="AD34112" s="77"/>
    </row>
    <row r="34113" spans="16:30" ht="4.5" customHeight="1" x14ac:dyDescent="0.2">
      <c r="P34113" s="75"/>
      <c r="Q34113" s="75"/>
      <c r="W34113" s="75"/>
      <c r="AD34113" s="77"/>
    </row>
    <row r="34114" spans="16:30" ht="4.5" customHeight="1" x14ac:dyDescent="0.2">
      <c r="P34114" s="75"/>
      <c r="Q34114" s="75"/>
      <c r="W34114" s="75"/>
      <c r="AD34114" s="77"/>
    </row>
    <row r="34115" spans="16:30" ht="4.5" customHeight="1" x14ac:dyDescent="0.2">
      <c r="P34115" s="75"/>
      <c r="Q34115" s="75"/>
      <c r="W34115" s="75"/>
      <c r="AD34115" s="77"/>
    </row>
    <row r="34116" spans="16:30" ht="4.5" customHeight="1" x14ac:dyDescent="0.2">
      <c r="P34116" s="75"/>
      <c r="Q34116" s="75"/>
      <c r="W34116" s="75"/>
      <c r="AD34116" s="77"/>
    </row>
    <row r="34117" spans="16:30" ht="4.5" customHeight="1" x14ac:dyDescent="0.2">
      <c r="P34117" s="75"/>
      <c r="Q34117" s="75"/>
      <c r="W34117" s="75"/>
      <c r="AD34117" s="77"/>
    </row>
    <row r="34118" spans="16:30" ht="4.5" customHeight="1" x14ac:dyDescent="0.2">
      <c r="P34118" s="75"/>
      <c r="Q34118" s="75"/>
      <c r="W34118" s="75"/>
      <c r="AD34118" s="77"/>
    </row>
    <row r="34119" spans="16:30" ht="4.5" customHeight="1" x14ac:dyDescent="0.2">
      <c r="P34119" s="75"/>
      <c r="Q34119" s="75"/>
      <c r="W34119" s="75"/>
      <c r="AD34119" s="77"/>
    </row>
    <row r="34120" spans="16:30" ht="4.5" customHeight="1" x14ac:dyDescent="0.2">
      <c r="P34120" s="75"/>
      <c r="Q34120" s="75"/>
      <c r="W34120" s="75"/>
      <c r="AD34120" s="77"/>
    </row>
    <row r="34121" spans="16:30" ht="4.5" customHeight="1" x14ac:dyDescent="0.2">
      <c r="P34121" s="75"/>
      <c r="Q34121" s="75"/>
      <c r="W34121" s="75"/>
      <c r="AD34121" s="77"/>
    </row>
    <row r="34122" spans="16:30" ht="4.5" customHeight="1" x14ac:dyDescent="0.2">
      <c r="P34122" s="75"/>
      <c r="Q34122" s="75"/>
      <c r="W34122" s="75"/>
      <c r="AD34122" s="77"/>
    </row>
    <row r="34123" spans="16:30" ht="4.5" customHeight="1" x14ac:dyDescent="0.2">
      <c r="P34123" s="75"/>
      <c r="Q34123" s="75"/>
      <c r="W34123" s="75"/>
      <c r="AD34123" s="77"/>
    </row>
    <row r="34124" spans="16:30" ht="4.5" customHeight="1" x14ac:dyDescent="0.2">
      <c r="P34124" s="75"/>
      <c r="Q34124" s="75"/>
      <c r="W34124" s="75"/>
      <c r="AD34124" s="77"/>
    </row>
    <row r="34125" spans="16:30" ht="4.5" customHeight="1" x14ac:dyDescent="0.2">
      <c r="P34125" s="75"/>
      <c r="Q34125" s="75"/>
      <c r="W34125" s="75"/>
      <c r="AD34125" s="77"/>
    </row>
    <row r="34126" spans="16:30" ht="4.5" customHeight="1" x14ac:dyDescent="0.2">
      <c r="P34126" s="75"/>
      <c r="Q34126" s="75"/>
      <c r="W34126" s="75"/>
      <c r="AD34126" s="77"/>
    </row>
    <row r="34127" spans="16:30" ht="4.5" customHeight="1" x14ac:dyDescent="0.2">
      <c r="P34127" s="75"/>
      <c r="Q34127" s="75"/>
      <c r="W34127" s="75"/>
      <c r="AD34127" s="77"/>
    </row>
    <row r="34128" spans="16:30" ht="4.5" customHeight="1" x14ac:dyDescent="0.2">
      <c r="P34128" s="75"/>
      <c r="Q34128" s="75"/>
      <c r="W34128" s="75"/>
      <c r="AD34128" s="77"/>
    </row>
    <row r="34129" spans="16:30" ht="4.5" customHeight="1" x14ac:dyDescent="0.2">
      <c r="P34129" s="75"/>
      <c r="Q34129" s="75"/>
      <c r="W34129" s="75"/>
      <c r="AD34129" s="77"/>
    </row>
    <row r="34130" spans="16:30" ht="4.5" customHeight="1" x14ac:dyDescent="0.2">
      <c r="P34130" s="75"/>
      <c r="Q34130" s="75"/>
      <c r="W34130" s="75"/>
      <c r="AD34130" s="77"/>
    </row>
    <row r="34131" spans="16:30" ht="4.5" customHeight="1" x14ac:dyDescent="0.2">
      <c r="P34131" s="75"/>
      <c r="Q34131" s="75"/>
      <c r="W34131" s="75"/>
      <c r="AD34131" s="77"/>
    </row>
    <row r="34132" spans="16:30" ht="4.5" customHeight="1" x14ac:dyDescent="0.2">
      <c r="P34132" s="75"/>
      <c r="Q34132" s="75"/>
      <c r="W34132" s="75"/>
      <c r="AD34132" s="77"/>
    </row>
    <row r="34133" spans="16:30" ht="4.5" customHeight="1" x14ac:dyDescent="0.2">
      <c r="P34133" s="75"/>
      <c r="Q34133" s="75"/>
      <c r="W34133" s="75"/>
      <c r="AD34133" s="77"/>
    </row>
    <row r="34134" spans="16:30" ht="4.5" customHeight="1" x14ac:dyDescent="0.2">
      <c r="P34134" s="75"/>
      <c r="Q34134" s="75"/>
      <c r="W34134" s="75"/>
      <c r="AD34134" s="77"/>
    </row>
    <row r="34135" spans="16:30" ht="4.5" customHeight="1" x14ac:dyDescent="0.2">
      <c r="P34135" s="75"/>
      <c r="Q34135" s="75"/>
      <c r="W34135" s="75"/>
      <c r="AD34135" s="77"/>
    </row>
    <row r="34136" spans="16:30" ht="4.5" customHeight="1" x14ac:dyDescent="0.2">
      <c r="P34136" s="75"/>
      <c r="Q34136" s="75"/>
      <c r="W34136" s="75"/>
      <c r="AD34136" s="77"/>
    </row>
    <row r="34137" spans="16:30" ht="4.5" customHeight="1" x14ac:dyDescent="0.2">
      <c r="P34137" s="75"/>
      <c r="Q34137" s="75"/>
      <c r="W34137" s="75"/>
      <c r="AD34137" s="77"/>
    </row>
    <row r="34138" spans="16:30" ht="4.5" customHeight="1" x14ac:dyDescent="0.2">
      <c r="P34138" s="75"/>
      <c r="Q34138" s="75"/>
      <c r="W34138" s="75"/>
      <c r="AD34138" s="77"/>
    </row>
    <row r="34139" spans="16:30" ht="4.5" customHeight="1" x14ac:dyDescent="0.2">
      <c r="P34139" s="75"/>
      <c r="Q34139" s="75"/>
      <c r="W34139" s="75"/>
      <c r="AD34139" s="77"/>
    </row>
    <row r="34140" spans="16:30" ht="4.5" customHeight="1" x14ac:dyDescent="0.2">
      <c r="P34140" s="75"/>
      <c r="Q34140" s="75"/>
      <c r="W34140" s="75"/>
      <c r="AD34140" s="77"/>
    </row>
    <row r="34141" spans="16:30" ht="4.5" customHeight="1" x14ac:dyDescent="0.2">
      <c r="P34141" s="75"/>
      <c r="Q34141" s="75"/>
      <c r="W34141" s="75"/>
      <c r="AD34141" s="77"/>
    </row>
    <row r="34142" spans="16:30" ht="4.5" customHeight="1" x14ac:dyDescent="0.2">
      <c r="P34142" s="75"/>
      <c r="Q34142" s="75"/>
      <c r="W34142" s="75"/>
      <c r="AD34142" s="77"/>
    </row>
    <row r="34143" spans="16:30" ht="4.5" customHeight="1" x14ac:dyDescent="0.2">
      <c r="P34143" s="75"/>
      <c r="Q34143" s="75"/>
      <c r="W34143" s="75"/>
      <c r="AD34143" s="77"/>
    </row>
    <row r="34144" spans="16:30" ht="4.5" customHeight="1" x14ac:dyDescent="0.2">
      <c r="P34144" s="75"/>
      <c r="Q34144" s="75"/>
      <c r="W34144" s="75"/>
      <c r="AD34144" s="77"/>
    </row>
    <row r="34145" spans="16:30" ht="4.5" customHeight="1" x14ac:dyDescent="0.2">
      <c r="P34145" s="75"/>
      <c r="Q34145" s="75"/>
      <c r="W34145" s="75"/>
      <c r="AD34145" s="77"/>
    </row>
    <row r="34146" spans="16:30" ht="4.5" customHeight="1" x14ac:dyDescent="0.2">
      <c r="P34146" s="75"/>
      <c r="Q34146" s="75"/>
      <c r="W34146" s="75"/>
      <c r="AD34146" s="77"/>
    </row>
    <row r="34147" spans="16:30" ht="4.5" customHeight="1" x14ac:dyDescent="0.2">
      <c r="P34147" s="75"/>
      <c r="Q34147" s="75"/>
      <c r="W34147" s="75"/>
      <c r="AD34147" s="77"/>
    </row>
    <row r="34148" spans="16:30" ht="4.5" customHeight="1" x14ac:dyDescent="0.2">
      <c r="P34148" s="75"/>
      <c r="Q34148" s="75"/>
      <c r="W34148" s="75"/>
      <c r="AD34148" s="77"/>
    </row>
    <row r="34149" spans="16:30" ht="4.5" customHeight="1" x14ac:dyDescent="0.2">
      <c r="P34149" s="75"/>
      <c r="Q34149" s="75"/>
      <c r="W34149" s="75"/>
      <c r="AD34149" s="77"/>
    </row>
    <row r="34150" spans="16:30" ht="4.5" customHeight="1" x14ac:dyDescent="0.2">
      <c r="P34150" s="75"/>
      <c r="Q34150" s="75"/>
      <c r="W34150" s="75"/>
      <c r="AD34150" s="77"/>
    </row>
    <row r="34151" spans="16:30" ht="4.5" customHeight="1" x14ac:dyDescent="0.2">
      <c r="P34151" s="75"/>
      <c r="Q34151" s="75"/>
      <c r="W34151" s="75"/>
      <c r="AD34151" s="77"/>
    </row>
    <row r="34152" spans="16:30" ht="4.5" customHeight="1" x14ac:dyDescent="0.2">
      <c r="P34152" s="75"/>
      <c r="Q34152" s="75"/>
      <c r="W34152" s="75"/>
      <c r="AD34152" s="77"/>
    </row>
    <row r="34153" spans="16:30" ht="4.5" customHeight="1" x14ac:dyDescent="0.2">
      <c r="P34153" s="75"/>
      <c r="Q34153" s="75"/>
      <c r="W34153" s="75"/>
      <c r="AD34153" s="77"/>
    </row>
    <row r="34154" spans="16:30" ht="4.5" customHeight="1" x14ac:dyDescent="0.2">
      <c r="P34154" s="75"/>
      <c r="Q34154" s="75"/>
      <c r="W34154" s="75"/>
      <c r="AD34154" s="77"/>
    </row>
    <row r="34155" spans="16:30" ht="4.5" customHeight="1" x14ac:dyDescent="0.2">
      <c r="P34155" s="75"/>
      <c r="Q34155" s="75"/>
      <c r="W34155" s="75"/>
      <c r="AD34155" s="77"/>
    </row>
    <row r="34156" spans="16:30" ht="4.5" customHeight="1" x14ac:dyDescent="0.2">
      <c r="P34156" s="75"/>
      <c r="Q34156" s="75"/>
      <c r="W34156" s="75"/>
      <c r="AD34156" s="77"/>
    </row>
    <row r="34157" spans="16:30" ht="4.5" customHeight="1" x14ac:dyDescent="0.2">
      <c r="P34157" s="75"/>
      <c r="Q34157" s="75"/>
      <c r="W34157" s="75"/>
      <c r="AD34157" s="77"/>
    </row>
    <row r="34158" spans="16:30" ht="4.5" customHeight="1" x14ac:dyDescent="0.2">
      <c r="P34158" s="75"/>
      <c r="Q34158" s="75"/>
      <c r="W34158" s="75"/>
      <c r="AD34158" s="77"/>
    </row>
    <row r="34159" spans="16:30" ht="4.5" customHeight="1" x14ac:dyDescent="0.2">
      <c r="P34159" s="75"/>
      <c r="Q34159" s="75"/>
      <c r="W34159" s="75"/>
      <c r="AD34159" s="77"/>
    </row>
    <row r="34160" spans="16:30" ht="4.5" customHeight="1" x14ac:dyDescent="0.2">
      <c r="P34160" s="75"/>
      <c r="Q34160" s="75"/>
      <c r="W34160" s="75"/>
      <c r="AD34160" s="77"/>
    </row>
    <row r="34161" spans="16:30" ht="4.5" customHeight="1" x14ac:dyDescent="0.2">
      <c r="P34161" s="75"/>
      <c r="Q34161" s="75"/>
      <c r="W34161" s="75"/>
      <c r="AD34161" s="77"/>
    </row>
    <row r="34162" spans="16:30" ht="4.5" customHeight="1" x14ac:dyDescent="0.2">
      <c r="P34162" s="75"/>
      <c r="Q34162" s="75"/>
      <c r="W34162" s="75"/>
      <c r="AD34162" s="77"/>
    </row>
    <row r="34163" spans="16:30" ht="4.5" customHeight="1" x14ac:dyDescent="0.2">
      <c r="P34163" s="75"/>
      <c r="Q34163" s="75"/>
      <c r="W34163" s="75"/>
      <c r="AD34163" s="77"/>
    </row>
    <row r="34164" spans="16:30" ht="4.5" customHeight="1" x14ac:dyDescent="0.2">
      <c r="P34164" s="75"/>
      <c r="Q34164" s="75"/>
      <c r="W34164" s="75"/>
      <c r="AD34164" s="77"/>
    </row>
    <row r="34165" spans="16:30" ht="4.5" customHeight="1" x14ac:dyDescent="0.2">
      <c r="P34165" s="75"/>
      <c r="Q34165" s="75"/>
      <c r="W34165" s="75"/>
      <c r="AD34165" s="77"/>
    </row>
    <row r="34166" spans="16:30" ht="4.5" customHeight="1" x14ac:dyDescent="0.2">
      <c r="P34166" s="75"/>
      <c r="Q34166" s="75"/>
      <c r="W34166" s="75"/>
      <c r="AD34166" s="77"/>
    </row>
    <row r="34167" spans="16:30" ht="4.5" customHeight="1" x14ac:dyDescent="0.2">
      <c r="P34167" s="75"/>
      <c r="Q34167" s="75"/>
      <c r="W34167" s="75"/>
      <c r="AD34167" s="77"/>
    </row>
    <row r="34168" spans="16:30" ht="4.5" customHeight="1" x14ac:dyDescent="0.2">
      <c r="P34168" s="75"/>
      <c r="Q34168" s="75"/>
      <c r="W34168" s="75"/>
      <c r="AD34168" s="77"/>
    </row>
    <row r="34169" spans="16:30" ht="4.5" customHeight="1" x14ac:dyDescent="0.2">
      <c r="P34169" s="75"/>
      <c r="Q34169" s="75"/>
      <c r="W34169" s="75"/>
      <c r="AD34169" s="77"/>
    </row>
    <row r="34170" spans="16:30" ht="4.5" customHeight="1" x14ac:dyDescent="0.2">
      <c r="P34170" s="75"/>
      <c r="Q34170" s="75"/>
      <c r="W34170" s="75"/>
      <c r="AD34170" s="77"/>
    </row>
    <row r="34171" spans="16:30" ht="4.5" customHeight="1" x14ac:dyDescent="0.2">
      <c r="P34171" s="75"/>
      <c r="Q34171" s="75"/>
      <c r="W34171" s="75"/>
      <c r="AD34171" s="77"/>
    </row>
    <row r="34172" spans="16:30" ht="4.5" customHeight="1" x14ac:dyDescent="0.2">
      <c r="P34172" s="75"/>
      <c r="Q34172" s="75"/>
      <c r="W34172" s="75"/>
      <c r="AD34172" s="77"/>
    </row>
    <row r="34173" spans="16:30" ht="4.5" customHeight="1" x14ac:dyDescent="0.2">
      <c r="P34173" s="75"/>
      <c r="Q34173" s="75"/>
      <c r="W34173" s="75"/>
      <c r="AD34173" s="77"/>
    </row>
    <row r="34174" spans="16:30" ht="4.5" customHeight="1" x14ac:dyDescent="0.2">
      <c r="P34174" s="75"/>
      <c r="Q34174" s="75"/>
      <c r="W34174" s="75"/>
      <c r="AD34174" s="77"/>
    </row>
    <row r="34175" spans="16:30" ht="4.5" customHeight="1" x14ac:dyDescent="0.2">
      <c r="P34175" s="75"/>
      <c r="Q34175" s="75"/>
      <c r="W34175" s="75"/>
      <c r="AD34175" s="77"/>
    </row>
    <row r="34176" spans="16:30" ht="4.5" customHeight="1" x14ac:dyDescent="0.2">
      <c r="P34176" s="75"/>
      <c r="Q34176" s="75"/>
      <c r="W34176" s="75"/>
      <c r="AD34176" s="77"/>
    </row>
    <row r="34177" spans="16:30" ht="4.5" customHeight="1" x14ac:dyDescent="0.2">
      <c r="P34177" s="75"/>
      <c r="Q34177" s="75"/>
      <c r="W34177" s="75"/>
      <c r="AD34177" s="77"/>
    </row>
    <row r="34178" spans="16:30" ht="4.5" customHeight="1" x14ac:dyDescent="0.2">
      <c r="P34178" s="75"/>
      <c r="Q34178" s="75"/>
      <c r="W34178" s="75"/>
      <c r="AD34178" s="77"/>
    </row>
    <row r="34179" spans="16:30" ht="4.5" customHeight="1" x14ac:dyDescent="0.2">
      <c r="P34179" s="75"/>
      <c r="Q34179" s="75"/>
      <c r="W34179" s="75"/>
      <c r="AD34179" s="77"/>
    </row>
    <row r="34180" spans="16:30" ht="4.5" customHeight="1" x14ac:dyDescent="0.2">
      <c r="P34180" s="75"/>
      <c r="Q34180" s="75"/>
      <c r="W34180" s="75"/>
      <c r="AD34180" s="77"/>
    </row>
    <row r="34181" spans="16:30" ht="4.5" customHeight="1" x14ac:dyDescent="0.2">
      <c r="P34181" s="75"/>
      <c r="Q34181" s="75"/>
      <c r="W34181" s="75"/>
      <c r="AD34181" s="77"/>
    </row>
    <row r="34182" spans="16:30" ht="4.5" customHeight="1" x14ac:dyDescent="0.2">
      <c r="P34182" s="75"/>
      <c r="Q34182" s="75"/>
      <c r="W34182" s="75"/>
      <c r="AD34182" s="77"/>
    </row>
    <row r="34183" spans="16:30" ht="4.5" customHeight="1" x14ac:dyDescent="0.2">
      <c r="P34183" s="75"/>
      <c r="Q34183" s="75"/>
      <c r="W34183" s="75"/>
      <c r="AD34183" s="77"/>
    </row>
    <row r="34184" spans="16:30" ht="4.5" customHeight="1" x14ac:dyDescent="0.2">
      <c r="P34184" s="75"/>
      <c r="Q34184" s="75"/>
      <c r="W34184" s="75"/>
      <c r="AD34184" s="77"/>
    </row>
    <row r="34185" spans="16:30" ht="4.5" customHeight="1" x14ac:dyDescent="0.2">
      <c r="P34185" s="75"/>
      <c r="Q34185" s="75"/>
      <c r="W34185" s="75"/>
      <c r="AD34185" s="77"/>
    </row>
    <row r="34186" spans="16:30" ht="4.5" customHeight="1" x14ac:dyDescent="0.2">
      <c r="P34186" s="75"/>
      <c r="Q34186" s="75"/>
      <c r="W34186" s="75"/>
      <c r="AD34186" s="77"/>
    </row>
    <row r="34187" spans="16:30" ht="4.5" customHeight="1" x14ac:dyDescent="0.2">
      <c r="P34187" s="75"/>
      <c r="Q34187" s="75"/>
      <c r="W34187" s="75"/>
      <c r="AD34187" s="77"/>
    </row>
    <row r="34188" spans="16:30" ht="4.5" customHeight="1" x14ac:dyDescent="0.2">
      <c r="P34188" s="75"/>
      <c r="Q34188" s="75"/>
      <c r="W34188" s="75"/>
      <c r="AD34188" s="77"/>
    </row>
    <row r="34189" spans="16:30" ht="4.5" customHeight="1" x14ac:dyDescent="0.2">
      <c r="P34189" s="75"/>
      <c r="Q34189" s="75"/>
      <c r="W34189" s="75"/>
      <c r="AD34189" s="77"/>
    </row>
    <row r="34190" spans="16:30" ht="4.5" customHeight="1" x14ac:dyDescent="0.2">
      <c r="P34190" s="75"/>
      <c r="Q34190" s="75"/>
      <c r="W34190" s="75"/>
      <c r="AD34190" s="77"/>
    </row>
    <row r="34191" spans="16:30" ht="4.5" customHeight="1" x14ac:dyDescent="0.2">
      <c r="P34191" s="75"/>
      <c r="Q34191" s="75"/>
      <c r="W34191" s="75"/>
      <c r="AD34191" s="77"/>
    </row>
    <row r="34192" spans="16:30" ht="4.5" customHeight="1" x14ac:dyDescent="0.2">
      <c r="P34192" s="75"/>
      <c r="Q34192" s="75"/>
      <c r="W34192" s="75"/>
      <c r="AD34192" s="77"/>
    </row>
    <row r="34193" spans="16:30" ht="4.5" customHeight="1" x14ac:dyDescent="0.2">
      <c r="P34193" s="75"/>
      <c r="Q34193" s="75"/>
      <c r="W34193" s="75"/>
      <c r="AD34193" s="77"/>
    </row>
    <row r="34194" spans="16:30" ht="4.5" customHeight="1" x14ac:dyDescent="0.2">
      <c r="P34194" s="75"/>
      <c r="Q34194" s="75"/>
      <c r="W34194" s="75"/>
      <c r="AD34194" s="77"/>
    </row>
    <row r="34195" spans="16:30" ht="4.5" customHeight="1" x14ac:dyDescent="0.2">
      <c r="P34195" s="75"/>
      <c r="Q34195" s="75"/>
      <c r="W34195" s="75"/>
      <c r="AD34195" s="77"/>
    </row>
    <row r="34196" spans="16:30" ht="4.5" customHeight="1" x14ac:dyDescent="0.2">
      <c r="P34196" s="75"/>
      <c r="Q34196" s="75"/>
      <c r="W34196" s="75"/>
      <c r="AD34196" s="77"/>
    </row>
    <row r="34197" spans="16:30" ht="4.5" customHeight="1" x14ac:dyDescent="0.2">
      <c r="P34197" s="75"/>
      <c r="Q34197" s="75"/>
      <c r="W34197" s="75"/>
      <c r="AD34197" s="77"/>
    </row>
    <row r="34198" spans="16:30" ht="4.5" customHeight="1" x14ac:dyDescent="0.2">
      <c r="P34198" s="75"/>
      <c r="Q34198" s="75"/>
      <c r="W34198" s="75"/>
      <c r="AD34198" s="77"/>
    </row>
    <row r="34199" spans="16:30" ht="4.5" customHeight="1" x14ac:dyDescent="0.2">
      <c r="P34199" s="75"/>
      <c r="Q34199" s="75"/>
      <c r="W34199" s="75"/>
      <c r="AD34199" s="77"/>
    </row>
    <row r="34200" spans="16:30" ht="4.5" customHeight="1" x14ac:dyDescent="0.2">
      <c r="P34200" s="75"/>
      <c r="Q34200" s="75"/>
      <c r="W34200" s="75"/>
      <c r="AD34200" s="77"/>
    </row>
    <row r="34201" spans="16:30" ht="4.5" customHeight="1" x14ac:dyDescent="0.2">
      <c r="P34201" s="75"/>
      <c r="Q34201" s="75"/>
      <c r="W34201" s="75"/>
      <c r="AD34201" s="77"/>
    </row>
    <row r="34202" spans="16:30" ht="4.5" customHeight="1" x14ac:dyDescent="0.2">
      <c r="P34202" s="75"/>
      <c r="Q34202" s="75"/>
      <c r="W34202" s="75"/>
      <c r="AD34202" s="77"/>
    </row>
    <row r="34203" spans="16:30" ht="4.5" customHeight="1" x14ac:dyDescent="0.2">
      <c r="P34203" s="75"/>
      <c r="Q34203" s="75"/>
      <c r="W34203" s="75"/>
      <c r="AD34203" s="77"/>
    </row>
    <row r="34204" spans="16:30" ht="4.5" customHeight="1" x14ac:dyDescent="0.2">
      <c r="P34204" s="75"/>
      <c r="Q34204" s="75"/>
      <c r="W34204" s="75"/>
      <c r="AD34204" s="77"/>
    </row>
    <row r="34205" spans="16:30" ht="4.5" customHeight="1" x14ac:dyDescent="0.2">
      <c r="P34205" s="75"/>
      <c r="Q34205" s="75"/>
      <c r="W34205" s="75"/>
      <c r="AD34205" s="77"/>
    </row>
    <row r="34206" spans="16:30" ht="4.5" customHeight="1" x14ac:dyDescent="0.2">
      <c r="P34206" s="75"/>
      <c r="Q34206" s="75"/>
      <c r="W34206" s="75"/>
      <c r="AD34206" s="77"/>
    </row>
    <row r="34207" spans="16:30" ht="4.5" customHeight="1" x14ac:dyDescent="0.2">
      <c r="P34207" s="75"/>
      <c r="Q34207" s="75"/>
      <c r="W34207" s="75"/>
      <c r="AD34207" s="77"/>
    </row>
    <row r="34208" spans="16:30" ht="4.5" customHeight="1" x14ac:dyDescent="0.2">
      <c r="P34208" s="75"/>
      <c r="Q34208" s="75"/>
      <c r="W34208" s="75"/>
      <c r="AD34208" s="77"/>
    </row>
    <row r="34209" spans="16:30" ht="4.5" customHeight="1" x14ac:dyDescent="0.2">
      <c r="P34209" s="75"/>
      <c r="Q34209" s="75"/>
      <c r="W34209" s="75"/>
      <c r="AD34209" s="77"/>
    </row>
    <row r="34210" spans="16:30" ht="4.5" customHeight="1" x14ac:dyDescent="0.2">
      <c r="P34210" s="75"/>
      <c r="Q34210" s="75"/>
      <c r="W34210" s="75"/>
      <c r="AD34210" s="77"/>
    </row>
    <row r="34211" spans="16:30" ht="4.5" customHeight="1" x14ac:dyDescent="0.2">
      <c r="P34211" s="75"/>
      <c r="Q34211" s="75"/>
      <c r="W34211" s="75"/>
      <c r="AD34211" s="77"/>
    </row>
    <row r="34212" spans="16:30" ht="4.5" customHeight="1" x14ac:dyDescent="0.2">
      <c r="P34212" s="75"/>
      <c r="Q34212" s="75"/>
      <c r="W34212" s="75"/>
      <c r="AD34212" s="77"/>
    </row>
    <row r="34213" spans="16:30" ht="4.5" customHeight="1" x14ac:dyDescent="0.2">
      <c r="P34213" s="75"/>
      <c r="Q34213" s="75"/>
      <c r="W34213" s="75"/>
      <c r="AD34213" s="77"/>
    </row>
    <row r="34214" spans="16:30" ht="4.5" customHeight="1" x14ac:dyDescent="0.2">
      <c r="P34214" s="75"/>
      <c r="Q34214" s="75"/>
      <c r="W34214" s="75"/>
      <c r="AD34214" s="77"/>
    </row>
    <row r="34215" spans="16:30" ht="4.5" customHeight="1" x14ac:dyDescent="0.2">
      <c r="P34215" s="75"/>
      <c r="Q34215" s="75"/>
      <c r="W34215" s="75"/>
      <c r="AD34215" s="77"/>
    </row>
    <row r="34216" spans="16:30" ht="4.5" customHeight="1" x14ac:dyDescent="0.2">
      <c r="P34216" s="75"/>
      <c r="Q34216" s="75"/>
      <c r="W34216" s="75"/>
      <c r="AD34216" s="77"/>
    </row>
    <row r="34217" spans="16:30" ht="4.5" customHeight="1" x14ac:dyDescent="0.2">
      <c r="P34217" s="75"/>
      <c r="Q34217" s="75"/>
      <c r="W34217" s="75"/>
      <c r="AD34217" s="77"/>
    </row>
    <row r="34218" spans="16:30" ht="4.5" customHeight="1" x14ac:dyDescent="0.2">
      <c r="P34218" s="75"/>
      <c r="Q34218" s="75"/>
      <c r="W34218" s="75"/>
      <c r="AD34218" s="77"/>
    </row>
    <row r="34219" spans="16:30" ht="4.5" customHeight="1" x14ac:dyDescent="0.2">
      <c r="P34219" s="75"/>
      <c r="Q34219" s="75"/>
      <c r="W34219" s="75"/>
      <c r="AD34219" s="77"/>
    </row>
    <row r="34220" spans="16:30" ht="4.5" customHeight="1" x14ac:dyDescent="0.2">
      <c r="P34220" s="75"/>
      <c r="Q34220" s="75"/>
      <c r="W34220" s="75"/>
      <c r="AD34220" s="77"/>
    </row>
    <row r="34221" spans="16:30" ht="4.5" customHeight="1" x14ac:dyDescent="0.2">
      <c r="P34221" s="75"/>
      <c r="Q34221" s="75"/>
      <c r="W34221" s="75"/>
      <c r="AD34221" s="77"/>
    </row>
    <row r="34222" spans="16:30" ht="4.5" customHeight="1" x14ac:dyDescent="0.2">
      <c r="P34222" s="75"/>
      <c r="Q34222" s="75"/>
      <c r="W34222" s="75"/>
      <c r="AD34222" s="77"/>
    </row>
    <row r="34223" spans="16:30" ht="4.5" customHeight="1" x14ac:dyDescent="0.2">
      <c r="P34223" s="75"/>
      <c r="Q34223" s="75"/>
      <c r="W34223" s="75"/>
      <c r="AD34223" s="77"/>
    </row>
    <row r="34224" spans="16:30" ht="4.5" customHeight="1" x14ac:dyDescent="0.2">
      <c r="P34224" s="75"/>
      <c r="Q34224" s="75"/>
      <c r="W34224" s="75"/>
      <c r="AD34224" s="77"/>
    </row>
    <row r="34225" spans="16:30" ht="4.5" customHeight="1" x14ac:dyDescent="0.2">
      <c r="P34225" s="75"/>
      <c r="Q34225" s="75"/>
      <c r="W34225" s="75"/>
      <c r="AD34225" s="77"/>
    </row>
    <row r="34226" spans="16:30" ht="4.5" customHeight="1" x14ac:dyDescent="0.2">
      <c r="P34226" s="75"/>
      <c r="Q34226" s="75"/>
      <c r="W34226" s="75"/>
      <c r="AD34226" s="77"/>
    </row>
    <row r="34227" spans="16:30" ht="4.5" customHeight="1" x14ac:dyDescent="0.2">
      <c r="P34227" s="75"/>
      <c r="Q34227" s="75"/>
      <c r="W34227" s="75"/>
      <c r="AD34227" s="77"/>
    </row>
    <row r="34228" spans="16:30" ht="4.5" customHeight="1" x14ac:dyDescent="0.2">
      <c r="P34228" s="75"/>
      <c r="Q34228" s="75"/>
      <c r="W34228" s="75"/>
      <c r="AD34228" s="77"/>
    </row>
    <row r="34229" spans="16:30" ht="4.5" customHeight="1" x14ac:dyDescent="0.2">
      <c r="P34229" s="75"/>
      <c r="Q34229" s="75"/>
      <c r="W34229" s="75"/>
      <c r="AD34229" s="77"/>
    </row>
    <row r="34230" spans="16:30" ht="4.5" customHeight="1" x14ac:dyDescent="0.2">
      <c r="P34230" s="75"/>
      <c r="Q34230" s="75"/>
      <c r="W34230" s="75"/>
      <c r="AD34230" s="77"/>
    </row>
    <row r="34231" spans="16:30" ht="4.5" customHeight="1" x14ac:dyDescent="0.2">
      <c r="P34231" s="75"/>
      <c r="Q34231" s="75"/>
      <c r="W34231" s="75"/>
      <c r="AD34231" s="77"/>
    </row>
    <row r="34232" spans="16:30" ht="4.5" customHeight="1" x14ac:dyDescent="0.2">
      <c r="P34232" s="75"/>
      <c r="Q34232" s="75"/>
      <c r="W34232" s="75"/>
      <c r="AD34232" s="77"/>
    </row>
    <row r="34233" spans="16:30" ht="4.5" customHeight="1" x14ac:dyDescent="0.2">
      <c r="P34233" s="75"/>
      <c r="Q34233" s="75"/>
      <c r="W34233" s="75"/>
      <c r="AD34233" s="77"/>
    </row>
    <row r="34234" spans="16:30" ht="4.5" customHeight="1" x14ac:dyDescent="0.2">
      <c r="P34234" s="75"/>
      <c r="Q34234" s="75"/>
      <c r="W34234" s="75"/>
      <c r="AD34234" s="77"/>
    </row>
    <row r="34235" spans="16:30" ht="4.5" customHeight="1" x14ac:dyDescent="0.2">
      <c r="P34235" s="75"/>
      <c r="Q34235" s="75"/>
      <c r="W34235" s="75"/>
      <c r="AD34235" s="77"/>
    </row>
    <row r="34236" spans="16:30" ht="4.5" customHeight="1" x14ac:dyDescent="0.2">
      <c r="P34236" s="75"/>
      <c r="Q34236" s="75"/>
      <c r="W34236" s="75"/>
      <c r="AD34236" s="77"/>
    </row>
    <row r="34237" spans="16:30" ht="4.5" customHeight="1" x14ac:dyDescent="0.2">
      <c r="P34237" s="75"/>
      <c r="Q34237" s="75"/>
      <c r="W34237" s="75"/>
      <c r="AD34237" s="77"/>
    </row>
    <row r="34238" spans="16:30" ht="4.5" customHeight="1" x14ac:dyDescent="0.2">
      <c r="P34238" s="75"/>
      <c r="Q34238" s="75"/>
      <c r="W34238" s="75"/>
      <c r="AD34238" s="77"/>
    </row>
    <row r="34239" spans="16:30" ht="4.5" customHeight="1" x14ac:dyDescent="0.2">
      <c r="P34239" s="75"/>
      <c r="Q34239" s="75"/>
      <c r="W34239" s="75"/>
      <c r="AD34239" s="77"/>
    </row>
    <row r="34240" spans="16:30" ht="4.5" customHeight="1" x14ac:dyDescent="0.2">
      <c r="P34240" s="75"/>
      <c r="Q34240" s="75"/>
      <c r="W34240" s="75"/>
      <c r="AD34240" s="77"/>
    </row>
    <row r="34241" spans="16:30" ht="4.5" customHeight="1" x14ac:dyDescent="0.2">
      <c r="P34241" s="75"/>
      <c r="Q34241" s="75"/>
      <c r="W34241" s="75"/>
      <c r="AD34241" s="77"/>
    </row>
    <row r="34242" spans="16:30" ht="4.5" customHeight="1" x14ac:dyDescent="0.2">
      <c r="P34242" s="75"/>
      <c r="Q34242" s="75"/>
      <c r="W34242" s="75"/>
      <c r="AD34242" s="77"/>
    </row>
    <row r="34243" spans="16:30" ht="4.5" customHeight="1" x14ac:dyDescent="0.2">
      <c r="P34243" s="75"/>
      <c r="Q34243" s="75"/>
      <c r="W34243" s="75"/>
      <c r="AD34243" s="77"/>
    </row>
    <row r="34244" spans="16:30" ht="4.5" customHeight="1" x14ac:dyDescent="0.2">
      <c r="P34244" s="75"/>
      <c r="Q34244" s="75"/>
      <c r="W34244" s="75"/>
      <c r="AD34244" s="77"/>
    </row>
    <row r="34245" spans="16:30" ht="4.5" customHeight="1" x14ac:dyDescent="0.2">
      <c r="P34245" s="75"/>
      <c r="Q34245" s="75"/>
      <c r="W34245" s="75"/>
      <c r="AD34245" s="77"/>
    </row>
    <row r="34246" spans="16:30" ht="4.5" customHeight="1" x14ac:dyDescent="0.2">
      <c r="P34246" s="75"/>
      <c r="Q34246" s="75"/>
      <c r="W34246" s="75"/>
      <c r="AD34246" s="77"/>
    </row>
    <row r="34247" spans="16:30" ht="4.5" customHeight="1" x14ac:dyDescent="0.2">
      <c r="P34247" s="75"/>
      <c r="Q34247" s="75"/>
      <c r="W34247" s="75"/>
      <c r="AD34247" s="77"/>
    </row>
    <row r="34248" spans="16:30" ht="4.5" customHeight="1" x14ac:dyDescent="0.2">
      <c r="P34248" s="75"/>
      <c r="Q34248" s="75"/>
      <c r="W34248" s="75"/>
      <c r="AD34248" s="77"/>
    </row>
    <row r="34249" spans="16:30" ht="4.5" customHeight="1" x14ac:dyDescent="0.2">
      <c r="P34249" s="75"/>
      <c r="Q34249" s="75"/>
      <c r="W34249" s="75"/>
      <c r="AD34249" s="77"/>
    </row>
    <row r="34250" spans="16:30" ht="4.5" customHeight="1" x14ac:dyDescent="0.2">
      <c r="P34250" s="75"/>
      <c r="Q34250" s="75"/>
      <c r="W34250" s="75"/>
      <c r="AD34250" s="77"/>
    </row>
    <row r="34251" spans="16:30" ht="4.5" customHeight="1" x14ac:dyDescent="0.2">
      <c r="P34251" s="75"/>
      <c r="Q34251" s="75"/>
      <c r="W34251" s="75"/>
      <c r="AD34251" s="77"/>
    </row>
    <row r="34252" spans="16:30" ht="4.5" customHeight="1" x14ac:dyDescent="0.2">
      <c r="P34252" s="75"/>
      <c r="Q34252" s="75"/>
      <c r="W34252" s="75"/>
      <c r="AD34252" s="77"/>
    </row>
    <row r="34253" spans="16:30" ht="4.5" customHeight="1" x14ac:dyDescent="0.2">
      <c r="P34253" s="75"/>
      <c r="Q34253" s="75"/>
      <c r="W34253" s="75"/>
      <c r="AD34253" s="77"/>
    </row>
    <row r="34254" spans="16:30" ht="4.5" customHeight="1" x14ac:dyDescent="0.2">
      <c r="P34254" s="75"/>
      <c r="Q34254" s="75"/>
      <c r="W34254" s="75"/>
      <c r="AD34254" s="77"/>
    </row>
    <row r="34255" spans="16:30" ht="4.5" customHeight="1" x14ac:dyDescent="0.2">
      <c r="P34255" s="75"/>
      <c r="Q34255" s="75"/>
      <c r="W34255" s="75"/>
      <c r="AD34255" s="77"/>
    </row>
    <row r="34256" spans="16:30" ht="4.5" customHeight="1" x14ac:dyDescent="0.2">
      <c r="P34256" s="75"/>
      <c r="Q34256" s="75"/>
      <c r="W34256" s="75"/>
      <c r="AD34256" s="77"/>
    </row>
    <row r="34257" spans="16:30" ht="4.5" customHeight="1" x14ac:dyDescent="0.2">
      <c r="P34257" s="75"/>
      <c r="Q34257" s="75"/>
      <c r="W34257" s="75"/>
      <c r="AD34257" s="77"/>
    </row>
    <row r="34258" spans="16:30" ht="4.5" customHeight="1" x14ac:dyDescent="0.2">
      <c r="P34258" s="75"/>
      <c r="Q34258" s="75"/>
      <c r="W34258" s="75"/>
      <c r="AD34258" s="77"/>
    </row>
    <row r="34259" spans="16:30" ht="4.5" customHeight="1" x14ac:dyDescent="0.2">
      <c r="P34259" s="75"/>
      <c r="Q34259" s="75"/>
      <c r="W34259" s="75"/>
      <c r="AD34259" s="77"/>
    </row>
    <row r="34260" spans="16:30" ht="4.5" customHeight="1" x14ac:dyDescent="0.2">
      <c r="P34260" s="75"/>
      <c r="Q34260" s="75"/>
      <c r="W34260" s="75"/>
      <c r="AD34260" s="77"/>
    </row>
    <row r="34261" spans="16:30" ht="4.5" customHeight="1" x14ac:dyDescent="0.2">
      <c r="P34261" s="75"/>
      <c r="Q34261" s="75"/>
      <c r="W34261" s="75"/>
      <c r="AD34261" s="77"/>
    </row>
    <row r="34262" spans="16:30" ht="4.5" customHeight="1" x14ac:dyDescent="0.2">
      <c r="P34262" s="75"/>
      <c r="Q34262" s="75"/>
      <c r="W34262" s="75"/>
      <c r="AD34262" s="77"/>
    </row>
    <row r="34263" spans="16:30" ht="4.5" customHeight="1" x14ac:dyDescent="0.2">
      <c r="P34263" s="75"/>
      <c r="Q34263" s="75"/>
      <c r="W34263" s="75"/>
      <c r="AD34263" s="77"/>
    </row>
    <row r="34264" spans="16:30" ht="4.5" customHeight="1" x14ac:dyDescent="0.2">
      <c r="P34264" s="75"/>
      <c r="Q34264" s="75"/>
      <c r="W34264" s="75"/>
      <c r="AD34264" s="77"/>
    </row>
    <row r="34265" spans="16:30" ht="4.5" customHeight="1" x14ac:dyDescent="0.2">
      <c r="P34265" s="75"/>
      <c r="Q34265" s="75"/>
      <c r="W34265" s="75"/>
      <c r="AD34265" s="77"/>
    </row>
    <row r="34266" spans="16:30" ht="4.5" customHeight="1" x14ac:dyDescent="0.2">
      <c r="P34266" s="75"/>
      <c r="Q34266" s="75"/>
      <c r="W34266" s="75"/>
      <c r="AD34266" s="77"/>
    </row>
    <row r="34267" spans="16:30" ht="4.5" customHeight="1" x14ac:dyDescent="0.2">
      <c r="P34267" s="75"/>
      <c r="Q34267" s="75"/>
      <c r="W34267" s="75"/>
      <c r="AD34267" s="77"/>
    </row>
    <row r="34268" spans="16:30" ht="4.5" customHeight="1" x14ac:dyDescent="0.2">
      <c r="P34268" s="75"/>
      <c r="Q34268" s="75"/>
      <c r="W34268" s="75"/>
      <c r="AD34268" s="77"/>
    </row>
    <row r="34269" spans="16:30" ht="4.5" customHeight="1" x14ac:dyDescent="0.2">
      <c r="P34269" s="75"/>
      <c r="Q34269" s="75"/>
      <c r="W34269" s="75"/>
      <c r="AD34269" s="77"/>
    </row>
    <row r="34270" spans="16:30" ht="4.5" customHeight="1" x14ac:dyDescent="0.2">
      <c r="P34270" s="75"/>
      <c r="Q34270" s="75"/>
      <c r="W34270" s="75"/>
      <c r="AD34270" s="77"/>
    </row>
    <row r="34271" spans="16:30" ht="4.5" customHeight="1" x14ac:dyDescent="0.2">
      <c r="P34271" s="75"/>
      <c r="Q34271" s="75"/>
      <c r="W34271" s="75"/>
      <c r="AD34271" s="77"/>
    </row>
    <row r="34272" spans="16:30" ht="4.5" customHeight="1" x14ac:dyDescent="0.2">
      <c r="P34272" s="75"/>
      <c r="Q34272" s="75"/>
      <c r="W34272" s="75"/>
      <c r="AD34272" s="77"/>
    </row>
    <row r="34273" spans="16:30" ht="4.5" customHeight="1" x14ac:dyDescent="0.2">
      <c r="P34273" s="75"/>
      <c r="Q34273" s="75"/>
      <c r="W34273" s="75"/>
      <c r="AD34273" s="77"/>
    </row>
    <row r="34274" spans="16:30" ht="4.5" customHeight="1" x14ac:dyDescent="0.2">
      <c r="P34274" s="75"/>
      <c r="Q34274" s="75"/>
      <c r="W34274" s="75"/>
      <c r="AD34274" s="77"/>
    </row>
    <row r="34275" spans="16:30" ht="4.5" customHeight="1" x14ac:dyDescent="0.2">
      <c r="P34275" s="75"/>
      <c r="Q34275" s="75"/>
      <c r="W34275" s="75"/>
      <c r="AD34275" s="77"/>
    </row>
    <row r="34276" spans="16:30" ht="4.5" customHeight="1" x14ac:dyDescent="0.2">
      <c r="P34276" s="75"/>
      <c r="Q34276" s="75"/>
      <c r="W34276" s="75"/>
      <c r="AD34276" s="77"/>
    </row>
    <row r="34277" spans="16:30" ht="4.5" customHeight="1" x14ac:dyDescent="0.2">
      <c r="P34277" s="75"/>
      <c r="Q34277" s="75"/>
      <c r="W34277" s="75"/>
      <c r="AD34277" s="77"/>
    </row>
    <row r="34278" spans="16:30" ht="4.5" customHeight="1" x14ac:dyDescent="0.2">
      <c r="P34278" s="75"/>
      <c r="Q34278" s="75"/>
      <c r="W34278" s="75"/>
      <c r="AD34278" s="77"/>
    </row>
    <row r="34279" spans="16:30" ht="4.5" customHeight="1" x14ac:dyDescent="0.2">
      <c r="P34279" s="75"/>
      <c r="Q34279" s="75"/>
      <c r="W34279" s="75"/>
      <c r="AD34279" s="77"/>
    </row>
    <row r="34280" spans="16:30" ht="4.5" customHeight="1" x14ac:dyDescent="0.2">
      <c r="P34280" s="75"/>
      <c r="Q34280" s="75"/>
      <c r="W34280" s="75"/>
      <c r="AD34280" s="77"/>
    </row>
    <row r="34281" spans="16:30" ht="4.5" customHeight="1" x14ac:dyDescent="0.2">
      <c r="P34281" s="75"/>
      <c r="Q34281" s="75"/>
      <c r="W34281" s="75"/>
      <c r="AD34281" s="77"/>
    </row>
    <row r="34282" spans="16:30" ht="4.5" customHeight="1" x14ac:dyDescent="0.2">
      <c r="P34282" s="75"/>
      <c r="Q34282" s="75"/>
      <c r="W34282" s="75"/>
      <c r="AD34282" s="77"/>
    </row>
    <row r="34283" spans="16:30" ht="4.5" customHeight="1" x14ac:dyDescent="0.2">
      <c r="P34283" s="75"/>
      <c r="Q34283" s="75"/>
      <c r="W34283" s="75"/>
      <c r="AD34283" s="77"/>
    </row>
    <row r="34284" spans="16:30" ht="4.5" customHeight="1" x14ac:dyDescent="0.2">
      <c r="P34284" s="75"/>
      <c r="Q34284" s="75"/>
      <c r="W34284" s="75"/>
      <c r="AD34284" s="77"/>
    </row>
    <row r="34285" spans="16:30" ht="4.5" customHeight="1" x14ac:dyDescent="0.2">
      <c r="P34285" s="75"/>
      <c r="Q34285" s="75"/>
      <c r="W34285" s="75"/>
      <c r="AD34285" s="77"/>
    </row>
    <row r="34286" spans="16:30" ht="4.5" customHeight="1" x14ac:dyDescent="0.2">
      <c r="P34286" s="75"/>
      <c r="Q34286" s="75"/>
      <c r="W34286" s="75"/>
      <c r="AD34286" s="77"/>
    </row>
    <row r="34287" spans="16:30" ht="4.5" customHeight="1" x14ac:dyDescent="0.2">
      <c r="P34287" s="75"/>
      <c r="Q34287" s="75"/>
      <c r="W34287" s="75"/>
      <c r="AD34287" s="77"/>
    </row>
    <row r="34288" spans="16:30" ht="4.5" customHeight="1" x14ac:dyDescent="0.2">
      <c r="P34288" s="75"/>
      <c r="Q34288" s="75"/>
      <c r="W34288" s="75"/>
      <c r="AD34288" s="77"/>
    </row>
    <row r="34289" spans="16:30" ht="4.5" customHeight="1" x14ac:dyDescent="0.2">
      <c r="P34289" s="75"/>
      <c r="Q34289" s="75"/>
      <c r="W34289" s="75"/>
      <c r="AD34289" s="77"/>
    </row>
    <row r="34290" spans="16:30" ht="4.5" customHeight="1" x14ac:dyDescent="0.2">
      <c r="P34290" s="75"/>
      <c r="Q34290" s="75"/>
      <c r="W34290" s="75"/>
      <c r="AD34290" s="77"/>
    </row>
    <row r="34291" spans="16:30" ht="4.5" customHeight="1" x14ac:dyDescent="0.2">
      <c r="P34291" s="75"/>
      <c r="Q34291" s="75"/>
      <c r="W34291" s="75"/>
      <c r="AD34291" s="77"/>
    </row>
    <row r="34292" spans="16:30" ht="4.5" customHeight="1" x14ac:dyDescent="0.2">
      <c r="P34292" s="75"/>
      <c r="Q34292" s="75"/>
      <c r="W34292" s="75"/>
      <c r="AD34292" s="77"/>
    </row>
    <row r="34293" spans="16:30" ht="4.5" customHeight="1" x14ac:dyDescent="0.2">
      <c r="P34293" s="75"/>
      <c r="Q34293" s="75"/>
      <c r="W34293" s="75"/>
      <c r="AD34293" s="77"/>
    </row>
    <row r="34294" spans="16:30" ht="4.5" customHeight="1" x14ac:dyDescent="0.2">
      <c r="P34294" s="75"/>
      <c r="Q34294" s="75"/>
      <c r="W34294" s="75"/>
      <c r="AD34294" s="77"/>
    </row>
    <row r="34295" spans="16:30" ht="4.5" customHeight="1" x14ac:dyDescent="0.2">
      <c r="P34295" s="75"/>
      <c r="Q34295" s="75"/>
      <c r="W34295" s="75"/>
      <c r="AD34295" s="77"/>
    </row>
    <row r="34296" spans="16:30" ht="4.5" customHeight="1" x14ac:dyDescent="0.2">
      <c r="P34296" s="75"/>
      <c r="Q34296" s="75"/>
      <c r="W34296" s="75"/>
      <c r="AD34296" s="77"/>
    </row>
    <row r="34297" spans="16:30" ht="4.5" customHeight="1" x14ac:dyDescent="0.2">
      <c r="P34297" s="75"/>
      <c r="Q34297" s="75"/>
      <c r="W34297" s="75"/>
      <c r="AD34297" s="77"/>
    </row>
    <row r="34298" spans="16:30" ht="4.5" customHeight="1" x14ac:dyDescent="0.2">
      <c r="P34298" s="75"/>
      <c r="Q34298" s="75"/>
      <c r="W34298" s="75"/>
      <c r="AD34298" s="77"/>
    </row>
    <row r="34299" spans="16:30" ht="4.5" customHeight="1" x14ac:dyDescent="0.2">
      <c r="P34299" s="75"/>
      <c r="Q34299" s="75"/>
      <c r="W34299" s="75"/>
      <c r="AD34299" s="77"/>
    </row>
    <row r="34300" spans="16:30" ht="4.5" customHeight="1" x14ac:dyDescent="0.2">
      <c r="P34300" s="75"/>
      <c r="Q34300" s="75"/>
      <c r="W34300" s="75"/>
      <c r="AD34300" s="77"/>
    </row>
    <row r="34301" spans="16:30" ht="4.5" customHeight="1" x14ac:dyDescent="0.2">
      <c r="P34301" s="75"/>
      <c r="Q34301" s="75"/>
      <c r="W34301" s="75"/>
      <c r="AD34301" s="77"/>
    </row>
    <row r="34302" spans="16:30" ht="4.5" customHeight="1" x14ac:dyDescent="0.2">
      <c r="P34302" s="75"/>
      <c r="Q34302" s="75"/>
      <c r="W34302" s="75"/>
      <c r="AD34302" s="77"/>
    </row>
    <row r="34303" spans="16:30" ht="4.5" customHeight="1" x14ac:dyDescent="0.2">
      <c r="P34303" s="75"/>
      <c r="Q34303" s="75"/>
      <c r="W34303" s="75"/>
      <c r="AD34303" s="77"/>
    </row>
    <row r="34304" spans="16:30" ht="4.5" customHeight="1" x14ac:dyDescent="0.2">
      <c r="P34304" s="75"/>
      <c r="Q34304" s="75"/>
      <c r="W34304" s="75"/>
      <c r="AD34304" s="77"/>
    </row>
    <row r="34305" spans="16:30" ht="4.5" customHeight="1" x14ac:dyDescent="0.2">
      <c r="P34305" s="75"/>
      <c r="Q34305" s="75"/>
      <c r="W34305" s="75"/>
      <c r="AD34305" s="77"/>
    </row>
    <row r="34306" spans="16:30" ht="4.5" customHeight="1" x14ac:dyDescent="0.2">
      <c r="P34306" s="75"/>
      <c r="Q34306" s="75"/>
      <c r="W34306" s="75"/>
      <c r="AD34306" s="77"/>
    </row>
    <row r="34307" spans="16:30" ht="4.5" customHeight="1" x14ac:dyDescent="0.2">
      <c r="P34307" s="75"/>
      <c r="Q34307" s="75"/>
      <c r="W34307" s="75"/>
      <c r="AD34307" s="77"/>
    </row>
    <row r="34308" spans="16:30" ht="4.5" customHeight="1" x14ac:dyDescent="0.2">
      <c r="P34308" s="75"/>
      <c r="Q34308" s="75"/>
      <c r="W34308" s="75"/>
      <c r="AD34308" s="77"/>
    </row>
    <row r="34309" spans="16:30" ht="4.5" customHeight="1" x14ac:dyDescent="0.2">
      <c r="P34309" s="75"/>
      <c r="Q34309" s="75"/>
      <c r="W34309" s="75"/>
      <c r="AD34309" s="77"/>
    </row>
    <row r="34310" spans="16:30" ht="4.5" customHeight="1" x14ac:dyDescent="0.2">
      <c r="P34310" s="75"/>
      <c r="Q34310" s="75"/>
      <c r="W34310" s="75"/>
      <c r="AD34310" s="77"/>
    </row>
    <row r="34311" spans="16:30" ht="4.5" customHeight="1" x14ac:dyDescent="0.2">
      <c r="P34311" s="75"/>
      <c r="Q34311" s="75"/>
      <c r="W34311" s="75"/>
      <c r="AD34311" s="77"/>
    </row>
    <row r="34312" spans="16:30" ht="4.5" customHeight="1" x14ac:dyDescent="0.2">
      <c r="P34312" s="75"/>
      <c r="Q34312" s="75"/>
      <c r="W34312" s="75"/>
      <c r="AD34312" s="77"/>
    </row>
    <row r="34313" spans="16:30" ht="4.5" customHeight="1" x14ac:dyDescent="0.2">
      <c r="P34313" s="75"/>
      <c r="Q34313" s="75"/>
      <c r="W34313" s="75"/>
      <c r="AD34313" s="77"/>
    </row>
    <row r="34314" spans="16:30" ht="4.5" customHeight="1" x14ac:dyDescent="0.2">
      <c r="P34314" s="75"/>
      <c r="Q34314" s="75"/>
      <c r="W34314" s="75"/>
      <c r="AD34314" s="77"/>
    </row>
    <row r="34315" spans="16:30" ht="4.5" customHeight="1" x14ac:dyDescent="0.2">
      <c r="P34315" s="75"/>
      <c r="Q34315" s="75"/>
      <c r="W34315" s="75"/>
      <c r="AD34315" s="77"/>
    </row>
    <row r="34316" spans="16:30" ht="4.5" customHeight="1" x14ac:dyDescent="0.2">
      <c r="P34316" s="75"/>
      <c r="Q34316" s="75"/>
      <c r="W34316" s="75"/>
      <c r="AD34316" s="77"/>
    </row>
    <row r="34317" spans="16:30" ht="4.5" customHeight="1" x14ac:dyDescent="0.2">
      <c r="P34317" s="75"/>
      <c r="Q34317" s="75"/>
      <c r="W34317" s="75"/>
      <c r="AD34317" s="77"/>
    </row>
    <row r="34318" spans="16:30" ht="4.5" customHeight="1" x14ac:dyDescent="0.2">
      <c r="P34318" s="75"/>
      <c r="Q34318" s="75"/>
      <c r="W34318" s="75"/>
      <c r="AD34318" s="77"/>
    </row>
    <row r="34319" spans="16:30" ht="4.5" customHeight="1" x14ac:dyDescent="0.2">
      <c r="P34319" s="75"/>
      <c r="Q34319" s="75"/>
      <c r="W34319" s="75"/>
      <c r="AD34319" s="77"/>
    </row>
    <row r="34320" spans="16:30" ht="4.5" customHeight="1" x14ac:dyDescent="0.2">
      <c r="P34320" s="75"/>
      <c r="Q34320" s="75"/>
      <c r="W34320" s="75"/>
      <c r="AD34320" s="77"/>
    </row>
    <row r="34321" spans="16:30" ht="4.5" customHeight="1" x14ac:dyDescent="0.2">
      <c r="P34321" s="75"/>
      <c r="Q34321" s="75"/>
      <c r="W34321" s="75"/>
      <c r="AD34321" s="77"/>
    </row>
    <row r="34322" spans="16:30" ht="4.5" customHeight="1" x14ac:dyDescent="0.2">
      <c r="P34322" s="75"/>
      <c r="Q34322" s="75"/>
      <c r="W34322" s="75"/>
      <c r="AD34322" s="77"/>
    </row>
    <row r="34323" spans="16:30" ht="4.5" customHeight="1" x14ac:dyDescent="0.2">
      <c r="P34323" s="75"/>
      <c r="Q34323" s="75"/>
      <c r="W34323" s="75"/>
      <c r="AD34323" s="77"/>
    </row>
    <row r="34324" spans="16:30" ht="4.5" customHeight="1" x14ac:dyDescent="0.2">
      <c r="P34324" s="75"/>
      <c r="Q34324" s="75"/>
      <c r="W34324" s="75"/>
      <c r="AD34324" s="77"/>
    </row>
    <row r="34325" spans="16:30" ht="4.5" customHeight="1" x14ac:dyDescent="0.2">
      <c r="P34325" s="75"/>
      <c r="Q34325" s="75"/>
      <c r="W34325" s="75"/>
      <c r="AD34325" s="77"/>
    </row>
    <row r="34326" spans="16:30" ht="4.5" customHeight="1" x14ac:dyDescent="0.2">
      <c r="P34326" s="75"/>
      <c r="Q34326" s="75"/>
      <c r="W34326" s="75"/>
      <c r="AD34326" s="77"/>
    </row>
    <row r="34327" spans="16:30" ht="4.5" customHeight="1" x14ac:dyDescent="0.2">
      <c r="P34327" s="75"/>
      <c r="Q34327" s="75"/>
      <c r="W34327" s="75"/>
      <c r="AD34327" s="77"/>
    </row>
    <row r="34328" spans="16:30" ht="4.5" customHeight="1" x14ac:dyDescent="0.2">
      <c r="P34328" s="75"/>
      <c r="Q34328" s="75"/>
      <c r="W34328" s="75"/>
      <c r="AD34328" s="77"/>
    </row>
    <row r="34329" spans="16:30" ht="4.5" customHeight="1" x14ac:dyDescent="0.2">
      <c r="P34329" s="75"/>
      <c r="Q34329" s="75"/>
      <c r="W34329" s="75"/>
      <c r="AD34329" s="77"/>
    </row>
    <row r="34330" spans="16:30" ht="4.5" customHeight="1" x14ac:dyDescent="0.2">
      <c r="P34330" s="75"/>
      <c r="Q34330" s="75"/>
      <c r="W34330" s="75"/>
      <c r="AD34330" s="77"/>
    </row>
    <row r="34331" spans="16:30" ht="4.5" customHeight="1" x14ac:dyDescent="0.2">
      <c r="P34331" s="75"/>
      <c r="Q34331" s="75"/>
      <c r="W34331" s="75"/>
      <c r="AD34331" s="77"/>
    </row>
    <row r="34332" spans="16:30" ht="4.5" customHeight="1" x14ac:dyDescent="0.2">
      <c r="P34332" s="75"/>
      <c r="Q34332" s="75"/>
      <c r="W34332" s="75"/>
      <c r="AD34332" s="77"/>
    </row>
    <row r="34333" spans="16:30" ht="4.5" customHeight="1" x14ac:dyDescent="0.2">
      <c r="P34333" s="75"/>
      <c r="Q34333" s="75"/>
      <c r="W34333" s="75"/>
      <c r="AD34333" s="77"/>
    </row>
    <row r="34334" spans="16:30" ht="4.5" customHeight="1" x14ac:dyDescent="0.2">
      <c r="P34334" s="75"/>
      <c r="Q34334" s="75"/>
      <c r="W34334" s="75"/>
      <c r="AD34334" s="77"/>
    </row>
    <row r="34335" spans="16:30" ht="4.5" customHeight="1" x14ac:dyDescent="0.2">
      <c r="P34335" s="75"/>
      <c r="Q34335" s="75"/>
      <c r="W34335" s="75"/>
      <c r="AD34335" s="77"/>
    </row>
    <row r="34336" spans="16:30" ht="4.5" customHeight="1" x14ac:dyDescent="0.2">
      <c r="P34336" s="75"/>
      <c r="Q34336" s="75"/>
      <c r="W34336" s="75"/>
      <c r="AD34336" s="77"/>
    </row>
    <row r="34337" spans="16:30" ht="4.5" customHeight="1" x14ac:dyDescent="0.2">
      <c r="P34337" s="75"/>
      <c r="Q34337" s="75"/>
      <c r="W34337" s="75"/>
      <c r="AD34337" s="77"/>
    </row>
    <row r="34338" spans="16:30" ht="4.5" customHeight="1" x14ac:dyDescent="0.2">
      <c r="P34338" s="75"/>
      <c r="Q34338" s="75"/>
      <c r="W34338" s="75"/>
      <c r="AD34338" s="77"/>
    </row>
    <row r="34339" spans="16:30" ht="4.5" customHeight="1" x14ac:dyDescent="0.2">
      <c r="P34339" s="75"/>
      <c r="Q34339" s="75"/>
      <c r="W34339" s="75"/>
      <c r="AD34339" s="77"/>
    </row>
    <row r="34340" spans="16:30" ht="4.5" customHeight="1" x14ac:dyDescent="0.2">
      <c r="P34340" s="75"/>
      <c r="Q34340" s="75"/>
      <c r="W34340" s="75"/>
      <c r="AD34340" s="77"/>
    </row>
    <row r="34341" spans="16:30" ht="4.5" customHeight="1" x14ac:dyDescent="0.2">
      <c r="P34341" s="75"/>
      <c r="Q34341" s="75"/>
      <c r="W34341" s="75"/>
      <c r="AD34341" s="77"/>
    </row>
    <row r="34342" spans="16:30" ht="4.5" customHeight="1" x14ac:dyDescent="0.2">
      <c r="P34342" s="75"/>
      <c r="Q34342" s="75"/>
      <c r="W34342" s="75"/>
      <c r="AD34342" s="77"/>
    </row>
    <row r="34343" spans="16:30" ht="4.5" customHeight="1" x14ac:dyDescent="0.2">
      <c r="P34343" s="75"/>
      <c r="Q34343" s="75"/>
      <c r="W34343" s="75"/>
      <c r="AD34343" s="77"/>
    </row>
    <row r="34344" spans="16:30" ht="4.5" customHeight="1" x14ac:dyDescent="0.2">
      <c r="P34344" s="75"/>
      <c r="Q34344" s="75"/>
      <c r="W34344" s="75"/>
      <c r="AD34344" s="77"/>
    </row>
    <row r="34345" spans="16:30" ht="4.5" customHeight="1" x14ac:dyDescent="0.2">
      <c r="P34345" s="75"/>
      <c r="Q34345" s="75"/>
      <c r="W34345" s="75"/>
      <c r="AD34345" s="77"/>
    </row>
    <row r="34346" spans="16:30" ht="4.5" customHeight="1" x14ac:dyDescent="0.2">
      <c r="P34346" s="75"/>
      <c r="Q34346" s="75"/>
      <c r="W34346" s="75"/>
      <c r="AD34346" s="77"/>
    </row>
    <row r="34347" spans="16:30" ht="4.5" customHeight="1" x14ac:dyDescent="0.2">
      <c r="P34347" s="75"/>
      <c r="Q34347" s="75"/>
      <c r="W34347" s="75"/>
      <c r="AD34347" s="77"/>
    </row>
    <row r="34348" spans="16:30" ht="4.5" customHeight="1" x14ac:dyDescent="0.2">
      <c r="P34348" s="75"/>
      <c r="Q34348" s="75"/>
      <c r="W34348" s="75"/>
      <c r="AD34348" s="77"/>
    </row>
    <row r="34349" spans="16:30" ht="4.5" customHeight="1" x14ac:dyDescent="0.2">
      <c r="P34349" s="75"/>
      <c r="Q34349" s="75"/>
      <c r="W34349" s="75"/>
      <c r="AD34349" s="77"/>
    </row>
    <row r="34350" spans="16:30" ht="4.5" customHeight="1" x14ac:dyDescent="0.2">
      <c r="P34350" s="75"/>
      <c r="Q34350" s="75"/>
      <c r="W34350" s="75"/>
      <c r="AD34350" s="77"/>
    </row>
    <row r="34351" spans="16:30" ht="4.5" customHeight="1" x14ac:dyDescent="0.2">
      <c r="P34351" s="75"/>
      <c r="Q34351" s="75"/>
      <c r="W34351" s="75"/>
      <c r="AD34351" s="77"/>
    </row>
    <row r="34352" spans="16:30" ht="4.5" customHeight="1" x14ac:dyDescent="0.2">
      <c r="P34352" s="75"/>
      <c r="Q34352" s="75"/>
      <c r="W34352" s="75"/>
      <c r="AD34352" s="77"/>
    </row>
    <row r="34353" spans="16:30" ht="4.5" customHeight="1" x14ac:dyDescent="0.2">
      <c r="P34353" s="75"/>
      <c r="Q34353" s="75"/>
      <c r="W34353" s="75"/>
      <c r="AD34353" s="77"/>
    </row>
    <row r="34354" spans="16:30" ht="4.5" customHeight="1" x14ac:dyDescent="0.2">
      <c r="P34354" s="75"/>
      <c r="Q34354" s="75"/>
      <c r="W34354" s="75"/>
      <c r="AD34354" s="77"/>
    </row>
    <row r="34355" spans="16:30" ht="4.5" customHeight="1" x14ac:dyDescent="0.2">
      <c r="P34355" s="75"/>
      <c r="Q34355" s="75"/>
      <c r="W34355" s="75"/>
      <c r="AD34355" s="77"/>
    </row>
    <row r="34356" spans="16:30" ht="4.5" customHeight="1" x14ac:dyDescent="0.2">
      <c r="P34356" s="75"/>
      <c r="Q34356" s="75"/>
      <c r="W34356" s="75"/>
      <c r="AD34356" s="77"/>
    </row>
    <row r="34357" spans="16:30" ht="4.5" customHeight="1" x14ac:dyDescent="0.2">
      <c r="P34357" s="75"/>
      <c r="Q34357" s="75"/>
      <c r="W34357" s="75"/>
      <c r="AD34357" s="77"/>
    </row>
    <row r="34358" spans="16:30" ht="4.5" customHeight="1" x14ac:dyDescent="0.2">
      <c r="P34358" s="75"/>
      <c r="Q34358" s="75"/>
      <c r="W34358" s="75"/>
      <c r="AD34358" s="77"/>
    </row>
    <row r="34359" spans="16:30" ht="4.5" customHeight="1" x14ac:dyDescent="0.2">
      <c r="P34359" s="75"/>
      <c r="Q34359" s="75"/>
      <c r="W34359" s="75"/>
      <c r="AD34359" s="77"/>
    </row>
    <row r="34360" spans="16:30" ht="4.5" customHeight="1" x14ac:dyDescent="0.2">
      <c r="P34360" s="75"/>
      <c r="Q34360" s="75"/>
      <c r="W34360" s="75"/>
      <c r="AD34360" s="77"/>
    </row>
    <row r="34361" spans="16:30" ht="4.5" customHeight="1" x14ac:dyDescent="0.2">
      <c r="P34361" s="75"/>
      <c r="Q34361" s="75"/>
      <c r="W34361" s="75"/>
      <c r="AD34361" s="77"/>
    </row>
    <row r="34362" spans="16:30" ht="4.5" customHeight="1" x14ac:dyDescent="0.2">
      <c r="P34362" s="75"/>
      <c r="Q34362" s="75"/>
      <c r="W34362" s="75"/>
      <c r="AD34362" s="77"/>
    </row>
    <row r="34363" spans="16:30" ht="4.5" customHeight="1" x14ac:dyDescent="0.2">
      <c r="P34363" s="75"/>
      <c r="Q34363" s="75"/>
      <c r="W34363" s="75"/>
      <c r="AD34363" s="77"/>
    </row>
    <row r="34364" spans="16:30" ht="4.5" customHeight="1" x14ac:dyDescent="0.2">
      <c r="P34364" s="75"/>
      <c r="Q34364" s="75"/>
      <c r="W34364" s="75"/>
      <c r="AD34364" s="77"/>
    </row>
    <row r="34365" spans="16:30" ht="4.5" customHeight="1" x14ac:dyDescent="0.2">
      <c r="P34365" s="75"/>
      <c r="Q34365" s="75"/>
      <c r="W34365" s="75"/>
      <c r="AD34365" s="77"/>
    </row>
    <row r="34366" spans="16:30" ht="4.5" customHeight="1" x14ac:dyDescent="0.2">
      <c r="P34366" s="75"/>
      <c r="Q34366" s="75"/>
      <c r="W34366" s="75"/>
      <c r="AD34366" s="77"/>
    </row>
    <row r="34367" spans="16:30" ht="4.5" customHeight="1" x14ac:dyDescent="0.2">
      <c r="P34367" s="75"/>
      <c r="Q34367" s="75"/>
      <c r="W34367" s="75"/>
      <c r="AD34367" s="77"/>
    </row>
    <row r="34368" spans="16:30" ht="4.5" customHeight="1" x14ac:dyDescent="0.2">
      <c r="P34368" s="75"/>
      <c r="Q34368" s="75"/>
      <c r="W34368" s="75"/>
      <c r="AD34368" s="77"/>
    </row>
    <row r="34369" spans="16:30" ht="4.5" customHeight="1" x14ac:dyDescent="0.2">
      <c r="P34369" s="75"/>
      <c r="Q34369" s="75"/>
      <c r="W34369" s="75"/>
      <c r="AD34369" s="77"/>
    </row>
    <row r="34370" spans="16:30" ht="4.5" customHeight="1" x14ac:dyDescent="0.2">
      <c r="P34370" s="75"/>
      <c r="Q34370" s="75"/>
      <c r="W34370" s="75"/>
      <c r="AD34370" s="77"/>
    </row>
    <row r="34371" spans="16:30" ht="4.5" customHeight="1" x14ac:dyDescent="0.2">
      <c r="P34371" s="75"/>
      <c r="Q34371" s="75"/>
      <c r="W34371" s="75"/>
      <c r="AD34371" s="77"/>
    </row>
    <row r="34372" spans="16:30" ht="4.5" customHeight="1" x14ac:dyDescent="0.2">
      <c r="P34372" s="75"/>
      <c r="Q34372" s="75"/>
      <c r="W34372" s="75"/>
      <c r="AD34372" s="77"/>
    </row>
    <row r="34373" spans="16:30" ht="4.5" customHeight="1" x14ac:dyDescent="0.2">
      <c r="P34373" s="75"/>
      <c r="Q34373" s="75"/>
      <c r="W34373" s="75"/>
      <c r="AD34373" s="77"/>
    </row>
    <row r="34374" spans="16:30" ht="4.5" customHeight="1" x14ac:dyDescent="0.2">
      <c r="P34374" s="75"/>
      <c r="Q34374" s="75"/>
      <c r="W34374" s="75"/>
      <c r="AD34374" s="77"/>
    </row>
    <row r="34375" spans="16:30" ht="4.5" customHeight="1" x14ac:dyDescent="0.2">
      <c r="P34375" s="75"/>
      <c r="Q34375" s="75"/>
      <c r="W34375" s="75"/>
      <c r="AD34375" s="77"/>
    </row>
    <row r="34376" spans="16:30" ht="4.5" customHeight="1" x14ac:dyDescent="0.2">
      <c r="P34376" s="75"/>
      <c r="Q34376" s="75"/>
      <c r="W34376" s="75"/>
      <c r="AD34376" s="77"/>
    </row>
    <row r="34377" spans="16:30" ht="4.5" customHeight="1" x14ac:dyDescent="0.2">
      <c r="P34377" s="75"/>
      <c r="Q34377" s="75"/>
      <c r="W34377" s="75"/>
      <c r="AD34377" s="77"/>
    </row>
    <row r="34378" spans="16:30" ht="4.5" customHeight="1" x14ac:dyDescent="0.2">
      <c r="P34378" s="75"/>
      <c r="Q34378" s="75"/>
      <c r="W34378" s="75"/>
      <c r="AD34378" s="77"/>
    </row>
    <row r="34379" spans="16:30" ht="4.5" customHeight="1" x14ac:dyDescent="0.2">
      <c r="P34379" s="75"/>
      <c r="Q34379" s="75"/>
      <c r="W34379" s="75"/>
      <c r="AD34379" s="77"/>
    </row>
    <row r="34380" spans="16:30" ht="4.5" customHeight="1" x14ac:dyDescent="0.2">
      <c r="P34380" s="75"/>
      <c r="Q34380" s="75"/>
      <c r="W34380" s="75"/>
      <c r="AD34380" s="77"/>
    </row>
    <row r="34381" spans="16:30" ht="4.5" customHeight="1" x14ac:dyDescent="0.2">
      <c r="P34381" s="75"/>
      <c r="Q34381" s="75"/>
      <c r="W34381" s="75"/>
      <c r="AD34381" s="77"/>
    </row>
    <row r="34382" spans="16:30" ht="4.5" customHeight="1" x14ac:dyDescent="0.2">
      <c r="P34382" s="75"/>
      <c r="Q34382" s="75"/>
      <c r="W34382" s="75"/>
      <c r="AD34382" s="77"/>
    </row>
    <row r="34383" spans="16:30" ht="4.5" customHeight="1" x14ac:dyDescent="0.2">
      <c r="P34383" s="75"/>
      <c r="Q34383" s="75"/>
      <c r="W34383" s="75"/>
      <c r="AD34383" s="77"/>
    </row>
    <row r="34384" spans="16:30" ht="4.5" customHeight="1" x14ac:dyDescent="0.2">
      <c r="P34384" s="75"/>
      <c r="Q34384" s="75"/>
      <c r="W34384" s="75"/>
      <c r="AD34384" s="77"/>
    </row>
    <row r="34385" spans="16:30" ht="4.5" customHeight="1" x14ac:dyDescent="0.2">
      <c r="P34385" s="75"/>
      <c r="Q34385" s="75"/>
      <c r="W34385" s="75"/>
      <c r="AD34385" s="77"/>
    </row>
    <row r="34386" spans="16:30" ht="4.5" customHeight="1" x14ac:dyDescent="0.2">
      <c r="P34386" s="75"/>
      <c r="Q34386" s="75"/>
      <c r="W34386" s="75"/>
      <c r="AD34386" s="77"/>
    </row>
    <row r="34387" spans="16:30" ht="4.5" customHeight="1" x14ac:dyDescent="0.2">
      <c r="P34387" s="75"/>
      <c r="Q34387" s="75"/>
      <c r="W34387" s="75"/>
      <c r="AD34387" s="77"/>
    </row>
    <row r="34388" spans="16:30" ht="4.5" customHeight="1" x14ac:dyDescent="0.2">
      <c r="P34388" s="75"/>
      <c r="Q34388" s="75"/>
      <c r="W34388" s="75"/>
      <c r="AD34388" s="77"/>
    </row>
    <row r="34389" spans="16:30" ht="4.5" customHeight="1" x14ac:dyDescent="0.2">
      <c r="P34389" s="75"/>
      <c r="Q34389" s="75"/>
      <c r="W34389" s="75"/>
      <c r="AD34389" s="77"/>
    </row>
    <row r="34390" spans="16:30" ht="4.5" customHeight="1" x14ac:dyDescent="0.2">
      <c r="P34390" s="75"/>
      <c r="Q34390" s="75"/>
      <c r="W34390" s="75"/>
      <c r="AD34390" s="77"/>
    </row>
    <row r="34391" spans="16:30" ht="4.5" customHeight="1" x14ac:dyDescent="0.2">
      <c r="P34391" s="75"/>
      <c r="Q34391" s="75"/>
      <c r="W34391" s="75"/>
      <c r="AD34391" s="77"/>
    </row>
    <row r="34392" spans="16:30" ht="4.5" customHeight="1" x14ac:dyDescent="0.2">
      <c r="P34392" s="75"/>
      <c r="Q34392" s="75"/>
      <c r="W34392" s="75"/>
      <c r="AD34392" s="77"/>
    </row>
    <row r="34393" spans="16:30" ht="4.5" customHeight="1" x14ac:dyDescent="0.2">
      <c r="P34393" s="75"/>
      <c r="Q34393" s="75"/>
      <c r="W34393" s="75"/>
      <c r="AD34393" s="77"/>
    </row>
    <row r="34394" spans="16:30" ht="4.5" customHeight="1" x14ac:dyDescent="0.2">
      <c r="P34394" s="75"/>
      <c r="Q34394" s="75"/>
      <c r="W34394" s="75"/>
      <c r="AD34394" s="77"/>
    </row>
    <row r="34395" spans="16:30" ht="4.5" customHeight="1" x14ac:dyDescent="0.2">
      <c r="P34395" s="75"/>
      <c r="Q34395" s="75"/>
      <c r="W34395" s="75"/>
      <c r="AD34395" s="77"/>
    </row>
    <row r="34396" spans="16:30" ht="4.5" customHeight="1" x14ac:dyDescent="0.2">
      <c r="P34396" s="75"/>
      <c r="Q34396" s="75"/>
      <c r="W34396" s="75"/>
      <c r="AD34396" s="77"/>
    </row>
    <row r="34397" spans="16:30" ht="4.5" customHeight="1" x14ac:dyDescent="0.2">
      <c r="P34397" s="75"/>
      <c r="Q34397" s="75"/>
      <c r="W34397" s="75"/>
      <c r="AD34397" s="77"/>
    </row>
    <row r="34398" spans="16:30" ht="4.5" customHeight="1" x14ac:dyDescent="0.2">
      <c r="P34398" s="75"/>
      <c r="Q34398" s="75"/>
      <c r="W34398" s="75"/>
      <c r="AD34398" s="77"/>
    </row>
    <row r="34399" spans="16:30" ht="4.5" customHeight="1" x14ac:dyDescent="0.2">
      <c r="P34399" s="75"/>
      <c r="Q34399" s="75"/>
      <c r="W34399" s="75"/>
      <c r="AD34399" s="77"/>
    </row>
    <row r="34400" spans="16:30" ht="4.5" customHeight="1" x14ac:dyDescent="0.2">
      <c r="P34400" s="75"/>
      <c r="Q34400" s="75"/>
      <c r="W34400" s="75"/>
      <c r="AD34400" s="77"/>
    </row>
    <row r="34401" spans="16:30" ht="4.5" customHeight="1" x14ac:dyDescent="0.2">
      <c r="P34401" s="75"/>
      <c r="Q34401" s="75"/>
      <c r="W34401" s="75"/>
      <c r="AD34401" s="77"/>
    </row>
    <row r="34402" spans="16:30" ht="4.5" customHeight="1" x14ac:dyDescent="0.2">
      <c r="P34402" s="75"/>
      <c r="Q34402" s="75"/>
      <c r="W34402" s="75"/>
      <c r="AD34402" s="77"/>
    </row>
    <row r="34403" spans="16:30" ht="4.5" customHeight="1" x14ac:dyDescent="0.2">
      <c r="P34403" s="75"/>
      <c r="Q34403" s="75"/>
      <c r="W34403" s="75"/>
      <c r="AD34403" s="77"/>
    </row>
    <row r="34404" spans="16:30" ht="4.5" customHeight="1" x14ac:dyDescent="0.2">
      <c r="P34404" s="75"/>
      <c r="Q34404" s="75"/>
      <c r="W34404" s="75"/>
      <c r="AD34404" s="77"/>
    </row>
    <row r="34405" spans="16:30" ht="4.5" customHeight="1" x14ac:dyDescent="0.2">
      <c r="P34405" s="75"/>
      <c r="Q34405" s="75"/>
      <c r="W34405" s="75"/>
      <c r="AD34405" s="77"/>
    </row>
    <row r="34406" spans="16:30" ht="4.5" customHeight="1" x14ac:dyDescent="0.2">
      <c r="P34406" s="75"/>
      <c r="Q34406" s="75"/>
      <c r="W34406" s="75"/>
      <c r="AD34406" s="77"/>
    </row>
    <row r="34407" spans="16:30" ht="4.5" customHeight="1" x14ac:dyDescent="0.2">
      <c r="P34407" s="75"/>
      <c r="Q34407" s="75"/>
      <c r="W34407" s="75"/>
      <c r="AD34407" s="77"/>
    </row>
    <row r="34408" spans="16:30" ht="4.5" customHeight="1" x14ac:dyDescent="0.2">
      <c r="P34408" s="75"/>
      <c r="Q34408" s="75"/>
      <c r="W34408" s="75"/>
      <c r="AD34408" s="77"/>
    </row>
    <row r="34409" spans="16:30" ht="4.5" customHeight="1" x14ac:dyDescent="0.2">
      <c r="P34409" s="75"/>
      <c r="Q34409" s="75"/>
      <c r="W34409" s="75"/>
      <c r="AD34409" s="77"/>
    </row>
    <row r="34410" spans="16:30" ht="4.5" customHeight="1" x14ac:dyDescent="0.2">
      <c r="P34410" s="75"/>
      <c r="Q34410" s="75"/>
      <c r="W34410" s="75"/>
      <c r="AD34410" s="77"/>
    </row>
    <row r="34411" spans="16:30" ht="4.5" customHeight="1" x14ac:dyDescent="0.2">
      <c r="P34411" s="75"/>
      <c r="Q34411" s="75"/>
      <c r="W34411" s="75"/>
      <c r="AD34411" s="77"/>
    </row>
    <row r="34412" spans="16:30" ht="4.5" customHeight="1" x14ac:dyDescent="0.2">
      <c r="P34412" s="75"/>
      <c r="Q34412" s="75"/>
      <c r="W34412" s="75"/>
      <c r="AD34412" s="77"/>
    </row>
    <row r="34413" spans="16:30" ht="4.5" customHeight="1" x14ac:dyDescent="0.2">
      <c r="P34413" s="75"/>
      <c r="Q34413" s="75"/>
      <c r="W34413" s="75"/>
      <c r="AD34413" s="77"/>
    </row>
    <row r="34414" spans="16:30" ht="4.5" customHeight="1" x14ac:dyDescent="0.2">
      <c r="P34414" s="75"/>
      <c r="Q34414" s="75"/>
      <c r="W34414" s="75"/>
      <c r="AD34414" s="77"/>
    </row>
    <row r="34415" spans="16:30" ht="4.5" customHeight="1" x14ac:dyDescent="0.2">
      <c r="P34415" s="75"/>
      <c r="Q34415" s="75"/>
      <c r="W34415" s="75"/>
      <c r="AD34415" s="77"/>
    </row>
    <row r="34416" spans="16:30" ht="4.5" customHeight="1" x14ac:dyDescent="0.2">
      <c r="P34416" s="75"/>
      <c r="Q34416" s="75"/>
      <c r="W34416" s="75"/>
      <c r="AD34416" s="77"/>
    </row>
    <row r="34417" spans="16:30" ht="4.5" customHeight="1" x14ac:dyDescent="0.2">
      <c r="P34417" s="75"/>
      <c r="Q34417" s="75"/>
      <c r="W34417" s="75"/>
      <c r="AD34417" s="77"/>
    </row>
    <row r="34418" spans="16:30" ht="4.5" customHeight="1" x14ac:dyDescent="0.2">
      <c r="P34418" s="75"/>
      <c r="Q34418" s="75"/>
      <c r="W34418" s="75"/>
      <c r="AD34418" s="77"/>
    </row>
    <row r="34419" spans="16:30" ht="4.5" customHeight="1" x14ac:dyDescent="0.2">
      <c r="P34419" s="75"/>
      <c r="Q34419" s="75"/>
      <c r="W34419" s="75"/>
      <c r="AD34419" s="77"/>
    </row>
    <row r="34420" spans="16:30" ht="4.5" customHeight="1" x14ac:dyDescent="0.2">
      <c r="P34420" s="75"/>
      <c r="Q34420" s="75"/>
      <c r="W34420" s="75"/>
      <c r="AD34420" s="77"/>
    </row>
    <row r="34421" spans="16:30" ht="4.5" customHeight="1" x14ac:dyDescent="0.2">
      <c r="P34421" s="75"/>
      <c r="Q34421" s="75"/>
      <c r="W34421" s="75"/>
      <c r="AD34421" s="77"/>
    </row>
    <row r="34422" spans="16:30" ht="4.5" customHeight="1" x14ac:dyDescent="0.2">
      <c r="P34422" s="75"/>
      <c r="Q34422" s="75"/>
      <c r="W34422" s="75"/>
      <c r="AD34422" s="77"/>
    </row>
    <row r="34423" spans="16:30" ht="4.5" customHeight="1" x14ac:dyDescent="0.2">
      <c r="P34423" s="75"/>
      <c r="Q34423" s="75"/>
      <c r="W34423" s="75"/>
      <c r="AD34423" s="77"/>
    </row>
    <row r="34424" spans="16:30" ht="4.5" customHeight="1" x14ac:dyDescent="0.2">
      <c r="P34424" s="75"/>
      <c r="Q34424" s="75"/>
      <c r="W34424" s="75"/>
      <c r="AD34424" s="77"/>
    </row>
    <row r="34425" spans="16:30" ht="4.5" customHeight="1" x14ac:dyDescent="0.2">
      <c r="P34425" s="75"/>
      <c r="Q34425" s="75"/>
      <c r="W34425" s="75"/>
      <c r="AD34425" s="77"/>
    </row>
    <row r="34426" spans="16:30" ht="4.5" customHeight="1" x14ac:dyDescent="0.2">
      <c r="P34426" s="75"/>
      <c r="Q34426" s="75"/>
      <c r="W34426" s="75"/>
      <c r="AD34426" s="77"/>
    </row>
    <row r="34427" spans="16:30" ht="4.5" customHeight="1" x14ac:dyDescent="0.2">
      <c r="P34427" s="75"/>
      <c r="Q34427" s="75"/>
      <c r="W34427" s="75"/>
      <c r="AD34427" s="77"/>
    </row>
    <row r="34428" spans="16:30" ht="4.5" customHeight="1" x14ac:dyDescent="0.2">
      <c r="P34428" s="75"/>
      <c r="Q34428" s="75"/>
      <c r="W34428" s="75"/>
      <c r="AD34428" s="77"/>
    </row>
    <row r="34429" spans="16:30" ht="4.5" customHeight="1" x14ac:dyDescent="0.2">
      <c r="P34429" s="75"/>
      <c r="Q34429" s="75"/>
      <c r="W34429" s="75"/>
      <c r="AD34429" s="77"/>
    </row>
    <row r="34430" spans="16:30" ht="4.5" customHeight="1" x14ac:dyDescent="0.2">
      <c r="P34430" s="75"/>
      <c r="Q34430" s="75"/>
      <c r="W34430" s="75"/>
      <c r="AD34430" s="77"/>
    </row>
    <row r="34431" spans="16:30" ht="4.5" customHeight="1" x14ac:dyDescent="0.2">
      <c r="P34431" s="75"/>
      <c r="Q34431" s="75"/>
      <c r="W34431" s="75"/>
      <c r="AD34431" s="77"/>
    </row>
    <row r="34432" spans="16:30" ht="4.5" customHeight="1" x14ac:dyDescent="0.2">
      <c r="P34432" s="75"/>
      <c r="Q34432" s="75"/>
      <c r="W34432" s="75"/>
      <c r="AD34432" s="77"/>
    </row>
    <row r="34433" spans="16:30" ht="4.5" customHeight="1" x14ac:dyDescent="0.2">
      <c r="P34433" s="75"/>
      <c r="Q34433" s="75"/>
      <c r="W34433" s="75"/>
      <c r="AD34433" s="77"/>
    </row>
    <row r="34434" spans="16:30" ht="4.5" customHeight="1" x14ac:dyDescent="0.2">
      <c r="P34434" s="75"/>
      <c r="Q34434" s="75"/>
      <c r="W34434" s="75"/>
      <c r="AD34434" s="77"/>
    </row>
    <row r="34435" spans="16:30" ht="4.5" customHeight="1" x14ac:dyDescent="0.2">
      <c r="P34435" s="75"/>
      <c r="Q34435" s="75"/>
      <c r="W34435" s="75"/>
      <c r="AD34435" s="77"/>
    </row>
    <row r="34436" spans="16:30" ht="4.5" customHeight="1" x14ac:dyDescent="0.2">
      <c r="P34436" s="75"/>
      <c r="Q34436" s="75"/>
      <c r="W34436" s="75"/>
      <c r="AD34436" s="77"/>
    </row>
    <row r="34437" spans="16:30" ht="4.5" customHeight="1" x14ac:dyDescent="0.2">
      <c r="P34437" s="75"/>
      <c r="Q34437" s="75"/>
      <c r="W34437" s="75"/>
      <c r="AD34437" s="77"/>
    </row>
    <row r="34438" spans="16:30" ht="4.5" customHeight="1" x14ac:dyDescent="0.2">
      <c r="P34438" s="75"/>
      <c r="Q34438" s="75"/>
      <c r="W34438" s="75"/>
      <c r="AD34438" s="77"/>
    </row>
    <row r="34439" spans="16:30" ht="4.5" customHeight="1" x14ac:dyDescent="0.2">
      <c r="P34439" s="75"/>
      <c r="Q34439" s="75"/>
      <c r="W34439" s="75"/>
      <c r="AD34439" s="77"/>
    </row>
    <row r="34440" spans="16:30" ht="4.5" customHeight="1" x14ac:dyDescent="0.2">
      <c r="P34440" s="75"/>
      <c r="Q34440" s="75"/>
      <c r="W34440" s="75"/>
      <c r="AD34440" s="77"/>
    </row>
    <row r="34441" spans="16:30" ht="4.5" customHeight="1" x14ac:dyDescent="0.2">
      <c r="P34441" s="75"/>
      <c r="Q34441" s="75"/>
      <c r="W34441" s="75"/>
      <c r="AD34441" s="77"/>
    </row>
    <row r="34442" spans="16:30" ht="4.5" customHeight="1" x14ac:dyDescent="0.2">
      <c r="P34442" s="75"/>
      <c r="Q34442" s="75"/>
      <c r="W34442" s="75"/>
      <c r="AD34442" s="77"/>
    </row>
    <row r="34443" spans="16:30" ht="4.5" customHeight="1" x14ac:dyDescent="0.2">
      <c r="P34443" s="75"/>
      <c r="Q34443" s="75"/>
      <c r="W34443" s="75"/>
      <c r="AD34443" s="77"/>
    </row>
    <row r="34444" spans="16:30" ht="4.5" customHeight="1" x14ac:dyDescent="0.2">
      <c r="P34444" s="75"/>
      <c r="Q34444" s="75"/>
      <c r="W34444" s="75"/>
      <c r="AD34444" s="77"/>
    </row>
    <row r="34445" spans="16:30" ht="4.5" customHeight="1" x14ac:dyDescent="0.2">
      <c r="P34445" s="75"/>
      <c r="Q34445" s="75"/>
      <c r="W34445" s="75"/>
      <c r="AD34445" s="77"/>
    </row>
    <row r="34446" spans="16:30" ht="4.5" customHeight="1" x14ac:dyDescent="0.2">
      <c r="P34446" s="75"/>
      <c r="Q34446" s="75"/>
      <c r="W34446" s="75"/>
      <c r="AD34446" s="77"/>
    </row>
    <row r="34447" spans="16:30" ht="4.5" customHeight="1" x14ac:dyDescent="0.2">
      <c r="P34447" s="75"/>
      <c r="Q34447" s="75"/>
      <c r="W34447" s="75"/>
      <c r="AD34447" s="77"/>
    </row>
    <row r="34448" spans="16:30" ht="4.5" customHeight="1" x14ac:dyDescent="0.2">
      <c r="P34448" s="75"/>
      <c r="Q34448" s="75"/>
      <c r="W34448" s="75"/>
      <c r="AD34448" s="77"/>
    </row>
    <row r="34449" spans="16:30" ht="4.5" customHeight="1" x14ac:dyDescent="0.2">
      <c r="P34449" s="75"/>
      <c r="Q34449" s="75"/>
      <c r="W34449" s="75"/>
      <c r="AD34449" s="77"/>
    </row>
    <row r="34450" spans="16:30" ht="4.5" customHeight="1" x14ac:dyDescent="0.2">
      <c r="P34450" s="75"/>
      <c r="Q34450" s="75"/>
      <c r="W34450" s="75"/>
      <c r="AD34450" s="77"/>
    </row>
    <row r="34451" spans="16:30" ht="4.5" customHeight="1" x14ac:dyDescent="0.2">
      <c r="P34451" s="75"/>
      <c r="Q34451" s="75"/>
      <c r="W34451" s="75"/>
      <c r="AD34451" s="77"/>
    </row>
    <row r="34452" spans="16:30" ht="4.5" customHeight="1" x14ac:dyDescent="0.2">
      <c r="P34452" s="75"/>
      <c r="Q34452" s="75"/>
      <c r="W34452" s="75"/>
      <c r="AD34452" s="77"/>
    </row>
    <row r="34453" spans="16:30" ht="4.5" customHeight="1" x14ac:dyDescent="0.2">
      <c r="P34453" s="75"/>
      <c r="Q34453" s="75"/>
      <c r="W34453" s="75"/>
      <c r="AD34453" s="77"/>
    </row>
    <row r="34454" spans="16:30" ht="4.5" customHeight="1" x14ac:dyDescent="0.2">
      <c r="P34454" s="75"/>
      <c r="Q34454" s="75"/>
      <c r="W34454" s="75"/>
      <c r="AD34454" s="77"/>
    </row>
    <row r="34455" spans="16:30" ht="4.5" customHeight="1" x14ac:dyDescent="0.2">
      <c r="P34455" s="75"/>
      <c r="Q34455" s="75"/>
      <c r="W34455" s="75"/>
      <c r="AD34455" s="77"/>
    </row>
    <row r="34456" spans="16:30" ht="4.5" customHeight="1" x14ac:dyDescent="0.2">
      <c r="P34456" s="75"/>
      <c r="Q34456" s="75"/>
      <c r="W34456" s="75"/>
      <c r="AD34456" s="77"/>
    </row>
    <row r="34457" spans="16:30" ht="4.5" customHeight="1" x14ac:dyDescent="0.2">
      <c r="P34457" s="75"/>
      <c r="Q34457" s="75"/>
      <c r="W34457" s="75"/>
      <c r="AD34457" s="77"/>
    </row>
    <row r="34458" spans="16:30" ht="4.5" customHeight="1" x14ac:dyDescent="0.2">
      <c r="P34458" s="75"/>
      <c r="Q34458" s="75"/>
      <c r="W34458" s="75"/>
      <c r="AD34458" s="77"/>
    </row>
    <row r="34459" spans="16:30" ht="4.5" customHeight="1" x14ac:dyDescent="0.2">
      <c r="P34459" s="75"/>
      <c r="Q34459" s="75"/>
      <c r="W34459" s="75"/>
      <c r="AD34459" s="77"/>
    </row>
    <row r="34460" spans="16:30" ht="4.5" customHeight="1" x14ac:dyDescent="0.2">
      <c r="P34460" s="75"/>
      <c r="Q34460" s="75"/>
      <c r="W34460" s="75"/>
      <c r="AD34460" s="77"/>
    </row>
    <row r="34461" spans="16:30" ht="4.5" customHeight="1" x14ac:dyDescent="0.2">
      <c r="P34461" s="75"/>
      <c r="Q34461" s="75"/>
      <c r="W34461" s="75"/>
      <c r="AD34461" s="77"/>
    </row>
    <row r="34462" spans="16:30" ht="4.5" customHeight="1" x14ac:dyDescent="0.2">
      <c r="P34462" s="75"/>
      <c r="Q34462" s="75"/>
      <c r="W34462" s="75"/>
      <c r="AD34462" s="77"/>
    </row>
    <row r="34463" spans="16:30" ht="4.5" customHeight="1" x14ac:dyDescent="0.2">
      <c r="P34463" s="75"/>
      <c r="Q34463" s="75"/>
      <c r="W34463" s="75"/>
      <c r="AD34463" s="77"/>
    </row>
    <row r="34464" spans="16:30" ht="4.5" customHeight="1" x14ac:dyDescent="0.2">
      <c r="P34464" s="75"/>
      <c r="Q34464" s="75"/>
      <c r="W34464" s="75"/>
      <c r="AD34464" s="77"/>
    </row>
    <row r="34465" spans="16:30" ht="4.5" customHeight="1" x14ac:dyDescent="0.2">
      <c r="P34465" s="75"/>
      <c r="Q34465" s="75"/>
      <c r="W34465" s="75"/>
      <c r="AD34465" s="77"/>
    </row>
    <row r="34466" spans="16:30" ht="4.5" customHeight="1" x14ac:dyDescent="0.2">
      <c r="P34466" s="75"/>
      <c r="Q34466" s="75"/>
      <c r="W34466" s="75"/>
      <c r="AD34466" s="77"/>
    </row>
    <row r="34467" spans="16:30" ht="4.5" customHeight="1" x14ac:dyDescent="0.2">
      <c r="P34467" s="75"/>
      <c r="Q34467" s="75"/>
      <c r="W34467" s="75"/>
      <c r="AD34467" s="77"/>
    </row>
    <row r="34468" spans="16:30" ht="4.5" customHeight="1" x14ac:dyDescent="0.2">
      <c r="P34468" s="75"/>
      <c r="Q34468" s="75"/>
      <c r="W34468" s="75"/>
      <c r="AD34468" s="77"/>
    </row>
    <row r="34469" spans="16:30" ht="4.5" customHeight="1" x14ac:dyDescent="0.2">
      <c r="P34469" s="75"/>
      <c r="Q34469" s="75"/>
      <c r="W34469" s="75"/>
      <c r="AD34469" s="77"/>
    </row>
    <row r="34470" spans="16:30" ht="4.5" customHeight="1" x14ac:dyDescent="0.2">
      <c r="P34470" s="75"/>
      <c r="Q34470" s="75"/>
      <c r="W34470" s="75"/>
      <c r="AD34470" s="77"/>
    </row>
    <row r="34471" spans="16:30" ht="4.5" customHeight="1" x14ac:dyDescent="0.2">
      <c r="P34471" s="75"/>
      <c r="Q34471" s="75"/>
      <c r="W34471" s="75"/>
      <c r="AD34471" s="77"/>
    </row>
    <row r="34472" spans="16:30" ht="4.5" customHeight="1" x14ac:dyDescent="0.2">
      <c r="P34472" s="75"/>
      <c r="Q34472" s="75"/>
      <c r="W34472" s="75"/>
      <c r="AD34472" s="77"/>
    </row>
    <row r="34473" spans="16:30" ht="4.5" customHeight="1" x14ac:dyDescent="0.2">
      <c r="P34473" s="75"/>
      <c r="Q34473" s="75"/>
      <c r="W34473" s="75"/>
      <c r="AD34473" s="77"/>
    </row>
    <row r="34474" spans="16:30" ht="4.5" customHeight="1" x14ac:dyDescent="0.2">
      <c r="P34474" s="75"/>
      <c r="Q34474" s="75"/>
      <c r="W34474" s="75"/>
      <c r="AD34474" s="77"/>
    </row>
    <row r="34475" spans="16:30" ht="4.5" customHeight="1" x14ac:dyDescent="0.2">
      <c r="P34475" s="75"/>
      <c r="Q34475" s="75"/>
      <c r="W34475" s="75"/>
      <c r="AD34475" s="77"/>
    </row>
    <row r="34476" spans="16:30" ht="4.5" customHeight="1" x14ac:dyDescent="0.2">
      <c r="P34476" s="75"/>
      <c r="Q34476" s="75"/>
      <c r="W34476" s="75"/>
      <c r="AD34476" s="77"/>
    </row>
    <row r="34477" spans="16:30" ht="4.5" customHeight="1" x14ac:dyDescent="0.2">
      <c r="P34477" s="75"/>
      <c r="Q34477" s="75"/>
      <c r="W34477" s="75"/>
      <c r="AD34477" s="77"/>
    </row>
    <row r="34478" spans="16:30" ht="4.5" customHeight="1" x14ac:dyDescent="0.2">
      <c r="P34478" s="75"/>
      <c r="Q34478" s="75"/>
      <c r="W34478" s="75"/>
      <c r="AD34478" s="77"/>
    </row>
    <row r="34479" spans="16:30" ht="4.5" customHeight="1" x14ac:dyDescent="0.2">
      <c r="P34479" s="75"/>
      <c r="Q34479" s="75"/>
      <c r="W34479" s="75"/>
      <c r="AD34479" s="77"/>
    </row>
    <row r="34480" spans="16:30" ht="4.5" customHeight="1" x14ac:dyDescent="0.2">
      <c r="P34480" s="75"/>
      <c r="Q34480" s="75"/>
      <c r="W34480" s="75"/>
      <c r="AD34480" s="77"/>
    </row>
    <row r="34481" spans="16:30" ht="4.5" customHeight="1" x14ac:dyDescent="0.2">
      <c r="P34481" s="75"/>
      <c r="Q34481" s="75"/>
      <c r="W34481" s="75"/>
      <c r="AD34481" s="77"/>
    </row>
    <row r="34482" spans="16:30" ht="4.5" customHeight="1" x14ac:dyDescent="0.2">
      <c r="P34482" s="75"/>
      <c r="Q34482" s="75"/>
      <c r="W34482" s="75"/>
      <c r="AD34482" s="77"/>
    </row>
    <row r="34483" spans="16:30" ht="4.5" customHeight="1" x14ac:dyDescent="0.2">
      <c r="P34483" s="75"/>
      <c r="Q34483" s="75"/>
      <c r="W34483" s="75"/>
      <c r="AD34483" s="77"/>
    </row>
    <row r="34484" spans="16:30" ht="4.5" customHeight="1" x14ac:dyDescent="0.2">
      <c r="P34484" s="75"/>
      <c r="Q34484" s="75"/>
      <c r="W34484" s="75"/>
      <c r="AD34484" s="77"/>
    </row>
    <row r="34485" spans="16:30" ht="4.5" customHeight="1" x14ac:dyDescent="0.2">
      <c r="P34485" s="75"/>
      <c r="Q34485" s="75"/>
      <c r="W34485" s="75"/>
      <c r="AD34485" s="77"/>
    </row>
    <row r="34486" spans="16:30" ht="4.5" customHeight="1" x14ac:dyDescent="0.2">
      <c r="P34486" s="75"/>
      <c r="Q34486" s="75"/>
      <c r="W34486" s="75"/>
      <c r="AD34486" s="77"/>
    </row>
    <row r="34487" spans="16:30" ht="4.5" customHeight="1" x14ac:dyDescent="0.2">
      <c r="P34487" s="75"/>
      <c r="Q34487" s="75"/>
      <c r="W34487" s="75"/>
      <c r="AD34487" s="77"/>
    </row>
    <row r="34488" spans="16:30" ht="4.5" customHeight="1" x14ac:dyDescent="0.2">
      <c r="P34488" s="75"/>
      <c r="Q34488" s="75"/>
      <c r="W34488" s="75"/>
      <c r="AD34488" s="77"/>
    </row>
    <row r="34489" spans="16:30" ht="4.5" customHeight="1" x14ac:dyDescent="0.2">
      <c r="P34489" s="75"/>
      <c r="Q34489" s="75"/>
      <c r="W34489" s="75"/>
      <c r="AD34489" s="77"/>
    </row>
    <row r="34490" spans="16:30" ht="4.5" customHeight="1" x14ac:dyDescent="0.2">
      <c r="P34490" s="75"/>
      <c r="Q34490" s="75"/>
      <c r="W34490" s="75"/>
      <c r="AD34490" s="77"/>
    </row>
    <row r="34491" spans="16:30" ht="4.5" customHeight="1" x14ac:dyDescent="0.2">
      <c r="P34491" s="75"/>
      <c r="Q34491" s="75"/>
      <c r="W34491" s="75"/>
      <c r="AD34491" s="77"/>
    </row>
    <row r="34492" spans="16:30" ht="4.5" customHeight="1" x14ac:dyDescent="0.2">
      <c r="P34492" s="75"/>
      <c r="Q34492" s="75"/>
      <c r="W34492" s="75"/>
      <c r="AD34492" s="77"/>
    </row>
    <row r="34493" spans="16:30" ht="4.5" customHeight="1" x14ac:dyDescent="0.2">
      <c r="P34493" s="75"/>
      <c r="Q34493" s="75"/>
      <c r="W34493" s="75"/>
      <c r="AD34493" s="77"/>
    </row>
    <row r="34494" spans="16:30" ht="4.5" customHeight="1" x14ac:dyDescent="0.2">
      <c r="P34494" s="75"/>
      <c r="Q34494" s="75"/>
      <c r="W34494" s="75"/>
      <c r="AD34494" s="77"/>
    </row>
    <row r="34495" spans="16:30" ht="4.5" customHeight="1" x14ac:dyDescent="0.2">
      <c r="P34495" s="75"/>
      <c r="Q34495" s="75"/>
      <c r="W34495" s="75"/>
      <c r="AD34495" s="77"/>
    </row>
    <row r="34496" spans="16:30" ht="4.5" customHeight="1" x14ac:dyDescent="0.2">
      <c r="P34496" s="75"/>
      <c r="Q34496" s="75"/>
      <c r="W34496" s="75"/>
      <c r="AD34496" s="77"/>
    </row>
    <row r="34497" spans="16:30" ht="4.5" customHeight="1" x14ac:dyDescent="0.2">
      <c r="P34497" s="75"/>
      <c r="Q34497" s="75"/>
      <c r="W34497" s="75"/>
      <c r="AD34497" s="77"/>
    </row>
    <row r="34498" spans="16:30" ht="4.5" customHeight="1" x14ac:dyDescent="0.2">
      <c r="P34498" s="75"/>
      <c r="Q34498" s="75"/>
      <c r="W34498" s="75"/>
      <c r="AD34498" s="77"/>
    </row>
    <row r="34499" spans="16:30" ht="4.5" customHeight="1" x14ac:dyDescent="0.2">
      <c r="P34499" s="75"/>
      <c r="Q34499" s="75"/>
      <c r="W34499" s="75"/>
      <c r="AD34499" s="77"/>
    </row>
    <row r="34500" spans="16:30" ht="4.5" customHeight="1" x14ac:dyDescent="0.2">
      <c r="P34500" s="75"/>
      <c r="Q34500" s="75"/>
      <c r="W34500" s="75"/>
      <c r="AD34500" s="77"/>
    </row>
    <row r="34501" spans="16:30" ht="4.5" customHeight="1" x14ac:dyDescent="0.2">
      <c r="P34501" s="75"/>
      <c r="Q34501" s="75"/>
      <c r="W34501" s="75"/>
      <c r="AD34501" s="77"/>
    </row>
    <row r="34502" spans="16:30" ht="4.5" customHeight="1" x14ac:dyDescent="0.2">
      <c r="P34502" s="75"/>
      <c r="Q34502" s="75"/>
      <c r="W34502" s="75"/>
      <c r="AD34502" s="77"/>
    </row>
    <row r="34503" spans="16:30" ht="4.5" customHeight="1" x14ac:dyDescent="0.2">
      <c r="P34503" s="75"/>
      <c r="Q34503" s="75"/>
      <c r="W34503" s="75"/>
      <c r="AD34503" s="77"/>
    </row>
    <row r="34504" spans="16:30" ht="4.5" customHeight="1" x14ac:dyDescent="0.2">
      <c r="P34504" s="75"/>
      <c r="Q34504" s="75"/>
      <c r="W34504" s="75"/>
      <c r="AD34504" s="77"/>
    </row>
    <row r="34505" spans="16:30" ht="4.5" customHeight="1" x14ac:dyDescent="0.2">
      <c r="P34505" s="75"/>
      <c r="Q34505" s="75"/>
      <c r="W34505" s="75"/>
      <c r="AD34505" s="77"/>
    </row>
    <row r="34506" spans="16:30" ht="4.5" customHeight="1" x14ac:dyDescent="0.2">
      <c r="P34506" s="75"/>
      <c r="Q34506" s="75"/>
      <c r="W34506" s="75"/>
      <c r="AD34506" s="77"/>
    </row>
    <row r="34507" spans="16:30" ht="4.5" customHeight="1" x14ac:dyDescent="0.2">
      <c r="P34507" s="75"/>
      <c r="Q34507" s="75"/>
      <c r="W34507" s="75"/>
      <c r="AD34507" s="77"/>
    </row>
    <row r="34508" spans="16:30" ht="4.5" customHeight="1" x14ac:dyDescent="0.2">
      <c r="P34508" s="75"/>
      <c r="Q34508" s="75"/>
      <c r="W34508" s="75"/>
      <c r="AD34508" s="77"/>
    </row>
    <row r="34509" spans="16:30" ht="4.5" customHeight="1" x14ac:dyDescent="0.2">
      <c r="P34509" s="75"/>
      <c r="Q34509" s="75"/>
      <c r="W34509" s="75"/>
      <c r="AD34509" s="77"/>
    </row>
    <row r="34510" spans="16:30" ht="4.5" customHeight="1" x14ac:dyDescent="0.2">
      <c r="P34510" s="75"/>
      <c r="Q34510" s="75"/>
      <c r="W34510" s="75"/>
      <c r="AD34510" s="77"/>
    </row>
    <row r="34511" spans="16:30" ht="4.5" customHeight="1" x14ac:dyDescent="0.2">
      <c r="P34511" s="75"/>
      <c r="Q34511" s="75"/>
      <c r="W34511" s="75"/>
      <c r="AD34511" s="77"/>
    </row>
    <row r="34512" spans="16:30" ht="4.5" customHeight="1" x14ac:dyDescent="0.2">
      <c r="P34512" s="75"/>
      <c r="Q34512" s="75"/>
      <c r="W34512" s="75"/>
      <c r="AD34512" s="77"/>
    </row>
    <row r="34513" spans="16:30" ht="4.5" customHeight="1" x14ac:dyDescent="0.2">
      <c r="P34513" s="75"/>
      <c r="Q34513" s="75"/>
      <c r="W34513" s="75"/>
      <c r="AD34513" s="77"/>
    </row>
    <row r="34514" spans="16:30" ht="4.5" customHeight="1" x14ac:dyDescent="0.2">
      <c r="P34514" s="75"/>
      <c r="Q34514" s="75"/>
      <c r="W34514" s="75"/>
      <c r="AD34514" s="77"/>
    </row>
    <row r="34515" spans="16:30" ht="4.5" customHeight="1" x14ac:dyDescent="0.2">
      <c r="P34515" s="75"/>
      <c r="Q34515" s="75"/>
      <c r="W34515" s="75"/>
      <c r="AD34515" s="77"/>
    </row>
    <row r="34516" spans="16:30" ht="4.5" customHeight="1" x14ac:dyDescent="0.2">
      <c r="P34516" s="75"/>
      <c r="Q34516" s="75"/>
      <c r="W34516" s="75"/>
      <c r="AD34516" s="77"/>
    </row>
    <row r="34517" spans="16:30" ht="4.5" customHeight="1" x14ac:dyDescent="0.2">
      <c r="P34517" s="75"/>
      <c r="Q34517" s="75"/>
      <c r="W34517" s="75"/>
      <c r="AD34517" s="77"/>
    </row>
    <row r="34518" spans="16:30" ht="4.5" customHeight="1" x14ac:dyDescent="0.2">
      <c r="P34518" s="75"/>
      <c r="Q34518" s="75"/>
      <c r="W34518" s="75"/>
      <c r="AD34518" s="77"/>
    </row>
    <row r="34519" spans="16:30" ht="4.5" customHeight="1" x14ac:dyDescent="0.2">
      <c r="P34519" s="75"/>
      <c r="Q34519" s="75"/>
      <c r="W34519" s="75"/>
      <c r="AD34519" s="77"/>
    </row>
    <row r="34520" spans="16:30" ht="4.5" customHeight="1" x14ac:dyDescent="0.2">
      <c r="P34520" s="75"/>
      <c r="Q34520" s="75"/>
      <c r="W34520" s="75"/>
      <c r="AD34520" s="77"/>
    </row>
    <row r="34521" spans="16:30" ht="4.5" customHeight="1" x14ac:dyDescent="0.2">
      <c r="P34521" s="75"/>
      <c r="Q34521" s="75"/>
      <c r="W34521" s="75"/>
      <c r="AD34521" s="77"/>
    </row>
    <row r="34522" spans="16:30" ht="4.5" customHeight="1" x14ac:dyDescent="0.2">
      <c r="P34522" s="75"/>
      <c r="Q34522" s="75"/>
      <c r="W34522" s="75"/>
      <c r="AD34522" s="77"/>
    </row>
    <row r="34523" spans="16:30" ht="4.5" customHeight="1" x14ac:dyDescent="0.2">
      <c r="P34523" s="75"/>
      <c r="Q34523" s="75"/>
      <c r="W34523" s="75"/>
      <c r="AD34523" s="77"/>
    </row>
    <row r="34524" spans="16:30" ht="4.5" customHeight="1" x14ac:dyDescent="0.2">
      <c r="P34524" s="75"/>
      <c r="Q34524" s="75"/>
      <c r="W34524" s="75"/>
      <c r="AD34524" s="77"/>
    </row>
    <row r="34525" spans="16:30" ht="4.5" customHeight="1" x14ac:dyDescent="0.2">
      <c r="P34525" s="75"/>
      <c r="Q34525" s="75"/>
      <c r="W34525" s="75"/>
      <c r="AD34525" s="77"/>
    </row>
    <row r="34526" spans="16:30" ht="4.5" customHeight="1" x14ac:dyDescent="0.2">
      <c r="P34526" s="75"/>
      <c r="Q34526" s="75"/>
      <c r="W34526" s="75"/>
      <c r="AD34526" s="77"/>
    </row>
    <row r="34527" spans="16:30" ht="4.5" customHeight="1" x14ac:dyDescent="0.2">
      <c r="P34527" s="75"/>
      <c r="Q34527" s="75"/>
      <c r="W34527" s="75"/>
      <c r="AD34527" s="77"/>
    </row>
    <row r="34528" spans="16:30" ht="4.5" customHeight="1" x14ac:dyDescent="0.2">
      <c r="P34528" s="75"/>
      <c r="Q34528" s="75"/>
      <c r="W34528" s="75"/>
      <c r="AD34528" s="77"/>
    </row>
    <row r="34529" spans="16:30" ht="4.5" customHeight="1" x14ac:dyDescent="0.2">
      <c r="P34529" s="75"/>
      <c r="Q34529" s="75"/>
      <c r="W34529" s="75"/>
      <c r="AD34529" s="77"/>
    </row>
    <row r="34530" spans="16:30" ht="4.5" customHeight="1" x14ac:dyDescent="0.2">
      <c r="P34530" s="75"/>
      <c r="Q34530" s="75"/>
      <c r="W34530" s="75"/>
      <c r="AD34530" s="77"/>
    </row>
    <row r="34531" spans="16:30" ht="4.5" customHeight="1" x14ac:dyDescent="0.2">
      <c r="P34531" s="75"/>
      <c r="Q34531" s="75"/>
      <c r="W34531" s="75"/>
      <c r="AD34531" s="77"/>
    </row>
    <row r="34532" spans="16:30" ht="4.5" customHeight="1" x14ac:dyDescent="0.2">
      <c r="P34532" s="75"/>
      <c r="Q34532" s="75"/>
      <c r="W34532" s="75"/>
      <c r="AD34532" s="77"/>
    </row>
    <row r="34533" spans="16:30" ht="4.5" customHeight="1" x14ac:dyDescent="0.2">
      <c r="P34533" s="75"/>
      <c r="Q34533" s="75"/>
      <c r="W34533" s="75"/>
      <c r="AD34533" s="77"/>
    </row>
    <row r="34534" spans="16:30" ht="4.5" customHeight="1" x14ac:dyDescent="0.2">
      <c r="P34534" s="75"/>
      <c r="Q34534" s="75"/>
      <c r="W34534" s="75"/>
      <c r="AD34534" s="77"/>
    </row>
    <row r="34535" spans="16:30" ht="4.5" customHeight="1" x14ac:dyDescent="0.2">
      <c r="P34535" s="75"/>
      <c r="Q34535" s="75"/>
      <c r="W34535" s="75"/>
      <c r="AD34535" s="77"/>
    </row>
    <row r="34536" spans="16:30" ht="4.5" customHeight="1" x14ac:dyDescent="0.2">
      <c r="P34536" s="75"/>
      <c r="Q34536" s="75"/>
      <c r="W34536" s="75"/>
      <c r="AD34536" s="77"/>
    </row>
    <row r="34537" spans="16:30" ht="4.5" customHeight="1" x14ac:dyDescent="0.2">
      <c r="P34537" s="75"/>
      <c r="Q34537" s="75"/>
      <c r="W34537" s="75"/>
      <c r="AD34537" s="77"/>
    </row>
    <row r="34538" spans="16:30" ht="4.5" customHeight="1" x14ac:dyDescent="0.2">
      <c r="P34538" s="75"/>
      <c r="Q34538" s="75"/>
      <c r="W34538" s="75"/>
      <c r="AD34538" s="77"/>
    </row>
    <row r="34539" spans="16:30" ht="4.5" customHeight="1" x14ac:dyDescent="0.2">
      <c r="P34539" s="75"/>
      <c r="Q34539" s="75"/>
      <c r="W34539" s="75"/>
      <c r="AD34539" s="77"/>
    </row>
    <row r="34540" spans="16:30" ht="4.5" customHeight="1" x14ac:dyDescent="0.2">
      <c r="P34540" s="75"/>
      <c r="Q34540" s="75"/>
      <c r="W34540" s="75"/>
      <c r="AD34540" s="77"/>
    </row>
    <row r="34541" spans="16:30" ht="4.5" customHeight="1" x14ac:dyDescent="0.2">
      <c r="P34541" s="75"/>
      <c r="Q34541" s="75"/>
      <c r="W34541" s="75"/>
      <c r="AD34541" s="77"/>
    </row>
    <row r="34542" spans="16:30" ht="4.5" customHeight="1" x14ac:dyDescent="0.2">
      <c r="P34542" s="75"/>
      <c r="Q34542" s="75"/>
      <c r="W34542" s="75"/>
      <c r="AD34542" s="77"/>
    </row>
    <row r="34543" spans="16:30" ht="4.5" customHeight="1" x14ac:dyDescent="0.2">
      <c r="P34543" s="75"/>
      <c r="Q34543" s="75"/>
      <c r="W34543" s="75"/>
      <c r="AD34543" s="77"/>
    </row>
    <row r="34544" spans="16:30" ht="4.5" customHeight="1" x14ac:dyDescent="0.2">
      <c r="P34544" s="75"/>
      <c r="Q34544" s="75"/>
      <c r="W34544" s="75"/>
      <c r="AD34544" s="77"/>
    </row>
    <row r="34545" spans="16:30" ht="4.5" customHeight="1" x14ac:dyDescent="0.2">
      <c r="P34545" s="75"/>
      <c r="Q34545" s="75"/>
      <c r="W34545" s="75"/>
      <c r="AD34545" s="77"/>
    </row>
    <row r="34546" spans="16:30" ht="4.5" customHeight="1" x14ac:dyDescent="0.2">
      <c r="P34546" s="75"/>
      <c r="Q34546" s="75"/>
      <c r="W34546" s="75"/>
      <c r="AD34546" s="77"/>
    </row>
    <row r="34547" spans="16:30" ht="4.5" customHeight="1" x14ac:dyDescent="0.2">
      <c r="P34547" s="75"/>
      <c r="Q34547" s="75"/>
      <c r="W34547" s="75"/>
      <c r="AD34547" s="77"/>
    </row>
    <row r="34548" spans="16:30" ht="4.5" customHeight="1" x14ac:dyDescent="0.2">
      <c r="P34548" s="75"/>
      <c r="Q34548" s="75"/>
      <c r="W34548" s="75"/>
      <c r="AD34548" s="77"/>
    </row>
    <row r="34549" spans="16:30" ht="4.5" customHeight="1" x14ac:dyDescent="0.2">
      <c r="P34549" s="75"/>
      <c r="Q34549" s="75"/>
      <c r="W34549" s="75"/>
      <c r="AD34549" s="77"/>
    </row>
    <row r="34550" spans="16:30" ht="4.5" customHeight="1" x14ac:dyDescent="0.2">
      <c r="P34550" s="75"/>
      <c r="Q34550" s="75"/>
      <c r="W34550" s="75"/>
      <c r="AD34550" s="77"/>
    </row>
    <row r="34551" spans="16:30" ht="4.5" customHeight="1" x14ac:dyDescent="0.2">
      <c r="P34551" s="75"/>
      <c r="Q34551" s="75"/>
      <c r="W34551" s="75"/>
      <c r="AD34551" s="77"/>
    </row>
    <row r="34552" spans="16:30" ht="4.5" customHeight="1" x14ac:dyDescent="0.2">
      <c r="P34552" s="75"/>
      <c r="Q34552" s="75"/>
      <c r="W34552" s="75"/>
      <c r="AD34552" s="77"/>
    </row>
    <row r="34553" spans="16:30" ht="4.5" customHeight="1" x14ac:dyDescent="0.2">
      <c r="P34553" s="75"/>
      <c r="Q34553" s="75"/>
      <c r="W34553" s="75"/>
      <c r="AD34553" s="77"/>
    </row>
    <row r="34554" spans="16:30" ht="4.5" customHeight="1" x14ac:dyDescent="0.2">
      <c r="P34554" s="75"/>
      <c r="Q34554" s="75"/>
      <c r="W34554" s="75"/>
      <c r="AD34554" s="77"/>
    </row>
    <row r="34555" spans="16:30" ht="4.5" customHeight="1" x14ac:dyDescent="0.2">
      <c r="P34555" s="75"/>
      <c r="Q34555" s="75"/>
      <c r="W34555" s="75"/>
      <c r="AD34555" s="77"/>
    </row>
    <row r="34556" spans="16:30" ht="4.5" customHeight="1" x14ac:dyDescent="0.2">
      <c r="P34556" s="75"/>
      <c r="Q34556" s="75"/>
      <c r="W34556" s="75"/>
      <c r="AD34556" s="77"/>
    </row>
    <row r="34557" spans="16:30" ht="4.5" customHeight="1" x14ac:dyDescent="0.2">
      <c r="P34557" s="75"/>
      <c r="Q34557" s="75"/>
      <c r="W34557" s="75"/>
      <c r="AD34557" s="77"/>
    </row>
    <row r="34558" spans="16:30" ht="4.5" customHeight="1" x14ac:dyDescent="0.2">
      <c r="P34558" s="75"/>
      <c r="Q34558" s="75"/>
      <c r="W34558" s="75"/>
      <c r="AD34558" s="77"/>
    </row>
    <row r="34559" spans="16:30" ht="4.5" customHeight="1" x14ac:dyDescent="0.2">
      <c r="P34559" s="75"/>
      <c r="Q34559" s="75"/>
      <c r="W34559" s="75"/>
      <c r="AD34559" s="77"/>
    </row>
    <row r="34560" spans="16:30" ht="4.5" customHeight="1" x14ac:dyDescent="0.2">
      <c r="P34560" s="75"/>
      <c r="Q34560" s="75"/>
      <c r="W34560" s="75"/>
      <c r="AD34560" s="77"/>
    </row>
    <row r="34561" spans="16:30" ht="4.5" customHeight="1" x14ac:dyDescent="0.2">
      <c r="P34561" s="75"/>
      <c r="Q34561" s="75"/>
      <c r="W34561" s="75"/>
      <c r="AD34561" s="77"/>
    </row>
    <row r="34562" spans="16:30" ht="4.5" customHeight="1" x14ac:dyDescent="0.2">
      <c r="P34562" s="75"/>
      <c r="Q34562" s="75"/>
      <c r="W34562" s="75"/>
      <c r="AD34562" s="77"/>
    </row>
    <row r="34563" spans="16:30" ht="4.5" customHeight="1" x14ac:dyDescent="0.2">
      <c r="P34563" s="75"/>
      <c r="Q34563" s="75"/>
      <c r="W34563" s="75"/>
      <c r="AD34563" s="77"/>
    </row>
    <row r="34564" spans="16:30" ht="4.5" customHeight="1" x14ac:dyDescent="0.2">
      <c r="P34564" s="75"/>
      <c r="Q34564" s="75"/>
      <c r="W34564" s="75"/>
      <c r="AD34564" s="77"/>
    </row>
    <row r="34565" spans="16:30" ht="4.5" customHeight="1" x14ac:dyDescent="0.2">
      <c r="P34565" s="75"/>
      <c r="Q34565" s="75"/>
      <c r="W34565" s="75"/>
      <c r="AD34565" s="77"/>
    </row>
    <row r="34566" spans="16:30" ht="4.5" customHeight="1" x14ac:dyDescent="0.2">
      <c r="P34566" s="75"/>
      <c r="Q34566" s="75"/>
      <c r="W34566" s="75"/>
      <c r="AD34566" s="77"/>
    </row>
    <row r="34567" spans="16:30" ht="4.5" customHeight="1" x14ac:dyDescent="0.2">
      <c r="P34567" s="75"/>
      <c r="Q34567" s="75"/>
      <c r="W34567" s="75"/>
      <c r="AD34567" s="77"/>
    </row>
    <row r="34568" spans="16:30" ht="4.5" customHeight="1" x14ac:dyDescent="0.2">
      <c r="P34568" s="75"/>
      <c r="Q34568" s="75"/>
      <c r="W34568" s="75"/>
      <c r="AD34568" s="77"/>
    </row>
    <row r="34569" spans="16:30" ht="4.5" customHeight="1" x14ac:dyDescent="0.2">
      <c r="P34569" s="75"/>
      <c r="Q34569" s="75"/>
      <c r="W34569" s="75"/>
      <c r="AD34569" s="77"/>
    </row>
    <row r="34570" spans="16:30" ht="4.5" customHeight="1" x14ac:dyDescent="0.2">
      <c r="P34570" s="75"/>
      <c r="Q34570" s="75"/>
      <c r="W34570" s="75"/>
      <c r="AD34570" s="77"/>
    </row>
    <row r="34571" spans="16:30" ht="4.5" customHeight="1" x14ac:dyDescent="0.2">
      <c r="P34571" s="75"/>
      <c r="Q34571" s="75"/>
      <c r="W34571" s="75"/>
      <c r="AD34571" s="77"/>
    </row>
    <row r="34572" spans="16:30" ht="4.5" customHeight="1" x14ac:dyDescent="0.2">
      <c r="P34572" s="75"/>
      <c r="Q34572" s="75"/>
      <c r="W34572" s="75"/>
      <c r="AD34572" s="77"/>
    </row>
    <row r="34573" spans="16:30" ht="4.5" customHeight="1" x14ac:dyDescent="0.2">
      <c r="P34573" s="75"/>
      <c r="Q34573" s="75"/>
      <c r="W34573" s="75"/>
      <c r="AD34573" s="77"/>
    </row>
    <row r="34574" spans="16:30" ht="4.5" customHeight="1" x14ac:dyDescent="0.2">
      <c r="P34574" s="75"/>
      <c r="Q34574" s="75"/>
      <c r="W34574" s="75"/>
      <c r="AD34574" s="77"/>
    </row>
    <row r="34575" spans="16:30" ht="4.5" customHeight="1" x14ac:dyDescent="0.2">
      <c r="P34575" s="75"/>
      <c r="Q34575" s="75"/>
      <c r="W34575" s="75"/>
      <c r="AD34575" s="77"/>
    </row>
    <row r="34576" spans="16:30" ht="4.5" customHeight="1" x14ac:dyDescent="0.2">
      <c r="P34576" s="75"/>
      <c r="Q34576" s="75"/>
      <c r="W34576" s="75"/>
      <c r="AD34576" s="77"/>
    </row>
    <row r="34577" spans="16:30" ht="4.5" customHeight="1" x14ac:dyDescent="0.2">
      <c r="P34577" s="75"/>
      <c r="Q34577" s="75"/>
      <c r="W34577" s="75"/>
      <c r="AD34577" s="77"/>
    </row>
    <row r="34578" spans="16:30" ht="4.5" customHeight="1" x14ac:dyDescent="0.2">
      <c r="P34578" s="75"/>
      <c r="Q34578" s="75"/>
      <c r="W34578" s="75"/>
      <c r="AD34578" s="77"/>
    </row>
    <row r="34579" spans="16:30" ht="4.5" customHeight="1" x14ac:dyDescent="0.2">
      <c r="P34579" s="75"/>
      <c r="Q34579" s="75"/>
      <c r="W34579" s="75"/>
      <c r="AD34579" s="77"/>
    </row>
    <row r="34580" spans="16:30" ht="4.5" customHeight="1" x14ac:dyDescent="0.2">
      <c r="P34580" s="75"/>
      <c r="Q34580" s="75"/>
      <c r="W34580" s="75"/>
      <c r="AD34580" s="77"/>
    </row>
    <row r="34581" spans="16:30" ht="4.5" customHeight="1" x14ac:dyDescent="0.2">
      <c r="P34581" s="75"/>
      <c r="Q34581" s="75"/>
      <c r="W34581" s="75"/>
      <c r="AD34581" s="77"/>
    </row>
    <row r="34582" spans="16:30" ht="4.5" customHeight="1" x14ac:dyDescent="0.2">
      <c r="P34582" s="75"/>
      <c r="Q34582" s="75"/>
      <c r="W34582" s="75"/>
      <c r="AD34582" s="77"/>
    </row>
    <row r="34583" spans="16:30" ht="4.5" customHeight="1" x14ac:dyDescent="0.2">
      <c r="P34583" s="75"/>
      <c r="Q34583" s="75"/>
      <c r="W34583" s="75"/>
      <c r="AD34583" s="77"/>
    </row>
    <row r="34584" spans="16:30" ht="4.5" customHeight="1" x14ac:dyDescent="0.2">
      <c r="P34584" s="75"/>
      <c r="Q34584" s="75"/>
      <c r="W34584" s="75"/>
      <c r="AD34584" s="77"/>
    </row>
    <row r="34585" spans="16:30" ht="4.5" customHeight="1" x14ac:dyDescent="0.2">
      <c r="P34585" s="75"/>
      <c r="Q34585" s="75"/>
      <c r="W34585" s="75"/>
      <c r="AD34585" s="77"/>
    </row>
    <row r="34586" spans="16:30" ht="4.5" customHeight="1" x14ac:dyDescent="0.2">
      <c r="P34586" s="75"/>
      <c r="Q34586" s="75"/>
      <c r="W34586" s="75"/>
      <c r="AD34586" s="77"/>
    </row>
    <row r="34587" spans="16:30" ht="4.5" customHeight="1" x14ac:dyDescent="0.2">
      <c r="P34587" s="75"/>
      <c r="Q34587" s="75"/>
      <c r="W34587" s="75"/>
      <c r="AD34587" s="77"/>
    </row>
    <row r="34588" spans="16:30" ht="4.5" customHeight="1" x14ac:dyDescent="0.2">
      <c r="P34588" s="75"/>
      <c r="Q34588" s="75"/>
      <c r="W34588" s="75"/>
      <c r="AD34588" s="77"/>
    </row>
    <row r="34589" spans="16:30" ht="4.5" customHeight="1" x14ac:dyDescent="0.2">
      <c r="P34589" s="75"/>
      <c r="Q34589" s="75"/>
      <c r="W34589" s="75"/>
      <c r="AD34589" s="77"/>
    </row>
    <row r="34590" spans="16:30" ht="4.5" customHeight="1" x14ac:dyDescent="0.2">
      <c r="P34590" s="75"/>
      <c r="Q34590" s="75"/>
      <c r="W34590" s="75"/>
      <c r="AD34590" s="77"/>
    </row>
    <row r="34591" spans="16:30" ht="4.5" customHeight="1" x14ac:dyDescent="0.2">
      <c r="P34591" s="75"/>
      <c r="Q34591" s="75"/>
      <c r="W34591" s="75"/>
      <c r="AD34591" s="77"/>
    </row>
    <row r="34592" spans="16:30" ht="4.5" customHeight="1" x14ac:dyDescent="0.2">
      <c r="P34592" s="75"/>
      <c r="Q34592" s="75"/>
      <c r="W34592" s="75"/>
      <c r="AD34592" s="77"/>
    </row>
    <row r="34593" spans="16:30" ht="4.5" customHeight="1" x14ac:dyDescent="0.2">
      <c r="P34593" s="75"/>
      <c r="Q34593" s="75"/>
      <c r="W34593" s="75"/>
      <c r="AD34593" s="77"/>
    </row>
    <row r="34594" spans="16:30" ht="4.5" customHeight="1" x14ac:dyDescent="0.2">
      <c r="P34594" s="75"/>
      <c r="Q34594" s="75"/>
      <c r="W34594" s="75"/>
      <c r="AD34594" s="77"/>
    </row>
    <row r="34595" spans="16:30" ht="4.5" customHeight="1" x14ac:dyDescent="0.2">
      <c r="P34595" s="75"/>
      <c r="Q34595" s="75"/>
      <c r="W34595" s="75"/>
      <c r="AD34595" s="77"/>
    </row>
    <row r="34596" spans="16:30" ht="4.5" customHeight="1" x14ac:dyDescent="0.2">
      <c r="P34596" s="75"/>
      <c r="Q34596" s="75"/>
      <c r="W34596" s="75"/>
      <c r="AD34596" s="77"/>
    </row>
    <row r="34597" spans="16:30" ht="4.5" customHeight="1" x14ac:dyDescent="0.2">
      <c r="P34597" s="75"/>
      <c r="Q34597" s="75"/>
      <c r="W34597" s="75"/>
      <c r="AD34597" s="77"/>
    </row>
    <row r="34598" spans="16:30" ht="4.5" customHeight="1" x14ac:dyDescent="0.2">
      <c r="P34598" s="75"/>
      <c r="Q34598" s="75"/>
      <c r="W34598" s="75"/>
      <c r="AD34598" s="77"/>
    </row>
    <row r="34599" spans="16:30" ht="4.5" customHeight="1" x14ac:dyDescent="0.2">
      <c r="P34599" s="75"/>
      <c r="Q34599" s="75"/>
      <c r="W34599" s="75"/>
      <c r="AD34599" s="77"/>
    </row>
    <row r="34600" spans="16:30" ht="4.5" customHeight="1" x14ac:dyDescent="0.2">
      <c r="P34600" s="75"/>
      <c r="Q34600" s="75"/>
      <c r="W34600" s="75"/>
      <c r="AD34600" s="77"/>
    </row>
    <row r="34601" spans="16:30" ht="4.5" customHeight="1" x14ac:dyDescent="0.2">
      <c r="P34601" s="75"/>
      <c r="Q34601" s="75"/>
      <c r="W34601" s="75"/>
      <c r="AD34601" s="77"/>
    </row>
    <row r="34602" spans="16:30" ht="4.5" customHeight="1" x14ac:dyDescent="0.2">
      <c r="P34602" s="75"/>
      <c r="Q34602" s="75"/>
      <c r="W34602" s="75"/>
      <c r="AD34602" s="77"/>
    </row>
    <row r="34603" spans="16:30" ht="4.5" customHeight="1" x14ac:dyDescent="0.2">
      <c r="P34603" s="75"/>
      <c r="Q34603" s="75"/>
      <c r="W34603" s="75"/>
      <c r="AD34603" s="77"/>
    </row>
    <row r="34604" spans="16:30" ht="4.5" customHeight="1" x14ac:dyDescent="0.2">
      <c r="P34604" s="75"/>
      <c r="Q34604" s="75"/>
      <c r="W34604" s="75"/>
      <c r="AD34604" s="77"/>
    </row>
    <row r="34605" spans="16:30" ht="4.5" customHeight="1" x14ac:dyDescent="0.2">
      <c r="P34605" s="75"/>
      <c r="Q34605" s="75"/>
      <c r="W34605" s="75"/>
      <c r="AD34605" s="77"/>
    </row>
    <row r="34606" spans="16:30" ht="4.5" customHeight="1" x14ac:dyDescent="0.2">
      <c r="P34606" s="75"/>
      <c r="Q34606" s="75"/>
      <c r="W34606" s="75"/>
      <c r="AD34606" s="77"/>
    </row>
    <row r="34607" spans="16:30" ht="4.5" customHeight="1" x14ac:dyDescent="0.2">
      <c r="P34607" s="75"/>
      <c r="Q34607" s="75"/>
      <c r="W34607" s="75"/>
      <c r="AD34607" s="77"/>
    </row>
    <row r="34608" spans="16:30" ht="4.5" customHeight="1" x14ac:dyDescent="0.2">
      <c r="P34608" s="75"/>
      <c r="Q34608" s="75"/>
      <c r="W34608" s="75"/>
      <c r="AD34608" s="77"/>
    </row>
    <row r="34609" spans="16:30" ht="4.5" customHeight="1" x14ac:dyDescent="0.2">
      <c r="P34609" s="75"/>
      <c r="Q34609" s="75"/>
      <c r="W34609" s="75"/>
      <c r="AD34609" s="77"/>
    </row>
    <row r="34610" spans="16:30" ht="4.5" customHeight="1" x14ac:dyDescent="0.2">
      <c r="P34610" s="75"/>
      <c r="Q34610" s="75"/>
      <c r="W34610" s="75"/>
      <c r="AD34610" s="77"/>
    </row>
    <row r="34611" spans="16:30" ht="4.5" customHeight="1" x14ac:dyDescent="0.2">
      <c r="P34611" s="75"/>
      <c r="Q34611" s="75"/>
      <c r="W34611" s="75"/>
      <c r="AD34611" s="77"/>
    </row>
    <row r="34612" spans="16:30" ht="4.5" customHeight="1" x14ac:dyDescent="0.2">
      <c r="P34612" s="75"/>
      <c r="Q34612" s="75"/>
      <c r="W34612" s="75"/>
      <c r="AD34612" s="77"/>
    </row>
    <row r="34613" spans="16:30" ht="4.5" customHeight="1" x14ac:dyDescent="0.2">
      <c r="P34613" s="75"/>
      <c r="Q34613" s="75"/>
      <c r="W34613" s="75"/>
      <c r="AD34613" s="77"/>
    </row>
    <row r="34614" spans="16:30" ht="4.5" customHeight="1" x14ac:dyDescent="0.2">
      <c r="P34614" s="75"/>
      <c r="Q34614" s="75"/>
      <c r="W34614" s="75"/>
      <c r="AD34614" s="77"/>
    </row>
    <row r="34615" spans="16:30" ht="4.5" customHeight="1" x14ac:dyDescent="0.2">
      <c r="P34615" s="75"/>
      <c r="Q34615" s="75"/>
      <c r="W34615" s="75"/>
      <c r="AD34615" s="77"/>
    </row>
    <row r="34616" spans="16:30" ht="4.5" customHeight="1" x14ac:dyDescent="0.2">
      <c r="P34616" s="75"/>
      <c r="Q34616" s="75"/>
      <c r="W34616" s="75"/>
      <c r="AD34616" s="77"/>
    </row>
    <row r="34617" spans="16:30" ht="4.5" customHeight="1" x14ac:dyDescent="0.2">
      <c r="P34617" s="75"/>
      <c r="Q34617" s="75"/>
      <c r="W34617" s="75"/>
      <c r="AD34617" s="77"/>
    </row>
    <row r="34618" spans="16:30" ht="4.5" customHeight="1" x14ac:dyDescent="0.2">
      <c r="P34618" s="75"/>
      <c r="Q34618" s="75"/>
      <c r="W34618" s="75"/>
      <c r="AD34618" s="77"/>
    </row>
    <row r="34619" spans="16:30" ht="4.5" customHeight="1" x14ac:dyDescent="0.2">
      <c r="P34619" s="75"/>
      <c r="Q34619" s="75"/>
      <c r="W34619" s="75"/>
      <c r="AD34619" s="77"/>
    </row>
    <row r="34620" spans="16:30" ht="4.5" customHeight="1" x14ac:dyDescent="0.2">
      <c r="P34620" s="75"/>
      <c r="Q34620" s="75"/>
      <c r="W34620" s="75"/>
      <c r="AD34620" s="77"/>
    </row>
    <row r="34621" spans="16:30" ht="4.5" customHeight="1" x14ac:dyDescent="0.2">
      <c r="P34621" s="75"/>
      <c r="Q34621" s="75"/>
      <c r="W34621" s="75"/>
      <c r="AD34621" s="77"/>
    </row>
    <row r="34622" spans="16:30" ht="4.5" customHeight="1" x14ac:dyDescent="0.2">
      <c r="P34622" s="75"/>
      <c r="Q34622" s="75"/>
      <c r="W34622" s="75"/>
      <c r="AD34622" s="77"/>
    </row>
    <row r="34623" spans="16:30" ht="4.5" customHeight="1" x14ac:dyDescent="0.2">
      <c r="P34623" s="75"/>
      <c r="Q34623" s="75"/>
      <c r="W34623" s="75"/>
      <c r="AD34623" s="77"/>
    </row>
    <row r="34624" spans="16:30" ht="4.5" customHeight="1" x14ac:dyDescent="0.2">
      <c r="P34624" s="75"/>
      <c r="Q34624" s="75"/>
      <c r="W34624" s="75"/>
      <c r="AD34624" s="77"/>
    </row>
    <row r="34625" spans="16:30" ht="4.5" customHeight="1" x14ac:dyDescent="0.2">
      <c r="P34625" s="75"/>
      <c r="Q34625" s="75"/>
      <c r="W34625" s="75"/>
      <c r="AD34625" s="77"/>
    </row>
    <row r="34626" spans="16:30" ht="4.5" customHeight="1" x14ac:dyDescent="0.2">
      <c r="P34626" s="75"/>
      <c r="Q34626" s="75"/>
      <c r="W34626" s="75"/>
      <c r="AD34626" s="77"/>
    </row>
    <row r="34627" spans="16:30" ht="4.5" customHeight="1" x14ac:dyDescent="0.2">
      <c r="P34627" s="75"/>
      <c r="Q34627" s="75"/>
      <c r="W34627" s="75"/>
      <c r="AD34627" s="77"/>
    </row>
    <row r="34628" spans="16:30" ht="4.5" customHeight="1" x14ac:dyDescent="0.2">
      <c r="P34628" s="75"/>
      <c r="Q34628" s="75"/>
      <c r="W34628" s="75"/>
      <c r="AD34628" s="77"/>
    </row>
    <row r="34629" spans="16:30" ht="4.5" customHeight="1" x14ac:dyDescent="0.2">
      <c r="P34629" s="75"/>
      <c r="Q34629" s="75"/>
      <c r="W34629" s="75"/>
      <c r="AD34629" s="77"/>
    </row>
    <row r="34630" spans="16:30" ht="4.5" customHeight="1" x14ac:dyDescent="0.2">
      <c r="P34630" s="75"/>
      <c r="Q34630" s="75"/>
      <c r="W34630" s="75"/>
      <c r="AD34630" s="77"/>
    </row>
    <row r="34631" spans="16:30" ht="4.5" customHeight="1" x14ac:dyDescent="0.2">
      <c r="P34631" s="75"/>
      <c r="Q34631" s="75"/>
      <c r="W34631" s="75"/>
      <c r="AD34631" s="77"/>
    </row>
    <row r="34632" spans="16:30" ht="4.5" customHeight="1" x14ac:dyDescent="0.2">
      <c r="P34632" s="75"/>
      <c r="Q34632" s="75"/>
      <c r="W34632" s="75"/>
      <c r="AD34632" s="77"/>
    </row>
    <row r="34633" spans="16:30" ht="4.5" customHeight="1" x14ac:dyDescent="0.2">
      <c r="P34633" s="75"/>
      <c r="Q34633" s="75"/>
      <c r="W34633" s="75"/>
      <c r="AD34633" s="77"/>
    </row>
    <row r="34634" spans="16:30" ht="4.5" customHeight="1" x14ac:dyDescent="0.2">
      <c r="P34634" s="75"/>
      <c r="Q34634" s="75"/>
      <c r="W34634" s="75"/>
      <c r="AD34634" s="77"/>
    </row>
    <row r="34635" spans="16:30" ht="4.5" customHeight="1" x14ac:dyDescent="0.2">
      <c r="P34635" s="75"/>
      <c r="Q34635" s="75"/>
      <c r="W34635" s="75"/>
      <c r="AD34635" s="77"/>
    </row>
    <row r="34636" spans="16:30" ht="4.5" customHeight="1" x14ac:dyDescent="0.2">
      <c r="P34636" s="75"/>
      <c r="Q34636" s="75"/>
      <c r="W34636" s="75"/>
      <c r="AD34636" s="77"/>
    </row>
    <row r="34637" spans="16:30" ht="4.5" customHeight="1" x14ac:dyDescent="0.2">
      <c r="P34637" s="75"/>
      <c r="Q34637" s="75"/>
      <c r="W34637" s="75"/>
      <c r="AD34637" s="77"/>
    </row>
    <row r="34638" spans="16:30" ht="4.5" customHeight="1" x14ac:dyDescent="0.2">
      <c r="P34638" s="75"/>
      <c r="Q34638" s="75"/>
      <c r="W34638" s="75"/>
      <c r="AD34638" s="77"/>
    </row>
    <row r="34639" spans="16:30" ht="4.5" customHeight="1" x14ac:dyDescent="0.2">
      <c r="P34639" s="75"/>
      <c r="Q34639" s="75"/>
      <c r="W34639" s="75"/>
      <c r="AD34639" s="77"/>
    </row>
    <row r="34640" spans="16:30" ht="4.5" customHeight="1" x14ac:dyDescent="0.2">
      <c r="P34640" s="75"/>
      <c r="Q34640" s="75"/>
      <c r="W34640" s="75"/>
      <c r="AD34640" s="77"/>
    </row>
    <row r="34641" spans="16:30" ht="4.5" customHeight="1" x14ac:dyDescent="0.2">
      <c r="P34641" s="75"/>
      <c r="Q34641" s="75"/>
      <c r="W34641" s="75"/>
      <c r="AD34641" s="77"/>
    </row>
    <row r="34642" spans="16:30" ht="4.5" customHeight="1" x14ac:dyDescent="0.2">
      <c r="P34642" s="75"/>
      <c r="Q34642" s="75"/>
      <c r="W34642" s="75"/>
      <c r="AD34642" s="77"/>
    </row>
    <row r="34643" spans="16:30" ht="4.5" customHeight="1" x14ac:dyDescent="0.2">
      <c r="P34643" s="75"/>
      <c r="Q34643" s="75"/>
      <c r="W34643" s="75"/>
      <c r="AD34643" s="77"/>
    </row>
    <row r="34644" spans="16:30" ht="4.5" customHeight="1" x14ac:dyDescent="0.2">
      <c r="P34644" s="75"/>
      <c r="Q34644" s="75"/>
      <c r="W34644" s="75"/>
      <c r="AD34644" s="77"/>
    </row>
    <row r="34645" spans="16:30" ht="4.5" customHeight="1" x14ac:dyDescent="0.2">
      <c r="P34645" s="75"/>
      <c r="Q34645" s="75"/>
      <c r="W34645" s="75"/>
      <c r="AD34645" s="77"/>
    </row>
    <row r="34646" spans="16:30" ht="4.5" customHeight="1" x14ac:dyDescent="0.2">
      <c r="P34646" s="75"/>
      <c r="Q34646" s="75"/>
      <c r="W34646" s="75"/>
      <c r="AD34646" s="77"/>
    </row>
    <row r="34647" spans="16:30" ht="4.5" customHeight="1" x14ac:dyDescent="0.2">
      <c r="P34647" s="75"/>
      <c r="Q34647" s="75"/>
      <c r="W34647" s="75"/>
      <c r="AD34647" s="77"/>
    </row>
    <row r="34648" spans="16:30" ht="4.5" customHeight="1" x14ac:dyDescent="0.2">
      <c r="P34648" s="75"/>
      <c r="Q34648" s="75"/>
      <c r="W34648" s="75"/>
      <c r="AD34648" s="77"/>
    </row>
    <row r="34649" spans="16:30" ht="4.5" customHeight="1" x14ac:dyDescent="0.2">
      <c r="P34649" s="75"/>
      <c r="Q34649" s="75"/>
      <c r="W34649" s="75"/>
      <c r="AD34649" s="77"/>
    </row>
    <row r="34650" spans="16:30" ht="4.5" customHeight="1" x14ac:dyDescent="0.2">
      <c r="P34650" s="75"/>
      <c r="Q34650" s="75"/>
      <c r="W34650" s="75"/>
      <c r="AD34650" s="77"/>
    </row>
    <row r="34651" spans="16:30" ht="4.5" customHeight="1" x14ac:dyDescent="0.2">
      <c r="P34651" s="75"/>
      <c r="Q34651" s="75"/>
      <c r="W34651" s="75"/>
      <c r="AD34651" s="77"/>
    </row>
    <row r="34652" spans="16:30" ht="4.5" customHeight="1" x14ac:dyDescent="0.2">
      <c r="P34652" s="75"/>
      <c r="Q34652" s="75"/>
      <c r="W34652" s="75"/>
      <c r="AD34652" s="77"/>
    </row>
    <row r="34653" spans="16:30" ht="4.5" customHeight="1" x14ac:dyDescent="0.2">
      <c r="P34653" s="75"/>
      <c r="Q34653" s="75"/>
      <c r="W34653" s="75"/>
      <c r="AD34653" s="77"/>
    </row>
    <row r="34654" spans="16:30" ht="4.5" customHeight="1" x14ac:dyDescent="0.2">
      <c r="P34654" s="75"/>
      <c r="Q34654" s="75"/>
      <c r="W34654" s="75"/>
      <c r="AD34654" s="77"/>
    </row>
    <row r="34655" spans="16:30" ht="4.5" customHeight="1" x14ac:dyDescent="0.2">
      <c r="P34655" s="75"/>
      <c r="Q34655" s="75"/>
      <c r="W34655" s="75"/>
      <c r="AD34655" s="77"/>
    </row>
    <row r="34656" spans="16:30" ht="4.5" customHeight="1" x14ac:dyDescent="0.2">
      <c r="P34656" s="75"/>
      <c r="Q34656" s="75"/>
      <c r="W34656" s="75"/>
      <c r="AD34656" s="77"/>
    </row>
    <row r="34657" spans="16:30" ht="4.5" customHeight="1" x14ac:dyDescent="0.2">
      <c r="P34657" s="75"/>
      <c r="Q34657" s="75"/>
      <c r="W34657" s="75"/>
      <c r="AD34657" s="77"/>
    </row>
    <row r="34658" spans="16:30" ht="4.5" customHeight="1" x14ac:dyDescent="0.2">
      <c r="P34658" s="75"/>
      <c r="Q34658" s="75"/>
      <c r="W34658" s="75"/>
      <c r="AD34658" s="77"/>
    </row>
    <row r="34659" spans="16:30" ht="4.5" customHeight="1" x14ac:dyDescent="0.2">
      <c r="P34659" s="75"/>
      <c r="Q34659" s="75"/>
      <c r="W34659" s="75"/>
      <c r="AD34659" s="77"/>
    </row>
    <row r="34660" spans="16:30" ht="4.5" customHeight="1" x14ac:dyDescent="0.2">
      <c r="P34660" s="75"/>
      <c r="Q34660" s="75"/>
      <c r="W34660" s="75"/>
      <c r="AD34660" s="77"/>
    </row>
    <row r="34661" spans="16:30" ht="4.5" customHeight="1" x14ac:dyDescent="0.2">
      <c r="P34661" s="75"/>
      <c r="Q34661" s="75"/>
      <c r="W34661" s="75"/>
      <c r="AD34661" s="77"/>
    </row>
    <row r="34662" spans="16:30" ht="4.5" customHeight="1" x14ac:dyDescent="0.2">
      <c r="P34662" s="75"/>
      <c r="Q34662" s="75"/>
      <c r="W34662" s="75"/>
      <c r="AD34662" s="77"/>
    </row>
    <row r="34663" spans="16:30" ht="4.5" customHeight="1" x14ac:dyDescent="0.2">
      <c r="P34663" s="75"/>
      <c r="Q34663" s="75"/>
      <c r="W34663" s="75"/>
      <c r="AD34663" s="77"/>
    </row>
    <row r="34664" spans="16:30" ht="4.5" customHeight="1" x14ac:dyDescent="0.2">
      <c r="P34664" s="75"/>
      <c r="Q34664" s="75"/>
      <c r="W34664" s="75"/>
      <c r="AD34664" s="77"/>
    </row>
    <row r="34665" spans="16:30" ht="4.5" customHeight="1" x14ac:dyDescent="0.2">
      <c r="P34665" s="75"/>
      <c r="Q34665" s="75"/>
      <c r="W34665" s="75"/>
      <c r="AD34665" s="77"/>
    </row>
    <row r="34666" spans="16:30" ht="4.5" customHeight="1" x14ac:dyDescent="0.2">
      <c r="P34666" s="75"/>
      <c r="Q34666" s="75"/>
      <c r="W34666" s="75"/>
      <c r="AD34666" s="77"/>
    </row>
    <row r="34667" spans="16:30" ht="4.5" customHeight="1" x14ac:dyDescent="0.2">
      <c r="P34667" s="75"/>
      <c r="Q34667" s="75"/>
      <c r="W34667" s="75"/>
      <c r="AD34667" s="77"/>
    </row>
    <row r="34668" spans="16:30" ht="4.5" customHeight="1" x14ac:dyDescent="0.2">
      <c r="P34668" s="75"/>
      <c r="Q34668" s="75"/>
      <c r="W34668" s="75"/>
      <c r="AD34668" s="77"/>
    </row>
    <row r="34669" spans="16:30" ht="4.5" customHeight="1" x14ac:dyDescent="0.2">
      <c r="P34669" s="75"/>
      <c r="Q34669" s="75"/>
      <c r="W34669" s="75"/>
      <c r="AD34669" s="77"/>
    </row>
    <row r="34670" spans="16:30" ht="4.5" customHeight="1" x14ac:dyDescent="0.2">
      <c r="P34670" s="75"/>
      <c r="Q34670" s="75"/>
      <c r="W34670" s="75"/>
      <c r="AD34670" s="77"/>
    </row>
    <row r="34671" spans="16:30" ht="4.5" customHeight="1" x14ac:dyDescent="0.2">
      <c r="P34671" s="75"/>
      <c r="Q34671" s="75"/>
      <c r="W34671" s="75"/>
      <c r="AD34671" s="77"/>
    </row>
    <row r="34672" spans="16:30" ht="4.5" customHeight="1" x14ac:dyDescent="0.2">
      <c r="P34672" s="75"/>
      <c r="Q34672" s="75"/>
      <c r="W34672" s="75"/>
      <c r="AD34672" s="77"/>
    </row>
    <row r="34673" spans="16:30" ht="4.5" customHeight="1" x14ac:dyDescent="0.2">
      <c r="P34673" s="75"/>
      <c r="Q34673" s="75"/>
      <c r="W34673" s="75"/>
      <c r="AD34673" s="77"/>
    </row>
    <row r="34674" spans="16:30" ht="4.5" customHeight="1" x14ac:dyDescent="0.2">
      <c r="P34674" s="75"/>
      <c r="Q34674" s="75"/>
      <c r="W34674" s="75"/>
      <c r="AD34674" s="77"/>
    </row>
    <row r="34675" spans="16:30" ht="4.5" customHeight="1" x14ac:dyDescent="0.2">
      <c r="P34675" s="75"/>
      <c r="Q34675" s="75"/>
      <c r="W34675" s="75"/>
      <c r="AD34675" s="77"/>
    </row>
    <row r="34676" spans="16:30" ht="4.5" customHeight="1" x14ac:dyDescent="0.2">
      <c r="P34676" s="75"/>
      <c r="Q34676" s="75"/>
      <c r="W34676" s="75"/>
      <c r="AD34676" s="77"/>
    </row>
    <row r="34677" spans="16:30" ht="4.5" customHeight="1" x14ac:dyDescent="0.2">
      <c r="P34677" s="75"/>
      <c r="Q34677" s="75"/>
      <c r="W34677" s="75"/>
      <c r="AD34677" s="77"/>
    </row>
    <row r="34678" spans="16:30" ht="4.5" customHeight="1" x14ac:dyDescent="0.2">
      <c r="P34678" s="75"/>
      <c r="Q34678" s="75"/>
      <c r="W34678" s="75"/>
      <c r="AD34678" s="77"/>
    </row>
    <row r="34679" spans="16:30" ht="4.5" customHeight="1" x14ac:dyDescent="0.2">
      <c r="P34679" s="75"/>
      <c r="Q34679" s="75"/>
      <c r="W34679" s="75"/>
      <c r="AD34679" s="77"/>
    </row>
    <row r="34680" spans="16:30" ht="4.5" customHeight="1" x14ac:dyDescent="0.2">
      <c r="P34680" s="75"/>
      <c r="Q34680" s="75"/>
      <c r="W34680" s="75"/>
      <c r="AD34680" s="77"/>
    </row>
    <row r="34681" spans="16:30" ht="4.5" customHeight="1" x14ac:dyDescent="0.2">
      <c r="P34681" s="75"/>
      <c r="Q34681" s="75"/>
      <c r="W34681" s="75"/>
      <c r="AD34681" s="77"/>
    </row>
    <row r="34682" spans="16:30" ht="4.5" customHeight="1" x14ac:dyDescent="0.2">
      <c r="P34682" s="75"/>
      <c r="Q34682" s="75"/>
      <c r="W34682" s="75"/>
      <c r="AD34682" s="77"/>
    </row>
    <row r="34683" spans="16:30" ht="4.5" customHeight="1" x14ac:dyDescent="0.2">
      <c r="P34683" s="75"/>
      <c r="Q34683" s="75"/>
      <c r="W34683" s="75"/>
      <c r="AD34683" s="77"/>
    </row>
    <row r="34684" spans="16:30" ht="4.5" customHeight="1" x14ac:dyDescent="0.2">
      <c r="P34684" s="75"/>
      <c r="Q34684" s="75"/>
      <c r="W34684" s="75"/>
      <c r="AD34684" s="77"/>
    </row>
    <row r="34685" spans="16:30" ht="4.5" customHeight="1" x14ac:dyDescent="0.2">
      <c r="P34685" s="75"/>
      <c r="Q34685" s="75"/>
      <c r="W34685" s="75"/>
      <c r="AD34685" s="77"/>
    </row>
    <row r="34686" spans="16:30" ht="4.5" customHeight="1" x14ac:dyDescent="0.2">
      <c r="P34686" s="75"/>
      <c r="Q34686" s="75"/>
      <c r="W34686" s="75"/>
      <c r="AD34686" s="77"/>
    </row>
    <row r="34687" spans="16:30" ht="4.5" customHeight="1" x14ac:dyDescent="0.2">
      <c r="P34687" s="75"/>
      <c r="Q34687" s="75"/>
      <c r="W34687" s="75"/>
      <c r="AD34687" s="77"/>
    </row>
    <row r="34688" spans="16:30" ht="4.5" customHeight="1" x14ac:dyDescent="0.2">
      <c r="P34688" s="75"/>
      <c r="Q34688" s="75"/>
      <c r="W34688" s="75"/>
      <c r="AD34688" s="77"/>
    </row>
    <row r="34689" spans="16:30" ht="4.5" customHeight="1" x14ac:dyDescent="0.2">
      <c r="P34689" s="75"/>
      <c r="Q34689" s="75"/>
      <c r="W34689" s="75"/>
      <c r="AD34689" s="77"/>
    </row>
    <row r="34690" spans="16:30" ht="4.5" customHeight="1" x14ac:dyDescent="0.2">
      <c r="P34690" s="75"/>
      <c r="Q34690" s="75"/>
      <c r="W34690" s="75"/>
      <c r="AD34690" s="77"/>
    </row>
    <row r="34691" spans="16:30" ht="4.5" customHeight="1" x14ac:dyDescent="0.2">
      <c r="P34691" s="75"/>
      <c r="Q34691" s="75"/>
      <c r="W34691" s="75"/>
      <c r="AD34691" s="77"/>
    </row>
    <row r="34692" spans="16:30" ht="4.5" customHeight="1" x14ac:dyDescent="0.2">
      <c r="P34692" s="75"/>
      <c r="Q34692" s="75"/>
      <c r="W34692" s="75"/>
      <c r="AD34692" s="77"/>
    </row>
    <row r="34693" spans="16:30" ht="4.5" customHeight="1" x14ac:dyDescent="0.2">
      <c r="P34693" s="75"/>
      <c r="Q34693" s="75"/>
      <c r="W34693" s="75"/>
      <c r="AD34693" s="77"/>
    </row>
    <row r="34694" spans="16:30" ht="4.5" customHeight="1" x14ac:dyDescent="0.2">
      <c r="P34694" s="75"/>
      <c r="Q34694" s="75"/>
      <c r="W34694" s="75"/>
      <c r="AD34694" s="77"/>
    </row>
    <row r="34695" spans="16:30" ht="4.5" customHeight="1" x14ac:dyDescent="0.2">
      <c r="P34695" s="75"/>
      <c r="Q34695" s="75"/>
      <c r="W34695" s="75"/>
      <c r="AD34695" s="77"/>
    </row>
    <row r="34696" spans="16:30" ht="4.5" customHeight="1" x14ac:dyDescent="0.2">
      <c r="P34696" s="75"/>
      <c r="Q34696" s="75"/>
      <c r="W34696" s="75"/>
      <c r="AD34696" s="77"/>
    </row>
    <row r="34697" spans="16:30" ht="4.5" customHeight="1" x14ac:dyDescent="0.2">
      <c r="P34697" s="75"/>
      <c r="Q34697" s="75"/>
      <c r="W34697" s="75"/>
      <c r="AD34697" s="77"/>
    </row>
    <row r="34698" spans="16:30" ht="4.5" customHeight="1" x14ac:dyDescent="0.2">
      <c r="P34698" s="75"/>
      <c r="Q34698" s="75"/>
      <c r="W34698" s="75"/>
      <c r="AD34698" s="77"/>
    </row>
    <row r="34699" spans="16:30" ht="4.5" customHeight="1" x14ac:dyDescent="0.2">
      <c r="P34699" s="75"/>
      <c r="Q34699" s="75"/>
      <c r="W34699" s="75"/>
      <c r="AD34699" s="77"/>
    </row>
    <row r="34700" spans="16:30" ht="4.5" customHeight="1" x14ac:dyDescent="0.2">
      <c r="P34700" s="75"/>
      <c r="Q34700" s="75"/>
      <c r="W34700" s="75"/>
      <c r="AD34700" s="77"/>
    </row>
    <row r="34701" spans="16:30" ht="4.5" customHeight="1" x14ac:dyDescent="0.2">
      <c r="P34701" s="75"/>
      <c r="Q34701" s="75"/>
      <c r="W34701" s="75"/>
      <c r="AD34701" s="77"/>
    </row>
    <row r="34702" spans="16:30" ht="4.5" customHeight="1" x14ac:dyDescent="0.2">
      <c r="P34702" s="75"/>
      <c r="Q34702" s="75"/>
      <c r="W34702" s="75"/>
      <c r="AD34702" s="77"/>
    </row>
    <row r="34703" spans="16:30" ht="4.5" customHeight="1" x14ac:dyDescent="0.2">
      <c r="P34703" s="75"/>
      <c r="Q34703" s="75"/>
      <c r="W34703" s="75"/>
      <c r="AD34703" s="77"/>
    </row>
    <row r="34704" spans="16:30" ht="4.5" customHeight="1" x14ac:dyDescent="0.2">
      <c r="P34704" s="75"/>
      <c r="Q34704" s="75"/>
      <c r="W34704" s="75"/>
      <c r="AD34704" s="77"/>
    </row>
    <row r="34705" spans="16:30" ht="4.5" customHeight="1" x14ac:dyDescent="0.2">
      <c r="P34705" s="75"/>
      <c r="Q34705" s="75"/>
      <c r="W34705" s="75"/>
      <c r="AD34705" s="77"/>
    </row>
    <row r="34706" spans="16:30" ht="4.5" customHeight="1" x14ac:dyDescent="0.2">
      <c r="P34706" s="75"/>
      <c r="Q34706" s="75"/>
      <c r="W34706" s="75"/>
      <c r="AD34706" s="77"/>
    </row>
    <row r="34707" spans="16:30" ht="4.5" customHeight="1" x14ac:dyDescent="0.2">
      <c r="P34707" s="75"/>
      <c r="Q34707" s="75"/>
      <c r="W34707" s="75"/>
      <c r="AD34707" s="77"/>
    </row>
    <row r="34708" spans="16:30" ht="4.5" customHeight="1" x14ac:dyDescent="0.2">
      <c r="P34708" s="75"/>
      <c r="Q34708" s="75"/>
      <c r="W34708" s="75"/>
      <c r="AD34708" s="77"/>
    </row>
    <row r="34709" spans="16:30" ht="4.5" customHeight="1" x14ac:dyDescent="0.2">
      <c r="P34709" s="75"/>
      <c r="Q34709" s="75"/>
      <c r="W34709" s="75"/>
      <c r="AD34709" s="77"/>
    </row>
    <row r="34710" spans="16:30" ht="4.5" customHeight="1" x14ac:dyDescent="0.2">
      <c r="P34710" s="75"/>
      <c r="Q34710" s="75"/>
      <c r="W34710" s="75"/>
      <c r="AD34710" s="77"/>
    </row>
    <row r="34711" spans="16:30" ht="4.5" customHeight="1" x14ac:dyDescent="0.2">
      <c r="P34711" s="75"/>
      <c r="Q34711" s="75"/>
      <c r="W34711" s="75"/>
      <c r="AD34711" s="77"/>
    </row>
    <row r="34712" spans="16:30" ht="4.5" customHeight="1" x14ac:dyDescent="0.2">
      <c r="P34712" s="75"/>
      <c r="Q34712" s="75"/>
      <c r="W34712" s="75"/>
      <c r="AD34712" s="77"/>
    </row>
    <row r="34713" spans="16:30" ht="4.5" customHeight="1" x14ac:dyDescent="0.2">
      <c r="P34713" s="75"/>
      <c r="Q34713" s="75"/>
      <c r="W34713" s="75"/>
      <c r="AD34713" s="77"/>
    </row>
    <row r="34714" spans="16:30" ht="4.5" customHeight="1" x14ac:dyDescent="0.2">
      <c r="P34714" s="75"/>
      <c r="Q34714" s="75"/>
      <c r="W34714" s="75"/>
      <c r="AD34714" s="77"/>
    </row>
    <row r="34715" spans="16:30" ht="4.5" customHeight="1" x14ac:dyDescent="0.2">
      <c r="P34715" s="75"/>
      <c r="Q34715" s="75"/>
      <c r="W34715" s="75"/>
      <c r="AD34715" s="77"/>
    </row>
    <row r="34716" spans="16:30" ht="4.5" customHeight="1" x14ac:dyDescent="0.2">
      <c r="P34716" s="75"/>
      <c r="Q34716" s="75"/>
      <c r="W34716" s="75"/>
      <c r="AD34716" s="77"/>
    </row>
    <row r="34717" spans="16:30" ht="4.5" customHeight="1" x14ac:dyDescent="0.2">
      <c r="P34717" s="75"/>
      <c r="Q34717" s="75"/>
      <c r="W34717" s="75"/>
      <c r="AD34717" s="77"/>
    </row>
    <row r="34718" spans="16:30" ht="4.5" customHeight="1" x14ac:dyDescent="0.2">
      <c r="P34718" s="75"/>
      <c r="Q34718" s="75"/>
      <c r="W34718" s="75"/>
      <c r="AD34718" s="77"/>
    </row>
    <row r="34719" spans="16:30" ht="4.5" customHeight="1" x14ac:dyDescent="0.2">
      <c r="P34719" s="75"/>
      <c r="Q34719" s="75"/>
      <c r="W34719" s="75"/>
      <c r="AD34719" s="77"/>
    </row>
    <row r="34720" spans="16:30" ht="4.5" customHeight="1" x14ac:dyDescent="0.2">
      <c r="P34720" s="75"/>
      <c r="Q34720" s="75"/>
      <c r="W34720" s="75"/>
      <c r="AD34720" s="77"/>
    </row>
    <row r="34721" spans="16:30" ht="4.5" customHeight="1" x14ac:dyDescent="0.2">
      <c r="P34721" s="75"/>
      <c r="Q34721" s="75"/>
      <c r="W34721" s="75"/>
      <c r="AD34721" s="77"/>
    </row>
    <row r="34722" spans="16:30" ht="4.5" customHeight="1" x14ac:dyDescent="0.2">
      <c r="P34722" s="75"/>
      <c r="Q34722" s="75"/>
      <c r="W34722" s="75"/>
      <c r="AD34722" s="77"/>
    </row>
    <row r="34723" spans="16:30" ht="4.5" customHeight="1" x14ac:dyDescent="0.2">
      <c r="P34723" s="75"/>
      <c r="Q34723" s="75"/>
      <c r="W34723" s="75"/>
      <c r="AD34723" s="77"/>
    </row>
    <row r="34724" spans="16:30" ht="4.5" customHeight="1" x14ac:dyDescent="0.2">
      <c r="P34724" s="75"/>
      <c r="Q34724" s="75"/>
      <c r="W34724" s="75"/>
      <c r="AD34724" s="77"/>
    </row>
    <row r="34725" spans="16:30" ht="4.5" customHeight="1" x14ac:dyDescent="0.2">
      <c r="P34725" s="75"/>
      <c r="Q34725" s="75"/>
      <c r="W34725" s="75"/>
      <c r="AD34725" s="77"/>
    </row>
    <row r="34726" spans="16:30" ht="4.5" customHeight="1" x14ac:dyDescent="0.2">
      <c r="P34726" s="75"/>
      <c r="Q34726" s="75"/>
      <c r="W34726" s="75"/>
      <c r="AD34726" s="77"/>
    </row>
    <row r="34727" spans="16:30" ht="4.5" customHeight="1" x14ac:dyDescent="0.2">
      <c r="P34727" s="75"/>
      <c r="Q34727" s="75"/>
      <c r="W34727" s="75"/>
      <c r="AD34727" s="77"/>
    </row>
    <row r="34728" spans="16:30" ht="4.5" customHeight="1" x14ac:dyDescent="0.2">
      <c r="P34728" s="75"/>
      <c r="Q34728" s="75"/>
      <c r="W34728" s="75"/>
      <c r="AD34728" s="77"/>
    </row>
    <row r="34729" spans="16:30" ht="4.5" customHeight="1" x14ac:dyDescent="0.2">
      <c r="P34729" s="75"/>
      <c r="Q34729" s="75"/>
      <c r="W34729" s="75"/>
      <c r="AD34729" s="77"/>
    </row>
    <row r="34730" spans="16:30" ht="4.5" customHeight="1" x14ac:dyDescent="0.2">
      <c r="P34730" s="75"/>
      <c r="Q34730" s="75"/>
      <c r="W34730" s="75"/>
      <c r="AD34730" s="77"/>
    </row>
    <row r="34731" spans="16:30" ht="4.5" customHeight="1" x14ac:dyDescent="0.2">
      <c r="P34731" s="75"/>
      <c r="Q34731" s="75"/>
      <c r="W34731" s="75"/>
      <c r="AD34731" s="77"/>
    </row>
    <row r="34732" spans="16:30" ht="4.5" customHeight="1" x14ac:dyDescent="0.2">
      <c r="P34732" s="75"/>
      <c r="Q34732" s="75"/>
      <c r="W34732" s="75"/>
      <c r="AD34732" s="77"/>
    </row>
    <row r="34733" spans="16:30" ht="4.5" customHeight="1" x14ac:dyDescent="0.2">
      <c r="P34733" s="75"/>
      <c r="Q34733" s="75"/>
      <c r="W34733" s="75"/>
      <c r="AD34733" s="77"/>
    </row>
    <row r="34734" spans="16:30" ht="4.5" customHeight="1" x14ac:dyDescent="0.2">
      <c r="P34734" s="75"/>
      <c r="Q34734" s="75"/>
      <c r="W34734" s="75"/>
      <c r="AD34734" s="77"/>
    </row>
    <row r="34735" spans="16:30" ht="4.5" customHeight="1" x14ac:dyDescent="0.2">
      <c r="P34735" s="75"/>
      <c r="Q34735" s="75"/>
      <c r="W34735" s="75"/>
      <c r="AD34735" s="77"/>
    </row>
    <row r="34736" spans="16:30" ht="4.5" customHeight="1" x14ac:dyDescent="0.2">
      <c r="P34736" s="75"/>
      <c r="Q34736" s="75"/>
      <c r="W34736" s="75"/>
      <c r="AD34736" s="77"/>
    </row>
    <row r="34737" spans="16:30" ht="4.5" customHeight="1" x14ac:dyDescent="0.2">
      <c r="P34737" s="75"/>
      <c r="Q34737" s="75"/>
      <c r="W34737" s="75"/>
      <c r="AD34737" s="77"/>
    </row>
    <row r="34738" spans="16:30" ht="4.5" customHeight="1" x14ac:dyDescent="0.2">
      <c r="P34738" s="75"/>
      <c r="Q34738" s="75"/>
      <c r="W34738" s="75"/>
      <c r="AD34738" s="77"/>
    </row>
    <row r="34739" spans="16:30" ht="4.5" customHeight="1" x14ac:dyDescent="0.2">
      <c r="P34739" s="75"/>
      <c r="Q34739" s="75"/>
      <c r="W34739" s="75"/>
      <c r="AD34739" s="77"/>
    </row>
    <row r="34740" spans="16:30" ht="4.5" customHeight="1" x14ac:dyDescent="0.2">
      <c r="P34740" s="75"/>
      <c r="Q34740" s="75"/>
      <c r="W34740" s="75"/>
      <c r="AD34740" s="77"/>
    </row>
    <row r="34741" spans="16:30" ht="4.5" customHeight="1" x14ac:dyDescent="0.2">
      <c r="P34741" s="75"/>
      <c r="Q34741" s="75"/>
      <c r="W34741" s="75"/>
      <c r="AD34741" s="77"/>
    </row>
    <row r="34742" spans="16:30" ht="4.5" customHeight="1" x14ac:dyDescent="0.2">
      <c r="P34742" s="75"/>
      <c r="Q34742" s="75"/>
      <c r="W34742" s="75"/>
      <c r="AD34742" s="77"/>
    </row>
    <row r="34743" spans="16:30" ht="4.5" customHeight="1" x14ac:dyDescent="0.2">
      <c r="P34743" s="75"/>
      <c r="Q34743" s="75"/>
      <c r="W34743" s="75"/>
      <c r="AD34743" s="77"/>
    </row>
    <row r="34744" spans="16:30" ht="4.5" customHeight="1" x14ac:dyDescent="0.2">
      <c r="P34744" s="75"/>
      <c r="Q34744" s="75"/>
      <c r="W34744" s="75"/>
      <c r="AD34744" s="77"/>
    </row>
    <row r="34745" spans="16:30" ht="4.5" customHeight="1" x14ac:dyDescent="0.2">
      <c r="P34745" s="75"/>
      <c r="Q34745" s="75"/>
      <c r="W34745" s="75"/>
      <c r="AD34745" s="77"/>
    </row>
    <row r="34746" spans="16:30" ht="4.5" customHeight="1" x14ac:dyDescent="0.2">
      <c r="P34746" s="75"/>
      <c r="Q34746" s="75"/>
      <c r="W34746" s="75"/>
      <c r="AD34746" s="77"/>
    </row>
    <row r="34747" spans="16:30" ht="4.5" customHeight="1" x14ac:dyDescent="0.2">
      <c r="P34747" s="75"/>
      <c r="Q34747" s="75"/>
      <c r="W34747" s="75"/>
      <c r="AD34747" s="77"/>
    </row>
    <row r="34748" spans="16:30" ht="4.5" customHeight="1" x14ac:dyDescent="0.2">
      <c r="P34748" s="75"/>
      <c r="Q34748" s="75"/>
      <c r="W34748" s="75"/>
      <c r="AD34748" s="77"/>
    </row>
    <row r="34749" spans="16:30" ht="4.5" customHeight="1" x14ac:dyDescent="0.2">
      <c r="P34749" s="75"/>
      <c r="Q34749" s="75"/>
      <c r="W34749" s="75"/>
      <c r="AD34749" s="77"/>
    </row>
    <row r="34750" spans="16:30" ht="4.5" customHeight="1" x14ac:dyDescent="0.2">
      <c r="P34750" s="75"/>
      <c r="Q34750" s="75"/>
      <c r="W34750" s="75"/>
      <c r="AD34750" s="77"/>
    </row>
    <row r="34751" spans="16:30" ht="4.5" customHeight="1" x14ac:dyDescent="0.2">
      <c r="P34751" s="75"/>
      <c r="Q34751" s="75"/>
      <c r="W34751" s="75"/>
      <c r="AD34751" s="77"/>
    </row>
    <row r="34752" spans="16:30" ht="4.5" customHeight="1" x14ac:dyDescent="0.2">
      <c r="P34752" s="75"/>
      <c r="Q34752" s="75"/>
      <c r="W34752" s="75"/>
      <c r="AD34752" s="77"/>
    </row>
    <row r="34753" spans="16:30" ht="4.5" customHeight="1" x14ac:dyDescent="0.2">
      <c r="P34753" s="75"/>
      <c r="Q34753" s="75"/>
      <c r="W34753" s="75"/>
      <c r="AD34753" s="77"/>
    </row>
    <row r="34754" spans="16:30" ht="4.5" customHeight="1" x14ac:dyDescent="0.2">
      <c r="P34754" s="75"/>
      <c r="Q34754" s="75"/>
      <c r="W34754" s="75"/>
      <c r="AD34754" s="77"/>
    </row>
    <row r="34755" spans="16:30" ht="4.5" customHeight="1" x14ac:dyDescent="0.2">
      <c r="P34755" s="75"/>
      <c r="Q34755" s="75"/>
      <c r="W34755" s="75"/>
      <c r="AD34755" s="77"/>
    </row>
    <row r="34756" spans="16:30" ht="4.5" customHeight="1" x14ac:dyDescent="0.2">
      <c r="P34756" s="75"/>
      <c r="Q34756" s="75"/>
      <c r="W34756" s="75"/>
      <c r="AD34756" s="77"/>
    </row>
    <row r="34757" spans="16:30" ht="4.5" customHeight="1" x14ac:dyDescent="0.2">
      <c r="P34757" s="75"/>
      <c r="Q34757" s="75"/>
      <c r="W34757" s="75"/>
      <c r="AD34757" s="77"/>
    </row>
    <row r="34758" spans="16:30" ht="4.5" customHeight="1" x14ac:dyDescent="0.2">
      <c r="P34758" s="75"/>
      <c r="Q34758" s="75"/>
      <c r="W34758" s="75"/>
      <c r="AD34758" s="77"/>
    </row>
    <row r="34759" spans="16:30" ht="4.5" customHeight="1" x14ac:dyDescent="0.2">
      <c r="P34759" s="75"/>
      <c r="Q34759" s="75"/>
      <c r="W34759" s="75"/>
      <c r="AD34759" s="77"/>
    </row>
    <row r="34760" spans="16:30" ht="4.5" customHeight="1" x14ac:dyDescent="0.2">
      <c r="P34760" s="75"/>
      <c r="Q34760" s="75"/>
      <c r="W34760" s="75"/>
      <c r="AD34760" s="77"/>
    </row>
    <row r="34761" spans="16:30" ht="4.5" customHeight="1" x14ac:dyDescent="0.2">
      <c r="P34761" s="75"/>
      <c r="Q34761" s="75"/>
      <c r="W34761" s="75"/>
      <c r="AD34761" s="77"/>
    </row>
    <row r="34762" spans="16:30" ht="4.5" customHeight="1" x14ac:dyDescent="0.2">
      <c r="P34762" s="75"/>
      <c r="Q34762" s="75"/>
      <c r="W34762" s="75"/>
      <c r="AD34762" s="77"/>
    </row>
    <row r="34763" spans="16:30" ht="4.5" customHeight="1" x14ac:dyDescent="0.2">
      <c r="P34763" s="75"/>
      <c r="Q34763" s="75"/>
      <c r="W34763" s="75"/>
      <c r="AD34763" s="77"/>
    </row>
    <row r="34764" spans="16:30" ht="4.5" customHeight="1" x14ac:dyDescent="0.2">
      <c r="P34764" s="75"/>
      <c r="Q34764" s="75"/>
      <c r="W34764" s="75"/>
      <c r="AD34764" s="77"/>
    </row>
    <row r="34765" spans="16:30" ht="4.5" customHeight="1" x14ac:dyDescent="0.2">
      <c r="P34765" s="75"/>
      <c r="Q34765" s="75"/>
      <c r="W34765" s="75"/>
      <c r="AD34765" s="77"/>
    </row>
    <row r="34766" spans="16:30" ht="4.5" customHeight="1" x14ac:dyDescent="0.2">
      <c r="P34766" s="75"/>
      <c r="Q34766" s="75"/>
      <c r="W34766" s="75"/>
      <c r="AD34766" s="77"/>
    </row>
    <row r="34767" spans="16:30" ht="4.5" customHeight="1" x14ac:dyDescent="0.2">
      <c r="P34767" s="75"/>
      <c r="Q34767" s="75"/>
      <c r="W34767" s="75"/>
      <c r="AD34767" s="77"/>
    </row>
    <row r="34768" spans="16:30" ht="4.5" customHeight="1" x14ac:dyDescent="0.2">
      <c r="P34768" s="75"/>
      <c r="Q34768" s="75"/>
      <c r="W34768" s="75"/>
      <c r="AD34768" s="77"/>
    </row>
    <row r="34769" spans="16:30" ht="4.5" customHeight="1" x14ac:dyDescent="0.2">
      <c r="P34769" s="75"/>
      <c r="Q34769" s="75"/>
      <c r="W34769" s="75"/>
      <c r="AD34769" s="77"/>
    </row>
    <row r="34770" spans="16:30" ht="4.5" customHeight="1" x14ac:dyDescent="0.2">
      <c r="P34770" s="75"/>
      <c r="Q34770" s="75"/>
      <c r="W34770" s="75"/>
      <c r="AD34770" s="77"/>
    </row>
    <row r="34771" spans="16:30" ht="4.5" customHeight="1" x14ac:dyDescent="0.2">
      <c r="P34771" s="75"/>
      <c r="Q34771" s="75"/>
      <c r="W34771" s="75"/>
      <c r="AD34771" s="77"/>
    </row>
    <row r="34772" spans="16:30" ht="4.5" customHeight="1" x14ac:dyDescent="0.2">
      <c r="P34772" s="75"/>
      <c r="Q34772" s="75"/>
      <c r="W34772" s="75"/>
      <c r="AD34772" s="77"/>
    </row>
    <row r="34773" spans="16:30" ht="4.5" customHeight="1" x14ac:dyDescent="0.2">
      <c r="P34773" s="75"/>
      <c r="Q34773" s="75"/>
      <c r="W34773" s="75"/>
      <c r="AD34773" s="77"/>
    </row>
    <row r="34774" spans="16:30" ht="4.5" customHeight="1" x14ac:dyDescent="0.2">
      <c r="P34774" s="75"/>
      <c r="Q34774" s="75"/>
      <c r="W34774" s="75"/>
      <c r="AD34774" s="77"/>
    </row>
    <row r="34775" spans="16:30" ht="4.5" customHeight="1" x14ac:dyDescent="0.2">
      <c r="P34775" s="75"/>
      <c r="Q34775" s="75"/>
      <c r="W34775" s="75"/>
      <c r="AD34775" s="77"/>
    </row>
    <row r="34776" spans="16:30" ht="4.5" customHeight="1" x14ac:dyDescent="0.2">
      <c r="P34776" s="75"/>
      <c r="Q34776" s="75"/>
      <c r="W34776" s="75"/>
      <c r="AD34776" s="77"/>
    </row>
    <row r="34777" spans="16:30" ht="4.5" customHeight="1" x14ac:dyDescent="0.2">
      <c r="P34777" s="75"/>
      <c r="Q34777" s="75"/>
      <c r="W34777" s="75"/>
      <c r="AD34777" s="77"/>
    </row>
    <row r="34778" spans="16:30" ht="4.5" customHeight="1" x14ac:dyDescent="0.2">
      <c r="P34778" s="75"/>
      <c r="Q34778" s="75"/>
      <c r="W34778" s="75"/>
      <c r="AD34778" s="77"/>
    </row>
    <row r="34779" spans="16:30" ht="4.5" customHeight="1" x14ac:dyDescent="0.2">
      <c r="P34779" s="75"/>
      <c r="Q34779" s="75"/>
      <c r="W34779" s="75"/>
      <c r="AD34779" s="77"/>
    </row>
    <row r="34780" spans="16:30" ht="4.5" customHeight="1" x14ac:dyDescent="0.2">
      <c r="P34780" s="75"/>
      <c r="Q34780" s="75"/>
      <c r="W34780" s="75"/>
      <c r="AD34780" s="77"/>
    </row>
    <row r="34781" spans="16:30" ht="4.5" customHeight="1" x14ac:dyDescent="0.2">
      <c r="P34781" s="75"/>
      <c r="Q34781" s="75"/>
      <c r="W34781" s="75"/>
      <c r="AD34781" s="77"/>
    </row>
    <row r="34782" spans="16:30" ht="4.5" customHeight="1" x14ac:dyDescent="0.2">
      <c r="P34782" s="75"/>
      <c r="Q34782" s="75"/>
      <c r="W34782" s="75"/>
      <c r="AD34782" s="77"/>
    </row>
    <row r="34783" spans="16:30" ht="4.5" customHeight="1" x14ac:dyDescent="0.2">
      <c r="P34783" s="75"/>
      <c r="Q34783" s="75"/>
      <c r="W34783" s="75"/>
      <c r="AD34783" s="77"/>
    </row>
    <row r="34784" spans="16:30" ht="4.5" customHeight="1" x14ac:dyDescent="0.2">
      <c r="P34784" s="75"/>
      <c r="Q34784" s="75"/>
      <c r="W34784" s="75"/>
      <c r="AD34784" s="77"/>
    </row>
    <row r="34785" spans="16:30" ht="4.5" customHeight="1" x14ac:dyDescent="0.2">
      <c r="P34785" s="75"/>
      <c r="Q34785" s="75"/>
      <c r="W34785" s="75"/>
      <c r="AD34785" s="77"/>
    </row>
    <row r="34786" spans="16:30" ht="4.5" customHeight="1" x14ac:dyDescent="0.2">
      <c r="P34786" s="75"/>
      <c r="Q34786" s="75"/>
      <c r="W34786" s="75"/>
      <c r="AD34786" s="77"/>
    </row>
    <row r="34787" spans="16:30" ht="4.5" customHeight="1" x14ac:dyDescent="0.2">
      <c r="P34787" s="75"/>
      <c r="Q34787" s="75"/>
      <c r="W34787" s="75"/>
      <c r="AD34787" s="77"/>
    </row>
    <row r="34788" spans="16:30" ht="4.5" customHeight="1" x14ac:dyDescent="0.2">
      <c r="P34788" s="75"/>
      <c r="Q34788" s="75"/>
      <c r="W34788" s="75"/>
      <c r="AD34788" s="77"/>
    </row>
    <row r="34789" spans="16:30" ht="4.5" customHeight="1" x14ac:dyDescent="0.2">
      <c r="P34789" s="75"/>
      <c r="Q34789" s="75"/>
      <c r="W34789" s="75"/>
      <c r="AD34789" s="77"/>
    </row>
    <row r="34790" spans="16:30" ht="4.5" customHeight="1" x14ac:dyDescent="0.2">
      <c r="P34790" s="75"/>
      <c r="Q34790" s="75"/>
      <c r="W34790" s="75"/>
      <c r="AD34790" s="77"/>
    </row>
    <row r="34791" spans="16:30" ht="4.5" customHeight="1" x14ac:dyDescent="0.2">
      <c r="P34791" s="75"/>
      <c r="Q34791" s="75"/>
      <c r="W34791" s="75"/>
      <c r="AD34791" s="77"/>
    </row>
    <row r="34792" spans="16:30" ht="4.5" customHeight="1" x14ac:dyDescent="0.2">
      <c r="P34792" s="75"/>
      <c r="Q34792" s="75"/>
      <c r="W34792" s="75"/>
      <c r="AD34792" s="77"/>
    </row>
    <row r="34793" spans="16:30" ht="4.5" customHeight="1" x14ac:dyDescent="0.2">
      <c r="P34793" s="75"/>
      <c r="Q34793" s="75"/>
      <c r="W34793" s="75"/>
      <c r="AD34793" s="77"/>
    </row>
    <row r="34794" spans="16:30" ht="4.5" customHeight="1" x14ac:dyDescent="0.2">
      <c r="P34794" s="75"/>
      <c r="Q34794" s="75"/>
      <c r="W34794" s="75"/>
      <c r="AD34794" s="77"/>
    </row>
    <row r="34795" spans="16:30" ht="4.5" customHeight="1" x14ac:dyDescent="0.2">
      <c r="P34795" s="75"/>
      <c r="Q34795" s="75"/>
      <c r="W34795" s="75"/>
      <c r="AD34795" s="77"/>
    </row>
    <row r="34796" spans="16:30" ht="4.5" customHeight="1" x14ac:dyDescent="0.2">
      <c r="P34796" s="75"/>
      <c r="Q34796" s="75"/>
      <c r="W34796" s="75"/>
      <c r="AD34796" s="77"/>
    </row>
    <row r="34797" spans="16:30" ht="4.5" customHeight="1" x14ac:dyDescent="0.2">
      <c r="P34797" s="75"/>
      <c r="Q34797" s="75"/>
      <c r="W34797" s="75"/>
      <c r="AD34797" s="77"/>
    </row>
    <row r="34798" spans="16:30" ht="4.5" customHeight="1" x14ac:dyDescent="0.2">
      <c r="P34798" s="75"/>
      <c r="Q34798" s="75"/>
      <c r="W34798" s="75"/>
      <c r="AD34798" s="77"/>
    </row>
    <row r="34799" spans="16:30" ht="4.5" customHeight="1" x14ac:dyDescent="0.2">
      <c r="P34799" s="75"/>
      <c r="Q34799" s="75"/>
      <c r="W34799" s="75"/>
      <c r="AD34799" s="77"/>
    </row>
    <row r="34800" spans="16:30" ht="4.5" customHeight="1" x14ac:dyDescent="0.2">
      <c r="P34800" s="75"/>
      <c r="Q34800" s="75"/>
      <c r="W34800" s="75"/>
      <c r="AD34800" s="77"/>
    </row>
    <row r="34801" spans="16:30" ht="4.5" customHeight="1" x14ac:dyDescent="0.2">
      <c r="P34801" s="75"/>
      <c r="Q34801" s="75"/>
      <c r="W34801" s="75"/>
      <c r="AD34801" s="77"/>
    </row>
    <row r="34802" spans="16:30" ht="4.5" customHeight="1" x14ac:dyDescent="0.2">
      <c r="P34802" s="75"/>
      <c r="Q34802" s="75"/>
      <c r="W34802" s="75"/>
      <c r="AD34802" s="77"/>
    </row>
    <row r="34803" spans="16:30" ht="4.5" customHeight="1" x14ac:dyDescent="0.2">
      <c r="P34803" s="75"/>
      <c r="Q34803" s="75"/>
      <c r="W34803" s="75"/>
      <c r="AD34803" s="77"/>
    </row>
    <row r="34804" spans="16:30" ht="4.5" customHeight="1" x14ac:dyDescent="0.2">
      <c r="P34804" s="75"/>
      <c r="Q34804" s="75"/>
      <c r="W34804" s="75"/>
      <c r="AD34804" s="77"/>
    </row>
    <row r="34805" spans="16:30" ht="4.5" customHeight="1" x14ac:dyDescent="0.2">
      <c r="P34805" s="75"/>
      <c r="Q34805" s="75"/>
      <c r="W34805" s="75"/>
      <c r="AD34805" s="77"/>
    </row>
    <row r="34806" spans="16:30" ht="4.5" customHeight="1" x14ac:dyDescent="0.2">
      <c r="P34806" s="75"/>
      <c r="Q34806" s="75"/>
      <c r="W34806" s="75"/>
      <c r="AD34806" s="77"/>
    </row>
    <row r="34807" spans="16:30" ht="4.5" customHeight="1" x14ac:dyDescent="0.2">
      <c r="P34807" s="75"/>
      <c r="Q34807" s="75"/>
      <c r="W34807" s="75"/>
      <c r="AD34807" s="77"/>
    </row>
    <row r="34808" spans="16:30" ht="4.5" customHeight="1" x14ac:dyDescent="0.2">
      <c r="P34808" s="75"/>
      <c r="Q34808" s="75"/>
      <c r="W34808" s="75"/>
      <c r="AD34808" s="77"/>
    </row>
    <row r="34809" spans="16:30" ht="4.5" customHeight="1" x14ac:dyDescent="0.2">
      <c r="P34809" s="75"/>
      <c r="Q34809" s="75"/>
      <c r="W34809" s="75"/>
      <c r="AD34809" s="77"/>
    </row>
    <row r="34810" spans="16:30" ht="4.5" customHeight="1" x14ac:dyDescent="0.2">
      <c r="P34810" s="75"/>
      <c r="Q34810" s="75"/>
      <c r="W34810" s="75"/>
      <c r="AD34810" s="77"/>
    </row>
    <row r="34811" spans="16:30" ht="4.5" customHeight="1" x14ac:dyDescent="0.2">
      <c r="P34811" s="75"/>
      <c r="Q34811" s="75"/>
      <c r="W34811" s="75"/>
      <c r="AD34811" s="77"/>
    </row>
    <row r="34812" spans="16:30" ht="4.5" customHeight="1" x14ac:dyDescent="0.2">
      <c r="P34812" s="75"/>
      <c r="Q34812" s="75"/>
      <c r="W34812" s="75"/>
      <c r="AD34812" s="77"/>
    </row>
    <row r="34813" spans="16:30" ht="4.5" customHeight="1" x14ac:dyDescent="0.2">
      <c r="P34813" s="75"/>
      <c r="Q34813" s="75"/>
      <c r="W34813" s="75"/>
      <c r="AD34813" s="77"/>
    </row>
    <row r="34814" spans="16:30" ht="4.5" customHeight="1" x14ac:dyDescent="0.2">
      <c r="P34814" s="75"/>
      <c r="Q34814" s="75"/>
      <c r="W34814" s="75"/>
      <c r="AD34814" s="77"/>
    </row>
    <row r="34815" spans="16:30" ht="4.5" customHeight="1" x14ac:dyDescent="0.2">
      <c r="P34815" s="75"/>
      <c r="Q34815" s="75"/>
      <c r="W34815" s="75"/>
      <c r="AD34815" s="77"/>
    </row>
    <row r="34816" spans="16:30" ht="4.5" customHeight="1" x14ac:dyDescent="0.2">
      <c r="P34816" s="75"/>
      <c r="Q34816" s="75"/>
      <c r="W34816" s="75"/>
      <c r="AD34816" s="77"/>
    </row>
    <row r="34817" spans="16:30" ht="4.5" customHeight="1" x14ac:dyDescent="0.2">
      <c r="P34817" s="75"/>
      <c r="Q34817" s="75"/>
      <c r="W34817" s="75"/>
      <c r="AD34817" s="77"/>
    </row>
    <row r="34818" spans="16:30" ht="4.5" customHeight="1" x14ac:dyDescent="0.2">
      <c r="P34818" s="75"/>
      <c r="Q34818" s="75"/>
      <c r="W34818" s="75"/>
      <c r="AD34818" s="77"/>
    </row>
    <row r="34819" spans="16:30" ht="4.5" customHeight="1" x14ac:dyDescent="0.2">
      <c r="P34819" s="75"/>
      <c r="Q34819" s="75"/>
      <c r="W34819" s="75"/>
      <c r="AD34819" s="77"/>
    </row>
    <row r="34820" spans="16:30" ht="4.5" customHeight="1" x14ac:dyDescent="0.2">
      <c r="P34820" s="75"/>
      <c r="Q34820" s="75"/>
      <c r="W34820" s="75"/>
      <c r="AD34820" s="77"/>
    </row>
    <row r="34821" spans="16:30" ht="4.5" customHeight="1" x14ac:dyDescent="0.2">
      <c r="P34821" s="75"/>
      <c r="Q34821" s="75"/>
      <c r="W34821" s="75"/>
      <c r="AD34821" s="77"/>
    </row>
    <row r="34822" spans="16:30" ht="4.5" customHeight="1" x14ac:dyDescent="0.2">
      <c r="P34822" s="75"/>
      <c r="Q34822" s="75"/>
      <c r="W34822" s="75"/>
      <c r="AD34822" s="77"/>
    </row>
    <row r="34823" spans="16:30" ht="4.5" customHeight="1" x14ac:dyDescent="0.2">
      <c r="P34823" s="75"/>
      <c r="Q34823" s="75"/>
      <c r="W34823" s="75"/>
      <c r="AD34823" s="77"/>
    </row>
    <row r="34824" spans="16:30" ht="4.5" customHeight="1" x14ac:dyDescent="0.2">
      <c r="P34824" s="75"/>
      <c r="Q34824" s="75"/>
      <c r="W34824" s="75"/>
      <c r="AD34824" s="77"/>
    </row>
    <row r="34825" spans="16:30" ht="4.5" customHeight="1" x14ac:dyDescent="0.2">
      <c r="P34825" s="75"/>
      <c r="Q34825" s="75"/>
      <c r="W34825" s="75"/>
      <c r="AD34825" s="77"/>
    </row>
    <row r="34826" spans="16:30" ht="4.5" customHeight="1" x14ac:dyDescent="0.2">
      <c r="P34826" s="75"/>
      <c r="Q34826" s="75"/>
      <c r="W34826" s="75"/>
      <c r="AD34826" s="77"/>
    </row>
    <row r="34827" spans="16:30" ht="4.5" customHeight="1" x14ac:dyDescent="0.2">
      <c r="P34827" s="75"/>
      <c r="Q34827" s="75"/>
      <c r="W34827" s="75"/>
      <c r="AD34827" s="77"/>
    </row>
    <row r="34828" spans="16:30" ht="4.5" customHeight="1" x14ac:dyDescent="0.2">
      <c r="P34828" s="75"/>
      <c r="Q34828" s="75"/>
      <c r="W34828" s="75"/>
      <c r="AD34828" s="77"/>
    </row>
    <row r="34829" spans="16:30" ht="4.5" customHeight="1" x14ac:dyDescent="0.2">
      <c r="P34829" s="75"/>
      <c r="Q34829" s="75"/>
      <c r="W34829" s="75"/>
      <c r="AD34829" s="77"/>
    </row>
    <row r="34830" spans="16:30" ht="4.5" customHeight="1" x14ac:dyDescent="0.2">
      <c r="P34830" s="75"/>
      <c r="Q34830" s="75"/>
      <c r="W34830" s="75"/>
      <c r="AD34830" s="77"/>
    </row>
    <row r="34831" spans="16:30" ht="4.5" customHeight="1" x14ac:dyDescent="0.2">
      <c r="P34831" s="75"/>
      <c r="Q34831" s="75"/>
      <c r="W34831" s="75"/>
      <c r="AD34831" s="77"/>
    </row>
    <row r="34832" spans="16:30" ht="4.5" customHeight="1" x14ac:dyDescent="0.2">
      <c r="P34832" s="75"/>
      <c r="Q34832" s="75"/>
      <c r="W34832" s="75"/>
      <c r="AD34832" s="77"/>
    </row>
    <row r="34833" spans="16:30" ht="4.5" customHeight="1" x14ac:dyDescent="0.2">
      <c r="P34833" s="75"/>
      <c r="Q34833" s="75"/>
      <c r="W34833" s="75"/>
      <c r="AD34833" s="77"/>
    </row>
    <row r="34834" spans="16:30" ht="4.5" customHeight="1" x14ac:dyDescent="0.2">
      <c r="P34834" s="75"/>
      <c r="Q34834" s="75"/>
      <c r="W34834" s="75"/>
      <c r="AD34834" s="77"/>
    </row>
    <row r="34835" spans="16:30" ht="4.5" customHeight="1" x14ac:dyDescent="0.2">
      <c r="P34835" s="75"/>
      <c r="Q34835" s="75"/>
      <c r="W34835" s="75"/>
      <c r="AD34835" s="77"/>
    </row>
    <row r="34836" spans="16:30" ht="4.5" customHeight="1" x14ac:dyDescent="0.2">
      <c r="P34836" s="75"/>
      <c r="Q34836" s="75"/>
      <c r="W34836" s="75"/>
      <c r="AD34836" s="77"/>
    </row>
    <row r="34837" spans="16:30" ht="4.5" customHeight="1" x14ac:dyDescent="0.2">
      <c r="P34837" s="75"/>
      <c r="Q34837" s="75"/>
      <c r="W34837" s="75"/>
      <c r="AD34837" s="77"/>
    </row>
    <row r="34838" spans="16:30" ht="4.5" customHeight="1" x14ac:dyDescent="0.2">
      <c r="P34838" s="75"/>
      <c r="Q34838" s="75"/>
      <c r="W34838" s="75"/>
      <c r="AD34838" s="77"/>
    </row>
    <row r="34839" spans="16:30" ht="4.5" customHeight="1" x14ac:dyDescent="0.2">
      <c r="P34839" s="75"/>
      <c r="Q34839" s="75"/>
      <c r="W34839" s="75"/>
      <c r="AD34839" s="77"/>
    </row>
    <row r="34840" spans="16:30" ht="4.5" customHeight="1" x14ac:dyDescent="0.2">
      <c r="P34840" s="75"/>
      <c r="Q34840" s="75"/>
      <c r="W34840" s="75"/>
      <c r="AD34840" s="77"/>
    </row>
    <row r="34841" spans="16:30" ht="4.5" customHeight="1" x14ac:dyDescent="0.2">
      <c r="P34841" s="75"/>
      <c r="Q34841" s="75"/>
      <c r="W34841" s="75"/>
      <c r="AD34841" s="77"/>
    </row>
    <row r="34842" spans="16:30" ht="4.5" customHeight="1" x14ac:dyDescent="0.2">
      <c r="P34842" s="75"/>
      <c r="Q34842" s="75"/>
      <c r="W34842" s="75"/>
      <c r="AD34842" s="77"/>
    </row>
    <row r="34843" spans="16:30" ht="4.5" customHeight="1" x14ac:dyDescent="0.2">
      <c r="P34843" s="75"/>
      <c r="Q34843" s="75"/>
      <c r="W34843" s="75"/>
      <c r="AD34843" s="77"/>
    </row>
    <row r="34844" spans="16:30" ht="4.5" customHeight="1" x14ac:dyDescent="0.2">
      <c r="P34844" s="75"/>
      <c r="Q34844" s="75"/>
      <c r="W34844" s="75"/>
      <c r="AD34844" s="77"/>
    </row>
    <row r="34845" spans="16:30" ht="4.5" customHeight="1" x14ac:dyDescent="0.2">
      <c r="P34845" s="75"/>
      <c r="Q34845" s="75"/>
      <c r="W34845" s="75"/>
      <c r="AD34845" s="77"/>
    </row>
    <row r="34846" spans="16:30" ht="4.5" customHeight="1" x14ac:dyDescent="0.2">
      <c r="P34846" s="75"/>
      <c r="Q34846" s="75"/>
      <c r="W34846" s="75"/>
      <c r="AD34846" s="77"/>
    </row>
    <row r="34847" spans="16:30" ht="4.5" customHeight="1" x14ac:dyDescent="0.2">
      <c r="P34847" s="75"/>
      <c r="Q34847" s="75"/>
      <c r="W34847" s="75"/>
      <c r="AD34847" s="77"/>
    </row>
    <row r="34848" spans="16:30" ht="4.5" customHeight="1" x14ac:dyDescent="0.2">
      <c r="P34848" s="75"/>
      <c r="Q34848" s="75"/>
      <c r="W34848" s="75"/>
      <c r="AD34848" s="77"/>
    </row>
    <row r="34849" spans="16:30" ht="4.5" customHeight="1" x14ac:dyDescent="0.2">
      <c r="P34849" s="75"/>
      <c r="Q34849" s="75"/>
      <c r="W34849" s="75"/>
      <c r="AD34849" s="77"/>
    </row>
    <row r="34850" spans="16:30" ht="4.5" customHeight="1" x14ac:dyDescent="0.2">
      <c r="P34850" s="75"/>
      <c r="Q34850" s="75"/>
      <c r="W34850" s="75"/>
      <c r="AD34850" s="77"/>
    </row>
    <row r="34851" spans="16:30" ht="4.5" customHeight="1" x14ac:dyDescent="0.2">
      <c r="P34851" s="75"/>
      <c r="Q34851" s="75"/>
      <c r="W34851" s="75"/>
      <c r="AD34851" s="77"/>
    </row>
    <row r="34852" spans="16:30" ht="4.5" customHeight="1" x14ac:dyDescent="0.2">
      <c r="P34852" s="75"/>
      <c r="Q34852" s="75"/>
      <c r="W34852" s="75"/>
      <c r="AD34852" s="77"/>
    </row>
    <row r="34853" spans="16:30" ht="4.5" customHeight="1" x14ac:dyDescent="0.2">
      <c r="P34853" s="75"/>
      <c r="Q34853" s="75"/>
      <c r="W34853" s="75"/>
      <c r="AD34853" s="77"/>
    </row>
    <row r="34854" spans="16:30" ht="4.5" customHeight="1" x14ac:dyDescent="0.2">
      <c r="P34854" s="75"/>
      <c r="Q34854" s="75"/>
      <c r="W34854" s="75"/>
      <c r="AD34854" s="77"/>
    </row>
    <row r="34855" spans="16:30" ht="4.5" customHeight="1" x14ac:dyDescent="0.2">
      <c r="P34855" s="75"/>
      <c r="Q34855" s="75"/>
      <c r="W34855" s="75"/>
      <c r="AD34855" s="77"/>
    </row>
    <row r="34856" spans="16:30" ht="4.5" customHeight="1" x14ac:dyDescent="0.2">
      <c r="P34856" s="75"/>
      <c r="Q34856" s="75"/>
      <c r="W34856" s="75"/>
      <c r="AD34856" s="77"/>
    </row>
    <row r="34857" spans="16:30" ht="4.5" customHeight="1" x14ac:dyDescent="0.2">
      <c r="P34857" s="75"/>
      <c r="Q34857" s="75"/>
      <c r="W34857" s="75"/>
      <c r="AD34857" s="77"/>
    </row>
    <row r="34858" spans="16:30" ht="4.5" customHeight="1" x14ac:dyDescent="0.2">
      <c r="P34858" s="75"/>
      <c r="Q34858" s="75"/>
      <c r="W34858" s="75"/>
      <c r="AD34858" s="77"/>
    </row>
    <row r="34859" spans="16:30" ht="4.5" customHeight="1" x14ac:dyDescent="0.2">
      <c r="P34859" s="75"/>
      <c r="Q34859" s="75"/>
      <c r="W34859" s="75"/>
      <c r="AD34859" s="77"/>
    </row>
    <row r="34860" spans="16:30" ht="4.5" customHeight="1" x14ac:dyDescent="0.2">
      <c r="P34860" s="75"/>
      <c r="Q34860" s="75"/>
      <c r="W34860" s="75"/>
      <c r="AD34860" s="77"/>
    </row>
    <row r="34861" spans="16:30" ht="4.5" customHeight="1" x14ac:dyDescent="0.2">
      <c r="P34861" s="75"/>
      <c r="Q34861" s="75"/>
      <c r="W34861" s="75"/>
      <c r="AD34861" s="77"/>
    </row>
    <row r="34862" spans="16:30" ht="4.5" customHeight="1" x14ac:dyDescent="0.2">
      <c r="P34862" s="75"/>
      <c r="Q34862" s="75"/>
      <c r="W34862" s="75"/>
      <c r="AD34862" s="77"/>
    </row>
    <row r="34863" spans="16:30" ht="4.5" customHeight="1" x14ac:dyDescent="0.2">
      <c r="P34863" s="75"/>
      <c r="Q34863" s="75"/>
      <c r="W34863" s="75"/>
      <c r="AD34863" s="77"/>
    </row>
    <row r="34864" spans="16:30" ht="4.5" customHeight="1" x14ac:dyDescent="0.2">
      <c r="P34864" s="75"/>
      <c r="Q34864" s="75"/>
      <c r="W34864" s="75"/>
      <c r="AD34864" s="77"/>
    </row>
    <row r="34865" spans="16:30" ht="4.5" customHeight="1" x14ac:dyDescent="0.2">
      <c r="P34865" s="75"/>
      <c r="Q34865" s="75"/>
      <c r="W34865" s="75"/>
      <c r="AD34865" s="77"/>
    </row>
    <row r="34866" spans="16:30" ht="4.5" customHeight="1" x14ac:dyDescent="0.2">
      <c r="P34866" s="75"/>
      <c r="Q34866" s="75"/>
      <c r="W34866" s="75"/>
      <c r="AD34866" s="77"/>
    </row>
    <row r="34867" spans="16:30" ht="4.5" customHeight="1" x14ac:dyDescent="0.2">
      <c r="P34867" s="75"/>
      <c r="Q34867" s="75"/>
      <c r="W34867" s="75"/>
      <c r="AD34867" s="77"/>
    </row>
    <row r="34868" spans="16:30" ht="4.5" customHeight="1" x14ac:dyDescent="0.2">
      <c r="P34868" s="75"/>
      <c r="Q34868" s="75"/>
      <c r="W34868" s="75"/>
      <c r="AD34868" s="77"/>
    </row>
    <row r="34869" spans="16:30" ht="4.5" customHeight="1" x14ac:dyDescent="0.2">
      <c r="P34869" s="75"/>
      <c r="Q34869" s="75"/>
      <c r="W34869" s="75"/>
      <c r="AD34869" s="77"/>
    </row>
    <row r="34870" spans="16:30" ht="4.5" customHeight="1" x14ac:dyDescent="0.2">
      <c r="P34870" s="75"/>
      <c r="Q34870" s="75"/>
      <c r="W34870" s="75"/>
      <c r="AD34870" s="77"/>
    </row>
    <row r="34871" spans="16:30" ht="4.5" customHeight="1" x14ac:dyDescent="0.2">
      <c r="P34871" s="75"/>
      <c r="Q34871" s="75"/>
      <c r="W34871" s="75"/>
      <c r="AD34871" s="77"/>
    </row>
    <row r="34872" spans="16:30" ht="4.5" customHeight="1" x14ac:dyDescent="0.2">
      <c r="P34872" s="75"/>
      <c r="Q34872" s="75"/>
      <c r="W34872" s="75"/>
      <c r="AD34872" s="77"/>
    </row>
    <row r="34873" spans="16:30" ht="4.5" customHeight="1" x14ac:dyDescent="0.2">
      <c r="P34873" s="75"/>
      <c r="Q34873" s="75"/>
      <c r="W34873" s="75"/>
      <c r="AD34873" s="77"/>
    </row>
    <row r="34874" spans="16:30" ht="4.5" customHeight="1" x14ac:dyDescent="0.2">
      <c r="P34874" s="75"/>
      <c r="Q34874" s="75"/>
      <c r="W34874" s="75"/>
      <c r="AD34874" s="77"/>
    </row>
    <row r="34875" spans="16:30" ht="4.5" customHeight="1" x14ac:dyDescent="0.2">
      <c r="P34875" s="75"/>
      <c r="Q34875" s="75"/>
      <c r="W34875" s="75"/>
      <c r="AD34875" s="77"/>
    </row>
    <row r="34876" spans="16:30" ht="4.5" customHeight="1" x14ac:dyDescent="0.2">
      <c r="P34876" s="75"/>
      <c r="Q34876" s="75"/>
      <c r="W34876" s="75"/>
      <c r="AD34876" s="77"/>
    </row>
    <row r="34877" spans="16:30" ht="4.5" customHeight="1" x14ac:dyDescent="0.2">
      <c r="P34877" s="75"/>
      <c r="Q34877" s="75"/>
      <c r="W34877" s="75"/>
      <c r="AD34877" s="77"/>
    </row>
    <row r="34878" spans="16:30" ht="4.5" customHeight="1" x14ac:dyDescent="0.2">
      <c r="P34878" s="75"/>
      <c r="Q34878" s="75"/>
      <c r="W34878" s="75"/>
      <c r="AD34878" s="77"/>
    </row>
    <row r="34879" spans="16:30" ht="4.5" customHeight="1" x14ac:dyDescent="0.2">
      <c r="P34879" s="75"/>
      <c r="Q34879" s="75"/>
      <c r="W34879" s="75"/>
      <c r="AD34879" s="77"/>
    </row>
    <row r="34880" spans="16:30" ht="4.5" customHeight="1" x14ac:dyDescent="0.2">
      <c r="P34880" s="75"/>
      <c r="Q34880" s="75"/>
      <c r="W34880" s="75"/>
      <c r="AD34880" s="77"/>
    </row>
    <row r="34881" spans="16:30" ht="4.5" customHeight="1" x14ac:dyDescent="0.2">
      <c r="P34881" s="75"/>
      <c r="Q34881" s="75"/>
      <c r="W34881" s="75"/>
      <c r="AD34881" s="77"/>
    </row>
    <row r="34882" spans="16:30" ht="4.5" customHeight="1" x14ac:dyDescent="0.2">
      <c r="P34882" s="75"/>
      <c r="Q34882" s="75"/>
      <c r="W34882" s="75"/>
      <c r="AD34882" s="77"/>
    </row>
    <row r="34883" spans="16:30" ht="4.5" customHeight="1" x14ac:dyDescent="0.2">
      <c r="P34883" s="75"/>
      <c r="Q34883" s="75"/>
      <c r="W34883" s="75"/>
      <c r="AD34883" s="77"/>
    </row>
    <row r="34884" spans="16:30" ht="4.5" customHeight="1" x14ac:dyDescent="0.2">
      <c r="P34884" s="75"/>
      <c r="Q34884" s="75"/>
      <c r="W34884" s="75"/>
      <c r="AD34884" s="77"/>
    </row>
    <row r="34885" spans="16:30" ht="4.5" customHeight="1" x14ac:dyDescent="0.2">
      <c r="P34885" s="75"/>
      <c r="Q34885" s="75"/>
      <c r="W34885" s="75"/>
      <c r="AD34885" s="77"/>
    </row>
    <row r="34886" spans="16:30" ht="4.5" customHeight="1" x14ac:dyDescent="0.2">
      <c r="P34886" s="75"/>
      <c r="Q34886" s="75"/>
      <c r="W34886" s="75"/>
      <c r="AD34886" s="77"/>
    </row>
    <row r="34887" spans="16:30" ht="4.5" customHeight="1" x14ac:dyDescent="0.2">
      <c r="P34887" s="75"/>
      <c r="Q34887" s="75"/>
      <c r="W34887" s="75"/>
      <c r="AD34887" s="77"/>
    </row>
    <row r="34888" spans="16:30" ht="4.5" customHeight="1" x14ac:dyDescent="0.2">
      <c r="P34888" s="75"/>
      <c r="Q34888" s="75"/>
      <c r="W34888" s="75"/>
      <c r="AD34888" s="77"/>
    </row>
    <row r="34889" spans="16:30" ht="4.5" customHeight="1" x14ac:dyDescent="0.2">
      <c r="P34889" s="75"/>
      <c r="Q34889" s="75"/>
      <c r="W34889" s="75"/>
      <c r="AD34889" s="77"/>
    </row>
    <row r="34890" spans="16:30" ht="4.5" customHeight="1" x14ac:dyDescent="0.2">
      <c r="P34890" s="75"/>
      <c r="Q34890" s="75"/>
      <c r="W34890" s="75"/>
      <c r="AD34890" s="77"/>
    </row>
    <row r="34891" spans="16:30" ht="4.5" customHeight="1" x14ac:dyDescent="0.2">
      <c r="P34891" s="75"/>
      <c r="Q34891" s="75"/>
      <c r="W34891" s="75"/>
      <c r="AD34891" s="77"/>
    </row>
    <row r="34892" spans="16:30" ht="4.5" customHeight="1" x14ac:dyDescent="0.2">
      <c r="P34892" s="75"/>
      <c r="Q34892" s="75"/>
      <c r="W34892" s="75"/>
      <c r="AD34892" s="77"/>
    </row>
    <row r="34893" spans="16:30" ht="4.5" customHeight="1" x14ac:dyDescent="0.2">
      <c r="P34893" s="75"/>
      <c r="Q34893" s="75"/>
      <c r="W34893" s="75"/>
      <c r="AD34893" s="77"/>
    </row>
    <row r="34894" spans="16:30" ht="4.5" customHeight="1" x14ac:dyDescent="0.2">
      <c r="P34894" s="75"/>
      <c r="Q34894" s="75"/>
      <c r="W34894" s="75"/>
      <c r="AD34894" s="77"/>
    </row>
    <row r="34895" spans="16:30" ht="4.5" customHeight="1" x14ac:dyDescent="0.2">
      <c r="P34895" s="75"/>
      <c r="Q34895" s="75"/>
      <c r="W34895" s="75"/>
      <c r="AD34895" s="77"/>
    </row>
    <row r="34896" spans="16:30" ht="4.5" customHeight="1" x14ac:dyDescent="0.2">
      <c r="P34896" s="75"/>
      <c r="Q34896" s="75"/>
      <c r="W34896" s="75"/>
      <c r="AD34896" s="77"/>
    </row>
    <row r="34897" spans="16:30" ht="4.5" customHeight="1" x14ac:dyDescent="0.2">
      <c r="P34897" s="75"/>
      <c r="Q34897" s="75"/>
      <c r="W34897" s="75"/>
      <c r="AD34897" s="77"/>
    </row>
    <row r="34898" spans="16:30" ht="4.5" customHeight="1" x14ac:dyDescent="0.2">
      <c r="P34898" s="75"/>
      <c r="Q34898" s="75"/>
      <c r="W34898" s="75"/>
      <c r="AD34898" s="77"/>
    </row>
    <row r="34899" spans="16:30" ht="4.5" customHeight="1" x14ac:dyDescent="0.2">
      <c r="P34899" s="75"/>
      <c r="Q34899" s="75"/>
      <c r="W34899" s="75"/>
      <c r="AD34899" s="77"/>
    </row>
    <row r="34900" spans="16:30" ht="4.5" customHeight="1" x14ac:dyDescent="0.2">
      <c r="P34900" s="75"/>
      <c r="Q34900" s="75"/>
      <c r="W34900" s="75"/>
      <c r="AD34900" s="77"/>
    </row>
    <row r="34901" spans="16:30" ht="4.5" customHeight="1" x14ac:dyDescent="0.2">
      <c r="P34901" s="75"/>
      <c r="Q34901" s="75"/>
      <c r="W34901" s="75"/>
      <c r="AD34901" s="77"/>
    </row>
    <row r="34902" spans="16:30" ht="4.5" customHeight="1" x14ac:dyDescent="0.2">
      <c r="P34902" s="75"/>
      <c r="Q34902" s="75"/>
      <c r="W34902" s="75"/>
      <c r="AD34902" s="77"/>
    </row>
    <row r="34903" spans="16:30" ht="4.5" customHeight="1" x14ac:dyDescent="0.2">
      <c r="P34903" s="75"/>
      <c r="Q34903" s="75"/>
      <c r="W34903" s="75"/>
      <c r="AD34903" s="77"/>
    </row>
    <row r="34904" spans="16:30" ht="4.5" customHeight="1" x14ac:dyDescent="0.2">
      <c r="P34904" s="75"/>
      <c r="Q34904" s="75"/>
      <c r="W34904" s="75"/>
      <c r="AD34904" s="77"/>
    </row>
    <row r="34905" spans="16:30" ht="4.5" customHeight="1" x14ac:dyDescent="0.2">
      <c r="P34905" s="75"/>
      <c r="Q34905" s="75"/>
      <c r="W34905" s="75"/>
      <c r="AD34905" s="77"/>
    </row>
    <row r="34906" spans="16:30" ht="4.5" customHeight="1" x14ac:dyDescent="0.2">
      <c r="P34906" s="75"/>
      <c r="Q34906" s="75"/>
      <c r="W34906" s="75"/>
      <c r="AD34906" s="77"/>
    </row>
    <row r="34907" spans="16:30" ht="4.5" customHeight="1" x14ac:dyDescent="0.2">
      <c r="P34907" s="75"/>
      <c r="Q34907" s="75"/>
      <c r="W34907" s="75"/>
      <c r="AD34907" s="77"/>
    </row>
    <row r="34908" spans="16:30" ht="4.5" customHeight="1" x14ac:dyDescent="0.2">
      <c r="P34908" s="75"/>
      <c r="Q34908" s="75"/>
      <c r="W34908" s="75"/>
      <c r="AD34908" s="77"/>
    </row>
    <row r="34909" spans="16:30" ht="4.5" customHeight="1" x14ac:dyDescent="0.2">
      <c r="P34909" s="75"/>
      <c r="Q34909" s="75"/>
      <c r="W34909" s="75"/>
      <c r="AD34909" s="77"/>
    </row>
    <row r="34910" spans="16:30" ht="4.5" customHeight="1" x14ac:dyDescent="0.2">
      <c r="P34910" s="75"/>
      <c r="Q34910" s="75"/>
      <c r="W34910" s="75"/>
      <c r="AD34910" s="77"/>
    </row>
    <row r="34911" spans="16:30" ht="4.5" customHeight="1" x14ac:dyDescent="0.2">
      <c r="P34911" s="75"/>
      <c r="Q34911" s="75"/>
      <c r="W34911" s="75"/>
      <c r="AD34911" s="77"/>
    </row>
    <row r="34912" spans="16:30" ht="4.5" customHeight="1" x14ac:dyDescent="0.2">
      <c r="P34912" s="75"/>
      <c r="Q34912" s="75"/>
      <c r="W34912" s="75"/>
      <c r="AD34912" s="77"/>
    </row>
    <row r="34913" spans="16:30" ht="4.5" customHeight="1" x14ac:dyDescent="0.2">
      <c r="P34913" s="75"/>
      <c r="Q34913" s="75"/>
      <c r="W34913" s="75"/>
      <c r="AD34913" s="77"/>
    </row>
    <row r="34914" spans="16:30" ht="4.5" customHeight="1" x14ac:dyDescent="0.2">
      <c r="P34914" s="75"/>
      <c r="Q34914" s="75"/>
      <c r="W34914" s="75"/>
      <c r="AD34914" s="77"/>
    </row>
    <row r="34915" spans="16:30" ht="4.5" customHeight="1" x14ac:dyDescent="0.2">
      <c r="P34915" s="75"/>
      <c r="Q34915" s="75"/>
      <c r="W34915" s="75"/>
      <c r="AD34915" s="77"/>
    </row>
    <row r="34916" spans="16:30" ht="4.5" customHeight="1" x14ac:dyDescent="0.2">
      <c r="P34916" s="75"/>
      <c r="Q34916" s="75"/>
      <c r="W34916" s="75"/>
      <c r="AD34916" s="77"/>
    </row>
    <row r="34917" spans="16:30" ht="4.5" customHeight="1" x14ac:dyDescent="0.2">
      <c r="P34917" s="75"/>
      <c r="Q34917" s="75"/>
      <c r="W34917" s="75"/>
      <c r="AD34917" s="77"/>
    </row>
    <row r="34918" spans="16:30" ht="4.5" customHeight="1" x14ac:dyDescent="0.2">
      <c r="P34918" s="75"/>
      <c r="Q34918" s="75"/>
      <c r="W34918" s="75"/>
      <c r="AD34918" s="77"/>
    </row>
    <row r="34919" spans="16:30" ht="4.5" customHeight="1" x14ac:dyDescent="0.2">
      <c r="P34919" s="75"/>
      <c r="Q34919" s="75"/>
      <c r="W34919" s="75"/>
      <c r="AD34919" s="77"/>
    </row>
    <row r="34920" spans="16:30" ht="4.5" customHeight="1" x14ac:dyDescent="0.2">
      <c r="P34920" s="75"/>
      <c r="Q34920" s="75"/>
      <c r="W34920" s="75"/>
      <c r="AD34920" s="77"/>
    </row>
    <row r="34921" spans="16:30" ht="4.5" customHeight="1" x14ac:dyDescent="0.2">
      <c r="P34921" s="75"/>
      <c r="Q34921" s="75"/>
      <c r="W34921" s="75"/>
      <c r="AD34921" s="77"/>
    </row>
    <row r="34922" spans="16:30" ht="4.5" customHeight="1" x14ac:dyDescent="0.2">
      <c r="P34922" s="75"/>
      <c r="Q34922" s="75"/>
      <c r="W34922" s="75"/>
      <c r="AD34922" s="77"/>
    </row>
    <row r="34923" spans="16:30" ht="4.5" customHeight="1" x14ac:dyDescent="0.2">
      <c r="P34923" s="75"/>
      <c r="Q34923" s="75"/>
      <c r="W34923" s="75"/>
      <c r="AD34923" s="77"/>
    </row>
    <row r="34924" spans="16:30" ht="4.5" customHeight="1" x14ac:dyDescent="0.2">
      <c r="P34924" s="75"/>
      <c r="Q34924" s="75"/>
      <c r="W34924" s="75"/>
      <c r="AD34924" s="77"/>
    </row>
    <row r="34925" spans="16:30" ht="4.5" customHeight="1" x14ac:dyDescent="0.2">
      <c r="P34925" s="75"/>
      <c r="Q34925" s="75"/>
      <c r="W34925" s="75"/>
      <c r="AD34925" s="77"/>
    </row>
    <row r="34926" spans="16:30" ht="4.5" customHeight="1" x14ac:dyDescent="0.2">
      <c r="P34926" s="75"/>
      <c r="Q34926" s="75"/>
      <c r="W34926" s="75"/>
      <c r="AD34926" s="77"/>
    </row>
    <row r="34927" spans="16:30" ht="4.5" customHeight="1" x14ac:dyDescent="0.2">
      <c r="P34927" s="75"/>
      <c r="Q34927" s="75"/>
      <c r="W34927" s="75"/>
      <c r="AD34927" s="77"/>
    </row>
    <row r="34928" spans="16:30" ht="4.5" customHeight="1" x14ac:dyDescent="0.2">
      <c r="P34928" s="75"/>
      <c r="Q34928" s="75"/>
      <c r="W34928" s="75"/>
      <c r="AD34928" s="77"/>
    </row>
    <row r="34929" spans="16:30" ht="4.5" customHeight="1" x14ac:dyDescent="0.2">
      <c r="P34929" s="75"/>
      <c r="Q34929" s="75"/>
      <c r="W34929" s="75"/>
      <c r="AD34929" s="77"/>
    </row>
    <row r="34930" spans="16:30" ht="4.5" customHeight="1" x14ac:dyDescent="0.2">
      <c r="P34930" s="75"/>
      <c r="Q34930" s="75"/>
      <c r="W34930" s="75"/>
      <c r="AD34930" s="77"/>
    </row>
    <row r="34931" spans="16:30" ht="4.5" customHeight="1" x14ac:dyDescent="0.2">
      <c r="P34931" s="75"/>
      <c r="Q34931" s="75"/>
      <c r="W34931" s="75"/>
      <c r="AD34931" s="77"/>
    </row>
    <row r="34932" spans="16:30" ht="4.5" customHeight="1" x14ac:dyDescent="0.2">
      <c r="P34932" s="75"/>
      <c r="Q34932" s="75"/>
      <c r="W34932" s="75"/>
      <c r="AD34932" s="77"/>
    </row>
    <row r="34933" spans="16:30" ht="4.5" customHeight="1" x14ac:dyDescent="0.2">
      <c r="P34933" s="75"/>
      <c r="Q34933" s="75"/>
      <c r="W34933" s="75"/>
      <c r="AD34933" s="77"/>
    </row>
    <row r="34934" spans="16:30" ht="4.5" customHeight="1" x14ac:dyDescent="0.2">
      <c r="P34934" s="75"/>
      <c r="Q34934" s="75"/>
      <c r="W34934" s="75"/>
      <c r="AD34934" s="77"/>
    </row>
    <row r="34935" spans="16:30" ht="4.5" customHeight="1" x14ac:dyDescent="0.2">
      <c r="P34935" s="75"/>
      <c r="Q34935" s="75"/>
      <c r="W34935" s="75"/>
      <c r="AD34935" s="77"/>
    </row>
    <row r="34936" spans="16:30" ht="4.5" customHeight="1" x14ac:dyDescent="0.2">
      <c r="P34936" s="75"/>
      <c r="Q34936" s="75"/>
      <c r="W34936" s="75"/>
      <c r="AD34936" s="77"/>
    </row>
    <row r="34937" spans="16:30" ht="4.5" customHeight="1" x14ac:dyDescent="0.2">
      <c r="P34937" s="75"/>
      <c r="Q34937" s="75"/>
      <c r="W34937" s="75"/>
      <c r="AD34937" s="77"/>
    </row>
    <row r="34938" spans="16:30" ht="4.5" customHeight="1" x14ac:dyDescent="0.2">
      <c r="P34938" s="75"/>
      <c r="Q34938" s="75"/>
      <c r="W34938" s="75"/>
      <c r="AD34938" s="77"/>
    </row>
    <row r="34939" spans="16:30" ht="4.5" customHeight="1" x14ac:dyDescent="0.2">
      <c r="P34939" s="75"/>
      <c r="Q34939" s="75"/>
      <c r="W34939" s="75"/>
      <c r="AD34939" s="77"/>
    </row>
    <row r="34940" spans="16:30" ht="4.5" customHeight="1" x14ac:dyDescent="0.2">
      <c r="P34940" s="75"/>
      <c r="Q34940" s="75"/>
      <c r="W34940" s="75"/>
      <c r="AD34940" s="77"/>
    </row>
    <row r="34941" spans="16:30" ht="4.5" customHeight="1" x14ac:dyDescent="0.2">
      <c r="P34941" s="75"/>
      <c r="Q34941" s="75"/>
      <c r="W34941" s="75"/>
      <c r="AD34941" s="77"/>
    </row>
    <row r="34942" spans="16:30" ht="4.5" customHeight="1" x14ac:dyDescent="0.2">
      <c r="P34942" s="75"/>
      <c r="Q34942" s="75"/>
      <c r="W34942" s="75"/>
      <c r="AD34942" s="77"/>
    </row>
    <row r="34943" spans="16:30" ht="4.5" customHeight="1" x14ac:dyDescent="0.2">
      <c r="P34943" s="75"/>
      <c r="Q34943" s="75"/>
      <c r="W34943" s="75"/>
      <c r="AD34943" s="77"/>
    </row>
    <row r="34944" spans="16:30" ht="4.5" customHeight="1" x14ac:dyDescent="0.2">
      <c r="P34944" s="75"/>
      <c r="Q34944" s="75"/>
      <c r="W34944" s="75"/>
      <c r="AD34944" s="77"/>
    </row>
    <row r="34945" spans="16:30" ht="4.5" customHeight="1" x14ac:dyDescent="0.2">
      <c r="P34945" s="75"/>
      <c r="Q34945" s="75"/>
      <c r="W34945" s="75"/>
      <c r="AD34945" s="77"/>
    </row>
    <row r="34946" spans="16:30" ht="4.5" customHeight="1" x14ac:dyDescent="0.2">
      <c r="P34946" s="75"/>
      <c r="Q34946" s="75"/>
      <c r="W34946" s="75"/>
      <c r="AD34946" s="77"/>
    </row>
    <row r="34947" spans="16:30" ht="4.5" customHeight="1" x14ac:dyDescent="0.2">
      <c r="P34947" s="75"/>
      <c r="Q34947" s="75"/>
      <c r="W34947" s="75"/>
      <c r="AD34947" s="77"/>
    </row>
    <row r="34948" spans="16:30" ht="4.5" customHeight="1" x14ac:dyDescent="0.2">
      <c r="P34948" s="75"/>
      <c r="Q34948" s="75"/>
      <c r="W34948" s="75"/>
      <c r="AD34948" s="77"/>
    </row>
    <row r="34949" spans="16:30" ht="4.5" customHeight="1" x14ac:dyDescent="0.2">
      <c r="P34949" s="75"/>
      <c r="Q34949" s="75"/>
      <c r="W34949" s="75"/>
      <c r="AD34949" s="77"/>
    </row>
    <row r="34950" spans="16:30" ht="4.5" customHeight="1" x14ac:dyDescent="0.2">
      <c r="P34950" s="75"/>
      <c r="Q34950" s="75"/>
      <c r="W34950" s="75"/>
      <c r="AD34950" s="77"/>
    </row>
    <row r="34951" spans="16:30" ht="4.5" customHeight="1" x14ac:dyDescent="0.2">
      <c r="P34951" s="75"/>
      <c r="Q34951" s="75"/>
      <c r="W34951" s="75"/>
      <c r="AD34951" s="77"/>
    </row>
    <row r="34952" spans="16:30" ht="4.5" customHeight="1" x14ac:dyDescent="0.2">
      <c r="P34952" s="75"/>
      <c r="Q34952" s="75"/>
      <c r="W34952" s="75"/>
      <c r="AD34952" s="77"/>
    </row>
    <row r="34953" spans="16:30" ht="4.5" customHeight="1" x14ac:dyDescent="0.2">
      <c r="P34953" s="75"/>
      <c r="Q34953" s="75"/>
      <c r="W34953" s="75"/>
      <c r="AD34953" s="77"/>
    </row>
    <row r="34954" spans="16:30" ht="4.5" customHeight="1" x14ac:dyDescent="0.2">
      <c r="P34954" s="75"/>
      <c r="Q34954" s="75"/>
      <c r="W34954" s="75"/>
      <c r="AD34954" s="77"/>
    </row>
    <row r="34955" spans="16:30" ht="4.5" customHeight="1" x14ac:dyDescent="0.2">
      <c r="P34955" s="75"/>
      <c r="Q34955" s="75"/>
      <c r="W34955" s="75"/>
      <c r="AD34955" s="77"/>
    </row>
    <row r="34956" spans="16:30" ht="4.5" customHeight="1" x14ac:dyDescent="0.2">
      <c r="P34956" s="75"/>
      <c r="Q34956" s="75"/>
      <c r="W34956" s="75"/>
      <c r="AD34956" s="77"/>
    </row>
    <row r="34957" spans="16:30" ht="4.5" customHeight="1" x14ac:dyDescent="0.2">
      <c r="P34957" s="75"/>
      <c r="Q34957" s="75"/>
      <c r="W34957" s="75"/>
      <c r="AD34957" s="77"/>
    </row>
    <row r="34958" spans="16:30" ht="4.5" customHeight="1" x14ac:dyDescent="0.2">
      <c r="P34958" s="75"/>
      <c r="Q34958" s="75"/>
      <c r="W34958" s="75"/>
      <c r="AD34958" s="77"/>
    </row>
    <row r="34959" spans="16:30" ht="4.5" customHeight="1" x14ac:dyDescent="0.2">
      <c r="P34959" s="75"/>
      <c r="Q34959" s="75"/>
      <c r="W34959" s="75"/>
      <c r="AD34959" s="77"/>
    </row>
    <row r="34960" spans="16:30" ht="4.5" customHeight="1" x14ac:dyDescent="0.2">
      <c r="P34960" s="75"/>
      <c r="Q34960" s="75"/>
      <c r="W34960" s="75"/>
      <c r="AD34960" s="77"/>
    </row>
    <row r="34961" spans="16:30" ht="4.5" customHeight="1" x14ac:dyDescent="0.2">
      <c r="P34961" s="75"/>
      <c r="Q34961" s="75"/>
      <c r="W34961" s="75"/>
      <c r="AD34961" s="77"/>
    </row>
    <row r="34962" spans="16:30" ht="4.5" customHeight="1" x14ac:dyDescent="0.2">
      <c r="P34962" s="75"/>
      <c r="Q34962" s="75"/>
      <c r="W34962" s="75"/>
      <c r="AD34962" s="77"/>
    </row>
    <row r="34963" spans="16:30" ht="4.5" customHeight="1" x14ac:dyDescent="0.2">
      <c r="P34963" s="75"/>
      <c r="Q34963" s="75"/>
      <c r="W34963" s="75"/>
      <c r="AD34963" s="77"/>
    </row>
    <row r="34964" spans="16:30" ht="4.5" customHeight="1" x14ac:dyDescent="0.2">
      <c r="P34964" s="75"/>
      <c r="Q34964" s="75"/>
      <c r="W34964" s="75"/>
      <c r="AD34964" s="77"/>
    </row>
    <row r="34965" spans="16:30" ht="4.5" customHeight="1" x14ac:dyDescent="0.2">
      <c r="P34965" s="75"/>
      <c r="Q34965" s="75"/>
      <c r="W34965" s="75"/>
      <c r="AD34965" s="77"/>
    </row>
    <row r="34966" spans="16:30" ht="4.5" customHeight="1" x14ac:dyDescent="0.2">
      <c r="P34966" s="75"/>
      <c r="Q34966" s="75"/>
      <c r="W34966" s="75"/>
      <c r="AD34966" s="77"/>
    </row>
    <row r="34967" spans="16:30" ht="4.5" customHeight="1" x14ac:dyDescent="0.2">
      <c r="P34967" s="75"/>
      <c r="Q34967" s="75"/>
      <c r="W34967" s="75"/>
      <c r="AD34967" s="77"/>
    </row>
    <row r="34968" spans="16:30" ht="4.5" customHeight="1" x14ac:dyDescent="0.2">
      <c r="P34968" s="75"/>
      <c r="Q34968" s="75"/>
      <c r="W34968" s="75"/>
      <c r="AD34968" s="77"/>
    </row>
    <row r="34969" spans="16:30" ht="4.5" customHeight="1" x14ac:dyDescent="0.2">
      <c r="P34969" s="75"/>
      <c r="Q34969" s="75"/>
      <c r="W34969" s="75"/>
      <c r="AD34969" s="77"/>
    </row>
    <row r="34970" spans="16:30" ht="4.5" customHeight="1" x14ac:dyDescent="0.2">
      <c r="P34970" s="75"/>
      <c r="Q34970" s="75"/>
      <c r="W34970" s="75"/>
      <c r="AD34970" s="77"/>
    </row>
    <row r="34971" spans="16:30" ht="4.5" customHeight="1" x14ac:dyDescent="0.2">
      <c r="P34971" s="75"/>
      <c r="Q34971" s="75"/>
      <c r="W34971" s="75"/>
      <c r="AD34971" s="77"/>
    </row>
    <row r="34972" spans="16:30" ht="4.5" customHeight="1" x14ac:dyDescent="0.2">
      <c r="P34972" s="75"/>
      <c r="Q34972" s="75"/>
      <c r="W34972" s="75"/>
      <c r="AD34972" s="77"/>
    </row>
    <row r="34973" spans="16:30" ht="4.5" customHeight="1" x14ac:dyDescent="0.2">
      <c r="P34973" s="75"/>
      <c r="Q34973" s="75"/>
      <c r="W34973" s="75"/>
      <c r="AD34973" s="77"/>
    </row>
    <row r="34974" spans="16:30" ht="4.5" customHeight="1" x14ac:dyDescent="0.2">
      <c r="P34974" s="75"/>
      <c r="Q34974" s="75"/>
      <c r="W34974" s="75"/>
      <c r="AD34974" s="77"/>
    </row>
    <row r="34975" spans="16:30" ht="4.5" customHeight="1" x14ac:dyDescent="0.2">
      <c r="P34975" s="75"/>
      <c r="Q34975" s="75"/>
      <c r="W34975" s="75"/>
      <c r="AD34975" s="77"/>
    </row>
    <row r="34976" spans="16:30" ht="4.5" customHeight="1" x14ac:dyDescent="0.2">
      <c r="P34976" s="75"/>
      <c r="Q34976" s="75"/>
      <c r="W34976" s="75"/>
      <c r="AD34976" s="77"/>
    </row>
    <row r="34977" spans="16:30" ht="4.5" customHeight="1" x14ac:dyDescent="0.2">
      <c r="P34977" s="75"/>
      <c r="Q34977" s="75"/>
      <c r="W34977" s="75"/>
      <c r="AD34977" s="77"/>
    </row>
    <row r="34978" spans="16:30" ht="4.5" customHeight="1" x14ac:dyDescent="0.2">
      <c r="P34978" s="75"/>
      <c r="Q34978" s="75"/>
      <c r="W34978" s="75"/>
      <c r="AD34978" s="77"/>
    </row>
    <row r="34979" spans="16:30" ht="4.5" customHeight="1" x14ac:dyDescent="0.2">
      <c r="P34979" s="75"/>
      <c r="Q34979" s="75"/>
      <c r="W34979" s="75"/>
      <c r="AD34979" s="77"/>
    </row>
    <row r="34980" spans="16:30" ht="4.5" customHeight="1" x14ac:dyDescent="0.2">
      <c r="P34980" s="75"/>
      <c r="Q34980" s="75"/>
      <c r="W34980" s="75"/>
      <c r="AD34980" s="77"/>
    </row>
    <row r="34981" spans="16:30" ht="4.5" customHeight="1" x14ac:dyDescent="0.2">
      <c r="P34981" s="75"/>
      <c r="Q34981" s="75"/>
      <c r="W34981" s="75"/>
      <c r="AD34981" s="77"/>
    </row>
    <row r="34982" spans="16:30" ht="4.5" customHeight="1" x14ac:dyDescent="0.2">
      <c r="P34982" s="75"/>
      <c r="Q34982" s="75"/>
      <c r="W34982" s="75"/>
      <c r="AD34982" s="77"/>
    </row>
    <row r="34983" spans="16:30" ht="4.5" customHeight="1" x14ac:dyDescent="0.2">
      <c r="P34983" s="75"/>
      <c r="Q34983" s="75"/>
      <c r="W34983" s="75"/>
      <c r="AD34983" s="77"/>
    </row>
    <row r="34984" spans="16:30" ht="4.5" customHeight="1" x14ac:dyDescent="0.2">
      <c r="P34984" s="75"/>
      <c r="Q34984" s="75"/>
      <c r="W34984" s="75"/>
      <c r="AD34984" s="77"/>
    </row>
    <row r="34985" spans="16:30" ht="4.5" customHeight="1" x14ac:dyDescent="0.2">
      <c r="P34985" s="75"/>
      <c r="Q34985" s="75"/>
      <c r="W34985" s="75"/>
      <c r="AD34985" s="77"/>
    </row>
    <row r="34986" spans="16:30" ht="4.5" customHeight="1" x14ac:dyDescent="0.2">
      <c r="P34986" s="75"/>
      <c r="Q34986" s="75"/>
      <c r="W34986" s="75"/>
      <c r="AD34986" s="77"/>
    </row>
    <row r="34987" spans="16:30" ht="4.5" customHeight="1" x14ac:dyDescent="0.2">
      <c r="P34987" s="75"/>
      <c r="Q34987" s="75"/>
      <c r="W34987" s="75"/>
      <c r="AD34987" s="77"/>
    </row>
    <row r="34988" spans="16:30" ht="4.5" customHeight="1" x14ac:dyDescent="0.2">
      <c r="P34988" s="75"/>
      <c r="Q34988" s="75"/>
      <c r="W34988" s="75"/>
      <c r="AD34988" s="77"/>
    </row>
    <row r="34989" spans="16:30" ht="4.5" customHeight="1" x14ac:dyDescent="0.2">
      <c r="P34989" s="75"/>
      <c r="Q34989" s="75"/>
      <c r="W34989" s="75"/>
      <c r="AD34989" s="77"/>
    </row>
    <row r="34990" spans="16:30" ht="4.5" customHeight="1" x14ac:dyDescent="0.2">
      <c r="P34990" s="75"/>
      <c r="Q34990" s="75"/>
      <c r="W34990" s="75"/>
      <c r="AD34990" s="77"/>
    </row>
    <row r="34991" spans="16:30" ht="4.5" customHeight="1" x14ac:dyDescent="0.2">
      <c r="P34991" s="75"/>
      <c r="Q34991" s="75"/>
      <c r="W34991" s="75"/>
      <c r="AD34991" s="77"/>
    </row>
    <row r="34992" spans="16:30" ht="4.5" customHeight="1" x14ac:dyDescent="0.2">
      <c r="P34992" s="75"/>
      <c r="Q34992" s="75"/>
      <c r="W34992" s="75"/>
      <c r="AD34992" s="77"/>
    </row>
    <row r="34993" spans="16:30" ht="4.5" customHeight="1" x14ac:dyDescent="0.2">
      <c r="P34993" s="75"/>
      <c r="Q34993" s="75"/>
      <c r="W34993" s="75"/>
      <c r="AD34993" s="77"/>
    </row>
    <row r="34994" spans="16:30" ht="4.5" customHeight="1" x14ac:dyDescent="0.2">
      <c r="P34994" s="75"/>
      <c r="Q34994" s="75"/>
      <c r="W34994" s="75"/>
      <c r="AD34994" s="77"/>
    </row>
    <row r="34995" spans="16:30" ht="4.5" customHeight="1" x14ac:dyDescent="0.2">
      <c r="P34995" s="75"/>
      <c r="Q34995" s="75"/>
      <c r="W34995" s="75"/>
      <c r="AD34995" s="77"/>
    </row>
    <row r="34996" spans="16:30" ht="4.5" customHeight="1" x14ac:dyDescent="0.2">
      <c r="P34996" s="75"/>
      <c r="Q34996" s="75"/>
      <c r="W34996" s="75"/>
      <c r="AD34996" s="77"/>
    </row>
    <row r="34997" spans="16:30" ht="4.5" customHeight="1" x14ac:dyDescent="0.2">
      <c r="P34997" s="75"/>
      <c r="Q34997" s="75"/>
      <c r="W34997" s="75"/>
      <c r="AD34997" s="77"/>
    </row>
    <row r="34998" spans="16:30" ht="4.5" customHeight="1" x14ac:dyDescent="0.2">
      <c r="P34998" s="75"/>
      <c r="Q34998" s="75"/>
      <c r="W34998" s="75"/>
      <c r="AD34998" s="77"/>
    </row>
    <row r="34999" spans="16:30" ht="4.5" customHeight="1" x14ac:dyDescent="0.2">
      <c r="P34999" s="75"/>
      <c r="Q34999" s="75"/>
      <c r="W34999" s="75"/>
      <c r="AD34999" s="77"/>
    </row>
    <row r="35000" spans="16:30" ht="4.5" customHeight="1" x14ac:dyDescent="0.2">
      <c r="P35000" s="75"/>
      <c r="Q35000" s="75"/>
      <c r="W35000" s="75"/>
      <c r="AD35000" s="77"/>
    </row>
    <row r="35001" spans="16:30" ht="4.5" customHeight="1" x14ac:dyDescent="0.2">
      <c r="P35001" s="75"/>
      <c r="Q35001" s="75"/>
      <c r="W35001" s="75"/>
      <c r="AD35001" s="77"/>
    </row>
    <row r="35002" spans="16:30" ht="4.5" customHeight="1" x14ac:dyDescent="0.2">
      <c r="P35002" s="75"/>
      <c r="Q35002" s="75"/>
      <c r="W35002" s="75"/>
      <c r="AD35002" s="77"/>
    </row>
    <row r="35003" spans="16:30" ht="4.5" customHeight="1" x14ac:dyDescent="0.2">
      <c r="P35003" s="75"/>
      <c r="Q35003" s="75"/>
      <c r="W35003" s="75"/>
      <c r="AD35003" s="77"/>
    </row>
    <row r="35004" spans="16:30" ht="4.5" customHeight="1" x14ac:dyDescent="0.2">
      <c r="P35004" s="75"/>
      <c r="Q35004" s="75"/>
      <c r="W35004" s="75"/>
      <c r="AD35004" s="77"/>
    </row>
    <row r="35005" spans="16:30" ht="4.5" customHeight="1" x14ac:dyDescent="0.2">
      <c r="P35005" s="75"/>
      <c r="Q35005" s="75"/>
      <c r="W35005" s="75"/>
      <c r="AD35005" s="77"/>
    </row>
    <row r="35006" spans="16:30" ht="4.5" customHeight="1" x14ac:dyDescent="0.2">
      <c r="P35006" s="75"/>
      <c r="Q35006" s="75"/>
      <c r="W35006" s="75"/>
      <c r="AD35006" s="77"/>
    </row>
    <row r="35007" spans="16:30" ht="4.5" customHeight="1" x14ac:dyDescent="0.2">
      <c r="P35007" s="75"/>
      <c r="Q35007" s="75"/>
      <c r="W35007" s="75"/>
      <c r="AD35007" s="77"/>
    </row>
    <row r="35008" spans="16:30" ht="4.5" customHeight="1" x14ac:dyDescent="0.2">
      <c r="P35008" s="75"/>
      <c r="Q35008" s="75"/>
      <c r="W35008" s="75"/>
      <c r="AD35008" s="77"/>
    </row>
    <row r="35009" spans="16:30" ht="4.5" customHeight="1" x14ac:dyDescent="0.2">
      <c r="P35009" s="75"/>
      <c r="Q35009" s="75"/>
      <c r="W35009" s="75"/>
      <c r="AD35009" s="77"/>
    </row>
    <row r="35010" spans="16:30" ht="4.5" customHeight="1" x14ac:dyDescent="0.2">
      <c r="P35010" s="75"/>
      <c r="Q35010" s="75"/>
      <c r="W35010" s="75"/>
      <c r="AD35010" s="77"/>
    </row>
    <row r="35011" spans="16:30" ht="4.5" customHeight="1" x14ac:dyDescent="0.2">
      <c r="P35011" s="75"/>
      <c r="Q35011" s="75"/>
      <c r="W35011" s="75"/>
      <c r="AD35011" s="77"/>
    </row>
    <row r="35012" spans="16:30" ht="4.5" customHeight="1" x14ac:dyDescent="0.2">
      <c r="P35012" s="75"/>
      <c r="Q35012" s="75"/>
      <c r="W35012" s="75"/>
      <c r="AD35012" s="77"/>
    </row>
    <row r="35013" spans="16:30" ht="4.5" customHeight="1" x14ac:dyDescent="0.2">
      <c r="P35013" s="75"/>
      <c r="Q35013" s="75"/>
      <c r="W35013" s="75"/>
      <c r="AD35013" s="77"/>
    </row>
    <row r="35014" spans="16:30" ht="4.5" customHeight="1" x14ac:dyDescent="0.2">
      <c r="P35014" s="75"/>
      <c r="Q35014" s="75"/>
      <c r="W35014" s="75"/>
      <c r="AD35014" s="77"/>
    </row>
    <row r="35015" spans="16:30" ht="4.5" customHeight="1" x14ac:dyDescent="0.2">
      <c r="P35015" s="75"/>
      <c r="Q35015" s="75"/>
      <c r="W35015" s="75"/>
      <c r="AD35015" s="77"/>
    </row>
    <row r="35016" spans="16:30" ht="4.5" customHeight="1" x14ac:dyDescent="0.2">
      <c r="P35016" s="75"/>
      <c r="Q35016" s="75"/>
      <c r="W35016" s="75"/>
      <c r="AD35016" s="77"/>
    </row>
    <row r="35017" spans="16:30" ht="4.5" customHeight="1" x14ac:dyDescent="0.2">
      <c r="P35017" s="75"/>
      <c r="Q35017" s="75"/>
      <c r="W35017" s="75"/>
      <c r="AD35017" s="77"/>
    </row>
    <row r="35018" spans="16:30" ht="4.5" customHeight="1" x14ac:dyDescent="0.2">
      <c r="P35018" s="75"/>
      <c r="Q35018" s="75"/>
      <c r="W35018" s="75"/>
      <c r="AD35018" s="77"/>
    </row>
    <row r="35019" spans="16:30" ht="4.5" customHeight="1" x14ac:dyDescent="0.2">
      <c r="P35019" s="75"/>
      <c r="Q35019" s="75"/>
      <c r="W35019" s="75"/>
      <c r="AD35019" s="77"/>
    </row>
    <row r="35020" spans="16:30" ht="4.5" customHeight="1" x14ac:dyDescent="0.2">
      <c r="P35020" s="75"/>
      <c r="Q35020" s="75"/>
      <c r="W35020" s="75"/>
      <c r="AD35020" s="77"/>
    </row>
    <row r="35021" spans="16:30" ht="4.5" customHeight="1" x14ac:dyDescent="0.2">
      <c r="P35021" s="75"/>
      <c r="Q35021" s="75"/>
      <c r="W35021" s="75"/>
      <c r="AD35021" s="77"/>
    </row>
    <row r="35022" spans="16:30" ht="4.5" customHeight="1" x14ac:dyDescent="0.2">
      <c r="P35022" s="75"/>
      <c r="Q35022" s="75"/>
      <c r="W35022" s="75"/>
      <c r="AD35022" s="77"/>
    </row>
    <row r="35023" spans="16:30" ht="4.5" customHeight="1" x14ac:dyDescent="0.2">
      <c r="P35023" s="75"/>
      <c r="Q35023" s="75"/>
      <c r="W35023" s="75"/>
      <c r="AD35023" s="77"/>
    </row>
    <row r="35024" spans="16:30" ht="4.5" customHeight="1" x14ac:dyDescent="0.2">
      <c r="P35024" s="75"/>
      <c r="Q35024" s="75"/>
      <c r="W35024" s="75"/>
      <c r="AD35024" s="77"/>
    </row>
    <row r="35025" spans="16:30" ht="4.5" customHeight="1" x14ac:dyDescent="0.2">
      <c r="P35025" s="75"/>
      <c r="Q35025" s="75"/>
      <c r="W35025" s="75"/>
      <c r="AD35025" s="77"/>
    </row>
    <row r="35026" spans="16:30" ht="4.5" customHeight="1" x14ac:dyDescent="0.2">
      <c r="P35026" s="75"/>
      <c r="Q35026" s="75"/>
      <c r="W35026" s="75"/>
      <c r="AD35026" s="77"/>
    </row>
    <row r="35027" spans="16:30" ht="4.5" customHeight="1" x14ac:dyDescent="0.2">
      <c r="P35027" s="75"/>
      <c r="Q35027" s="75"/>
      <c r="W35027" s="75"/>
      <c r="AD35027" s="77"/>
    </row>
    <row r="35028" spans="16:30" ht="4.5" customHeight="1" x14ac:dyDescent="0.2">
      <c r="P35028" s="75"/>
      <c r="Q35028" s="75"/>
      <c r="W35028" s="75"/>
      <c r="AD35028" s="77"/>
    </row>
    <row r="35029" spans="16:30" ht="4.5" customHeight="1" x14ac:dyDescent="0.2">
      <c r="P35029" s="75"/>
      <c r="Q35029" s="75"/>
      <c r="W35029" s="75"/>
      <c r="AD35029" s="77"/>
    </row>
    <row r="35030" spans="16:30" ht="4.5" customHeight="1" x14ac:dyDescent="0.2">
      <c r="P35030" s="75"/>
      <c r="Q35030" s="75"/>
      <c r="W35030" s="75"/>
      <c r="AD35030" s="77"/>
    </row>
    <row r="35031" spans="16:30" ht="4.5" customHeight="1" x14ac:dyDescent="0.2">
      <c r="P35031" s="75"/>
      <c r="Q35031" s="75"/>
      <c r="W35031" s="75"/>
      <c r="AD35031" s="77"/>
    </row>
    <row r="35032" spans="16:30" ht="4.5" customHeight="1" x14ac:dyDescent="0.2">
      <c r="P35032" s="75"/>
      <c r="Q35032" s="75"/>
      <c r="W35032" s="75"/>
      <c r="AD35032" s="77"/>
    </row>
    <row r="35033" spans="16:30" ht="4.5" customHeight="1" x14ac:dyDescent="0.2">
      <c r="P35033" s="75"/>
      <c r="Q35033" s="75"/>
      <c r="W35033" s="75"/>
      <c r="AD35033" s="77"/>
    </row>
    <row r="35034" spans="16:30" ht="4.5" customHeight="1" x14ac:dyDescent="0.2">
      <c r="P35034" s="75"/>
      <c r="Q35034" s="75"/>
      <c r="W35034" s="75"/>
      <c r="AD35034" s="77"/>
    </row>
    <row r="35035" spans="16:30" ht="4.5" customHeight="1" x14ac:dyDescent="0.2">
      <c r="P35035" s="75"/>
      <c r="Q35035" s="75"/>
      <c r="W35035" s="75"/>
      <c r="AD35035" s="77"/>
    </row>
    <row r="35036" spans="16:30" ht="4.5" customHeight="1" x14ac:dyDescent="0.2">
      <c r="P35036" s="75"/>
      <c r="Q35036" s="75"/>
      <c r="W35036" s="75"/>
      <c r="AD35036" s="77"/>
    </row>
    <row r="35037" spans="16:30" ht="4.5" customHeight="1" x14ac:dyDescent="0.2">
      <c r="P35037" s="75"/>
      <c r="Q35037" s="75"/>
      <c r="W35037" s="75"/>
      <c r="AD35037" s="77"/>
    </row>
    <row r="35038" spans="16:30" ht="4.5" customHeight="1" x14ac:dyDescent="0.2">
      <c r="P35038" s="75"/>
      <c r="Q35038" s="75"/>
      <c r="W35038" s="75"/>
      <c r="AD35038" s="77"/>
    </row>
    <row r="35039" spans="16:30" ht="4.5" customHeight="1" x14ac:dyDescent="0.2">
      <c r="P35039" s="75"/>
      <c r="Q35039" s="75"/>
      <c r="W35039" s="75"/>
      <c r="AD35039" s="77"/>
    </row>
    <row r="35040" spans="16:30" ht="4.5" customHeight="1" x14ac:dyDescent="0.2">
      <c r="P35040" s="75"/>
      <c r="Q35040" s="75"/>
      <c r="W35040" s="75"/>
      <c r="AD35040" s="77"/>
    </row>
    <row r="35041" spans="16:30" ht="4.5" customHeight="1" x14ac:dyDescent="0.2">
      <c r="P35041" s="75"/>
      <c r="Q35041" s="75"/>
      <c r="W35041" s="75"/>
      <c r="AD35041" s="77"/>
    </row>
    <row r="35042" spans="16:30" ht="4.5" customHeight="1" x14ac:dyDescent="0.2">
      <c r="P35042" s="75"/>
      <c r="Q35042" s="75"/>
      <c r="W35042" s="75"/>
      <c r="AD35042" s="77"/>
    </row>
    <row r="35043" spans="16:30" ht="4.5" customHeight="1" x14ac:dyDescent="0.2">
      <c r="P35043" s="75"/>
      <c r="Q35043" s="75"/>
      <c r="W35043" s="75"/>
      <c r="AD35043" s="77"/>
    </row>
    <row r="35044" spans="16:30" ht="4.5" customHeight="1" x14ac:dyDescent="0.2">
      <c r="P35044" s="75"/>
      <c r="Q35044" s="75"/>
      <c r="W35044" s="75"/>
      <c r="AD35044" s="77"/>
    </row>
    <row r="35045" spans="16:30" ht="4.5" customHeight="1" x14ac:dyDescent="0.2">
      <c r="P35045" s="75"/>
      <c r="Q35045" s="75"/>
      <c r="W35045" s="75"/>
      <c r="AD35045" s="77"/>
    </row>
    <row r="35046" spans="16:30" ht="4.5" customHeight="1" x14ac:dyDescent="0.2">
      <c r="P35046" s="75"/>
      <c r="Q35046" s="75"/>
      <c r="W35046" s="75"/>
      <c r="AD35046" s="77"/>
    </row>
    <row r="35047" spans="16:30" ht="4.5" customHeight="1" x14ac:dyDescent="0.2">
      <c r="P35047" s="75"/>
      <c r="Q35047" s="75"/>
      <c r="W35047" s="75"/>
      <c r="AD35047" s="77"/>
    </row>
    <row r="35048" spans="16:30" ht="4.5" customHeight="1" x14ac:dyDescent="0.2">
      <c r="P35048" s="75"/>
      <c r="Q35048" s="75"/>
      <c r="W35048" s="75"/>
      <c r="AD35048" s="77"/>
    </row>
    <row r="35049" spans="16:30" ht="4.5" customHeight="1" x14ac:dyDescent="0.2">
      <c r="P35049" s="75"/>
      <c r="Q35049" s="75"/>
      <c r="W35049" s="75"/>
      <c r="AD35049" s="77"/>
    </row>
    <row r="35050" spans="16:30" ht="4.5" customHeight="1" x14ac:dyDescent="0.2">
      <c r="P35050" s="75"/>
      <c r="Q35050" s="75"/>
      <c r="W35050" s="75"/>
      <c r="AD35050" s="77"/>
    </row>
    <row r="35051" spans="16:30" ht="4.5" customHeight="1" x14ac:dyDescent="0.2">
      <c r="P35051" s="75"/>
      <c r="Q35051" s="75"/>
      <c r="W35051" s="75"/>
      <c r="AD35051" s="77"/>
    </row>
    <row r="35052" spans="16:30" ht="4.5" customHeight="1" x14ac:dyDescent="0.2">
      <c r="P35052" s="75"/>
      <c r="Q35052" s="75"/>
      <c r="W35052" s="75"/>
      <c r="AD35052" s="77"/>
    </row>
    <row r="35053" spans="16:30" ht="4.5" customHeight="1" x14ac:dyDescent="0.2">
      <c r="P35053" s="75"/>
      <c r="Q35053" s="75"/>
      <c r="W35053" s="75"/>
      <c r="AD35053" s="77"/>
    </row>
    <row r="35054" spans="16:30" ht="4.5" customHeight="1" x14ac:dyDescent="0.2">
      <c r="P35054" s="75"/>
      <c r="Q35054" s="75"/>
      <c r="W35054" s="75"/>
      <c r="AD35054" s="77"/>
    </row>
    <row r="35055" spans="16:30" ht="4.5" customHeight="1" x14ac:dyDescent="0.2">
      <c r="P35055" s="75"/>
      <c r="Q35055" s="75"/>
      <c r="W35055" s="75"/>
      <c r="AD35055" s="77"/>
    </row>
    <row r="35056" spans="16:30" ht="4.5" customHeight="1" x14ac:dyDescent="0.2">
      <c r="P35056" s="75"/>
      <c r="Q35056" s="75"/>
      <c r="W35056" s="75"/>
      <c r="AD35056" s="77"/>
    </row>
    <row r="35057" spans="16:30" ht="4.5" customHeight="1" x14ac:dyDescent="0.2">
      <c r="P35057" s="75"/>
      <c r="Q35057" s="75"/>
      <c r="W35057" s="75"/>
      <c r="AD35057" s="77"/>
    </row>
    <row r="35058" spans="16:30" ht="4.5" customHeight="1" x14ac:dyDescent="0.2">
      <c r="P35058" s="75"/>
      <c r="Q35058" s="75"/>
      <c r="W35058" s="75"/>
      <c r="AD35058" s="77"/>
    </row>
    <row r="35059" spans="16:30" ht="4.5" customHeight="1" x14ac:dyDescent="0.2">
      <c r="P35059" s="75"/>
      <c r="Q35059" s="75"/>
      <c r="W35059" s="75"/>
      <c r="AD35059" s="77"/>
    </row>
    <row r="35060" spans="16:30" ht="4.5" customHeight="1" x14ac:dyDescent="0.2">
      <c r="P35060" s="75"/>
      <c r="Q35060" s="75"/>
      <c r="W35060" s="75"/>
      <c r="AD35060" s="77"/>
    </row>
    <row r="35061" spans="16:30" ht="4.5" customHeight="1" x14ac:dyDescent="0.2">
      <c r="P35061" s="75"/>
      <c r="Q35061" s="75"/>
      <c r="W35061" s="75"/>
      <c r="AD35061" s="77"/>
    </row>
    <row r="35062" spans="16:30" ht="4.5" customHeight="1" x14ac:dyDescent="0.2">
      <c r="P35062" s="75"/>
      <c r="Q35062" s="75"/>
      <c r="W35062" s="75"/>
      <c r="AD35062" s="77"/>
    </row>
    <row r="35063" spans="16:30" ht="4.5" customHeight="1" x14ac:dyDescent="0.2">
      <c r="P35063" s="75"/>
      <c r="Q35063" s="75"/>
      <c r="W35063" s="75"/>
      <c r="AD35063" s="77"/>
    </row>
    <row r="35064" spans="16:30" ht="4.5" customHeight="1" x14ac:dyDescent="0.2">
      <c r="P35064" s="75"/>
      <c r="Q35064" s="75"/>
      <c r="W35064" s="75"/>
      <c r="AD35064" s="77"/>
    </row>
    <row r="35065" spans="16:30" ht="4.5" customHeight="1" x14ac:dyDescent="0.2">
      <c r="P35065" s="75"/>
      <c r="Q35065" s="75"/>
      <c r="W35065" s="75"/>
      <c r="AD35065" s="77"/>
    </row>
    <row r="35066" spans="16:30" ht="4.5" customHeight="1" x14ac:dyDescent="0.2">
      <c r="P35066" s="75"/>
      <c r="Q35066" s="75"/>
      <c r="W35066" s="75"/>
      <c r="AD35066" s="77"/>
    </row>
    <row r="35067" spans="16:30" ht="4.5" customHeight="1" x14ac:dyDescent="0.2">
      <c r="P35067" s="75"/>
      <c r="Q35067" s="75"/>
      <c r="W35067" s="75"/>
      <c r="AD35067" s="77"/>
    </row>
    <row r="35068" spans="16:30" ht="4.5" customHeight="1" x14ac:dyDescent="0.2">
      <c r="P35068" s="75"/>
      <c r="Q35068" s="75"/>
      <c r="W35068" s="75"/>
      <c r="AD35068" s="77"/>
    </row>
    <row r="35069" spans="16:30" ht="4.5" customHeight="1" x14ac:dyDescent="0.2">
      <c r="P35069" s="75"/>
      <c r="Q35069" s="75"/>
      <c r="W35069" s="75"/>
      <c r="AD35069" s="77"/>
    </row>
    <row r="35070" spans="16:30" ht="4.5" customHeight="1" x14ac:dyDescent="0.2">
      <c r="P35070" s="75"/>
      <c r="Q35070" s="75"/>
      <c r="W35070" s="75"/>
      <c r="AD35070" s="77"/>
    </row>
    <row r="35071" spans="16:30" ht="4.5" customHeight="1" x14ac:dyDescent="0.2">
      <c r="P35071" s="75"/>
      <c r="Q35071" s="75"/>
      <c r="W35071" s="75"/>
      <c r="AD35071" s="77"/>
    </row>
    <row r="35072" spans="16:30" ht="4.5" customHeight="1" x14ac:dyDescent="0.2">
      <c r="P35072" s="75"/>
      <c r="Q35072" s="75"/>
      <c r="W35072" s="75"/>
      <c r="AD35072" s="77"/>
    </row>
    <row r="35073" spans="16:30" ht="4.5" customHeight="1" x14ac:dyDescent="0.2">
      <c r="P35073" s="75"/>
      <c r="Q35073" s="75"/>
      <c r="W35073" s="75"/>
      <c r="AD35073" s="77"/>
    </row>
    <row r="35074" spans="16:30" ht="4.5" customHeight="1" x14ac:dyDescent="0.2">
      <c r="P35074" s="75"/>
      <c r="Q35074" s="75"/>
      <c r="W35074" s="75"/>
      <c r="AD35074" s="77"/>
    </row>
    <row r="35075" spans="16:30" ht="4.5" customHeight="1" x14ac:dyDescent="0.2">
      <c r="P35075" s="75"/>
      <c r="Q35075" s="75"/>
      <c r="W35075" s="75"/>
      <c r="AD35075" s="77"/>
    </row>
    <row r="35076" spans="16:30" ht="4.5" customHeight="1" x14ac:dyDescent="0.2">
      <c r="P35076" s="75"/>
      <c r="Q35076" s="75"/>
      <c r="W35076" s="75"/>
      <c r="AD35076" s="77"/>
    </row>
    <row r="35077" spans="16:30" ht="4.5" customHeight="1" x14ac:dyDescent="0.2">
      <c r="P35077" s="75"/>
      <c r="Q35077" s="75"/>
      <c r="W35077" s="75"/>
      <c r="AD35077" s="77"/>
    </row>
    <row r="35078" spans="16:30" ht="4.5" customHeight="1" x14ac:dyDescent="0.2">
      <c r="P35078" s="75"/>
      <c r="Q35078" s="75"/>
      <c r="W35078" s="75"/>
      <c r="AD35078" s="77"/>
    </row>
    <row r="35079" spans="16:30" ht="4.5" customHeight="1" x14ac:dyDescent="0.2">
      <c r="P35079" s="75"/>
      <c r="Q35079" s="75"/>
      <c r="W35079" s="75"/>
      <c r="AD35079" s="77"/>
    </row>
    <row r="35080" spans="16:30" ht="4.5" customHeight="1" x14ac:dyDescent="0.2">
      <c r="P35080" s="75"/>
      <c r="Q35080" s="75"/>
      <c r="W35080" s="75"/>
      <c r="AD35080" s="77"/>
    </row>
    <row r="35081" spans="16:30" ht="4.5" customHeight="1" x14ac:dyDescent="0.2">
      <c r="P35081" s="75"/>
      <c r="Q35081" s="75"/>
      <c r="W35081" s="75"/>
      <c r="AD35081" s="77"/>
    </row>
    <row r="35082" spans="16:30" ht="4.5" customHeight="1" x14ac:dyDescent="0.2">
      <c r="P35082" s="75"/>
      <c r="Q35082" s="75"/>
      <c r="W35082" s="75"/>
      <c r="AD35082" s="77"/>
    </row>
    <row r="35083" spans="16:30" ht="4.5" customHeight="1" x14ac:dyDescent="0.2">
      <c r="P35083" s="75"/>
      <c r="Q35083" s="75"/>
      <c r="W35083" s="75"/>
      <c r="AD35083" s="77"/>
    </row>
    <row r="35084" spans="16:30" ht="4.5" customHeight="1" x14ac:dyDescent="0.2">
      <c r="P35084" s="75"/>
      <c r="Q35084" s="75"/>
      <c r="W35084" s="75"/>
      <c r="AD35084" s="77"/>
    </row>
    <row r="35085" spans="16:30" ht="4.5" customHeight="1" x14ac:dyDescent="0.2">
      <c r="P35085" s="75"/>
      <c r="Q35085" s="75"/>
      <c r="W35085" s="75"/>
      <c r="AD35085" s="77"/>
    </row>
    <row r="35086" spans="16:30" ht="4.5" customHeight="1" x14ac:dyDescent="0.2">
      <c r="P35086" s="75"/>
      <c r="Q35086" s="75"/>
      <c r="W35086" s="75"/>
      <c r="AD35086" s="77"/>
    </row>
    <row r="35087" spans="16:30" ht="4.5" customHeight="1" x14ac:dyDescent="0.2">
      <c r="P35087" s="75"/>
      <c r="Q35087" s="75"/>
      <c r="W35087" s="75"/>
      <c r="AD35087" s="77"/>
    </row>
    <row r="35088" spans="16:30" ht="4.5" customHeight="1" x14ac:dyDescent="0.2">
      <c r="P35088" s="75"/>
      <c r="Q35088" s="75"/>
      <c r="W35088" s="75"/>
      <c r="AD35088" s="77"/>
    </row>
    <row r="35089" spans="16:30" ht="4.5" customHeight="1" x14ac:dyDescent="0.2">
      <c r="P35089" s="75"/>
      <c r="Q35089" s="75"/>
      <c r="W35089" s="75"/>
      <c r="AD35089" s="77"/>
    </row>
    <row r="35090" spans="16:30" ht="4.5" customHeight="1" x14ac:dyDescent="0.2">
      <c r="P35090" s="75"/>
      <c r="Q35090" s="75"/>
      <c r="W35090" s="75"/>
      <c r="AD35090" s="77"/>
    </row>
    <row r="35091" spans="16:30" ht="4.5" customHeight="1" x14ac:dyDescent="0.2">
      <c r="P35091" s="75"/>
      <c r="Q35091" s="75"/>
      <c r="W35091" s="75"/>
      <c r="AD35091" s="77"/>
    </row>
    <row r="35092" spans="16:30" ht="4.5" customHeight="1" x14ac:dyDescent="0.2">
      <c r="P35092" s="75"/>
      <c r="Q35092" s="75"/>
      <c r="W35092" s="75"/>
      <c r="AD35092" s="77"/>
    </row>
    <row r="35093" spans="16:30" ht="4.5" customHeight="1" x14ac:dyDescent="0.2">
      <c r="P35093" s="75"/>
      <c r="Q35093" s="75"/>
      <c r="W35093" s="75"/>
      <c r="AD35093" s="77"/>
    </row>
    <row r="35094" spans="16:30" ht="4.5" customHeight="1" x14ac:dyDescent="0.2">
      <c r="P35094" s="75"/>
      <c r="Q35094" s="75"/>
      <c r="W35094" s="75"/>
      <c r="AD35094" s="77"/>
    </row>
    <row r="35095" spans="16:30" ht="4.5" customHeight="1" x14ac:dyDescent="0.2">
      <c r="P35095" s="75"/>
      <c r="Q35095" s="75"/>
      <c r="W35095" s="75"/>
      <c r="AD35095" s="77"/>
    </row>
    <row r="35096" spans="16:30" ht="4.5" customHeight="1" x14ac:dyDescent="0.2">
      <c r="P35096" s="75"/>
      <c r="Q35096" s="75"/>
      <c r="W35096" s="75"/>
      <c r="AD35096" s="77"/>
    </row>
    <row r="35097" spans="16:30" ht="4.5" customHeight="1" x14ac:dyDescent="0.2">
      <c r="P35097" s="75"/>
      <c r="Q35097" s="75"/>
      <c r="W35097" s="75"/>
      <c r="AD35097" s="77"/>
    </row>
    <row r="35098" spans="16:30" ht="4.5" customHeight="1" x14ac:dyDescent="0.2">
      <c r="P35098" s="75"/>
      <c r="Q35098" s="75"/>
      <c r="W35098" s="75"/>
      <c r="AD35098" s="77"/>
    </row>
    <row r="35099" spans="16:30" ht="4.5" customHeight="1" x14ac:dyDescent="0.2">
      <c r="P35099" s="75"/>
      <c r="Q35099" s="75"/>
      <c r="W35099" s="75"/>
      <c r="AD35099" s="77"/>
    </row>
    <row r="35100" spans="16:30" ht="4.5" customHeight="1" x14ac:dyDescent="0.2">
      <c r="P35100" s="75"/>
      <c r="Q35100" s="75"/>
      <c r="W35100" s="75"/>
      <c r="AD35100" s="77"/>
    </row>
    <row r="35101" spans="16:30" ht="4.5" customHeight="1" x14ac:dyDescent="0.2">
      <c r="P35101" s="75"/>
      <c r="Q35101" s="75"/>
      <c r="W35101" s="75"/>
      <c r="AD35101" s="77"/>
    </row>
    <row r="35102" spans="16:30" ht="4.5" customHeight="1" x14ac:dyDescent="0.2">
      <c r="P35102" s="75"/>
      <c r="Q35102" s="75"/>
      <c r="W35102" s="75"/>
      <c r="AD35102" s="77"/>
    </row>
    <row r="35103" spans="16:30" ht="4.5" customHeight="1" x14ac:dyDescent="0.2">
      <c r="P35103" s="75"/>
      <c r="Q35103" s="75"/>
      <c r="W35103" s="75"/>
      <c r="AD35103" s="77"/>
    </row>
    <row r="35104" spans="16:30" ht="4.5" customHeight="1" x14ac:dyDescent="0.2">
      <c r="P35104" s="75"/>
      <c r="Q35104" s="75"/>
      <c r="W35104" s="75"/>
      <c r="AD35104" s="77"/>
    </row>
    <row r="35105" spans="16:30" ht="4.5" customHeight="1" x14ac:dyDescent="0.2">
      <c r="P35105" s="75"/>
      <c r="Q35105" s="75"/>
      <c r="W35105" s="75"/>
      <c r="AD35105" s="77"/>
    </row>
    <row r="35106" spans="16:30" ht="4.5" customHeight="1" x14ac:dyDescent="0.2">
      <c r="P35106" s="75"/>
      <c r="Q35106" s="75"/>
      <c r="W35106" s="75"/>
      <c r="AD35106" s="77"/>
    </row>
    <row r="35107" spans="16:30" ht="4.5" customHeight="1" x14ac:dyDescent="0.2">
      <c r="P35107" s="75"/>
      <c r="Q35107" s="75"/>
      <c r="W35107" s="75"/>
      <c r="AD35107" s="77"/>
    </row>
    <row r="35108" spans="16:30" ht="4.5" customHeight="1" x14ac:dyDescent="0.2">
      <c r="P35108" s="75"/>
      <c r="Q35108" s="75"/>
      <c r="W35108" s="75"/>
      <c r="AD35108" s="77"/>
    </row>
    <row r="35109" spans="16:30" ht="4.5" customHeight="1" x14ac:dyDescent="0.2">
      <c r="P35109" s="75"/>
      <c r="Q35109" s="75"/>
      <c r="W35109" s="75"/>
      <c r="AD35109" s="77"/>
    </row>
    <row r="35110" spans="16:30" ht="4.5" customHeight="1" x14ac:dyDescent="0.2">
      <c r="P35110" s="75"/>
      <c r="Q35110" s="75"/>
      <c r="W35110" s="75"/>
      <c r="AD35110" s="77"/>
    </row>
    <row r="35111" spans="16:30" ht="4.5" customHeight="1" x14ac:dyDescent="0.2">
      <c r="P35111" s="75"/>
      <c r="Q35111" s="75"/>
      <c r="W35111" s="75"/>
      <c r="AD35111" s="77"/>
    </row>
    <row r="35112" spans="16:30" ht="4.5" customHeight="1" x14ac:dyDescent="0.2">
      <c r="P35112" s="75"/>
      <c r="Q35112" s="75"/>
      <c r="W35112" s="75"/>
      <c r="AD35112" s="77"/>
    </row>
    <row r="35113" spans="16:30" ht="4.5" customHeight="1" x14ac:dyDescent="0.2">
      <c r="P35113" s="75"/>
      <c r="Q35113" s="75"/>
      <c r="W35113" s="75"/>
      <c r="AD35113" s="77"/>
    </row>
    <row r="35114" spans="16:30" ht="4.5" customHeight="1" x14ac:dyDescent="0.2">
      <c r="P35114" s="75"/>
      <c r="Q35114" s="75"/>
      <c r="W35114" s="75"/>
      <c r="AD35114" s="77"/>
    </row>
    <row r="35115" spans="16:30" ht="4.5" customHeight="1" x14ac:dyDescent="0.2">
      <c r="P35115" s="75"/>
      <c r="Q35115" s="75"/>
      <c r="W35115" s="75"/>
      <c r="AD35115" s="77"/>
    </row>
    <row r="35116" spans="16:30" ht="4.5" customHeight="1" x14ac:dyDescent="0.2">
      <c r="P35116" s="75"/>
      <c r="Q35116" s="75"/>
      <c r="W35116" s="75"/>
      <c r="AD35116" s="77"/>
    </row>
    <row r="35117" spans="16:30" ht="4.5" customHeight="1" x14ac:dyDescent="0.2">
      <c r="P35117" s="75"/>
      <c r="Q35117" s="75"/>
      <c r="W35117" s="75"/>
      <c r="AD35117" s="77"/>
    </row>
    <row r="35118" spans="16:30" ht="4.5" customHeight="1" x14ac:dyDescent="0.2">
      <c r="P35118" s="75"/>
      <c r="Q35118" s="75"/>
      <c r="W35118" s="75"/>
      <c r="AD35118" s="77"/>
    </row>
    <row r="35119" spans="16:30" ht="4.5" customHeight="1" x14ac:dyDescent="0.2">
      <c r="P35119" s="75"/>
      <c r="Q35119" s="75"/>
      <c r="W35119" s="75"/>
      <c r="AD35119" s="77"/>
    </row>
    <row r="35120" spans="16:30" ht="4.5" customHeight="1" x14ac:dyDescent="0.2">
      <c r="P35120" s="75"/>
      <c r="Q35120" s="75"/>
      <c r="W35120" s="75"/>
      <c r="AD35120" s="77"/>
    </row>
    <row r="35121" spans="16:30" ht="4.5" customHeight="1" x14ac:dyDescent="0.2">
      <c r="P35121" s="75"/>
      <c r="Q35121" s="75"/>
      <c r="W35121" s="75"/>
      <c r="AD35121" s="77"/>
    </row>
    <row r="35122" spans="16:30" ht="4.5" customHeight="1" x14ac:dyDescent="0.2">
      <c r="P35122" s="75"/>
      <c r="Q35122" s="75"/>
      <c r="W35122" s="75"/>
      <c r="AD35122" s="77"/>
    </row>
    <row r="35123" spans="16:30" ht="4.5" customHeight="1" x14ac:dyDescent="0.2">
      <c r="P35123" s="75"/>
      <c r="Q35123" s="75"/>
      <c r="W35123" s="75"/>
      <c r="AD35123" s="77"/>
    </row>
    <row r="35124" spans="16:30" ht="4.5" customHeight="1" x14ac:dyDescent="0.2">
      <c r="P35124" s="75"/>
      <c r="Q35124" s="75"/>
      <c r="W35124" s="75"/>
      <c r="AD35124" s="77"/>
    </row>
    <row r="35125" spans="16:30" ht="4.5" customHeight="1" x14ac:dyDescent="0.2">
      <c r="P35125" s="75"/>
      <c r="Q35125" s="75"/>
      <c r="W35125" s="75"/>
      <c r="AD35125" s="77"/>
    </row>
    <row r="35126" spans="16:30" ht="4.5" customHeight="1" x14ac:dyDescent="0.2">
      <c r="P35126" s="75"/>
      <c r="Q35126" s="75"/>
      <c r="W35126" s="75"/>
      <c r="AD35126" s="77"/>
    </row>
    <row r="35127" spans="16:30" ht="4.5" customHeight="1" x14ac:dyDescent="0.2">
      <c r="P35127" s="75"/>
      <c r="Q35127" s="75"/>
      <c r="W35127" s="75"/>
      <c r="AD35127" s="77"/>
    </row>
    <row r="35128" spans="16:30" ht="4.5" customHeight="1" x14ac:dyDescent="0.2">
      <c r="P35128" s="75"/>
      <c r="Q35128" s="75"/>
      <c r="W35128" s="75"/>
      <c r="AD35128" s="77"/>
    </row>
    <row r="35129" spans="16:30" ht="4.5" customHeight="1" x14ac:dyDescent="0.2">
      <c r="P35129" s="75"/>
      <c r="Q35129" s="75"/>
      <c r="W35129" s="75"/>
      <c r="AD35129" s="77"/>
    </row>
    <row r="35130" spans="16:30" ht="4.5" customHeight="1" x14ac:dyDescent="0.2">
      <c r="P35130" s="75"/>
      <c r="Q35130" s="75"/>
      <c r="W35130" s="75"/>
      <c r="AD35130" s="77"/>
    </row>
    <row r="35131" spans="16:30" ht="4.5" customHeight="1" x14ac:dyDescent="0.2">
      <c r="P35131" s="75"/>
      <c r="Q35131" s="75"/>
      <c r="W35131" s="75"/>
      <c r="AD35131" s="77"/>
    </row>
    <row r="35132" spans="16:30" ht="4.5" customHeight="1" x14ac:dyDescent="0.2">
      <c r="P35132" s="75"/>
      <c r="Q35132" s="75"/>
      <c r="W35132" s="75"/>
      <c r="AD35132" s="77"/>
    </row>
    <row r="35133" spans="16:30" ht="4.5" customHeight="1" x14ac:dyDescent="0.2">
      <c r="P35133" s="75"/>
      <c r="Q35133" s="75"/>
      <c r="W35133" s="75"/>
      <c r="AD35133" s="77"/>
    </row>
    <row r="35134" spans="16:30" ht="4.5" customHeight="1" x14ac:dyDescent="0.2">
      <c r="P35134" s="75"/>
      <c r="Q35134" s="75"/>
      <c r="W35134" s="75"/>
      <c r="AD35134" s="77"/>
    </row>
    <row r="35135" spans="16:30" ht="4.5" customHeight="1" x14ac:dyDescent="0.2">
      <c r="P35135" s="75"/>
      <c r="Q35135" s="75"/>
      <c r="W35135" s="75"/>
      <c r="AD35135" s="77"/>
    </row>
    <row r="35136" spans="16:30" ht="4.5" customHeight="1" x14ac:dyDescent="0.2">
      <c r="P35136" s="75"/>
      <c r="Q35136" s="75"/>
      <c r="W35136" s="75"/>
      <c r="AD35136" s="77"/>
    </row>
    <row r="35137" spans="16:30" ht="4.5" customHeight="1" x14ac:dyDescent="0.2">
      <c r="P35137" s="75"/>
      <c r="Q35137" s="75"/>
      <c r="W35137" s="75"/>
      <c r="AD35137" s="77"/>
    </row>
    <row r="35138" spans="16:30" ht="4.5" customHeight="1" x14ac:dyDescent="0.2">
      <c r="P35138" s="75"/>
      <c r="Q35138" s="75"/>
      <c r="W35138" s="75"/>
      <c r="AD35138" s="77"/>
    </row>
    <row r="35139" spans="16:30" ht="4.5" customHeight="1" x14ac:dyDescent="0.2">
      <c r="P35139" s="75"/>
      <c r="Q35139" s="75"/>
      <c r="W35139" s="75"/>
      <c r="AD35139" s="77"/>
    </row>
    <row r="35140" spans="16:30" ht="4.5" customHeight="1" x14ac:dyDescent="0.2">
      <c r="P35140" s="75"/>
      <c r="Q35140" s="75"/>
      <c r="W35140" s="75"/>
      <c r="AD35140" s="77"/>
    </row>
    <row r="35141" spans="16:30" ht="4.5" customHeight="1" x14ac:dyDescent="0.2">
      <c r="P35141" s="75"/>
      <c r="Q35141" s="75"/>
      <c r="W35141" s="75"/>
      <c r="AD35141" s="77"/>
    </row>
    <row r="35142" spans="16:30" ht="4.5" customHeight="1" x14ac:dyDescent="0.2">
      <c r="P35142" s="75"/>
      <c r="Q35142" s="75"/>
      <c r="W35142" s="75"/>
      <c r="AD35142" s="77"/>
    </row>
    <row r="35143" spans="16:30" ht="4.5" customHeight="1" x14ac:dyDescent="0.2">
      <c r="P35143" s="75"/>
      <c r="Q35143" s="75"/>
      <c r="W35143" s="75"/>
      <c r="AD35143" s="77"/>
    </row>
    <row r="35144" spans="16:30" ht="4.5" customHeight="1" x14ac:dyDescent="0.2">
      <c r="P35144" s="75"/>
      <c r="Q35144" s="75"/>
      <c r="W35144" s="75"/>
      <c r="AD35144" s="77"/>
    </row>
    <row r="35145" spans="16:30" ht="4.5" customHeight="1" x14ac:dyDescent="0.2">
      <c r="P35145" s="75"/>
      <c r="Q35145" s="75"/>
      <c r="W35145" s="75"/>
      <c r="AD35145" s="77"/>
    </row>
    <row r="35146" spans="16:30" ht="4.5" customHeight="1" x14ac:dyDescent="0.2">
      <c r="P35146" s="75"/>
      <c r="Q35146" s="75"/>
      <c r="W35146" s="75"/>
      <c r="AD35146" s="77"/>
    </row>
    <row r="35147" spans="16:30" ht="4.5" customHeight="1" x14ac:dyDescent="0.2">
      <c r="P35147" s="75"/>
      <c r="Q35147" s="75"/>
      <c r="W35147" s="75"/>
      <c r="AD35147" s="77"/>
    </row>
    <row r="35148" spans="16:30" ht="4.5" customHeight="1" x14ac:dyDescent="0.2">
      <c r="P35148" s="75"/>
      <c r="Q35148" s="75"/>
      <c r="W35148" s="75"/>
      <c r="AD35148" s="77"/>
    </row>
    <row r="35149" spans="16:30" ht="4.5" customHeight="1" x14ac:dyDescent="0.2">
      <c r="P35149" s="75"/>
      <c r="Q35149" s="75"/>
      <c r="W35149" s="75"/>
      <c r="AD35149" s="77"/>
    </row>
    <row r="35150" spans="16:30" ht="4.5" customHeight="1" x14ac:dyDescent="0.2">
      <c r="P35150" s="75"/>
      <c r="Q35150" s="75"/>
      <c r="W35150" s="75"/>
      <c r="AD35150" s="77"/>
    </row>
    <row r="35151" spans="16:30" ht="4.5" customHeight="1" x14ac:dyDescent="0.2">
      <c r="P35151" s="75"/>
      <c r="Q35151" s="75"/>
      <c r="W35151" s="75"/>
      <c r="AD35151" s="77"/>
    </row>
    <row r="35152" spans="16:30" ht="4.5" customHeight="1" x14ac:dyDescent="0.2">
      <c r="P35152" s="75"/>
      <c r="Q35152" s="75"/>
      <c r="W35152" s="75"/>
      <c r="AD35152" s="77"/>
    </row>
    <row r="35153" spans="16:30" ht="4.5" customHeight="1" x14ac:dyDescent="0.2">
      <c r="P35153" s="75"/>
      <c r="Q35153" s="75"/>
      <c r="W35153" s="75"/>
      <c r="AD35153" s="77"/>
    </row>
    <row r="35154" spans="16:30" ht="4.5" customHeight="1" x14ac:dyDescent="0.2">
      <c r="P35154" s="75"/>
      <c r="Q35154" s="75"/>
      <c r="W35154" s="75"/>
      <c r="AD35154" s="77"/>
    </row>
    <row r="35155" spans="16:30" ht="4.5" customHeight="1" x14ac:dyDescent="0.2">
      <c r="P35155" s="75"/>
      <c r="Q35155" s="75"/>
      <c r="W35155" s="75"/>
      <c r="AD35155" s="77"/>
    </row>
    <row r="35156" spans="16:30" ht="4.5" customHeight="1" x14ac:dyDescent="0.2">
      <c r="P35156" s="75"/>
      <c r="Q35156" s="75"/>
      <c r="W35156" s="75"/>
      <c r="AD35156" s="77"/>
    </row>
    <row r="35157" spans="16:30" ht="4.5" customHeight="1" x14ac:dyDescent="0.2">
      <c r="P35157" s="75"/>
      <c r="Q35157" s="75"/>
      <c r="W35157" s="75"/>
      <c r="AD35157" s="77"/>
    </row>
    <row r="35158" spans="16:30" ht="4.5" customHeight="1" x14ac:dyDescent="0.2">
      <c r="P35158" s="75"/>
      <c r="Q35158" s="75"/>
      <c r="W35158" s="75"/>
      <c r="AD35158" s="77"/>
    </row>
    <row r="35159" spans="16:30" ht="4.5" customHeight="1" x14ac:dyDescent="0.2">
      <c r="P35159" s="75"/>
      <c r="Q35159" s="75"/>
      <c r="W35159" s="75"/>
      <c r="AD35159" s="77"/>
    </row>
    <row r="35160" spans="16:30" ht="4.5" customHeight="1" x14ac:dyDescent="0.2">
      <c r="P35160" s="75"/>
      <c r="Q35160" s="75"/>
      <c r="W35160" s="75"/>
      <c r="AD35160" s="77"/>
    </row>
    <row r="35161" spans="16:30" ht="4.5" customHeight="1" x14ac:dyDescent="0.2">
      <c r="P35161" s="75"/>
      <c r="Q35161" s="75"/>
      <c r="W35161" s="75"/>
      <c r="AD35161" s="77"/>
    </row>
    <row r="35162" spans="16:30" ht="4.5" customHeight="1" x14ac:dyDescent="0.2">
      <c r="P35162" s="75"/>
      <c r="Q35162" s="75"/>
      <c r="W35162" s="75"/>
      <c r="AD35162" s="77"/>
    </row>
    <row r="35163" spans="16:30" ht="4.5" customHeight="1" x14ac:dyDescent="0.2">
      <c r="P35163" s="75"/>
      <c r="Q35163" s="75"/>
      <c r="W35163" s="75"/>
      <c r="AD35163" s="77"/>
    </row>
    <row r="35164" spans="16:30" ht="4.5" customHeight="1" x14ac:dyDescent="0.2">
      <c r="P35164" s="75"/>
      <c r="Q35164" s="75"/>
      <c r="W35164" s="75"/>
      <c r="AD35164" s="77"/>
    </row>
    <row r="35165" spans="16:30" ht="4.5" customHeight="1" x14ac:dyDescent="0.2">
      <c r="P35165" s="75"/>
      <c r="Q35165" s="75"/>
      <c r="W35165" s="75"/>
      <c r="AD35165" s="77"/>
    </row>
    <row r="35166" spans="16:30" ht="4.5" customHeight="1" x14ac:dyDescent="0.2">
      <c r="P35166" s="75"/>
      <c r="Q35166" s="75"/>
      <c r="W35166" s="75"/>
      <c r="AD35166" s="77"/>
    </row>
    <row r="35167" spans="16:30" ht="4.5" customHeight="1" x14ac:dyDescent="0.2">
      <c r="P35167" s="75"/>
      <c r="Q35167" s="75"/>
      <c r="W35167" s="75"/>
      <c r="AD35167" s="77"/>
    </row>
    <row r="35168" spans="16:30" ht="4.5" customHeight="1" x14ac:dyDescent="0.2">
      <c r="P35168" s="75"/>
      <c r="Q35168" s="75"/>
      <c r="W35168" s="75"/>
      <c r="AD35168" s="77"/>
    </row>
    <row r="35169" spans="16:30" ht="4.5" customHeight="1" x14ac:dyDescent="0.2">
      <c r="P35169" s="75"/>
      <c r="Q35169" s="75"/>
      <c r="W35169" s="75"/>
      <c r="AD35169" s="77"/>
    </row>
    <row r="35170" spans="16:30" ht="4.5" customHeight="1" x14ac:dyDescent="0.2">
      <c r="P35170" s="75"/>
      <c r="Q35170" s="75"/>
      <c r="W35170" s="75"/>
      <c r="AD35170" s="77"/>
    </row>
    <row r="35171" spans="16:30" ht="4.5" customHeight="1" x14ac:dyDescent="0.2">
      <c r="P35171" s="75"/>
      <c r="Q35171" s="75"/>
      <c r="W35171" s="75"/>
      <c r="AD35171" s="77"/>
    </row>
    <row r="35172" spans="16:30" ht="4.5" customHeight="1" x14ac:dyDescent="0.2">
      <c r="P35172" s="75"/>
      <c r="Q35172" s="75"/>
      <c r="W35172" s="75"/>
      <c r="AD35172" s="77"/>
    </row>
    <row r="35173" spans="16:30" ht="4.5" customHeight="1" x14ac:dyDescent="0.2">
      <c r="P35173" s="75"/>
      <c r="Q35173" s="75"/>
      <c r="W35173" s="75"/>
      <c r="AD35173" s="77"/>
    </row>
    <row r="35174" spans="16:30" ht="4.5" customHeight="1" x14ac:dyDescent="0.2">
      <c r="P35174" s="75"/>
      <c r="Q35174" s="75"/>
      <c r="W35174" s="75"/>
      <c r="AD35174" s="77"/>
    </row>
    <row r="35175" spans="16:30" ht="4.5" customHeight="1" x14ac:dyDescent="0.2">
      <c r="P35175" s="75"/>
      <c r="Q35175" s="75"/>
      <c r="W35175" s="75"/>
      <c r="AD35175" s="77"/>
    </row>
    <row r="35176" spans="16:30" ht="4.5" customHeight="1" x14ac:dyDescent="0.2">
      <c r="P35176" s="75"/>
      <c r="Q35176" s="75"/>
      <c r="W35176" s="75"/>
      <c r="AD35176" s="77"/>
    </row>
    <row r="35177" spans="16:30" ht="4.5" customHeight="1" x14ac:dyDescent="0.2">
      <c r="P35177" s="75"/>
      <c r="Q35177" s="75"/>
      <c r="W35177" s="75"/>
      <c r="AD35177" s="77"/>
    </row>
    <row r="35178" spans="16:30" ht="4.5" customHeight="1" x14ac:dyDescent="0.2">
      <c r="P35178" s="75"/>
      <c r="Q35178" s="75"/>
      <c r="W35178" s="75"/>
      <c r="AD35178" s="77"/>
    </row>
    <row r="35179" spans="16:30" ht="4.5" customHeight="1" x14ac:dyDescent="0.2">
      <c r="P35179" s="75"/>
      <c r="Q35179" s="75"/>
      <c r="W35179" s="75"/>
      <c r="AD35179" s="77"/>
    </row>
    <row r="35180" spans="16:30" ht="4.5" customHeight="1" x14ac:dyDescent="0.2">
      <c r="P35180" s="75"/>
      <c r="Q35180" s="75"/>
      <c r="W35180" s="75"/>
      <c r="AD35180" s="77"/>
    </row>
    <row r="35181" spans="16:30" ht="4.5" customHeight="1" x14ac:dyDescent="0.2">
      <c r="P35181" s="75"/>
      <c r="Q35181" s="75"/>
      <c r="W35181" s="75"/>
      <c r="AD35181" s="77"/>
    </row>
    <row r="35182" spans="16:30" ht="4.5" customHeight="1" x14ac:dyDescent="0.2">
      <c r="P35182" s="75"/>
      <c r="Q35182" s="75"/>
      <c r="W35182" s="75"/>
      <c r="AD35182" s="77"/>
    </row>
    <row r="35183" spans="16:30" ht="4.5" customHeight="1" x14ac:dyDescent="0.2">
      <c r="P35183" s="75"/>
      <c r="Q35183" s="75"/>
      <c r="W35183" s="75"/>
      <c r="AD35183" s="77"/>
    </row>
    <row r="35184" spans="16:30" ht="4.5" customHeight="1" x14ac:dyDescent="0.2">
      <c r="P35184" s="75"/>
      <c r="Q35184" s="75"/>
      <c r="W35184" s="75"/>
      <c r="AD35184" s="77"/>
    </row>
    <row r="35185" spans="16:30" ht="4.5" customHeight="1" x14ac:dyDescent="0.2">
      <c r="P35185" s="75"/>
      <c r="Q35185" s="75"/>
      <c r="W35185" s="75"/>
      <c r="AD35185" s="77"/>
    </row>
    <row r="35186" spans="16:30" ht="4.5" customHeight="1" x14ac:dyDescent="0.2">
      <c r="P35186" s="75"/>
      <c r="Q35186" s="75"/>
      <c r="W35186" s="75"/>
      <c r="AD35186" s="77"/>
    </row>
    <row r="35187" spans="16:30" ht="4.5" customHeight="1" x14ac:dyDescent="0.2">
      <c r="P35187" s="75"/>
      <c r="Q35187" s="75"/>
      <c r="W35187" s="75"/>
      <c r="AD35187" s="77"/>
    </row>
    <row r="35188" spans="16:30" ht="4.5" customHeight="1" x14ac:dyDescent="0.2">
      <c r="P35188" s="75"/>
      <c r="Q35188" s="75"/>
      <c r="W35188" s="75"/>
      <c r="AD35188" s="77"/>
    </row>
    <row r="35189" spans="16:30" ht="4.5" customHeight="1" x14ac:dyDescent="0.2">
      <c r="P35189" s="75"/>
      <c r="Q35189" s="75"/>
      <c r="W35189" s="75"/>
      <c r="AD35189" s="77"/>
    </row>
    <row r="35190" spans="16:30" ht="4.5" customHeight="1" x14ac:dyDescent="0.2">
      <c r="P35190" s="75"/>
      <c r="Q35190" s="75"/>
      <c r="W35190" s="75"/>
      <c r="AD35190" s="77"/>
    </row>
    <row r="35191" spans="16:30" ht="4.5" customHeight="1" x14ac:dyDescent="0.2">
      <c r="P35191" s="75"/>
      <c r="Q35191" s="75"/>
      <c r="W35191" s="75"/>
      <c r="AD35191" s="77"/>
    </row>
    <row r="35192" spans="16:30" ht="4.5" customHeight="1" x14ac:dyDescent="0.2">
      <c r="P35192" s="75"/>
      <c r="Q35192" s="75"/>
      <c r="W35192" s="75"/>
      <c r="AD35192" s="77"/>
    </row>
    <row r="35193" spans="16:30" ht="4.5" customHeight="1" x14ac:dyDescent="0.2">
      <c r="P35193" s="75"/>
      <c r="Q35193" s="75"/>
      <c r="W35193" s="75"/>
      <c r="AD35193" s="77"/>
    </row>
    <row r="35194" spans="16:30" ht="4.5" customHeight="1" x14ac:dyDescent="0.2">
      <c r="P35194" s="75"/>
      <c r="Q35194" s="75"/>
      <c r="W35194" s="75"/>
      <c r="AD35194" s="77"/>
    </row>
    <row r="35195" spans="16:30" ht="4.5" customHeight="1" x14ac:dyDescent="0.2">
      <c r="P35195" s="75"/>
      <c r="Q35195" s="75"/>
      <c r="W35195" s="75"/>
      <c r="AD35195" s="77"/>
    </row>
    <row r="35196" spans="16:30" ht="4.5" customHeight="1" x14ac:dyDescent="0.2">
      <c r="P35196" s="75"/>
      <c r="Q35196" s="75"/>
      <c r="W35196" s="75"/>
      <c r="AD35196" s="77"/>
    </row>
    <row r="35197" spans="16:30" ht="4.5" customHeight="1" x14ac:dyDescent="0.2">
      <c r="P35197" s="75"/>
      <c r="Q35197" s="75"/>
      <c r="W35197" s="75"/>
      <c r="AD35197" s="77"/>
    </row>
    <row r="35198" spans="16:30" ht="4.5" customHeight="1" x14ac:dyDescent="0.2">
      <c r="P35198" s="75"/>
      <c r="Q35198" s="75"/>
      <c r="W35198" s="75"/>
      <c r="AD35198" s="77"/>
    </row>
    <row r="35199" spans="16:30" ht="4.5" customHeight="1" x14ac:dyDescent="0.2">
      <c r="P35199" s="75"/>
      <c r="Q35199" s="75"/>
      <c r="W35199" s="75"/>
      <c r="AD35199" s="77"/>
    </row>
    <row r="35200" spans="16:30" ht="4.5" customHeight="1" x14ac:dyDescent="0.2">
      <c r="P35200" s="75"/>
      <c r="Q35200" s="75"/>
      <c r="W35200" s="75"/>
      <c r="AD35200" s="77"/>
    </row>
    <row r="35201" spans="16:30" ht="4.5" customHeight="1" x14ac:dyDescent="0.2">
      <c r="P35201" s="75"/>
      <c r="Q35201" s="75"/>
      <c r="W35201" s="75"/>
      <c r="AD35201" s="77"/>
    </row>
    <row r="35202" spans="16:30" ht="4.5" customHeight="1" x14ac:dyDescent="0.2">
      <c r="P35202" s="75"/>
      <c r="Q35202" s="75"/>
      <c r="W35202" s="75"/>
      <c r="AD35202" s="77"/>
    </row>
    <row r="35203" spans="16:30" ht="4.5" customHeight="1" x14ac:dyDescent="0.2">
      <c r="P35203" s="75"/>
      <c r="Q35203" s="75"/>
      <c r="W35203" s="75"/>
      <c r="AD35203" s="77"/>
    </row>
    <row r="35204" spans="16:30" ht="4.5" customHeight="1" x14ac:dyDescent="0.2">
      <c r="P35204" s="75"/>
      <c r="Q35204" s="75"/>
      <c r="W35204" s="75"/>
      <c r="AD35204" s="77"/>
    </row>
    <row r="35205" spans="16:30" ht="4.5" customHeight="1" x14ac:dyDescent="0.2">
      <c r="P35205" s="75"/>
      <c r="Q35205" s="75"/>
      <c r="W35205" s="75"/>
      <c r="AD35205" s="77"/>
    </row>
    <row r="35206" spans="16:30" ht="4.5" customHeight="1" x14ac:dyDescent="0.2">
      <c r="P35206" s="75"/>
      <c r="Q35206" s="75"/>
      <c r="W35206" s="75"/>
      <c r="AD35206" s="77"/>
    </row>
    <row r="35207" spans="16:30" ht="4.5" customHeight="1" x14ac:dyDescent="0.2">
      <c r="P35207" s="75"/>
      <c r="Q35207" s="75"/>
      <c r="W35207" s="75"/>
      <c r="AD35207" s="77"/>
    </row>
    <row r="35208" spans="16:30" ht="4.5" customHeight="1" x14ac:dyDescent="0.2">
      <c r="P35208" s="75"/>
      <c r="Q35208" s="75"/>
      <c r="W35208" s="75"/>
      <c r="AD35208" s="77"/>
    </row>
    <row r="35209" spans="16:30" ht="4.5" customHeight="1" x14ac:dyDescent="0.2">
      <c r="P35209" s="75"/>
      <c r="Q35209" s="75"/>
      <c r="W35209" s="75"/>
      <c r="AD35209" s="77"/>
    </row>
    <row r="35210" spans="16:30" ht="4.5" customHeight="1" x14ac:dyDescent="0.2">
      <c r="P35210" s="75"/>
      <c r="Q35210" s="75"/>
      <c r="W35210" s="75"/>
      <c r="AD35210" s="77"/>
    </row>
    <row r="35211" spans="16:30" ht="4.5" customHeight="1" x14ac:dyDescent="0.2">
      <c r="P35211" s="75"/>
      <c r="Q35211" s="75"/>
      <c r="W35211" s="75"/>
      <c r="AD35211" s="77"/>
    </row>
    <row r="35212" spans="16:30" ht="4.5" customHeight="1" x14ac:dyDescent="0.2">
      <c r="P35212" s="75"/>
      <c r="Q35212" s="75"/>
      <c r="W35212" s="75"/>
      <c r="AD35212" s="77"/>
    </row>
    <row r="35213" spans="16:30" ht="4.5" customHeight="1" x14ac:dyDescent="0.2">
      <c r="P35213" s="75"/>
      <c r="Q35213" s="75"/>
      <c r="W35213" s="75"/>
      <c r="AD35213" s="77"/>
    </row>
    <row r="35214" spans="16:30" ht="4.5" customHeight="1" x14ac:dyDescent="0.2">
      <c r="P35214" s="75"/>
      <c r="Q35214" s="75"/>
      <c r="W35214" s="75"/>
      <c r="AD35214" s="77"/>
    </row>
    <row r="35215" spans="16:30" ht="4.5" customHeight="1" x14ac:dyDescent="0.2">
      <c r="P35215" s="75"/>
      <c r="Q35215" s="75"/>
      <c r="W35215" s="75"/>
      <c r="AD35215" s="77"/>
    </row>
    <row r="35216" spans="16:30" ht="4.5" customHeight="1" x14ac:dyDescent="0.2">
      <c r="P35216" s="75"/>
      <c r="Q35216" s="75"/>
      <c r="W35216" s="75"/>
      <c r="AD35216" s="77"/>
    </row>
    <row r="35217" spans="16:30" ht="4.5" customHeight="1" x14ac:dyDescent="0.2">
      <c r="P35217" s="75"/>
      <c r="Q35217" s="75"/>
      <c r="W35217" s="75"/>
      <c r="AD35217" s="77"/>
    </row>
    <row r="35218" spans="16:30" ht="4.5" customHeight="1" x14ac:dyDescent="0.2">
      <c r="P35218" s="75"/>
      <c r="Q35218" s="75"/>
      <c r="W35218" s="75"/>
      <c r="AD35218" s="77"/>
    </row>
    <row r="35219" spans="16:30" ht="4.5" customHeight="1" x14ac:dyDescent="0.2">
      <c r="P35219" s="75"/>
      <c r="Q35219" s="75"/>
      <c r="W35219" s="75"/>
      <c r="AD35219" s="77"/>
    </row>
    <row r="35220" spans="16:30" ht="4.5" customHeight="1" x14ac:dyDescent="0.2">
      <c r="P35220" s="75"/>
      <c r="Q35220" s="75"/>
      <c r="W35220" s="75"/>
      <c r="AD35220" s="77"/>
    </row>
    <row r="35221" spans="16:30" ht="4.5" customHeight="1" x14ac:dyDescent="0.2">
      <c r="P35221" s="75"/>
      <c r="Q35221" s="75"/>
      <c r="W35221" s="75"/>
      <c r="AD35221" s="77"/>
    </row>
    <row r="35222" spans="16:30" ht="4.5" customHeight="1" x14ac:dyDescent="0.2">
      <c r="P35222" s="75"/>
      <c r="Q35222" s="75"/>
      <c r="W35222" s="75"/>
      <c r="AD35222" s="77"/>
    </row>
    <row r="35223" spans="16:30" ht="4.5" customHeight="1" x14ac:dyDescent="0.2">
      <c r="P35223" s="75"/>
      <c r="Q35223" s="75"/>
      <c r="W35223" s="75"/>
      <c r="AD35223" s="77"/>
    </row>
    <row r="35224" spans="16:30" ht="4.5" customHeight="1" x14ac:dyDescent="0.2">
      <c r="P35224" s="75"/>
      <c r="Q35224" s="75"/>
      <c r="W35224" s="75"/>
      <c r="AD35224" s="77"/>
    </row>
    <row r="35225" spans="16:30" ht="4.5" customHeight="1" x14ac:dyDescent="0.2">
      <c r="P35225" s="75"/>
      <c r="Q35225" s="75"/>
      <c r="W35225" s="75"/>
      <c r="AD35225" s="77"/>
    </row>
    <row r="35226" spans="16:30" ht="4.5" customHeight="1" x14ac:dyDescent="0.2">
      <c r="P35226" s="75"/>
      <c r="Q35226" s="75"/>
      <c r="W35226" s="75"/>
      <c r="AD35226" s="77"/>
    </row>
    <row r="35227" spans="16:30" ht="4.5" customHeight="1" x14ac:dyDescent="0.2">
      <c r="P35227" s="75"/>
      <c r="Q35227" s="75"/>
      <c r="W35227" s="75"/>
      <c r="AD35227" s="77"/>
    </row>
    <row r="35228" spans="16:30" ht="4.5" customHeight="1" x14ac:dyDescent="0.2">
      <c r="P35228" s="75"/>
      <c r="Q35228" s="75"/>
      <c r="W35228" s="75"/>
      <c r="AD35228" s="77"/>
    </row>
    <row r="35229" spans="16:30" ht="4.5" customHeight="1" x14ac:dyDescent="0.2">
      <c r="P35229" s="75"/>
      <c r="Q35229" s="75"/>
      <c r="W35229" s="75"/>
      <c r="AD35229" s="77"/>
    </row>
    <row r="35230" spans="16:30" ht="4.5" customHeight="1" x14ac:dyDescent="0.2">
      <c r="P35230" s="75"/>
      <c r="Q35230" s="75"/>
      <c r="W35230" s="75"/>
      <c r="AD35230" s="77"/>
    </row>
    <row r="35231" spans="16:30" ht="4.5" customHeight="1" x14ac:dyDescent="0.2">
      <c r="P35231" s="75"/>
      <c r="Q35231" s="75"/>
      <c r="W35231" s="75"/>
      <c r="AD35231" s="77"/>
    </row>
    <row r="35232" spans="16:30" ht="4.5" customHeight="1" x14ac:dyDescent="0.2">
      <c r="P35232" s="75"/>
      <c r="Q35232" s="75"/>
      <c r="W35232" s="75"/>
      <c r="AD35232" s="77"/>
    </row>
    <row r="35233" spans="16:30" ht="4.5" customHeight="1" x14ac:dyDescent="0.2">
      <c r="P35233" s="75"/>
      <c r="Q35233" s="75"/>
      <c r="W35233" s="75"/>
      <c r="AD35233" s="77"/>
    </row>
    <row r="35234" spans="16:30" ht="4.5" customHeight="1" x14ac:dyDescent="0.2">
      <c r="P35234" s="75"/>
      <c r="Q35234" s="75"/>
      <c r="W35234" s="75"/>
      <c r="AD35234" s="77"/>
    </row>
    <row r="35235" spans="16:30" ht="4.5" customHeight="1" x14ac:dyDescent="0.2">
      <c r="P35235" s="75"/>
      <c r="Q35235" s="75"/>
      <c r="W35235" s="75"/>
      <c r="AD35235" s="77"/>
    </row>
    <row r="35236" spans="16:30" ht="4.5" customHeight="1" x14ac:dyDescent="0.2">
      <c r="P35236" s="75"/>
      <c r="Q35236" s="75"/>
      <c r="W35236" s="75"/>
      <c r="AD35236" s="77"/>
    </row>
    <row r="35237" spans="16:30" ht="4.5" customHeight="1" x14ac:dyDescent="0.2">
      <c r="P35237" s="75"/>
      <c r="Q35237" s="75"/>
      <c r="W35237" s="75"/>
      <c r="AD35237" s="77"/>
    </row>
    <row r="35238" spans="16:30" ht="4.5" customHeight="1" x14ac:dyDescent="0.2">
      <c r="P35238" s="75"/>
      <c r="Q35238" s="75"/>
      <c r="W35238" s="75"/>
      <c r="AD35238" s="77"/>
    </row>
    <row r="35239" spans="16:30" ht="4.5" customHeight="1" x14ac:dyDescent="0.2">
      <c r="P35239" s="75"/>
      <c r="Q35239" s="75"/>
      <c r="W35239" s="75"/>
      <c r="AD35239" s="77"/>
    </row>
    <row r="35240" spans="16:30" ht="4.5" customHeight="1" x14ac:dyDescent="0.2">
      <c r="P35240" s="75"/>
      <c r="Q35240" s="75"/>
      <c r="W35240" s="75"/>
      <c r="AD35240" s="77"/>
    </row>
    <row r="35241" spans="16:30" ht="4.5" customHeight="1" x14ac:dyDescent="0.2">
      <c r="P35241" s="75"/>
      <c r="Q35241" s="75"/>
      <c r="W35241" s="75"/>
      <c r="AD35241" s="77"/>
    </row>
    <row r="35242" spans="16:30" ht="4.5" customHeight="1" x14ac:dyDescent="0.2">
      <c r="P35242" s="75"/>
      <c r="Q35242" s="75"/>
      <c r="W35242" s="75"/>
      <c r="AD35242" s="77"/>
    </row>
    <row r="35243" spans="16:30" ht="4.5" customHeight="1" x14ac:dyDescent="0.2">
      <c r="P35243" s="75"/>
      <c r="Q35243" s="75"/>
      <c r="W35243" s="75"/>
      <c r="AD35243" s="77"/>
    </row>
    <row r="35244" spans="16:30" ht="4.5" customHeight="1" x14ac:dyDescent="0.2">
      <c r="P35244" s="75"/>
      <c r="Q35244" s="75"/>
      <c r="W35244" s="75"/>
      <c r="AD35244" s="77"/>
    </row>
    <row r="35245" spans="16:30" ht="4.5" customHeight="1" x14ac:dyDescent="0.2">
      <c r="P35245" s="75"/>
      <c r="Q35245" s="75"/>
      <c r="W35245" s="75"/>
      <c r="AD35245" s="77"/>
    </row>
    <row r="35246" spans="16:30" ht="4.5" customHeight="1" x14ac:dyDescent="0.2">
      <c r="P35246" s="75"/>
      <c r="Q35246" s="75"/>
      <c r="W35246" s="75"/>
      <c r="AD35246" s="77"/>
    </row>
    <row r="35247" spans="16:30" ht="4.5" customHeight="1" x14ac:dyDescent="0.2">
      <c r="P35247" s="75"/>
      <c r="Q35247" s="75"/>
      <c r="W35247" s="75"/>
      <c r="AD35247" s="77"/>
    </row>
    <row r="35248" spans="16:30" ht="4.5" customHeight="1" x14ac:dyDescent="0.2">
      <c r="P35248" s="75"/>
      <c r="Q35248" s="75"/>
      <c r="W35248" s="75"/>
      <c r="AD35248" s="77"/>
    </row>
    <row r="35249" spans="16:30" ht="4.5" customHeight="1" x14ac:dyDescent="0.2">
      <c r="P35249" s="75"/>
      <c r="Q35249" s="75"/>
      <c r="W35249" s="75"/>
      <c r="AD35249" s="77"/>
    </row>
    <row r="35250" spans="16:30" ht="4.5" customHeight="1" x14ac:dyDescent="0.2">
      <c r="P35250" s="75"/>
      <c r="Q35250" s="75"/>
      <c r="W35250" s="75"/>
      <c r="AD35250" s="77"/>
    </row>
    <row r="35251" spans="16:30" ht="4.5" customHeight="1" x14ac:dyDescent="0.2">
      <c r="P35251" s="75"/>
      <c r="Q35251" s="75"/>
      <c r="W35251" s="75"/>
      <c r="AD35251" s="77"/>
    </row>
    <row r="35252" spans="16:30" ht="4.5" customHeight="1" x14ac:dyDescent="0.2">
      <c r="P35252" s="75"/>
      <c r="Q35252" s="75"/>
      <c r="W35252" s="75"/>
      <c r="AD35252" s="77"/>
    </row>
    <row r="35253" spans="16:30" ht="4.5" customHeight="1" x14ac:dyDescent="0.2">
      <c r="P35253" s="75"/>
      <c r="Q35253" s="75"/>
      <c r="W35253" s="75"/>
      <c r="AD35253" s="77"/>
    </row>
    <row r="35254" spans="16:30" ht="4.5" customHeight="1" x14ac:dyDescent="0.2">
      <c r="P35254" s="75"/>
      <c r="Q35254" s="75"/>
      <c r="W35254" s="75"/>
      <c r="AD35254" s="77"/>
    </row>
    <row r="35255" spans="16:30" ht="4.5" customHeight="1" x14ac:dyDescent="0.2">
      <c r="P35255" s="75"/>
      <c r="Q35255" s="75"/>
      <c r="W35255" s="75"/>
      <c r="AD35255" s="77"/>
    </row>
    <row r="35256" spans="16:30" ht="4.5" customHeight="1" x14ac:dyDescent="0.2">
      <c r="P35256" s="75"/>
      <c r="Q35256" s="75"/>
      <c r="W35256" s="75"/>
      <c r="AD35256" s="77"/>
    </row>
    <row r="35257" spans="16:30" ht="4.5" customHeight="1" x14ac:dyDescent="0.2">
      <c r="P35257" s="75"/>
      <c r="Q35257" s="75"/>
      <c r="W35257" s="75"/>
      <c r="AD35257" s="77"/>
    </row>
    <row r="35258" spans="16:30" ht="4.5" customHeight="1" x14ac:dyDescent="0.2">
      <c r="P35258" s="75"/>
      <c r="Q35258" s="75"/>
      <c r="W35258" s="75"/>
      <c r="AD35258" s="77"/>
    </row>
    <row r="35259" spans="16:30" ht="4.5" customHeight="1" x14ac:dyDescent="0.2">
      <c r="P35259" s="75"/>
      <c r="Q35259" s="75"/>
      <c r="W35259" s="75"/>
      <c r="AD35259" s="77"/>
    </row>
    <row r="35260" spans="16:30" ht="4.5" customHeight="1" x14ac:dyDescent="0.2">
      <c r="P35260" s="75"/>
      <c r="Q35260" s="75"/>
      <c r="W35260" s="75"/>
      <c r="AD35260" s="77"/>
    </row>
    <row r="35261" spans="16:30" ht="4.5" customHeight="1" x14ac:dyDescent="0.2">
      <c r="P35261" s="75"/>
      <c r="Q35261" s="75"/>
      <c r="W35261" s="75"/>
      <c r="AD35261" s="77"/>
    </row>
    <row r="35262" spans="16:30" ht="4.5" customHeight="1" x14ac:dyDescent="0.2">
      <c r="P35262" s="75"/>
      <c r="Q35262" s="75"/>
      <c r="W35262" s="75"/>
      <c r="AD35262" s="77"/>
    </row>
    <row r="35263" spans="16:30" ht="4.5" customHeight="1" x14ac:dyDescent="0.2">
      <c r="P35263" s="75"/>
      <c r="Q35263" s="75"/>
      <c r="W35263" s="75"/>
      <c r="AD35263" s="77"/>
    </row>
    <row r="35264" spans="16:30" ht="4.5" customHeight="1" x14ac:dyDescent="0.2">
      <c r="P35264" s="75"/>
      <c r="Q35264" s="75"/>
      <c r="W35264" s="75"/>
      <c r="AD35264" s="77"/>
    </row>
    <row r="35265" spans="16:30" ht="4.5" customHeight="1" x14ac:dyDescent="0.2">
      <c r="P35265" s="75"/>
      <c r="Q35265" s="75"/>
      <c r="W35265" s="75"/>
      <c r="AD35265" s="77"/>
    </row>
    <row r="35266" spans="16:30" ht="4.5" customHeight="1" x14ac:dyDescent="0.2">
      <c r="P35266" s="75"/>
      <c r="Q35266" s="75"/>
      <c r="W35266" s="75"/>
      <c r="AD35266" s="77"/>
    </row>
    <row r="35267" spans="16:30" ht="4.5" customHeight="1" x14ac:dyDescent="0.2">
      <c r="P35267" s="75"/>
      <c r="Q35267" s="75"/>
      <c r="W35267" s="75"/>
      <c r="AD35267" s="77"/>
    </row>
    <row r="35268" spans="16:30" ht="4.5" customHeight="1" x14ac:dyDescent="0.2">
      <c r="P35268" s="75"/>
      <c r="Q35268" s="75"/>
      <c r="W35268" s="75"/>
      <c r="AD35268" s="77"/>
    </row>
    <row r="35269" spans="16:30" ht="4.5" customHeight="1" x14ac:dyDescent="0.2">
      <c r="P35269" s="75"/>
      <c r="Q35269" s="75"/>
      <c r="W35269" s="75"/>
      <c r="AD35269" s="77"/>
    </row>
    <row r="35270" spans="16:30" ht="4.5" customHeight="1" x14ac:dyDescent="0.2">
      <c r="P35270" s="75"/>
      <c r="Q35270" s="75"/>
      <c r="W35270" s="75"/>
      <c r="AD35270" s="77"/>
    </row>
    <row r="35271" spans="16:30" ht="4.5" customHeight="1" x14ac:dyDescent="0.2">
      <c r="P35271" s="75"/>
      <c r="Q35271" s="75"/>
      <c r="W35271" s="75"/>
      <c r="AD35271" s="77"/>
    </row>
    <row r="35272" spans="16:30" ht="4.5" customHeight="1" x14ac:dyDescent="0.2">
      <c r="P35272" s="75"/>
      <c r="Q35272" s="75"/>
      <c r="W35272" s="75"/>
      <c r="AD35272" s="77"/>
    </row>
    <row r="35273" spans="16:30" ht="4.5" customHeight="1" x14ac:dyDescent="0.2">
      <c r="P35273" s="75"/>
      <c r="Q35273" s="75"/>
      <c r="W35273" s="75"/>
      <c r="AD35273" s="77"/>
    </row>
    <row r="35274" spans="16:30" ht="4.5" customHeight="1" x14ac:dyDescent="0.2">
      <c r="P35274" s="75"/>
      <c r="Q35274" s="75"/>
      <c r="W35274" s="75"/>
      <c r="AD35274" s="77"/>
    </row>
    <row r="35275" spans="16:30" ht="4.5" customHeight="1" x14ac:dyDescent="0.2">
      <c r="P35275" s="75"/>
      <c r="Q35275" s="75"/>
      <c r="W35275" s="75"/>
      <c r="AD35275" s="77"/>
    </row>
    <row r="35276" spans="16:30" ht="4.5" customHeight="1" x14ac:dyDescent="0.2">
      <c r="P35276" s="75"/>
      <c r="Q35276" s="75"/>
      <c r="W35276" s="75"/>
      <c r="AD35276" s="77"/>
    </row>
    <row r="35277" spans="16:30" ht="4.5" customHeight="1" x14ac:dyDescent="0.2">
      <c r="P35277" s="75"/>
      <c r="Q35277" s="75"/>
      <c r="W35277" s="75"/>
      <c r="AD35277" s="77"/>
    </row>
    <row r="35278" spans="16:30" ht="4.5" customHeight="1" x14ac:dyDescent="0.2">
      <c r="P35278" s="75"/>
      <c r="Q35278" s="75"/>
      <c r="W35278" s="75"/>
      <c r="AD35278" s="77"/>
    </row>
    <row r="35279" spans="16:30" ht="4.5" customHeight="1" x14ac:dyDescent="0.2">
      <c r="P35279" s="75"/>
      <c r="Q35279" s="75"/>
      <c r="W35279" s="75"/>
      <c r="AD35279" s="77"/>
    </row>
    <row r="35280" spans="16:30" ht="4.5" customHeight="1" x14ac:dyDescent="0.2">
      <c r="P35280" s="75"/>
      <c r="Q35280" s="75"/>
      <c r="W35280" s="75"/>
      <c r="AD35280" s="77"/>
    </row>
    <row r="35281" spans="16:30" ht="4.5" customHeight="1" x14ac:dyDescent="0.2">
      <c r="P35281" s="75"/>
      <c r="Q35281" s="75"/>
      <c r="W35281" s="75"/>
      <c r="AD35281" s="77"/>
    </row>
    <row r="35282" spans="16:30" ht="4.5" customHeight="1" x14ac:dyDescent="0.2">
      <c r="P35282" s="75"/>
      <c r="Q35282" s="75"/>
      <c r="W35282" s="75"/>
      <c r="AD35282" s="77"/>
    </row>
    <row r="35283" spans="16:30" ht="4.5" customHeight="1" x14ac:dyDescent="0.2">
      <c r="P35283" s="75"/>
      <c r="Q35283" s="75"/>
      <c r="W35283" s="75"/>
      <c r="AD35283" s="77"/>
    </row>
    <row r="35284" spans="16:30" ht="4.5" customHeight="1" x14ac:dyDescent="0.2">
      <c r="P35284" s="75"/>
      <c r="Q35284" s="75"/>
      <c r="W35284" s="75"/>
      <c r="AD35284" s="77"/>
    </row>
    <row r="35285" spans="16:30" ht="4.5" customHeight="1" x14ac:dyDescent="0.2">
      <c r="P35285" s="75"/>
      <c r="Q35285" s="75"/>
      <c r="W35285" s="75"/>
      <c r="AD35285" s="77"/>
    </row>
    <row r="35286" spans="16:30" ht="4.5" customHeight="1" x14ac:dyDescent="0.2">
      <c r="P35286" s="75"/>
      <c r="Q35286" s="75"/>
      <c r="W35286" s="75"/>
      <c r="AD35286" s="77"/>
    </row>
    <row r="35287" spans="16:30" ht="4.5" customHeight="1" x14ac:dyDescent="0.2">
      <c r="P35287" s="75"/>
      <c r="Q35287" s="75"/>
      <c r="W35287" s="75"/>
      <c r="AD35287" s="77"/>
    </row>
    <row r="35288" spans="16:30" ht="4.5" customHeight="1" x14ac:dyDescent="0.2">
      <c r="P35288" s="75"/>
      <c r="Q35288" s="75"/>
      <c r="W35288" s="75"/>
      <c r="AD35288" s="77"/>
    </row>
    <row r="35289" spans="16:30" ht="4.5" customHeight="1" x14ac:dyDescent="0.2">
      <c r="P35289" s="75"/>
      <c r="Q35289" s="75"/>
      <c r="W35289" s="75"/>
      <c r="AD35289" s="77"/>
    </row>
    <row r="35290" spans="16:30" ht="4.5" customHeight="1" x14ac:dyDescent="0.2">
      <c r="P35290" s="75"/>
      <c r="Q35290" s="75"/>
      <c r="W35290" s="75"/>
      <c r="AD35290" s="77"/>
    </row>
    <row r="35291" spans="16:30" ht="4.5" customHeight="1" x14ac:dyDescent="0.2">
      <c r="P35291" s="75"/>
      <c r="Q35291" s="75"/>
      <c r="W35291" s="75"/>
      <c r="AD35291" s="77"/>
    </row>
    <row r="35292" spans="16:30" ht="4.5" customHeight="1" x14ac:dyDescent="0.2">
      <c r="P35292" s="75"/>
      <c r="Q35292" s="75"/>
      <c r="W35292" s="75"/>
      <c r="AD35292" s="77"/>
    </row>
    <row r="35293" spans="16:30" ht="4.5" customHeight="1" x14ac:dyDescent="0.2">
      <c r="P35293" s="75"/>
      <c r="Q35293" s="75"/>
      <c r="W35293" s="75"/>
      <c r="AD35293" s="77"/>
    </row>
    <row r="35294" spans="16:30" ht="4.5" customHeight="1" x14ac:dyDescent="0.2">
      <c r="P35294" s="75"/>
      <c r="Q35294" s="75"/>
      <c r="W35294" s="75"/>
      <c r="AD35294" s="77"/>
    </row>
    <row r="35295" spans="16:30" ht="4.5" customHeight="1" x14ac:dyDescent="0.2">
      <c r="P35295" s="75"/>
      <c r="Q35295" s="75"/>
      <c r="W35295" s="75"/>
      <c r="AD35295" s="77"/>
    </row>
    <row r="35296" spans="16:30" ht="4.5" customHeight="1" x14ac:dyDescent="0.2">
      <c r="P35296" s="75"/>
      <c r="Q35296" s="75"/>
      <c r="W35296" s="75"/>
      <c r="AD35296" s="77"/>
    </row>
    <row r="35297" spans="16:30" ht="4.5" customHeight="1" x14ac:dyDescent="0.2">
      <c r="P35297" s="75"/>
      <c r="Q35297" s="75"/>
      <c r="W35297" s="75"/>
      <c r="AD35297" s="77"/>
    </row>
    <row r="35298" spans="16:30" ht="4.5" customHeight="1" x14ac:dyDescent="0.2">
      <c r="P35298" s="75"/>
      <c r="Q35298" s="75"/>
      <c r="W35298" s="75"/>
      <c r="AD35298" s="77"/>
    </row>
    <row r="35299" spans="16:30" ht="4.5" customHeight="1" x14ac:dyDescent="0.2">
      <c r="P35299" s="75"/>
      <c r="Q35299" s="75"/>
      <c r="W35299" s="75"/>
      <c r="AD35299" s="77"/>
    </row>
    <row r="35300" spans="16:30" ht="4.5" customHeight="1" x14ac:dyDescent="0.2">
      <c r="P35300" s="75"/>
      <c r="Q35300" s="75"/>
      <c r="W35300" s="75"/>
      <c r="AD35300" s="77"/>
    </row>
    <row r="35301" spans="16:30" ht="4.5" customHeight="1" x14ac:dyDescent="0.2">
      <c r="P35301" s="75"/>
      <c r="Q35301" s="75"/>
      <c r="W35301" s="75"/>
      <c r="AD35301" s="77"/>
    </row>
    <row r="35302" spans="16:30" ht="4.5" customHeight="1" x14ac:dyDescent="0.2">
      <c r="P35302" s="75"/>
      <c r="Q35302" s="75"/>
      <c r="W35302" s="75"/>
      <c r="AD35302" s="77"/>
    </row>
    <row r="35303" spans="16:30" ht="4.5" customHeight="1" x14ac:dyDescent="0.2">
      <c r="P35303" s="75"/>
      <c r="Q35303" s="75"/>
      <c r="W35303" s="75"/>
      <c r="AD35303" s="77"/>
    </row>
    <row r="35304" spans="16:30" ht="4.5" customHeight="1" x14ac:dyDescent="0.2">
      <c r="P35304" s="75"/>
      <c r="Q35304" s="75"/>
      <c r="W35304" s="75"/>
      <c r="AD35304" s="77"/>
    </row>
    <row r="35305" spans="16:30" ht="4.5" customHeight="1" x14ac:dyDescent="0.2">
      <c r="P35305" s="75"/>
      <c r="Q35305" s="75"/>
      <c r="W35305" s="75"/>
      <c r="AD35305" s="77"/>
    </row>
    <row r="35306" spans="16:30" ht="4.5" customHeight="1" x14ac:dyDescent="0.2">
      <c r="P35306" s="75"/>
      <c r="Q35306" s="75"/>
      <c r="W35306" s="75"/>
      <c r="AD35306" s="77"/>
    </row>
    <row r="35307" spans="16:30" ht="4.5" customHeight="1" x14ac:dyDescent="0.2">
      <c r="P35307" s="75"/>
      <c r="Q35307" s="75"/>
      <c r="W35307" s="75"/>
      <c r="AD35307" s="77"/>
    </row>
    <row r="35308" spans="16:30" ht="4.5" customHeight="1" x14ac:dyDescent="0.2">
      <c r="P35308" s="75"/>
      <c r="Q35308" s="75"/>
      <c r="W35308" s="75"/>
      <c r="AD35308" s="77"/>
    </row>
    <row r="35309" spans="16:30" ht="4.5" customHeight="1" x14ac:dyDescent="0.2">
      <c r="P35309" s="75"/>
      <c r="Q35309" s="75"/>
      <c r="W35309" s="75"/>
      <c r="AD35309" s="77"/>
    </row>
    <row r="35310" spans="16:30" ht="4.5" customHeight="1" x14ac:dyDescent="0.2">
      <c r="P35310" s="75"/>
      <c r="Q35310" s="75"/>
      <c r="W35310" s="75"/>
      <c r="AD35310" s="77"/>
    </row>
    <row r="35311" spans="16:30" ht="4.5" customHeight="1" x14ac:dyDescent="0.2">
      <c r="P35311" s="75"/>
      <c r="Q35311" s="75"/>
      <c r="W35311" s="75"/>
      <c r="AD35311" s="77"/>
    </row>
    <row r="35312" spans="16:30" ht="4.5" customHeight="1" x14ac:dyDescent="0.2">
      <c r="P35312" s="75"/>
      <c r="Q35312" s="75"/>
      <c r="W35312" s="75"/>
      <c r="AD35312" s="77"/>
    </row>
    <row r="35313" spans="16:30" ht="4.5" customHeight="1" x14ac:dyDescent="0.2">
      <c r="P35313" s="75"/>
      <c r="Q35313" s="75"/>
      <c r="W35313" s="75"/>
      <c r="AD35313" s="77"/>
    </row>
    <row r="35314" spans="16:30" ht="4.5" customHeight="1" x14ac:dyDescent="0.2">
      <c r="P35314" s="75"/>
      <c r="Q35314" s="75"/>
      <c r="W35314" s="75"/>
      <c r="AD35314" s="77"/>
    </row>
    <row r="35315" spans="16:30" ht="4.5" customHeight="1" x14ac:dyDescent="0.2">
      <c r="P35315" s="75"/>
      <c r="Q35315" s="75"/>
      <c r="W35315" s="75"/>
      <c r="AD35315" s="77"/>
    </row>
    <row r="35316" spans="16:30" ht="4.5" customHeight="1" x14ac:dyDescent="0.2">
      <c r="P35316" s="75"/>
      <c r="Q35316" s="75"/>
      <c r="W35316" s="75"/>
      <c r="AD35316" s="77"/>
    </row>
    <row r="35317" spans="16:30" ht="4.5" customHeight="1" x14ac:dyDescent="0.2">
      <c r="P35317" s="75"/>
      <c r="Q35317" s="75"/>
      <c r="W35317" s="75"/>
      <c r="AD35317" s="77"/>
    </row>
    <row r="35318" spans="16:30" ht="4.5" customHeight="1" x14ac:dyDescent="0.2">
      <c r="P35318" s="75"/>
      <c r="Q35318" s="75"/>
      <c r="W35318" s="75"/>
      <c r="AD35318" s="77"/>
    </row>
    <row r="35319" spans="16:30" ht="4.5" customHeight="1" x14ac:dyDescent="0.2">
      <c r="P35319" s="75"/>
      <c r="Q35319" s="75"/>
      <c r="W35319" s="75"/>
      <c r="AD35319" s="77"/>
    </row>
    <row r="35320" spans="16:30" ht="4.5" customHeight="1" x14ac:dyDescent="0.2">
      <c r="P35320" s="75"/>
      <c r="Q35320" s="75"/>
      <c r="W35320" s="75"/>
      <c r="AD35320" s="77"/>
    </row>
    <row r="35321" spans="16:30" ht="4.5" customHeight="1" x14ac:dyDescent="0.2">
      <c r="P35321" s="75"/>
      <c r="Q35321" s="75"/>
      <c r="W35321" s="75"/>
      <c r="AD35321" s="77"/>
    </row>
    <row r="35322" spans="16:30" ht="4.5" customHeight="1" x14ac:dyDescent="0.2">
      <c r="P35322" s="75"/>
      <c r="Q35322" s="75"/>
      <c r="W35322" s="75"/>
      <c r="AD35322" s="77"/>
    </row>
    <row r="35323" spans="16:30" ht="4.5" customHeight="1" x14ac:dyDescent="0.2">
      <c r="P35323" s="75"/>
      <c r="Q35323" s="75"/>
      <c r="W35323" s="75"/>
      <c r="AD35323" s="77"/>
    </row>
    <row r="35324" spans="16:30" ht="4.5" customHeight="1" x14ac:dyDescent="0.2">
      <c r="P35324" s="75"/>
      <c r="Q35324" s="75"/>
      <c r="W35324" s="75"/>
      <c r="AD35324" s="77"/>
    </row>
    <row r="35325" spans="16:30" ht="4.5" customHeight="1" x14ac:dyDescent="0.2">
      <c r="P35325" s="75"/>
      <c r="Q35325" s="75"/>
      <c r="W35325" s="75"/>
      <c r="AD35325" s="77"/>
    </row>
    <row r="35326" spans="16:30" ht="4.5" customHeight="1" x14ac:dyDescent="0.2">
      <c r="P35326" s="75"/>
      <c r="Q35326" s="75"/>
      <c r="W35326" s="75"/>
      <c r="AD35326" s="77"/>
    </row>
    <row r="35327" spans="16:30" ht="4.5" customHeight="1" x14ac:dyDescent="0.2">
      <c r="P35327" s="75"/>
      <c r="Q35327" s="75"/>
      <c r="W35327" s="75"/>
      <c r="AD35327" s="77"/>
    </row>
    <row r="35328" spans="16:30" ht="4.5" customHeight="1" x14ac:dyDescent="0.2">
      <c r="P35328" s="75"/>
      <c r="Q35328" s="75"/>
      <c r="W35328" s="75"/>
      <c r="AD35328" s="77"/>
    </row>
    <row r="35329" spans="16:30" ht="4.5" customHeight="1" x14ac:dyDescent="0.2">
      <c r="P35329" s="75"/>
      <c r="Q35329" s="75"/>
      <c r="W35329" s="75"/>
      <c r="AD35329" s="77"/>
    </row>
    <row r="35330" spans="16:30" ht="4.5" customHeight="1" x14ac:dyDescent="0.2">
      <c r="P35330" s="75"/>
      <c r="Q35330" s="75"/>
      <c r="W35330" s="75"/>
      <c r="AD35330" s="77"/>
    </row>
    <row r="35331" spans="16:30" ht="4.5" customHeight="1" x14ac:dyDescent="0.2">
      <c r="P35331" s="75"/>
      <c r="Q35331" s="75"/>
      <c r="W35331" s="75"/>
      <c r="AD35331" s="77"/>
    </row>
    <row r="35332" spans="16:30" ht="4.5" customHeight="1" x14ac:dyDescent="0.2">
      <c r="P35332" s="75"/>
      <c r="Q35332" s="75"/>
      <c r="W35332" s="75"/>
      <c r="AD35332" s="77"/>
    </row>
    <row r="35333" spans="16:30" ht="4.5" customHeight="1" x14ac:dyDescent="0.2">
      <c r="P35333" s="75"/>
      <c r="Q35333" s="75"/>
      <c r="W35333" s="75"/>
      <c r="AD35333" s="77"/>
    </row>
    <row r="35334" spans="16:30" ht="4.5" customHeight="1" x14ac:dyDescent="0.2">
      <c r="P35334" s="75"/>
      <c r="Q35334" s="75"/>
      <c r="W35334" s="75"/>
      <c r="AD35334" s="77"/>
    </row>
    <row r="35335" spans="16:30" ht="4.5" customHeight="1" x14ac:dyDescent="0.2">
      <c r="P35335" s="75"/>
      <c r="Q35335" s="75"/>
      <c r="W35335" s="75"/>
      <c r="AD35335" s="77"/>
    </row>
    <row r="35336" spans="16:30" ht="4.5" customHeight="1" x14ac:dyDescent="0.2">
      <c r="P35336" s="75"/>
      <c r="Q35336" s="75"/>
      <c r="W35336" s="75"/>
      <c r="AD35336" s="77"/>
    </row>
    <row r="35337" spans="16:30" ht="4.5" customHeight="1" x14ac:dyDescent="0.2">
      <c r="P35337" s="75"/>
      <c r="Q35337" s="75"/>
      <c r="W35337" s="75"/>
      <c r="AD35337" s="77"/>
    </row>
    <row r="35338" spans="16:30" ht="4.5" customHeight="1" x14ac:dyDescent="0.2">
      <c r="P35338" s="75"/>
      <c r="Q35338" s="75"/>
      <c r="W35338" s="75"/>
      <c r="AD35338" s="77"/>
    </row>
    <row r="35339" spans="16:30" ht="4.5" customHeight="1" x14ac:dyDescent="0.2">
      <c r="P35339" s="75"/>
      <c r="Q35339" s="75"/>
      <c r="W35339" s="75"/>
      <c r="AD35339" s="77"/>
    </row>
    <row r="35340" spans="16:30" ht="4.5" customHeight="1" x14ac:dyDescent="0.2">
      <c r="P35340" s="75"/>
      <c r="Q35340" s="75"/>
      <c r="W35340" s="75"/>
      <c r="AD35340" s="77"/>
    </row>
    <row r="35341" spans="16:30" ht="4.5" customHeight="1" x14ac:dyDescent="0.2">
      <c r="P35341" s="75"/>
      <c r="Q35341" s="75"/>
      <c r="W35341" s="75"/>
      <c r="AD35341" s="77"/>
    </row>
    <row r="35342" spans="16:30" ht="4.5" customHeight="1" x14ac:dyDescent="0.2">
      <c r="P35342" s="75"/>
      <c r="Q35342" s="75"/>
      <c r="W35342" s="75"/>
      <c r="AD35342" s="77"/>
    </row>
    <row r="35343" spans="16:30" ht="4.5" customHeight="1" x14ac:dyDescent="0.2">
      <c r="P35343" s="75"/>
      <c r="Q35343" s="75"/>
      <c r="W35343" s="75"/>
      <c r="AD35343" s="77"/>
    </row>
    <row r="35344" spans="16:30" ht="4.5" customHeight="1" x14ac:dyDescent="0.2">
      <c r="P35344" s="75"/>
      <c r="Q35344" s="75"/>
      <c r="W35344" s="75"/>
      <c r="AD35344" s="77"/>
    </row>
    <row r="35345" spans="16:30" ht="4.5" customHeight="1" x14ac:dyDescent="0.2">
      <c r="P35345" s="75"/>
      <c r="Q35345" s="75"/>
      <c r="W35345" s="75"/>
      <c r="AD35345" s="77"/>
    </row>
    <row r="35346" spans="16:30" ht="4.5" customHeight="1" x14ac:dyDescent="0.2">
      <c r="P35346" s="75"/>
      <c r="Q35346" s="75"/>
      <c r="W35346" s="75"/>
      <c r="AD35346" s="77"/>
    </row>
    <row r="35347" spans="16:30" ht="4.5" customHeight="1" x14ac:dyDescent="0.2">
      <c r="P35347" s="75"/>
      <c r="Q35347" s="75"/>
      <c r="W35347" s="75"/>
      <c r="AD35347" s="77"/>
    </row>
    <row r="35348" spans="16:30" ht="4.5" customHeight="1" x14ac:dyDescent="0.2">
      <c r="P35348" s="75"/>
      <c r="Q35348" s="75"/>
      <c r="W35348" s="75"/>
      <c r="AD35348" s="77"/>
    </row>
    <row r="35349" spans="16:30" ht="4.5" customHeight="1" x14ac:dyDescent="0.2">
      <c r="P35349" s="75"/>
      <c r="Q35349" s="75"/>
      <c r="W35349" s="75"/>
      <c r="AD35349" s="77"/>
    </row>
    <row r="35350" spans="16:30" ht="4.5" customHeight="1" x14ac:dyDescent="0.2">
      <c r="P35350" s="75"/>
      <c r="Q35350" s="75"/>
      <c r="W35350" s="75"/>
      <c r="AD35350" s="77"/>
    </row>
    <row r="35351" spans="16:30" ht="4.5" customHeight="1" x14ac:dyDescent="0.2">
      <c r="P35351" s="75"/>
      <c r="Q35351" s="75"/>
      <c r="W35351" s="75"/>
      <c r="AD35351" s="77"/>
    </row>
    <row r="35352" spans="16:30" ht="4.5" customHeight="1" x14ac:dyDescent="0.2">
      <c r="P35352" s="75"/>
      <c r="Q35352" s="75"/>
      <c r="W35352" s="75"/>
      <c r="AD35352" s="77"/>
    </row>
    <row r="35353" spans="16:30" ht="4.5" customHeight="1" x14ac:dyDescent="0.2">
      <c r="P35353" s="75"/>
      <c r="Q35353" s="75"/>
      <c r="W35353" s="75"/>
      <c r="AD35353" s="77"/>
    </row>
    <row r="35354" spans="16:30" ht="4.5" customHeight="1" x14ac:dyDescent="0.2">
      <c r="P35354" s="75"/>
      <c r="Q35354" s="75"/>
      <c r="W35354" s="75"/>
      <c r="AD35354" s="77"/>
    </row>
    <row r="35355" spans="16:30" ht="4.5" customHeight="1" x14ac:dyDescent="0.2">
      <c r="P35355" s="75"/>
      <c r="Q35355" s="75"/>
      <c r="W35355" s="75"/>
      <c r="AD35355" s="77"/>
    </row>
    <row r="35356" spans="16:30" ht="4.5" customHeight="1" x14ac:dyDescent="0.2">
      <c r="P35356" s="75"/>
      <c r="Q35356" s="75"/>
      <c r="W35356" s="75"/>
      <c r="AD35356" s="77"/>
    </row>
    <row r="35357" spans="16:30" ht="4.5" customHeight="1" x14ac:dyDescent="0.2">
      <c r="P35357" s="75"/>
      <c r="Q35357" s="75"/>
      <c r="W35357" s="75"/>
      <c r="AD35357" s="77"/>
    </row>
    <row r="35358" spans="16:30" ht="4.5" customHeight="1" x14ac:dyDescent="0.2">
      <c r="P35358" s="75"/>
      <c r="Q35358" s="75"/>
      <c r="W35358" s="75"/>
      <c r="AD35358" s="77"/>
    </row>
    <row r="35359" spans="16:30" ht="4.5" customHeight="1" x14ac:dyDescent="0.2">
      <c r="P35359" s="75"/>
      <c r="Q35359" s="75"/>
      <c r="W35359" s="75"/>
      <c r="AD35359" s="77"/>
    </row>
    <row r="35360" spans="16:30" ht="4.5" customHeight="1" x14ac:dyDescent="0.2">
      <c r="P35360" s="75"/>
      <c r="Q35360" s="75"/>
      <c r="W35360" s="75"/>
      <c r="AD35360" s="77"/>
    </row>
    <row r="35361" spans="16:30" ht="4.5" customHeight="1" x14ac:dyDescent="0.2">
      <c r="P35361" s="75"/>
      <c r="Q35361" s="75"/>
      <c r="W35361" s="75"/>
      <c r="AD35361" s="77"/>
    </row>
    <row r="35362" spans="16:30" ht="4.5" customHeight="1" x14ac:dyDescent="0.2">
      <c r="P35362" s="75"/>
      <c r="Q35362" s="75"/>
      <c r="W35362" s="75"/>
      <c r="AD35362" s="77"/>
    </row>
    <row r="35363" spans="16:30" ht="4.5" customHeight="1" x14ac:dyDescent="0.2">
      <c r="P35363" s="75"/>
      <c r="Q35363" s="75"/>
      <c r="W35363" s="75"/>
      <c r="AD35363" s="77"/>
    </row>
    <row r="35364" spans="16:30" ht="4.5" customHeight="1" x14ac:dyDescent="0.2">
      <c r="P35364" s="75"/>
      <c r="Q35364" s="75"/>
      <c r="W35364" s="75"/>
      <c r="AD35364" s="77"/>
    </row>
    <row r="35365" spans="16:30" ht="4.5" customHeight="1" x14ac:dyDescent="0.2">
      <c r="P35365" s="75"/>
      <c r="Q35365" s="75"/>
      <c r="W35365" s="75"/>
      <c r="AD35365" s="77"/>
    </row>
    <row r="35366" spans="16:30" ht="4.5" customHeight="1" x14ac:dyDescent="0.2">
      <c r="P35366" s="75"/>
      <c r="Q35366" s="75"/>
      <c r="W35366" s="75"/>
      <c r="AD35366" s="77"/>
    </row>
    <row r="35367" spans="16:30" ht="4.5" customHeight="1" x14ac:dyDescent="0.2">
      <c r="P35367" s="75"/>
      <c r="Q35367" s="75"/>
      <c r="W35367" s="75"/>
      <c r="AD35367" s="77"/>
    </row>
    <row r="35368" spans="16:30" ht="4.5" customHeight="1" x14ac:dyDescent="0.2">
      <c r="P35368" s="75"/>
      <c r="Q35368" s="75"/>
      <c r="W35368" s="75"/>
      <c r="AD35368" s="77"/>
    </row>
    <row r="35369" spans="16:30" ht="4.5" customHeight="1" x14ac:dyDescent="0.2">
      <c r="P35369" s="75"/>
      <c r="Q35369" s="75"/>
      <c r="W35369" s="75"/>
      <c r="AD35369" s="77"/>
    </row>
    <row r="35370" spans="16:30" ht="4.5" customHeight="1" x14ac:dyDescent="0.2">
      <c r="P35370" s="75"/>
      <c r="Q35370" s="75"/>
      <c r="W35370" s="75"/>
      <c r="AD35370" s="77"/>
    </row>
    <row r="35371" spans="16:30" ht="4.5" customHeight="1" x14ac:dyDescent="0.2">
      <c r="P35371" s="75"/>
      <c r="Q35371" s="75"/>
      <c r="W35371" s="75"/>
      <c r="AD35371" s="77"/>
    </row>
    <row r="35372" spans="16:30" ht="4.5" customHeight="1" x14ac:dyDescent="0.2">
      <c r="P35372" s="75"/>
      <c r="Q35372" s="75"/>
      <c r="W35372" s="75"/>
      <c r="AD35372" s="77"/>
    </row>
    <row r="35373" spans="16:30" ht="4.5" customHeight="1" x14ac:dyDescent="0.2">
      <c r="P35373" s="75"/>
      <c r="Q35373" s="75"/>
      <c r="W35373" s="75"/>
      <c r="AD35373" s="77"/>
    </row>
    <row r="35374" spans="16:30" ht="4.5" customHeight="1" x14ac:dyDescent="0.2">
      <c r="P35374" s="75"/>
      <c r="Q35374" s="75"/>
      <c r="W35374" s="75"/>
      <c r="AD35374" s="77"/>
    </row>
    <row r="35375" spans="16:30" ht="4.5" customHeight="1" x14ac:dyDescent="0.2">
      <c r="P35375" s="75"/>
      <c r="Q35375" s="75"/>
      <c r="W35375" s="75"/>
      <c r="AD35375" s="77"/>
    </row>
    <row r="35376" spans="16:30" ht="4.5" customHeight="1" x14ac:dyDescent="0.2">
      <c r="P35376" s="75"/>
      <c r="Q35376" s="75"/>
      <c r="W35376" s="75"/>
      <c r="AD35376" s="77"/>
    </row>
    <row r="35377" spans="16:30" ht="4.5" customHeight="1" x14ac:dyDescent="0.2">
      <c r="P35377" s="75"/>
      <c r="Q35377" s="75"/>
      <c r="W35377" s="75"/>
      <c r="AD35377" s="77"/>
    </row>
    <row r="35378" spans="16:30" ht="4.5" customHeight="1" x14ac:dyDescent="0.2">
      <c r="P35378" s="75"/>
      <c r="Q35378" s="75"/>
      <c r="W35378" s="75"/>
      <c r="AD35378" s="77"/>
    </row>
    <row r="35379" spans="16:30" ht="4.5" customHeight="1" x14ac:dyDescent="0.2">
      <c r="P35379" s="75"/>
      <c r="Q35379" s="75"/>
      <c r="W35379" s="75"/>
      <c r="AD35379" s="77"/>
    </row>
    <row r="35380" spans="16:30" ht="4.5" customHeight="1" x14ac:dyDescent="0.2">
      <c r="P35380" s="75"/>
      <c r="Q35380" s="75"/>
      <c r="W35380" s="75"/>
      <c r="AD35380" s="77"/>
    </row>
    <row r="35381" spans="16:30" ht="4.5" customHeight="1" x14ac:dyDescent="0.2">
      <c r="P35381" s="75"/>
      <c r="Q35381" s="75"/>
      <c r="W35381" s="75"/>
      <c r="AD35381" s="77"/>
    </row>
    <row r="35382" spans="16:30" ht="4.5" customHeight="1" x14ac:dyDescent="0.2">
      <c r="P35382" s="75"/>
      <c r="Q35382" s="75"/>
      <c r="W35382" s="75"/>
      <c r="AD35382" s="77"/>
    </row>
    <row r="35383" spans="16:30" ht="4.5" customHeight="1" x14ac:dyDescent="0.2">
      <c r="P35383" s="75"/>
      <c r="Q35383" s="75"/>
      <c r="W35383" s="75"/>
      <c r="AD35383" s="77"/>
    </row>
    <row r="35384" spans="16:30" ht="4.5" customHeight="1" x14ac:dyDescent="0.2">
      <c r="P35384" s="75"/>
      <c r="Q35384" s="75"/>
      <c r="W35384" s="75"/>
      <c r="AD35384" s="77"/>
    </row>
    <row r="35385" spans="16:30" ht="4.5" customHeight="1" x14ac:dyDescent="0.2">
      <c r="P35385" s="75"/>
      <c r="Q35385" s="75"/>
      <c r="W35385" s="75"/>
      <c r="AD35385" s="77"/>
    </row>
    <row r="35386" spans="16:30" ht="4.5" customHeight="1" x14ac:dyDescent="0.2">
      <c r="P35386" s="75"/>
      <c r="Q35386" s="75"/>
      <c r="W35386" s="75"/>
      <c r="AD35386" s="77"/>
    </row>
    <row r="35387" spans="16:30" ht="4.5" customHeight="1" x14ac:dyDescent="0.2">
      <c r="P35387" s="75"/>
      <c r="Q35387" s="75"/>
      <c r="W35387" s="75"/>
      <c r="AD35387" s="77"/>
    </row>
    <row r="35388" spans="16:30" ht="4.5" customHeight="1" x14ac:dyDescent="0.2">
      <c r="P35388" s="75"/>
      <c r="Q35388" s="75"/>
      <c r="W35388" s="75"/>
      <c r="AD35388" s="77"/>
    </row>
    <row r="35389" spans="16:30" ht="4.5" customHeight="1" x14ac:dyDescent="0.2">
      <c r="P35389" s="75"/>
      <c r="Q35389" s="75"/>
      <c r="W35389" s="75"/>
      <c r="AD35389" s="77"/>
    </row>
    <row r="35390" spans="16:30" ht="4.5" customHeight="1" x14ac:dyDescent="0.2">
      <c r="P35390" s="75"/>
      <c r="Q35390" s="75"/>
      <c r="W35390" s="75"/>
      <c r="AD35390" s="77"/>
    </row>
    <row r="35391" spans="16:30" ht="4.5" customHeight="1" x14ac:dyDescent="0.2">
      <c r="P35391" s="75"/>
      <c r="Q35391" s="75"/>
      <c r="W35391" s="75"/>
      <c r="AD35391" s="77"/>
    </row>
    <row r="35392" spans="16:30" ht="4.5" customHeight="1" x14ac:dyDescent="0.2">
      <c r="P35392" s="75"/>
      <c r="Q35392" s="75"/>
      <c r="W35392" s="75"/>
      <c r="AD35392" s="77"/>
    </row>
    <row r="35393" spans="16:30" ht="4.5" customHeight="1" x14ac:dyDescent="0.2">
      <c r="P35393" s="75"/>
      <c r="Q35393" s="75"/>
      <c r="W35393" s="75"/>
      <c r="AD35393" s="77"/>
    </row>
    <row r="35394" spans="16:30" ht="4.5" customHeight="1" x14ac:dyDescent="0.2">
      <c r="P35394" s="75"/>
      <c r="Q35394" s="75"/>
      <c r="W35394" s="75"/>
      <c r="AD35394" s="77"/>
    </row>
    <row r="35395" spans="16:30" ht="4.5" customHeight="1" x14ac:dyDescent="0.2">
      <c r="P35395" s="75"/>
      <c r="Q35395" s="75"/>
      <c r="W35395" s="75"/>
      <c r="AD35395" s="77"/>
    </row>
    <row r="35396" spans="16:30" ht="4.5" customHeight="1" x14ac:dyDescent="0.2">
      <c r="P35396" s="75"/>
      <c r="Q35396" s="75"/>
      <c r="W35396" s="75"/>
      <c r="AD35396" s="77"/>
    </row>
    <row r="35397" spans="16:30" ht="4.5" customHeight="1" x14ac:dyDescent="0.2">
      <c r="P35397" s="75"/>
      <c r="Q35397" s="75"/>
      <c r="W35397" s="75"/>
      <c r="AD35397" s="77"/>
    </row>
    <row r="35398" spans="16:30" ht="4.5" customHeight="1" x14ac:dyDescent="0.2">
      <c r="P35398" s="75"/>
      <c r="Q35398" s="75"/>
      <c r="W35398" s="75"/>
      <c r="AD35398" s="77"/>
    </row>
    <row r="35399" spans="16:30" ht="4.5" customHeight="1" x14ac:dyDescent="0.2">
      <c r="P35399" s="75"/>
      <c r="Q35399" s="75"/>
      <c r="W35399" s="75"/>
      <c r="AD35399" s="77"/>
    </row>
    <row r="35400" spans="16:30" ht="4.5" customHeight="1" x14ac:dyDescent="0.2">
      <c r="P35400" s="75"/>
      <c r="Q35400" s="75"/>
      <c r="W35400" s="75"/>
      <c r="AD35400" s="77"/>
    </row>
    <row r="35401" spans="16:30" ht="4.5" customHeight="1" x14ac:dyDescent="0.2">
      <c r="P35401" s="75"/>
      <c r="Q35401" s="75"/>
      <c r="W35401" s="75"/>
      <c r="AD35401" s="77"/>
    </row>
    <row r="35402" spans="16:30" ht="4.5" customHeight="1" x14ac:dyDescent="0.2">
      <c r="P35402" s="75"/>
      <c r="Q35402" s="75"/>
      <c r="W35402" s="75"/>
      <c r="AD35402" s="77"/>
    </row>
    <row r="35403" spans="16:30" ht="4.5" customHeight="1" x14ac:dyDescent="0.2">
      <c r="P35403" s="75"/>
      <c r="Q35403" s="75"/>
      <c r="W35403" s="75"/>
      <c r="AD35403" s="77"/>
    </row>
    <row r="35404" spans="16:30" ht="4.5" customHeight="1" x14ac:dyDescent="0.2">
      <c r="P35404" s="75"/>
      <c r="Q35404" s="75"/>
      <c r="W35404" s="75"/>
      <c r="AD35404" s="77"/>
    </row>
    <row r="35405" spans="16:30" ht="4.5" customHeight="1" x14ac:dyDescent="0.2">
      <c r="P35405" s="75"/>
      <c r="Q35405" s="75"/>
      <c r="W35405" s="75"/>
      <c r="AD35405" s="77"/>
    </row>
    <row r="35406" spans="16:30" ht="4.5" customHeight="1" x14ac:dyDescent="0.2">
      <c r="P35406" s="75"/>
      <c r="Q35406" s="75"/>
      <c r="W35406" s="75"/>
      <c r="AD35406" s="77"/>
    </row>
    <row r="35407" spans="16:30" ht="4.5" customHeight="1" x14ac:dyDescent="0.2">
      <c r="P35407" s="75"/>
      <c r="Q35407" s="75"/>
      <c r="W35407" s="75"/>
      <c r="AD35407" s="77"/>
    </row>
    <row r="35408" spans="16:30" ht="4.5" customHeight="1" x14ac:dyDescent="0.2">
      <c r="P35408" s="75"/>
      <c r="Q35408" s="75"/>
      <c r="W35408" s="75"/>
      <c r="AD35408" s="77"/>
    </row>
    <row r="35409" spans="16:30" ht="4.5" customHeight="1" x14ac:dyDescent="0.2">
      <c r="P35409" s="75"/>
      <c r="Q35409" s="75"/>
      <c r="W35409" s="75"/>
      <c r="AD35409" s="77"/>
    </row>
    <row r="35410" spans="16:30" ht="4.5" customHeight="1" x14ac:dyDescent="0.2">
      <c r="P35410" s="75"/>
      <c r="Q35410" s="75"/>
      <c r="W35410" s="75"/>
      <c r="AD35410" s="77"/>
    </row>
    <row r="35411" spans="16:30" ht="4.5" customHeight="1" x14ac:dyDescent="0.2">
      <c r="P35411" s="75"/>
      <c r="Q35411" s="75"/>
      <c r="W35411" s="75"/>
      <c r="AD35411" s="77"/>
    </row>
    <row r="35412" spans="16:30" ht="4.5" customHeight="1" x14ac:dyDescent="0.2">
      <c r="P35412" s="75"/>
      <c r="Q35412" s="75"/>
      <c r="W35412" s="75"/>
      <c r="AD35412" s="77"/>
    </row>
    <row r="35413" spans="16:30" ht="4.5" customHeight="1" x14ac:dyDescent="0.2">
      <c r="P35413" s="75"/>
      <c r="Q35413" s="75"/>
      <c r="W35413" s="75"/>
      <c r="AD35413" s="77"/>
    </row>
    <row r="35414" spans="16:30" ht="4.5" customHeight="1" x14ac:dyDescent="0.2">
      <c r="P35414" s="75"/>
      <c r="Q35414" s="75"/>
      <c r="W35414" s="75"/>
      <c r="AD35414" s="77"/>
    </row>
    <row r="35415" spans="16:30" ht="4.5" customHeight="1" x14ac:dyDescent="0.2">
      <c r="P35415" s="75"/>
      <c r="Q35415" s="75"/>
      <c r="W35415" s="75"/>
      <c r="AD35415" s="77"/>
    </row>
    <row r="35416" spans="16:30" ht="4.5" customHeight="1" x14ac:dyDescent="0.2">
      <c r="P35416" s="75"/>
      <c r="Q35416" s="75"/>
      <c r="W35416" s="75"/>
      <c r="AD35416" s="77"/>
    </row>
    <row r="35417" spans="16:30" ht="4.5" customHeight="1" x14ac:dyDescent="0.2">
      <c r="P35417" s="75"/>
      <c r="Q35417" s="75"/>
      <c r="W35417" s="75"/>
      <c r="AD35417" s="77"/>
    </row>
    <row r="35418" spans="16:30" ht="4.5" customHeight="1" x14ac:dyDescent="0.2">
      <c r="P35418" s="75"/>
      <c r="Q35418" s="75"/>
      <c r="W35418" s="75"/>
      <c r="AD35418" s="77"/>
    </row>
    <row r="35419" spans="16:30" ht="4.5" customHeight="1" x14ac:dyDescent="0.2">
      <c r="P35419" s="75"/>
      <c r="Q35419" s="75"/>
      <c r="W35419" s="75"/>
      <c r="AD35419" s="77"/>
    </row>
    <row r="35420" spans="16:30" ht="4.5" customHeight="1" x14ac:dyDescent="0.2">
      <c r="P35420" s="75"/>
      <c r="Q35420" s="75"/>
      <c r="W35420" s="75"/>
      <c r="AD35420" s="77"/>
    </row>
    <row r="35421" spans="16:30" ht="4.5" customHeight="1" x14ac:dyDescent="0.2">
      <c r="P35421" s="75"/>
      <c r="Q35421" s="75"/>
      <c r="W35421" s="75"/>
      <c r="AD35421" s="77"/>
    </row>
    <row r="35422" spans="16:30" ht="4.5" customHeight="1" x14ac:dyDescent="0.2">
      <c r="P35422" s="75"/>
      <c r="Q35422" s="75"/>
      <c r="W35422" s="75"/>
      <c r="AD35422" s="77"/>
    </row>
    <row r="35423" spans="16:30" ht="4.5" customHeight="1" x14ac:dyDescent="0.2">
      <c r="P35423" s="75"/>
      <c r="Q35423" s="75"/>
      <c r="W35423" s="75"/>
      <c r="AD35423" s="77"/>
    </row>
    <row r="35424" spans="16:30" ht="4.5" customHeight="1" x14ac:dyDescent="0.2">
      <c r="P35424" s="75"/>
      <c r="Q35424" s="75"/>
      <c r="W35424" s="75"/>
      <c r="AD35424" s="77"/>
    </row>
    <row r="35425" spans="16:30" ht="4.5" customHeight="1" x14ac:dyDescent="0.2">
      <c r="P35425" s="75"/>
      <c r="Q35425" s="75"/>
      <c r="W35425" s="75"/>
      <c r="AD35425" s="77"/>
    </row>
    <row r="35426" spans="16:30" ht="4.5" customHeight="1" x14ac:dyDescent="0.2">
      <c r="P35426" s="75"/>
      <c r="Q35426" s="75"/>
      <c r="W35426" s="75"/>
      <c r="AD35426" s="77"/>
    </row>
    <row r="35427" spans="16:30" ht="4.5" customHeight="1" x14ac:dyDescent="0.2">
      <c r="P35427" s="75"/>
      <c r="Q35427" s="75"/>
      <c r="W35427" s="75"/>
      <c r="AD35427" s="77"/>
    </row>
    <row r="35428" spans="16:30" ht="4.5" customHeight="1" x14ac:dyDescent="0.2">
      <c r="P35428" s="75"/>
      <c r="Q35428" s="75"/>
      <c r="W35428" s="75"/>
      <c r="AD35428" s="77"/>
    </row>
    <row r="35429" spans="16:30" ht="4.5" customHeight="1" x14ac:dyDescent="0.2">
      <c r="P35429" s="75"/>
      <c r="Q35429" s="75"/>
      <c r="W35429" s="75"/>
      <c r="AD35429" s="77"/>
    </row>
    <row r="35430" spans="16:30" ht="4.5" customHeight="1" x14ac:dyDescent="0.2">
      <c r="P35430" s="75"/>
      <c r="Q35430" s="75"/>
      <c r="W35430" s="75"/>
      <c r="AD35430" s="77"/>
    </row>
    <row r="35431" spans="16:30" ht="4.5" customHeight="1" x14ac:dyDescent="0.2">
      <c r="P35431" s="75"/>
      <c r="Q35431" s="75"/>
      <c r="W35431" s="75"/>
      <c r="AD35431" s="77"/>
    </row>
    <row r="35432" spans="16:30" ht="4.5" customHeight="1" x14ac:dyDescent="0.2">
      <c r="P35432" s="75"/>
      <c r="Q35432" s="75"/>
      <c r="W35432" s="75"/>
      <c r="AD35432" s="77"/>
    </row>
    <row r="35433" spans="16:30" ht="4.5" customHeight="1" x14ac:dyDescent="0.2">
      <c r="P35433" s="75"/>
      <c r="Q35433" s="75"/>
      <c r="W35433" s="75"/>
      <c r="AD35433" s="77"/>
    </row>
    <row r="35434" spans="16:30" ht="4.5" customHeight="1" x14ac:dyDescent="0.2">
      <c r="P35434" s="75"/>
      <c r="Q35434" s="75"/>
      <c r="W35434" s="75"/>
      <c r="AD35434" s="77"/>
    </row>
    <row r="35435" spans="16:30" ht="4.5" customHeight="1" x14ac:dyDescent="0.2">
      <c r="P35435" s="75"/>
      <c r="Q35435" s="75"/>
      <c r="W35435" s="75"/>
      <c r="AD35435" s="77"/>
    </row>
    <row r="35436" spans="16:30" ht="4.5" customHeight="1" x14ac:dyDescent="0.2">
      <c r="P35436" s="75"/>
      <c r="Q35436" s="75"/>
      <c r="W35436" s="75"/>
      <c r="AD35436" s="77"/>
    </row>
    <row r="35437" spans="16:30" ht="4.5" customHeight="1" x14ac:dyDescent="0.2">
      <c r="P35437" s="75"/>
      <c r="Q35437" s="75"/>
      <c r="W35437" s="75"/>
      <c r="AD35437" s="77"/>
    </row>
    <row r="35438" spans="16:30" ht="4.5" customHeight="1" x14ac:dyDescent="0.2">
      <c r="P35438" s="75"/>
      <c r="Q35438" s="75"/>
      <c r="W35438" s="75"/>
      <c r="AD35438" s="77"/>
    </row>
    <row r="35439" spans="16:30" ht="4.5" customHeight="1" x14ac:dyDescent="0.2">
      <c r="P35439" s="75"/>
      <c r="Q35439" s="75"/>
      <c r="W35439" s="75"/>
      <c r="AD35439" s="77"/>
    </row>
    <row r="35440" spans="16:30" ht="4.5" customHeight="1" x14ac:dyDescent="0.2">
      <c r="P35440" s="75"/>
      <c r="Q35440" s="75"/>
      <c r="W35440" s="75"/>
      <c r="AD35440" s="77"/>
    </row>
    <row r="35441" spans="16:30" ht="4.5" customHeight="1" x14ac:dyDescent="0.2">
      <c r="P35441" s="75"/>
      <c r="Q35441" s="75"/>
      <c r="W35441" s="75"/>
      <c r="AD35441" s="77"/>
    </row>
    <row r="35442" spans="16:30" ht="4.5" customHeight="1" x14ac:dyDescent="0.2">
      <c r="P35442" s="75"/>
      <c r="Q35442" s="75"/>
      <c r="W35442" s="75"/>
      <c r="AD35442" s="77"/>
    </row>
    <row r="35443" spans="16:30" ht="4.5" customHeight="1" x14ac:dyDescent="0.2">
      <c r="P35443" s="75"/>
      <c r="Q35443" s="75"/>
      <c r="W35443" s="75"/>
      <c r="AD35443" s="77"/>
    </row>
    <row r="35444" spans="16:30" ht="4.5" customHeight="1" x14ac:dyDescent="0.2">
      <c r="P35444" s="75"/>
      <c r="Q35444" s="75"/>
      <c r="W35444" s="75"/>
      <c r="AD35444" s="77"/>
    </row>
    <row r="35445" spans="16:30" ht="4.5" customHeight="1" x14ac:dyDescent="0.2">
      <c r="P35445" s="75"/>
      <c r="Q35445" s="75"/>
      <c r="W35445" s="75"/>
      <c r="AD35445" s="77"/>
    </row>
    <row r="35446" spans="16:30" ht="4.5" customHeight="1" x14ac:dyDescent="0.2">
      <c r="P35446" s="75"/>
      <c r="Q35446" s="75"/>
      <c r="W35446" s="75"/>
      <c r="AD35446" s="77"/>
    </row>
    <row r="35447" spans="16:30" ht="4.5" customHeight="1" x14ac:dyDescent="0.2">
      <c r="P35447" s="75"/>
      <c r="Q35447" s="75"/>
      <c r="W35447" s="75"/>
      <c r="AD35447" s="77"/>
    </row>
    <row r="35448" spans="16:30" ht="4.5" customHeight="1" x14ac:dyDescent="0.2">
      <c r="P35448" s="75"/>
      <c r="Q35448" s="75"/>
      <c r="W35448" s="75"/>
      <c r="AD35448" s="77"/>
    </row>
    <row r="35449" spans="16:30" ht="4.5" customHeight="1" x14ac:dyDescent="0.2">
      <c r="P35449" s="75"/>
      <c r="Q35449" s="75"/>
      <c r="W35449" s="75"/>
      <c r="AD35449" s="77"/>
    </row>
    <row r="35450" spans="16:30" ht="4.5" customHeight="1" x14ac:dyDescent="0.2">
      <c r="P35450" s="75"/>
      <c r="Q35450" s="75"/>
      <c r="W35450" s="75"/>
      <c r="AD35450" s="77"/>
    </row>
    <row r="35451" spans="16:30" ht="4.5" customHeight="1" x14ac:dyDescent="0.2">
      <c r="P35451" s="75"/>
      <c r="Q35451" s="75"/>
      <c r="W35451" s="75"/>
      <c r="AD35451" s="77"/>
    </row>
    <row r="35452" spans="16:30" ht="4.5" customHeight="1" x14ac:dyDescent="0.2">
      <c r="P35452" s="75"/>
      <c r="Q35452" s="75"/>
      <c r="W35452" s="75"/>
      <c r="AD35452" s="77"/>
    </row>
    <row r="35453" spans="16:30" ht="4.5" customHeight="1" x14ac:dyDescent="0.2">
      <c r="P35453" s="75"/>
      <c r="Q35453" s="75"/>
      <c r="W35453" s="75"/>
      <c r="AD35453" s="77"/>
    </row>
    <row r="35454" spans="16:30" ht="4.5" customHeight="1" x14ac:dyDescent="0.2">
      <c r="P35454" s="75"/>
      <c r="Q35454" s="75"/>
      <c r="W35454" s="75"/>
      <c r="AD35454" s="77"/>
    </row>
    <row r="35455" spans="16:30" ht="4.5" customHeight="1" x14ac:dyDescent="0.2">
      <c r="P35455" s="75"/>
      <c r="Q35455" s="75"/>
      <c r="W35455" s="75"/>
      <c r="AD35455" s="77"/>
    </row>
    <row r="35456" spans="16:30" ht="4.5" customHeight="1" x14ac:dyDescent="0.2">
      <c r="P35456" s="75"/>
      <c r="Q35456" s="75"/>
      <c r="W35456" s="75"/>
      <c r="AD35456" s="77"/>
    </row>
    <row r="35457" spans="16:30" ht="4.5" customHeight="1" x14ac:dyDescent="0.2">
      <c r="P35457" s="75"/>
      <c r="Q35457" s="75"/>
      <c r="W35457" s="75"/>
      <c r="AD35457" s="77"/>
    </row>
    <row r="35458" spans="16:30" ht="4.5" customHeight="1" x14ac:dyDescent="0.2">
      <c r="P35458" s="75"/>
      <c r="Q35458" s="75"/>
      <c r="W35458" s="75"/>
      <c r="AD35458" s="77"/>
    </row>
    <row r="35459" spans="16:30" ht="4.5" customHeight="1" x14ac:dyDescent="0.2">
      <c r="P35459" s="75"/>
      <c r="Q35459" s="75"/>
      <c r="W35459" s="75"/>
      <c r="AD35459" s="77"/>
    </row>
    <row r="35460" spans="16:30" ht="4.5" customHeight="1" x14ac:dyDescent="0.2">
      <c r="P35460" s="75"/>
      <c r="Q35460" s="75"/>
      <c r="W35460" s="75"/>
      <c r="AD35460" s="77"/>
    </row>
    <row r="35461" spans="16:30" ht="4.5" customHeight="1" x14ac:dyDescent="0.2">
      <c r="P35461" s="75"/>
      <c r="Q35461" s="75"/>
      <c r="W35461" s="75"/>
      <c r="AD35461" s="77"/>
    </row>
    <row r="35462" spans="16:30" ht="4.5" customHeight="1" x14ac:dyDescent="0.2">
      <c r="P35462" s="75"/>
      <c r="Q35462" s="75"/>
      <c r="W35462" s="75"/>
      <c r="AD35462" s="77"/>
    </row>
    <row r="35463" spans="16:30" ht="4.5" customHeight="1" x14ac:dyDescent="0.2">
      <c r="P35463" s="75"/>
      <c r="Q35463" s="75"/>
      <c r="W35463" s="75"/>
      <c r="AD35463" s="77"/>
    </row>
    <row r="35464" spans="16:30" ht="4.5" customHeight="1" x14ac:dyDescent="0.2">
      <c r="P35464" s="75"/>
      <c r="Q35464" s="75"/>
      <c r="W35464" s="75"/>
      <c r="AD35464" s="77"/>
    </row>
    <row r="35465" spans="16:30" ht="4.5" customHeight="1" x14ac:dyDescent="0.2">
      <c r="P35465" s="75"/>
      <c r="Q35465" s="75"/>
      <c r="W35465" s="75"/>
      <c r="AD35465" s="77"/>
    </row>
    <row r="35466" spans="16:30" ht="4.5" customHeight="1" x14ac:dyDescent="0.2">
      <c r="P35466" s="75"/>
      <c r="Q35466" s="75"/>
      <c r="W35466" s="75"/>
      <c r="AD35466" s="77"/>
    </row>
    <row r="35467" spans="16:30" ht="4.5" customHeight="1" x14ac:dyDescent="0.2">
      <c r="P35467" s="75"/>
      <c r="Q35467" s="75"/>
      <c r="W35467" s="75"/>
      <c r="AD35467" s="77"/>
    </row>
    <row r="35468" spans="16:30" ht="4.5" customHeight="1" x14ac:dyDescent="0.2">
      <c r="P35468" s="75"/>
      <c r="Q35468" s="75"/>
      <c r="W35468" s="75"/>
      <c r="AD35468" s="77"/>
    </row>
    <row r="35469" spans="16:30" ht="4.5" customHeight="1" x14ac:dyDescent="0.2">
      <c r="P35469" s="75"/>
      <c r="Q35469" s="75"/>
      <c r="W35469" s="75"/>
      <c r="AD35469" s="77"/>
    </row>
    <row r="35470" spans="16:30" ht="4.5" customHeight="1" x14ac:dyDescent="0.2">
      <c r="P35470" s="75"/>
      <c r="Q35470" s="75"/>
      <c r="W35470" s="75"/>
      <c r="AD35470" s="77"/>
    </row>
    <row r="35471" spans="16:30" ht="4.5" customHeight="1" x14ac:dyDescent="0.2">
      <c r="P35471" s="75"/>
      <c r="Q35471" s="75"/>
      <c r="W35471" s="75"/>
      <c r="AD35471" s="77"/>
    </row>
    <row r="35472" spans="16:30" ht="4.5" customHeight="1" x14ac:dyDescent="0.2">
      <c r="P35472" s="75"/>
      <c r="Q35472" s="75"/>
      <c r="W35472" s="75"/>
      <c r="AD35472" s="77"/>
    </row>
    <row r="35473" spans="16:30" ht="4.5" customHeight="1" x14ac:dyDescent="0.2">
      <c r="P35473" s="75"/>
      <c r="Q35473" s="75"/>
      <c r="W35473" s="75"/>
      <c r="AD35473" s="77"/>
    </row>
    <row r="35474" spans="16:30" ht="4.5" customHeight="1" x14ac:dyDescent="0.2">
      <c r="P35474" s="75"/>
      <c r="Q35474" s="75"/>
      <c r="W35474" s="75"/>
      <c r="AD35474" s="77"/>
    </row>
    <row r="35475" spans="16:30" ht="4.5" customHeight="1" x14ac:dyDescent="0.2">
      <c r="P35475" s="75"/>
      <c r="Q35475" s="75"/>
      <c r="W35475" s="75"/>
      <c r="AD35475" s="77"/>
    </row>
    <row r="35476" spans="16:30" ht="4.5" customHeight="1" x14ac:dyDescent="0.2">
      <c r="P35476" s="75"/>
      <c r="Q35476" s="75"/>
      <c r="W35476" s="75"/>
      <c r="AD35476" s="77"/>
    </row>
    <row r="35477" spans="16:30" ht="4.5" customHeight="1" x14ac:dyDescent="0.2">
      <c r="P35477" s="75"/>
      <c r="Q35477" s="75"/>
      <c r="W35477" s="75"/>
      <c r="AD35477" s="77"/>
    </row>
    <row r="35478" spans="16:30" ht="4.5" customHeight="1" x14ac:dyDescent="0.2">
      <c r="P35478" s="75"/>
      <c r="Q35478" s="75"/>
      <c r="W35478" s="75"/>
      <c r="AD35478" s="77"/>
    </row>
    <row r="35479" spans="16:30" ht="4.5" customHeight="1" x14ac:dyDescent="0.2">
      <c r="P35479" s="75"/>
      <c r="Q35479" s="75"/>
      <c r="W35479" s="75"/>
      <c r="AD35479" s="77"/>
    </row>
    <row r="35480" spans="16:30" ht="4.5" customHeight="1" x14ac:dyDescent="0.2">
      <c r="P35480" s="75"/>
      <c r="Q35480" s="75"/>
      <c r="W35480" s="75"/>
      <c r="AD35480" s="77"/>
    </row>
    <row r="35481" spans="16:30" ht="4.5" customHeight="1" x14ac:dyDescent="0.2">
      <c r="P35481" s="75"/>
      <c r="Q35481" s="75"/>
      <c r="W35481" s="75"/>
      <c r="AD35481" s="77"/>
    </row>
    <row r="35482" spans="16:30" ht="4.5" customHeight="1" x14ac:dyDescent="0.2">
      <c r="P35482" s="75"/>
      <c r="Q35482" s="75"/>
      <c r="W35482" s="75"/>
      <c r="AD35482" s="77"/>
    </row>
    <row r="35483" spans="16:30" ht="4.5" customHeight="1" x14ac:dyDescent="0.2">
      <c r="P35483" s="75"/>
      <c r="Q35483" s="75"/>
      <c r="W35483" s="75"/>
      <c r="AD35483" s="77"/>
    </row>
    <row r="35484" spans="16:30" ht="4.5" customHeight="1" x14ac:dyDescent="0.2">
      <c r="P35484" s="75"/>
      <c r="Q35484" s="75"/>
      <c r="W35484" s="75"/>
      <c r="AD35484" s="77"/>
    </row>
    <row r="35485" spans="16:30" ht="4.5" customHeight="1" x14ac:dyDescent="0.2">
      <c r="P35485" s="75"/>
      <c r="Q35485" s="75"/>
      <c r="W35485" s="75"/>
      <c r="AD35485" s="77"/>
    </row>
    <row r="35486" spans="16:30" ht="4.5" customHeight="1" x14ac:dyDescent="0.2">
      <c r="P35486" s="75"/>
      <c r="Q35486" s="75"/>
      <c r="W35486" s="75"/>
      <c r="AD35486" s="77"/>
    </row>
    <row r="35487" spans="16:30" ht="4.5" customHeight="1" x14ac:dyDescent="0.2">
      <c r="P35487" s="75"/>
      <c r="Q35487" s="75"/>
      <c r="W35487" s="75"/>
      <c r="AD35487" s="77"/>
    </row>
    <row r="35488" spans="16:30" ht="4.5" customHeight="1" x14ac:dyDescent="0.2">
      <c r="P35488" s="75"/>
      <c r="Q35488" s="75"/>
      <c r="W35488" s="75"/>
      <c r="AD35488" s="77"/>
    </row>
    <row r="35489" spans="16:30" ht="4.5" customHeight="1" x14ac:dyDescent="0.2">
      <c r="P35489" s="75"/>
      <c r="Q35489" s="75"/>
      <c r="W35489" s="75"/>
      <c r="AD35489" s="77"/>
    </row>
    <row r="35490" spans="16:30" ht="4.5" customHeight="1" x14ac:dyDescent="0.2">
      <c r="P35490" s="75"/>
      <c r="Q35490" s="75"/>
      <c r="W35490" s="75"/>
      <c r="AD35490" s="77"/>
    </row>
    <row r="35491" spans="16:30" ht="4.5" customHeight="1" x14ac:dyDescent="0.2">
      <c r="P35491" s="75"/>
      <c r="Q35491" s="75"/>
      <c r="W35491" s="75"/>
      <c r="AD35491" s="77"/>
    </row>
    <row r="35492" spans="16:30" ht="4.5" customHeight="1" x14ac:dyDescent="0.2">
      <c r="P35492" s="75"/>
      <c r="Q35492" s="75"/>
      <c r="W35492" s="75"/>
      <c r="AD35492" s="77"/>
    </row>
    <row r="35493" spans="16:30" ht="4.5" customHeight="1" x14ac:dyDescent="0.2">
      <c r="P35493" s="75"/>
      <c r="Q35493" s="75"/>
      <c r="W35493" s="75"/>
      <c r="AD35493" s="77"/>
    </row>
    <row r="35494" spans="16:30" ht="4.5" customHeight="1" x14ac:dyDescent="0.2">
      <c r="P35494" s="75"/>
      <c r="Q35494" s="75"/>
      <c r="W35494" s="75"/>
      <c r="AD35494" s="77"/>
    </row>
    <row r="35495" spans="16:30" ht="4.5" customHeight="1" x14ac:dyDescent="0.2">
      <c r="P35495" s="75"/>
      <c r="Q35495" s="75"/>
      <c r="W35495" s="75"/>
      <c r="AD35495" s="77"/>
    </row>
    <row r="35496" spans="16:30" ht="4.5" customHeight="1" x14ac:dyDescent="0.2">
      <c r="P35496" s="75"/>
      <c r="Q35496" s="75"/>
      <c r="W35496" s="75"/>
      <c r="AD35496" s="77"/>
    </row>
    <row r="35497" spans="16:30" ht="4.5" customHeight="1" x14ac:dyDescent="0.2">
      <c r="P35497" s="75"/>
      <c r="Q35497" s="75"/>
      <c r="W35497" s="75"/>
      <c r="AD35497" s="77"/>
    </row>
    <row r="35498" spans="16:30" ht="4.5" customHeight="1" x14ac:dyDescent="0.2">
      <c r="P35498" s="75"/>
      <c r="Q35498" s="75"/>
      <c r="W35498" s="75"/>
      <c r="AD35498" s="77"/>
    </row>
    <row r="35499" spans="16:30" ht="4.5" customHeight="1" x14ac:dyDescent="0.2">
      <c r="P35499" s="75"/>
      <c r="Q35499" s="75"/>
      <c r="W35499" s="75"/>
      <c r="AD35499" s="77"/>
    </row>
    <row r="35500" spans="16:30" ht="4.5" customHeight="1" x14ac:dyDescent="0.2">
      <c r="P35500" s="75"/>
      <c r="Q35500" s="75"/>
      <c r="W35500" s="75"/>
      <c r="AD35500" s="77"/>
    </row>
    <row r="35501" spans="16:30" ht="4.5" customHeight="1" x14ac:dyDescent="0.2">
      <c r="P35501" s="75"/>
      <c r="Q35501" s="75"/>
      <c r="W35501" s="75"/>
      <c r="AD35501" s="77"/>
    </row>
    <row r="35502" spans="16:30" ht="4.5" customHeight="1" x14ac:dyDescent="0.2">
      <c r="P35502" s="75"/>
      <c r="Q35502" s="75"/>
      <c r="W35502" s="75"/>
      <c r="AD35502" s="77"/>
    </row>
    <row r="35503" spans="16:30" ht="4.5" customHeight="1" x14ac:dyDescent="0.2">
      <c r="P35503" s="75"/>
      <c r="Q35503" s="75"/>
      <c r="W35503" s="75"/>
      <c r="AD35503" s="77"/>
    </row>
    <row r="35504" spans="16:30" ht="4.5" customHeight="1" x14ac:dyDescent="0.2">
      <c r="P35504" s="75"/>
      <c r="Q35504" s="75"/>
      <c r="W35504" s="75"/>
      <c r="AD35504" s="77"/>
    </row>
    <row r="35505" spans="16:30" ht="4.5" customHeight="1" x14ac:dyDescent="0.2">
      <c r="P35505" s="75"/>
      <c r="Q35505" s="75"/>
      <c r="W35505" s="75"/>
      <c r="AD35505" s="77"/>
    </row>
    <row r="35506" spans="16:30" ht="4.5" customHeight="1" x14ac:dyDescent="0.2">
      <c r="P35506" s="75"/>
      <c r="Q35506" s="75"/>
      <c r="W35506" s="75"/>
      <c r="AD35506" s="77"/>
    </row>
    <row r="35507" spans="16:30" ht="4.5" customHeight="1" x14ac:dyDescent="0.2">
      <c r="P35507" s="75"/>
      <c r="Q35507" s="75"/>
      <c r="W35507" s="75"/>
      <c r="AD35507" s="77"/>
    </row>
    <row r="35508" spans="16:30" ht="4.5" customHeight="1" x14ac:dyDescent="0.2">
      <c r="P35508" s="75"/>
      <c r="Q35508" s="75"/>
      <c r="W35508" s="75"/>
      <c r="AD35508" s="77"/>
    </row>
    <row r="35509" spans="16:30" ht="4.5" customHeight="1" x14ac:dyDescent="0.2">
      <c r="P35509" s="75"/>
      <c r="Q35509" s="75"/>
      <c r="W35509" s="75"/>
      <c r="AD35509" s="77"/>
    </row>
    <row r="35510" spans="16:30" ht="4.5" customHeight="1" x14ac:dyDescent="0.2">
      <c r="P35510" s="75"/>
      <c r="Q35510" s="75"/>
      <c r="W35510" s="75"/>
      <c r="AD35510" s="77"/>
    </row>
    <row r="35511" spans="16:30" ht="4.5" customHeight="1" x14ac:dyDescent="0.2">
      <c r="P35511" s="75"/>
      <c r="Q35511" s="75"/>
      <c r="W35511" s="75"/>
      <c r="AD35511" s="77"/>
    </row>
    <row r="35512" spans="16:30" ht="4.5" customHeight="1" x14ac:dyDescent="0.2">
      <c r="P35512" s="75"/>
      <c r="Q35512" s="75"/>
      <c r="W35512" s="75"/>
      <c r="AD35512" s="77"/>
    </row>
    <row r="35513" spans="16:30" ht="4.5" customHeight="1" x14ac:dyDescent="0.2">
      <c r="P35513" s="75"/>
      <c r="Q35513" s="75"/>
      <c r="W35513" s="75"/>
      <c r="AD35513" s="77"/>
    </row>
    <row r="35514" spans="16:30" ht="4.5" customHeight="1" x14ac:dyDescent="0.2">
      <c r="P35514" s="75"/>
      <c r="Q35514" s="75"/>
      <c r="W35514" s="75"/>
      <c r="AD35514" s="77"/>
    </row>
    <row r="35515" spans="16:30" ht="4.5" customHeight="1" x14ac:dyDescent="0.2">
      <c r="P35515" s="75"/>
      <c r="Q35515" s="75"/>
      <c r="W35515" s="75"/>
      <c r="AD35515" s="77"/>
    </row>
    <row r="35516" spans="16:30" ht="4.5" customHeight="1" x14ac:dyDescent="0.2">
      <c r="P35516" s="75"/>
      <c r="Q35516" s="75"/>
      <c r="W35516" s="75"/>
      <c r="AD35516" s="77"/>
    </row>
    <row r="35517" spans="16:30" ht="4.5" customHeight="1" x14ac:dyDescent="0.2">
      <c r="P35517" s="75"/>
      <c r="Q35517" s="75"/>
      <c r="W35517" s="75"/>
      <c r="AD35517" s="77"/>
    </row>
    <row r="35518" spans="16:30" ht="4.5" customHeight="1" x14ac:dyDescent="0.2">
      <c r="P35518" s="75"/>
      <c r="Q35518" s="75"/>
      <c r="W35518" s="75"/>
      <c r="AD35518" s="77"/>
    </row>
    <row r="35519" spans="16:30" ht="4.5" customHeight="1" x14ac:dyDescent="0.2">
      <c r="P35519" s="75"/>
      <c r="Q35519" s="75"/>
      <c r="W35519" s="75"/>
      <c r="AD35519" s="77"/>
    </row>
    <row r="35520" spans="16:30" ht="4.5" customHeight="1" x14ac:dyDescent="0.2">
      <c r="P35520" s="75"/>
      <c r="Q35520" s="75"/>
      <c r="W35520" s="75"/>
      <c r="AD35520" s="77"/>
    </row>
    <row r="35521" spans="16:30" ht="4.5" customHeight="1" x14ac:dyDescent="0.2">
      <c r="P35521" s="75"/>
      <c r="Q35521" s="75"/>
      <c r="W35521" s="75"/>
      <c r="AD35521" s="77"/>
    </row>
    <row r="35522" spans="16:30" ht="4.5" customHeight="1" x14ac:dyDescent="0.2">
      <c r="P35522" s="75"/>
      <c r="Q35522" s="75"/>
      <c r="W35522" s="75"/>
      <c r="AD35522" s="77"/>
    </row>
    <row r="35523" spans="16:30" ht="4.5" customHeight="1" x14ac:dyDescent="0.2">
      <c r="P35523" s="75"/>
      <c r="Q35523" s="75"/>
      <c r="W35523" s="75"/>
      <c r="AD35523" s="77"/>
    </row>
    <row r="35524" spans="16:30" ht="4.5" customHeight="1" x14ac:dyDescent="0.2">
      <c r="P35524" s="75"/>
      <c r="Q35524" s="75"/>
      <c r="W35524" s="75"/>
      <c r="AD35524" s="77"/>
    </row>
    <row r="35525" spans="16:30" ht="4.5" customHeight="1" x14ac:dyDescent="0.2">
      <c r="P35525" s="75"/>
      <c r="Q35525" s="75"/>
      <c r="W35525" s="75"/>
      <c r="AD35525" s="77"/>
    </row>
    <row r="35526" spans="16:30" ht="4.5" customHeight="1" x14ac:dyDescent="0.2">
      <c r="P35526" s="75"/>
      <c r="Q35526" s="75"/>
      <c r="W35526" s="75"/>
      <c r="AD35526" s="77"/>
    </row>
    <row r="35527" spans="16:30" ht="4.5" customHeight="1" x14ac:dyDescent="0.2">
      <c r="P35527" s="75"/>
      <c r="Q35527" s="75"/>
      <c r="W35527" s="75"/>
      <c r="AD35527" s="77"/>
    </row>
    <row r="35528" spans="16:30" ht="4.5" customHeight="1" x14ac:dyDescent="0.2">
      <c r="P35528" s="75"/>
      <c r="Q35528" s="75"/>
      <c r="W35528" s="75"/>
      <c r="AD35528" s="77"/>
    </row>
    <row r="35529" spans="16:30" ht="4.5" customHeight="1" x14ac:dyDescent="0.2">
      <c r="P35529" s="75"/>
      <c r="Q35529" s="75"/>
      <c r="W35529" s="75"/>
      <c r="AD35529" s="77"/>
    </row>
    <row r="35530" spans="16:30" ht="4.5" customHeight="1" x14ac:dyDescent="0.2">
      <c r="P35530" s="75"/>
      <c r="Q35530" s="75"/>
      <c r="W35530" s="75"/>
      <c r="AD35530" s="77"/>
    </row>
    <row r="35531" spans="16:30" ht="4.5" customHeight="1" x14ac:dyDescent="0.2">
      <c r="P35531" s="75"/>
      <c r="Q35531" s="75"/>
      <c r="W35531" s="75"/>
      <c r="AD35531" s="77"/>
    </row>
    <row r="35532" spans="16:30" ht="4.5" customHeight="1" x14ac:dyDescent="0.2">
      <c r="P35532" s="75"/>
      <c r="Q35532" s="75"/>
      <c r="W35532" s="75"/>
      <c r="AD35532" s="77"/>
    </row>
    <row r="35533" spans="16:30" ht="4.5" customHeight="1" x14ac:dyDescent="0.2">
      <c r="P35533" s="75"/>
      <c r="Q35533" s="75"/>
      <c r="W35533" s="75"/>
      <c r="AD35533" s="77"/>
    </row>
    <row r="35534" spans="16:30" ht="4.5" customHeight="1" x14ac:dyDescent="0.2">
      <c r="P35534" s="75"/>
      <c r="Q35534" s="75"/>
      <c r="W35534" s="75"/>
      <c r="AD35534" s="77"/>
    </row>
    <row r="35535" spans="16:30" ht="4.5" customHeight="1" x14ac:dyDescent="0.2">
      <c r="P35535" s="75"/>
      <c r="Q35535" s="75"/>
      <c r="W35535" s="75"/>
      <c r="AD35535" s="77"/>
    </row>
    <row r="35536" spans="16:30" ht="4.5" customHeight="1" x14ac:dyDescent="0.2">
      <c r="P35536" s="75"/>
      <c r="Q35536" s="75"/>
      <c r="W35536" s="75"/>
      <c r="AD35536" s="77"/>
    </row>
    <row r="35537" spans="16:30" ht="4.5" customHeight="1" x14ac:dyDescent="0.2">
      <c r="P35537" s="75"/>
      <c r="Q35537" s="75"/>
      <c r="W35537" s="75"/>
      <c r="AD35537" s="77"/>
    </row>
    <row r="35538" spans="16:30" ht="4.5" customHeight="1" x14ac:dyDescent="0.2">
      <c r="P35538" s="75"/>
      <c r="Q35538" s="75"/>
      <c r="W35538" s="75"/>
      <c r="AD35538" s="77"/>
    </row>
    <row r="35539" spans="16:30" ht="4.5" customHeight="1" x14ac:dyDescent="0.2">
      <c r="P35539" s="75"/>
      <c r="Q35539" s="75"/>
      <c r="W35539" s="75"/>
      <c r="AD35539" s="77"/>
    </row>
    <row r="35540" spans="16:30" ht="4.5" customHeight="1" x14ac:dyDescent="0.2">
      <c r="P35540" s="75"/>
      <c r="Q35540" s="75"/>
      <c r="W35540" s="75"/>
      <c r="AD35540" s="77"/>
    </row>
    <row r="35541" spans="16:30" ht="4.5" customHeight="1" x14ac:dyDescent="0.2">
      <c r="P35541" s="75"/>
      <c r="Q35541" s="75"/>
      <c r="W35541" s="75"/>
      <c r="AD35541" s="77"/>
    </row>
    <row r="35542" spans="16:30" ht="4.5" customHeight="1" x14ac:dyDescent="0.2">
      <c r="P35542" s="75"/>
      <c r="Q35542" s="75"/>
      <c r="W35542" s="75"/>
      <c r="AD35542" s="77"/>
    </row>
    <row r="35543" spans="16:30" ht="4.5" customHeight="1" x14ac:dyDescent="0.2">
      <c r="P35543" s="75"/>
      <c r="Q35543" s="75"/>
      <c r="W35543" s="75"/>
      <c r="AD35543" s="77"/>
    </row>
    <row r="35544" spans="16:30" ht="4.5" customHeight="1" x14ac:dyDescent="0.2">
      <c r="P35544" s="75"/>
      <c r="Q35544" s="75"/>
      <c r="W35544" s="75"/>
      <c r="AD35544" s="77"/>
    </row>
    <row r="35545" spans="16:30" ht="4.5" customHeight="1" x14ac:dyDescent="0.2">
      <c r="P35545" s="75"/>
      <c r="Q35545" s="75"/>
      <c r="W35545" s="75"/>
      <c r="AD35545" s="77"/>
    </row>
    <row r="35546" spans="16:30" ht="4.5" customHeight="1" x14ac:dyDescent="0.2">
      <c r="P35546" s="75"/>
      <c r="Q35546" s="75"/>
      <c r="W35546" s="75"/>
      <c r="AD35546" s="77"/>
    </row>
    <row r="35547" spans="16:30" ht="4.5" customHeight="1" x14ac:dyDescent="0.2">
      <c r="P35547" s="75"/>
      <c r="Q35547" s="75"/>
      <c r="W35547" s="75"/>
      <c r="AD35547" s="77"/>
    </row>
    <row r="35548" spans="16:30" ht="4.5" customHeight="1" x14ac:dyDescent="0.2">
      <c r="P35548" s="75"/>
      <c r="Q35548" s="75"/>
      <c r="W35548" s="75"/>
      <c r="AD35548" s="77"/>
    </row>
    <row r="35549" spans="16:30" ht="4.5" customHeight="1" x14ac:dyDescent="0.2">
      <c r="P35549" s="75"/>
      <c r="Q35549" s="75"/>
      <c r="W35549" s="75"/>
      <c r="AD35549" s="77"/>
    </row>
    <row r="35550" spans="16:30" ht="4.5" customHeight="1" x14ac:dyDescent="0.2">
      <c r="P35550" s="75"/>
      <c r="Q35550" s="75"/>
      <c r="W35550" s="75"/>
      <c r="AD35550" s="77"/>
    </row>
    <row r="35551" spans="16:30" ht="4.5" customHeight="1" x14ac:dyDescent="0.2">
      <c r="P35551" s="75"/>
      <c r="Q35551" s="75"/>
      <c r="W35551" s="75"/>
      <c r="AD35551" s="77"/>
    </row>
    <row r="35552" spans="16:30" ht="4.5" customHeight="1" x14ac:dyDescent="0.2">
      <c r="P35552" s="75"/>
      <c r="Q35552" s="75"/>
      <c r="W35552" s="75"/>
      <c r="AD35552" s="77"/>
    </row>
    <row r="35553" spans="16:30" ht="4.5" customHeight="1" x14ac:dyDescent="0.2">
      <c r="P35553" s="75"/>
      <c r="Q35553" s="75"/>
      <c r="W35553" s="75"/>
      <c r="AD35553" s="77"/>
    </row>
    <row r="35554" spans="16:30" ht="4.5" customHeight="1" x14ac:dyDescent="0.2">
      <c r="P35554" s="75"/>
      <c r="Q35554" s="75"/>
      <c r="W35554" s="75"/>
      <c r="AD35554" s="77"/>
    </row>
    <row r="35555" spans="16:30" ht="4.5" customHeight="1" x14ac:dyDescent="0.2">
      <c r="P35555" s="75"/>
      <c r="Q35555" s="75"/>
      <c r="W35555" s="75"/>
      <c r="AD35555" s="77"/>
    </row>
    <row r="35556" spans="16:30" ht="4.5" customHeight="1" x14ac:dyDescent="0.2">
      <c r="P35556" s="75"/>
      <c r="Q35556" s="75"/>
      <c r="W35556" s="75"/>
      <c r="AD35556" s="77"/>
    </row>
    <row r="35557" spans="16:30" ht="4.5" customHeight="1" x14ac:dyDescent="0.2">
      <c r="P35557" s="75"/>
      <c r="Q35557" s="75"/>
      <c r="W35557" s="75"/>
      <c r="AD35557" s="77"/>
    </row>
    <row r="35558" spans="16:30" ht="4.5" customHeight="1" x14ac:dyDescent="0.2">
      <c r="P35558" s="75"/>
      <c r="Q35558" s="75"/>
      <c r="W35558" s="75"/>
      <c r="AD35558" s="77"/>
    </row>
    <row r="35559" spans="16:30" ht="4.5" customHeight="1" x14ac:dyDescent="0.2">
      <c r="P35559" s="75"/>
      <c r="Q35559" s="75"/>
      <c r="W35559" s="75"/>
      <c r="AD35559" s="77"/>
    </row>
    <row r="35560" spans="16:30" ht="4.5" customHeight="1" x14ac:dyDescent="0.2">
      <c r="P35560" s="75"/>
      <c r="Q35560" s="75"/>
      <c r="W35560" s="75"/>
      <c r="AD35560" s="77"/>
    </row>
    <row r="35561" spans="16:30" ht="4.5" customHeight="1" x14ac:dyDescent="0.2">
      <c r="P35561" s="75"/>
      <c r="Q35561" s="75"/>
      <c r="W35561" s="75"/>
      <c r="AD35561" s="77"/>
    </row>
    <row r="35562" spans="16:30" ht="4.5" customHeight="1" x14ac:dyDescent="0.2">
      <c r="P35562" s="75"/>
      <c r="Q35562" s="75"/>
      <c r="W35562" s="75"/>
      <c r="AD35562" s="77"/>
    </row>
    <row r="35563" spans="16:30" ht="4.5" customHeight="1" x14ac:dyDescent="0.2">
      <c r="P35563" s="75"/>
      <c r="Q35563" s="75"/>
      <c r="W35563" s="75"/>
      <c r="AD35563" s="77"/>
    </row>
    <row r="35564" spans="16:30" ht="4.5" customHeight="1" x14ac:dyDescent="0.2">
      <c r="P35564" s="75"/>
      <c r="Q35564" s="75"/>
      <c r="W35564" s="75"/>
      <c r="AD35564" s="77"/>
    </row>
    <row r="35565" spans="16:30" ht="4.5" customHeight="1" x14ac:dyDescent="0.2">
      <c r="P35565" s="75"/>
      <c r="Q35565" s="75"/>
      <c r="W35565" s="75"/>
      <c r="AD35565" s="77"/>
    </row>
    <row r="35566" spans="16:30" ht="4.5" customHeight="1" x14ac:dyDescent="0.2">
      <c r="P35566" s="75"/>
      <c r="Q35566" s="75"/>
      <c r="W35566" s="75"/>
      <c r="AD35566" s="77"/>
    </row>
    <row r="35567" spans="16:30" ht="4.5" customHeight="1" x14ac:dyDescent="0.2">
      <c r="P35567" s="75"/>
      <c r="Q35567" s="75"/>
      <c r="W35567" s="75"/>
      <c r="AD35567" s="77"/>
    </row>
    <row r="35568" spans="16:30" ht="4.5" customHeight="1" x14ac:dyDescent="0.2">
      <c r="P35568" s="75"/>
      <c r="Q35568" s="75"/>
      <c r="W35568" s="75"/>
      <c r="AD35568" s="77"/>
    </row>
    <row r="35569" spans="16:30" ht="4.5" customHeight="1" x14ac:dyDescent="0.2">
      <c r="P35569" s="75"/>
      <c r="Q35569" s="75"/>
      <c r="W35569" s="75"/>
      <c r="AD35569" s="77"/>
    </row>
    <row r="35570" spans="16:30" ht="4.5" customHeight="1" x14ac:dyDescent="0.2">
      <c r="P35570" s="75"/>
      <c r="Q35570" s="75"/>
      <c r="W35570" s="75"/>
      <c r="AD35570" s="77"/>
    </row>
    <row r="35571" spans="16:30" ht="4.5" customHeight="1" x14ac:dyDescent="0.2">
      <c r="P35571" s="75"/>
      <c r="Q35571" s="75"/>
      <c r="W35571" s="75"/>
      <c r="AD35571" s="77"/>
    </row>
    <row r="35572" spans="16:30" ht="4.5" customHeight="1" x14ac:dyDescent="0.2">
      <c r="P35572" s="75"/>
      <c r="Q35572" s="75"/>
      <c r="W35572" s="75"/>
      <c r="AD35572" s="77"/>
    </row>
    <row r="35573" spans="16:30" ht="4.5" customHeight="1" x14ac:dyDescent="0.2">
      <c r="P35573" s="75"/>
      <c r="Q35573" s="75"/>
      <c r="W35573" s="75"/>
      <c r="AD35573" s="77"/>
    </row>
    <row r="35574" spans="16:30" ht="4.5" customHeight="1" x14ac:dyDescent="0.2">
      <c r="P35574" s="75"/>
      <c r="Q35574" s="75"/>
      <c r="W35574" s="75"/>
      <c r="AD35574" s="77"/>
    </row>
    <row r="35575" spans="16:30" ht="4.5" customHeight="1" x14ac:dyDescent="0.2">
      <c r="P35575" s="75"/>
      <c r="Q35575" s="75"/>
      <c r="W35575" s="75"/>
      <c r="AD35575" s="77"/>
    </row>
    <row r="35576" spans="16:30" ht="4.5" customHeight="1" x14ac:dyDescent="0.2">
      <c r="P35576" s="75"/>
      <c r="Q35576" s="75"/>
      <c r="W35576" s="75"/>
      <c r="AD35576" s="77"/>
    </row>
    <row r="35577" spans="16:30" ht="4.5" customHeight="1" x14ac:dyDescent="0.2">
      <c r="P35577" s="75"/>
      <c r="Q35577" s="75"/>
      <c r="W35577" s="75"/>
      <c r="AD35577" s="77"/>
    </row>
    <row r="35578" spans="16:30" ht="4.5" customHeight="1" x14ac:dyDescent="0.2">
      <c r="P35578" s="75"/>
      <c r="Q35578" s="75"/>
      <c r="W35578" s="75"/>
      <c r="AD35578" s="77"/>
    </row>
    <row r="35579" spans="16:30" ht="4.5" customHeight="1" x14ac:dyDescent="0.2">
      <c r="P35579" s="75"/>
      <c r="Q35579" s="75"/>
      <c r="W35579" s="75"/>
      <c r="AD35579" s="77"/>
    </row>
    <row r="35580" spans="16:30" ht="4.5" customHeight="1" x14ac:dyDescent="0.2">
      <c r="P35580" s="75"/>
      <c r="Q35580" s="75"/>
      <c r="W35580" s="75"/>
      <c r="AD35580" s="77"/>
    </row>
    <row r="35581" spans="16:30" ht="4.5" customHeight="1" x14ac:dyDescent="0.2">
      <c r="P35581" s="75"/>
      <c r="Q35581" s="75"/>
      <c r="W35581" s="75"/>
      <c r="AD35581" s="77"/>
    </row>
    <row r="35582" spans="16:30" ht="4.5" customHeight="1" x14ac:dyDescent="0.2">
      <c r="P35582" s="75"/>
      <c r="Q35582" s="75"/>
      <c r="W35582" s="75"/>
      <c r="AD35582" s="77"/>
    </row>
    <row r="35583" spans="16:30" ht="4.5" customHeight="1" x14ac:dyDescent="0.2">
      <c r="P35583" s="75"/>
      <c r="Q35583" s="75"/>
      <c r="W35583" s="75"/>
      <c r="AD35583" s="77"/>
    </row>
    <row r="35584" spans="16:30" ht="4.5" customHeight="1" x14ac:dyDescent="0.2">
      <c r="P35584" s="75"/>
      <c r="Q35584" s="75"/>
      <c r="W35584" s="75"/>
      <c r="AD35584" s="77"/>
    </row>
    <row r="35585" spans="16:30" ht="4.5" customHeight="1" x14ac:dyDescent="0.2">
      <c r="P35585" s="75"/>
      <c r="Q35585" s="75"/>
      <c r="W35585" s="75"/>
      <c r="AD35585" s="77"/>
    </row>
    <row r="35586" spans="16:30" ht="4.5" customHeight="1" x14ac:dyDescent="0.2">
      <c r="P35586" s="75"/>
      <c r="Q35586" s="75"/>
      <c r="W35586" s="75"/>
      <c r="AD35586" s="77"/>
    </row>
    <row r="35587" spans="16:30" ht="4.5" customHeight="1" x14ac:dyDescent="0.2">
      <c r="P35587" s="75"/>
      <c r="Q35587" s="75"/>
      <c r="W35587" s="75"/>
      <c r="AD35587" s="77"/>
    </row>
    <row r="35588" spans="16:30" ht="4.5" customHeight="1" x14ac:dyDescent="0.2">
      <c r="P35588" s="75"/>
      <c r="Q35588" s="75"/>
      <c r="W35588" s="75"/>
      <c r="AD35588" s="77"/>
    </row>
    <row r="35589" spans="16:30" ht="4.5" customHeight="1" x14ac:dyDescent="0.2">
      <c r="P35589" s="75"/>
      <c r="Q35589" s="75"/>
      <c r="W35589" s="75"/>
      <c r="AD35589" s="77"/>
    </row>
    <row r="35590" spans="16:30" ht="4.5" customHeight="1" x14ac:dyDescent="0.2">
      <c r="P35590" s="75"/>
      <c r="Q35590" s="75"/>
      <c r="W35590" s="75"/>
      <c r="AD35590" s="77"/>
    </row>
    <row r="35591" spans="16:30" ht="4.5" customHeight="1" x14ac:dyDescent="0.2">
      <c r="P35591" s="75"/>
      <c r="Q35591" s="75"/>
      <c r="W35591" s="75"/>
      <c r="AD35591" s="77"/>
    </row>
    <row r="35592" spans="16:30" ht="4.5" customHeight="1" x14ac:dyDescent="0.2">
      <c r="P35592" s="75"/>
      <c r="Q35592" s="75"/>
      <c r="W35592" s="75"/>
      <c r="AD35592" s="77"/>
    </row>
    <row r="35593" spans="16:30" ht="4.5" customHeight="1" x14ac:dyDescent="0.2">
      <c r="P35593" s="75"/>
      <c r="Q35593" s="75"/>
      <c r="W35593" s="75"/>
      <c r="AD35593" s="77"/>
    </row>
    <row r="35594" spans="16:30" ht="4.5" customHeight="1" x14ac:dyDescent="0.2">
      <c r="P35594" s="75"/>
      <c r="Q35594" s="75"/>
      <c r="W35594" s="75"/>
      <c r="AD35594" s="77"/>
    </row>
    <row r="35595" spans="16:30" ht="4.5" customHeight="1" x14ac:dyDescent="0.2">
      <c r="P35595" s="75"/>
      <c r="Q35595" s="75"/>
      <c r="W35595" s="75"/>
      <c r="AD35595" s="77"/>
    </row>
    <row r="35596" spans="16:30" ht="4.5" customHeight="1" x14ac:dyDescent="0.2">
      <c r="P35596" s="75"/>
      <c r="Q35596" s="75"/>
      <c r="W35596" s="75"/>
      <c r="AD35596" s="77"/>
    </row>
    <row r="35597" spans="16:30" ht="4.5" customHeight="1" x14ac:dyDescent="0.2">
      <c r="P35597" s="75"/>
      <c r="Q35597" s="75"/>
      <c r="W35597" s="75"/>
      <c r="AD35597" s="77"/>
    </row>
    <row r="35598" spans="16:30" ht="4.5" customHeight="1" x14ac:dyDescent="0.2">
      <c r="P35598" s="75"/>
      <c r="Q35598" s="75"/>
      <c r="W35598" s="75"/>
      <c r="AD35598" s="77"/>
    </row>
    <row r="35599" spans="16:30" ht="4.5" customHeight="1" x14ac:dyDescent="0.2">
      <c r="P35599" s="75"/>
      <c r="Q35599" s="75"/>
      <c r="W35599" s="75"/>
      <c r="AD35599" s="77"/>
    </row>
    <row r="35600" spans="16:30" ht="4.5" customHeight="1" x14ac:dyDescent="0.2">
      <c r="P35600" s="75"/>
      <c r="Q35600" s="75"/>
      <c r="W35600" s="75"/>
      <c r="AD35600" s="77"/>
    </row>
    <row r="35601" spans="16:30" ht="4.5" customHeight="1" x14ac:dyDescent="0.2">
      <c r="P35601" s="75"/>
      <c r="Q35601" s="75"/>
      <c r="W35601" s="75"/>
      <c r="AD35601" s="77"/>
    </row>
    <row r="35602" spans="16:30" ht="4.5" customHeight="1" x14ac:dyDescent="0.2">
      <c r="P35602" s="75"/>
      <c r="Q35602" s="75"/>
      <c r="W35602" s="75"/>
      <c r="AD35602" s="77"/>
    </row>
    <row r="35603" spans="16:30" ht="4.5" customHeight="1" x14ac:dyDescent="0.2">
      <c r="P35603" s="75"/>
      <c r="Q35603" s="75"/>
      <c r="W35603" s="75"/>
      <c r="AD35603" s="77"/>
    </row>
    <row r="35604" spans="16:30" ht="4.5" customHeight="1" x14ac:dyDescent="0.2">
      <c r="P35604" s="75"/>
      <c r="Q35604" s="75"/>
      <c r="W35604" s="75"/>
      <c r="AD35604" s="77"/>
    </row>
    <row r="35605" spans="16:30" ht="4.5" customHeight="1" x14ac:dyDescent="0.2">
      <c r="P35605" s="75"/>
      <c r="Q35605" s="75"/>
      <c r="W35605" s="75"/>
      <c r="AD35605" s="77"/>
    </row>
    <row r="35606" spans="16:30" ht="4.5" customHeight="1" x14ac:dyDescent="0.2">
      <c r="P35606" s="75"/>
      <c r="Q35606" s="75"/>
      <c r="W35606" s="75"/>
      <c r="AD35606" s="77"/>
    </row>
    <row r="35607" spans="16:30" ht="4.5" customHeight="1" x14ac:dyDescent="0.2">
      <c r="P35607" s="75"/>
      <c r="Q35607" s="75"/>
      <c r="W35607" s="75"/>
      <c r="AD35607" s="77"/>
    </row>
    <row r="35608" spans="16:30" ht="4.5" customHeight="1" x14ac:dyDescent="0.2">
      <c r="P35608" s="75"/>
      <c r="Q35608" s="75"/>
      <c r="W35608" s="75"/>
      <c r="AD35608" s="77"/>
    </row>
    <row r="35609" spans="16:30" ht="4.5" customHeight="1" x14ac:dyDescent="0.2">
      <c r="P35609" s="75"/>
      <c r="Q35609" s="75"/>
      <c r="W35609" s="75"/>
      <c r="AD35609" s="77"/>
    </row>
    <row r="35610" spans="16:30" ht="4.5" customHeight="1" x14ac:dyDescent="0.2">
      <c r="P35610" s="75"/>
      <c r="Q35610" s="75"/>
      <c r="W35610" s="75"/>
      <c r="AD35610" s="77"/>
    </row>
    <row r="35611" spans="16:30" ht="4.5" customHeight="1" x14ac:dyDescent="0.2">
      <c r="P35611" s="75"/>
      <c r="Q35611" s="75"/>
      <c r="W35611" s="75"/>
      <c r="AD35611" s="77"/>
    </row>
    <row r="35612" spans="16:30" ht="4.5" customHeight="1" x14ac:dyDescent="0.2">
      <c r="P35612" s="75"/>
      <c r="Q35612" s="75"/>
      <c r="W35612" s="75"/>
      <c r="AD35612" s="77"/>
    </row>
    <row r="35613" spans="16:30" ht="4.5" customHeight="1" x14ac:dyDescent="0.2">
      <c r="P35613" s="75"/>
      <c r="Q35613" s="75"/>
      <c r="W35613" s="75"/>
      <c r="AD35613" s="77"/>
    </row>
    <row r="35614" spans="16:30" ht="4.5" customHeight="1" x14ac:dyDescent="0.2">
      <c r="P35614" s="75"/>
      <c r="Q35614" s="75"/>
      <c r="W35614" s="75"/>
      <c r="AD35614" s="77"/>
    </row>
    <row r="35615" spans="16:30" ht="4.5" customHeight="1" x14ac:dyDescent="0.2">
      <c r="P35615" s="75"/>
      <c r="Q35615" s="75"/>
      <c r="W35615" s="75"/>
      <c r="AD35615" s="77"/>
    </row>
    <row r="35616" spans="16:30" ht="4.5" customHeight="1" x14ac:dyDescent="0.2">
      <c r="P35616" s="75"/>
      <c r="Q35616" s="75"/>
      <c r="W35616" s="75"/>
      <c r="AD35616" s="77"/>
    </row>
    <row r="35617" spans="16:30" ht="4.5" customHeight="1" x14ac:dyDescent="0.2">
      <c r="P35617" s="75"/>
      <c r="Q35617" s="75"/>
      <c r="W35617" s="75"/>
      <c r="AD35617" s="77"/>
    </row>
    <row r="35618" spans="16:30" ht="4.5" customHeight="1" x14ac:dyDescent="0.2">
      <c r="P35618" s="75"/>
      <c r="Q35618" s="75"/>
      <c r="W35618" s="75"/>
      <c r="AD35618" s="77"/>
    </row>
    <row r="35619" spans="16:30" ht="4.5" customHeight="1" x14ac:dyDescent="0.2">
      <c r="P35619" s="75"/>
      <c r="Q35619" s="75"/>
      <c r="W35619" s="75"/>
      <c r="AD35619" s="77"/>
    </row>
    <row r="35620" spans="16:30" ht="4.5" customHeight="1" x14ac:dyDescent="0.2">
      <c r="P35620" s="75"/>
      <c r="Q35620" s="75"/>
      <c r="W35620" s="75"/>
      <c r="AD35620" s="77"/>
    </row>
    <row r="35621" spans="16:30" ht="4.5" customHeight="1" x14ac:dyDescent="0.2">
      <c r="P35621" s="75"/>
      <c r="Q35621" s="75"/>
      <c r="W35621" s="75"/>
      <c r="AD35621" s="77"/>
    </row>
    <row r="35622" spans="16:30" ht="4.5" customHeight="1" x14ac:dyDescent="0.2">
      <c r="P35622" s="75"/>
      <c r="Q35622" s="75"/>
      <c r="W35622" s="75"/>
      <c r="AD35622" s="77"/>
    </row>
    <row r="35623" spans="16:30" ht="4.5" customHeight="1" x14ac:dyDescent="0.2">
      <c r="P35623" s="75"/>
      <c r="Q35623" s="75"/>
      <c r="W35623" s="75"/>
      <c r="AD35623" s="77"/>
    </row>
    <row r="35624" spans="16:30" ht="4.5" customHeight="1" x14ac:dyDescent="0.2">
      <c r="P35624" s="75"/>
      <c r="Q35624" s="75"/>
      <c r="W35624" s="75"/>
      <c r="AD35624" s="77"/>
    </row>
    <row r="35625" spans="16:30" ht="4.5" customHeight="1" x14ac:dyDescent="0.2">
      <c r="P35625" s="75"/>
      <c r="Q35625" s="75"/>
      <c r="W35625" s="75"/>
      <c r="AD35625" s="77"/>
    </row>
    <row r="35626" spans="16:30" ht="4.5" customHeight="1" x14ac:dyDescent="0.2">
      <c r="P35626" s="75"/>
      <c r="Q35626" s="75"/>
      <c r="W35626" s="75"/>
      <c r="AD35626" s="77"/>
    </row>
    <row r="35627" spans="16:30" ht="4.5" customHeight="1" x14ac:dyDescent="0.2">
      <c r="P35627" s="75"/>
      <c r="Q35627" s="75"/>
      <c r="W35627" s="75"/>
      <c r="AD35627" s="77"/>
    </row>
    <row r="35628" spans="16:30" ht="4.5" customHeight="1" x14ac:dyDescent="0.2">
      <c r="P35628" s="75"/>
      <c r="Q35628" s="75"/>
      <c r="W35628" s="75"/>
      <c r="AD35628" s="77"/>
    </row>
    <row r="35629" spans="16:30" ht="4.5" customHeight="1" x14ac:dyDescent="0.2">
      <c r="P35629" s="75"/>
      <c r="Q35629" s="75"/>
      <c r="W35629" s="75"/>
      <c r="AD35629" s="77"/>
    </row>
    <row r="35630" spans="16:30" ht="4.5" customHeight="1" x14ac:dyDescent="0.2">
      <c r="P35630" s="75"/>
      <c r="Q35630" s="75"/>
      <c r="W35630" s="75"/>
      <c r="AD35630" s="77"/>
    </row>
    <row r="35631" spans="16:30" ht="4.5" customHeight="1" x14ac:dyDescent="0.2">
      <c r="P35631" s="75"/>
      <c r="Q35631" s="75"/>
      <c r="W35631" s="75"/>
      <c r="AD35631" s="77"/>
    </row>
    <row r="35632" spans="16:30" ht="4.5" customHeight="1" x14ac:dyDescent="0.2">
      <c r="P35632" s="75"/>
      <c r="Q35632" s="75"/>
      <c r="W35632" s="75"/>
      <c r="AD35632" s="77"/>
    </row>
    <row r="35633" spans="16:30" ht="4.5" customHeight="1" x14ac:dyDescent="0.2">
      <c r="P35633" s="75"/>
      <c r="Q35633" s="75"/>
      <c r="W35633" s="75"/>
      <c r="AD35633" s="77"/>
    </row>
    <row r="35634" spans="16:30" ht="4.5" customHeight="1" x14ac:dyDescent="0.2">
      <c r="P35634" s="75"/>
      <c r="Q35634" s="75"/>
      <c r="W35634" s="75"/>
      <c r="AD35634" s="77"/>
    </row>
    <row r="35635" spans="16:30" ht="4.5" customHeight="1" x14ac:dyDescent="0.2">
      <c r="P35635" s="75"/>
      <c r="Q35635" s="75"/>
      <c r="W35635" s="75"/>
      <c r="AD35635" s="77"/>
    </row>
    <row r="35636" spans="16:30" ht="4.5" customHeight="1" x14ac:dyDescent="0.2">
      <c r="P35636" s="75"/>
      <c r="Q35636" s="75"/>
      <c r="W35636" s="75"/>
      <c r="AD35636" s="77"/>
    </row>
    <row r="35637" spans="16:30" ht="4.5" customHeight="1" x14ac:dyDescent="0.2">
      <c r="P35637" s="75"/>
      <c r="Q35637" s="75"/>
      <c r="W35637" s="75"/>
      <c r="AD35637" s="77"/>
    </row>
    <row r="35638" spans="16:30" ht="4.5" customHeight="1" x14ac:dyDescent="0.2">
      <c r="P35638" s="75"/>
      <c r="Q35638" s="75"/>
      <c r="W35638" s="75"/>
      <c r="AD35638" s="77"/>
    </row>
    <row r="35639" spans="16:30" ht="4.5" customHeight="1" x14ac:dyDescent="0.2">
      <c r="P35639" s="75"/>
      <c r="Q35639" s="75"/>
      <c r="W35639" s="75"/>
      <c r="AD35639" s="77"/>
    </row>
    <row r="35640" spans="16:30" ht="4.5" customHeight="1" x14ac:dyDescent="0.2">
      <c r="P35640" s="75"/>
      <c r="Q35640" s="75"/>
      <c r="W35640" s="75"/>
      <c r="AD35640" s="77"/>
    </row>
    <row r="35641" spans="16:30" ht="4.5" customHeight="1" x14ac:dyDescent="0.2">
      <c r="P35641" s="75"/>
      <c r="Q35641" s="75"/>
      <c r="W35641" s="75"/>
      <c r="AD35641" s="77"/>
    </row>
    <row r="35642" spans="16:30" ht="4.5" customHeight="1" x14ac:dyDescent="0.2">
      <c r="P35642" s="75"/>
      <c r="Q35642" s="75"/>
      <c r="W35642" s="75"/>
      <c r="AD35642" s="77"/>
    </row>
    <row r="35643" spans="16:30" ht="4.5" customHeight="1" x14ac:dyDescent="0.2">
      <c r="P35643" s="75"/>
      <c r="Q35643" s="75"/>
      <c r="W35643" s="75"/>
      <c r="AD35643" s="77"/>
    </row>
    <row r="35644" spans="16:30" ht="4.5" customHeight="1" x14ac:dyDescent="0.2">
      <c r="P35644" s="75"/>
      <c r="Q35644" s="75"/>
      <c r="W35644" s="75"/>
      <c r="AD35644" s="77"/>
    </row>
    <row r="35645" spans="16:30" ht="4.5" customHeight="1" x14ac:dyDescent="0.2">
      <c r="P35645" s="75"/>
      <c r="Q35645" s="75"/>
      <c r="W35645" s="75"/>
      <c r="AD35645" s="77"/>
    </row>
    <row r="35646" spans="16:30" ht="4.5" customHeight="1" x14ac:dyDescent="0.2">
      <c r="P35646" s="75"/>
      <c r="Q35646" s="75"/>
      <c r="W35646" s="75"/>
      <c r="AD35646" s="77"/>
    </row>
    <row r="35647" spans="16:30" ht="4.5" customHeight="1" x14ac:dyDescent="0.2">
      <c r="P35647" s="75"/>
      <c r="Q35647" s="75"/>
      <c r="W35647" s="75"/>
      <c r="AD35647" s="77"/>
    </row>
    <row r="35648" spans="16:30" ht="4.5" customHeight="1" x14ac:dyDescent="0.2">
      <c r="P35648" s="75"/>
      <c r="Q35648" s="75"/>
      <c r="W35648" s="75"/>
      <c r="AD35648" s="77"/>
    </row>
    <row r="35649" spans="16:30" ht="4.5" customHeight="1" x14ac:dyDescent="0.2">
      <c r="P35649" s="75"/>
      <c r="Q35649" s="75"/>
      <c r="W35649" s="75"/>
      <c r="AD35649" s="77"/>
    </row>
    <row r="35650" spans="16:30" ht="4.5" customHeight="1" x14ac:dyDescent="0.2">
      <c r="P35650" s="75"/>
      <c r="Q35650" s="75"/>
      <c r="W35650" s="75"/>
      <c r="AD35650" s="77"/>
    </row>
    <row r="35651" spans="16:30" ht="4.5" customHeight="1" x14ac:dyDescent="0.2">
      <c r="P35651" s="75"/>
      <c r="Q35651" s="75"/>
      <c r="W35651" s="75"/>
      <c r="AD35651" s="77"/>
    </row>
    <row r="35652" spans="16:30" ht="4.5" customHeight="1" x14ac:dyDescent="0.2">
      <c r="P35652" s="75"/>
      <c r="Q35652" s="75"/>
      <c r="W35652" s="75"/>
      <c r="AD35652" s="77"/>
    </row>
    <row r="35653" spans="16:30" ht="4.5" customHeight="1" x14ac:dyDescent="0.2">
      <c r="P35653" s="75"/>
      <c r="Q35653" s="75"/>
      <c r="W35653" s="75"/>
      <c r="AD35653" s="77"/>
    </row>
    <row r="35654" spans="16:30" ht="4.5" customHeight="1" x14ac:dyDescent="0.2">
      <c r="P35654" s="75"/>
      <c r="Q35654" s="75"/>
      <c r="W35654" s="75"/>
      <c r="AD35654" s="77"/>
    </row>
    <row r="35655" spans="16:30" ht="4.5" customHeight="1" x14ac:dyDescent="0.2">
      <c r="P35655" s="75"/>
      <c r="Q35655" s="75"/>
      <c r="W35655" s="75"/>
      <c r="AD35655" s="77"/>
    </row>
    <row r="35656" spans="16:30" ht="4.5" customHeight="1" x14ac:dyDescent="0.2">
      <c r="P35656" s="75"/>
      <c r="Q35656" s="75"/>
      <c r="W35656" s="75"/>
      <c r="AD35656" s="77"/>
    </row>
    <row r="35657" spans="16:30" ht="4.5" customHeight="1" x14ac:dyDescent="0.2">
      <c r="P35657" s="75"/>
      <c r="Q35657" s="75"/>
      <c r="W35657" s="75"/>
      <c r="AD35657" s="77"/>
    </row>
    <row r="35658" spans="16:30" ht="4.5" customHeight="1" x14ac:dyDescent="0.2">
      <c r="P35658" s="75"/>
      <c r="Q35658" s="75"/>
      <c r="W35658" s="75"/>
      <c r="AD35658" s="77"/>
    </row>
    <row r="35659" spans="16:30" ht="4.5" customHeight="1" x14ac:dyDescent="0.2">
      <c r="P35659" s="75"/>
      <c r="Q35659" s="75"/>
      <c r="W35659" s="75"/>
      <c r="AD35659" s="77"/>
    </row>
    <row r="35660" spans="16:30" ht="4.5" customHeight="1" x14ac:dyDescent="0.2">
      <c r="P35660" s="75"/>
      <c r="Q35660" s="75"/>
      <c r="W35660" s="75"/>
      <c r="AD35660" s="77"/>
    </row>
    <row r="35661" spans="16:30" ht="4.5" customHeight="1" x14ac:dyDescent="0.2">
      <c r="P35661" s="75"/>
      <c r="Q35661" s="75"/>
      <c r="W35661" s="75"/>
      <c r="AD35661" s="77"/>
    </row>
    <row r="35662" spans="16:30" ht="4.5" customHeight="1" x14ac:dyDescent="0.2">
      <c r="P35662" s="75"/>
      <c r="Q35662" s="75"/>
      <c r="W35662" s="75"/>
      <c r="AD35662" s="77"/>
    </row>
    <row r="35663" spans="16:30" ht="4.5" customHeight="1" x14ac:dyDescent="0.2">
      <c r="P35663" s="75"/>
      <c r="Q35663" s="75"/>
      <c r="W35663" s="75"/>
      <c r="AD35663" s="77"/>
    </row>
    <row r="35664" spans="16:30" ht="4.5" customHeight="1" x14ac:dyDescent="0.2">
      <c r="P35664" s="75"/>
      <c r="Q35664" s="75"/>
      <c r="W35664" s="75"/>
      <c r="AD35664" s="77"/>
    </row>
    <row r="35665" spans="16:30" ht="4.5" customHeight="1" x14ac:dyDescent="0.2">
      <c r="P35665" s="75"/>
      <c r="Q35665" s="75"/>
      <c r="W35665" s="75"/>
      <c r="AD35665" s="77"/>
    </row>
    <row r="35666" spans="16:30" ht="4.5" customHeight="1" x14ac:dyDescent="0.2">
      <c r="P35666" s="75"/>
      <c r="Q35666" s="75"/>
      <c r="W35666" s="75"/>
      <c r="AD35666" s="77"/>
    </row>
    <row r="35667" spans="16:30" ht="4.5" customHeight="1" x14ac:dyDescent="0.2">
      <c r="P35667" s="75"/>
      <c r="Q35667" s="75"/>
      <c r="W35667" s="75"/>
      <c r="AD35667" s="77"/>
    </row>
    <row r="35668" spans="16:30" ht="4.5" customHeight="1" x14ac:dyDescent="0.2">
      <c r="P35668" s="75"/>
      <c r="Q35668" s="75"/>
      <c r="W35668" s="75"/>
      <c r="AD35668" s="77"/>
    </row>
    <row r="35669" spans="16:30" ht="4.5" customHeight="1" x14ac:dyDescent="0.2">
      <c r="P35669" s="75"/>
      <c r="Q35669" s="75"/>
      <c r="W35669" s="75"/>
      <c r="AD35669" s="77"/>
    </row>
    <row r="35670" spans="16:30" ht="4.5" customHeight="1" x14ac:dyDescent="0.2">
      <c r="P35670" s="75"/>
      <c r="Q35670" s="75"/>
      <c r="W35670" s="75"/>
      <c r="AD35670" s="77"/>
    </row>
    <row r="35671" spans="16:30" ht="4.5" customHeight="1" x14ac:dyDescent="0.2">
      <c r="P35671" s="75"/>
      <c r="Q35671" s="75"/>
      <c r="W35671" s="75"/>
      <c r="AD35671" s="77"/>
    </row>
    <row r="35672" spans="16:30" ht="4.5" customHeight="1" x14ac:dyDescent="0.2">
      <c r="P35672" s="75"/>
      <c r="Q35672" s="75"/>
      <c r="W35672" s="75"/>
      <c r="AD35672" s="77"/>
    </row>
    <row r="35673" spans="16:30" ht="4.5" customHeight="1" x14ac:dyDescent="0.2">
      <c r="P35673" s="75"/>
      <c r="Q35673" s="75"/>
      <c r="W35673" s="75"/>
      <c r="AD35673" s="77"/>
    </row>
    <row r="35674" spans="16:30" ht="4.5" customHeight="1" x14ac:dyDescent="0.2">
      <c r="P35674" s="75"/>
      <c r="Q35674" s="75"/>
      <c r="W35674" s="75"/>
      <c r="AD35674" s="77"/>
    </row>
    <row r="35675" spans="16:30" ht="4.5" customHeight="1" x14ac:dyDescent="0.2">
      <c r="P35675" s="75"/>
      <c r="Q35675" s="75"/>
      <c r="W35675" s="75"/>
      <c r="AD35675" s="77"/>
    </row>
    <row r="35676" spans="16:30" ht="4.5" customHeight="1" x14ac:dyDescent="0.2">
      <c r="P35676" s="75"/>
      <c r="Q35676" s="75"/>
      <c r="W35676" s="75"/>
      <c r="AD35676" s="77"/>
    </row>
    <row r="35677" spans="16:30" ht="4.5" customHeight="1" x14ac:dyDescent="0.2">
      <c r="P35677" s="75"/>
      <c r="Q35677" s="75"/>
      <c r="W35677" s="75"/>
      <c r="AD35677" s="77"/>
    </row>
    <row r="35678" spans="16:30" ht="4.5" customHeight="1" x14ac:dyDescent="0.2">
      <c r="P35678" s="75"/>
      <c r="Q35678" s="75"/>
      <c r="W35678" s="75"/>
      <c r="AD35678" s="77"/>
    </row>
    <row r="35679" spans="16:30" ht="4.5" customHeight="1" x14ac:dyDescent="0.2">
      <c r="P35679" s="75"/>
      <c r="Q35679" s="75"/>
      <c r="W35679" s="75"/>
      <c r="AD35679" s="77"/>
    </row>
    <row r="35680" spans="16:30" ht="4.5" customHeight="1" x14ac:dyDescent="0.2">
      <c r="P35680" s="75"/>
      <c r="Q35680" s="75"/>
      <c r="W35680" s="75"/>
      <c r="AD35680" s="77"/>
    </row>
    <row r="35681" spans="16:30" ht="4.5" customHeight="1" x14ac:dyDescent="0.2">
      <c r="P35681" s="75"/>
      <c r="Q35681" s="75"/>
      <c r="W35681" s="75"/>
      <c r="AD35681" s="77"/>
    </row>
    <row r="35682" spans="16:30" ht="4.5" customHeight="1" x14ac:dyDescent="0.2">
      <c r="P35682" s="75"/>
      <c r="Q35682" s="75"/>
      <c r="W35682" s="75"/>
      <c r="AD35682" s="77"/>
    </row>
    <row r="35683" spans="16:30" ht="4.5" customHeight="1" x14ac:dyDescent="0.2">
      <c r="P35683" s="75"/>
      <c r="Q35683" s="75"/>
      <c r="W35683" s="75"/>
      <c r="AD35683" s="77"/>
    </row>
    <row r="35684" spans="16:30" ht="4.5" customHeight="1" x14ac:dyDescent="0.2">
      <c r="P35684" s="75"/>
      <c r="Q35684" s="75"/>
      <c r="W35684" s="75"/>
      <c r="AD35684" s="77"/>
    </row>
    <row r="35685" spans="16:30" ht="4.5" customHeight="1" x14ac:dyDescent="0.2">
      <c r="P35685" s="75"/>
      <c r="Q35685" s="75"/>
      <c r="W35685" s="75"/>
      <c r="AD35685" s="77"/>
    </row>
    <row r="35686" spans="16:30" ht="4.5" customHeight="1" x14ac:dyDescent="0.2">
      <c r="P35686" s="75"/>
      <c r="Q35686" s="75"/>
      <c r="W35686" s="75"/>
      <c r="AD35686" s="77"/>
    </row>
    <row r="35687" spans="16:30" ht="4.5" customHeight="1" x14ac:dyDescent="0.2">
      <c r="P35687" s="75"/>
      <c r="Q35687" s="75"/>
      <c r="W35687" s="75"/>
      <c r="AD35687" s="77"/>
    </row>
    <row r="35688" spans="16:30" ht="4.5" customHeight="1" x14ac:dyDescent="0.2">
      <c r="P35688" s="75"/>
      <c r="Q35688" s="75"/>
      <c r="W35688" s="75"/>
      <c r="AD35688" s="77"/>
    </row>
    <row r="35689" spans="16:30" ht="4.5" customHeight="1" x14ac:dyDescent="0.2">
      <c r="P35689" s="75"/>
      <c r="Q35689" s="75"/>
      <c r="W35689" s="75"/>
      <c r="AD35689" s="77"/>
    </row>
    <row r="35690" spans="16:30" ht="4.5" customHeight="1" x14ac:dyDescent="0.2">
      <c r="P35690" s="75"/>
      <c r="Q35690" s="75"/>
      <c r="W35690" s="75"/>
      <c r="AD35690" s="77"/>
    </row>
    <row r="35691" spans="16:30" ht="4.5" customHeight="1" x14ac:dyDescent="0.2">
      <c r="P35691" s="75"/>
      <c r="Q35691" s="75"/>
      <c r="W35691" s="75"/>
      <c r="AD35691" s="77"/>
    </row>
    <row r="35692" spans="16:30" ht="4.5" customHeight="1" x14ac:dyDescent="0.2">
      <c r="P35692" s="75"/>
      <c r="Q35692" s="75"/>
      <c r="W35692" s="75"/>
      <c r="AD35692" s="77"/>
    </row>
    <row r="35693" spans="16:30" ht="4.5" customHeight="1" x14ac:dyDescent="0.2">
      <c r="P35693" s="75"/>
      <c r="Q35693" s="75"/>
      <c r="W35693" s="75"/>
      <c r="AD35693" s="77"/>
    </row>
    <row r="35694" spans="16:30" ht="4.5" customHeight="1" x14ac:dyDescent="0.2">
      <c r="P35694" s="75"/>
      <c r="Q35694" s="75"/>
      <c r="W35694" s="75"/>
      <c r="AD35694" s="77"/>
    </row>
    <row r="35695" spans="16:30" ht="4.5" customHeight="1" x14ac:dyDescent="0.2">
      <c r="P35695" s="75"/>
      <c r="Q35695" s="75"/>
      <c r="W35695" s="75"/>
      <c r="AD35695" s="77"/>
    </row>
    <row r="35696" spans="16:30" ht="4.5" customHeight="1" x14ac:dyDescent="0.2">
      <c r="P35696" s="75"/>
      <c r="Q35696" s="75"/>
      <c r="W35696" s="75"/>
      <c r="AD35696" s="77"/>
    </row>
    <row r="35697" spans="16:30" ht="4.5" customHeight="1" x14ac:dyDescent="0.2">
      <c r="P35697" s="75"/>
      <c r="Q35697" s="75"/>
      <c r="W35697" s="75"/>
      <c r="AD35697" s="77"/>
    </row>
    <row r="35698" spans="16:30" ht="4.5" customHeight="1" x14ac:dyDescent="0.2">
      <c r="P35698" s="75"/>
      <c r="Q35698" s="75"/>
      <c r="W35698" s="75"/>
      <c r="AD35698" s="77"/>
    </row>
    <row r="35699" spans="16:30" ht="4.5" customHeight="1" x14ac:dyDescent="0.2">
      <c r="P35699" s="75"/>
      <c r="Q35699" s="75"/>
      <c r="W35699" s="75"/>
      <c r="AD35699" s="77"/>
    </row>
    <row r="35700" spans="16:30" ht="4.5" customHeight="1" x14ac:dyDescent="0.2">
      <c r="P35700" s="75"/>
      <c r="Q35700" s="75"/>
      <c r="W35700" s="75"/>
      <c r="AD35700" s="77"/>
    </row>
    <row r="35701" spans="16:30" ht="4.5" customHeight="1" x14ac:dyDescent="0.2">
      <c r="P35701" s="75"/>
      <c r="Q35701" s="75"/>
      <c r="W35701" s="75"/>
      <c r="AD35701" s="77"/>
    </row>
    <row r="35702" spans="16:30" ht="4.5" customHeight="1" x14ac:dyDescent="0.2">
      <c r="P35702" s="75"/>
      <c r="Q35702" s="75"/>
      <c r="W35702" s="75"/>
      <c r="AD35702" s="77"/>
    </row>
    <row r="35703" spans="16:30" ht="4.5" customHeight="1" x14ac:dyDescent="0.2">
      <c r="P35703" s="75"/>
      <c r="Q35703" s="75"/>
      <c r="W35703" s="75"/>
      <c r="AD35703" s="77"/>
    </row>
    <row r="35704" spans="16:30" ht="4.5" customHeight="1" x14ac:dyDescent="0.2">
      <c r="P35704" s="75"/>
      <c r="Q35704" s="75"/>
      <c r="W35704" s="75"/>
      <c r="AD35704" s="77"/>
    </row>
    <row r="35705" spans="16:30" ht="4.5" customHeight="1" x14ac:dyDescent="0.2">
      <c r="P35705" s="75"/>
      <c r="Q35705" s="75"/>
      <c r="W35705" s="75"/>
      <c r="AD35705" s="77"/>
    </row>
    <row r="35706" spans="16:30" ht="4.5" customHeight="1" x14ac:dyDescent="0.2">
      <c r="P35706" s="75"/>
      <c r="Q35706" s="75"/>
      <c r="W35706" s="75"/>
      <c r="AD35706" s="77"/>
    </row>
    <row r="35707" spans="16:30" ht="4.5" customHeight="1" x14ac:dyDescent="0.2">
      <c r="P35707" s="75"/>
      <c r="Q35707" s="75"/>
      <c r="W35707" s="75"/>
      <c r="AD35707" s="77"/>
    </row>
    <row r="35708" spans="16:30" ht="4.5" customHeight="1" x14ac:dyDescent="0.2">
      <c r="P35708" s="75"/>
      <c r="Q35708" s="75"/>
      <c r="W35708" s="75"/>
      <c r="AD35708" s="77"/>
    </row>
    <row r="35709" spans="16:30" ht="4.5" customHeight="1" x14ac:dyDescent="0.2">
      <c r="P35709" s="75"/>
      <c r="Q35709" s="75"/>
      <c r="W35709" s="75"/>
      <c r="AD35709" s="77"/>
    </row>
    <row r="35710" spans="16:30" ht="4.5" customHeight="1" x14ac:dyDescent="0.2">
      <c r="P35710" s="75"/>
      <c r="Q35710" s="75"/>
      <c r="W35710" s="75"/>
      <c r="AD35710" s="77"/>
    </row>
    <row r="35711" spans="16:30" ht="4.5" customHeight="1" x14ac:dyDescent="0.2">
      <c r="P35711" s="75"/>
      <c r="Q35711" s="75"/>
      <c r="W35711" s="75"/>
      <c r="AD35711" s="77"/>
    </row>
    <row r="35712" spans="16:30" ht="4.5" customHeight="1" x14ac:dyDescent="0.2">
      <c r="P35712" s="75"/>
      <c r="Q35712" s="75"/>
      <c r="W35712" s="75"/>
      <c r="AD35712" s="77"/>
    </row>
    <row r="35713" spans="16:30" ht="4.5" customHeight="1" x14ac:dyDescent="0.2">
      <c r="P35713" s="75"/>
      <c r="Q35713" s="75"/>
      <c r="W35713" s="75"/>
      <c r="AD35713" s="77"/>
    </row>
    <row r="35714" spans="16:30" ht="4.5" customHeight="1" x14ac:dyDescent="0.2">
      <c r="P35714" s="75"/>
      <c r="Q35714" s="75"/>
      <c r="W35714" s="75"/>
      <c r="AD35714" s="77"/>
    </row>
    <row r="35715" spans="16:30" ht="4.5" customHeight="1" x14ac:dyDescent="0.2">
      <c r="P35715" s="75"/>
      <c r="Q35715" s="75"/>
      <c r="W35715" s="75"/>
      <c r="AD35715" s="77"/>
    </row>
    <row r="35716" spans="16:30" ht="4.5" customHeight="1" x14ac:dyDescent="0.2">
      <c r="P35716" s="75"/>
      <c r="Q35716" s="75"/>
      <c r="W35716" s="75"/>
      <c r="AD35716" s="77"/>
    </row>
    <row r="35717" spans="16:30" ht="4.5" customHeight="1" x14ac:dyDescent="0.2">
      <c r="P35717" s="75"/>
      <c r="Q35717" s="75"/>
      <c r="W35717" s="75"/>
      <c r="AD35717" s="77"/>
    </row>
    <row r="35718" spans="16:30" ht="4.5" customHeight="1" x14ac:dyDescent="0.2">
      <c r="P35718" s="75"/>
      <c r="Q35718" s="75"/>
      <c r="W35718" s="75"/>
      <c r="AD35718" s="77"/>
    </row>
    <row r="35719" spans="16:30" ht="4.5" customHeight="1" x14ac:dyDescent="0.2">
      <c r="P35719" s="75"/>
      <c r="Q35719" s="75"/>
      <c r="W35719" s="75"/>
      <c r="AD35719" s="77"/>
    </row>
    <row r="35720" spans="16:30" ht="4.5" customHeight="1" x14ac:dyDescent="0.2">
      <c r="P35720" s="75"/>
      <c r="Q35720" s="75"/>
      <c r="W35720" s="75"/>
      <c r="AD35720" s="77"/>
    </row>
    <row r="35721" spans="16:30" ht="4.5" customHeight="1" x14ac:dyDescent="0.2">
      <c r="P35721" s="75"/>
      <c r="Q35721" s="75"/>
      <c r="W35721" s="75"/>
      <c r="AD35721" s="77"/>
    </row>
    <row r="35722" spans="16:30" ht="4.5" customHeight="1" x14ac:dyDescent="0.2">
      <c r="P35722" s="75"/>
      <c r="Q35722" s="75"/>
      <c r="W35722" s="75"/>
      <c r="AD35722" s="77"/>
    </row>
    <row r="35723" spans="16:30" ht="4.5" customHeight="1" x14ac:dyDescent="0.2">
      <c r="P35723" s="75"/>
      <c r="Q35723" s="75"/>
      <c r="W35723" s="75"/>
      <c r="AD35723" s="77"/>
    </row>
    <row r="35724" spans="16:30" ht="4.5" customHeight="1" x14ac:dyDescent="0.2">
      <c r="P35724" s="75"/>
      <c r="Q35724" s="75"/>
      <c r="W35724" s="75"/>
      <c r="AD35724" s="77"/>
    </row>
    <row r="35725" spans="16:30" ht="4.5" customHeight="1" x14ac:dyDescent="0.2">
      <c r="P35725" s="75"/>
      <c r="Q35725" s="75"/>
      <c r="W35725" s="75"/>
      <c r="AD35725" s="77"/>
    </row>
    <row r="35726" spans="16:30" ht="4.5" customHeight="1" x14ac:dyDescent="0.2">
      <c r="P35726" s="75"/>
      <c r="Q35726" s="75"/>
      <c r="W35726" s="75"/>
      <c r="AD35726" s="77"/>
    </row>
    <row r="35727" spans="16:30" ht="4.5" customHeight="1" x14ac:dyDescent="0.2">
      <c r="P35727" s="75"/>
      <c r="Q35727" s="75"/>
      <c r="W35727" s="75"/>
      <c r="AD35727" s="77"/>
    </row>
    <row r="35728" spans="16:30" ht="4.5" customHeight="1" x14ac:dyDescent="0.2">
      <c r="P35728" s="75"/>
      <c r="Q35728" s="75"/>
      <c r="W35728" s="75"/>
      <c r="AD35728" s="77"/>
    </row>
    <row r="35729" spans="16:30" ht="4.5" customHeight="1" x14ac:dyDescent="0.2">
      <c r="P35729" s="75"/>
      <c r="Q35729" s="75"/>
      <c r="W35729" s="75"/>
      <c r="AD35729" s="77"/>
    </row>
    <row r="35730" spans="16:30" ht="4.5" customHeight="1" x14ac:dyDescent="0.2">
      <c r="P35730" s="75"/>
      <c r="Q35730" s="75"/>
      <c r="W35730" s="75"/>
      <c r="AD35730" s="77"/>
    </row>
    <row r="35731" spans="16:30" ht="4.5" customHeight="1" x14ac:dyDescent="0.2">
      <c r="P35731" s="75"/>
      <c r="Q35731" s="75"/>
      <c r="W35731" s="75"/>
      <c r="AD35731" s="77"/>
    </row>
    <row r="35732" spans="16:30" ht="4.5" customHeight="1" x14ac:dyDescent="0.2">
      <c r="P35732" s="75"/>
      <c r="Q35732" s="75"/>
      <c r="W35732" s="75"/>
      <c r="AD35732" s="77"/>
    </row>
    <row r="35733" spans="16:30" ht="4.5" customHeight="1" x14ac:dyDescent="0.2">
      <c r="P35733" s="75"/>
      <c r="Q35733" s="75"/>
      <c r="W35733" s="75"/>
      <c r="AD35733" s="77"/>
    </row>
    <row r="35734" spans="16:30" ht="4.5" customHeight="1" x14ac:dyDescent="0.2">
      <c r="P35734" s="75"/>
      <c r="Q35734" s="75"/>
      <c r="W35734" s="75"/>
      <c r="AD35734" s="77"/>
    </row>
    <row r="35735" spans="16:30" ht="4.5" customHeight="1" x14ac:dyDescent="0.2">
      <c r="P35735" s="75"/>
      <c r="Q35735" s="75"/>
      <c r="W35735" s="75"/>
      <c r="AD35735" s="77"/>
    </row>
    <row r="35736" spans="16:30" ht="4.5" customHeight="1" x14ac:dyDescent="0.2">
      <c r="P35736" s="75"/>
      <c r="Q35736" s="75"/>
      <c r="W35736" s="75"/>
      <c r="AD35736" s="77"/>
    </row>
    <row r="35737" spans="16:30" ht="4.5" customHeight="1" x14ac:dyDescent="0.2">
      <c r="P35737" s="75"/>
      <c r="Q35737" s="75"/>
      <c r="W35737" s="75"/>
      <c r="AD35737" s="77"/>
    </row>
    <row r="35738" spans="16:30" ht="4.5" customHeight="1" x14ac:dyDescent="0.2">
      <c r="P35738" s="75"/>
      <c r="Q35738" s="75"/>
      <c r="W35738" s="75"/>
      <c r="AD35738" s="77"/>
    </row>
    <row r="35739" spans="16:30" ht="4.5" customHeight="1" x14ac:dyDescent="0.2">
      <c r="P35739" s="75"/>
      <c r="Q35739" s="75"/>
      <c r="W35739" s="75"/>
      <c r="AD35739" s="77"/>
    </row>
    <row r="35740" spans="16:30" ht="4.5" customHeight="1" x14ac:dyDescent="0.2">
      <c r="P35740" s="75"/>
      <c r="Q35740" s="75"/>
      <c r="W35740" s="75"/>
      <c r="AD35740" s="77"/>
    </row>
    <row r="35741" spans="16:30" ht="4.5" customHeight="1" x14ac:dyDescent="0.2">
      <c r="P35741" s="75"/>
      <c r="Q35741" s="75"/>
      <c r="W35741" s="75"/>
      <c r="AD35741" s="77"/>
    </row>
    <row r="35742" spans="16:30" ht="4.5" customHeight="1" x14ac:dyDescent="0.2">
      <c r="P35742" s="75"/>
      <c r="Q35742" s="75"/>
      <c r="W35742" s="75"/>
      <c r="AD35742" s="77"/>
    </row>
    <row r="35743" spans="16:30" ht="4.5" customHeight="1" x14ac:dyDescent="0.2">
      <c r="P35743" s="75"/>
      <c r="Q35743" s="75"/>
      <c r="W35743" s="75"/>
      <c r="AD35743" s="77"/>
    </row>
    <row r="35744" spans="16:30" ht="4.5" customHeight="1" x14ac:dyDescent="0.2">
      <c r="P35744" s="75"/>
      <c r="Q35744" s="75"/>
      <c r="W35744" s="75"/>
      <c r="AD35744" s="77"/>
    </row>
    <row r="35745" spans="16:30" ht="4.5" customHeight="1" x14ac:dyDescent="0.2">
      <c r="P35745" s="75"/>
      <c r="Q35745" s="75"/>
      <c r="W35745" s="75"/>
      <c r="AD35745" s="77"/>
    </row>
    <row r="35746" spans="16:30" ht="4.5" customHeight="1" x14ac:dyDescent="0.2">
      <c r="P35746" s="75"/>
      <c r="Q35746" s="75"/>
      <c r="W35746" s="75"/>
      <c r="AD35746" s="77"/>
    </row>
    <row r="35747" spans="16:30" ht="4.5" customHeight="1" x14ac:dyDescent="0.2">
      <c r="P35747" s="75"/>
      <c r="Q35747" s="75"/>
      <c r="W35747" s="75"/>
      <c r="AD35747" s="77"/>
    </row>
    <row r="35748" spans="16:30" ht="4.5" customHeight="1" x14ac:dyDescent="0.2">
      <c r="P35748" s="75"/>
      <c r="Q35748" s="75"/>
      <c r="W35748" s="75"/>
      <c r="AD35748" s="77"/>
    </row>
    <row r="35749" spans="16:30" ht="4.5" customHeight="1" x14ac:dyDescent="0.2">
      <c r="P35749" s="75"/>
      <c r="Q35749" s="75"/>
      <c r="W35749" s="75"/>
      <c r="AD35749" s="77"/>
    </row>
    <row r="35750" spans="16:30" ht="4.5" customHeight="1" x14ac:dyDescent="0.2">
      <c r="P35750" s="75"/>
      <c r="Q35750" s="75"/>
      <c r="W35750" s="75"/>
      <c r="AD35750" s="77"/>
    </row>
    <row r="35751" spans="16:30" ht="4.5" customHeight="1" x14ac:dyDescent="0.2">
      <c r="P35751" s="75"/>
      <c r="Q35751" s="75"/>
      <c r="W35751" s="75"/>
      <c r="AD35751" s="77"/>
    </row>
    <row r="35752" spans="16:30" ht="4.5" customHeight="1" x14ac:dyDescent="0.2">
      <c r="P35752" s="75"/>
      <c r="Q35752" s="75"/>
      <c r="W35752" s="75"/>
      <c r="AD35752" s="77"/>
    </row>
    <row r="35753" spans="16:30" ht="4.5" customHeight="1" x14ac:dyDescent="0.2">
      <c r="P35753" s="75"/>
      <c r="Q35753" s="75"/>
      <c r="W35753" s="75"/>
      <c r="AD35753" s="77"/>
    </row>
    <row r="35754" spans="16:30" ht="4.5" customHeight="1" x14ac:dyDescent="0.2">
      <c r="P35754" s="75"/>
      <c r="Q35754" s="75"/>
      <c r="W35754" s="75"/>
      <c r="AD35754" s="77"/>
    </row>
    <row r="35755" spans="16:30" ht="4.5" customHeight="1" x14ac:dyDescent="0.2">
      <c r="P35755" s="75"/>
      <c r="Q35755" s="75"/>
      <c r="W35755" s="75"/>
      <c r="AD35755" s="77"/>
    </row>
    <row r="35756" spans="16:30" ht="4.5" customHeight="1" x14ac:dyDescent="0.2">
      <c r="P35756" s="75"/>
      <c r="Q35756" s="75"/>
      <c r="W35756" s="75"/>
      <c r="AD35756" s="77"/>
    </row>
    <row r="35757" spans="16:30" ht="4.5" customHeight="1" x14ac:dyDescent="0.2">
      <c r="P35757" s="75"/>
      <c r="Q35757" s="75"/>
      <c r="W35757" s="75"/>
      <c r="AD35757" s="77"/>
    </row>
    <row r="35758" spans="16:30" ht="4.5" customHeight="1" x14ac:dyDescent="0.2">
      <c r="P35758" s="75"/>
      <c r="Q35758" s="75"/>
      <c r="W35758" s="75"/>
      <c r="AD35758" s="77"/>
    </row>
    <row r="35759" spans="16:30" ht="4.5" customHeight="1" x14ac:dyDescent="0.2">
      <c r="P35759" s="75"/>
      <c r="Q35759" s="75"/>
      <c r="W35759" s="75"/>
      <c r="AD35759" s="77"/>
    </row>
    <row r="35760" spans="16:30" ht="4.5" customHeight="1" x14ac:dyDescent="0.2">
      <c r="P35760" s="75"/>
      <c r="Q35760" s="75"/>
      <c r="W35760" s="75"/>
      <c r="AD35760" s="77"/>
    </row>
    <row r="35761" spans="16:30" ht="4.5" customHeight="1" x14ac:dyDescent="0.2">
      <c r="P35761" s="75"/>
      <c r="Q35761" s="75"/>
      <c r="W35761" s="75"/>
      <c r="AD35761" s="77"/>
    </row>
    <row r="35762" spans="16:30" ht="4.5" customHeight="1" x14ac:dyDescent="0.2">
      <c r="P35762" s="75"/>
      <c r="Q35762" s="75"/>
      <c r="W35762" s="75"/>
      <c r="AD35762" s="77"/>
    </row>
    <row r="35763" spans="16:30" ht="4.5" customHeight="1" x14ac:dyDescent="0.2">
      <c r="P35763" s="75"/>
      <c r="Q35763" s="75"/>
      <c r="W35763" s="75"/>
      <c r="AD35763" s="77"/>
    </row>
    <row r="35764" spans="16:30" ht="4.5" customHeight="1" x14ac:dyDescent="0.2">
      <c r="P35764" s="75"/>
      <c r="Q35764" s="75"/>
      <c r="W35764" s="75"/>
      <c r="AD35764" s="77"/>
    </row>
    <row r="35765" spans="16:30" ht="4.5" customHeight="1" x14ac:dyDescent="0.2">
      <c r="P35765" s="75"/>
      <c r="Q35765" s="75"/>
      <c r="W35765" s="75"/>
      <c r="AD35765" s="77"/>
    </row>
    <row r="35766" spans="16:30" ht="4.5" customHeight="1" x14ac:dyDescent="0.2">
      <c r="P35766" s="75"/>
      <c r="Q35766" s="75"/>
      <c r="W35766" s="75"/>
      <c r="AD35766" s="77"/>
    </row>
    <row r="35767" spans="16:30" ht="4.5" customHeight="1" x14ac:dyDescent="0.2">
      <c r="P35767" s="75"/>
      <c r="Q35767" s="75"/>
      <c r="W35767" s="75"/>
      <c r="AD35767" s="77"/>
    </row>
    <row r="35768" spans="16:30" ht="4.5" customHeight="1" x14ac:dyDescent="0.2">
      <c r="P35768" s="75"/>
      <c r="Q35768" s="75"/>
      <c r="W35768" s="75"/>
      <c r="AD35768" s="77"/>
    </row>
    <row r="35769" spans="16:30" ht="4.5" customHeight="1" x14ac:dyDescent="0.2">
      <c r="P35769" s="75"/>
      <c r="Q35769" s="75"/>
      <c r="W35769" s="75"/>
      <c r="AD35769" s="77"/>
    </row>
    <row r="35770" spans="16:30" ht="4.5" customHeight="1" x14ac:dyDescent="0.2">
      <c r="P35770" s="75"/>
      <c r="Q35770" s="75"/>
      <c r="W35770" s="75"/>
      <c r="AD35770" s="77"/>
    </row>
    <row r="35771" spans="16:30" ht="4.5" customHeight="1" x14ac:dyDescent="0.2">
      <c r="P35771" s="75"/>
      <c r="Q35771" s="75"/>
      <c r="W35771" s="75"/>
      <c r="AD35771" s="77"/>
    </row>
    <row r="35772" spans="16:30" ht="4.5" customHeight="1" x14ac:dyDescent="0.2">
      <c r="P35772" s="75"/>
      <c r="Q35772" s="75"/>
      <c r="W35772" s="75"/>
      <c r="AD35772" s="77"/>
    </row>
    <row r="35773" spans="16:30" ht="4.5" customHeight="1" x14ac:dyDescent="0.2">
      <c r="P35773" s="75"/>
      <c r="Q35773" s="75"/>
      <c r="W35773" s="75"/>
      <c r="AD35773" s="77"/>
    </row>
    <row r="35774" spans="16:30" ht="4.5" customHeight="1" x14ac:dyDescent="0.2">
      <c r="P35774" s="75"/>
      <c r="Q35774" s="75"/>
      <c r="W35774" s="75"/>
      <c r="AD35774" s="77"/>
    </row>
    <row r="35775" spans="16:30" ht="4.5" customHeight="1" x14ac:dyDescent="0.2">
      <c r="P35775" s="75"/>
      <c r="Q35775" s="75"/>
      <c r="W35775" s="75"/>
      <c r="AD35775" s="77"/>
    </row>
    <row r="35776" spans="16:30" ht="4.5" customHeight="1" x14ac:dyDescent="0.2">
      <c r="P35776" s="75"/>
      <c r="Q35776" s="75"/>
      <c r="W35776" s="75"/>
      <c r="AD35776" s="77"/>
    </row>
    <row r="35777" spans="16:30" ht="4.5" customHeight="1" x14ac:dyDescent="0.2">
      <c r="P35777" s="75"/>
      <c r="Q35777" s="75"/>
      <c r="W35777" s="75"/>
      <c r="AD35777" s="77"/>
    </row>
    <row r="35778" spans="16:30" ht="4.5" customHeight="1" x14ac:dyDescent="0.2">
      <c r="P35778" s="75"/>
      <c r="Q35778" s="75"/>
      <c r="W35778" s="75"/>
      <c r="AD35778" s="77"/>
    </row>
    <row r="35779" spans="16:30" ht="4.5" customHeight="1" x14ac:dyDescent="0.2">
      <c r="P35779" s="75"/>
      <c r="Q35779" s="75"/>
      <c r="W35779" s="75"/>
      <c r="AD35779" s="77"/>
    </row>
    <row r="35780" spans="16:30" ht="4.5" customHeight="1" x14ac:dyDescent="0.2">
      <c r="P35780" s="75"/>
      <c r="Q35780" s="75"/>
      <c r="W35780" s="75"/>
      <c r="AD35780" s="77"/>
    </row>
    <row r="35781" spans="16:30" ht="4.5" customHeight="1" x14ac:dyDescent="0.2">
      <c r="P35781" s="75"/>
      <c r="Q35781" s="75"/>
      <c r="W35781" s="75"/>
      <c r="AD35781" s="77"/>
    </row>
    <row r="35782" spans="16:30" ht="4.5" customHeight="1" x14ac:dyDescent="0.2">
      <c r="P35782" s="75"/>
      <c r="Q35782" s="75"/>
      <c r="W35782" s="75"/>
      <c r="AD35782" s="77"/>
    </row>
    <row r="35783" spans="16:30" ht="4.5" customHeight="1" x14ac:dyDescent="0.2">
      <c r="P35783" s="75"/>
      <c r="Q35783" s="75"/>
      <c r="W35783" s="75"/>
      <c r="AD35783" s="77"/>
    </row>
    <row r="35784" spans="16:30" ht="4.5" customHeight="1" x14ac:dyDescent="0.2">
      <c r="P35784" s="75"/>
      <c r="Q35784" s="75"/>
      <c r="W35784" s="75"/>
      <c r="AD35784" s="77"/>
    </row>
    <row r="35785" spans="16:30" ht="4.5" customHeight="1" x14ac:dyDescent="0.2">
      <c r="P35785" s="75"/>
      <c r="Q35785" s="75"/>
      <c r="W35785" s="75"/>
      <c r="AD35785" s="77"/>
    </row>
    <row r="35786" spans="16:30" ht="4.5" customHeight="1" x14ac:dyDescent="0.2">
      <c r="P35786" s="75"/>
      <c r="Q35786" s="75"/>
      <c r="W35786" s="75"/>
      <c r="AD35786" s="77"/>
    </row>
    <row r="35787" spans="16:30" ht="4.5" customHeight="1" x14ac:dyDescent="0.2">
      <c r="P35787" s="75"/>
      <c r="Q35787" s="75"/>
      <c r="W35787" s="75"/>
      <c r="AD35787" s="77"/>
    </row>
    <row r="35788" spans="16:30" ht="4.5" customHeight="1" x14ac:dyDescent="0.2">
      <c r="P35788" s="75"/>
      <c r="Q35788" s="75"/>
      <c r="W35788" s="75"/>
      <c r="AD35788" s="77"/>
    </row>
    <row r="35789" spans="16:30" ht="4.5" customHeight="1" x14ac:dyDescent="0.2">
      <c r="P35789" s="75"/>
      <c r="Q35789" s="75"/>
      <c r="W35789" s="75"/>
      <c r="AD35789" s="77"/>
    </row>
    <row r="35790" spans="16:30" ht="4.5" customHeight="1" x14ac:dyDescent="0.2">
      <c r="P35790" s="75"/>
      <c r="Q35790" s="75"/>
      <c r="W35790" s="75"/>
      <c r="AD35790" s="77"/>
    </row>
    <row r="35791" spans="16:30" ht="4.5" customHeight="1" x14ac:dyDescent="0.2">
      <c r="P35791" s="75"/>
      <c r="Q35791" s="75"/>
      <c r="W35791" s="75"/>
      <c r="AD35791" s="77"/>
    </row>
    <row r="35792" spans="16:30" ht="4.5" customHeight="1" x14ac:dyDescent="0.2">
      <c r="P35792" s="75"/>
      <c r="Q35792" s="75"/>
      <c r="W35792" s="75"/>
      <c r="AD35792" s="77"/>
    </row>
    <row r="35793" spans="16:30" ht="4.5" customHeight="1" x14ac:dyDescent="0.2">
      <c r="P35793" s="75"/>
      <c r="Q35793" s="75"/>
      <c r="W35793" s="75"/>
      <c r="AD35793" s="77"/>
    </row>
    <row r="35794" spans="16:30" ht="4.5" customHeight="1" x14ac:dyDescent="0.2">
      <c r="P35794" s="75"/>
      <c r="Q35794" s="75"/>
      <c r="W35794" s="75"/>
      <c r="AD35794" s="77"/>
    </row>
    <row r="35795" spans="16:30" ht="4.5" customHeight="1" x14ac:dyDescent="0.2">
      <c r="P35795" s="75"/>
      <c r="Q35795" s="75"/>
      <c r="W35795" s="75"/>
      <c r="AD35795" s="77"/>
    </row>
    <row r="35796" spans="16:30" ht="4.5" customHeight="1" x14ac:dyDescent="0.2">
      <c r="P35796" s="75"/>
      <c r="Q35796" s="75"/>
      <c r="W35796" s="75"/>
      <c r="AD35796" s="77"/>
    </row>
    <row r="35797" spans="16:30" ht="4.5" customHeight="1" x14ac:dyDescent="0.2">
      <c r="P35797" s="75"/>
      <c r="Q35797" s="75"/>
      <c r="W35797" s="75"/>
      <c r="AD35797" s="77"/>
    </row>
    <row r="35798" spans="16:30" ht="4.5" customHeight="1" x14ac:dyDescent="0.2">
      <c r="P35798" s="75"/>
      <c r="Q35798" s="75"/>
      <c r="W35798" s="75"/>
      <c r="AD35798" s="77"/>
    </row>
    <row r="35799" spans="16:30" ht="4.5" customHeight="1" x14ac:dyDescent="0.2">
      <c r="P35799" s="75"/>
      <c r="Q35799" s="75"/>
      <c r="W35799" s="75"/>
      <c r="AD35799" s="77"/>
    </row>
    <row r="35800" spans="16:30" ht="4.5" customHeight="1" x14ac:dyDescent="0.2">
      <c r="P35800" s="75"/>
      <c r="Q35800" s="75"/>
      <c r="W35800" s="75"/>
      <c r="AD35800" s="77"/>
    </row>
    <row r="35801" spans="16:30" ht="4.5" customHeight="1" x14ac:dyDescent="0.2">
      <c r="P35801" s="75"/>
      <c r="Q35801" s="75"/>
      <c r="W35801" s="75"/>
      <c r="AD35801" s="77"/>
    </row>
    <row r="35802" spans="16:30" ht="4.5" customHeight="1" x14ac:dyDescent="0.2">
      <c r="P35802" s="75"/>
      <c r="Q35802" s="75"/>
      <c r="W35802" s="75"/>
      <c r="AD35802" s="77"/>
    </row>
    <row r="35803" spans="16:30" ht="4.5" customHeight="1" x14ac:dyDescent="0.2">
      <c r="P35803" s="75"/>
      <c r="Q35803" s="75"/>
      <c r="W35803" s="75"/>
      <c r="AD35803" s="77"/>
    </row>
    <row r="35804" spans="16:30" ht="4.5" customHeight="1" x14ac:dyDescent="0.2">
      <c r="P35804" s="75"/>
      <c r="Q35804" s="75"/>
      <c r="W35804" s="75"/>
      <c r="AD35804" s="77"/>
    </row>
    <row r="35805" spans="16:30" ht="4.5" customHeight="1" x14ac:dyDescent="0.2">
      <c r="P35805" s="75"/>
      <c r="Q35805" s="75"/>
      <c r="W35805" s="75"/>
      <c r="AD35805" s="77"/>
    </row>
    <row r="35806" spans="16:30" ht="4.5" customHeight="1" x14ac:dyDescent="0.2">
      <c r="P35806" s="75"/>
      <c r="Q35806" s="75"/>
      <c r="W35806" s="75"/>
      <c r="AD35806" s="77"/>
    </row>
    <row r="35807" spans="16:30" ht="4.5" customHeight="1" x14ac:dyDescent="0.2">
      <c r="P35807" s="75"/>
      <c r="Q35807" s="75"/>
      <c r="W35807" s="75"/>
      <c r="AD35807" s="77"/>
    </row>
    <row r="35808" spans="16:30" ht="4.5" customHeight="1" x14ac:dyDescent="0.2">
      <c r="P35808" s="75"/>
      <c r="Q35808" s="75"/>
      <c r="W35808" s="75"/>
      <c r="AD35808" s="77"/>
    </row>
    <row r="35809" spans="16:30" ht="4.5" customHeight="1" x14ac:dyDescent="0.2">
      <c r="P35809" s="75"/>
      <c r="Q35809" s="75"/>
      <c r="W35809" s="75"/>
      <c r="AD35809" s="77"/>
    </row>
    <row r="35810" spans="16:30" ht="4.5" customHeight="1" x14ac:dyDescent="0.2">
      <c r="P35810" s="75"/>
      <c r="Q35810" s="75"/>
      <c r="W35810" s="75"/>
      <c r="AD35810" s="77"/>
    </row>
    <row r="35811" spans="16:30" ht="4.5" customHeight="1" x14ac:dyDescent="0.2">
      <c r="P35811" s="75"/>
      <c r="Q35811" s="75"/>
      <c r="W35811" s="75"/>
      <c r="AD35811" s="77"/>
    </row>
    <row r="35812" spans="16:30" ht="4.5" customHeight="1" x14ac:dyDescent="0.2">
      <c r="P35812" s="75"/>
      <c r="Q35812" s="75"/>
      <c r="W35812" s="75"/>
      <c r="AD35812" s="77"/>
    </row>
    <row r="35813" spans="16:30" ht="4.5" customHeight="1" x14ac:dyDescent="0.2">
      <c r="P35813" s="75"/>
      <c r="Q35813" s="75"/>
      <c r="W35813" s="75"/>
      <c r="AD35813" s="77"/>
    </row>
    <row r="35814" spans="16:30" ht="4.5" customHeight="1" x14ac:dyDescent="0.2">
      <c r="P35814" s="75"/>
      <c r="Q35814" s="75"/>
      <c r="W35814" s="75"/>
      <c r="AD35814" s="77"/>
    </row>
    <row r="35815" spans="16:30" ht="4.5" customHeight="1" x14ac:dyDescent="0.2">
      <c r="P35815" s="75"/>
      <c r="Q35815" s="75"/>
      <c r="W35815" s="75"/>
      <c r="AD35815" s="77"/>
    </row>
    <row r="35816" spans="16:30" ht="4.5" customHeight="1" x14ac:dyDescent="0.2">
      <c r="P35816" s="75"/>
      <c r="Q35816" s="75"/>
      <c r="W35816" s="75"/>
      <c r="AD35816" s="77"/>
    </row>
    <row r="35817" spans="16:30" ht="4.5" customHeight="1" x14ac:dyDescent="0.2">
      <c r="P35817" s="75"/>
      <c r="Q35817" s="75"/>
      <c r="W35817" s="75"/>
      <c r="AD35817" s="77"/>
    </row>
    <row r="35818" spans="16:30" ht="4.5" customHeight="1" x14ac:dyDescent="0.2">
      <c r="P35818" s="75"/>
      <c r="Q35818" s="75"/>
      <c r="W35818" s="75"/>
      <c r="AD35818" s="77"/>
    </row>
    <row r="35819" spans="16:30" ht="4.5" customHeight="1" x14ac:dyDescent="0.2">
      <c r="P35819" s="75"/>
      <c r="Q35819" s="75"/>
      <c r="W35819" s="75"/>
      <c r="AD35819" s="77"/>
    </row>
    <row r="35820" spans="16:30" ht="4.5" customHeight="1" x14ac:dyDescent="0.2">
      <c r="P35820" s="75"/>
      <c r="Q35820" s="75"/>
      <c r="W35820" s="75"/>
      <c r="AD35820" s="77"/>
    </row>
    <row r="35821" spans="16:30" ht="4.5" customHeight="1" x14ac:dyDescent="0.2">
      <c r="P35821" s="75"/>
      <c r="Q35821" s="75"/>
      <c r="W35821" s="75"/>
      <c r="AD35821" s="77"/>
    </row>
    <row r="35822" spans="16:30" ht="4.5" customHeight="1" x14ac:dyDescent="0.2">
      <c r="P35822" s="75"/>
      <c r="Q35822" s="75"/>
      <c r="W35822" s="75"/>
      <c r="AD35822" s="77"/>
    </row>
    <row r="35823" spans="16:30" ht="4.5" customHeight="1" x14ac:dyDescent="0.2">
      <c r="P35823" s="75"/>
      <c r="Q35823" s="75"/>
      <c r="W35823" s="75"/>
      <c r="AD35823" s="77"/>
    </row>
    <row r="35824" spans="16:30" ht="4.5" customHeight="1" x14ac:dyDescent="0.2">
      <c r="P35824" s="75"/>
      <c r="Q35824" s="75"/>
      <c r="W35824" s="75"/>
      <c r="AD35824" s="77"/>
    </row>
    <row r="35825" spans="16:30" ht="4.5" customHeight="1" x14ac:dyDescent="0.2">
      <c r="P35825" s="75"/>
      <c r="Q35825" s="75"/>
      <c r="W35825" s="75"/>
      <c r="AD35825" s="77"/>
    </row>
    <row r="35826" spans="16:30" ht="4.5" customHeight="1" x14ac:dyDescent="0.2">
      <c r="P35826" s="75"/>
      <c r="Q35826" s="75"/>
      <c r="W35826" s="75"/>
      <c r="AD35826" s="77"/>
    </row>
    <row r="35827" spans="16:30" ht="4.5" customHeight="1" x14ac:dyDescent="0.2">
      <c r="P35827" s="75"/>
      <c r="Q35827" s="75"/>
      <c r="W35827" s="75"/>
      <c r="AD35827" s="77"/>
    </row>
    <row r="35828" spans="16:30" ht="4.5" customHeight="1" x14ac:dyDescent="0.2">
      <c r="P35828" s="75"/>
      <c r="Q35828" s="75"/>
      <c r="W35828" s="75"/>
      <c r="AD35828" s="77"/>
    </row>
    <row r="35829" spans="16:30" ht="4.5" customHeight="1" x14ac:dyDescent="0.2">
      <c r="P35829" s="75"/>
      <c r="Q35829" s="75"/>
      <c r="W35829" s="75"/>
      <c r="AD35829" s="77"/>
    </row>
    <row r="35830" spans="16:30" ht="4.5" customHeight="1" x14ac:dyDescent="0.2">
      <c r="P35830" s="75"/>
      <c r="Q35830" s="75"/>
      <c r="W35830" s="75"/>
      <c r="AD35830" s="77"/>
    </row>
    <row r="35831" spans="16:30" ht="4.5" customHeight="1" x14ac:dyDescent="0.2">
      <c r="P35831" s="75"/>
      <c r="Q35831" s="75"/>
      <c r="W35831" s="75"/>
      <c r="AD35831" s="77"/>
    </row>
    <row r="35832" spans="16:30" ht="4.5" customHeight="1" x14ac:dyDescent="0.2">
      <c r="P35832" s="75"/>
      <c r="Q35832" s="75"/>
      <c r="W35832" s="75"/>
      <c r="AD35832" s="77"/>
    </row>
    <row r="35833" spans="16:30" ht="4.5" customHeight="1" x14ac:dyDescent="0.2">
      <c r="P35833" s="75"/>
      <c r="Q35833" s="75"/>
      <c r="W35833" s="75"/>
      <c r="AD35833" s="77"/>
    </row>
    <row r="35834" spans="16:30" ht="4.5" customHeight="1" x14ac:dyDescent="0.2">
      <c r="P35834" s="75"/>
      <c r="Q35834" s="75"/>
      <c r="W35834" s="75"/>
      <c r="AD35834" s="77"/>
    </row>
    <row r="35835" spans="16:30" ht="4.5" customHeight="1" x14ac:dyDescent="0.2">
      <c r="P35835" s="75"/>
      <c r="Q35835" s="75"/>
      <c r="W35835" s="75"/>
      <c r="AD35835" s="77"/>
    </row>
    <row r="35836" spans="16:30" ht="4.5" customHeight="1" x14ac:dyDescent="0.2">
      <c r="P35836" s="75"/>
      <c r="Q35836" s="75"/>
      <c r="W35836" s="75"/>
      <c r="AD35836" s="77"/>
    </row>
    <row r="35837" spans="16:30" ht="4.5" customHeight="1" x14ac:dyDescent="0.2">
      <c r="P35837" s="75"/>
      <c r="Q35837" s="75"/>
      <c r="W35837" s="75"/>
      <c r="AD35837" s="77"/>
    </row>
    <row r="35838" spans="16:30" ht="4.5" customHeight="1" x14ac:dyDescent="0.2">
      <c r="P35838" s="75"/>
      <c r="Q35838" s="75"/>
      <c r="W35838" s="75"/>
      <c r="AD35838" s="77"/>
    </row>
    <row r="35839" spans="16:30" ht="4.5" customHeight="1" x14ac:dyDescent="0.2">
      <c r="P35839" s="75"/>
      <c r="Q35839" s="75"/>
      <c r="W35839" s="75"/>
      <c r="AD35839" s="77"/>
    </row>
    <row r="35840" spans="16:30" ht="4.5" customHeight="1" x14ac:dyDescent="0.2">
      <c r="P35840" s="75"/>
      <c r="Q35840" s="75"/>
      <c r="W35840" s="75"/>
      <c r="AD35840" s="77"/>
    </row>
    <row r="35841" spans="16:30" ht="4.5" customHeight="1" x14ac:dyDescent="0.2">
      <c r="P35841" s="75"/>
      <c r="Q35841" s="75"/>
      <c r="W35841" s="75"/>
      <c r="AD35841" s="77"/>
    </row>
    <row r="35842" spans="16:30" ht="4.5" customHeight="1" x14ac:dyDescent="0.2">
      <c r="P35842" s="75"/>
      <c r="Q35842" s="75"/>
      <c r="W35842" s="75"/>
      <c r="AD35842" s="77"/>
    </row>
    <row r="35843" spans="16:30" ht="4.5" customHeight="1" x14ac:dyDescent="0.2">
      <c r="P35843" s="75"/>
      <c r="Q35843" s="75"/>
      <c r="W35843" s="75"/>
      <c r="AD35843" s="77"/>
    </row>
    <row r="35844" spans="16:30" ht="4.5" customHeight="1" x14ac:dyDescent="0.2">
      <c r="P35844" s="75"/>
      <c r="Q35844" s="75"/>
      <c r="W35844" s="75"/>
      <c r="AD35844" s="77"/>
    </row>
    <row r="35845" spans="16:30" ht="4.5" customHeight="1" x14ac:dyDescent="0.2">
      <c r="P35845" s="75"/>
      <c r="Q35845" s="75"/>
      <c r="W35845" s="75"/>
      <c r="AD35845" s="77"/>
    </row>
    <row r="35846" spans="16:30" ht="4.5" customHeight="1" x14ac:dyDescent="0.2">
      <c r="P35846" s="75"/>
      <c r="Q35846" s="75"/>
      <c r="W35846" s="75"/>
      <c r="AD35846" s="77"/>
    </row>
    <row r="35847" spans="16:30" ht="4.5" customHeight="1" x14ac:dyDescent="0.2">
      <c r="P35847" s="75"/>
      <c r="Q35847" s="75"/>
      <c r="W35847" s="75"/>
      <c r="AD35847" s="77"/>
    </row>
    <row r="35848" spans="16:30" ht="4.5" customHeight="1" x14ac:dyDescent="0.2">
      <c r="P35848" s="75"/>
      <c r="Q35848" s="75"/>
      <c r="W35848" s="75"/>
      <c r="AD35848" s="77"/>
    </row>
    <row r="35849" spans="16:30" ht="4.5" customHeight="1" x14ac:dyDescent="0.2">
      <c r="P35849" s="75"/>
      <c r="Q35849" s="75"/>
      <c r="W35849" s="75"/>
      <c r="AD35849" s="77"/>
    </row>
    <row r="35850" spans="16:30" ht="4.5" customHeight="1" x14ac:dyDescent="0.2">
      <c r="P35850" s="75"/>
      <c r="Q35850" s="75"/>
      <c r="W35850" s="75"/>
      <c r="AD35850" s="77"/>
    </row>
    <row r="35851" spans="16:30" ht="4.5" customHeight="1" x14ac:dyDescent="0.2">
      <c r="P35851" s="75"/>
      <c r="Q35851" s="75"/>
      <c r="W35851" s="75"/>
      <c r="AD35851" s="77"/>
    </row>
    <row r="35852" spans="16:30" ht="4.5" customHeight="1" x14ac:dyDescent="0.2">
      <c r="P35852" s="75"/>
      <c r="Q35852" s="75"/>
      <c r="W35852" s="75"/>
      <c r="AD35852" s="77"/>
    </row>
    <row r="35853" spans="16:30" ht="4.5" customHeight="1" x14ac:dyDescent="0.2">
      <c r="P35853" s="75"/>
      <c r="Q35853" s="75"/>
      <c r="W35853" s="75"/>
      <c r="AD35853" s="77"/>
    </row>
    <row r="35854" spans="16:30" ht="4.5" customHeight="1" x14ac:dyDescent="0.2">
      <c r="P35854" s="75"/>
      <c r="Q35854" s="75"/>
      <c r="W35854" s="75"/>
      <c r="AD35854" s="77"/>
    </row>
    <row r="35855" spans="16:30" ht="4.5" customHeight="1" x14ac:dyDescent="0.2">
      <c r="P35855" s="75"/>
      <c r="Q35855" s="75"/>
      <c r="W35855" s="75"/>
      <c r="AD35855" s="77"/>
    </row>
    <row r="35856" spans="16:30" ht="4.5" customHeight="1" x14ac:dyDescent="0.2">
      <c r="P35856" s="75"/>
      <c r="Q35856" s="75"/>
      <c r="W35856" s="75"/>
      <c r="AD35856" s="77"/>
    </row>
    <row r="35857" spans="16:30" ht="4.5" customHeight="1" x14ac:dyDescent="0.2">
      <c r="P35857" s="75"/>
      <c r="Q35857" s="75"/>
      <c r="W35857" s="75"/>
      <c r="AD35857" s="77"/>
    </row>
    <row r="35858" spans="16:30" ht="4.5" customHeight="1" x14ac:dyDescent="0.2">
      <c r="P35858" s="75"/>
      <c r="Q35858" s="75"/>
      <c r="W35858" s="75"/>
      <c r="AD35858" s="77"/>
    </row>
    <row r="35859" spans="16:30" ht="4.5" customHeight="1" x14ac:dyDescent="0.2">
      <c r="P35859" s="75"/>
      <c r="Q35859" s="75"/>
      <c r="W35859" s="75"/>
      <c r="AD35859" s="77"/>
    </row>
    <row r="35860" spans="16:30" ht="4.5" customHeight="1" x14ac:dyDescent="0.2">
      <c r="P35860" s="75"/>
      <c r="Q35860" s="75"/>
      <c r="W35860" s="75"/>
      <c r="AD35860" s="77"/>
    </row>
    <row r="35861" spans="16:30" ht="4.5" customHeight="1" x14ac:dyDescent="0.2">
      <c r="P35861" s="75"/>
      <c r="Q35861" s="75"/>
      <c r="W35861" s="75"/>
      <c r="AD35861" s="77"/>
    </row>
    <row r="35862" spans="16:30" ht="4.5" customHeight="1" x14ac:dyDescent="0.2">
      <c r="P35862" s="75"/>
      <c r="Q35862" s="75"/>
      <c r="W35862" s="75"/>
      <c r="AD35862" s="77"/>
    </row>
    <row r="35863" spans="16:30" ht="4.5" customHeight="1" x14ac:dyDescent="0.2">
      <c r="P35863" s="75"/>
      <c r="Q35863" s="75"/>
      <c r="W35863" s="75"/>
      <c r="AD35863" s="77"/>
    </row>
    <row r="35864" spans="16:30" ht="4.5" customHeight="1" x14ac:dyDescent="0.2">
      <c r="P35864" s="75"/>
      <c r="Q35864" s="75"/>
      <c r="W35864" s="75"/>
      <c r="AD35864" s="77"/>
    </row>
    <row r="35865" spans="16:30" ht="4.5" customHeight="1" x14ac:dyDescent="0.2">
      <c r="P35865" s="75"/>
      <c r="Q35865" s="75"/>
      <c r="W35865" s="75"/>
      <c r="AD35865" s="77"/>
    </row>
    <row r="35866" spans="16:30" ht="4.5" customHeight="1" x14ac:dyDescent="0.2">
      <c r="P35866" s="75"/>
      <c r="Q35866" s="75"/>
      <c r="W35866" s="75"/>
      <c r="AD35866" s="77"/>
    </row>
    <row r="35867" spans="16:30" ht="4.5" customHeight="1" x14ac:dyDescent="0.2">
      <c r="P35867" s="75"/>
      <c r="Q35867" s="75"/>
      <c r="W35867" s="75"/>
      <c r="AD35867" s="77"/>
    </row>
    <row r="35868" spans="16:30" ht="4.5" customHeight="1" x14ac:dyDescent="0.2">
      <c r="P35868" s="75"/>
      <c r="Q35868" s="75"/>
      <c r="W35868" s="75"/>
      <c r="AD35868" s="77"/>
    </row>
    <row r="35869" spans="16:30" ht="4.5" customHeight="1" x14ac:dyDescent="0.2">
      <c r="P35869" s="75"/>
      <c r="Q35869" s="75"/>
      <c r="W35869" s="75"/>
      <c r="AD35869" s="77"/>
    </row>
    <row r="35870" spans="16:30" ht="4.5" customHeight="1" x14ac:dyDescent="0.2">
      <c r="P35870" s="75"/>
      <c r="Q35870" s="75"/>
      <c r="W35870" s="75"/>
      <c r="AD35870" s="77"/>
    </row>
    <row r="35871" spans="16:30" ht="4.5" customHeight="1" x14ac:dyDescent="0.2">
      <c r="P35871" s="75"/>
      <c r="Q35871" s="75"/>
      <c r="W35871" s="75"/>
      <c r="AD35871" s="77"/>
    </row>
    <row r="35872" spans="16:30" ht="4.5" customHeight="1" x14ac:dyDescent="0.2">
      <c r="P35872" s="75"/>
      <c r="Q35872" s="75"/>
      <c r="W35872" s="75"/>
      <c r="AD35872" s="77"/>
    </row>
    <row r="35873" spans="16:30" ht="4.5" customHeight="1" x14ac:dyDescent="0.2">
      <c r="P35873" s="75"/>
      <c r="Q35873" s="75"/>
      <c r="W35873" s="75"/>
      <c r="AD35873" s="77"/>
    </row>
    <row r="35874" spans="16:30" ht="4.5" customHeight="1" x14ac:dyDescent="0.2">
      <c r="P35874" s="75"/>
      <c r="Q35874" s="75"/>
      <c r="W35874" s="75"/>
      <c r="AD35874" s="77"/>
    </row>
    <row r="35875" spans="16:30" ht="4.5" customHeight="1" x14ac:dyDescent="0.2">
      <c r="P35875" s="75"/>
      <c r="Q35875" s="75"/>
      <c r="W35875" s="75"/>
      <c r="AD35875" s="77"/>
    </row>
    <row r="35876" spans="16:30" ht="4.5" customHeight="1" x14ac:dyDescent="0.2">
      <c r="P35876" s="75"/>
      <c r="Q35876" s="75"/>
      <c r="W35876" s="75"/>
      <c r="AD35876" s="77"/>
    </row>
    <row r="35877" spans="16:30" ht="4.5" customHeight="1" x14ac:dyDescent="0.2">
      <c r="P35877" s="75"/>
      <c r="Q35877" s="75"/>
      <c r="W35877" s="75"/>
      <c r="AD35877" s="77"/>
    </row>
    <row r="35878" spans="16:30" ht="4.5" customHeight="1" x14ac:dyDescent="0.2">
      <c r="P35878" s="75"/>
      <c r="Q35878" s="75"/>
      <c r="W35878" s="75"/>
      <c r="AD35878" s="77"/>
    </row>
    <row r="35879" spans="16:30" ht="4.5" customHeight="1" x14ac:dyDescent="0.2">
      <c r="P35879" s="75"/>
      <c r="Q35879" s="75"/>
      <c r="W35879" s="75"/>
      <c r="AD35879" s="77"/>
    </row>
    <row r="35880" spans="16:30" ht="4.5" customHeight="1" x14ac:dyDescent="0.2">
      <c r="P35880" s="75"/>
      <c r="Q35880" s="75"/>
      <c r="W35880" s="75"/>
      <c r="AD35880" s="77"/>
    </row>
    <row r="35881" spans="16:30" ht="4.5" customHeight="1" x14ac:dyDescent="0.2">
      <c r="P35881" s="75"/>
      <c r="Q35881" s="75"/>
      <c r="W35881" s="75"/>
      <c r="AD35881" s="77"/>
    </row>
    <row r="35882" spans="16:30" ht="4.5" customHeight="1" x14ac:dyDescent="0.2">
      <c r="P35882" s="75"/>
      <c r="Q35882" s="75"/>
      <c r="W35882" s="75"/>
      <c r="AD35882" s="77"/>
    </row>
    <row r="35883" spans="16:30" ht="4.5" customHeight="1" x14ac:dyDescent="0.2">
      <c r="P35883" s="75"/>
      <c r="Q35883" s="75"/>
      <c r="W35883" s="75"/>
      <c r="AD35883" s="77"/>
    </row>
    <row r="35884" spans="16:30" ht="4.5" customHeight="1" x14ac:dyDescent="0.2">
      <c r="P35884" s="75"/>
      <c r="Q35884" s="75"/>
      <c r="W35884" s="75"/>
      <c r="AD35884" s="77"/>
    </row>
    <row r="35885" spans="16:30" ht="4.5" customHeight="1" x14ac:dyDescent="0.2">
      <c r="P35885" s="75"/>
      <c r="Q35885" s="75"/>
      <c r="W35885" s="75"/>
      <c r="AD35885" s="77"/>
    </row>
    <row r="35886" spans="16:30" ht="4.5" customHeight="1" x14ac:dyDescent="0.2">
      <c r="P35886" s="75"/>
      <c r="Q35886" s="75"/>
      <c r="W35886" s="75"/>
      <c r="AD35886" s="77"/>
    </row>
    <row r="35887" spans="16:30" ht="4.5" customHeight="1" x14ac:dyDescent="0.2">
      <c r="P35887" s="75"/>
      <c r="Q35887" s="75"/>
      <c r="W35887" s="75"/>
      <c r="AD35887" s="77"/>
    </row>
    <row r="35888" spans="16:30" ht="4.5" customHeight="1" x14ac:dyDescent="0.2">
      <c r="P35888" s="75"/>
      <c r="Q35888" s="75"/>
      <c r="W35888" s="75"/>
      <c r="AD35888" s="77"/>
    </row>
    <row r="35889" spans="16:30" ht="4.5" customHeight="1" x14ac:dyDescent="0.2">
      <c r="P35889" s="75"/>
      <c r="Q35889" s="75"/>
      <c r="W35889" s="75"/>
      <c r="AD35889" s="77"/>
    </row>
    <row r="35890" spans="16:30" ht="4.5" customHeight="1" x14ac:dyDescent="0.2">
      <c r="P35890" s="75"/>
      <c r="Q35890" s="75"/>
      <c r="W35890" s="75"/>
      <c r="AD35890" s="77"/>
    </row>
    <row r="35891" spans="16:30" ht="4.5" customHeight="1" x14ac:dyDescent="0.2">
      <c r="P35891" s="75"/>
      <c r="Q35891" s="75"/>
      <c r="W35891" s="75"/>
      <c r="AD35891" s="77"/>
    </row>
    <row r="35892" spans="16:30" ht="4.5" customHeight="1" x14ac:dyDescent="0.2">
      <c r="P35892" s="75"/>
      <c r="Q35892" s="75"/>
      <c r="W35892" s="75"/>
      <c r="AD35892" s="77"/>
    </row>
    <row r="35893" spans="16:30" ht="4.5" customHeight="1" x14ac:dyDescent="0.2">
      <c r="P35893" s="75"/>
      <c r="Q35893" s="75"/>
      <c r="W35893" s="75"/>
      <c r="AD35893" s="77"/>
    </row>
    <row r="35894" spans="16:30" ht="4.5" customHeight="1" x14ac:dyDescent="0.2">
      <c r="P35894" s="75"/>
      <c r="Q35894" s="75"/>
      <c r="W35894" s="75"/>
      <c r="AD35894" s="77"/>
    </row>
    <row r="35895" spans="16:30" ht="4.5" customHeight="1" x14ac:dyDescent="0.2">
      <c r="P35895" s="75"/>
      <c r="Q35895" s="75"/>
      <c r="W35895" s="75"/>
      <c r="AD35895" s="77"/>
    </row>
    <row r="35896" spans="16:30" ht="4.5" customHeight="1" x14ac:dyDescent="0.2">
      <c r="P35896" s="75"/>
      <c r="Q35896" s="75"/>
      <c r="W35896" s="75"/>
      <c r="AD35896" s="77"/>
    </row>
    <row r="35897" spans="16:30" ht="4.5" customHeight="1" x14ac:dyDescent="0.2">
      <c r="P35897" s="75"/>
      <c r="Q35897" s="75"/>
      <c r="W35897" s="75"/>
      <c r="AD35897" s="77"/>
    </row>
    <row r="35898" spans="16:30" ht="4.5" customHeight="1" x14ac:dyDescent="0.2">
      <c r="P35898" s="75"/>
      <c r="Q35898" s="75"/>
      <c r="W35898" s="75"/>
      <c r="AD35898" s="77"/>
    </row>
    <row r="35899" spans="16:30" ht="4.5" customHeight="1" x14ac:dyDescent="0.2">
      <c r="P35899" s="75"/>
      <c r="Q35899" s="75"/>
      <c r="W35899" s="75"/>
      <c r="AD35899" s="77"/>
    </row>
    <row r="35900" spans="16:30" ht="4.5" customHeight="1" x14ac:dyDescent="0.2">
      <c r="P35900" s="75"/>
      <c r="Q35900" s="75"/>
      <c r="W35900" s="75"/>
      <c r="AD35900" s="77"/>
    </row>
    <row r="35901" spans="16:30" ht="4.5" customHeight="1" x14ac:dyDescent="0.2">
      <c r="P35901" s="75"/>
      <c r="Q35901" s="75"/>
      <c r="W35901" s="75"/>
      <c r="AD35901" s="77"/>
    </row>
    <row r="35902" spans="16:30" ht="4.5" customHeight="1" x14ac:dyDescent="0.2">
      <c r="P35902" s="75"/>
      <c r="Q35902" s="75"/>
      <c r="W35902" s="75"/>
      <c r="AD35902" s="77"/>
    </row>
    <row r="35903" spans="16:30" ht="4.5" customHeight="1" x14ac:dyDescent="0.2">
      <c r="P35903" s="75"/>
      <c r="Q35903" s="75"/>
      <c r="W35903" s="75"/>
      <c r="AD35903" s="77"/>
    </row>
    <row r="35904" spans="16:30" ht="4.5" customHeight="1" x14ac:dyDescent="0.2">
      <c r="P35904" s="75"/>
      <c r="Q35904" s="75"/>
      <c r="W35904" s="75"/>
      <c r="AD35904" s="77"/>
    </row>
    <row r="35905" spans="16:30" ht="4.5" customHeight="1" x14ac:dyDescent="0.2">
      <c r="P35905" s="75"/>
      <c r="Q35905" s="75"/>
      <c r="W35905" s="75"/>
      <c r="AD35905" s="77"/>
    </row>
    <row r="35906" spans="16:30" ht="4.5" customHeight="1" x14ac:dyDescent="0.2">
      <c r="P35906" s="75"/>
      <c r="Q35906" s="75"/>
      <c r="W35906" s="75"/>
      <c r="AD35906" s="77"/>
    </row>
    <row r="35907" spans="16:30" ht="4.5" customHeight="1" x14ac:dyDescent="0.2">
      <c r="P35907" s="75"/>
      <c r="Q35907" s="75"/>
      <c r="W35907" s="75"/>
      <c r="AD35907" s="77"/>
    </row>
    <row r="35908" spans="16:30" ht="4.5" customHeight="1" x14ac:dyDescent="0.2">
      <c r="P35908" s="75"/>
      <c r="Q35908" s="75"/>
      <c r="W35908" s="75"/>
      <c r="AD35908" s="77"/>
    </row>
    <row r="35909" spans="16:30" ht="4.5" customHeight="1" x14ac:dyDescent="0.2">
      <c r="P35909" s="75"/>
      <c r="Q35909" s="75"/>
      <c r="W35909" s="75"/>
      <c r="AD35909" s="77"/>
    </row>
    <row r="35910" spans="16:30" ht="4.5" customHeight="1" x14ac:dyDescent="0.2">
      <c r="P35910" s="75"/>
      <c r="Q35910" s="75"/>
      <c r="W35910" s="75"/>
      <c r="AD35910" s="77"/>
    </row>
    <row r="35911" spans="16:30" ht="4.5" customHeight="1" x14ac:dyDescent="0.2">
      <c r="P35911" s="75"/>
      <c r="Q35911" s="75"/>
      <c r="W35911" s="75"/>
      <c r="AD35911" s="77"/>
    </row>
    <row r="35912" spans="16:30" ht="4.5" customHeight="1" x14ac:dyDescent="0.2">
      <c r="P35912" s="75"/>
      <c r="Q35912" s="75"/>
      <c r="W35912" s="75"/>
      <c r="AD35912" s="77"/>
    </row>
    <row r="35913" spans="16:30" ht="4.5" customHeight="1" x14ac:dyDescent="0.2">
      <c r="P35913" s="75"/>
      <c r="Q35913" s="75"/>
      <c r="W35913" s="75"/>
      <c r="AD35913" s="77"/>
    </row>
    <row r="35914" spans="16:30" ht="4.5" customHeight="1" x14ac:dyDescent="0.2">
      <c r="P35914" s="75"/>
      <c r="Q35914" s="75"/>
      <c r="W35914" s="75"/>
      <c r="AD35914" s="77"/>
    </row>
    <row r="35915" spans="16:30" ht="4.5" customHeight="1" x14ac:dyDescent="0.2">
      <c r="P35915" s="75"/>
      <c r="Q35915" s="75"/>
      <c r="W35915" s="75"/>
      <c r="AD35915" s="77"/>
    </row>
    <row r="35916" spans="16:30" ht="4.5" customHeight="1" x14ac:dyDescent="0.2">
      <c r="P35916" s="75"/>
      <c r="Q35916" s="75"/>
      <c r="W35916" s="75"/>
      <c r="AD35916" s="77"/>
    </row>
    <row r="35917" spans="16:30" ht="4.5" customHeight="1" x14ac:dyDescent="0.2">
      <c r="P35917" s="75"/>
      <c r="Q35917" s="75"/>
      <c r="W35917" s="75"/>
      <c r="AD35917" s="77"/>
    </row>
    <row r="35918" spans="16:30" ht="4.5" customHeight="1" x14ac:dyDescent="0.2">
      <c r="P35918" s="75"/>
      <c r="Q35918" s="75"/>
      <c r="W35918" s="75"/>
      <c r="AD35918" s="77"/>
    </row>
    <row r="35919" spans="16:30" ht="4.5" customHeight="1" x14ac:dyDescent="0.2">
      <c r="P35919" s="75"/>
      <c r="Q35919" s="75"/>
      <c r="W35919" s="75"/>
      <c r="AD35919" s="77"/>
    </row>
    <row r="35920" spans="16:30" ht="4.5" customHeight="1" x14ac:dyDescent="0.2">
      <c r="P35920" s="75"/>
      <c r="Q35920" s="75"/>
      <c r="W35920" s="75"/>
      <c r="AD35920" s="77"/>
    </row>
    <row r="35921" spans="16:30" ht="4.5" customHeight="1" x14ac:dyDescent="0.2">
      <c r="P35921" s="75"/>
      <c r="Q35921" s="75"/>
      <c r="W35921" s="75"/>
      <c r="AD35921" s="77"/>
    </row>
    <row r="35922" spans="16:30" ht="4.5" customHeight="1" x14ac:dyDescent="0.2">
      <c r="P35922" s="75"/>
      <c r="Q35922" s="75"/>
      <c r="W35922" s="75"/>
      <c r="AD35922" s="77"/>
    </row>
    <row r="35923" spans="16:30" ht="4.5" customHeight="1" x14ac:dyDescent="0.2">
      <c r="P35923" s="75"/>
      <c r="Q35923" s="75"/>
      <c r="W35923" s="75"/>
      <c r="AD35923" s="77"/>
    </row>
    <row r="35924" spans="16:30" ht="4.5" customHeight="1" x14ac:dyDescent="0.2">
      <c r="P35924" s="75"/>
      <c r="Q35924" s="75"/>
      <c r="W35924" s="75"/>
      <c r="AD35924" s="77"/>
    </row>
    <row r="35925" spans="16:30" ht="4.5" customHeight="1" x14ac:dyDescent="0.2">
      <c r="P35925" s="75"/>
      <c r="Q35925" s="75"/>
      <c r="W35925" s="75"/>
      <c r="AD35925" s="77"/>
    </row>
    <row r="35926" spans="16:30" ht="4.5" customHeight="1" x14ac:dyDescent="0.2">
      <c r="P35926" s="75"/>
      <c r="Q35926" s="75"/>
      <c r="W35926" s="75"/>
      <c r="AD35926" s="77"/>
    </row>
    <row r="35927" spans="16:30" ht="4.5" customHeight="1" x14ac:dyDescent="0.2">
      <c r="P35927" s="75"/>
      <c r="Q35927" s="75"/>
      <c r="W35927" s="75"/>
      <c r="AD35927" s="77"/>
    </row>
    <row r="35928" spans="16:30" ht="4.5" customHeight="1" x14ac:dyDescent="0.2">
      <c r="P35928" s="75"/>
      <c r="Q35928" s="75"/>
      <c r="W35928" s="75"/>
      <c r="AD35928" s="77"/>
    </row>
    <row r="35929" spans="16:30" ht="4.5" customHeight="1" x14ac:dyDescent="0.2">
      <c r="P35929" s="75"/>
      <c r="Q35929" s="75"/>
      <c r="W35929" s="75"/>
      <c r="AD35929" s="77"/>
    </row>
    <row r="35930" spans="16:30" ht="4.5" customHeight="1" x14ac:dyDescent="0.2">
      <c r="P35930" s="75"/>
      <c r="Q35930" s="75"/>
      <c r="W35930" s="75"/>
      <c r="AD35930" s="77"/>
    </row>
    <row r="35931" spans="16:30" ht="4.5" customHeight="1" x14ac:dyDescent="0.2">
      <c r="P35931" s="75"/>
      <c r="Q35931" s="75"/>
      <c r="W35931" s="75"/>
      <c r="AD35931" s="77"/>
    </row>
    <row r="35932" spans="16:30" ht="4.5" customHeight="1" x14ac:dyDescent="0.2">
      <c r="P35932" s="75"/>
      <c r="Q35932" s="75"/>
      <c r="W35932" s="75"/>
      <c r="AD35932" s="77"/>
    </row>
    <row r="35933" spans="16:30" ht="4.5" customHeight="1" x14ac:dyDescent="0.2">
      <c r="P35933" s="75"/>
      <c r="Q35933" s="75"/>
      <c r="W35933" s="75"/>
      <c r="AD35933" s="77"/>
    </row>
    <row r="35934" spans="16:30" ht="4.5" customHeight="1" x14ac:dyDescent="0.2">
      <c r="P35934" s="75"/>
      <c r="Q35934" s="75"/>
      <c r="W35934" s="75"/>
      <c r="AD35934" s="77"/>
    </row>
    <row r="35935" spans="16:30" ht="4.5" customHeight="1" x14ac:dyDescent="0.2">
      <c r="P35935" s="75"/>
      <c r="Q35935" s="75"/>
      <c r="W35935" s="75"/>
      <c r="AD35935" s="77"/>
    </row>
    <row r="35936" spans="16:30" ht="4.5" customHeight="1" x14ac:dyDescent="0.2">
      <c r="P35936" s="75"/>
      <c r="Q35936" s="75"/>
      <c r="W35936" s="75"/>
      <c r="AD35936" s="77"/>
    </row>
    <row r="35937" spans="16:30" ht="4.5" customHeight="1" x14ac:dyDescent="0.2">
      <c r="P35937" s="75"/>
      <c r="Q35937" s="75"/>
      <c r="W35937" s="75"/>
      <c r="AD35937" s="77"/>
    </row>
    <row r="35938" spans="16:30" ht="4.5" customHeight="1" x14ac:dyDescent="0.2">
      <c r="P35938" s="75"/>
      <c r="Q35938" s="75"/>
      <c r="W35938" s="75"/>
      <c r="AD35938" s="77"/>
    </row>
    <row r="35939" spans="16:30" ht="4.5" customHeight="1" x14ac:dyDescent="0.2">
      <c r="P35939" s="75"/>
      <c r="Q35939" s="75"/>
      <c r="W35939" s="75"/>
      <c r="AD35939" s="77"/>
    </row>
    <row r="35940" spans="16:30" ht="4.5" customHeight="1" x14ac:dyDescent="0.2">
      <c r="P35940" s="75"/>
      <c r="Q35940" s="75"/>
      <c r="W35940" s="75"/>
      <c r="AD35940" s="77"/>
    </row>
    <row r="35941" spans="16:30" ht="4.5" customHeight="1" x14ac:dyDescent="0.2">
      <c r="P35941" s="75"/>
      <c r="Q35941" s="75"/>
      <c r="W35941" s="75"/>
      <c r="AD35941" s="77"/>
    </row>
    <row r="35942" spans="16:30" ht="4.5" customHeight="1" x14ac:dyDescent="0.2">
      <c r="P35942" s="75"/>
      <c r="Q35942" s="75"/>
      <c r="W35942" s="75"/>
      <c r="AD35942" s="77"/>
    </row>
    <row r="35943" spans="16:30" ht="4.5" customHeight="1" x14ac:dyDescent="0.2">
      <c r="P35943" s="75"/>
      <c r="Q35943" s="75"/>
      <c r="W35943" s="75"/>
      <c r="AD35943" s="77"/>
    </row>
    <row r="35944" spans="16:30" ht="4.5" customHeight="1" x14ac:dyDescent="0.2">
      <c r="P35944" s="75"/>
      <c r="Q35944" s="75"/>
      <c r="W35944" s="75"/>
      <c r="AD35944" s="77"/>
    </row>
    <row r="35945" spans="16:30" ht="4.5" customHeight="1" x14ac:dyDescent="0.2">
      <c r="P35945" s="75"/>
      <c r="Q35945" s="75"/>
      <c r="W35945" s="75"/>
      <c r="AD35945" s="77"/>
    </row>
    <row r="35946" spans="16:30" ht="4.5" customHeight="1" x14ac:dyDescent="0.2">
      <c r="P35946" s="75"/>
      <c r="Q35946" s="75"/>
      <c r="W35946" s="75"/>
      <c r="AD35946" s="77"/>
    </row>
    <row r="35947" spans="16:30" ht="4.5" customHeight="1" x14ac:dyDescent="0.2">
      <c r="P35947" s="75"/>
      <c r="Q35947" s="75"/>
      <c r="W35947" s="75"/>
      <c r="AD35947" s="77"/>
    </row>
    <row r="35948" spans="16:30" ht="4.5" customHeight="1" x14ac:dyDescent="0.2">
      <c r="P35948" s="75"/>
      <c r="Q35948" s="75"/>
      <c r="W35948" s="75"/>
      <c r="AD35948" s="77"/>
    </row>
    <row r="35949" spans="16:30" ht="4.5" customHeight="1" x14ac:dyDescent="0.2">
      <c r="P35949" s="75"/>
      <c r="Q35949" s="75"/>
      <c r="W35949" s="75"/>
      <c r="AD35949" s="77"/>
    </row>
    <row r="35950" spans="16:30" ht="4.5" customHeight="1" x14ac:dyDescent="0.2">
      <c r="P35950" s="75"/>
      <c r="Q35950" s="75"/>
      <c r="W35950" s="75"/>
      <c r="AD35950" s="77"/>
    </row>
    <row r="35951" spans="16:30" ht="4.5" customHeight="1" x14ac:dyDescent="0.2">
      <c r="P35951" s="75"/>
      <c r="Q35951" s="75"/>
      <c r="W35951" s="75"/>
      <c r="AD35951" s="77"/>
    </row>
    <row r="35952" spans="16:30" ht="4.5" customHeight="1" x14ac:dyDescent="0.2">
      <c r="P35952" s="75"/>
      <c r="Q35952" s="75"/>
      <c r="W35952" s="75"/>
      <c r="AD35952" s="77"/>
    </row>
    <row r="35953" spans="16:30" ht="4.5" customHeight="1" x14ac:dyDescent="0.2">
      <c r="P35953" s="75"/>
      <c r="Q35953" s="75"/>
      <c r="W35953" s="75"/>
      <c r="AD35953" s="77"/>
    </row>
    <row r="35954" spans="16:30" ht="4.5" customHeight="1" x14ac:dyDescent="0.2">
      <c r="P35954" s="75"/>
      <c r="Q35954" s="75"/>
      <c r="W35954" s="75"/>
      <c r="AD35954" s="77"/>
    </row>
    <row r="35955" spans="16:30" ht="4.5" customHeight="1" x14ac:dyDescent="0.2">
      <c r="P35955" s="75"/>
      <c r="Q35955" s="75"/>
      <c r="W35955" s="75"/>
      <c r="AD35955" s="77"/>
    </row>
    <row r="35956" spans="16:30" ht="4.5" customHeight="1" x14ac:dyDescent="0.2">
      <c r="P35956" s="75"/>
      <c r="Q35956" s="75"/>
      <c r="W35956" s="75"/>
      <c r="AD35956" s="77"/>
    </row>
    <row r="35957" spans="16:30" ht="4.5" customHeight="1" x14ac:dyDescent="0.2">
      <c r="P35957" s="75"/>
      <c r="Q35957" s="75"/>
      <c r="W35957" s="75"/>
      <c r="AD35957" s="77"/>
    </row>
    <row r="35958" spans="16:30" ht="4.5" customHeight="1" x14ac:dyDescent="0.2">
      <c r="P35958" s="75"/>
      <c r="Q35958" s="75"/>
      <c r="W35958" s="75"/>
      <c r="AD35958" s="77"/>
    </row>
    <row r="35959" spans="16:30" ht="4.5" customHeight="1" x14ac:dyDescent="0.2">
      <c r="P35959" s="75"/>
      <c r="Q35959" s="75"/>
      <c r="W35959" s="75"/>
      <c r="AD35959" s="77"/>
    </row>
    <row r="35960" spans="16:30" ht="4.5" customHeight="1" x14ac:dyDescent="0.2">
      <c r="P35960" s="75"/>
      <c r="Q35960" s="75"/>
      <c r="W35960" s="75"/>
      <c r="AD35960" s="77"/>
    </row>
    <row r="35961" spans="16:30" ht="4.5" customHeight="1" x14ac:dyDescent="0.2">
      <c r="P35961" s="75"/>
      <c r="Q35961" s="75"/>
      <c r="W35961" s="75"/>
      <c r="AD35961" s="77"/>
    </row>
    <row r="35962" spans="16:30" ht="4.5" customHeight="1" x14ac:dyDescent="0.2">
      <c r="P35962" s="75"/>
      <c r="Q35962" s="75"/>
      <c r="W35962" s="75"/>
      <c r="AD35962" s="77"/>
    </row>
    <row r="35963" spans="16:30" ht="4.5" customHeight="1" x14ac:dyDescent="0.2">
      <c r="P35963" s="75"/>
      <c r="Q35963" s="75"/>
      <c r="W35963" s="75"/>
      <c r="AD35963" s="77"/>
    </row>
    <row r="35964" spans="16:30" ht="4.5" customHeight="1" x14ac:dyDescent="0.2">
      <c r="P35964" s="75"/>
      <c r="Q35964" s="75"/>
      <c r="W35964" s="75"/>
      <c r="AD35964" s="77"/>
    </row>
    <row r="35965" spans="16:30" ht="4.5" customHeight="1" x14ac:dyDescent="0.2">
      <c r="P35965" s="75"/>
      <c r="Q35965" s="75"/>
      <c r="W35965" s="75"/>
      <c r="AD35965" s="77"/>
    </row>
    <row r="35966" spans="16:30" ht="4.5" customHeight="1" x14ac:dyDescent="0.2">
      <c r="P35966" s="75"/>
      <c r="Q35966" s="75"/>
      <c r="W35966" s="75"/>
      <c r="AD35966" s="77"/>
    </row>
    <row r="35967" spans="16:30" ht="4.5" customHeight="1" x14ac:dyDescent="0.2">
      <c r="P35967" s="75"/>
      <c r="Q35967" s="75"/>
      <c r="W35967" s="75"/>
      <c r="AD35967" s="77"/>
    </row>
    <row r="35968" spans="16:30" ht="4.5" customHeight="1" x14ac:dyDescent="0.2">
      <c r="P35968" s="75"/>
      <c r="Q35968" s="75"/>
      <c r="W35968" s="75"/>
      <c r="AD35968" s="77"/>
    </row>
    <row r="35969" spans="16:30" ht="4.5" customHeight="1" x14ac:dyDescent="0.2">
      <c r="P35969" s="75"/>
      <c r="Q35969" s="75"/>
      <c r="W35969" s="75"/>
      <c r="AD35969" s="77"/>
    </row>
    <row r="35970" spans="16:30" ht="4.5" customHeight="1" x14ac:dyDescent="0.2">
      <c r="P35970" s="75"/>
      <c r="Q35970" s="75"/>
      <c r="W35970" s="75"/>
      <c r="AD35970" s="77"/>
    </row>
    <row r="35971" spans="16:30" ht="4.5" customHeight="1" x14ac:dyDescent="0.2">
      <c r="P35971" s="75"/>
      <c r="Q35971" s="75"/>
      <c r="W35971" s="75"/>
      <c r="AD35971" s="77"/>
    </row>
    <row r="35972" spans="16:30" ht="4.5" customHeight="1" x14ac:dyDescent="0.2">
      <c r="P35972" s="75"/>
      <c r="Q35972" s="75"/>
      <c r="W35972" s="75"/>
      <c r="AD35972" s="77"/>
    </row>
    <row r="35973" spans="16:30" ht="4.5" customHeight="1" x14ac:dyDescent="0.2">
      <c r="P35973" s="75"/>
      <c r="Q35973" s="75"/>
      <c r="W35973" s="75"/>
      <c r="AD35973" s="77"/>
    </row>
    <row r="35974" spans="16:30" ht="4.5" customHeight="1" x14ac:dyDescent="0.2">
      <c r="P35974" s="75"/>
      <c r="Q35974" s="75"/>
      <c r="W35974" s="75"/>
      <c r="AD35974" s="77"/>
    </row>
    <row r="35975" spans="16:30" ht="4.5" customHeight="1" x14ac:dyDescent="0.2">
      <c r="P35975" s="75"/>
      <c r="Q35975" s="75"/>
      <c r="W35975" s="75"/>
      <c r="AD35975" s="77"/>
    </row>
    <row r="35976" spans="16:30" ht="4.5" customHeight="1" x14ac:dyDescent="0.2">
      <c r="P35976" s="75"/>
      <c r="Q35976" s="75"/>
      <c r="W35976" s="75"/>
      <c r="AD35976" s="77"/>
    </row>
    <row r="35977" spans="16:30" ht="4.5" customHeight="1" x14ac:dyDescent="0.2">
      <c r="P35977" s="75"/>
      <c r="Q35977" s="75"/>
      <c r="W35977" s="75"/>
      <c r="AD35977" s="77"/>
    </row>
    <row r="35978" spans="16:30" ht="4.5" customHeight="1" x14ac:dyDescent="0.2">
      <c r="P35978" s="75"/>
      <c r="Q35978" s="75"/>
      <c r="W35978" s="75"/>
      <c r="AD35978" s="77"/>
    </row>
    <row r="35979" spans="16:30" ht="4.5" customHeight="1" x14ac:dyDescent="0.2">
      <c r="P35979" s="75"/>
      <c r="Q35979" s="75"/>
      <c r="W35979" s="75"/>
      <c r="AD35979" s="77"/>
    </row>
    <row r="35980" spans="16:30" ht="4.5" customHeight="1" x14ac:dyDescent="0.2">
      <c r="P35980" s="75"/>
      <c r="Q35980" s="75"/>
      <c r="W35980" s="75"/>
      <c r="AD35980" s="77"/>
    </row>
    <row r="35981" spans="16:30" ht="4.5" customHeight="1" x14ac:dyDescent="0.2">
      <c r="P35981" s="75"/>
      <c r="Q35981" s="75"/>
      <c r="W35981" s="75"/>
      <c r="AD35981" s="77"/>
    </row>
    <row r="35982" spans="16:30" ht="4.5" customHeight="1" x14ac:dyDescent="0.2">
      <c r="P35982" s="75"/>
      <c r="Q35982" s="75"/>
      <c r="W35982" s="75"/>
      <c r="AD35982" s="77"/>
    </row>
    <row r="35983" spans="16:30" ht="4.5" customHeight="1" x14ac:dyDescent="0.2">
      <c r="P35983" s="75"/>
      <c r="Q35983" s="75"/>
      <c r="W35983" s="75"/>
      <c r="AD35983" s="77"/>
    </row>
    <row r="35984" spans="16:30" ht="4.5" customHeight="1" x14ac:dyDescent="0.2">
      <c r="P35984" s="75"/>
      <c r="Q35984" s="75"/>
      <c r="W35984" s="75"/>
      <c r="AD35984" s="77"/>
    </row>
    <row r="35985" spans="16:30" ht="4.5" customHeight="1" x14ac:dyDescent="0.2">
      <c r="P35985" s="75"/>
      <c r="Q35985" s="75"/>
      <c r="W35985" s="75"/>
      <c r="AD35985" s="77"/>
    </row>
    <row r="35986" spans="16:30" ht="4.5" customHeight="1" x14ac:dyDescent="0.2">
      <c r="P35986" s="75"/>
      <c r="Q35986" s="75"/>
      <c r="W35986" s="75"/>
      <c r="AD35986" s="77"/>
    </row>
    <row r="35987" spans="16:30" ht="4.5" customHeight="1" x14ac:dyDescent="0.2">
      <c r="P35987" s="75"/>
      <c r="Q35987" s="75"/>
      <c r="W35987" s="75"/>
      <c r="AD35987" s="77"/>
    </row>
    <row r="35988" spans="16:30" ht="4.5" customHeight="1" x14ac:dyDescent="0.2">
      <c r="P35988" s="75"/>
      <c r="Q35988" s="75"/>
      <c r="W35988" s="75"/>
      <c r="AD35988" s="77"/>
    </row>
    <row r="35989" spans="16:30" ht="4.5" customHeight="1" x14ac:dyDescent="0.2">
      <c r="P35989" s="75"/>
      <c r="Q35989" s="75"/>
      <c r="W35989" s="75"/>
      <c r="AD35989" s="77"/>
    </row>
    <row r="35990" spans="16:30" ht="4.5" customHeight="1" x14ac:dyDescent="0.2">
      <c r="P35990" s="75"/>
      <c r="Q35990" s="75"/>
      <c r="W35990" s="75"/>
      <c r="AD35990" s="77"/>
    </row>
    <row r="35991" spans="16:30" ht="4.5" customHeight="1" x14ac:dyDescent="0.2">
      <c r="P35991" s="75"/>
      <c r="Q35991" s="75"/>
      <c r="W35991" s="75"/>
      <c r="AD35991" s="77"/>
    </row>
    <row r="35992" spans="16:30" ht="4.5" customHeight="1" x14ac:dyDescent="0.2">
      <c r="P35992" s="75"/>
      <c r="Q35992" s="75"/>
      <c r="W35992" s="75"/>
      <c r="AD35992" s="77"/>
    </row>
    <row r="35993" spans="16:30" ht="4.5" customHeight="1" x14ac:dyDescent="0.2">
      <c r="P35993" s="75"/>
      <c r="Q35993" s="75"/>
      <c r="W35993" s="75"/>
      <c r="AD35993" s="77"/>
    </row>
    <row r="35994" spans="16:30" ht="4.5" customHeight="1" x14ac:dyDescent="0.2">
      <c r="P35994" s="75"/>
      <c r="Q35994" s="75"/>
      <c r="W35994" s="75"/>
      <c r="AD35994" s="77"/>
    </row>
    <row r="35995" spans="16:30" ht="4.5" customHeight="1" x14ac:dyDescent="0.2">
      <c r="P35995" s="75"/>
      <c r="Q35995" s="75"/>
      <c r="W35995" s="75"/>
      <c r="AD35995" s="77"/>
    </row>
    <row r="35996" spans="16:30" ht="4.5" customHeight="1" x14ac:dyDescent="0.2">
      <c r="P35996" s="75"/>
      <c r="Q35996" s="75"/>
      <c r="W35996" s="75"/>
      <c r="AD35996" s="77"/>
    </row>
    <row r="35997" spans="16:30" ht="4.5" customHeight="1" x14ac:dyDescent="0.2">
      <c r="P35997" s="75"/>
      <c r="Q35997" s="75"/>
      <c r="W35997" s="75"/>
      <c r="AD35997" s="77"/>
    </row>
    <row r="35998" spans="16:30" ht="4.5" customHeight="1" x14ac:dyDescent="0.2">
      <c r="P35998" s="75"/>
      <c r="Q35998" s="75"/>
      <c r="W35998" s="75"/>
      <c r="AD35998" s="77"/>
    </row>
    <row r="35999" spans="16:30" ht="4.5" customHeight="1" x14ac:dyDescent="0.2">
      <c r="P35999" s="75"/>
      <c r="Q35999" s="75"/>
      <c r="W35999" s="75"/>
      <c r="AD35999" s="77"/>
    </row>
    <row r="36000" spans="16:30" ht="4.5" customHeight="1" x14ac:dyDescent="0.2">
      <c r="P36000" s="75"/>
      <c r="Q36000" s="75"/>
      <c r="W36000" s="75"/>
      <c r="AD36000" s="77"/>
    </row>
    <row r="36001" spans="16:30" ht="4.5" customHeight="1" x14ac:dyDescent="0.2">
      <c r="P36001" s="75"/>
      <c r="Q36001" s="75"/>
      <c r="W36001" s="75"/>
      <c r="AD36001" s="77"/>
    </row>
    <row r="36002" spans="16:30" ht="4.5" customHeight="1" x14ac:dyDescent="0.2">
      <c r="P36002" s="75"/>
      <c r="Q36002" s="75"/>
      <c r="W36002" s="75"/>
      <c r="AD36002" s="77"/>
    </row>
    <row r="36003" spans="16:30" ht="4.5" customHeight="1" x14ac:dyDescent="0.2">
      <c r="P36003" s="75"/>
      <c r="Q36003" s="75"/>
      <c r="W36003" s="75"/>
      <c r="AD36003" s="77"/>
    </row>
    <row r="36004" spans="16:30" ht="4.5" customHeight="1" x14ac:dyDescent="0.2">
      <c r="P36004" s="75"/>
      <c r="Q36004" s="75"/>
      <c r="W36004" s="75"/>
      <c r="AD36004" s="77"/>
    </row>
    <row r="36005" spans="16:30" ht="4.5" customHeight="1" x14ac:dyDescent="0.2">
      <c r="P36005" s="75"/>
      <c r="Q36005" s="75"/>
      <c r="W36005" s="75"/>
      <c r="AD36005" s="77"/>
    </row>
    <row r="36006" spans="16:30" ht="4.5" customHeight="1" x14ac:dyDescent="0.2">
      <c r="P36006" s="75"/>
      <c r="Q36006" s="75"/>
      <c r="W36006" s="75"/>
      <c r="AD36006" s="77"/>
    </row>
    <row r="36007" spans="16:30" ht="4.5" customHeight="1" x14ac:dyDescent="0.2">
      <c r="P36007" s="75"/>
      <c r="Q36007" s="75"/>
      <c r="W36007" s="75"/>
      <c r="AD36007" s="77"/>
    </row>
    <row r="36008" spans="16:30" ht="4.5" customHeight="1" x14ac:dyDescent="0.2">
      <c r="P36008" s="75"/>
      <c r="Q36008" s="75"/>
      <c r="W36008" s="75"/>
      <c r="AD36008" s="77"/>
    </row>
    <row r="36009" spans="16:30" ht="4.5" customHeight="1" x14ac:dyDescent="0.2">
      <c r="P36009" s="75"/>
      <c r="Q36009" s="75"/>
      <c r="W36009" s="75"/>
      <c r="AD36009" s="77"/>
    </row>
    <row r="36010" spans="16:30" ht="4.5" customHeight="1" x14ac:dyDescent="0.2">
      <c r="P36010" s="75"/>
      <c r="Q36010" s="75"/>
      <c r="W36010" s="75"/>
      <c r="AD36010" s="77"/>
    </row>
    <row r="36011" spans="16:30" ht="4.5" customHeight="1" x14ac:dyDescent="0.2">
      <c r="P36011" s="75"/>
      <c r="Q36011" s="75"/>
      <c r="W36011" s="75"/>
      <c r="AD36011" s="77"/>
    </row>
    <row r="36012" spans="16:30" ht="4.5" customHeight="1" x14ac:dyDescent="0.2">
      <c r="P36012" s="75"/>
      <c r="Q36012" s="75"/>
      <c r="W36012" s="75"/>
      <c r="AD36012" s="77"/>
    </row>
    <row r="36013" spans="16:30" ht="4.5" customHeight="1" x14ac:dyDescent="0.2">
      <c r="P36013" s="75"/>
      <c r="Q36013" s="75"/>
      <c r="W36013" s="75"/>
      <c r="AD36013" s="77"/>
    </row>
    <row r="36014" spans="16:30" ht="4.5" customHeight="1" x14ac:dyDescent="0.2">
      <c r="P36014" s="75"/>
      <c r="Q36014" s="75"/>
      <c r="W36014" s="75"/>
      <c r="AD36014" s="77"/>
    </row>
    <row r="36015" spans="16:30" ht="4.5" customHeight="1" x14ac:dyDescent="0.2">
      <c r="P36015" s="75"/>
      <c r="Q36015" s="75"/>
      <c r="W36015" s="75"/>
      <c r="AD36015" s="77"/>
    </row>
    <row r="36016" spans="16:30" ht="4.5" customHeight="1" x14ac:dyDescent="0.2">
      <c r="P36016" s="75"/>
      <c r="Q36016" s="75"/>
      <c r="W36016" s="75"/>
      <c r="AD36016" s="77"/>
    </row>
    <row r="36017" spans="16:30" ht="4.5" customHeight="1" x14ac:dyDescent="0.2">
      <c r="P36017" s="75"/>
      <c r="Q36017" s="75"/>
      <c r="W36017" s="75"/>
      <c r="AD36017" s="77"/>
    </row>
    <row r="36018" spans="16:30" ht="4.5" customHeight="1" x14ac:dyDescent="0.2">
      <c r="P36018" s="75"/>
      <c r="Q36018" s="75"/>
      <c r="W36018" s="75"/>
      <c r="AD36018" s="77"/>
    </row>
    <row r="36019" spans="16:30" ht="4.5" customHeight="1" x14ac:dyDescent="0.2">
      <c r="P36019" s="75"/>
      <c r="Q36019" s="75"/>
      <c r="W36019" s="75"/>
      <c r="AD36019" s="77"/>
    </row>
    <row r="36020" spans="16:30" ht="4.5" customHeight="1" x14ac:dyDescent="0.2">
      <c r="P36020" s="75"/>
      <c r="Q36020" s="75"/>
      <c r="W36020" s="75"/>
      <c r="AD36020" s="77"/>
    </row>
    <row r="36021" spans="16:30" ht="4.5" customHeight="1" x14ac:dyDescent="0.2">
      <c r="P36021" s="75"/>
      <c r="Q36021" s="75"/>
      <c r="W36021" s="75"/>
      <c r="AD36021" s="77"/>
    </row>
    <row r="36022" spans="16:30" ht="4.5" customHeight="1" x14ac:dyDescent="0.2">
      <c r="P36022" s="75"/>
      <c r="Q36022" s="75"/>
      <c r="W36022" s="75"/>
      <c r="AD36022" s="77"/>
    </row>
    <row r="36023" spans="16:30" ht="4.5" customHeight="1" x14ac:dyDescent="0.2">
      <c r="P36023" s="75"/>
      <c r="Q36023" s="75"/>
      <c r="W36023" s="75"/>
      <c r="AD36023" s="77"/>
    </row>
    <row r="36024" spans="16:30" ht="4.5" customHeight="1" x14ac:dyDescent="0.2">
      <c r="P36024" s="75"/>
      <c r="Q36024" s="75"/>
      <c r="W36024" s="75"/>
      <c r="AD36024" s="77"/>
    </row>
    <row r="36025" spans="16:30" ht="4.5" customHeight="1" x14ac:dyDescent="0.2">
      <c r="P36025" s="75"/>
      <c r="Q36025" s="75"/>
      <c r="W36025" s="75"/>
      <c r="AD36025" s="77"/>
    </row>
    <row r="36026" spans="16:30" ht="4.5" customHeight="1" x14ac:dyDescent="0.2">
      <c r="P36026" s="75"/>
      <c r="Q36026" s="75"/>
      <c r="W36026" s="75"/>
      <c r="AD36026" s="77"/>
    </row>
    <row r="36027" spans="16:30" ht="4.5" customHeight="1" x14ac:dyDescent="0.2">
      <c r="P36027" s="75"/>
      <c r="Q36027" s="75"/>
      <c r="W36027" s="75"/>
      <c r="AD36027" s="77"/>
    </row>
    <row r="36028" spans="16:30" ht="4.5" customHeight="1" x14ac:dyDescent="0.2">
      <c r="P36028" s="75"/>
      <c r="Q36028" s="75"/>
      <c r="W36028" s="75"/>
      <c r="AD36028" s="77"/>
    </row>
    <row r="36029" spans="16:30" ht="4.5" customHeight="1" x14ac:dyDescent="0.2">
      <c r="P36029" s="75"/>
      <c r="Q36029" s="75"/>
      <c r="W36029" s="75"/>
      <c r="AD36029" s="77"/>
    </row>
    <row r="36030" spans="16:30" ht="4.5" customHeight="1" x14ac:dyDescent="0.2">
      <c r="P36030" s="75"/>
      <c r="Q36030" s="75"/>
      <c r="W36030" s="75"/>
      <c r="AD36030" s="77"/>
    </row>
    <row r="36031" spans="16:30" ht="4.5" customHeight="1" x14ac:dyDescent="0.2">
      <c r="P36031" s="75"/>
      <c r="Q36031" s="75"/>
      <c r="W36031" s="75"/>
      <c r="AD36031" s="77"/>
    </row>
    <row r="36032" spans="16:30" ht="4.5" customHeight="1" x14ac:dyDescent="0.2">
      <c r="P36032" s="75"/>
      <c r="Q36032" s="75"/>
      <c r="W36032" s="75"/>
      <c r="AD36032" s="77"/>
    </row>
    <row r="36033" spans="16:30" ht="4.5" customHeight="1" x14ac:dyDescent="0.2">
      <c r="P36033" s="75"/>
      <c r="Q36033" s="75"/>
      <c r="W36033" s="75"/>
      <c r="AD36033" s="77"/>
    </row>
    <row r="36034" spans="16:30" ht="4.5" customHeight="1" x14ac:dyDescent="0.2">
      <c r="P36034" s="75"/>
      <c r="Q36034" s="75"/>
      <c r="W36034" s="75"/>
      <c r="AD36034" s="77"/>
    </row>
    <row r="36035" spans="16:30" ht="4.5" customHeight="1" x14ac:dyDescent="0.2">
      <c r="P36035" s="75"/>
      <c r="Q36035" s="75"/>
      <c r="W36035" s="75"/>
      <c r="AD36035" s="77"/>
    </row>
    <row r="36036" spans="16:30" ht="4.5" customHeight="1" x14ac:dyDescent="0.2">
      <c r="P36036" s="75"/>
      <c r="Q36036" s="75"/>
      <c r="W36036" s="75"/>
      <c r="AD36036" s="77"/>
    </row>
    <row r="36037" spans="16:30" ht="4.5" customHeight="1" x14ac:dyDescent="0.2">
      <c r="P36037" s="75"/>
      <c r="Q36037" s="75"/>
      <c r="W36037" s="75"/>
      <c r="AD36037" s="77"/>
    </row>
    <row r="36038" spans="16:30" ht="4.5" customHeight="1" x14ac:dyDescent="0.2">
      <c r="P36038" s="75"/>
      <c r="Q36038" s="75"/>
      <c r="W36038" s="75"/>
      <c r="AD36038" s="77"/>
    </row>
    <row r="36039" spans="16:30" ht="4.5" customHeight="1" x14ac:dyDescent="0.2">
      <c r="P36039" s="75"/>
      <c r="Q36039" s="75"/>
      <c r="W36039" s="75"/>
      <c r="AD36039" s="77"/>
    </row>
    <row r="36040" spans="16:30" ht="4.5" customHeight="1" x14ac:dyDescent="0.2">
      <c r="P36040" s="75"/>
      <c r="Q36040" s="75"/>
      <c r="W36040" s="75"/>
      <c r="AD36040" s="77"/>
    </row>
    <row r="36041" spans="16:30" ht="4.5" customHeight="1" x14ac:dyDescent="0.2">
      <c r="P36041" s="75"/>
      <c r="Q36041" s="75"/>
      <c r="W36041" s="75"/>
      <c r="AD36041" s="77"/>
    </row>
    <row r="36042" spans="16:30" ht="4.5" customHeight="1" x14ac:dyDescent="0.2">
      <c r="P36042" s="75"/>
      <c r="Q36042" s="75"/>
      <c r="W36042" s="75"/>
      <c r="AD36042" s="77"/>
    </row>
    <row r="36043" spans="16:30" ht="4.5" customHeight="1" x14ac:dyDescent="0.2">
      <c r="P36043" s="75"/>
      <c r="Q36043" s="75"/>
      <c r="W36043" s="75"/>
      <c r="AD36043" s="77"/>
    </row>
    <row r="36044" spans="16:30" ht="4.5" customHeight="1" x14ac:dyDescent="0.2">
      <c r="P36044" s="75"/>
      <c r="Q36044" s="75"/>
      <c r="W36044" s="75"/>
      <c r="AD36044" s="77"/>
    </row>
    <row r="36045" spans="16:30" ht="4.5" customHeight="1" x14ac:dyDescent="0.2">
      <c r="P36045" s="75"/>
      <c r="Q36045" s="75"/>
      <c r="W36045" s="75"/>
      <c r="AD36045" s="77"/>
    </row>
    <row r="36046" spans="16:30" ht="4.5" customHeight="1" x14ac:dyDescent="0.2">
      <c r="P36046" s="75"/>
      <c r="Q36046" s="75"/>
      <c r="W36046" s="75"/>
      <c r="AD36046" s="77"/>
    </row>
    <row r="36047" spans="16:30" ht="4.5" customHeight="1" x14ac:dyDescent="0.2">
      <c r="P36047" s="75"/>
      <c r="Q36047" s="75"/>
      <c r="W36047" s="75"/>
      <c r="AD36047" s="77"/>
    </row>
    <row r="36048" spans="16:30" ht="4.5" customHeight="1" x14ac:dyDescent="0.2">
      <c r="P36048" s="75"/>
      <c r="Q36048" s="75"/>
      <c r="W36048" s="75"/>
      <c r="AD36048" s="77"/>
    </row>
    <row r="36049" spans="16:30" ht="4.5" customHeight="1" x14ac:dyDescent="0.2">
      <c r="P36049" s="75"/>
      <c r="Q36049" s="75"/>
      <c r="W36049" s="75"/>
      <c r="AD36049" s="77"/>
    </row>
    <row r="36050" spans="16:30" ht="4.5" customHeight="1" x14ac:dyDescent="0.2">
      <c r="P36050" s="75"/>
      <c r="Q36050" s="75"/>
      <c r="W36050" s="75"/>
      <c r="AD36050" s="77"/>
    </row>
    <row r="36051" spans="16:30" ht="4.5" customHeight="1" x14ac:dyDescent="0.2">
      <c r="P36051" s="75"/>
      <c r="Q36051" s="75"/>
      <c r="W36051" s="75"/>
      <c r="AD36051" s="77"/>
    </row>
    <row r="36052" spans="16:30" ht="4.5" customHeight="1" x14ac:dyDescent="0.2">
      <c r="P36052" s="75"/>
      <c r="Q36052" s="75"/>
      <c r="W36052" s="75"/>
      <c r="AD36052" s="77"/>
    </row>
    <row r="36053" spans="16:30" ht="4.5" customHeight="1" x14ac:dyDescent="0.2">
      <c r="P36053" s="75"/>
      <c r="Q36053" s="75"/>
      <c r="W36053" s="75"/>
      <c r="AD36053" s="77"/>
    </row>
    <row r="36054" spans="16:30" ht="4.5" customHeight="1" x14ac:dyDescent="0.2">
      <c r="P36054" s="75"/>
      <c r="Q36054" s="75"/>
      <c r="W36054" s="75"/>
      <c r="AD36054" s="77"/>
    </row>
    <row r="36055" spans="16:30" ht="4.5" customHeight="1" x14ac:dyDescent="0.2">
      <c r="P36055" s="75"/>
      <c r="Q36055" s="75"/>
      <c r="W36055" s="75"/>
      <c r="AD36055" s="77"/>
    </row>
    <row r="36056" spans="16:30" ht="4.5" customHeight="1" x14ac:dyDescent="0.2">
      <c r="P36056" s="75"/>
      <c r="Q36056" s="75"/>
      <c r="W36056" s="75"/>
      <c r="AD36056" s="77"/>
    </row>
    <row r="36057" spans="16:30" ht="4.5" customHeight="1" x14ac:dyDescent="0.2">
      <c r="P36057" s="75"/>
      <c r="Q36057" s="75"/>
      <c r="W36057" s="75"/>
      <c r="AD36057" s="77"/>
    </row>
    <row r="36058" spans="16:30" ht="4.5" customHeight="1" x14ac:dyDescent="0.2">
      <c r="P36058" s="75"/>
      <c r="Q36058" s="75"/>
      <c r="W36058" s="75"/>
      <c r="AD36058" s="77"/>
    </row>
    <row r="36059" spans="16:30" ht="4.5" customHeight="1" x14ac:dyDescent="0.2">
      <c r="P36059" s="75"/>
      <c r="Q36059" s="75"/>
      <c r="W36059" s="75"/>
      <c r="AD36059" s="77"/>
    </row>
    <row r="36060" spans="16:30" ht="4.5" customHeight="1" x14ac:dyDescent="0.2">
      <c r="P36060" s="75"/>
      <c r="Q36060" s="75"/>
      <c r="W36060" s="75"/>
      <c r="AD36060" s="77"/>
    </row>
    <row r="36061" spans="16:30" ht="4.5" customHeight="1" x14ac:dyDescent="0.2">
      <c r="P36061" s="75"/>
      <c r="Q36061" s="75"/>
      <c r="W36061" s="75"/>
      <c r="AD36061" s="77"/>
    </row>
    <row r="36062" spans="16:30" ht="4.5" customHeight="1" x14ac:dyDescent="0.2">
      <c r="P36062" s="75"/>
      <c r="Q36062" s="75"/>
      <c r="W36062" s="75"/>
      <c r="AD36062" s="77"/>
    </row>
    <row r="36063" spans="16:30" ht="4.5" customHeight="1" x14ac:dyDescent="0.2">
      <c r="P36063" s="75"/>
      <c r="Q36063" s="75"/>
      <c r="W36063" s="75"/>
      <c r="AD36063" s="77"/>
    </row>
    <row r="36064" spans="16:30" ht="4.5" customHeight="1" x14ac:dyDescent="0.2">
      <c r="P36064" s="75"/>
      <c r="Q36064" s="75"/>
      <c r="W36064" s="75"/>
      <c r="AD36064" s="77"/>
    </row>
    <row r="36065" spans="16:30" ht="4.5" customHeight="1" x14ac:dyDescent="0.2">
      <c r="P36065" s="75"/>
      <c r="Q36065" s="75"/>
      <c r="W36065" s="75"/>
      <c r="AD36065" s="77"/>
    </row>
    <row r="36066" spans="16:30" ht="4.5" customHeight="1" x14ac:dyDescent="0.2">
      <c r="P36066" s="75"/>
      <c r="Q36066" s="75"/>
      <c r="W36066" s="75"/>
      <c r="AD36066" s="77"/>
    </row>
    <row r="36067" spans="16:30" ht="4.5" customHeight="1" x14ac:dyDescent="0.2">
      <c r="P36067" s="75"/>
      <c r="Q36067" s="75"/>
      <c r="W36067" s="75"/>
      <c r="AD36067" s="77"/>
    </row>
    <row r="36068" spans="16:30" ht="4.5" customHeight="1" x14ac:dyDescent="0.2">
      <c r="P36068" s="75"/>
      <c r="Q36068" s="75"/>
      <c r="W36068" s="75"/>
      <c r="AD36068" s="77"/>
    </row>
    <row r="36069" spans="16:30" ht="4.5" customHeight="1" x14ac:dyDescent="0.2">
      <c r="P36069" s="75"/>
      <c r="Q36069" s="75"/>
      <c r="W36069" s="75"/>
      <c r="AD36069" s="77"/>
    </row>
    <row r="36070" spans="16:30" ht="4.5" customHeight="1" x14ac:dyDescent="0.2">
      <c r="P36070" s="75"/>
      <c r="Q36070" s="75"/>
      <c r="W36070" s="75"/>
      <c r="AD36070" s="77"/>
    </row>
    <row r="36071" spans="16:30" ht="4.5" customHeight="1" x14ac:dyDescent="0.2">
      <c r="P36071" s="75"/>
      <c r="Q36071" s="75"/>
      <c r="W36071" s="75"/>
      <c r="AD36071" s="77"/>
    </row>
    <row r="36072" spans="16:30" ht="4.5" customHeight="1" x14ac:dyDescent="0.2">
      <c r="P36072" s="75"/>
      <c r="Q36072" s="75"/>
      <c r="W36072" s="75"/>
      <c r="AD36072" s="77"/>
    </row>
    <row r="36073" spans="16:30" ht="4.5" customHeight="1" x14ac:dyDescent="0.2">
      <c r="P36073" s="75"/>
      <c r="Q36073" s="75"/>
      <c r="W36073" s="75"/>
      <c r="AD36073" s="77"/>
    </row>
    <row r="36074" spans="16:30" ht="4.5" customHeight="1" x14ac:dyDescent="0.2">
      <c r="P36074" s="75"/>
      <c r="Q36074" s="75"/>
      <c r="W36074" s="75"/>
      <c r="AD36074" s="77"/>
    </row>
    <row r="36075" spans="16:30" ht="4.5" customHeight="1" x14ac:dyDescent="0.2">
      <c r="P36075" s="75"/>
      <c r="Q36075" s="75"/>
      <c r="W36075" s="75"/>
      <c r="AD36075" s="77"/>
    </row>
    <row r="36076" spans="16:30" ht="4.5" customHeight="1" x14ac:dyDescent="0.2">
      <c r="P36076" s="75"/>
      <c r="Q36076" s="75"/>
      <c r="W36076" s="75"/>
      <c r="AD36076" s="77"/>
    </row>
    <row r="36077" spans="16:30" ht="4.5" customHeight="1" x14ac:dyDescent="0.2">
      <c r="P36077" s="75"/>
      <c r="Q36077" s="75"/>
      <c r="W36077" s="75"/>
      <c r="AD36077" s="77"/>
    </row>
    <row r="36078" spans="16:30" ht="4.5" customHeight="1" x14ac:dyDescent="0.2">
      <c r="P36078" s="75"/>
      <c r="Q36078" s="75"/>
      <c r="W36078" s="75"/>
      <c r="AD36078" s="77"/>
    </row>
    <row r="36079" spans="16:30" ht="4.5" customHeight="1" x14ac:dyDescent="0.2">
      <c r="P36079" s="75"/>
      <c r="Q36079" s="75"/>
      <c r="W36079" s="75"/>
      <c r="AD36079" s="77"/>
    </row>
    <row r="36080" spans="16:30" ht="4.5" customHeight="1" x14ac:dyDescent="0.2">
      <c r="P36080" s="75"/>
      <c r="Q36080" s="75"/>
      <c r="W36080" s="75"/>
      <c r="AD36080" s="77"/>
    </row>
    <row r="36081" spans="16:30" ht="4.5" customHeight="1" x14ac:dyDescent="0.2">
      <c r="P36081" s="75"/>
      <c r="Q36081" s="75"/>
      <c r="W36081" s="75"/>
      <c r="AD36081" s="77"/>
    </row>
    <row r="36082" spans="16:30" ht="4.5" customHeight="1" x14ac:dyDescent="0.2">
      <c r="P36082" s="75"/>
      <c r="Q36082" s="75"/>
      <c r="W36082" s="75"/>
      <c r="AD36082" s="77"/>
    </row>
    <row r="36083" spans="16:30" ht="4.5" customHeight="1" x14ac:dyDescent="0.2">
      <c r="P36083" s="75"/>
      <c r="Q36083" s="75"/>
      <c r="W36083" s="75"/>
      <c r="AD36083" s="77"/>
    </row>
    <row r="36084" spans="16:30" ht="4.5" customHeight="1" x14ac:dyDescent="0.2">
      <c r="P36084" s="75"/>
      <c r="Q36084" s="75"/>
      <c r="W36084" s="75"/>
      <c r="AD36084" s="77"/>
    </row>
    <row r="36085" spans="16:30" ht="4.5" customHeight="1" x14ac:dyDescent="0.2">
      <c r="P36085" s="75"/>
      <c r="Q36085" s="75"/>
      <c r="W36085" s="75"/>
      <c r="AD36085" s="77"/>
    </row>
    <row r="36086" spans="16:30" ht="4.5" customHeight="1" x14ac:dyDescent="0.2">
      <c r="P36086" s="75"/>
      <c r="Q36086" s="75"/>
      <c r="W36086" s="75"/>
      <c r="AD36086" s="77"/>
    </row>
    <row r="36087" spans="16:30" ht="4.5" customHeight="1" x14ac:dyDescent="0.2">
      <c r="P36087" s="75"/>
      <c r="Q36087" s="75"/>
      <c r="W36087" s="75"/>
      <c r="AD36087" s="77"/>
    </row>
    <row r="36088" spans="16:30" ht="4.5" customHeight="1" x14ac:dyDescent="0.2">
      <c r="P36088" s="75"/>
      <c r="Q36088" s="75"/>
      <c r="W36088" s="75"/>
      <c r="AD36088" s="77"/>
    </row>
    <row r="36089" spans="16:30" ht="4.5" customHeight="1" x14ac:dyDescent="0.2">
      <c r="P36089" s="75"/>
      <c r="Q36089" s="75"/>
      <c r="W36089" s="75"/>
      <c r="AD36089" s="77"/>
    </row>
    <row r="36090" spans="16:30" ht="4.5" customHeight="1" x14ac:dyDescent="0.2">
      <c r="P36090" s="75"/>
      <c r="Q36090" s="75"/>
      <c r="W36090" s="75"/>
      <c r="AD36090" s="77"/>
    </row>
    <row r="36091" spans="16:30" ht="4.5" customHeight="1" x14ac:dyDescent="0.2">
      <c r="P36091" s="75"/>
      <c r="Q36091" s="75"/>
      <c r="W36091" s="75"/>
      <c r="AD36091" s="77"/>
    </row>
    <row r="36092" spans="16:30" ht="4.5" customHeight="1" x14ac:dyDescent="0.2">
      <c r="P36092" s="75"/>
      <c r="Q36092" s="75"/>
      <c r="W36092" s="75"/>
      <c r="AD36092" s="77"/>
    </row>
    <row r="36093" spans="16:30" ht="4.5" customHeight="1" x14ac:dyDescent="0.2">
      <c r="P36093" s="75"/>
      <c r="Q36093" s="75"/>
      <c r="W36093" s="75"/>
      <c r="AD36093" s="77"/>
    </row>
    <row r="36094" spans="16:30" ht="4.5" customHeight="1" x14ac:dyDescent="0.2">
      <c r="P36094" s="75"/>
      <c r="Q36094" s="75"/>
      <c r="W36094" s="75"/>
      <c r="AD36094" s="77"/>
    </row>
    <row r="36095" spans="16:30" ht="4.5" customHeight="1" x14ac:dyDescent="0.2">
      <c r="P36095" s="75"/>
      <c r="Q36095" s="75"/>
      <c r="W36095" s="75"/>
      <c r="AD36095" s="77"/>
    </row>
    <row r="36096" spans="16:30" ht="4.5" customHeight="1" x14ac:dyDescent="0.2">
      <c r="P36096" s="75"/>
      <c r="Q36096" s="75"/>
      <c r="W36096" s="75"/>
      <c r="AD36096" s="77"/>
    </row>
    <row r="36097" spans="16:30" ht="4.5" customHeight="1" x14ac:dyDescent="0.2">
      <c r="P36097" s="75"/>
      <c r="Q36097" s="75"/>
      <c r="W36097" s="75"/>
      <c r="AD36097" s="77"/>
    </row>
    <row r="36098" spans="16:30" ht="4.5" customHeight="1" x14ac:dyDescent="0.2">
      <c r="P36098" s="75"/>
      <c r="Q36098" s="75"/>
      <c r="W36098" s="75"/>
      <c r="AD36098" s="77"/>
    </row>
    <row r="36099" spans="16:30" ht="4.5" customHeight="1" x14ac:dyDescent="0.2">
      <c r="P36099" s="75"/>
      <c r="Q36099" s="75"/>
      <c r="W36099" s="75"/>
      <c r="AD36099" s="77"/>
    </row>
    <row r="36100" spans="16:30" ht="4.5" customHeight="1" x14ac:dyDescent="0.2">
      <c r="P36100" s="75"/>
      <c r="Q36100" s="75"/>
      <c r="W36100" s="75"/>
      <c r="AD36100" s="77"/>
    </row>
    <row r="36101" spans="16:30" ht="4.5" customHeight="1" x14ac:dyDescent="0.2">
      <c r="P36101" s="75"/>
      <c r="Q36101" s="75"/>
      <c r="W36101" s="75"/>
      <c r="AD36101" s="77"/>
    </row>
    <row r="36102" spans="16:30" ht="4.5" customHeight="1" x14ac:dyDescent="0.2">
      <c r="P36102" s="75"/>
      <c r="Q36102" s="75"/>
      <c r="W36102" s="75"/>
      <c r="AD36102" s="77"/>
    </row>
    <row r="36103" spans="16:30" ht="4.5" customHeight="1" x14ac:dyDescent="0.2">
      <c r="P36103" s="75"/>
      <c r="Q36103" s="75"/>
      <c r="W36103" s="75"/>
      <c r="AD36103" s="77"/>
    </row>
    <row r="36104" spans="16:30" ht="4.5" customHeight="1" x14ac:dyDescent="0.2">
      <c r="P36104" s="75"/>
      <c r="Q36104" s="75"/>
      <c r="W36104" s="75"/>
      <c r="AD36104" s="77"/>
    </row>
    <row r="36105" spans="16:30" ht="4.5" customHeight="1" x14ac:dyDescent="0.2">
      <c r="P36105" s="75"/>
      <c r="Q36105" s="75"/>
      <c r="W36105" s="75"/>
      <c r="AD36105" s="77"/>
    </row>
    <row r="36106" spans="16:30" ht="4.5" customHeight="1" x14ac:dyDescent="0.2">
      <c r="P36106" s="75"/>
      <c r="Q36106" s="75"/>
      <c r="W36106" s="75"/>
      <c r="AD36106" s="77"/>
    </row>
    <row r="36107" spans="16:30" ht="4.5" customHeight="1" x14ac:dyDescent="0.2">
      <c r="P36107" s="75"/>
      <c r="Q36107" s="75"/>
      <c r="W36107" s="75"/>
      <c r="AD36107" s="77"/>
    </row>
    <row r="36108" spans="16:30" ht="4.5" customHeight="1" x14ac:dyDescent="0.2">
      <c r="P36108" s="75"/>
      <c r="Q36108" s="75"/>
      <c r="W36108" s="75"/>
      <c r="AD36108" s="77"/>
    </row>
    <row r="36109" spans="16:30" ht="4.5" customHeight="1" x14ac:dyDescent="0.2">
      <c r="P36109" s="75"/>
      <c r="Q36109" s="75"/>
      <c r="W36109" s="75"/>
      <c r="AD36109" s="77"/>
    </row>
    <row r="36110" spans="16:30" ht="4.5" customHeight="1" x14ac:dyDescent="0.2">
      <c r="P36110" s="75"/>
      <c r="Q36110" s="75"/>
      <c r="W36110" s="75"/>
      <c r="AD36110" s="77"/>
    </row>
    <row r="36111" spans="16:30" ht="4.5" customHeight="1" x14ac:dyDescent="0.2">
      <c r="P36111" s="75"/>
      <c r="Q36111" s="75"/>
      <c r="W36111" s="75"/>
      <c r="AD36111" s="77"/>
    </row>
    <row r="36112" spans="16:30" ht="4.5" customHeight="1" x14ac:dyDescent="0.2">
      <c r="P36112" s="75"/>
      <c r="Q36112" s="75"/>
      <c r="W36112" s="75"/>
      <c r="AD36112" s="77"/>
    </row>
    <row r="36113" spans="16:30" ht="4.5" customHeight="1" x14ac:dyDescent="0.2">
      <c r="P36113" s="75"/>
      <c r="Q36113" s="75"/>
      <c r="W36113" s="75"/>
      <c r="AD36113" s="77"/>
    </row>
    <row r="36114" spans="16:30" ht="4.5" customHeight="1" x14ac:dyDescent="0.2">
      <c r="P36114" s="75"/>
      <c r="Q36114" s="75"/>
      <c r="W36114" s="75"/>
      <c r="AD36114" s="77"/>
    </row>
    <row r="36115" spans="16:30" ht="4.5" customHeight="1" x14ac:dyDescent="0.2">
      <c r="P36115" s="75"/>
      <c r="Q36115" s="75"/>
      <c r="W36115" s="75"/>
      <c r="AD36115" s="77"/>
    </row>
    <row r="36116" spans="16:30" ht="4.5" customHeight="1" x14ac:dyDescent="0.2">
      <c r="P36116" s="75"/>
      <c r="Q36116" s="75"/>
      <c r="W36116" s="75"/>
      <c r="AD36116" s="77"/>
    </row>
    <row r="36117" spans="16:30" ht="4.5" customHeight="1" x14ac:dyDescent="0.2">
      <c r="P36117" s="75"/>
      <c r="Q36117" s="75"/>
      <c r="W36117" s="75"/>
      <c r="AD36117" s="77"/>
    </row>
    <row r="36118" spans="16:30" ht="4.5" customHeight="1" x14ac:dyDescent="0.2">
      <c r="P36118" s="75"/>
      <c r="Q36118" s="75"/>
      <c r="W36118" s="75"/>
      <c r="AD36118" s="77"/>
    </row>
    <row r="36119" spans="16:30" ht="4.5" customHeight="1" x14ac:dyDescent="0.2">
      <c r="P36119" s="75"/>
      <c r="Q36119" s="75"/>
      <c r="W36119" s="75"/>
      <c r="AD36119" s="77"/>
    </row>
    <row r="36120" spans="16:30" ht="4.5" customHeight="1" x14ac:dyDescent="0.2">
      <c r="P36120" s="75"/>
      <c r="Q36120" s="75"/>
      <c r="W36120" s="75"/>
      <c r="AD36120" s="77"/>
    </row>
    <row r="36121" spans="16:30" ht="4.5" customHeight="1" x14ac:dyDescent="0.2">
      <c r="P36121" s="75"/>
      <c r="Q36121" s="75"/>
      <c r="W36121" s="75"/>
      <c r="AD36121" s="77"/>
    </row>
    <row r="36122" spans="16:30" ht="4.5" customHeight="1" x14ac:dyDescent="0.2">
      <c r="P36122" s="75"/>
      <c r="Q36122" s="75"/>
      <c r="W36122" s="75"/>
      <c r="AD36122" s="77"/>
    </row>
    <row r="36123" spans="16:30" ht="4.5" customHeight="1" x14ac:dyDescent="0.2">
      <c r="P36123" s="75"/>
      <c r="Q36123" s="75"/>
      <c r="W36123" s="75"/>
      <c r="AD36123" s="77"/>
    </row>
    <row r="36124" spans="16:30" ht="4.5" customHeight="1" x14ac:dyDescent="0.2">
      <c r="P36124" s="75"/>
      <c r="Q36124" s="75"/>
      <c r="W36124" s="75"/>
      <c r="AD36124" s="77"/>
    </row>
    <row r="36125" spans="16:30" ht="4.5" customHeight="1" x14ac:dyDescent="0.2">
      <c r="P36125" s="75"/>
      <c r="Q36125" s="75"/>
      <c r="W36125" s="75"/>
      <c r="AD36125" s="77"/>
    </row>
    <row r="36126" spans="16:30" ht="4.5" customHeight="1" x14ac:dyDescent="0.2">
      <c r="P36126" s="75"/>
      <c r="Q36126" s="75"/>
      <c r="W36126" s="75"/>
      <c r="AD36126" s="77"/>
    </row>
    <row r="36127" spans="16:30" ht="4.5" customHeight="1" x14ac:dyDescent="0.2">
      <c r="P36127" s="75"/>
      <c r="Q36127" s="75"/>
      <c r="W36127" s="75"/>
      <c r="AD36127" s="77"/>
    </row>
    <row r="36128" spans="16:30" ht="4.5" customHeight="1" x14ac:dyDescent="0.2">
      <c r="P36128" s="75"/>
      <c r="Q36128" s="75"/>
      <c r="W36128" s="75"/>
      <c r="AD36128" s="77"/>
    </row>
    <row r="36129" spans="16:30" ht="4.5" customHeight="1" x14ac:dyDescent="0.2">
      <c r="P36129" s="75"/>
      <c r="Q36129" s="75"/>
      <c r="W36129" s="75"/>
      <c r="AD36129" s="77"/>
    </row>
    <row r="36130" spans="16:30" ht="4.5" customHeight="1" x14ac:dyDescent="0.2">
      <c r="P36130" s="75"/>
      <c r="Q36130" s="75"/>
      <c r="W36130" s="75"/>
      <c r="AD36130" s="77"/>
    </row>
    <row r="36131" spans="16:30" ht="4.5" customHeight="1" x14ac:dyDescent="0.2">
      <c r="P36131" s="75"/>
      <c r="Q36131" s="75"/>
      <c r="W36131" s="75"/>
      <c r="AD36131" s="77"/>
    </row>
    <row r="36132" spans="16:30" ht="4.5" customHeight="1" x14ac:dyDescent="0.2">
      <c r="P36132" s="75"/>
      <c r="Q36132" s="75"/>
      <c r="W36132" s="75"/>
      <c r="AD36132" s="77"/>
    </row>
    <row r="36133" spans="16:30" ht="4.5" customHeight="1" x14ac:dyDescent="0.2">
      <c r="P36133" s="75"/>
      <c r="Q36133" s="75"/>
      <c r="W36133" s="75"/>
      <c r="AD36133" s="77"/>
    </row>
    <row r="36134" spans="16:30" ht="4.5" customHeight="1" x14ac:dyDescent="0.2">
      <c r="P36134" s="75"/>
      <c r="Q36134" s="75"/>
      <c r="W36134" s="75"/>
      <c r="AD36134" s="77"/>
    </row>
    <row r="36135" spans="16:30" ht="4.5" customHeight="1" x14ac:dyDescent="0.2">
      <c r="P36135" s="75"/>
      <c r="Q36135" s="75"/>
      <c r="W36135" s="75"/>
      <c r="AD36135" s="77"/>
    </row>
    <row r="36136" spans="16:30" ht="4.5" customHeight="1" x14ac:dyDescent="0.2">
      <c r="P36136" s="75"/>
      <c r="Q36136" s="75"/>
      <c r="W36136" s="75"/>
      <c r="AD36136" s="77"/>
    </row>
    <row r="36137" spans="16:30" ht="4.5" customHeight="1" x14ac:dyDescent="0.2">
      <c r="P36137" s="75"/>
      <c r="Q36137" s="75"/>
      <c r="W36137" s="75"/>
      <c r="AD36137" s="77"/>
    </row>
    <row r="36138" spans="16:30" ht="4.5" customHeight="1" x14ac:dyDescent="0.2">
      <c r="P36138" s="75"/>
      <c r="Q36138" s="75"/>
      <c r="W36138" s="75"/>
      <c r="AD36138" s="77"/>
    </row>
    <row r="36139" spans="16:30" ht="4.5" customHeight="1" x14ac:dyDescent="0.2">
      <c r="P36139" s="75"/>
      <c r="Q36139" s="75"/>
      <c r="W36139" s="75"/>
      <c r="AD36139" s="77"/>
    </row>
    <row r="36140" spans="16:30" ht="4.5" customHeight="1" x14ac:dyDescent="0.2">
      <c r="P36140" s="75"/>
      <c r="Q36140" s="75"/>
      <c r="W36140" s="75"/>
      <c r="AD36140" s="77"/>
    </row>
    <row r="36141" spans="16:30" ht="4.5" customHeight="1" x14ac:dyDescent="0.2">
      <c r="P36141" s="75"/>
      <c r="Q36141" s="75"/>
      <c r="W36141" s="75"/>
      <c r="AD36141" s="77"/>
    </row>
    <row r="36142" spans="16:30" ht="4.5" customHeight="1" x14ac:dyDescent="0.2">
      <c r="P36142" s="75"/>
      <c r="Q36142" s="75"/>
      <c r="W36142" s="75"/>
      <c r="AD36142" s="77"/>
    </row>
    <row r="36143" spans="16:30" ht="4.5" customHeight="1" x14ac:dyDescent="0.2">
      <c r="P36143" s="75"/>
      <c r="Q36143" s="75"/>
      <c r="W36143" s="75"/>
      <c r="AD36143" s="77"/>
    </row>
    <row r="36144" spans="16:30" ht="4.5" customHeight="1" x14ac:dyDescent="0.2">
      <c r="P36144" s="75"/>
      <c r="Q36144" s="75"/>
      <c r="W36144" s="75"/>
      <c r="AD36144" s="77"/>
    </row>
    <row r="36145" spans="16:30" ht="4.5" customHeight="1" x14ac:dyDescent="0.2">
      <c r="P36145" s="75"/>
      <c r="Q36145" s="75"/>
      <c r="W36145" s="75"/>
      <c r="AD36145" s="77"/>
    </row>
    <row r="36146" spans="16:30" ht="4.5" customHeight="1" x14ac:dyDescent="0.2">
      <c r="P36146" s="75"/>
      <c r="Q36146" s="75"/>
      <c r="W36146" s="75"/>
      <c r="AD36146" s="77"/>
    </row>
    <row r="36147" spans="16:30" ht="4.5" customHeight="1" x14ac:dyDescent="0.2">
      <c r="P36147" s="75"/>
      <c r="Q36147" s="75"/>
      <c r="W36147" s="75"/>
      <c r="AD36147" s="77"/>
    </row>
    <row r="36148" spans="16:30" ht="4.5" customHeight="1" x14ac:dyDescent="0.2">
      <c r="P36148" s="75"/>
      <c r="Q36148" s="75"/>
      <c r="W36148" s="75"/>
      <c r="AD36148" s="77"/>
    </row>
    <row r="36149" spans="16:30" ht="4.5" customHeight="1" x14ac:dyDescent="0.2">
      <c r="P36149" s="75"/>
      <c r="Q36149" s="75"/>
      <c r="W36149" s="75"/>
      <c r="AD36149" s="77"/>
    </row>
    <row r="36150" spans="16:30" ht="4.5" customHeight="1" x14ac:dyDescent="0.2">
      <c r="P36150" s="75"/>
      <c r="Q36150" s="75"/>
      <c r="W36150" s="75"/>
      <c r="AD36150" s="77"/>
    </row>
    <row r="36151" spans="16:30" ht="4.5" customHeight="1" x14ac:dyDescent="0.2">
      <c r="P36151" s="75"/>
      <c r="Q36151" s="75"/>
      <c r="W36151" s="75"/>
      <c r="AD36151" s="77"/>
    </row>
    <row r="36152" spans="16:30" ht="4.5" customHeight="1" x14ac:dyDescent="0.2">
      <c r="P36152" s="75"/>
      <c r="Q36152" s="75"/>
      <c r="W36152" s="75"/>
      <c r="AD36152" s="77"/>
    </row>
    <row r="36153" spans="16:30" ht="4.5" customHeight="1" x14ac:dyDescent="0.2">
      <c r="P36153" s="75"/>
      <c r="Q36153" s="75"/>
      <c r="W36153" s="75"/>
      <c r="AD36153" s="77"/>
    </row>
    <row r="36154" spans="16:30" ht="4.5" customHeight="1" x14ac:dyDescent="0.2">
      <c r="P36154" s="75"/>
      <c r="Q36154" s="75"/>
      <c r="W36154" s="75"/>
      <c r="AD36154" s="77"/>
    </row>
    <row r="36155" spans="16:30" ht="4.5" customHeight="1" x14ac:dyDescent="0.2">
      <c r="P36155" s="75"/>
      <c r="Q36155" s="75"/>
      <c r="W36155" s="75"/>
      <c r="AD36155" s="77"/>
    </row>
    <row r="36156" spans="16:30" ht="4.5" customHeight="1" x14ac:dyDescent="0.2">
      <c r="P36156" s="75"/>
      <c r="Q36156" s="75"/>
      <c r="W36156" s="75"/>
      <c r="AD36156" s="77"/>
    </row>
    <row r="36157" spans="16:30" ht="4.5" customHeight="1" x14ac:dyDescent="0.2">
      <c r="P36157" s="75"/>
      <c r="Q36157" s="75"/>
      <c r="W36157" s="75"/>
      <c r="AD36157" s="77"/>
    </row>
    <row r="36158" spans="16:30" ht="4.5" customHeight="1" x14ac:dyDescent="0.2">
      <c r="P36158" s="75"/>
      <c r="Q36158" s="75"/>
      <c r="W36158" s="75"/>
      <c r="AD36158" s="77"/>
    </row>
    <row r="36159" spans="16:30" ht="4.5" customHeight="1" x14ac:dyDescent="0.2">
      <c r="P36159" s="75"/>
      <c r="Q36159" s="75"/>
      <c r="W36159" s="75"/>
      <c r="AD36159" s="77"/>
    </row>
    <row r="36160" spans="16:30" ht="4.5" customHeight="1" x14ac:dyDescent="0.2">
      <c r="P36160" s="75"/>
      <c r="Q36160" s="75"/>
      <c r="W36160" s="75"/>
      <c r="AD36160" s="77"/>
    </row>
    <row r="36161" spans="16:30" ht="4.5" customHeight="1" x14ac:dyDescent="0.2">
      <c r="P36161" s="75"/>
      <c r="Q36161" s="75"/>
      <c r="W36161" s="75"/>
      <c r="AD36161" s="77"/>
    </row>
    <row r="36162" spans="16:30" ht="4.5" customHeight="1" x14ac:dyDescent="0.2">
      <c r="P36162" s="75"/>
      <c r="Q36162" s="75"/>
      <c r="W36162" s="75"/>
      <c r="AD36162" s="77"/>
    </row>
    <row r="36163" spans="16:30" ht="4.5" customHeight="1" x14ac:dyDescent="0.2">
      <c r="P36163" s="75"/>
      <c r="Q36163" s="75"/>
      <c r="W36163" s="75"/>
      <c r="AD36163" s="77"/>
    </row>
    <row r="36164" spans="16:30" ht="4.5" customHeight="1" x14ac:dyDescent="0.2">
      <c r="P36164" s="75"/>
      <c r="Q36164" s="75"/>
      <c r="W36164" s="75"/>
      <c r="AD36164" s="77"/>
    </row>
    <row r="36165" spans="16:30" ht="4.5" customHeight="1" x14ac:dyDescent="0.2">
      <c r="P36165" s="75"/>
      <c r="Q36165" s="75"/>
      <c r="W36165" s="75"/>
      <c r="AD36165" s="77"/>
    </row>
    <row r="36166" spans="16:30" ht="4.5" customHeight="1" x14ac:dyDescent="0.2">
      <c r="P36166" s="75"/>
      <c r="Q36166" s="75"/>
      <c r="W36166" s="75"/>
      <c r="AD36166" s="77"/>
    </row>
    <row r="36167" spans="16:30" ht="4.5" customHeight="1" x14ac:dyDescent="0.2">
      <c r="P36167" s="75"/>
      <c r="Q36167" s="75"/>
      <c r="W36167" s="75"/>
      <c r="AD36167" s="77"/>
    </row>
    <row r="36168" spans="16:30" ht="4.5" customHeight="1" x14ac:dyDescent="0.2">
      <c r="P36168" s="75"/>
      <c r="Q36168" s="75"/>
      <c r="W36168" s="75"/>
      <c r="AD36168" s="77"/>
    </row>
    <row r="36169" spans="16:30" ht="4.5" customHeight="1" x14ac:dyDescent="0.2">
      <c r="P36169" s="75"/>
      <c r="Q36169" s="75"/>
      <c r="W36169" s="75"/>
      <c r="AD36169" s="77"/>
    </row>
    <row r="36170" spans="16:30" ht="4.5" customHeight="1" x14ac:dyDescent="0.2">
      <c r="P36170" s="75"/>
      <c r="Q36170" s="75"/>
      <c r="W36170" s="75"/>
      <c r="AD36170" s="77"/>
    </row>
    <row r="36171" spans="16:30" ht="4.5" customHeight="1" x14ac:dyDescent="0.2">
      <c r="P36171" s="75"/>
      <c r="Q36171" s="75"/>
      <c r="W36171" s="75"/>
      <c r="AD36171" s="77"/>
    </row>
    <row r="36172" spans="16:30" ht="4.5" customHeight="1" x14ac:dyDescent="0.2">
      <c r="P36172" s="75"/>
      <c r="Q36172" s="75"/>
      <c r="W36172" s="75"/>
      <c r="AD36172" s="77"/>
    </row>
    <row r="36173" spans="16:30" ht="4.5" customHeight="1" x14ac:dyDescent="0.2">
      <c r="P36173" s="75"/>
      <c r="Q36173" s="75"/>
      <c r="W36173" s="75"/>
      <c r="AD36173" s="77"/>
    </row>
    <row r="36174" spans="16:30" ht="4.5" customHeight="1" x14ac:dyDescent="0.2">
      <c r="P36174" s="75"/>
      <c r="Q36174" s="75"/>
      <c r="W36174" s="75"/>
      <c r="AD36174" s="77"/>
    </row>
    <row r="36175" spans="16:30" ht="4.5" customHeight="1" x14ac:dyDescent="0.2">
      <c r="P36175" s="75"/>
      <c r="Q36175" s="75"/>
      <c r="W36175" s="75"/>
      <c r="AD36175" s="77"/>
    </row>
    <row r="36176" spans="16:30" ht="4.5" customHeight="1" x14ac:dyDescent="0.2">
      <c r="P36176" s="75"/>
      <c r="Q36176" s="75"/>
      <c r="W36176" s="75"/>
      <c r="AD36176" s="77"/>
    </row>
    <row r="36177" spans="16:30" ht="4.5" customHeight="1" x14ac:dyDescent="0.2">
      <c r="P36177" s="75"/>
      <c r="Q36177" s="75"/>
      <c r="W36177" s="75"/>
      <c r="AD36177" s="77"/>
    </row>
    <row r="36178" spans="16:30" ht="4.5" customHeight="1" x14ac:dyDescent="0.2">
      <c r="P36178" s="75"/>
      <c r="Q36178" s="75"/>
      <c r="W36178" s="75"/>
      <c r="AD36178" s="77"/>
    </row>
    <row r="36179" spans="16:30" ht="4.5" customHeight="1" x14ac:dyDescent="0.2">
      <c r="P36179" s="75"/>
      <c r="Q36179" s="75"/>
      <c r="W36179" s="75"/>
      <c r="AD36179" s="77"/>
    </row>
    <row r="36180" spans="16:30" ht="4.5" customHeight="1" x14ac:dyDescent="0.2">
      <c r="P36180" s="75"/>
      <c r="Q36180" s="75"/>
      <c r="W36180" s="75"/>
      <c r="AD36180" s="77"/>
    </row>
    <row r="36181" spans="16:30" ht="4.5" customHeight="1" x14ac:dyDescent="0.2">
      <c r="P36181" s="75"/>
      <c r="Q36181" s="75"/>
      <c r="W36181" s="75"/>
      <c r="AD36181" s="77"/>
    </row>
    <row r="36182" spans="16:30" ht="4.5" customHeight="1" x14ac:dyDescent="0.2">
      <c r="P36182" s="75"/>
      <c r="Q36182" s="75"/>
      <c r="W36182" s="75"/>
      <c r="AD36182" s="77"/>
    </row>
    <row r="36183" spans="16:30" ht="4.5" customHeight="1" x14ac:dyDescent="0.2">
      <c r="P36183" s="75"/>
      <c r="Q36183" s="75"/>
      <c r="W36183" s="75"/>
      <c r="AD36183" s="77"/>
    </row>
    <row r="36184" spans="16:30" ht="4.5" customHeight="1" x14ac:dyDescent="0.2">
      <c r="P36184" s="75"/>
      <c r="Q36184" s="75"/>
      <c r="W36184" s="75"/>
      <c r="AD36184" s="77"/>
    </row>
    <row r="36185" spans="16:30" ht="4.5" customHeight="1" x14ac:dyDescent="0.2">
      <c r="P36185" s="75"/>
      <c r="Q36185" s="75"/>
      <c r="W36185" s="75"/>
      <c r="AD36185" s="77"/>
    </row>
    <row r="36186" spans="16:30" ht="4.5" customHeight="1" x14ac:dyDescent="0.2">
      <c r="P36186" s="75"/>
      <c r="Q36186" s="75"/>
      <c r="W36186" s="75"/>
      <c r="AD36186" s="77"/>
    </row>
    <row r="36187" spans="16:30" ht="4.5" customHeight="1" x14ac:dyDescent="0.2">
      <c r="P36187" s="75"/>
      <c r="Q36187" s="75"/>
      <c r="W36187" s="75"/>
      <c r="AD36187" s="77"/>
    </row>
    <row r="36188" spans="16:30" ht="4.5" customHeight="1" x14ac:dyDescent="0.2">
      <c r="P36188" s="75"/>
      <c r="Q36188" s="75"/>
      <c r="W36188" s="75"/>
      <c r="AD36188" s="77"/>
    </row>
    <row r="36189" spans="16:30" ht="4.5" customHeight="1" x14ac:dyDescent="0.2">
      <c r="P36189" s="75"/>
      <c r="Q36189" s="75"/>
      <c r="W36189" s="75"/>
      <c r="AD36189" s="77"/>
    </row>
    <row r="36190" spans="16:30" ht="4.5" customHeight="1" x14ac:dyDescent="0.2">
      <c r="P36190" s="75"/>
      <c r="Q36190" s="75"/>
      <c r="W36190" s="75"/>
      <c r="AD36190" s="77"/>
    </row>
    <row r="36191" spans="16:30" ht="4.5" customHeight="1" x14ac:dyDescent="0.2">
      <c r="P36191" s="75"/>
      <c r="Q36191" s="75"/>
      <c r="W36191" s="75"/>
      <c r="AD36191" s="77"/>
    </row>
    <row r="36192" spans="16:30" ht="4.5" customHeight="1" x14ac:dyDescent="0.2">
      <c r="P36192" s="75"/>
      <c r="Q36192" s="75"/>
      <c r="W36192" s="75"/>
      <c r="AD36192" s="77"/>
    </row>
    <row r="36193" spans="16:30" ht="4.5" customHeight="1" x14ac:dyDescent="0.2">
      <c r="P36193" s="75"/>
      <c r="Q36193" s="75"/>
      <c r="W36193" s="75"/>
      <c r="AD36193" s="77"/>
    </row>
    <row r="36194" spans="16:30" ht="4.5" customHeight="1" x14ac:dyDescent="0.2">
      <c r="P36194" s="75"/>
      <c r="Q36194" s="75"/>
      <c r="W36194" s="75"/>
      <c r="AD36194" s="77"/>
    </row>
    <row r="36195" spans="16:30" ht="4.5" customHeight="1" x14ac:dyDescent="0.2">
      <c r="P36195" s="75"/>
      <c r="Q36195" s="75"/>
      <c r="W36195" s="75"/>
      <c r="AD36195" s="77"/>
    </row>
    <row r="36196" spans="16:30" ht="4.5" customHeight="1" x14ac:dyDescent="0.2">
      <c r="P36196" s="75"/>
      <c r="Q36196" s="75"/>
      <c r="W36196" s="75"/>
      <c r="AD36196" s="77"/>
    </row>
    <row r="36197" spans="16:30" ht="4.5" customHeight="1" x14ac:dyDescent="0.2">
      <c r="P36197" s="75"/>
      <c r="Q36197" s="75"/>
      <c r="W36197" s="75"/>
      <c r="AD36197" s="77"/>
    </row>
    <row r="36198" spans="16:30" ht="4.5" customHeight="1" x14ac:dyDescent="0.2">
      <c r="P36198" s="75"/>
      <c r="Q36198" s="75"/>
      <c r="W36198" s="75"/>
      <c r="AD36198" s="77"/>
    </row>
    <row r="36199" spans="16:30" ht="4.5" customHeight="1" x14ac:dyDescent="0.2">
      <c r="P36199" s="75"/>
      <c r="Q36199" s="75"/>
      <c r="W36199" s="75"/>
      <c r="AD36199" s="77"/>
    </row>
    <row r="36200" spans="16:30" ht="4.5" customHeight="1" x14ac:dyDescent="0.2">
      <c r="P36200" s="75"/>
      <c r="Q36200" s="75"/>
      <c r="W36200" s="75"/>
      <c r="AD36200" s="77"/>
    </row>
    <row r="36201" spans="16:30" ht="4.5" customHeight="1" x14ac:dyDescent="0.2">
      <c r="P36201" s="75"/>
      <c r="Q36201" s="75"/>
      <c r="W36201" s="75"/>
      <c r="AD36201" s="77"/>
    </row>
    <row r="36202" spans="16:30" ht="4.5" customHeight="1" x14ac:dyDescent="0.2">
      <c r="P36202" s="75"/>
      <c r="Q36202" s="75"/>
      <c r="W36202" s="75"/>
      <c r="AD36202" s="77"/>
    </row>
    <row r="36203" spans="16:30" ht="4.5" customHeight="1" x14ac:dyDescent="0.2">
      <c r="P36203" s="75"/>
      <c r="Q36203" s="75"/>
      <c r="W36203" s="75"/>
      <c r="AD36203" s="77"/>
    </row>
    <row r="36204" spans="16:30" ht="4.5" customHeight="1" x14ac:dyDescent="0.2">
      <c r="P36204" s="75"/>
      <c r="Q36204" s="75"/>
      <c r="W36204" s="75"/>
      <c r="AD36204" s="77"/>
    </row>
    <row r="36205" spans="16:30" ht="4.5" customHeight="1" x14ac:dyDescent="0.2">
      <c r="P36205" s="75"/>
      <c r="Q36205" s="75"/>
      <c r="W36205" s="75"/>
      <c r="AD36205" s="77"/>
    </row>
    <row r="36206" spans="16:30" ht="4.5" customHeight="1" x14ac:dyDescent="0.2">
      <c r="P36206" s="75"/>
      <c r="Q36206" s="75"/>
      <c r="W36206" s="75"/>
      <c r="AD36206" s="77"/>
    </row>
    <row r="36207" spans="16:30" ht="4.5" customHeight="1" x14ac:dyDescent="0.2">
      <c r="P36207" s="75"/>
      <c r="Q36207" s="75"/>
      <c r="W36207" s="75"/>
      <c r="AD36207" s="77"/>
    </row>
    <row r="36208" spans="16:30" ht="4.5" customHeight="1" x14ac:dyDescent="0.2">
      <c r="P36208" s="75"/>
      <c r="Q36208" s="75"/>
      <c r="W36208" s="75"/>
      <c r="AD36208" s="77"/>
    </row>
    <row r="36209" spans="16:30" ht="4.5" customHeight="1" x14ac:dyDescent="0.2">
      <c r="P36209" s="75"/>
      <c r="Q36209" s="75"/>
      <c r="W36209" s="75"/>
      <c r="AD36209" s="77"/>
    </row>
    <row r="36210" spans="16:30" ht="4.5" customHeight="1" x14ac:dyDescent="0.2">
      <c r="P36210" s="75"/>
      <c r="Q36210" s="75"/>
      <c r="W36210" s="75"/>
      <c r="AD36210" s="77"/>
    </row>
    <row r="36211" spans="16:30" ht="4.5" customHeight="1" x14ac:dyDescent="0.2">
      <c r="P36211" s="75"/>
      <c r="Q36211" s="75"/>
      <c r="W36211" s="75"/>
      <c r="AD36211" s="77"/>
    </row>
    <row r="36212" spans="16:30" ht="4.5" customHeight="1" x14ac:dyDescent="0.2">
      <c r="P36212" s="75"/>
      <c r="Q36212" s="75"/>
      <c r="W36212" s="75"/>
      <c r="AD36212" s="77"/>
    </row>
    <row r="36213" spans="16:30" ht="4.5" customHeight="1" x14ac:dyDescent="0.2">
      <c r="P36213" s="75"/>
      <c r="Q36213" s="75"/>
      <c r="W36213" s="75"/>
      <c r="AD36213" s="77"/>
    </row>
    <row r="36214" spans="16:30" ht="4.5" customHeight="1" x14ac:dyDescent="0.2">
      <c r="P36214" s="75"/>
      <c r="Q36214" s="75"/>
      <c r="W36214" s="75"/>
      <c r="AD36214" s="77"/>
    </row>
    <row r="36215" spans="16:30" ht="4.5" customHeight="1" x14ac:dyDescent="0.2">
      <c r="P36215" s="75"/>
      <c r="Q36215" s="75"/>
      <c r="W36215" s="75"/>
      <c r="AD36215" s="77"/>
    </row>
    <row r="36216" spans="16:30" ht="4.5" customHeight="1" x14ac:dyDescent="0.2">
      <c r="P36216" s="75"/>
      <c r="Q36216" s="75"/>
      <c r="W36216" s="75"/>
      <c r="AD36216" s="77"/>
    </row>
    <row r="36217" spans="16:30" ht="4.5" customHeight="1" x14ac:dyDescent="0.2">
      <c r="P36217" s="75"/>
      <c r="Q36217" s="75"/>
      <c r="W36217" s="75"/>
      <c r="AD36217" s="77"/>
    </row>
    <row r="36218" spans="16:30" ht="4.5" customHeight="1" x14ac:dyDescent="0.2">
      <c r="P36218" s="75"/>
      <c r="Q36218" s="75"/>
      <c r="W36218" s="75"/>
      <c r="AD36218" s="77"/>
    </row>
    <row r="36219" spans="16:30" ht="4.5" customHeight="1" x14ac:dyDescent="0.2">
      <c r="P36219" s="75"/>
      <c r="Q36219" s="75"/>
      <c r="W36219" s="75"/>
      <c r="AD36219" s="77"/>
    </row>
    <row r="36220" spans="16:30" ht="4.5" customHeight="1" x14ac:dyDescent="0.2">
      <c r="P36220" s="75"/>
      <c r="Q36220" s="75"/>
      <c r="W36220" s="75"/>
      <c r="AD36220" s="77"/>
    </row>
    <row r="36221" spans="16:30" ht="4.5" customHeight="1" x14ac:dyDescent="0.2">
      <c r="P36221" s="75"/>
      <c r="Q36221" s="75"/>
      <c r="W36221" s="75"/>
      <c r="AD36221" s="77"/>
    </row>
    <row r="36222" spans="16:30" ht="4.5" customHeight="1" x14ac:dyDescent="0.2">
      <c r="P36222" s="75"/>
      <c r="Q36222" s="75"/>
      <c r="W36222" s="75"/>
      <c r="AD36222" s="77"/>
    </row>
    <row r="36223" spans="16:30" ht="4.5" customHeight="1" x14ac:dyDescent="0.2">
      <c r="P36223" s="75"/>
      <c r="Q36223" s="75"/>
      <c r="W36223" s="75"/>
      <c r="AD36223" s="77"/>
    </row>
    <row r="36224" spans="16:30" ht="4.5" customHeight="1" x14ac:dyDescent="0.2">
      <c r="P36224" s="75"/>
      <c r="Q36224" s="75"/>
      <c r="W36224" s="75"/>
      <c r="AD36224" s="77"/>
    </row>
    <row r="36225" spans="16:30" ht="4.5" customHeight="1" x14ac:dyDescent="0.2">
      <c r="P36225" s="75"/>
      <c r="Q36225" s="75"/>
      <c r="W36225" s="75"/>
      <c r="AD36225" s="77"/>
    </row>
    <row r="36226" spans="16:30" ht="4.5" customHeight="1" x14ac:dyDescent="0.2">
      <c r="P36226" s="75"/>
      <c r="Q36226" s="75"/>
      <c r="W36226" s="75"/>
      <c r="AD36226" s="77"/>
    </row>
    <row r="36227" spans="16:30" ht="4.5" customHeight="1" x14ac:dyDescent="0.2">
      <c r="P36227" s="75"/>
      <c r="Q36227" s="75"/>
      <c r="W36227" s="75"/>
      <c r="AD36227" s="77"/>
    </row>
    <row r="36228" spans="16:30" ht="4.5" customHeight="1" x14ac:dyDescent="0.2">
      <c r="P36228" s="75"/>
      <c r="Q36228" s="75"/>
      <c r="W36228" s="75"/>
      <c r="AD36228" s="77"/>
    </row>
    <row r="36229" spans="16:30" ht="4.5" customHeight="1" x14ac:dyDescent="0.2">
      <c r="P36229" s="75"/>
      <c r="Q36229" s="75"/>
      <c r="W36229" s="75"/>
      <c r="AD36229" s="77"/>
    </row>
    <row r="36230" spans="16:30" ht="4.5" customHeight="1" x14ac:dyDescent="0.2">
      <c r="P36230" s="75"/>
      <c r="Q36230" s="75"/>
      <c r="W36230" s="75"/>
      <c r="AD36230" s="77"/>
    </row>
    <row r="36231" spans="16:30" ht="4.5" customHeight="1" x14ac:dyDescent="0.2">
      <c r="P36231" s="75"/>
      <c r="Q36231" s="75"/>
      <c r="W36231" s="75"/>
      <c r="AD36231" s="77"/>
    </row>
    <row r="36232" spans="16:30" ht="4.5" customHeight="1" x14ac:dyDescent="0.2">
      <c r="P36232" s="75"/>
      <c r="Q36232" s="75"/>
      <c r="W36232" s="75"/>
      <c r="AD36232" s="77"/>
    </row>
    <row r="36233" spans="16:30" ht="4.5" customHeight="1" x14ac:dyDescent="0.2">
      <c r="P36233" s="75"/>
      <c r="Q36233" s="75"/>
      <c r="W36233" s="75"/>
      <c r="AD36233" s="77"/>
    </row>
    <row r="36234" spans="16:30" ht="4.5" customHeight="1" x14ac:dyDescent="0.2">
      <c r="P36234" s="75"/>
      <c r="Q36234" s="75"/>
      <c r="W36234" s="75"/>
      <c r="AD36234" s="77"/>
    </row>
    <row r="36235" spans="16:30" ht="4.5" customHeight="1" x14ac:dyDescent="0.2">
      <c r="P36235" s="75"/>
      <c r="Q36235" s="75"/>
      <c r="W36235" s="75"/>
      <c r="AD36235" s="77"/>
    </row>
    <row r="36236" spans="16:30" ht="4.5" customHeight="1" x14ac:dyDescent="0.2">
      <c r="P36236" s="75"/>
      <c r="Q36236" s="75"/>
      <c r="W36236" s="75"/>
      <c r="AD36236" s="77"/>
    </row>
    <row r="36237" spans="16:30" ht="4.5" customHeight="1" x14ac:dyDescent="0.2">
      <c r="P36237" s="75"/>
      <c r="Q36237" s="75"/>
      <c r="W36237" s="75"/>
      <c r="AD36237" s="77"/>
    </row>
    <row r="36238" spans="16:30" ht="4.5" customHeight="1" x14ac:dyDescent="0.2">
      <c r="P36238" s="75"/>
      <c r="Q36238" s="75"/>
      <c r="W36238" s="75"/>
      <c r="AD36238" s="77"/>
    </row>
    <row r="36239" spans="16:30" ht="4.5" customHeight="1" x14ac:dyDescent="0.2">
      <c r="P36239" s="75"/>
      <c r="Q36239" s="75"/>
      <c r="W36239" s="75"/>
      <c r="AD36239" s="77"/>
    </row>
    <row r="36240" spans="16:30" ht="4.5" customHeight="1" x14ac:dyDescent="0.2">
      <c r="P36240" s="75"/>
      <c r="Q36240" s="75"/>
      <c r="W36240" s="75"/>
      <c r="AD36240" s="77"/>
    </row>
    <row r="36241" spans="16:30" ht="4.5" customHeight="1" x14ac:dyDescent="0.2">
      <c r="P36241" s="75"/>
      <c r="Q36241" s="75"/>
      <c r="W36241" s="75"/>
      <c r="AD36241" s="77"/>
    </row>
    <row r="36242" spans="16:30" ht="4.5" customHeight="1" x14ac:dyDescent="0.2">
      <c r="P36242" s="75"/>
      <c r="Q36242" s="75"/>
      <c r="W36242" s="75"/>
      <c r="AD36242" s="77"/>
    </row>
    <row r="36243" spans="16:30" ht="4.5" customHeight="1" x14ac:dyDescent="0.2">
      <c r="P36243" s="75"/>
      <c r="Q36243" s="75"/>
      <c r="W36243" s="75"/>
      <c r="AD36243" s="77"/>
    </row>
    <row r="36244" spans="16:30" ht="4.5" customHeight="1" x14ac:dyDescent="0.2">
      <c r="P36244" s="75"/>
      <c r="Q36244" s="75"/>
      <c r="W36244" s="75"/>
      <c r="AD36244" s="77"/>
    </row>
    <row r="36245" spans="16:30" ht="4.5" customHeight="1" x14ac:dyDescent="0.2">
      <c r="P36245" s="75"/>
      <c r="Q36245" s="75"/>
      <c r="W36245" s="75"/>
      <c r="AD36245" s="77"/>
    </row>
    <row r="36246" spans="16:30" ht="4.5" customHeight="1" x14ac:dyDescent="0.2">
      <c r="P36246" s="75"/>
      <c r="Q36246" s="75"/>
      <c r="W36246" s="75"/>
      <c r="AD36246" s="77"/>
    </row>
    <row r="36247" spans="16:30" ht="4.5" customHeight="1" x14ac:dyDescent="0.2">
      <c r="P36247" s="75"/>
      <c r="Q36247" s="75"/>
      <c r="W36247" s="75"/>
      <c r="AD36247" s="77"/>
    </row>
    <row r="36248" spans="16:30" ht="4.5" customHeight="1" x14ac:dyDescent="0.2">
      <c r="P36248" s="75"/>
      <c r="Q36248" s="75"/>
      <c r="W36248" s="75"/>
      <c r="AD36248" s="77"/>
    </row>
    <row r="36249" spans="16:30" ht="4.5" customHeight="1" x14ac:dyDescent="0.2">
      <c r="P36249" s="75"/>
      <c r="Q36249" s="75"/>
      <c r="W36249" s="75"/>
      <c r="AD36249" s="77"/>
    </row>
    <row r="36250" spans="16:30" ht="4.5" customHeight="1" x14ac:dyDescent="0.2">
      <c r="P36250" s="75"/>
      <c r="Q36250" s="75"/>
      <c r="W36250" s="75"/>
      <c r="AD36250" s="77"/>
    </row>
    <row r="36251" spans="16:30" ht="4.5" customHeight="1" x14ac:dyDescent="0.2">
      <c r="P36251" s="75"/>
      <c r="Q36251" s="75"/>
      <c r="W36251" s="75"/>
      <c r="AD36251" s="77"/>
    </row>
    <row r="36252" spans="16:30" ht="4.5" customHeight="1" x14ac:dyDescent="0.2">
      <c r="P36252" s="75"/>
      <c r="Q36252" s="75"/>
      <c r="W36252" s="75"/>
      <c r="AD36252" s="77"/>
    </row>
    <row r="36253" spans="16:30" ht="4.5" customHeight="1" x14ac:dyDescent="0.2">
      <c r="P36253" s="75"/>
      <c r="Q36253" s="75"/>
      <c r="W36253" s="75"/>
      <c r="AD36253" s="77"/>
    </row>
    <row r="36254" spans="16:30" ht="4.5" customHeight="1" x14ac:dyDescent="0.2">
      <c r="P36254" s="75"/>
      <c r="Q36254" s="75"/>
      <c r="W36254" s="75"/>
      <c r="AD36254" s="77"/>
    </row>
    <row r="36255" spans="16:30" ht="4.5" customHeight="1" x14ac:dyDescent="0.2">
      <c r="P36255" s="75"/>
      <c r="Q36255" s="75"/>
      <c r="W36255" s="75"/>
      <c r="AD36255" s="77"/>
    </row>
    <row r="36256" spans="16:30" ht="4.5" customHeight="1" x14ac:dyDescent="0.2">
      <c r="P36256" s="75"/>
      <c r="Q36256" s="75"/>
      <c r="W36256" s="75"/>
      <c r="AD36256" s="77"/>
    </row>
    <row r="36257" spans="16:30" ht="4.5" customHeight="1" x14ac:dyDescent="0.2">
      <c r="P36257" s="75"/>
      <c r="Q36257" s="75"/>
      <c r="W36257" s="75"/>
      <c r="AD36257" s="77"/>
    </row>
    <row r="36258" spans="16:30" ht="4.5" customHeight="1" x14ac:dyDescent="0.2">
      <c r="P36258" s="75"/>
      <c r="Q36258" s="75"/>
      <c r="W36258" s="75"/>
      <c r="AD36258" s="77"/>
    </row>
    <row r="36259" spans="16:30" ht="4.5" customHeight="1" x14ac:dyDescent="0.2">
      <c r="P36259" s="75"/>
      <c r="Q36259" s="75"/>
      <c r="W36259" s="75"/>
      <c r="AD36259" s="77"/>
    </row>
    <row r="36260" spans="16:30" ht="4.5" customHeight="1" x14ac:dyDescent="0.2">
      <c r="P36260" s="75"/>
      <c r="Q36260" s="75"/>
      <c r="W36260" s="75"/>
      <c r="AD36260" s="77"/>
    </row>
    <row r="36261" spans="16:30" ht="4.5" customHeight="1" x14ac:dyDescent="0.2">
      <c r="P36261" s="75"/>
      <c r="Q36261" s="75"/>
      <c r="W36261" s="75"/>
      <c r="AD36261" s="77"/>
    </row>
    <row r="36262" spans="16:30" ht="4.5" customHeight="1" x14ac:dyDescent="0.2">
      <c r="P36262" s="75"/>
      <c r="Q36262" s="75"/>
      <c r="W36262" s="75"/>
      <c r="AD36262" s="77"/>
    </row>
    <row r="36263" spans="16:30" ht="4.5" customHeight="1" x14ac:dyDescent="0.2">
      <c r="P36263" s="75"/>
      <c r="Q36263" s="75"/>
      <c r="W36263" s="75"/>
      <c r="AD36263" s="77"/>
    </row>
    <row r="36264" spans="16:30" ht="4.5" customHeight="1" x14ac:dyDescent="0.2">
      <c r="P36264" s="75"/>
      <c r="Q36264" s="75"/>
      <c r="W36264" s="75"/>
      <c r="AD36264" s="77"/>
    </row>
    <row r="36265" spans="16:30" ht="4.5" customHeight="1" x14ac:dyDescent="0.2">
      <c r="P36265" s="75"/>
      <c r="Q36265" s="75"/>
      <c r="W36265" s="75"/>
      <c r="AD36265" s="77"/>
    </row>
    <row r="36266" spans="16:30" ht="4.5" customHeight="1" x14ac:dyDescent="0.2">
      <c r="P36266" s="75"/>
      <c r="Q36266" s="75"/>
      <c r="W36266" s="75"/>
      <c r="AD36266" s="77"/>
    </row>
    <row r="36267" spans="16:30" ht="4.5" customHeight="1" x14ac:dyDescent="0.2">
      <c r="P36267" s="75"/>
      <c r="Q36267" s="75"/>
      <c r="W36267" s="75"/>
      <c r="AD36267" s="77"/>
    </row>
    <row r="36268" spans="16:30" ht="4.5" customHeight="1" x14ac:dyDescent="0.2">
      <c r="P36268" s="75"/>
      <c r="Q36268" s="75"/>
      <c r="W36268" s="75"/>
      <c r="AD36268" s="77"/>
    </row>
    <row r="36269" spans="16:30" ht="4.5" customHeight="1" x14ac:dyDescent="0.2">
      <c r="P36269" s="75"/>
      <c r="Q36269" s="75"/>
      <c r="W36269" s="75"/>
      <c r="AD36269" s="77"/>
    </row>
    <row r="36270" spans="16:30" ht="4.5" customHeight="1" x14ac:dyDescent="0.2">
      <c r="P36270" s="75"/>
      <c r="Q36270" s="75"/>
      <c r="W36270" s="75"/>
      <c r="AD36270" s="77"/>
    </row>
    <row r="36271" spans="16:30" ht="4.5" customHeight="1" x14ac:dyDescent="0.2">
      <c r="P36271" s="75"/>
      <c r="Q36271" s="75"/>
      <c r="W36271" s="75"/>
      <c r="AD36271" s="77"/>
    </row>
    <row r="36272" spans="16:30" ht="4.5" customHeight="1" x14ac:dyDescent="0.2">
      <c r="P36272" s="75"/>
      <c r="Q36272" s="75"/>
      <c r="W36272" s="75"/>
      <c r="AD36272" s="77"/>
    </row>
    <row r="36273" spans="16:30" ht="4.5" customHeight="1" x14ac:dyDescent="0.2">
      <c r="P36273" s="75"/>
      <c r="Q36273" s="75"/>
      <c r="W36273" s="75"/>
      <c r="AD36273" s="77"/>
    </row>
    <row r="36274" spans="16:30" ht="4.5" customHeight="1" x14ac:dyDescent="0.2">
      <c r="P36274" s="75"/>
      <c r="Q36274" s="75"/>
      <c r="W36274" s="75"/>
      <c r="AD36274" s="77"/>
    </row>
    <row r="36275" spans="16:30" ht="4.5" customHeight="1" x14ac:dyDescent="0.2">
      <c r="P36275" s="75"/>
      <c r="Q36275" s="75"/>
      <c r="W36275" s="75"/>
      <c r="AD36275" s="77"/>
    </row>
    <row r="36276" spans="16:30" ht="4.5" customHeight="1" x14ac:dyDescent="0.2">
      <c r="P36276" s="75"/>
      <c r="Q36276" s="75"/>
      <c r="W36276" s="75"/>
      <c r="AD36276" s="77"/>
    </row>
    <row r="36277" spans="16:30" ht="4.5" customHeight="1" x14ac:dyDescent="0.2">
      <c r="P36277" s="75"/>
      <c r="Q36277" s="75"/>
      <c r="W36277" s="75"/>
      <c r="AD36277" s="77"/>
    </row>
    <row r="36278" spans="16:30" ht="4.5" customHeight="1" x14ac:dyDescent="0.2">
      <c r="P36278" s="75"/>
      <c r="Q36278" s="75"/>
      <c r="W36278" s="75"/>
      <c r="AD36278" s="77"/>
    </row>
    <row r="36279" spans="16:30" ht="4.5" customHeight="1" x14ac:dyDescent="0.2">
      <c r="P36279" s="75"/>
      <c r="Q36279" s="75"/>
      <c r="W36279" s="75"/>
      <c r="AD36279" s="77"/>
    </row>
    <row r="36280" spans="16:30" ht="4.5" customHeight="1" x14ac:dyDescent="0.2">
      <c r="P36280" s="75"/>
      <c r="Q36280" s="75"/>
      <c r="W36280" s="75"/>
      <c r="AD36280" s="77"/>
    </row>
    <row r="36281" spans="16:30" ht="4.5" customHeight="1" x14ac:dyDescent="0.2">
      <c r="P36281" s="75"/>
      <c r="Q36281" s="75"/>
      <c r="W36281" s="75"/>
      <c r="AD36281" s="77"/>
    </row>
    <row r="36282" spans="16:30" ht="4.5" customHeight="1" x14ac:dyDescent="0.2">
      <c r="P36282" s="75"/>
      <c r="Q36282" s="75"/>
      <c r="W36282" s="75"/>
      <c r="AD36282" s="77"/>
    </row>
    <row r="36283" spans="16:30" ht="4.5" customHeight="1" x14ac:dyDescent="0.2">
      <c r="P36283" s="75"/>
      <c r="Q36283" s="75"/>
      <c r="W36283" s="75"/>
      <c r="AD36283" s="77"/>
    </row>
    <row r="36284" spans="16:30" ht="4.5" customHeight="1" x14ac:dyDescent="0.2">
      <c r="P36284" s="75"/>
      <c r="Q36284" s="75"/>
      <c r="W36284" s="75"/>
      <c r="AD36284" s="77"/>
    </row>
    <row r="36285" spans="16:30" ht="4.5" customHeight="1" x14ac:dyDescent="0.2">
      <c r="P36285" s="75"/>
      <c r="Q36285" s="75"/>
      <c r="W36285" s="75"/>
      <c r="AD36285" s="77"/>
    </row>
    <row r="36286" spans="16:30" ht="4.5" customHeight="1" x14ac:dyDescent="0.2">
      <c r="P36286" s="75"/>
      <c r="Q36286" s="75"/>
      <c r="W36286" s="75"/>
      <c r="AD36286" s="77"/>
    </row>
    <row r="36287" spans="16:30" ht="4.5" customHeight="1" x14ac:dyDescent="0.2">
      <c r="P36287" s="75"/>
      <c r="Q36287" s="75"/>
      <c r="W36287" s="75"/>
      <c r="AD36287" s="77"/>
    </row>
    <row r="36288" spans="16:30" ht="4.5" customHeight="1" x14ac:dyDescent="0.2">
      <c r="P36288" s="75"/>
      <c r="Q36288" s="75"/>
      <c r="W36288" s="75"/>
      <c r="AD36288" s="77"/>
    </row>
    <row r="36289" spans="16:30" ht="4.5" customHeight="1" x14ac:dyDescent="0.2">
      <c r="P36289" s="75"/>
      <c r="Q36289" s="75"/>
      <c r="W36289" s="75"/>
      <c r="AD36289" s="77"/>
    </row>
    <row r="36290" spans="16:30" ht="4.5" customHeight="1" x14ac:dyDescent="0.2">
      <c r="P36290" s="75"/>
      <c r="Q36290" s="75"/>
      <c r="W36290" s="75"/>
      <c r="AD36290" s="77"/>
    </row>
    <row r="36291" spans="16:30" ht="4.5" customHeight="1" x14ac:dyDescent="0.2">
      <c r="P36291" s="75"/>
      <c r="Q36291" s="75"/>
      <c r="W36291" s="75"/>
      <c r="AD36291" s="77"/>
    </row>
    <row r="36292" spans="16:30" ht="4.5" customHeight="1" x14ac:dyDescent="0.2">
      <c r="P36292" s="75"/>
      <c r="Q36292" s="75"/>
      <c r="W36292" s="75"/>
      <c r="AD36292" s="77"/>
    </row>
    <row r="36293" spans="16:30" ht="4.5" customHeight="1" x14ac:dyDescent="0.2">
      <c r="P36293" s="75"/>
      <c r="Q36293" s="75"/>
      <c r="W36293" s="75"/>
      <c r="AD36293" s="77"/>
    </row>
    <row r="36294" spans="16:30" ht="4.5" customHeight="1" x14ac:dyDescent="0.2">
      <c r="P36294" s="75"/>
      <c r="Q36294" s="75"/>
      <c r="W36294" s="75"/>
      <c r="AD36294" s="77"/>
    </row>
    <row r="36295" spans="16:30" ht="4.5" customHeight="1" x14ac:dyDescent="0.2">
      <c r="P36295" s="75"/>
      <c r="Q36295" s="75"/>
      <c r="W36295" s="75"/>
      <c r="AD36295" s="77"/>
    </row>
    <row r="36296" spans="16:30" ht="4.5" customHeight="1" x14ac:dyDescent="0.2">
      <c r="P36296" s="75"/>
      <c r="Q36296" s="75"/>
      <c r="W36296" s="75"/>
      <c r="AD36296" s="77"/>
    </row>
    <row r="36297" spans="16:30" ht="4.5" customHeight="1" x14ac:dyDescent="0.2">
      <c r="P36297" s="75"/>
      <c r="Q36297" s="75"/>
      <c r="W36297" s="75"/>
      <c r="AD36297" s="77"/>
    </row>
    <row r="36298" spans="16:30" ht="4.5" customHeight="1" x14ac:dyDescent="0.2">
      <c r="P36298" s="75"/>
      <c r="Q36298" s="75"/>
      <c r="W36298" s="75"/>
      <c r="AD36298" s="77"/>
    </row>
    <row r="36299" spans="16:30" ht="4.5" customHeight="1" x14ac:dyDescent="0.2">
      <c r="P36299" s="75"/>
      <c r="Q36299" s="75"/>
      <c r="W36299" s="75"/>
      <c r="AD36299" s="77"/>
    </row>
    <row r="36300" spans="16:30" ht="4.5" customHeight="1" x14ac:dyDescent="0.2">
      <c r="P36300" s="75"/>
      <c r="Q36300" s="75"/>
      <c r="W36300" s="75"/>
      <c r="AD36300" s="77"/>
    </row>
    <row r="36301" spans="16:30" ht="4.5" customHeight="1" x14ac:dyDescent="0.2">
      <c r="P36301" s="75"/>
      <c r="Q36301" s="75"/>
      <c r="W36301" s="75"/>
      <c r="AD36301" s="77"/>
    </row>
    <row r="36302" spans="16:30" ht="4.5" customHeight="1" x14ac:dyDescent="0.2">
      <c r="P36302" s="75"/>
      <c r="Q36302" s="75"/>
      <c r="W36302" s="75"/>
      <c r="AD36302" s="77"/>
    </row>
    <row r="36303" spans="16:30" ht="4.5" customHeight="1" x14ac:dyDescent="0.2">
      <c r="P36303" s="75"/>
      <c r="Q36303" s="75"/>
      <c r="W36303" s="75"/>
      <c r="AD36303" s="77"/>
    </row>
    <row r="36304" spans="16:30" ht="4.5" customHeight="1" x14ac:dyDescent="0.2">
      <c r="P36304" s="75"/>
      <c r="Q36304" s="75"/>
      <c r="W36304" s="75"/>
      <c r="AD36304" s="77"/>
    </row>
    <row r="36305" spans="16:30" ht="4.5" customHeight="1" x14ac:dyDescent="0.2">
      <c r="P36305" s="75"/>
      <c r="Q36305" s="75"/>
      <c r="W36305" s="75"/>
      <c r="AD36305" s="77"/>
    </row>
    <row r="36306" spans="16:30" ht="4.5" customHeight="1" x14ac:dyDescent="0.2">
      <c r="P36306" s="75"/>
      <c r="Q36306" s="75"/>
      <c r="W36306" s="75"/>
      <c r="AD36306" s="77"/>
    </row>
    <row r="36307" spans="16:30" ht="4.5" customHeight="1" x14ac:dyDescent="0.2">
      <c r="P36307" s="75"/>
      <c r="Q36307" s="75"/>
      <c r="W36307" s="75"/>
      <c r="AD36307" s="77"/>
    </row>
    <row r="36308" spans="16:30" ht="4.5" customHeight="1" x14ac:dyDescent="0.2">
      <c r="P36308" s="75"/>
      <c r="Q36308" s="75"/>
      <c r="W36308" s="75"/>
      <c r="AD36308" s="77"/>
    </row>
    <row r="36309" spans="16:30" ht="4.5" customHeight="1" x14ac:dyDescent="0.2">
      <c r="P36309" s="75"/>
      <c r="Q36309" s="75"/>
      <c r="W36309" s="75"/>
      <c r="AD36309" s="77"/>
    </row>
    <row r="36310" spans="16:30" ht="4.5" customHeight="1" x14ac:dyDescent="0.2">
      <c r="P36310" s="75"/>
      <c r="Q36310" s="75"/>
      <c r="W36310" s="75"/>
      <c r="AD36310" s="77"/>
    </row>
    <row r="36311" spans="16:30" ht="4.5" customHeight="1" x14ac:dyDescent="0.2">
      <c r="P36311" s="75"/>
      <c r="Q36311" s="75"/>
      <c r="W36311" s="75"/>
      <c r="AD36311" s="77"/>
    </row>
    <row r="36312" spans="16:30" ht="4.5" customHeight="1" x14ac:dyDescent="0.2">
      <c r="P36312" s="75"/>
      <c r="Q36312" s="75"/>
      <c r="W36312" s="75"/>
      <c r="AD36312" s="77"/>
    </row>
    <row r="36313" spans="16:30" ht="4.5" customHeight="1" x14ac:dyDescent="0.2">
      <c r="P36313" s="75"/>
      <c r="Q36313" s="75"/>
      <c r="W36313" s="75"/>
      <c r="AD36313" s="77"/>
    </row>
    <row r="36314" spans="16:30" ht="4.5" customHeight="1" x14ac:dyDescent="0.2">
      <c r="P36314" s="75"/>
      <c r="Q36314" s="75"/>
      <c r="W36314" s="75"/>
      <c r="AD36314" s="77"/>
    </row>
    <row r="36315" spans="16:30" ht="4.5" customHeight="1" x14ac:dyDescent="0.2">
      <c r="P36315" s="75"/>
      <c r="Q36315" s="75"/>
      <c r="W36315" s="75"/>
      <c r="AD36315" s="77"/>
    </row>
    <row r="36316" spans="16:30" ht="4.5" customHeight="1" x14ac:dyDescent="0.2">
      <c r="P36316" s="75"/>
      <c r="Q36316" s="75"/>
      <c r="W36316" s="75"/>
      <c r="AD36316" s="77"/>
    </row>
    <row r="36317" spans="16:30" ht="4.5" customHeight="1" x14ac:dyDescent="0.2">
      <c r="P36317" s="75"/>
      <c r="Q36317" s="75"/>
      <c r="W36317" s="75"/>
      <c r="AD36317" s="77"/>
    </row>
    <row r="36318" spans="16:30" ht="4.5" customHeight="1" x14ac:dyDescent="0.2">
      <c r="P36318" s="75"/>
      <c r="Q36318" s="75"/>
      <c r="W36318" s="75"/>
      <c r="AD36318" s="77"/>
    </row>
    <row r="36319" spans="16:30" ht="4.5" customHeight="1" x14ac:dyDescent="0.2">
      <c r="P36319" s="75"/>
      <c r="Q36319" s="75"/>
      <c r="W36319" s="75"/>
      <c r="AD36319" s="77"/>
    </row>
    <row r="36320" spans="16:30" ht="4.5" customHeight="1" x14ac:dyDescent="0.2">
      <c r="P36320" s="75"/>
      <c r="Q36320" s="75"/>
      <c r="W36320" s="75"/>
      <c r="AD36320" s="77"/>
    </row>
    <row r="36321" spans="16:30" ht="4.5" customHeight="1" x14ac:dyDescent="0.2">
      <c r="P36321" s="75"/>
      <c r="Q36321" s="75"/>
      <c r="W36321" s="75"/>
      <c r="AD36321" s="77"/>
    </row>
    <row r="36322" spans="16:30" ht="4.5" customHeight="1" x14ac:dyDescent="0.2">
      <c r="P36322" s="75"/>
      <c r="Q36322" s="75"/>
      <c r="W36322" s="75"/>
      <c r="AD36322" s="77"/>
    </row>
    <row r="36323" spans="16:30" ht="4.5" customHeight="1" x14ac:dyDescent="0.2">
      <c r="P36323" s="75"/>
      <c r="Q36323" s="75"/>
      <c r="W36323" s="75"/>
      <c r="AD36323" s="77"/>
    </row>
    <row r="36324" spans="16:30" ht="4.5" customHeight="1" x14ac:dyDescent="0.2">
      <c r="P36324" s="75"/>
      <c r="Q36324" s="75"/>
      <c r="W36324" s="75"/>
      <c r="AD36324" s="77"/>
    </row>
    <row r="36325" spans="16:30" ht="4.5" customHeight="1" x14ac:dyDescent="0.2">
      <c r="P36325" s="75"/>
      <c r="Q36325" s="75"/>
      <c r="W36325" s="75"/>
      <c r="AD36325" s="77"/>
    </row>
    <row r="36326" spans="16:30" ht="4.5" customHeight="1" x14ac:dyDescent="0.2">
      <c r="P36326" s="75"/>
      <c r="Q36326" s="75"/>
      <c r="W36326" s="75"/>
      <c r="AD36326" s="77"/>
    </row>
    <row r="36327" spans="16:30" ht="4.5" customHeight="1" x14ac:dyDescent="0.2">
      <c r="P36327" s="75"/>
      <c r="Q36327" s="75"/>
      <c r="W36327" s="75"/>
      <c r="AD36327" s="77"/>
    </row>
    <row r="36328" spans="16:30" ht="4.5" customHeight="1" x14ac:dyDescent="0.2">
      <c r="P36328" s="75"/>
      <c r="Q36328" s="75"/>
      <c r="W36328" s="75"/>
      <c r="AD36328" s="77"/>
    </row>
    <row r="36329" spans="16:30" ht="4.5" customHeight="1" x14ac:dyDescent="0.2">
      <c r="P36329" s="75"/>
      <c r="Q36329" s="75"/>
      <c r="W36329" s="75"/>
      <c r="AD36329" s="77"/>
    </row>
    <row r="36330" spans="16:30" ht="4.5" customHeight="1" x14ac:dyDescent="0.2">
      <c r="P36330" s="75"/>
      <c r="Q36330" s="75"/>
      <c r="W36330" s="75"/>
      <c r="AD36330" s="77"/>
    </row>
    <row r="36331" spans="16:30" ht="4.5" customHeight="1" x14ac:dyDescent="0.2">
      <c r="P36331" s="75"/>
      <c r="Q36331" s="75"/>
      <c r="W36331" s="75"/>
      <c r="AD36331" s="77"/>
    </row>
    <row r="36332" spans="16:30" ht="4.5" customHeight="1" x14ac:dyDescent="0.2">
      <c r="P36332" s="75"/>
      <c r="Q36332" s="75"/>
      <c r="W36332" s="75"/>
      <c r="AD36332" s="77"/>
    </row>
    <row r="36333" spans="16:30" ht="4.5" customHeight="1" x14ac:dyDescent="0.2">
      <c r="P36333" s="75"/>
      <c r="Q36333" s="75"/>
      <c r="W36333" s="75"/>
      <c r="AD36333" s="77"/>
    </row>
    <row r="36334" spans="16:30" ht="4.5" customHeight="1" x14ac:dyDescent="0.2">
      <c r="P36334" s="75"/>
      <c r="Q36334" s="75"/>
      <c r="W36334" s="75"/>
      <c r="AD36334" s="77"/>
    </row>
    <row r="36335" spans="16:30" ht="4.5" customHeight="1" x14ac:dyDescent="0.2">
      <c r="P36335" s="75"/>
      <c r="Q36335" s="75"/>
      <c r="W36335" s="75"/>
      <c r="AD36335" s="77"/>
    </row>
    <row r="36336" spans="16:30" ht="4.5" customHeight="1" x14ac:dyDescent="0.2">
      <c r="P36336" s="75"/>
      <c r="Q36336" s="75"/>
      <c r="W36336" s="75"/>
      <c r="AD36336" s="77"/>
    </row>
    <row r="36337" spans="16:30" ht="4.5" customHeight="1" x14ac:dyDescent="0.2">
      <c r="P36337" s="75"/>
      <c r="Q36337" s="75"/>
      <c r="W36337" s="75"/>
      <c r="AD36337" s="77"/>
    </row>
    <row r="36338" spans="16:30" ht="4.5" customHeight="1" x14ac:dyDescent="0.2">
      <c r="P36338" s="75"/>
      <c r="Q36338" s="75"/>
      <c r="W36338" s="75"/>
      <c r="AD36338" s="77"/>
    </row>
    <row r="36339" spans="16:30" ht="4.5" customHeight="1" x14ac:dyDescent="0.2">
      <c r="P36339" s="75"/>
      <c r="Q36339" s="75"/>
      <c r="W36339" s="75"/>
      <c r="AD36339" s="77"/>
    </row>
    <row r="36340" spans="16:30" ht="4.5" customHeight="1" x14ac:dyDescent="0.2">
      <c r="P36340" s="75"/>
      <c r="Q36340" s="75"/>
      <c r="W36340" s="75"/>
      <c r="AD36340" s="77"/>
    </row>
    <row r="36341" spans="16:30" ht="4.5" customHeight="1" x14ac:dyDescent="0.2">
      <c r="P36341" s="75"/>
      <c r="Q36341" s="75"/>
      <c r="W36341" s="75"/>
      <c r="AD36341" s="77"/>
    </row>
    <row r="36342" spans="16:30" ht="4.5" customHeight="1" x14ac:dyDescent="0.2">
      <c r="P36342" s="75"/>
      <c r="Q36342" s="75"/>
      <c r="W36342" s="75"/>
      <c r="AD36342" s="77"/>
    </row>
    <row r="36343" spans="16:30" ht="4.5" customHeight="1" x14ac:dyDescent="0.2">
      <c r="P36343" s="75"/>
      <c r="Q36343" s="75"/>
      <c r="W36343" s="75"/>
      <c r="AD36343" s="77"/>
    </row>
    <row r="36344" spans="16:30" ht="4.5" customHeight="1" x14ac:dyDescent="0.2">
      <c r="P36344" s="75"/>
      <c r="Q36344" s="75"/>
      <c r="W36344" s="75"/>
      <c r="AD36344" s="77"/>
    </row>
    <row r="36345" spans="16:30" ht="4.5" customHeight="1" x14ac:dyDescent="0.2">
      <c r="P36345" s="75"/>
      <c r="Q36345" s="75"/>
      <c r="W36345" s="75"/>
      <c r="AD36345" s="77"/>
    </row>
    <row r="36346" spans="16:30" ht="4.5" customHeight="1" x14ac:dyDescent="0.2">
      <c r="P36346" s="75"/>
      <c r="Q36346" s="75"/>
      <c r="W36346" s="75"/>
      <c r="AD36346" s="77"/>
    </row>
    <row r="36347" spans="16:30" ht="4.5" customHeight="1" x14ac:dyDescent="0.2">
      <c r="P36347" s="75"/>
      <c r="Q36347" s="75"/>
      <c r="W36347" s="75"/>
      <c r="AD36347" s="77"/>
    </row>
    <row r="36348" spans="16:30" ht="4.5" customHeight="1" x14ac:dyDescent="0.2">
      <c r="P36348" s="75"/>
      <c r="Q36348" s="75"/>
      <c r="W36348" s="75"/>
      <c r="AD36348" s="77"/>
    </row>
    <row r="36349" spans="16:30" ht="4.5" customHeight="1" x14ac:dyDescent="0.2">
      <c r="P36349" s="75"/>
      <c r="Q36349" s="75"/>
      <c r="W36349" s="75"/>
      <c r="AD36349" s="77"/>
    </row>
    <row r="36350" spans="16:30" ht="4.5" customHeight="1" x14ac:dyDescent="0.2">
      <c r="P36350" s="75"/>
      <c r="Q36350" s="75"/>
      <c r="W36350" s="75"/>
      <c r="AD36350" s="77"/>
    </row>
    <row r="36351" spans="16:30" ht="4.5" customHeight="1" x14ac:dyDescent="0.2">
      <c r="P36351" s="75"/>
      <c r="Q36351" s="75"/>
      <c r="W36351" s="75"/>
      <c r="AD36351" s="77"/>
    </row>
    <row r="36352" spans="16:30" ht="4.5" customHeight="1" x14ac:dyDescent="0.2">
      <c r="P36352" s="75"/>
      <c r="Q36352" s="75"/>
      <c r="W36352" s="75"/>
      <c r="AD36352" s="77"/>
    </row>
    <row r="36353" spans="16:30" ht="4.5" customHeight="1" x14ac:dyDescent="0.2">
      <c r="P36353" s="75"/>
      <c r="Q36353" s="75"/>
      <c r="W36353" s="75"/>
      <c r="AD36353" s="77"/>
    </row>
    <row r="36354" spans="16:30" ht="4.5" customHeight="1" x14ac:dyDescent="0.2">
      <c r="P36354" s="75"/>
      <c r="Q36354" s="75"/>
      <c r="W36354" s="75"/>
      <c r="AD36354" s="77"/>
    </row>
    <row r="36355" spans="16:30" ht="4.5" customHeight="1" x14ac:dyDescent="0.2">
      <c r="P36355" s="75"/>
      <c r="Q36355" s="75"/>
      <c r="W36355" s="75"/>
      <c r="AD36355" s="77"/>
    </row>
    <row r="36356" spans="16:30" ht="4.5" customHeight="1" x14ac:dyDescent="0.2">
      <c r="P36356" s="75"/>
      <c r="Q36356" s="75"/>
      <c r="W36356" s="75"/>
      <c r="AD36356" s="77"/>
    </row>
    <row r="36357" spans="16:30" ht="4.5" customHeight="1" x14ac:dyDescent="0.2">
      <c r="P36357" s="75"/>
      <c r="Q36357" s="75"/>
      <c r="W36357" s="75"/>
      <c r="AD36357" s="77"/>
    </row>
    <row r="36358" spans="16:30" ht="4.5" customHeight="1" x14ac:dyDescent="0.2">
      <c r="P36358" s="75"/>
      <c r="Q36358" s="75"/>
      <c r="W36358" s="75"/>
      <c r="AD36358" s="77"/>
    </row>
    <row r="36359" spans="16:30" ht="4.5" customHeight="1" x14ac:dyDescent="0.2">
      <c r="P36359" s="75"/>
      <c r="Q36359" s="75"/>
      <c r="W36359" s="75"/>
      <c r="AD36359" s="77"/>
    </row>
    <row r="36360" spans="16:30" ht="4.5" customHeight="1" x14ac:dyDescent="0.2">
      <c r="P36360" s="75"/>
      <c r="Q36360" s="75"/>
      <c r="W36360" s="75"/>
      <c r="AD36360" s="77"/>
    </row>
    <row r="36361" spans="16:30" ht="4.5" customHeight="1" x14ac:dyDescent="0.2">
      <c r="P36361" s="75"/>
      <c r="Q36361" s="75"/>
      <c r="W36361" s="75"/>
      <c r="AD36361" s="77"/>
    </row>
    <row r="36362" spans="16:30" ht="4.5" customHeight="1" x14ac:dyDescent="0.2">
      <c r="P36362" s="75"/>
      <c r="Q36362" s="75"/>
      <c r="W36362" s="75"/>
      <c r="AD36362" s="77"/>
    </row>
    <row r="36363" spans="16:30" ht="4.5" customHeight="1" x14ac:dyDescent="0.2">
      <c r="P36363" s="75"/>
      <c r="Q36363" s="75"/>
      <c r="W36363" s="75"/>
      <c r="AD36363" s="77"/>
    </row>
    <row r="36364" spans="16:30" ht="4.5" customHeight="1" x14ac:dyDescent="0.2">
      <c r="P36364" s="75"/>
      <c r="Q36364" s="75"/>
      <c r="W36364" s="75"/>
      <c r="AD36364" s="77"/>
    </row>
    <row r="36365" spans="16:30" ht="4.5" customHeight="1" x14ac:dyDescent="0.2">
      <c r="P36365" s="75"/>
      <c r="Q36365" s="75"/>
      <c r="W36365" s="75"/>
      <c r="AD36365" s="77"/>
    </row>
    <row r="36366" spans="16:30" ht="4.5" customHeight="1" x14ac:dyDescent="0.2">
      <c r="P36366" s="75"/>
      <c r="Q36366" s="75"/>
      <c r="W36366" s="75"/>
      <c r="AD36366" s="77"/>
    </row>
    <row r="36367" spans="16:30" ht="4.5" customHeight="1" x14ac:dyDescent="0.2">
      <c r="P36367" s="75"/>
      <c r="Q36367" s="75"/>
      <c r="W36367" s="75"/>
      <c r="AD36367" s="77"/>
    </row>
    <row r="36368" spans="16:30" ht="4.5" customHeight="1" x14ac:dyDescent="0.2">
      <c r="P36368" s="75"/>
      <c r="Q36368" s="75"/>
      <c r="W36368" s="75"/>
      <c r="AD36368" s="77"/>
    </row>
    <row r="36369" spans="16:30" ht="4.5" customHeight="1" x14ac:dyDescent="0.2">
      <c r="P36369" s="75"/>
      <c r="Q36369" s="75"/>
      <c r="W36369" s="75"/>
      <c r="AD36369" s="77"/>
    </row>
    <row r="36370" spans="16:30" ht="4.5" customHeight="1" x14ac:dyDescent="0.2">
      <c r="P36370" s="75"/>
      <c r="Q36370" s="75"/>
      <c r="W36370" s="75"/>
      <c r="AD36370" s="77"/>
    </row>
    <row r="36371" spans="16:30" ht="4.5" customHeight="1" x14ac:dyDescent="0.2">
      <c r="P36371" s="75"/>
      <c r="Q36371" s="75"/>
      <c r="W36371" s="75"/>
      <c r="AD36371" s="77"/>
    </row>
    <row r="36372" spans="16:30" ht="4.5" customHeight="1" x14ac:dyDescent="0.2">
      <c r="P36372" s="75"/>
      <c r="Q36372" s="75"/>
      <c r="W36372" s="75"/>
      <c r="AD36372" s="77"/>
    </row>
    <row r="36373" spans="16:30" ht="4.5" customHeight="1" x14ac:dyDescent="0.2">
      <c r="P36373" s="75"/>
      <c r="Q36373" s="75"/>
      <c r="W36373" s="75"/>
      <c r="AD36373" s="77"/>
    </row>
    <row r="36374" spans="16:30" ht="4.5" customHeight="1" x14ac:dyDescent="0.2">
      <c r="P36374" s="75"/>
      <c r="Q36374" s="75"/>
      <c r="W36374" s="75"/>
      <c r="AD36374" s="77"/>
    </row>
    <row r="36375" spans="16:30" ht="4.5" customHeight="1" x14ac:dyDescent="0.2">
      <c r="P36375" s="75"/>
      <c r="Q36375" s="75"/>
      <c r="W36375" s="75"/>
      <c r="AD36375" s="77"/>
    </row>
    <row r="36376" spans="16:30" ht="4.5" customHeight="1" x14ac:dyDescent="0.2">
      <c r="P36376" s="75"/>
      <c r="Q36376" s="75"/>
      <c r="W36376" s="75"/>
      <c r="AD36376" s="77"/>
    </row>
    <row r="36377" spans="16:30" ht="4.5" customHeight="1" x14ac:dyDescent="0.2">
      <c r="P36377" s="75"/>
      <c r="Q36377" s="75"/>
      <c r="W36377" s="75"/>
      <c r="AD36377" s="77"/>
    </row>
    <row r="36378" spans="16:30" ht="4.5" customHeight="1" x14ac:dyDescent="0.2">
      <c r="P36378" s="75"/>
      <c r="Q36378" s="75"/>
      <c r="W36378" s="75"/>
      <c r="AD36378" s="77"/>
    </row>
    <row r="36379" spans="16:30" ht="4.5" customHeight="1" x14ac:dyDescent="0.2">
      <c r="P36379" s="75"/>
      <c r="Q36379" s="75"/>
      <c r="W36379" s="75"/>
      <c r="AD36379" s="77"/>
    </row>
    <row r="36380" spans="16:30" ht="4.5" customHeight="1" x14ac:dyDescent="0.2">
      <c r="P36380" s="75"/>
      <c r="Q36380" s="75"/>
      <c r="W36380" s="75"/>
      <c r="AD36380" s="77"/>
    </row>
    <row r="36381" spans="16:30" ht="4.5" customHeight="1" x14ac:dyDescent="0.2">
      <c r="P36381" s="75"/>
      <c r="Q36381" s="75"/>
      <c r="W36381" s="75"/>
      <c r="AD36381" s="77"/>
    </row>
    <row r="36382" spans="16:30" ht="4.5" customHeight="1" x14ac:dyDescent="0.2">
      <c r="P36382" s="75"/>
      <c r="Q36382" s="75"/>
      <c r="W36382" s="75"/>
      <c r="AD36382" s="77"/>
    </row>
    <row r="36383" spans="16:30" ht="4.5" customHeight="1" x14ac:dyDescent="0.2">
      <c r="P36383" s="75"/>
      <c r="Q36383" s="75"/>
      <c r="W36383" s="75"/>
      <c r="AD36383" s="77"/>
    </row>
    <row r="36384" spans="16:30" ht="4.5" customHeight="1" x14ac:dyDescent="0.2">
      <c r="P36384" s="75"/>
      <c r="Q36384" s="75"/>
      <c r="W36384" s="75"/>
      <c r="AD36384" s="77"/>
    </row>
    <row r="36385" spans="16:30" ht="4.5" customHeight="1" x14ac:dyDescent="0.2">
      <c r="P36385" s="75"/>
      <c r="Q36385" s="75"/>
      <c r="W36385" s="75"/>
      <c r="AD36385" s="77"/>
    </row>
    <row r="36386" spans="16:30" ht="4.5" customHeight="1" x14ac:dyDescent="0.2">
      <c r="P36386" s="75"/>
      <c r="Q36386" s="75"/>
      <c r="W36386" s="75"/>
      <c r="AD36386" s="77"/>
    </row>
    <row r="36387" spans="16:30" ht="4.5" customHeight="1" x14ac:dyDescent="0.2">
      <c r="P36387" s="75"/>
      <c r="Q36387" s="75"/>
      <c r="W36387" s="75"/>
      <c r="AD36387" s="77"/>
    </row>
    <row r="36388" spans="16:30" ht="4.5" customHeight="1" x14ac:dyDescent="0.2">
      <c r="P36388" s="75"/>
      <c r="Q36388" s="75"/>
      <c r="W36388" s="75"/>
      <c r="AD36388" s="77"/>
    </row>
    <row r="36389" spans="16:30" ht="4.5" customHeight="1" x14ac:dyDescent="0.2">
      <c r="P36389" s="75"/>
      <c r="Q36389" s="75"/>
      <c r="W36389" s="75"/>
      <c r="AD36389" s="77"/>
    </row>
    <row r="36390" spans="16:30" ht="4.5" customHeight="1" x14ac:dyDescent="0.2">
      <c r="P36390" s="75"/>
      <c r="Q36390" s="75"/>
      <c r="W36390" s="75"/>
      <c r="AD36390" s="77"/>
    </row>
    <row r="36391" spans="16:30" ht="4.5" customHeight="1" x14ac:dyDescent="0.2">
      <c r="P36391" s="75"/>
      <c r="Q36391" s="75"/>
      <c r="W36391" s="75"/>
      <c r="AD36391" s="77"/>
    </row>
    <row r="36392" spans="16:30" ht="4.5" customHeight="1" x14ac:dyDescent="0.2">
      <c r="P36392" s="75"/>
      <c r="Q36392" s="75"/>
      <c r="W36392" s="75"/>
      <c r="AD36392" s="77"/>
    </row>
    <row r="36393" spans="16:30" ht="4.5" customHeight="1" x14ac:dyDescent="0.2">
      <c r="P36393" s="75"/>
      <c r="Q36393" s="75"/>
      <c r="W36393" s="75"/>
      <c r="AD36393" s="77"/>
    </row>
    <row r="36394" spans="16:30" ht="4.5" customHeight="1" x14ac:dyDescent="0.2">
      <c r="P36394" s="75"/>
      <c r="Q36394" s="75"/>
      <c r="W36394" s="75"/>
      <c r="AD36394" s="77"/>
    </row>
    <row r="36395" spans="16:30" ht="4.5" customHeight="1" x14ac:dyDescent="0.2">
      <c r="P36395" s="75"/>
      <c r="Q36395" s="75"/>
      <c r="W36395" s="75"/>
      <c r="AD36395" s="77"/>
    </row>
    <row r="36396" spans="16:30" ht="4.5" customHeight="1" x14ac:dyDescent="0.2">
      <c r="P36396" s="75"/>
      <c r="Q36396" s="75"/>
      <c r="W36396" s="75"/>
      <c r="AD36396" s="77"/>
    </row>
    <row r="36397" spans="16:30" ht="4.5" customHeight="1" x14ac:dyDescent="0.2">
      <c r="P36397" s="75"/>
      <c r="Q36397" s="75"/>
      <c r="W36397" s="75"/>
      <c r="AD36397" s="77"/>
    </row>
    <row r="36398" spans="16:30" ht="4.5" customHeight="1" x14ac:dyDescent="0.2">
      <c r="P36398" s="75"/>
      <c r="Q36398" s="75"/>
      <c r="W36398" s="75"/>
      <c r="AD36398" s="77"/>
    </row>
    <row r="36399" spans="16:30" ht="4.5" customHeight="1" x14ac:dyDescent="0.2">
      <c r="P36399" s="75"/>
      <c r="Q36399" s="75"/>
      <c r="W36399" s="75"/>
      <c r="AD36399" s="77"/>
    </row>
    <row r="36400" spans="16:30" ht="4.5" customHeight="1" x14ac:dyDescent="0.2">
      <c r="P36400" s="75"/>
      <c r="Q36400" s="75"/>
      <c r="W36400" s="75"/>
      <c r="AD36400" s="77"/>
    </row>
    <row r="36401" spans="16:30" ht="4.5" customHeight="1" x14ac:dyDescent="0.2">
      <c r="P36401" s="75"/>
      <c r="Q36401" s="75"/>
      <c r="W36401" s="75"/>
      <c r="AD36401" s="77"/>
    </row>
    <row r="36402" spans="16:30" ht="4.5" customHeight="1" x14ac:dyDescent="0.2">
      <c r="P36402" s="75"/>
      <c r="Q36402" s="75"/>
      <c r="W36402" s="75"/>
      <c r="AD36402" s="77"/>
    </row>
    <row r="36403" spans="16:30" ht="4.5" customHeight="1" x14ac:dyDescent="0.2">
      <c r="P36403" s="75"/>
      <c r="Q36403" s="75"/>
      <c r="W36403" s="75"/>
      <c r="AD36403" s="77"/>
    </row>
    <row r="36404" spans="16:30" ht="4.5" customHeight="1" x14ac:dyDescent="0.2">
      <c r="P36404" s="75"/>
      <c r="Q36404" s="75"/>
      <c r="W36404" s="75"/>
      <c r="AD36404" s="77"/>
    </row>
    <row r="36405" spans="16:30" ht="4.5" customHeight="1" x14ac:dyDescent="0.2">
      <c r="P36405" s="75"/>
      <c r="Q36405" s="75"/>
      <c r="W36405" s="75"/>
      <c r="AD36405" s="77"/>
    </row>
    <row r="36406" spans="16:30" ht="4.5" customHeight="1" x14ac:dyDescent="0.2">
      <c r="P36406" s="75"/>
      <c r="Q36406" s="75"/>
      <c r="W36406" s="75"/>
      <c r="AD36406" s="77"/>
    </row>
    <row r="36407" spans="16:30" ht="4.5" customHeight="1" x14ac:dyDescent="0.2">
      <c r="P36407" s="75"/>
      <c r="Q36407" s="75"/>
      <c r="W36407" s="75"/>
      <c r="AD36407" s="77"/>
    </row>
    <row r="36408" spans="16:30" ht="4.5" customHeight="1" x14ac:dyDescent="0.2">
      <c r="P36408" s="75"/>
      <c r="Q36408" s="75"/>
      <c r="W36408" s="75"/>
      <c r="AD36408" s="77"/>
    </row>
    <row r="36409" spans="16:30" ht="4.5" customHeight="1" x14ac:dyDescent="0.2">
      <c r="P36409" s="75"/>
      <c r="Q36409" s="75"/>
      <c r="W36409" s="75"/>
      <c r="AD36409" s="77"/>
    </row>
    <row r="36410" spans="16:30" ht="4.5" customHeight="1" x14ac:dyDescent="0.2">
      <c r="P36410" s="75"/>
      <c r="Q36410" s="75"/>
      <c r="W36410" s="75"/>
      <c r="AD36410" s="77"/>
    </row>
    <row r="36411" spans="16:30" ht="4.5" customHeight="1" x14ac:dyDescent="0.2">
      <c r="P36411" s="75"/>
      <c r="Q36411" s="75"/>
      <c r="W36411" s="75"/>
      <c r="AD36411" s="77"/>
    </row>
    <row r="36412" spans="16:30" ht="4.5" customHeight="1" x14ac:dyDescent="0.2">
      <c r="P36412" s="75"/>
      <c r="Q36412" s="75"/>
      <c r="W36412" s="75"/>
      <c r="AD36412" s="77"/>
    </row>
    <row r="36413" spans="16:30" ht="4.5" customHeight="1" x14ac:dyDescent="0.2">
      <c r="P36413" s="75"/>
      <c r="Q36413" s="75"/>
      <c r="W36413" s="75"/>
      <c r="AD36413" s="77"/>
    </row>
    <row r="36414" spans="16:30" ht="4.5" customHeight="1" x14ac:dyDescent="0.2">
      <c r="P36414" s="75"/>
      <c r="Q36414" s="75"/>
      <c r="W36414" s="75"/>
      <c r="AD36414" s="77"/>
    </row>
    <row r="36415" spans="16:30" ht="4.5" customHeight="1" x14ac:dyDescent="0.2">
      <c r="P36415" s="75"/>
      <c r="Q36415" s="75"/>
      <c r="W36415" s="75"/>
      <c r="AD36415" s="77"/>
    </row>
    <row r="36416" spans="16:30" ht="4.5" customHeight="1" x14ac:dyDescent="0.2">
      <c r="P36416" s="75"/>
      <c r="Q36416" s="75"/>
      <c r="W36416" s="75"/>
      <c r="AD36416" s="77"/>
    </row>
    <row r="36417" spans="16:30" ht="4.5" customHeight="1" x14ac:dyDescent="0.2">
      <c r="P36417" s="75"/>
      <c r="Q36417" s="75"/>
      <c r="W36417" s="75"/>
      <c r="AD36417" s="77"/>
    </row>
    <row r="36418" spans="16:30" ht="4.5" customHeight="1" x14ac:dyDescent="0.2">
      <c r="P36418" s="75"/>
      <c r="Q36418" s="75"/>
      <c r="W36418" s="75"/>
      <c r="AD36418" s="77"/>
    </row>
    <row r="36419" spans="16:30" ht="4.5" customHeight="1" x14ac:dyDescent="0.2">
      <c r="P36419" s="75"/>
      <c r="Q36419" s="75"/>
      <c r="W36419" s="75"/>
      <c r="AD36419" s="77"/>
    </row>
    <row r="36420" spans="16:30" ht="4.5" customHeight="1" x14ac:dyDescent="0.2">
      <c r="P36420" s="75"/>
      <c r="Q36420" s="75"/>
      <c r="W36420" s="75"/>
      <c r="AD36420" s="77"/>
    </row>
    <row r="36421" spans="16:30" ht="4.5" customHeight="1" x14ac:dyDescent="0.2">
      <c r="P36421" s="75"/>
      <c r="Q36421" s="75"/>
      <c r="W36421" s="75"/>
      <c r="AD36421" s="77"/>
    </row>
    <row r="36422" spans="16:30" ht="4.5" customHeight="1" x14ac:dyDescent="0.2">
      <c r="P36422" s="75"/>
      <c r="Q36422" s="75"/>
      <c r="W36422" s="75"/>
      <c r="AD36422" s="77"/>
    </row>
    <row r="36423" spans="16:30" ht="4.5" customHeight="1" x14ac:dyDescent="0.2">
      <c r="P36423" s="75"/>
      <c r="Q36423" s="75"/>
      <c r="W36423" s="75"/>
      <c r="AD36423" s="77"/>
    </row>
    <row r="36424" spans="16:30" ht="4.5" customHeight="1" x14ac:dyDescent="0.2">
      <c r="P36424" s="75"/>
      <c r="Q36424" s="75"/>
      <c r="W36424" s="75"/>
      <c r="AD36424" s="77"/>
    </row>
    <row r="36425" spans="16:30" ht="4.5" customHeight="1" x14ac:dyDescent="0.2">
      <c r="P36425" s="75"/>
      <c r="Q36425" s="75"/>
      <c r="W36425" s="75"/>
      <c r="AD36425" s="77"/>
    </row>
    <row r="36426" spans="16:30" ht="4.5" customHeight="1" x14ac:dyDescent="0.2">
      <c r="P36426" s="75"/>
      <c r="Q36426" s="75"/>
      <c r="W36426" s="75"/>
      <c r="AD36426" s="77"/>
    </row>
    <row r="36427" spans="16:30" ht="4.5" customHeight="1" x14ac:dyDescent="0.2">
      <c r="P36427" s="75"/>
      <c r="Q36427" s="75"/>
      <c r="W36427" s="75"/>
      <c r="AD36427" s="77"/>
    </row>
    <row r="36428" spans="16:30" ht="4.5" customHeight="1" x14ac:dyDescent="0.2">
      <c r="P36428" s="75"/>
      <c r="Q36428" s="75"/>
      <c r="W36428" s="75"/>
      <c r="AD36428" s="77"/>
    </row>
    <row r="36429" spans="16:30" ht="4.5" customHeight="1" x14ac:dyDescent="0.2">
      <c r="P36429" s="75"/>
      <c r="Q36429" s="75"/>
      <c r="W36429" s="75"/>
      <c r="AD36429" s="77"/>
    </row>
    <row r="36430" spans="16:30" ht="4.5" customHeight="1" x14ac:dyDescent="0.2">
      <c r="P36430" s="75"/>
      <c r="Q36430" s="75"/>
      <c r="W36430" s="75"/>
      <c r="AD36430" s="77"/>
    </row>
    <row r="36431" spans="16:30" ht="4.5" customHeight="1" x14ac:dyDescent="0.2">
      <c r="P36431" s="75"/>
      <c r="Q36431" s="75"/>
      <c r="W36431" s="75"/>
      <c r="AD36431" s="77"/>
    </row>
    <row r="36432" spans="16:30" ht="4.5" customHeight="1" x14ac:dyDescent="0.2">
      <c r="P36432" s="75"/>
      <c r="Q36432" s="75"/>
      <c r="W36432" s="75"/>
      <c r="AD36432" s="77"/>
    </row>
    <row r="36433" spans="16:30" ht="4.5" customHeight="1" x14ac:dyDescent="0.2">
      <c r="P36433" s="75"/>
      <c r="Q36433" s="75"/>
      <c r="W36433" s="75"/>
      <c r="AD36433" s="77"/>
    </row>
    <row r="36434" spans="16:30" ht="4.5" customHeight="1" x14ac:dyDescent="0.2">
      <c r="P36434" s="75"/>
      <c r="Q36434" s="75"/>
      <c r="W36434" s="75"/>
      <c r="AD36434" s="77"/>
    </row>
    <row r="36435" spans="16:30" ht="4.5" customHeight="1" x14ac:dyDescent="0.2">
      <c r="P36435" s="75"/>
      <c r="Q36435" s="75"/>
      <c r="W36435" s="75"/>
      <c r="AD36435" s="77"/>
    </row>
    <row r="36436" spans="16:30" ht="4.5" customHeight="1" x14ac:dyDescent="0.2">
      <c r="P36436" s="75"/>
      <c r="Q36436" s="75"/>
      <c r="W36436" s="75"/>
      <c r="AD36436" s="77"/>
    </row>
    <row r="36437" spans="16:30" ht="4.5" customHeight="1" x14ac:dyDescent="0.2">
      <c r="P36437" s="75"/>
      <c r="Q36437" s="75"/>
      <c r="W36437" s="75"/>
      <c r="AD36437" s="77"/>
    </row>
    <row r="36438" spans="16:30" ht="4.5" customHeight="1" x14ac:dyDescent="0.2">
      <c r="P36438" s="75"/>
      <c r="Q36438" s="75"/>
      <c r="W36438" s="75"/>
      <c r="AD36438" s="77"/>
    </row>
    <row r="36439" spans="16:30" ht="4.5" customHeight="1" x14ac:dyDescent="0.2">
      <c r="P36439" s="75"/>
      <c r="Q36439" s="75"/>
      <c r="W36439" s="75"/>
      <c r="AD36439" s="77"/>
    </row>
    <row r="36440" spans="16:30" ht="4.5" customHeight="1" x14ac:dyDescent="0.2">
      <c r="P36440" s="75"/>
      <c r="Q36440" s="75"/>
      <c r="W36440" s="75"/>
      <c r="AD36440" s="77"/>
    </row>
    <row r="36441" spans="16:30" ht="4.5" customHeight="1" x14ac:dyDescent="0.2">
      <c r="P36441" s="75"/>
      <c r="Q36441" s="75"/>
      <c r="W36441" s="75"/>
      <c r="AD36441" s="77"/>
    </row>
    <row r="36442" spans="16:30" ht="4.5" customHeight="1" x14ac:dyDescent="0.2">
      <c r="P36442" s="75"/>
      <c r="Q36442" s="75"/>
      <c r="W36442" s="75"/>
      <c r="AD36442" s="77"/>
    </row>
    <row r="36443" spans="16:30" ht="4.5" customHeight="1" x14ac:dyDescent="0.2">
      <c r="P36443" s="75"/>
      <c r="Q36443" s="75"/>
      <c r="W36443" s="75"/>
      <c r="AD36443" s="77"/>
    </row>
    <row r="36444" spans="16:30" ht="4.5" customHeight="1" x14ac:dyDescent="0.2">
      <c r="P36444" s="75"/>
      <c r="Q36444" s="75"/>
      <c r="W36444" s="75"/>
      <c r="AD36444" s="77"/>
    </row>
    <row r="36445" spans="16:30" ht="4.5" customHeight="1" x14ac:dyDescent="0.2">
      <c r="P36445" s="75"/>
      <c r="Q36445" s="75"/>
      <c r="W36445" s="75"/>
      <c r="AD36445" s="77"/>
    </row>
    <row r="36446" spans="16:30" ht="4.5" customHeight="1" x14ac:dyDescent="0.2">
      <c r="P36446" s="75"/>
      <c r="Q36446" s="75"/>
      <c r="W36446" s="75"/>
      <c r="AD36446" s="77"/>
    </row>
    <row r="36447" spans="16:30" ht="4.5" customHeight="1" x14ac:dyDescent="0.2">
      <c r="P36447" s="75"/>
      <c r="Q36447" s="75"/>
      <c r="W36447" s="75"/>
      <c r="AD36447" s="77"/>
    </row>
    <row r="36448" spans="16:30" ht="4.5" customHeight="1" x14ac:dyDescent="0.2">
      <c r="P36448" s="75"/>
      <c r="Q36448" s="75"/>
      <c r="W36448" s="75"/>
      <c r="AD36448" s="77"/>
    </row>
    <row r="36449" spans="16:30" ht="4.5" customHeight="1" x14ac:dyDescent="0.2">
      <c r="P36449" s="75"/>
      <c r="Q36449" s="75"/>
      <c r="W36449" s="75"/>
      <c r="AD36449" s="77"/>
    </row>
    <row r="36450" spans="16:30" ht="4.5" customHeight="1" x14ac:dyDescent="0.2">
      <c r="P36450" s="75"/>
      <c r="Q36450" s="75"/>
      <c r="W36450" s="75"/>
      <c r="AD36450" s="77"/>
    </row>
    <row r="36451" spans="16:30" ht="4.5" customHeight="1" x14ac:dyDescent="0.2">
      <c r="P36451" s="75"/>
      <c r="Q36451" s="75"/>
      <c r="W36451" s="75"/>
      <c r="AD36451" s="77"/>
    </row>
    <row r="36452" spans="16:30" ht="4.5" customHeight="1" x14ac:dyDescent="0.2">
      <c r="P36452" s="75"/>
      <c r="Q36452" s="75"/>
      <c r="W36452" s="75"/>
      <c r="AD36452" s="77"/>
    </row>
    <row r="36453" spans="16:30" ht="4.5" customHeight="1" x14ac:dyDescent="0.2">
      <c r="P36453" s="75"/>
      <c r="Q36453" s="75"/>
      <c r="W36453" s="75"/>
      <c r="AD36453" s="77"/>
    </row>
    <row r="36454" spans="16:30" ht="4.5" customHeight="1" x14ac:dyDescent="0.2">
      <c r="P36454" s="75"/>
      <c r="Q36454" s="75"/>
      <c r="W36454" s="75"/>
      <c r="AD36454" s="77"/>
    </row>
    <row r="36455" spans="16:30" ht="4.5" customHeight="1" x14ac:dyDescent="0.2">
      <c r="P36455" s="75"/>
      <c r="Q36455" s="75"/>
      <c r="W36455" s="75"/>
      <c r="AD36455" s="77"/>
    </row>
    <row r="36456" spans="16:30" ht="4.5" customHeight="1" x14ac:dyDescent="0.2">
      <c r="P36456" s="75"/>
      <c r="Q36456" s="75"/>
      <c r="W36456" s="75"/>
      <c r="AD36456" s="77"/>
    </row>
    <row r="36457" spans="16:30" ht="4.5" customHeight="1" x14ac:dyDescent="0.2">
      <c r="P36457" s="75"/>
      <c r="Q36457" s="75"/>
      <c r="W36457" s="75"/>
      <c r="AD36457" s="77"/>
    </row>
    <row r="36458" spans="16:30" ht="4.5" customHeight="1" x14ac:dyDescent="0.2">
      <c r="P36458" s="75"/>
      <c r="Q36458" s="75"/>
      <c r="W36458" s="75"/>
      <c r="AD36458" s="77"/>
    </row>
    <row r="36459" spans="16:30" ht="4.5" customHeight="1" x14ac:dyDescent="0.2">
      <c r="P36459" s="75"/>
      <c r="Q36459" s="75"/>
      <c r="W36459" s="75"/>
      <c r="AD36459" s="77"/>
    </row>
    <row r="36460" spans="16:30" ht="4.5" customHeight="1" x14ac:dyDescent="0.2">
      <c r="P36460" s="75"/>
      <c r="Q36460" s="75"/>
      <c r="W36460" s="75"/>
      <c r="AD36460" s="77"/>
    </row>
    <row r="36461" spans="16:30" ht="4.5" customHeight="1" x14ac:dyDescent="0.2">
      <c r="P36461" s="75"/>
      <c r="Q36461" s="75"/>
      <c r="W36461" s="75"/>
      <c r="AD36461" s="77"/>
    </row>
    <row r="36462" spans="16:30" ht="4.5" customHeight="1" x14ac:dyDescent="0.2">
      <c r="P36462" s="75"/>
      <c r="Q36462" s="75"/>
      <c r="W36462" s="75"/>
      <c r="AD36462" s="77"/>
    </row>
    <row r="36463" spans="16:30" ht="4.5" customHeight="1" x14ac:dyDescent="0.2">
      <c r="P36463" s="75"/>
      <c r="Q36463" s="75"/>
      <c r="W36463" s="75"/>
      <c r="AD36463" s="77"/>
    </row>
    <row r="36464" spans="16:30" ht="4.5" customHeight="1" x14ac:dyDescent="0.2">
      <c r="P36464" s="75"/>
      <c r="Q36464" s="75"/>
      <c r="W36464" s="75"/>
      <c r="AD36464" s="77"/>
    </row>
    <row r="36465" spans="16:30" ht="4.5" customHeight="1" x14ac:dyDescent="0.2">
      <c r="P36465" s="75"/>
      <c r="Q36465" s="75"/>
      <c r="W36465" s="75"/>
      <c r="AD36465" s="77"/>
    </row>
    <row r="36466" spans="16:30" ht="4.5" customHeight="1" x14ac:dyDescent="0.2">
      <c r="P36466" s="75"/>
      <c r="Q36466" s="75"/>
      <c r="W36466" s="75"/>
      <c r="AD36466" s="77"/>
    </row>
    <row r="36467" spans="16:30" ht="4.5" customHeight="1" x14ac:dyDescent="0.2">
      <c r="P36467" s="75"/>
      <c r="Q36467" s="75"/>
      <c r="W36467" s="75"/>
      <c r="AD36467" s="77"/>
    </row>
    <row r="36468" spans="16:30" ht="4.5" customHeight="1" x14ac:dyDescent="0.2">
      <c r="P36468" s="75"/>
      <c r="Q36468" s="75"/>
      <c r="W36468" s="75"/>
      <c r="AD36468" s="77"/>
    </row>
    <row r="36469" spans="16:30" ht="4.5" customHeight="1" x14ac:dyDescent="0.2">
      <c r="P36469" s="75"/>
      <c r="Q36469" s="75"/>
      <c r="W36469" s="75"/>
      <c r="AD36469" s="77"/>
    </row>
    <row r="36470" spans="16:30" ht="4.5" customHeight="1" x14ac:dyDescent="0.2">
      <c r="P36470" s="75"/>
      <c r="Q36470" s="75"/>
      <c r="W36470" s="75"/>
      <c r="AD36470" s="77"/>
    </row>
    <row r="36471" spans="16:30" ht="4.5" customHeight="1" x14ac:dyDescent="0.2">
      <c r="P36471" s="75"/>
      <c r="Q36471" s="75"/>
      <c r="W36471" s="75"/>
      <c r="AD36471" s="77"/>
    </row>
    <row r="36472" spans="16:30" ht="4.5" customHeight="1" x14ac:dyDescent="0.2">
      <c r="P36472" s="75"/>
      <c r="Q36472" s="75"/>
      <c r="W36472" s="75"/>
      <c r="AD36472" s="77"/>
    </row>
    <row r="36473" spans="16:30" ht="4.5" customHeight="1" x14ac:dyDescent="0.2">
      <c r="P36473" s="75"/>
      <c r="Q36473" s="75"/>
      <c r="W36473" s="75"/>
      <c r="AD36473" s="77"/>
    </row>
    <row r="36474" spans="16:30" ht="4.5" customHeight="1" x14ac:dyDescent="0.2">
      <c r="P36474" s="75"/>
      <c r="Q36474" s="75"/>
      <c r="W36474" s="75"/>
      <c r="AD36474" s="77"/>
    </row>
    <row r="36475" spans="16:30" ht="4.5" customHeight="1" x14ac:dyDescent="0.2">
      <c r="P36475" s="75"/>
      <c r="Q36475" s="75"/>
      <c r="W36475" s="75"/>
      <c r="AD36475" s="77"/>
    </row>
    <row r="36476" spans="16:30" ht="4.5" customHeight="1" x14ac:dyDescent="0.2">
      <c r="P36476" s="75"/>
      <c r="Q36476" s="75"/>
      <c r="W36476" s="75"/>
      <c r="AD36476" s="77"/>
    </row>
    <row r="36477" spans="16:30" ht="4.5" customHeight="1" x14ac:dyDescent="0.2">
      <c r="P36477" s="75"/>
      <c r="Q36477" s="75"/>
      <c r="W36477" s="75"/>
      <c r="AD36477" s="77"/>
    </row>
    <row r="36478" spans="16:30" ht="4.5" customHeight="1" x14ac:dyDescent="0.2">
      <c r="P36478" s="75"/>
      <c r="Q36478" s="75"/>
      <c r="W36478" s="75"/>
      <c r="AD36478" s="77"/>
    </row>
    <row r="36479" spans="16:30" ht="4.5" customHeight="1" x14ac:dyDescent="0.2">
      <c r="P36479" s="75"/>
      <c r="Q36479" s="75"/>
      <c r="W36479" s="75"/>
      <c r="AD36479" s="77"/>
    </row>
    <row r="36480" spans="16:30" ht="4.5" customHeight="1" x14ac:dyDescent="0.2">
      <c r="P36480" s="75"/>
      <c r="Q36480" s="75"/>
      <c r="W36480" s="75"/>
      <c r="AD36480" s="77"/>
    </row>
    <row r="36481" spans="16:30" ht="4.5" customHeight="1" x14ac:dyDescent="0.2">
      <c r="P36481" s="75"/>
      <c r="Q36481" s="75"/>
      <c r="W36481" s="75"/>
      <c r="AD36481" s="77"/>
    </row>
    <row r="36482" spans="16:30" ht="4.5" customHeight="1" x14ac:dyDescent="0.2">
      <c r="P36482" s="75"/>
      <c r="Q36482" s="75"/>
      <c r="W36482" s="75"/>
      <c r="AD36482" s="77"/>
    </row>
    <row r="36483" spans="16:30" ht="4.5" customHeight="1" x14ac:dyDescent="0.2">
      <c r="P36483" s="75"/>
      <c r="Q36483" s="75"/>
      <c r="W36483" s="75"/>
      <c r="AD36483" s="77"/>
    </row>
    <row r="36484" spans="16:30" ht="4.5" customHeight="1" x14ac:dyDescent="0.2">
      <c r="P36484" s="75"/>
      <c r="Q36484" s="75"/>
      <c r="W36484" s="75"/>
      <c r="AD36484" s="77"/>
    </row>
    <row r="36485" spans="16:30" ht="4.5" customHeight="1" x14ac:dyDescent="0.2">
      <c r="P36485" s="75"/>
      <c r="Q36485" s="75"/>
      <c r="W36485" s="75"/>
      <c r="AD36485" s="77"/>
    </row>
    <row r="36486" spans="16:30" ht="4.5" customHeight="1" x14ac:dyDescent="0.2">
      <c r="P36486" s="75"/>
      <c r="Q36486" s="75"/>
      <c r="W36486" s="75"/>
      <c r="AD36486" s="77"/>
    </row>
    <row r="36487" spans="16:30" ht="4.5" customHeight="1" x14ac:dyDescent="0.2">
      <c r="P36487" s="75"/>
      <c r="Q36487" s="75"/>
      <c r="W36487" s="75"/>
      <c r="AD36487" s="77"/>
    </row>
    <row r="36488" spans="16:30" ht="4.5" customHeight="1" x14ac:dyDescent="0.2">
      <c r="P36488" s="75"/>
      <c r="Q36488" s="75"/>
      <c r="W36488" s="75"/>
      <c r="AD36488" s="77"/>
    </row>
    <row r="36489" spans="16:30" ht="4.5" customHeight="1" x14ac:dyDescent="0.2">
      <c r="P36489" s="75"/>
      <c r="Q36489" s="75"/>
      <c r="W36489" s="75"/>
      <c r="AD36489" s="77"/>
    </row>
    <row r="36490" spans="16:30" ht="4.5" customHeight="1" x14ac:dyDescent="0.2">
      <c r="P36490" s="75"/>
      <c r="Q36490" s="75"/>
      <c r="W36490" s="75"/>
      <c r="AD36490" s="77"/>
    </row>
    <row r="36491" spans="16:30" ht="4.5" customHeight="1" x14ac:dyDescent="0.2">
      <c r="P36491" s="75"/>
      <c r="Q36491" s="75"/>
      <c r="W36491" s="75"/>
      <c r="AD36491" s="77"/>
    </row>
    <row r="36492" spans="16:30" ht="4.5" customHeight="1" x14ac:dyDescent="0.2">
      <c r="P36492" s="75"/>
      <c r="Q36492" s="75"/>
      <c r="W36492" s="75"/>
      <c r="AD36492" s="77"/>
    </row>
    <row r="36493" spans="16:30" ht="4.5" customHeight="1" x14ac:dyDescent="0.2">
      <c r="P36493" s="75"/>
      <c r="Q36493" s="75"/>
      <c r="W36493" s="75"/>
      <c r="AD36493" s="77"/>
    </row>
    <row r="36494" spans="16:30" ht="4.5" customHeight="1" x14ac:dyDescent="0.2">
      <c r="P36494" s="75"/>
      <c r="Q36494" s="75"/>
      <c r="W36494" s="75"/>
      <c r="AD36494" s="77"/>
    </row>
    <row r="36495" spans="16:30" ht="4.5" customHeight="1" x14ac:dyDescent="0.2">
      <c r="P36495" s="75"/>
      <c r="Q36495" s="75"/>
      <c r="W36495" s="75"/>
      <c r="AD36495" s="77"/>
    </row>
    <row r="36496" spans="16:30" ht="4.5" customHeight="1" x14ac:dyDescent="0.2">
      <c r="P36496" s="75"/>
      <c r="Q36496" s="75"/>
      <c r="W36496" s="75"/>
      <c r="AD36496" s="77"/>
    </row>
    <row r="36497" spans="16:30" ht="4.5" customHeight="1" x14ac:dyDescent="0.2">
      <c r="P36497" s="75"/>
      <c r="Q36497" s="75"/>
      <c r="W36497" s="75"/>
      <c r="AD36497" s="77"/>
    </row>
    <row r="36498" spans="16:30" ht="4.5" customHeight="1" x14ac:dyDescent="0.2">
      <c r="P36498" s="75"/>
      <c r="Q36498" s="75"/>
      <c r="W36498" s="75"/>
      <c r="AD36498" s="77"/>
    </row>
    <row r="36499" spans="16:30" ht="4.5" customHeight="1" x14ac:dyDescent="0.2">
      <c r="P36499" s="75"/>
      <c r="Q36499" s="75"/>
      <c r="W36499" s="75"/>
      <c r="AD36499" s="77"/>
    </row>
    <row r="36500" spans="16:30" ht="4.5" customHeight="1" x14ac:dyDescent="0.2">
      <c r="P36500" s="75"/>
      <c r="Q36500" s="75"/>
      <c r="W36500" s="75"/>
      <c r="AD36500" s="77"/>
    </row>
    <row r="36501" spans="16:30" ht="4.5" customHeight="1" x14ac:dyDescent="0.2">
      <c r="P36501" s="75"/>
      <c r="Q36501" s="75"/>
      <c r="W36501" s="75"/>
      <c r="AD36501" s="77"/>
    </row>
    <row r="36502" spans="16:30" ht="4.5" customHeight="1" x14ac:dyDescent="0.2">
      <c r="P36502" s="75"/>
      <c r="Q36502" s="75"/>
      <c r="W36502" s="75"/>
      <c r="AD36502" s="77"/>
    </row>
    <row r="36503" spans="16:30" ht="4.5" customHeight="1" x14ac:dyDescent="0.2">
      <c r="P36503" s="75"/>
      <c r="Q36503" s="75"/>
      <c r="W36503" s="75"/>
      <c r="AD36503" s="77"/>
    </row>
    <row r="36504" spans="16:30" ht="4.5" customHeight="1" x14ac:dyDescent="0.2">
      <c r="P36504" s="75"/>
      <c r="Q36504" s="75"/>
      <c r="W36504" s="75"/>
      <c r="AD36504" s="77"/>
    </row>
    <row r="36505" spans="16:30" ht="4.5" customHeight="1" x14ac:dyDescent="0.2">
      <c r="P36505" s="75"/>
      <c r="Q36505" s="75"/>
      <c r="W36505" s="75"/>
      <c r="AD36505" s="77"/>
    </row>
    <row r="36506" spans="16:30" ht="4.5" customHeight="1" x14ac:dyDescent="0.2">
      <c r="P36506" s="75"/>
      <c r="Q36506" s="75"/>
      <c r="W36506" s="75"/>
      <c r="AD36506" s="77"/>
    </row>
    <row r="36507" spans="16:30" ht="4.5" customHeight="1" x14ac:dyDescent="0.2">
      <c r="P36507" s="75"/>
      <c r="Q36507" s="75"/>
      <c r="W36507" s="75"/>
      <c r="AD36507" s="77"/>
    </row>
    <row r="36508" spans="16:30" ht="4.5" customHeight="1" x14ac:dyDescent="0.2">
      <c r="P36508" s="75"/>
      <c r="Q36508" s="75"/>
      <c r="W36508" s="75"/>
      <c r="AD36508" s="77"/>
    </row>
    <row r="36509" spans="16:30" ht="4.5" customHeight="1" x14ac:dyDescent="0.2">
      <c r="P36509" s="75"/>
      <c r="Q36509" s="75"/>
      <c r="W36509" s="75"/>
      <c r="AD36509" s="77"/>
    </row>
    <row r="36510" spans="16:30" ht="4.5" customHeight="1" x14ac:dyDescent="0.2">
      <c r="P36510" s="75"/>
      <c r="Q36510" s="75"/>
      <c r="W36510" s="75"/>
      <c r="AD36510" s="77"/>
    </row>
    <row r="36511" spans="16:30" ht="4.5" customHeight="1" x14ac:dyDescent="0.2">
      <c r="P36511" s="75"/>
      <c r="Q36511" s="75"/>
      <c r="W36511" s="75"/>
      <c r="AD36511" s="77"/>
    </row>
    <row r="36512" spans="16:30" ht="4.5" customHeight="1" x14ac:dyDescent="0.2">
      <c r="P36512" s="75"/>
      <c r="Q36512" s="75"/>
      <c r="W36512" s="75"/>
      <c r="AD36512" s="77"/>
    </row>
    <row r="36513" spans="16:30" ht="4.5" customHeight="1" x14ac:dyDescent="0.2">
      <c r="P36513" s="75"/>
      <c r="Q36513" s="75"/>
      <c r="W36513" s="75"/>
      <c r="AD36513" s="77"/>
    </row>
    <row r="36514" spans="16:30" ht="4.5" customHeight="1" x14ac:dyDescent="0.2">
      <c r="P36514" s="75"/>
      <c r="Q36514" s="75"/>
      <c r="W36514" s="75"/>
      <c r="AD36514" s="77"/>
    </row>
    <row r="36515" spans="16:30" ht="4.5" customHeight="1" x14ac:dyDescent="0.2">
      <c r="P36515" s="75"/>
      <c r="Q36515" s="75"/>
      <c r="W36515" s="75"/>
      <c r="AD36515" s="77"/>
    </row>
    <row r="36516" spans="16:30" ht="4.5" customHeight="1" x14ac:dyDescent="0.2">
      <c r="P36516" s="75"/>
      <c r="Q36516" s="75"/>
      <c r="W36516" s="75"/>
      <c r="AD36516" s="77"/>
    </row>
    <row r="36517" spans="16:30" ht="4.5" customHeight="1" x14ac:dyDescent="0.2">
      <c r="P36517" s="75"/>
      <c r="Q36517" s="75"/>
      <c r="W36517" s="75"/>
      <c r="AD36517" s="77"/>
    </row>
    <row r="36518" spans="16:30" ht="4.5" customHeight="1" x14ac:dyDescent="0.2">
      <c r="P36518" s="75"/>
      <c r="Q36518" s="75"/>
      <c r="W36518" s="75"/>
      <c r="AD36518" s="77"/>
    </row>
    <row r="36519" spans="16:30" ht="4.5" customHeight="1" x14ac:dyDescent="0.2">
      <c r="P36519" s="75"/>
      <c r="Q36519" s="75"/>
      <c r="W36519" s="75"/>
      <c r="AD36519" s="77"/>
    </row>
    <row r="36520" spans="16:30" ht="4.5" customHeight="1" x14ac:dyDescent="0.2">
      <c r="P36520" s="75"/>
      <c r="Q36520" s="75"/>
      <c r="W36520" s="75"/>
      <c r="AD36520" s="77"/>
    </row>
    <row r="36521" spans="16:30" ht="4.5" customHeight="1" x14ac:dyDescent="0.2">
      <c r="P36521" s="75"/>
      <c r="Q36521" s="75"/>
      <c r="W36521" s="75"/>
      <c r="AD36521" s="77"/>
    </row>
    <row r="36522" spans="16:30" ht="4.5" customHeight="1" x14ac:dyDescent="0.2">
      <c r="P36522" s="75"/>
      <c r="Q36522" s="75"/>
      <c r="W36522" s="75"/>
      <c r="AD36522" s="77"/>
    </row>
    <row r="36523" spans="16:30" ht="4.5" customHeight="1" x14ac:dyDescent="0.2">
      <c r="P36523" s="75"/>
      <c r="Q36523" s="75"/>
      <c r="W36523" s="75"/>
      <c r="AD36523" s="77"/>
    </row>
    <row r="36524" spans="16:30" ht="4.5" customHeight="1" x14ac:dyDescent="0.2">
      <c r="P36524" s="75"/>
      <c r="Q36524" s="75"/>
      <c r="W36524" s="75"/>
      <c r="AD36524" s="77"/>
    </row>
    <row r="36525" spans="16:30" ht="4.5" customHeight="1" x14ac:dyDescent="0.2">
      <c r="P36525" s="75"/>
      <c r="Q36525" s="75"/>
      <c r="W36525" s="75"/>
      <c r="AD36525" s="77"/>
    </row>
    <row r="36526" spans="16:30" ht="4.5" customHeight="1" x14ac:dyDescent="0.2">
      <c r="P36526" s="75"/>
      <c r="Q36526" s="75"/>
      <c r="W36526" s="75"/>
      <c r="AD36526" s="77"/>
    </row>
    <row r="36527" spans="16:30" ht="4.5" customHeight="1" x14ac:dyDescent="0.2">
      <c r="P36527" s="75"/>
      <c r="Q36527" s="75"/>
      <c r="W36527" s="75"/>
      <c r="AD36527" s="77"/>
    </row>
    <row r="36528" spans="16:30" ht="4.5" customHeight="1" x14ac:dyDescent="0.2">
      <c r="P36528" s="75"/>
      <c r="Q36528" s="75"/>
      <c r="W36528" s="75"/>
      <c r="AD36528" s="77"/>
    </row>
    <row r="36529" spans="16:30" ht="4.5" customHeight="1" x14ac:dyDescent="0.2">
      <c r="P36529" s="75"/>
      <c r="Q36529" s="75"/>
      <c r="W36529" s="75"/>
      <c r="AD36529" s="77"/>
    </row>
    <row r="36530" spans="16:30" ht="4.5" customHeight="1" x14ac:dyDescent="0.2">
      <c r="P36530" s="75"/>
      <c r="Q36530" s="75"/>
      <c r="W36530" s="75"/>
      <c r="AD36530" s="77"/>
    </row>
    <row r="36531" spans="16:30" ht="4.5" customHeight="1" x14ac:dyDescent="0.2">
      <c r="P36531" s="75"/>
      <c r="Q36531" s="75"/>
      <c r="W36531" s="75"/>
      <c r="AD36531" s="77"/>
    </row>
    <row r="36532" spans="16:30" ht="4.5" customHeight="1" x14ac:dyDescent="0.2">
      <c r="P36532" s="75"/>
      <c r="Q36532" s="75"/>
      <c r="W36532" s="75"/>
      <c r="AD36532" s="77"/>
    </row>
    <row r="36533" spans="16:30" ht="4.5" customHeight="1" x14ac:dyDescent="0.2">
      <c r="P36533" s="75"/>
      <c r="Q36533" s="75"/>
      <c r="W36533" s="75"/>
      <c r="AD36533" s="77"/>
    </row>
    <row r="36534" spans="16:30" ht="4.5" customHeight="1" x14ac:dyDescent="0.2">
      <c r="P36534" s="75"/>
      <c r="Q36534" s="75"/>
      <c r="W36534" s="75"/>
      <c r="AD36534" s="77"/>
    </row>
    <row r="36535" spans="16:30" ht="4.5" customHeight="1" x14ac:dyDescent="0.2">
      <c r="P36535" s="75"/>
      <c r="Q36535" s="75"/>
      <c r="W36535" s="75"/>
      <c r="AD36535" s="77"/>
    </row>
    <row r="36536" spans="16:30" ht="4.5" customHeight="1" x14ac:dyDescent="0.2">
      <c r="P36536" s="75"/>
      <c r="Q36536" s="75"/>
      <c r="W36536" s="75"/>
      <c r="AD36536" s="77"/>
    </row>
    <row r="36537" spans="16:30" ht="4.5" customHeight="1" x14ac:dyDescent="0.2">
      <c r="P36537" s="75"/>
      <c r="Q36537" s="75"/>
      <c r="W36537" s="75"/>
      <c r="AD36537" s="77"/>
    </row>
    <row r="36538" spans="16:30" ht="4.5" customHeight="1" x14ac:dyDescent="0.2">
      <c r="P36538" s="75"/>
      <c r="Q36538" s="75"/>
      <c r="W36538" s="75"/>
      <c r="AD36538" s="77"/>
    </row>
    <row r="36539" spans="16:30" ht="4.5" customHeight="1" x14ac:dyDescent="0.2">
      <c r="P36539" s="75"/>
      <c r="Q36539" s="75"/>
      <c r="W36539" s="75"/>
      <c r="AD36539" s="77"/>
    </row>
    <row r="36540" spans="16:30" ht="4.5" customHeight="1" x14ac:dyDescent="0.2">
      <c r="P36540" s="75"/>
      <c r="Q36540" s="75"/>
      <c r="W36540" s="75"/>
      <c r="AD36540" s="77"/>
    </row>
    <row r="36541" spans="16:30" ht="4.5" customHeight="1" x14ac:dyDescent="0.2">
      <c r="P36541" s="75"/>
      <c r="Q36541" s="75"/>
      <c r="W36541" s="75"/>
      <c r="AD36541" s="77"/>
    </row>
    <row r="36542" spans="16:30" ht="4.5" customHeight="1" x14ac:dyDescent="0.2">
      <c r="P36542" s="75"/>
      <c r="Q36542" s="75"/>
      <c r="W36542" s="75"/>
      <c r="AD36542" s="77"/>
    </row>
    <row r="36543" spans="16:30" ht="4.5" customHeight="1" x14ac:dyDescent="0.2">
      <c r="P36543" s="75"/>
      <c r="Q36543" s="75"/>
      <c r="W36543" s="75"/>
      <c r="AD36543" s="77"/>
    </row>
    <row r="36544" spans="16:30" ht="4.5" customHeight="1" x14ac:dyDescent="0.2">
      <c r="P36544" s="75"/>
      <c r="Q36544" s="75"/>
      <c r="W36544" s="75"/>
      <c r="AD36544" s="77"/>
    </row>
    <row r="36545" spans="16:30" ht="4.5" customHeight="1" x14ac:dyDescent="0.2">
      <c r="P36545" s="75"/>
      <c r="Q36545" s="75"/>
      <c r="W36545" s="75"/>
      <c r="AD36545" s="77"/>
    </row>
    <row r="36546" spans="16:30" ht="4.5" customHeight="1" x14ac:dyDescent="0.2">
      <c r="P36546" s="75"/>
      <c r="Q36546" s="75"/>
      <c r="W36546" s="75"/>
      <c r="AD36546" s="77"/>
    </row>
    <row r="36547" spans="16:30" ht="4.5" customHeight="1" x14ac:dyDescent="0.2">
      <c r="P36547" s="75"/>
      <c r="Q36547" s="75"/>
      <c r="W36547" s="75"/>
      <c r="AD36547" s="77"/>
    </row>
    <row r="36548" spans="16:30" ht="4.5" customHeight="1" x14ac:dyDescent="0.2">
      <c r="P36548" s="75"/>
      <c r="Q36548" s="75"/>
      <c r="W36548" s="75"/>
      <c r="AD36548" s="77"/>
    </row>
    <row r="36549" spans="16:30" ht="4.5" customHeight="1" x14ac:dyDescent="0.2">
      <c r="P36549" s="75"/>
      <c r="Q36549" s="75"/>
      <c r="W36549" s="75"/>
      <c r="AD36549" s="77"/>
    </row>
    <row r="36550" spans="16:30" ht="4.5" customHeight="1" x14ac:dyDescent="0.2">
      <c r="P36550" s="75"/>
      <c r="Q36550" s="75"/>
      <c r="W36550" s="75"/>
      <c r="AD36550" s="77"/>
    </row>
    <row r="36551" spans="16:30" ht="4.5" customHeight="1" x14ac:dyDescent="0.2">
      <c r="P36551" s="75"/>
      <c r="Q36551" s="75"/>
      <c r="W36551" s="75"/>
      <c r="AD36551" s="77"/>
    </row>
    <row r="36552" spans="16:30" ht="4.5" customHeight="1" x14ac:dyDescent="0.2">
      <c r="P36552" s="75"/>
      <c r="Q36552" s="75"/>
      <c r="W36552" s="75"/>
      <c r="AD36552" s="77"/>
    </row>
    <row r="36553" spans="16:30" ht="4.5" customHeight="1" x14ac:dyDescent="0.2">
      <c r="P36553" s="75"/>
      <c r="Q36553" s="75"/>
      <c r="W36553" s="75"/>
      <c r="AD36553" s="77"/>
    </row>
    <row r="36554" spans="16:30" ht="4.5" customHeight="1" x14ac:dyDescent="0.2">
      <c r="P36554" s="75"/>
      <c r="Q36554" s="75"/>
      <c r="W36554" s="75"/>
      <c r="AD36554" s="77"/>
    </row>
    <row r="36555" spans="16:30" ht="4.5" customHeight="1" x14ac:dyDescent="0.2">
      <c r="P36555" s="75"/>
      <c r="Q36555" s="75"/>
      <c r="W36555" s="75"/>
      <c r="AD36555" s="77"/>
    </row>
    <row r="36556" spans="16:30" ht="4.5" customHeight="1" x14ac:dyDescent="0.2">
      <c r="P36556" s="75"/>
      <c r="Q36556" s="75"/>
      <c r="W36556" s="75"/>
      <c r="AD36556" s="77"/>
    </row>
    <row r="36557" spans="16:30" ht="4.5" customHeight="1" x14ac:dyDescent="0.2">
      <c r="P36557" s="75"/>
      <c r="Q36557" s="75"/>
      <c r="W36557" s="75"/>
      <c r="AD36557" s="77"/>
    </row>
    <row r="36558" spans="16:30" ht="4.5" customHeight="1" x14ac:dyDescent="0.2">
      <c r="P36558" s="75"/>
      <c r="Q36558" s="75"/>
      <c r="W36558" s="75"/>
      <c r="AD36558" s="77"/>
    </row>
    <row r="36559" spans="16:30" ht="4.5" customHeight="1" x14ac:dyDescent="0.2">
      <c r="P36559" s="75"/>
      <c r="Q36559" s="75"/>
      <c r="W36559" s="75"/>
      <c r="AD36559" s="77"/>
    </row>
    <row r="36560" spans="16:30" ht="4.5" customHeight="1" x14ac:dyDescent="0.2">
      <c r="P36560" s="75"/>
      <c r="Q36560" s="75"/>
      <c r="W36560" s="75"/>
      <c r="AD36560" s="77"/>
    </row>
    <row r="36561" spans="16:30" ht="4.5" customHeight="1" x14ac:dyDescent="0.2">
      <c r="P36561" s="75"/>
      <c r="Q36561" s="75"/>
      <c r="W36561" s="75"/>
      <c r="AD36561" s="77"/>
    </row>
    <row r="36562" spans="16:30" ht="4.5" customHeight="1" x14ac:dyDescent="0.2">
      <c r="P36562" s="75"/>
      <c r="Q36562" s="75"/>
      <c r="W36562" s="75"/>
      <c r="AD36562" s="77"/>
    </row>
    <row r="36563" spans="16:30" ht="4.5" customHeight="1" x14ac:dyDescent="0.2">
      <c r="P36563" s="75"/>
      <c r="Q36563" s="75"/>
      <c r="W36563" s="75"/>
      <c r="AD36563" s="77"/>
    </row>
    <row r="36564" spans="16:30" ht="4.5" customHeight="1" x14ac:dyDescent="0.2">
      <c r="P36564" s="75"/>
      <c r="Q36564" s="75"/>
      <c r="W36564" s="75"/>
      <c r="AD36564" s="77"/>
    </row>
    <row r="36565" spans="16:30" ht="4.5" customHeight="1" x14ac:dyDescent="0.2">
      <c r="P36565" s="75"/>
      <c r="Q36565" s="75"/>
      <c r="W36565" s="75"/>
      <c r="AD36565" s="77"/>
    </row>
    <row r="36566" spans="16:30" ht="4.5" customHeight="1" x14ac:dyDescent="0.2">
      <c r="P36566" s="75"/>
      <c r="Q36566" s="75"/>
      <c r="W36566" s="75"/>
      <c r="AD36566" s="77"/>
    </row>
    <row r="36567" spans="16:30" ht="4.5" customHeight="1" x14ac:dyDescent="0.2">
      <c r="P36567" s="75"/>
      <c r="Q36567" s="75"/>
      <c r="W36567" s="75"/>
      <c r="AD36567" s="77"/>
    </row>
    <row r="36568" spans="16:30" ht="4.5" customHeight="1" x14ac:dyDescent="0.2">
      <c r="P36568" s="75"/>
      <c r="Q36568" s="75"/>
      <c r="W36568" s="75"/>
      <c r="AD36568" s="77"/>
    </row>
    <row r="36569" spans="16:30" ht="4.5" customHeight="1" x14ac:dyDescent="0.2">
      <c r="P36569" s="75"/>
      <c r="Q36569" s="75"/>
      <c r="W36569" s="75"/>
      <c r="AD36569" s="77"/>
    </row>
    <row r="36570" spans="16:30" ht="4.5" customHeight="1" x14ac:dyDescent="0.2">
      <c r="P36570" s="75"/>
      <c r="Q36570" s="75"/>
      <c r="W36570" s="75"/>
      <c r="AD36570" s="77"/>
    </row>
    <row r="36571" spans="16:30" ht="4.5" customHeight="1" x14ac:dyDescent="0.2">
      <c r="P36571" s="75"/>
      <c r="Q36571" s="75"/>
      <c r="W36571" s="75"/>
      <c r="AD36571" s="77"/>
    </row>
    <row r="36572" spans="16:30" ht="4.5" customHeight="1" x14ac:dyDescent="0.2">
      <c r="P36572" s="75"/>
      <c r="Q36572" s="75"/>
      <c r="W36572" s="75"/>
      <c r="AD36572" s="77"/>
    </row>
    <row r="36573" spans="16:30" ht="4.5" customHeight="1" x14ac:dyDescent="0.2">
      <c r="P36573" s="75"/>
      <c r="Q36573" s="75"/>
      <c r="W36573" s="75"/>
      <c r="AD36573" s="77"/>
    </row>
    <row r="36574" spans="16:30" ht="4.5" customHeight="1" x14ac:dyDescent="0.2">
      <c r="P36574" s="75"/>
      <c r="Q36574" s="75"/>
      <c r="W36574" s="75"/>
      <c r="AD36574" s="77"/>
    </row>
    <row r="36575" spans="16:30" ht="4.5" customHeight="1" x14ac:dyDescent="0.2">
      <c r="P36575" s="75"/>
      <c r="Q36575" s="75"/>
      <c r="W36575" s="75"/>
      <c r="AD36575" s="77"/>
    </row>
    <row r="36576" spans="16:30" ht="4.5" customHeight="1" x14ac:dyDescent="0.2">
      <c r="P36576" s="75"/>
      <c r="Q36576" s="75"/>
      <c r="W36576" s="75"/>
      <c r="AD36576" s="77"/>
    </row>
    <row r="36577" spans="16:30" ht="4.5" customHeight="1" x14ac:dyDescent="0.2">
      <c r="P36577" s="75"/>
      <c r="Q36577" s="75"/>
      <c r="W36577" s="75"/>
      <c r="AD36577" s="77"/>
    </row>
    <row r="36578" spans="16:30" ht="4.5" customHeight="1" x14ac:dyDescent="0.2">
      <c r="P36578" s="75"/>
      <c r="Q36578" s="75"/>
      <c r="W36578" s="75"/>
      <c r="AD36578" s="77"/>
    </row>
    <row r="36579" spans="16:30" ht="4.5" customHeight="1" x14ac:dyDescent="0.2">
      <c r="P36579" s="75"/>
      <c r="Q36579" s="75"/>
      <c r="W36579" s="75"/>
      <c r="AD36579" s="77"/>
    </row>
    <row r="36580" spans="16:30" ht="4.5" customHeight="1" x14ac:dyDescent="0.2">
      <c r="P36580" s="75"/>
      <c r="Q36580" s="75"/>
      <c r="W36580" s="75"/>
      <c r="AD36580" s="77"/>
    </row>
    <row r="36581" spans="16:30" ht="4.5" customHeight="1" x14ac:dyDescent="0.2">
      <c r="P36581" s="75"/>
      <c r="Q36581" s="75"/>
      <c r="W36581" s="75"/>
      <c r="AD36581" s="77"/>
    </row>
    <row r="36582" spans="16:30" ht="4.5" customHeight="1" x14ac:dyDescent="0.2">
      <c r="P36582" s="75"/>
      <c r="Q36582" s="75"/>
      <c r="W36582" s="75"/>
      <c r="AD36582" s="77"/>
    </row>
    <row r="36583" spans="16:30" ht="4.5" customHeight="1" x14ac:dyDescent="0.2">
      <c r="P36583" s="75"/>
      <c r="Q36583" s="75"/>
      <c r="W36583" s="75"/>
      <c r="AD36583" s="77"/>
    </row>
    <row r="36584" spans="16:30" ht="4.5" customHeight="1" x14ac:dyDescent="0.2">
      <c r="P36584" s="75"/>
      <c r="Q36584" s="75"/>
      <c r="W36584" s="75"/>
      <c r="AD36584" s="77"/>
    </row>
    <row r="36585" spans="16:30" ht="4.5" customHeight="1" x14ac:dyDescent="0.2">
      <c r="P36585" s="75"/>
      <c r="Q36585" s="75"/>
      <c r="W36585" s="75"/>
      <c r="AD36585" s="77"/>
    </row>
    <row r="36586" spans="16:30" ht="4.5" customHeight="1" x14ac:dyDescent="0.2">
      <c r="P36586" s="75"/>
      <c r="Q36586" s="75"/>
      <c r="W36586" s="75"/>
      <c r="AD36586" s="77"/>
    </row>
    <row r="36587" spans="16:30" ht="4.5" customHeight="1" x14ac:dyDescent="0.2">
      <c r="P36587" s="75"/>
      <c r="Q36587" s="75"/>
      <c r="W36587" s="75"/>
      <c r="AD36587" s="77"/>
    </row>
    <row r="36588" spans="16:30" ht="4.5" customHeight="1" x14ac:dyDescent="0.2">
      <c r="P36588" s="75"/>
      <c r="Q36588" s="75"/>
      <c r="W36588" s="75"/>
      <c r="AD36588" s="77"/>
    </row>
    <row r="36589" spans="16:30" ht="4.5" customHeight="1" x14ac:dyDescent="0.2">
      <c r="P36589" s="75"/>
      <c r="Q36589" s="75"/>
      <c r="W36589" s="75"/>
      <c r="AD36589" s="77"/>
    </row>
    <row r="36590" spans="16:30" ht="4.5" customHeight="1" x14ac:dyDescent="0.2">
      <c r="P36590" s="75"/>
      <c r="Q36590" s="75"/>
      <c r="W36590" s="75"/>
      <c r="AD36590" s="77"/>
    </row>
    <row r="36591" spans="16:30" ht="4.5" customHeight="1" x14ac:dyDescent="0.2">
      <c r="P36591" s="75"/>
      <c r="Q36591" s="75"/>
      <c r="W36591" s="75"/>
      <c r="AD36591" s="77"/>
    </row>
    <row r="36592" spans="16:30" ht="4.5" customHeight="1" x14ac:dyDescent="0.2">
      <c r="P36592" s="75"/>
      <c r="Q36592" s="75"/>
      <c r="W36592" s="75"/>
      <c r="AD36592" s="77"/>
    </row>
    <row r="36593" spans="16:30" ht="4.5" customHeight="1" x14ac:dyDescent="0.2">
      <c r="P36593" s="75"/>
      <c r="Q36593" s="75"/>
      <c r="W36593" s="75"/>
      <c r="AD36593" s="77"/>
    </row>
    <row r="36594" spans="16:30" ht="4.5" customHeight="1" x14ac:dyDescent="0.2">
      <c r="P36594" s="75"/>
      <c r="Q36594" s="75"/>
      <c r="W36594" s="75"/>
      <c r="AD36594" s="77"/>
    </row>
    <row r="36595" spans="16:30" ht="4.5" customHeight="1" x14ac:dyDescent="0.2">
      <c r="P36595" s="75"/>
      <c r="Q36595" s="75"/>
      <c r="W36595" s="75"/>
      <c r="AD36595" s="77"/>
    </row>
    <row r="36596" spans="16:30" ht="4.5" customHeight="1" x14ac:dyDescent="0.2">
      <c r="P36596" s="75"/>
      <c r="Q36596" s="75"/>
      <c r="W36596" s="75"/>
      <c r="AD36596" s="77"/>
    </row>
    <row r="36597" spans="16:30" ht="4.5" customHeight="1" x14ac:dyDescent="0.2">
      <c r="P36597" s="75"/>
      <c r="Q36597" s="75"/>
      <c r="W36597" s="75"/>
      <c r="AD36597" s="77"/>
    </row>
    <row r="36598" spans="16:30" ht="4.5" customHeight="1" x14ac:dyDescent="0.2">
      <c r="P36598" s="75"/>
      <c r="Q36598" s="75"/>
      <c r="W36598" s="75"/>
      <c r="AD36598" s="77"/>
    </row>
    <row r="36599" spans="16:30" ht="4.5" customHeight="1" x14ac:dyDescent="0.2">
      <c r="P36599" s="75"/>
      <c r="Q36599" s="75"/>
      <c r="W36599" s="75"/>
      <c r="AD36599" s="77"/>
    </row>
    <row r="36600" spans="16:30" ht="4.5" customHeight="1" x14ac:dyDescent="0.2">
      <c r="P36600" s="75"/>
      <c r="Q36600" s="75"/>
      <c r="W36600" s="75"/>
      <c r="AD36600" s="77"/>
    </row>
    <row r="36601" spans="16:30" ht="4.5" customHeight="1" x14ac:dyDescent="0.2">
      <c r="P36601" s="75"/>
      <c r="Q36601" s="75"/>
      <c r="W36601" s="75"/>
      <c r="AD36601" s="77"/>
    </row>
    <row r="36602" spans="16:30" ht="4.5" customHeight="1" x14ac:dyDescent="0.2">
      <c r="P36602" s="75"/>
      <c r="Q36602" s="75"/>
      <c r="W36602" s="75"/>
      <c r="AD36602" s="77"/>
    </row>
    <row r="36603" spans="16:30" ht="4.5" customHeight="1" x14ac:dyDescent="0.2">
      <c r="P36603" s="75"/>
      <c r="Q36603" s="75"/>
      <c r="W36603" s="75"/>
      <c r="AD36603" s="77"/>
    </row>
    <row r="36604" spans="16:30" ht="4.5" customHeight="1" x14ac:dyDescent="0.2">
      <c r="P36604" s="75"/>
      <c r="Q36604" s="75"/>
      <c r="W36604" s="75"/>
      <c r="AD36604" s="77"/>
    </row>
    <row r="36605" spans="16:30" ht="4.5" customHeight="1" x14ac:dyDescent="0.2">
      <c r="P36605" s="75"/>
      <c r="Q36605" s="75"/>
      <c r="W36605" s="75"/>
      <c r="AD36605" s="77"/>
    </row>
    <row r="36606" spans="16:30" ht="4.5" customHeight="1" x14ac:dyDescent="0.2">
      <c r="P36606" s="75"/>
      <c r="Q36606" s="75"/>
      <c r="W36606" s="75"/>
      <c r="AD36606" s="77"/>
    </row>
    <row r="36607" spans="16:30" ht="4.5" customHeight="1" x14ac:dyDescent="0.2">
      <c r="P36607" s="75"/>
      <c r="Q36607" s="75"/>
      <c r="W36607" s="75"/>
      <c r="AD36607" s="77"/>
    </row>
    <row r="36608" spans="16:30" ht="4.5" customHeight="1" x14ac:dyDescent="0.2">
      <c r="P36608" s="75"/>
      <c r="Q36608" s="75"/>
      <c r="W36608" s="75"/>
      <c r="AD36608" s="77"/>
    </row>
    <row r="36609" spans="16:30" ht="4.5" customHeight="1" x14ac:dyDescent="0.2">
      <c r="P36609" s="75"/>
      <c r="Q36609" s="75"/>
      <c r="W36609" s="75"/>
      <c r="AD36609" s="77"/>
    </row>
    <row r="36610" spans="16:30" ht="4.5" customHeight="1" x14ac:dyDescent="0.2">
      <c r="P36610" s="75"/>
      <c r="Q36610" s="75"/>
      <c r="W36610" s="75"/>
      <c r="AD36610" s="77"/>
    </row>
    <row r="36611" spans="16:30" ht="4.5" customHeight="1" x14ac:dyDescent="0.2">
      <c r="P36611" s="75"/>
      <c r="Q36611" s="75"/>
      <c r="W36611" s="75"/>
      <c r="AD36611" s="77"/>
    </row>
    <row r="36612" spans="16:30" ht="4.5" customHeight="1" x14ac:dyDescent="0.2">
      <c r="P36612" s="75"/>
      <c r="Q36612" s="75"/>
      <c r="W36612" s="75"/>
      <c r="AD36612" s="77"/>
    </row>
    <row r="36613" spans="16:30" ht="4.5" customHeight="1" x14ac:dyDescent="0.2">
      <c r="P36613" s="75"/>
      <c r="Q36613" s="75"/>
      <c r="W36613" s="75"/>
      <c r="AD36613" s="77"/>
    </row>
    <row r="36614" spans="16:30" ht="4.5" customHeight="1" x14ac:dyDescent="0.2">
      <c r="P36614" s="75"/>
      <c r="Q36614" s="75"/>
      <c r="W36614" s="75"/>
      <c r="AD36614" s="77"/>
    </row>
    <row r="36615" spans="16:30" ht="4.5" customHeight="1" x14ac:dyDescent="0.2">
      <c r="P36615" s="75"/>
      <c r="Q36615" s="75"/>
      <c r="W36615" s="75"/>
      <c r="AD36615" s="77"/>
    </row>
    <row r="36616" spans="16:30" ht="4.5" customHeight="1" x14ac:dyDescent="0.2">
      <c r="P36616" s="75"/>
      <c r="Q36616" s="75"/>
      <c r="W36616" s="75"/>
      <c r="AD36616" s="77"/>
    </row>
    <row r="36617" spans="16:30" ht="4.5" customHeight="1" x14ac:dyDescent="0.2">
      <c r="P36617" s="75"/>
      <c r="Q36617" s="75"/>
      <c r="W36617" s="75"/>
      <c r="AD36617" s="77"/>
    </row>
    <row r="36618" spans="16:30" ht="4.5" customHeight="1" x14ac:dyDescent="0.2">
      <c r="P36618" s="75"/>
      <c r="Q36618" s="75"/>
      <c r="W36618" s="75"/>
      <c r="AD36618" s="77"/>
    </row>
    <row r="36619" spans="16:30" ht="4.5" customHeight="1" x14ac:dyDescent="0.2">
      <c r="P36619" s="75"/>
      <c r="Q36619" s="75"/>
      <c r="W36619" s="75"/>
      <c r="AD36619" s="77"/>
    </row>
    <row r="36620" spans="16:30" ht="4.5" customHeight="1" x14ac:dyDescent="0.2">
      <c r="P36620" s="75"/>
      <c r="Q36620" s="75"/>
      <c r="W36620" s="75"/>
      <c r="AD36620" s="77"/>
    </row>
    <row r="36621" spans="16:30" ht="4.5" customHeight="1" x14ac:dyDescent="0.2">
      <c r="P36621" s="75"/>
      <c r="Q36621" s="75"/>
      <c r="W36621" s="75"/>
      <c r="AD36621" s="77"/>
    </row>
    <row r="36622" spans="16:30" ht="4.5" customHeight="1" x14ac:dyDescent="0.2">
      <c r="P36622" s="75"/>
      <c r="Q36622" s="75"/>
      <c r="W36622" s="75"/>
      <c r="AD36622" s="77"/>
    </row>
    <row r="36623" spans="16:30" ht="4.5" customHeight="1" x14ac:dyDescent="0.2">
      <c r="P36623" s="75"/>
      <c r="Q36623" s="75"/>
      <c r="W36623" s="75"/>
      <c r="AD36623" s="77"/>
    </row>
    <row r="36624" spans="16:30" ht="4.5" customHeight="1" x14ac:dyDescent="0.2">
      <c r="P36624" s="75"/>
      <c r="Q36624" s="75"/>
      <c r="W36624" s="75"/>
      <c r="AD36624" s="77"/>
    </row>
    <row r="36625" spans="16:30" ht="4.5" customHeight="1" x14ac:dyDescent="0.2">
      <c r="P36625" s="75"/>
      <c r="Q36625" s="75"/>
      <c r="W36625" s="75"/>
      <c r="AD36625" s="77"/>
    </row>
    <row r="36626" spans="16:30" ht="4.5" customHeight="1" x14ac:dyDescent="0.2">
      <c r="P36626" s="75"/>
      <c r="Q36626" s="75"/>
      <c r="W36626" s="75"/>
      <c r="AD36626" s="77"/>
    </row>
    <row r="36627" spans="16:30" ht="4.5" customHeight="1" x14ac:dyDescent="0.2">
      <c r="P36627" s="75"/>
      <c r="Q36627" s="75"/>
      <c r="W36627" s="75"/>
      <c r="AD36627" s="77"/>
    </row>
    <row r="36628" spans="16:30" ht="4.5" customHeight="1" x14ac:dyDescent="0.2">
      <c r="P36628" s="75"/>
      <c r="Q36628" s="75"/>
      <c r="W36628" s="75"/>
      <c r="AD36628" s="77"/>
    </row>
    <row r="36629" spans="16:30" ht="4.5" customHeight="1" x14ac:dyDescent="0.2">
      <c r="P36629" s="75"/>
      <c r="Q36629" s="75"/>
      <c r="W36629" s="75"/>
      <c r="AD36629" s="77"/>
    </row>
    <row r="36630" spans="16:30" ht="4.5" customHeight="1" x14ac:dyDescent="0.2">
      <c r="P36630" s="75"/>
      <c r="Q36630" s="75"/>
      <c r="W36630" s="75"/>
      <c r="AD36630" s="77"/>
    </row>
    <row r="36631" spans="16:30" ht="4.5" customHeight="1" x14ac:dyDescent="0.2">
      <c r="P36631" s="75"/>
      <c r="Q36631" s="75"/>
      <c r="W36631" s="75"/>
      <c r="AD36631" s="77"/>
    </row>
    <row r="36632" spans="16:30" ht="4.5" customHeight="1" x14ac:dyDescent="0.2">
      <c r="P36632" s="75"/>
      <c r="Q36632" s="75"/>
      <c r="W36632" s="75"/>
      <c r="AD36632" s="77"/>
    </row>
    <row r="36633" spans="16:30" ht="4.5" customHeight="1" x14ac:dyDescent="0.2">
      <c r="P36633" s="75"/>
      <c r="Q36633" s="75"/>
      <c r="W36633" s="75"/>
      <c r="AD36633" s="77"/>
    </row>
    <row r="36634" spans="16:30" ht="4.5" customHeight="1" x14ac:dyDescent="0.2">
      <c r="P36634" s="75"/>
      <c r="Q36634" s="75"/>
      <c r="W36634" s="75"/>
      <c r="AD36634" s="77"/>
    </row>
    <row r="36635" spans="16:30" ht="4.5" customHeight="1" x14ac:dyDescent="0.2">
      <c r="P36635" s="75"/>
      <c r="Q36635" s="75"/>
      <c r="W36635" s="75"/>
      <c r="AD36635" s="77"/>
    </row>
    <row r="36636" spans="16:30" ht="4.5" customHeight="1" x14ac:dyDescent="0.2">
      <c r="P36636" s="75"/>
      <c r="Q36636" s="75"/>
      <c r="W36636" s="75"/>
      <c r="AD36636" s="77"/>
    </row>
    <row r="36637" spans="16:30" ht="4.5" customHeight="1" x14ac:dyDescent="0.2">
      <c r="P36637" s="75"/>
      <c r="Q36637" s="75"/>
      <c r="W36637" s="75"/>
      <c r="AD36637" s="77"/>
    </row>
    <row r="36638" spans="16:30" ht="4.5" customHeight="1" x14ac:dyDescent="0.2">
      <c r="P36638" s="75"/>
      <c r="Q36638" s="75"/>
      <c r="W36638" s="75"/>
      <c r="AD36638" s="77"/>
    </row>
    <row r="36639" spans="16:30" ht="4.5" customHeight="1" x14ac:dyDescent="0.2">
      <c r="P36639" s="75"/>
      <c r="Q36639" s="75"/>
      <c r="W36639" s="75"/>
      <c r="AD36639" s="77"/>
    </row>
    <row r="36640" spans="16:30" ht="4.5" customHeight="1" x14ac:dyDescent="0.2">
      <c r="P36640" s="75"/>
      <c r="Q36640" s="75"/>
      <c r="W36640" s="75"/>
      <c r="AD36640" s="77"/>
    </row>
    <row r="36641" spans="16:30" ht="4.5" customHeight="1" x14ac:dyDescent="0.2">
      <c r="P36641" s="75"/>
      <c r="Q36641" s="75"/>
      <c r="W36641" s="75"/>
      <c r="AD36641" s="77"/>
    </row>
    <row r="36642" spans="16:30" ht="4.5" customHeight="1" x14ac:dyDescent="0.2">
      <c r="P36642" s="75"/>
      <c r="Q36642" s="75"/>
      <c r="W36642" s="75"/>
      <c r="AD36642" s="77"/>
    </row>
    <row r="36643" spans="16:30" ht="4.5" customHeight="1" x14ac:dyDescent="0.2">
      <c r="P36643" s="75"/>
      <c r="Q36643" s="75"/>
      <c r="W36643" s="75"/>
      <c r="AD36643" s="77"/>
    </row>
    <row r="36644" spans="16:30" ht="4.5" customHeight="1" x14ac:dyDescent="0.2">
      <c r="P36644" s="75"/>
      <c r="Q36644" s="75"/>
      <c r="W36644" s="75"/>
      <c r="AD36644" s="77"/>
    </row>
    <row r="36645" spans="16:30" ht="4.5" customHeight="1" x14ac:dyDescent="0.2">
      <c r="P36645" s="75"/>
      <c r="Q36645" s="75"/>
      <c r="W36645" s="75"/>
      <c r="AD36645" s="77"/>
    </row>
    <row r="36646" spans="16:30" ht="4.5" customHeight="1" x14ac:dyDescent="0.2">
      <c r="P36646" s="75"/>
      <c r="Q36646" s="75"/>
      <c r="W36646" s="75"/>
      <c r="AD36646" s="77"/>
    </row>
    <row r="36647" spans="16:30" ht="4.5" customHeight="1" x14ac:dyDescent="0.2">
      <c r="P36647" s="75"/>
      <c r="Q36647" s="75"/>
      <c r="W36647" s="75"/>
      <c r="AD36647" s="77"/>
    </row>
    <row r="36648" spans="16:30" ht="4.5" customHeight="1" x14ac:dyDescent="0.2">
      <c r="P36648" s="75"/>
      <c r="Q36648" s="75"/>
      <c r="W36648" s="75"/>
      <c r="AD36648" s="77"/>
    </row>
    <row r="36649" spans="16:30" ht="4.5" customHeight="1" x14ac:dyDescent="0.2">
      <c r="P36649" s="75"/>
      <c r="Q36649" s="75"/>
      <c r="W36649" s="75"/>
      <c r="AD36649" s="77"/>
    </row>
    <row r="36650" spans="16:30" ht="4.5" customHeight="1" x14ac:dyDescent="0.2">
      <c r="P36650" s="75"/>
      <c r="Q36650" s="75"/>
      <c r="W36650" s="75"/>
      <c r="AD36650" s="77"/>
    </row>
    <row r="36651" spans="16:30" ht="4.5" customHeight="1" x14ac:dyDescent="0.2">
      <c r="P36651" s="75"/>
      <c r="Q36651" s="75"/>
      <c r="W36651" s="75"/>
      <c r="AD36651" s="77"/>
    </row>
    <row r="36652" spans="16:30" ht="4.5" customHeight="1" x14ac:dyDescent="0.2">
      <c r="P36652" s="75"/>
      <c r="Q36652" s="75"/>
      <c r="W36652" s="75"/>
      <c r="AD36652" s="77"/>
    </row>
    <row r="36653" spans="16:30" ht="4.5" customHeight="1" x14ac:dyDescent="0.2">
      <c r="P36653" s="75"/>
      <c r="Q36653" s="75"/>
      <c r="W36653" s="75"/>
      <c r="AD36653" s="77"/>
    </row>
    <row r="36654" spans="16:30" ht="4.5" customHeight="1" x14ac:dyDescent="0.2">
      <c r="P36654" s="75"/>
      <c r="Q36654" s="75"/>
      <c r="W36654" s="75"/>
      <c r="AD36654" s="77"/>
    </row>
    <row r="36655" spans="16:30" ht="4.5" customHeight="1" x14ac:dyDescent="0.2">
      <c r="P36655" s="75"/>
      <c r="Q36655" s="75"/>
      <c r="W36655" s="75"/>
      <c r="AD36655" s="77"/>
    </row>
    <row r="36656" spans="16:30" ht="4.5" customHeight="1" x14ac:dyDescent="0.2">
      <c r="P36656" s="75"/>
      <c r="Q36656" s="75"/>
      <c r="W36656" s="75"/>
      <c r="AD36656" s="77"/>
    </row>
    <row r="36657" spans="16:30" ht="4.5" customHeight="1" x14ac:dyDescent="0.2">
      <c r="P36657" s="75"/>
      <c r="Q36657" s="75"/>
      <c r="W36657" s="75"/>
      <c r="AD36657" s="77"/>
    </row>
    <row r="36658" spans="16:30" ht="4.5" customHeight="1" x14ac:dyDescent="0.2">
      <c r="P36658" s="75"/>
      <c r="Q36658" s="75"/>
      <c r="W36658" s="75"/>
      <c r="AD36658" s="77"/>
    </row>
    <row r="36659" spans="16:30" ht="4.5" customHeight="1" x14ac:dyDescent="0.2">
      <c r="P36659" s="75"/>
      <c r="Q36659" s="75"/>
      <c r="W36659" s="75"/>
      <c r="AD36659" s="77"/>
    </row>
    <row r="36660" spans="16:30" ht="4.5" customHeight="1" x14ac:dyDescent="0.2">
      <c r="P36660" s="75"/>
      <c r="Q36660" s="75"/>
      <c r="W36660" s="75"/>
      <c r="AD36660" s="77"/>
    </row>
    <row r="36661" spans="16:30" ht="4.5" customHeight="1" x14ac:dyDescent="0.2">
      <c r="P36661" s="75"/>
      <c r="Q36661" s="75"/>
      <c r="W36661" s="75"/>
      <c r="AD36661" s="77"/>
    </row>
    <row r="36662" spans="16:30" ht="4.5" customHeight="1" x14ac:dyDescent="0.2">
      <c r="P36662" s="75"/>
      <c r="Q36662" s="75"/>
      <c r="W36662" s="75"/>
      <c r="AD36662" s="77"/>
    </row>
    <row r="36663" spans="16:30" ht="4.5" customHeight="1" x14ac:dyDescent="0.2">
      <c r="P36663" s="75"/>
      <c r="Q36663" s="75"/>
      <c r="W36663" s="75"/>
      <c r="AD36663" s="77"/>
    </row>
    <row r="36664" spans="16:30" ht="4.5" customHeight="1" x14ac:dyDescent="0.2">
      <c r="P36664" s="75"/>
      <c r="Q36664" s="75"/>
      <c r="W36664" s="75"/>
      <c r="AD36664" s="77"/>
    </row>
    <row r="36665" spans="16:30" ht="4.5" customHeight="1" x14ac:dyDescent="0.2">
      <c r="P36665" s="75"/>
      <c r="Q36665" s="75"/>
      <c r="W36665" s="75"/>
      <c r="AD36665" s="77"/>
    </row>
    <row r="36666" spans="16:30" ht="4.5" customHeight="1" x14ac:dyDescent="0.2">
      <c r="P36666" s="75"/>
      <c r="Q36666" s="75"/>
      <c r="W36666" s="75"/>
      <c r="AD36666" s="77"/>
    </row>
    <row r="36667" spans="16:30" ht="4.5" customHeight="1" x14ac:dyDescent="0.2">
      <c r="P36667" s="75"/>
      <c r="Q36667" s="75"/>
      <c r="W36667" s="75"/>
      <c r="AD36667" s="77"/>
    </row>
    <row r="36668" spans="16:30" ht="4.5" customHeight="1" x14ac:dyDescent="0.2">
      <c r="P36668" s="75"/>
      <c r="Q36668" s="75"/>
      <c r="W36668" s="75"/>
      <c r="AD36668" s="77"/>
    </row>
    <row r="36669" spans="16:30" ht="4.5" customHeight="1" x14ac:dyDescent="0.2">
      <c r="P36669" s="75"/>
      <c r="Q36669" s="75"/>
      <c r="W36669" s="75"/>
      <c r="AD36669" s="77"/>
    </row>
    <row r="36670" spans="16:30" ht="4.5" customHeight="1" x14ac:dyDescent="0.2">
      <c r="P36670" s="75"/>
      <c r="Q36670" s="75"/>
      <c r="W36670" s="75"/>
      <c r="AD36670" s="77"/>
    </row>
    <row r="36671" spans="16:30" ht="4.5" customHeight="1" x14ac:dyDescent="0.2">
      <c r="P36671" s="75"/>
      <c r="Q36671" s="75"/>
      <c r="W36671" s="75"/>
      <c r="AD36671" s="77"/>
    </row>
    <row r="36672" spans="16:30" ht="4.5" customHeight="1" x14ac:dyDescent="0.2">
      <c r="P36672" s="75"/>
      <c r="Q36672" s="75"/>
      <c r="W36672" s="75"/>
      <c r="AD36672" s="77"/>
    </row>
    <row r="36673" spans="16:30" ht="4.5" customHeight="1" x14ac:dyDescent="0.2">
      <c r="P36673" s="75"/>
      <c r="Q36673" s="75"/>
      <c r="W36673" s="75"/>
      <c r="AD36673" s="77"/>
    </row>
    <row r="36674" spans="16:30" ht="4.5" customHeight="1" x14ac:dyDescent="0.2">
      <c r="P36674" s="75"/>
      <c r="Q36674" s="75"/>
      <c r="W36674" s="75"/>
      <c r="AD36674" s="77"/>
    </row>
    <row r="36675" spans="16:30" ht="4.5" customHeight="1" x14ac:dyDescent="0.2">
      <c r="P36675" s="75"/>
      <c r="Q36675" s="75"/>
      <c r="W36675" s="75"/>
      <c r="AD36675" s="77"/>
    </row>
    <row r="36676" spans="16:30" ht="4.5" customHeight="1" x14ac:dyDescent="0.2">
      <c r="P36676" s="75"/>
      <c r="Q36676" s="75"/>
      <c r="W36676" s="75"/>
      <c r="AD36676" s="77"/>
    </row>
    <row r="36677" spans="16:30" ht="4.5" customHeight="1" x14ac:dyDescent="0.2">
      <c r="P36677" s="75"/>
      <c r="Q36677" s="75"/>
      <c r="W36677" s="75"/>
      <c r="AD36677" s="77"/>
    </row>
    <row r="36678" spans="16:30" ht="4.5" customHeight="1" x14ac:dyDescent="0.2">
      <c r="P36678" s="75"/>
      <c r="Q36678" s="75"/>
      <c r="W36678" s="75"/>
      <c r="AD36678" s="77"/>
    </row>
    <row r="36679" spans="16:30" ht="4.5" customHeight="1" x14ac:dyDescent="0.2">
      <c r="P36679" s="75"/>
      <c r="Q36679" s="75"/>
      <c r="W36679" s="75"/>
      <c r="AD36679" s="77"/>
    </row>
    <row r="36680" spans="16:30" ht="4.5" customHeight="1" x14ac:dyDescent="0.2">
      <c r="P36680" s="75"/>
      <c r="Q36680" s="75"/>
      <c r="W36680" s="75"/>
      <c r="AD36680" s="77"/>
    </row>
    <row r="36681" spans="16:30" ht="4.5" customHeight="1" x14ac:dyDescent="0.2">
      <c r="P36681" s="75"/>
      <c r="Q36681" s="75"/>
      <c r="W36681" s="75"/>
      <c r="AD36681" s="77"/>
    </row>
    <row r="36682" spans="16:30" ht="4.5" customHeight="1" x14ac:dyDescent="0.2">
      <c r="P36682" s="75"/>
      <c r="Q36682" s="75"/>
      <c r="W36682" s="75"/>
      <c r="AD36682" s="77"/>
    </row>
    <row r="36683" spans="16:30" ht="4.5" customHeight="1" x14ac:dyDescent="0.2">
      <c r="P36683" s="75"/>
      <c r="Q36683" s="75"/>
      <c r="W36683" s="75"/>
      <c r="AD36683" s="77"/>
    </row>
    <row r="36684" spans="16:30" ht="4.5" customHeight="1" x14ac:dyDescent="0.2">
      <c r="P36684" s="75"/>
      <c r="Q36684" s="75"/>
      <c r="W36684" s="75"/>
      <c r="AD36684" s="77"/>
    </row>
    <row r="36685" spans="16:30" ht="4.5" customHeight="1" x14ac:dyDescent="0.2">
      <c r="P36685" s="75"/>
      <c r="Q36685" s="75"/>
      <c r="W36685" s="75"/>
      <c r="AD36685" s="77"/>
    </row>
    <row r="36686" spans="16:30" ht="4.5" customHeight="1" x14ac:dyDescent="0.2">
      <c r="P36686" s="75"/>
      <c r="Q36686" s="75"/>
      <c r="W36686" s="75"/>
      <c r="AD36686" s="77"/>
    </row>
    <row r="36687" spans="16:30" ht="4.5" customHeight="1" x14ac:dyDescent="0.2">
      <c r="P36687" s="75"/>
      <c r="Q36687" s="75"/>
      <c r="W36687" s="75"/>
      <c r="AD36687" s="77"/>
    </row>
    <row r="36688" spans="16:30" ht="4.5" customHeight="1" x14ac:dyDescent="0.2">
      <c r="P36688" s="75"/>
      <c r="Q36688" s="75"/>
      <c r="W36688" s="75"/>
      <c r="AD36688" s="77"/>
    </row>
    <row r="36689" spans="16:30" ht="4.5" customHeight="1" x14ac:dyDescent="0.2">
      <c r="P36689" s="75"/>
      <c r="Q36689" s="75"/>
      <c r="W36689" s="75"/>
      <c r="AD36689" s="77"/>
    </row>
    <row r="36690" spans="16:30" ht="4.5" customHeight="1" x14ac:dyDescent="0.2">
      <c r="P36690" s="75"/>
      <c r="Q36690" s="75"/>
      <c r="W36690" s="75"/>
      <c r="AD36690" s="77"/>
    </row>
    <row r="36691" spans="16:30" ht="4.5" customHeight="1" x14ac:dyDescent="0.2">
      <c r="P36691" s="75"/>
      <c r="Q36691" s="75"/>
      <c r="W36691" s="75"/>
      <c r="AD36691" s="77"/>
    </row>
    <row r="36692" spans="16:30" ht="4.5" customHeight="1" x14ac:dyDescent="0.2">
      <c r="P36692" s="75"/>
      <c r="Q36692" s="75"/>
      <c r="W36692" s="75"/>
      <c r="AD36692" s="77"/>
    </row>
    <row r="36693" spans="16:30" ht="4.5" customHeight="1" x14ac:dyDescent="0.2">
      <c r="P36693" s="75"/>
      <c r="Q36693" s="75"/>
      <c r="W36693" s="75"/>
      <c r="AD36693" s="77"/>
    </row>
    <row r="36694" spans="16:30" ht="4.5" customHeight="1" x14ac:dyDescent="0.2">
      <c r="P36694" s="75"/>
      <c r="Q36694" s="75"/>
      <c r="W36694" s="75"/>
      <c r="AD36694" s="77"/>
    </row>
    <row r="36695" spans="16:30" ht="4.5" customHeight="1" x14ac:dyDescent="0.2">
      <c r="P36695" s="75"/>
      <c r="Q36695" s="75"/>
      <c r="W36695" s="75"/>
      <c r="AD36695" s="77"/>
    </row>
    <row r="36696" spans="16:30" ht="4.5" customHeight="1" x14ac:dyDescent="0.2">
      <c r="P36696" s="75"/>
      <c r="Q36696" s="75"/>
      <c r="W36696" s="75"/>
      <c r="AD36696" s="77"/>
    </row>
    <row r="36697" spans="16:30" ht="4.5" customHeight="1" x14ac:dyDescent="0.2">
      <c r="P36697" s="75"/>
      <c r="Q36697" s="75"/>
      <c r="W36697" s="75"/>
      <c r="AD36697" s="77"/>
    </row>
    <row r="36698" spans="16:30" ht="4.5" customHeight="1" x14ac:dyDescent="0.2">
      <c r="P36698" s="75"/>
      <c r="Q36698" s="75"/>
      <c r="W36698" s="75"/>
      <c r="AD36698" s="77"/>
    </row>
    <row r="36699" spans="16:30" ht="4.5" customHeight="1" x14ac:dyDescent="0.2">
      <c r="P36699" s="75"/>
      <c r="Q36699" s="75"/>
      <c r="W36699" s="75"/>
      <c r="AD36699" s="77"/>
    </row>
    <row r="36700" spans="16:30" ht="4.5" customHeight="1" x14ac:dyDescent="0.2">
      <c r="P36700" s="75"/>
      <c r="Q36700" s="75"/>
      <c r="W36700" s="75"/>
      <c r="AD36700" s="77"/>
    </row>
    <row r="36701" spans="16:30" ht="4.5" customHeight="1" x14ac:dyDescent="0.2">
      <c r="P36701" s="75"/>
      <c r="Q36701" s="75"/>
      <c r="W36701" s="75"/>
      <c r="AD36701" s="77"/>
    </row>
    <row r="36702" spans="16:30" ht="4.5" customHeight="1" x14ac:dyDescent="0.2">
      <c r="P36702" s="75"/>
      <c r="Q36702" s="75"/>
      <c r="W36702" s="75"/>
      <c r="AD36702" s="77"/>
    </row>
    <row r="36703" spans="16:30" ht="4.5" customHeight="1" x14ac:dyDescent="0.2">
      <c r="P36703" s="75"/>
      <c r="Q36703" s="75"/>
      <c r="W36703" s="75"/>
      <c r="AD36703" s="77"/>
    </row>
    <row r="36704" spans="16:30" ht="4.5" customHeight="1" x14ac:dyDescent="0.2">
      <c r="P36704" s="75"/>
      <c r="Q36704" s="75"/>
      <c r="W36704" s="75"/>
      <c r="AD36704" s="77"/>
    </row>
    <row r="36705" spans="16:30" ht="4.5" customHeight="1" x14ac:dyDescent="0.2">
      <c r="P36705" s="75"/>
      <c r="Q36705" s="75"/>
      <c r="W36705" s="75"/>
      <c r="AD36705" s="77"/>
    </row>
    <row r="36706" spans="16:30" ht="4.5" customHeight="1" x14ac:dyDescent="0.2">
      <c r="P36706" s="75"/>
      <c r="Q36706" s="75"/>
      <c r="W36706" s="75"/>
      <c r="AD36706" s="77"/>
    </row>
    <row r="36707" spans="16:30" ht="4.5" customHeight="1" x14ac:dyDescent="0.2">
      <c r="P36707" s="75"/>
      <c r="Q36707" s="75"/>
      <c r="W36707" s="75"/>
      <c r="AD36707" s="77"/>
    </row>
    <row r="36708" spans="16:30" ht="4.5" customHeight="1" x14ac:dyDescent="0.2">
      <c r="P36708" s="75"/>
      <c r="Q36708" s="75"/>
      <c r="W36708" s="75"/>
      <c r="AD36708" s="77"/>
    </row>
    <row r="36709" spans="16:30" ht="4.5" customHeight="1" x14ac:dyDescent="0.2">
      <c r="P36709" s="75"/>
      <c r="Q36709" s="75"/>
      <c r="W36709" s="75"/>
      <c r="AD36709" s="77"/>
    </row>
    <row r="36710" spans="16:30" ht="4.5" customHeight="1" x14ac:dyDescent="0.2">
      <c r="P36710" s="75"/>
      <c r="Q36710" s="75"/>
      <c r="W36710" s="75"/>
      <c r="AD36710" s="77"/>
    </row>
    <row r="36711" spans="16:30" ht="4.5" customHeight="1" x14ac:dyDescent="0.2">
      <c r="P36711" s="75"/>
      <c r="Q36711" s="75"/>
      <c r="W36711" s="75"/>
      <c r="AD36711" s="77"/>
    </row>
    <row r="36712" spans="16:30" ht="4.5" customHeight="1" x14ac:dyDescent="0.2">
      <c r="P36712" s="75"/>
      <c r="Q36712" s="75"/>
      <c r="W36712" s="75"/>
      <c r="AD36712" s="77"/>
    </row>
    <row r="36713" spans="16:30" ht="4.5" customHeight="1" x14ac:dyDescent="0.2">
      <c r="P36713" s="75"/>
      <c r="Q36713" s="75"/>
      <c r="W36713" s="75"/>
      <c r="AD36713" s="77"/>
    </row>
    <row r="36714" spans="16:30" ht="4.5" customHeight="1" x14ac:dyDescent="0.2">
      <c r="P36714" s="75"/>
      <c r="Q36714" s="75"/>
      <c r="W36714" s="75"/>
      <c r="AD36714" s="77"/>
    </row>
    <row r="36715" spans="16:30" ht="4.5" customHeight="1" x14ac:dyDescent="0.2">
      <c r="P36715" s="75"/>
      <c r="Q36715" s="75"/>
      <c r="W36715" s="75"/>
      <c r="AD36715" s="77"/>
    </row>
    <row r="36716" spans="16:30" ht="4.5" customHeight="1" x14ac:dyDescent="0.2">
      <c r="P36716" s="75"/>
      <c r="Q36716" s="75"/>
      <c r="W36716" s="75"/>
      <c r="AD36716" s="77"/>
    </row>
    <row r="36717" spans="16:30" ht="4.5" customHeight="1" x14ac:dyDescent="0.2">
      <c r="P36717" s="75"/>
      <c r="Q36717" s="75"/>
      <c r="W36717" s="75"/>
      <c r="AD36717" s="77"/>
    </row>
    <row r="36718" spans="16:30" ht="4.5" customHeight="1" x14ac:dyDescent="0.2">
      <c r="P36718" s="75"/>
      <c r="Q36718" s="75"/>
      <c r="W36718" s="75"/>
      <c r="AD36718" s="77"/>
    </row>
    <row r="36719" spans="16:30" ht="4.5" customHeight="1" x14ac:dyDescent="0.2">
      <c r="P36719" s="75"/>
      <c r="Q36719" s="75"/>
      <c r="W36719" s="75"/>
      <c r="AD36719" s="77"/>
    </row>
    <row r="36720" spans="16:30" ht="4.5" customHeight="1" x14ac:dyDescent="0.2">
      <c r="P36720" s="75"/>
      <c r="Q36720" s="75"/>
      <c r="W36720" s="75"/>
      <c r="AD36720" s="77"/>
    </row>
    <row r="36721" spans="16:30" ht="4.5" customHeight="1" x14ac:dyDescent="0.2">
      <c r="P36721" s="75"/>
      <c r="Q36721" s="75"/>
      <c r="W36721" s="75"/>
      <c r="AD36721" s="77"/>
    </row>
    <row r="36722" spans="16:30" ht="4.5" customHeight="1" x14ac:dyDescent="0.2">
      <c r="P36722" s="75"/>
      <c r="Q36722" s="75"/>
      <c r="W36722" s="75"/>
      <c r="AD36722" s="77"/>
    </row>
    <row r="36723" spans="16:30" ht="4.5" customHeight="1" x14ac:dyDescent="0.2">
      <c r="P36723" s="75"/>
      <c r="Q36723" s="75"/>
      <c r="W36723" s="75"/>
      <c r="AD36723" s="77"/>
    </row>
    <row r="36724" spans="16:30" ht="4.5" customHeight="1" x14ac:dyDescent="0.2">
      <c r="P36724" s="75"/>
      <c r="Q36724" s="75"/>
      <c r="W36724" s="75"/>
      <c r="AD36724" s="77"/>
    </row>
    <row r="36725" spans="16:30" ht="4.5" customHeight="1" x14ac:dyDescent="0.2">
      <c r="P36725" s="75"/>
      <c r="Q36725" s="75"/>
      <c r="W36725" s="75"/>
      <c r="AD36725" s="77"/>
    </row>
    <row r="36726" spans="16:30" ht="4.5" customHeight="1" x14ac:dyDescent="0.2">
      <c r="P36726" s="75"/>
      <c r="Q36726" s="75"/>
      <c r="W36726" s="75"/>
      <c r="AD36726" s="77"/>
    </row>
    <row r="36727" spans="16:30" ht="4.5" customHeight="1" x14ac:dyDescent="0.2">
      <c r="P36727" s="75"/>
      <c r="Q36727" s="75"/>
      <c r="W36727" s="75"/>
      <c r="AD36727" s="77"/>
    </row>
    <row r="36728" spans="16:30" ht="4.5" customHeight="1" x14ac:dyDescent="0.2">
      <c r="P36728" s="75"/>
      <c r="Q36728" s="75"/>
      <c r="W36728" s="75"/>
      <c r="AD36728" s="77"/>
    </row>
    <row r="36729" spans="16:30" ht="4.5" customHeight="1" x14ac:dyDescent="0.2">
      <c r="P36729" s="75"/>
      <c r="Q36729" s="75"/>
      <c r="W36729" s="75"/>
      <c r="AD36729" s="77"/>
    </row>
    <row r="36730" spans="16:30" ht="4.5" customHeight="1" x14ac:dyDescent="0.2">
      <c r="P36730" s="75"/>
      <c r="Q36730" s="75"/>
      <c r="W36730" s="75"/>
      <c r="AD36730" s="77"/>
    </row>
    <row r="36731" spans="16:30" ht="4.5" customHeight="1" x14ac:dyDescent="0.2">
      <c r="P36731" s="75"/>
      <c r="Q36731" s="75"/>
      <c r="W36731" s="75"/>
      <c r="AD36731" s="77"/>
    </row>
    <row r="36732" spans="16:30" ht="4.5" customHeight="1" x14ac:dyDescent="0.2">
      <c r="P36732" s="75"/>
      <c r="Q36732" s="75"/>
      <c r="W36732" s="75"/>
      <c r="AD36732" s="77"/>
    </row>
    <row r="36733" spans="16:30" ht="4.5" customHeight="1" x14ac:dyDescent="0.2">
      <c r="P36733" s="75"/>
      <c r="Q36733" s="75"/>
      <c r="W36733" s="75"/>
      <c r="AD36733" s="77"/>
    </row>
    <row r="36734" spans="16:30" ht="4.5" customHeight="1" x14ac:dyDescent="0.2">
      <c r="P36734" s="75"/>
      <c r="Q36734" s="75"/>
      <c r="W36734" s="75"/>
      <c r="AD36734" s="77"/>
    </row>
    <row r="36735" spans="16:30" ht="4.5" customHeight="1" x14ac:dyDescent="0.2">
      <c r="P36735" s="75"/>
      <c r="Q36735" s="75"/>
      <c r="W36735" s="75"/>
      <c r="AD36735" s="77"/>
    </row>
    <row r="36736" spans="16:30" ht="4.5" customHeight="1" x14ac:dyDescent="0.2">
      <c r="P36736" s="75"/>
      <c r="Q36736" s="75"/>
      <c r="W36736" s="75"/>
      <c r="AD36736" s="77"/>
    </row>
    <row r="36737" spans="16:30" ht="4.5" customHeight="1" x14ac:dyDescent="0.2">
      <c r="P36737" s="75"/>
      <c r="Q36737" s="75"/>
      <c r="W36737" s="75"/>
      <c r="AD36737" s="77"/>
    </row>
    <row r="36738" spans="16:30" ht="4.5" customHeight="1" x14ac:dyDescent="0.2">
      <c r="P36738" s="75"/>
      <c r="Q36738" s="75"/>
      <c r="W36738" s="75"/>
      <c r="AD36738" s="77"/>
    </row>
    <row r="36739" spans="16:30" ht="4.5" customHeight="1" x14ac:dyDescent="0.2">
      <c r="P36739" s="75"/>
      <c r="Q36739" s="75"/>
      <c r="W36739" s="75"/>
      <c r="AD36739" s="77"/>
    </row>
    <row r="36740" spans="16:30" ht="4.5" customHeight="1" x14ac:dyDescent="0.2">
      <c r="P36740" s="75"/>
      <c r="Q36740" s="75"/>
      <c r="W36740" s="75"/>
      <c r="AD36740" s="77"/>
    </row>
    <row r="36741" spans="16:30" ht="4.5" customHeight="1" x14ac:dyDescent="0.2">
      <c r="P36741" s="75"/>
      <c r="Q36741" s="75"/>
      <c r="W36741" s="75"/>
      <c r="AD36741" s="77"/>
    </row>
    <row r="36742" spans="16:30" ht="4.5" customHeight="1" x14ac:dyDescent="0.2">
      <c r="P36742" s="75"/>
      <c r="Q36742" s="75"/>
      <c r="W36742" s="75"/>
      <c r="AD36742" s="77"/>
    </row>
    <row r="36743" spans="16:30" ht="4.5" customHeight="1" x14ac:dyDescent="0.2">
      <c r="P36743" s="75"/>
      <c r="Q36743" s="75"/>
      <c r="W36743" s="75"/>
      <c r="AD36743" s="77"/>
    </row>
    <row r="36744" spans="16:30" ht="4.5" customHeight="1" x14ac:dyDescent="0.2">
      <c r="P36744" s="75"/>
      <c r="Q36744" s="75"/>
      <c r="W36744" s="75"/>
      <c r="AD36744" s="77"/>
    </row>
    <row r="36745" spans="16:30" ht="4.5" customHeight="1" x14ac:dyDescent="0.2">
      <c r="P36745" s="75"/>
      <c r="Q36745" s="75"/>
      <c r="W36745" s="75"/>
      <c r="AD36745" s="77"/>
    </row>
    <row r="36746" spans="16:30" ht="4.5" customHeight="1" x14ac:dyDescent="0.2">
      <c r="P36746" s="75"/>
      <c r="Q36746" s="75"/>
      <c r="W36746" s="75"/>
      <c r="AD36746" s="77"/>
    </row>
    <row r="36747" spans="16:30" ht="4.5" customHeight="1" x14ac:dyDescent="0.2">
      <c r="P36747" s="75"/>
      <c r="Q36747" s="75"/>
      <c r="W36747" s="75"/>
      <c r="AD36747" s="77"/>
    </row>
    <row r="36748" spans="16:30" ht="4.5" customHeight="1" x14ac:dyDescent="0.2">
      <c r="P36748" s="75"/>
      <c r="Q36748" s="75"/>
      <c r="W36748" s="75"/>
      <c r="AD36748" s="77"/>
    </row>
    <row r="36749" spans="16:30" ht="4.5" customHeight="1" x14ac:dyDescent="0.2">
      <c r="P36749" s="75"/>
      <c r="Q36749" s="75"/>
      <c r="W36749" s="75"/>
      <c r="AD36749" s="77"/>
    </row>
    <row r="36750" spans="16:30" ht="4.5" customHeight="1" x14ac:dyDescent="0.2">
      <c r="P36750" s="75"/>
      <c r="Q36750" s="75"/>
      <c r="W36750" s="75"/>
      <c r="AD36750" s="77"/>
    </row>
    <row r="36751" spans="16:30" ht="4.5" customHeight="1" x14ac:dyDescent="0.2">
      <c r="P36751" s="75"/>
      <c r="Q36751" s="75"/>
      <c r="W36751" s="75"/>
      <c r="AD36751" s="77"/>
    </row>
    <row r="36752" spans="16:30" ht="4.5" customHeight="1" x14ac:dyDescent="0.2">
      <c r="P36752" s="75"/>
      <c r="Q36752" s="75"/>
      <c r="W36752" s="75"/>
      <c r="AD36752" s="77"/>
    </row>
    <row r="36753" spans="16:30" ht="4.5" customHeight="1" x14ac:dyDescent="0.2">
      <c r="P36753" s="75"/>
      <c r="Q36753" s="75"/>
      <c r="W36753" s="75"/>
      <c r="AD36753" s="77"/>
    </row>
    <row r="36754" spans="16:30" ht="4.5" customHeight="1" x14ac:dyDescent="0.2">
      <c r="P36754" s="75"/>
      <c r="Q36754" s="75"/>
      <c r="W36754" s="75"/>
      <c r="AD36754" s="77"/>
    </row>
    <row r="36755" spans="16:30" ht="4.5" customHeight="1" x14ac:dyDescent="0.2">
      <c r="P36755" s="75"/>
      <c r="Q36755" s="75"/>
      <c r="W36755" s="75"/>
      <c r="AD36755" s="77"/>
    </row>
    <row r="36756" spans="16:30" ht="4.5" customHeight="1" x14ac:dyDescent="0.2">
      <c r="P36756" s="75"/>
      <c r="Q36756" s="75"/>
      <c r="W36756" s="75"/>
      <c r="AD36756" s="77"/>
    </row>
    <row r="36757" spans="16:30" ht="4.5" customHeight="1" x14ac:dyDescent="0.2">
      <c r="P36757" s="75"/>
      <c r="Q36757" s="75"/>
      <c r="W36757" s="75"/>
      <c r="AD36757" s="77"/>
    </row>
    <row r="36758" spans="16:30" ht="4.5" customHeight="1" x14ac:dyDescent="0.2">
      <c r="P36758" s="75"/>
      <c r="Q36758" s="75"/>
      <c r="W36758" s="75"/>
      <c r="AD36758" s="77"/>
    </row>
    <row r="36759" spans="16:30" ht="4.5" customHeight="1" x14ac:dyDescent="0.2">
      <c r="P36759" s="75"/>
      <c r="Q36759" s="75"/>
      <c r="W36759" s="75"/>
      <c r="AD36759" s="77"/>
    </row>
    <row r="36760" spans="16:30" ht="4.5" customHeight="1" x14ac:dyDescent="0.2">
      <c r="P36760" s="75"/>
      <c r="Q36760" s="75"/>
      <c r="W36760" s="75"/>
      <c r="AD36760" s="77"/>
    </row>
    <row r="36761" spans="16:30" ht="4.5" customHeight="1" x14ac:dyDescent="0.2">
      <c r="P36761" s="75"/>
      <c r="Q36761" s="75"/>
      <c r="W36761" s="75"/>
      <c r="AD36761" s="77"/>
    </row>
    <row r="36762" spans="16:30" ht="4.5" customHeight="1" x14ac:dyDescent="0.2">
      <c r="P36762" s="75"/>
      <c r="Q36762" s="75"/>
      <c r="W36762" s="75"/>
      <c r="AD36762" s="77"/>
    </row>
    <row r="36763" spans="16:30" ht="4.5" customHeight="1" x14ac:dyDescent="0.2">
      <c r="P36763" s="75"/>
      <c r="Q36763" s="75"/>
      <c r="W36763" s="75"/>
      <c r="AD36763" s="77"/>
    </row>
    <row r="36764" spans="16:30" ht="4.5" customHeight="1" x14ac:dyDescent="0.2">
      <c r="P36764" s="75"/>
      <c r="Q36764" s="75"/>
      <c r="W36764" s="75"/>
      <c r="AD36764" s="77"/>
    </row>
    <row r="36765" spans="16:30" ht="4.5" customHeight="1" x14ac:dyDescent="0.2">
      <c r="P36765" s="75"/>
      <c r="Q36765" s="75"/>
      <c r="W36765" s="75"/>
      <c r="AD36765" s="77"/>
    </row>
    <row r="36766" spans="16:30" ht="4.5" customHeight="1" x14ac:dyDescent="0.2">
      <c r="P36766" s="75"/>
      <c r="Q36766" s="75"/>
      <c r="W36766" s="75"/>
      <c r="AD36766" s="77"/>
    </row>
    <row r="36767" spans="16:30" ht="4.5" customHeight="1" x14ac:dyDescent="0.2">
      <c r="P36767" s="75"/>
      <c r="Q36767" s="75"/>
      <c r="W36767" s="75"/>
      <c r="AD36767" s="77"/>
    </row>
    <row r="36768" spans="16:30" ht="4.5" customHeight="1" x14ac:dyDescent="0.2">
      <c r="P36768" s="75"/>
      <c r="Q36768" s="75"/>
      <c r="W36768" s="75"/>
      <c r="AD36768" s="77"/>
    </row>
    <row r="36769" spans="16:30" ht="4.5" customHeight="1" x14ac:dyDescent="0.2">
      <c r="P36769" s="75"/>
      <c r="Q36769" s="75"/>
      <c r="W36769" s="75"/>
      <c r="AD36769" s="77"/>
    </row>
    <row r="36770" spans="16:30" ht="4.5" customHeight="1" x14ac:dyDescent="0.2">
      <c r="P36770" s="75"/>
      <c r="Q36770" s="75"/>
      <c r="W36770" s="75"/>
      <c r="AD36770" s="77"/>
    </row>
    <row r="36771" spans="16:30" ht="4.5" customHeight="1" x14ac:dyDescent="0.2">
      <c r="P36771" s="75"/>
      <c r="Q36771" s="75"/>
      <c r="W36771" s="75"/>
      <c r="AD36771" s="77"/>
    </row>
    <row r="36772" spans="16:30" ht="4.5" customHeight="1" x14ac:dyDescent="0.2">
      <c r="P36772" s="75"/>
      <c r="Q36772" s="75"/>
      <c r="W36772" s="75"/>
      <c r="AD36772" s="77"/>
    </row>
    <row r="36773" spans="16:30" ht="4.5" customHeight="1" x14ac:dyDescent="0.2">
      <c r="P36773" s="75"/>
      <c r="Q36773" s="75"/>
      <c r="W36773" s="75"/>
      <c r="AD36773" s="77"/>
    </row>
    <row r="36774" spans="16:30" ht="4.5" customHeight="1" x14ac:dyDescent="0.2">
      <c r="P36774" s="75"/>
      <c r="Q36774" s="75"/>
      <c r="W36774" s="75"/>
      <c r="AD36774" s="77"/>
    </row>
    <row r="36775" spans="16:30" ht="4.5" customHeight="1" x14ac:dyDescent="0.2">
      <c r="P36775" s="75"/>
      <c r="Q36775" s="75"/>
      <c r="W36775" s="75"/>
      <c r="AD36775" s="77"/>
    </row>
    <row r="36776" spans="16:30" ht="4.5" customHeight="1" x14ac:dyDescent="0.2">
      <c r="P36776" s="75"/>
      <c r="Q36776" s="75"/>
      <c r="W36776" s="75"/>
      <c r="AD36776" s="77"/>
    </row>
    <row r="36777" spans="16:30" ht="4.5" customHeight="1" x14ac:dyDescent="0.2">
      <c r="P36777" s="75"/>
      <c r="Q36777" s="75"/>
      <c r="W36777" s="75"/>
      <c r="AD36777" s="77"/>
    </row>
    <row r="36778" spans="16:30" ht="4.5" customHeight="1" x14ac:dyDescent="0.2">
      <c r="P36778" s="75"/>
      <c r="Q36778" s="75"/>
      <c r="W36778" s="75"/>
      <c r="AD36778" s="77"/>
    </row>
    <row r="36779" spans="16:30" ht="4.5" customHeight="1" x14ac:dyDescent="0.2">
      <c r="P36779" s="75"/>
      <c r="Q36779" s="75"/>
      <c r="W36779" s="75"/>
      <c r="AD36779" s="77"/>
    </row>
    <row r="36780" spans="16:30" ht="4.5" customHeight="1" x14ac:dyDescent="0.2">
      <c r="P36780" s="75"/>
      <c r="Q36780" s="75"/>
      <c r="W36780" s="75"/>
      <c r="AD36780" s="77"/>
    </row>
    <row r="36781" spans="16:30" ht="4.5" customHeight="1" x14ac:dyDescent="0.2">
      <c r="P36781" s="75"/>
      <c r="Q36781" s="75"/>
      <c r="W36781" s="75"/>
      <c r="AD36781" s="77"/>
    </row>
    <row r="36782" spans="16:30" ht="4.5" customHeight="1" x14ac:dyDescent="0.2">
      <c r="P36782" s="75"/>
      <c r="Q36782" s="75"/>
      <c r="W36782" s="75"/>
      <c r="AD36782" s="77"/>
    </row>
    <row r="36783" spans="16:30" ht="4.5" customHeight="1" x14ac:dyDescent="0.2">
      <c r="P36783" s="75"/>
      <c r="Q36783" s="75"/>
      <c r="W36783" s="75"/>
      <c r="AD36783" s="77"/>
    </row>
    <row r="36784" spans="16:30" ht="4.5" customHeight="1" x14ac:dyDescent="0.2">
      <c r="P36784" s="75"/>
      <c r="Q36784" s="75"/>
      <c r="W36784" s="75"/>
      <c r="AD36784" s="77"/>
    </row>
    <row r="36785" spans="16:30" ht="4.5" customHeight="1" x14ac:dyDescent="0.2">
      <c r="P36785" s="75"/>
      <c r="Q36785" s="75"/>
      <c r="W36785" s="75"/>
      <c r="AD36785" s="77"/>
    </row>
    <row r="36786" spans="16:30" ht="4.5" customHeight="1" x14ac:dyDescent="0.2">
      <c r="P36786" s="75"/>
      <c r="Q36786" s="75"/>
      <c r="W36786" s="75"/>
      <c r="AD36786" s="77"/>
    </row>
    <row r="36787" spans="16:30" ht="4.5" customHeight="1" x14ac:dyDescent="0.2">
      <c r="P36787" s="75"/>
      <c r="Q36787" s="75"/>
      <c r="W36787" s="75"/>
      <c r="AD36787" s="77"/>
    </row>
    <row r="36788" spans="16:30" ht="4.5" customHeight="1" x14ac:dyDescent="0.2">
      <c r="P36788" s="75"/>
      <c r="Q36788" s="75"/>
      <c r="W36788" s="75"/>
      <c r="AD36788" s="77"/>
    </row>
    <row r="36789" spans="16:30" ht="4.5" customHeight="1" x14ac:dyDescent="0.2">
      <c r="P36789" s="75"/>
      <c r="Q36789" s="75"/>
      <c r="W36789" s="75"/>
      <c r="AD36789" s="77"/>
    </row>
    <row r="36790" spans="16:30" ht="4.5" customHeight="1" x14ac:dyDescent="0.2">
      <c r="P36790" s="75"/>
      <c r="Q36790" s="75"/>
      <c r="W36790" s="75"/>
      <c r="AD36790" s="77"/>
    </row>
    <row r="36791" spans="16:30" ht="4.5" customHeight="1" x14ac:dyDescent="0.2">
      <c r="P36791" s="75"/>
      <c r="Q36791" s="75"/>
      <c r="W36791" s="75"/>
      <c r="AD36791" s="77"/>
    </row>
    <row r="36792" spans="16:30" ht="4.5" customHeight="1" x14ac:dyDescent="0.2">
      <c r="P36792" s="75"/>
      <c r="Q36792" s="75"/>
      <c r="W36792" s="75"/>
      <c r="AD36792" s="77"/>
    </row>
    <row r="36793" spans="16:30" ht="4.5" customHeight="1" x14ac:dyDescent="0.2">
      <c r="P36793" s="75"/>
      <c r="Q36793" s="75"/>
      <c r="W36793" s="75"/>
      <c r="AD36793" s="77"/>
    </row>
    <row r="36794" spans="16:30" ht="4.5" customHeight="1" x14ac:dyDescent="0.2">
      <c r="P36794" s="75"/>
      <c r="Q36794" s="75"/>
      <c r="W36794" s="75"/>
      <c r="AD36794" s="77"/>
    </row>
    <row r="36795" spans="16:30" ht="4.5" customHeight="1" x14ac:dyDescent="0.2">
      <c r="P36795" s="75"/>
      <c r="Q36795" s="75"/>
      <c r="W36795" s="75"/>
      <c r="AD36795" s="77"/>
    </row>
    <row r="36796" spans="16:30" ht="4.5" customHeight="1" x14ac:dyDescent="0.2">
      <c r="P36796" s="75"/>
      <c r="Q36796" s="75"/>
      <c r="W36796" s="75"/>
      <c r="AD36796" s="77"/>
    </row>
    <row r="36797" spans="16:30" ht="4.5" customHeight="1" x14ac:dyDescent="0.2">
      <c r="P36797" s="75"/>
      <c r="Q36797" s="75"/>
      <c r="W36797" s="75"/>
      <c r="AD36797" s="77"/>
    </row>
    <row r="36798" spans="16:30" ht="4.5" customHeight="1" x14ac:dyDescent="0.2">
      <c r="P36798" s="75"/>
      <c r="Q36798" s="75"/>
      <c r="W36798" s="75"/>
      <c r="AD36798" s="77"/>
    </row>
    <row r="36799" spans="16:30" ht="4.5" customHeight="1" x14ac:dyDescent="0.2">
      <c r="P36799" s="75"/>
      <c r="Q36799" s="75"/>
      <c r="W36799" s="75"/>
      <c r="AD36799" s="77"/>
    </row>
    <row r="36800" spans="16:30" ht="4.5" customHeight="1" x14ac:dyDescent="0.2">
      <c r="P36800" s="75"/>
      <c r="Q36800" s="75"/>
      <c r="W36800" s="75"/>
      <c r="AD36800" s="77"/>
    </row>
    <row r="36801" spans="16:30" ht="4.5" customHeight="1" x14ac:dyDescent="0.2">
      <c r="P36801" s="75"/>
      <c r="Q36801" s="75"/>
      <c r="W36801" s="75"/>
      <c r="AD36801" s="77"/>
    </row>
    <row r="36802" spans="16:30" ht="4.5" customHeight="1" x14ac:dyDescent="0.2">
      <c r="P36802" s="75"/>
      <c r="Q36802" s="75"/>
      <c r="W36802" s="75"/>
      <c r="AD36802" s="77"/>
    </row>
    <row r="36803" spans="16:30" ht="4.5" customHeight="1" x14ac:dyDescent="0.2">
      <c r="P36803" s="75"/>
      <c r="Q36803" s="75"/>
      <c r="W36803" s="75"/>
      <c r="AD36803" s="77"/>
    </row>
    <row r="36804" spans="16:30" ht="4.5" customHeight="1" x14ac:dyDescent="0.2">
      <c r="P36804" s="75"/>
      <c r="Q36804" s="75"/>
      <c r="W36804" s="75"/>
      <c r="AD36804" s="77"/>
    </row>
    <row r="36805" spans="16:30" ht="4.5" customHeight="1" x14ac:dyDescent="0.2">
      <c r="P36805" s="75"/>
      <c r="Q36805" s="75"/>
      <c r="W36805" s="75"/>
      <c r="AD36805" s="77"/>
    </row>
    <row r="36806" spans="16:30" ht="4.5" customHeight="1" x14ac:dyDescent="0.2">
      <c r="P36806" s="75"/>
      <c r="Q36806" s="75"/>
      <c r="W36806" s="75"/>
      <c r="AD36806" s="77"/>
    </row>
    <row r="36807" spans="16:30" ht="4.5" customHeight="1" x14ac:dyDescent="0.2">
      <c r="P36807" s="75"/>
      <c r="Q36807" s="75"/>
      <c r="W36807" s="75"/>
      <c r="AD36807" s="77"/>
    </row>
    <row r="36808" spans="16:30" ht="4.5" customHeight="1" x14ac:dyDescent="0.2">
      <c r="P36808" s="75"/>
      <c r="Q36808" s="75"/>
      <c r="W36808" s="75"/>
      <c r="AD36808" s="77"/>
    </row>
    <row r="36809" spans="16:30" ht="4.5" customHeight="1" x14ac:dyDescent="0.2">
      <c r="P36809" s="75"/>
      <c r="Q36809" s="75"/>
      <c r="W36809" s="75"/>
      <c r="AD36809" s="77"/>
    </row>
    <row r="36810" spans="16:30" ht="4.5" customHeight="1" x14ac:dyDescent="0.2">
      <c r="P36810" s="75"/>
      <c r="Q36810" s="75"/>
      <c r="W36810" s="75"/>
      <c r="AD36810" s="77"/>
    </row>
    <row r="36811" spans="16:30" ht="4.5" customHeight="1" x14ac:dyDescent="0.2">
      <c r="P36811" s="75"/>
      <c r="Q36811" s="75"/>
      <c r="W36811" s="75"/>
      <c r="AD36811" s="77"/>
    </row>
    <row r="36812" spans="16:30" ht="4.5" customHeight="1" x14ac:dyDescent="0.2">
      <c r="P36812" s="75"/>
      <c r="Q36812" s="75"/>
      <c r="W36812" s="75"/>
      <c r="AD36812" s="77"/>
    </row>
    <row r="36813" spans="16:30" ht="4.5" customHeight="1" x14ac:dyDescent="0.2">
      <c r="P36813" s="75"/>
      <c r="Q36813" s="75"/>
      <c r="W36813" s="75"/>
      <c r="AD36813" s="77"/>
    </row>
    <row r="36814" spans="16:30" ht="4.5" customHeight="1" x14ac:dyDescent="0.2">
      <c r="P36814" s="75"/>
      <c r="Q36814" s="75"/>
      <c r="W36814" s="75"/>
      <c r="AD36814" s="77"/>
    </row>
    <row r="36815" spans="16:30" ht="4.5" customHeight="1" x14ac:dyDescent="0.2">
      <c r="P36815" s="75"/>
      <c r="Q36815" s="75"/>
      <c r="W36815" s="75"/>
      <c r="AD36815" s="77"/>
    </row>
    <row r="36816" spans="16:30" ht="4.5" customHeight="1" x14ac:dyDescent="0.2">
      <c r="P36816" s="75"/>
      <c r="Q36816" s="75"/>
      <c r="W36816" s="75"/>
      <c r="AD36816" s="77"/>
    </row>
    <row r="36817" spans="16:30" ht="4.5" customHeight="1" x14ac:dyDescent="0.2">
      <c r="P36817" s="75"/>
      <c r="Q36817" s="75"/>
      <c r="W36817" s="75"/>
      <c r="AD36817" s="77"/>
    </row>
    <row r="36818" spans="16:30" ht="4.5" customHeight="1" x14ac:dyDescent="0.2">
      <c r="P36818" s="75"/>
      <c r="Q36818" s="75"/>
      <c r="W36818" s="75"/>
      <c r="AD36818" s="77"/>
    </row>
    <row r="36819" spans="16:30" ht="4.5" customHeight="1" x14ac:dyDescent="0.2">
      <c r="P36819" s="75"/>
      <c r="Q36819" s="75"/>
      <c r="W36819" s="75"/>
      <c r="AD36819" s="77"/>
    </row>
    <row r="36820" spans="16:30" ht="4.5" customHeight="1" x14ac:dyDescent="0.2">
      <c r="P36820" s="75"/>
      <c r="Q36820" s="75"/>
      <c r="W36820" s="75"/>
      <c r="AD36820" s="77"/>
    </row>
    <row r="36821" spans="16:30" ht="4.5" customHeight="1" x14ac:dyDescent="0.2">
      <c r="P36821" s="75"/>
      <c r="Q36821" s="75"/>
      <c r="W36821" s="75"/>
      <c r="AD36821" s="77"/>
    </row>
    <row r="36822" spans="16:30" ht="4.5" customHeight="1" x14ac:dyDescent="0.2">
      <c r="P36822" s="75"/>
      <c r="Q36822" s="75"/>
      <c r="W36822" s="75"/>
      <c r="AD36822" s="77"/>
    </row>
    <row r="36823" spans="16:30" ht="4.5" customHeight="1" x14ac:dyDescent="0.2">
      <c r="P36823" s="75"/>
      <c r="Q36823" s="75"/>
      <c r="W36823" s="75"/>
      <c r="AD36823" s="77"/>
    </row>
    <row r="36824" spans="16:30" ht="4.5" customHeight="1" x14ac:dyDescent="0.2">
      <c r="P36824" s="75"/>
      <c r="Q36824" s="75"/>
      <c r="W36824" s="75"/>
      <c r="AD36824" s="77"/>
    </row>
    <row r="36825" spans="16:30" ht="4.5" customHeight="1" x14ac:dyDescent="0.2">
      <c r="P36825" s="75"/>
      <c r="Q36825" s="75"/>
      <c r="W36825" s="75"/>
      <c r="AD36825" s="77"/>
    </row>
    <row r="36826" spans="16:30" ht="4.5" customHeight="1" x14ac:dyDescent="0.2">
      <c r="P36826" s="75"/>
      <c r="Q36826" s="75"/>
      <c r="W36826" s="75"/>
      <c r="AD36826" s="77"/>
    </row>
    <row r="36827" spans="16:30" ht="4.5" customHeight="1" x14ac:dyDescent="0.2">
      <c r="P36827" s="75"/>
      <c r="Q36827" s="75"/>
      <c r="W36827" s="75"/>
      <c r="AD36827" s="77"/>
    </row>
    <row r="36828" spans="16:30" ht="4.5" customHeight="1" x14ac:dyDescent="0.2">
      <c r="P36828" s="75"/>
      <c r="Q36828" s="75"/>
      <c r="W36828" s="75"/>
      <c r="AD36828" s="77"/>
    </row>
    <row r="36829" spans="16:30" ht="4.5" customHeight="1" x14ac:dyDescent="0.2">
      <c r="P36829" s="75"/>
      <c r="Q36829" s="75"/>
      <c r="W36829" s="75"/>
      <c r="AD36829" s="77"/>
    </row>
    <row r="36830" spans="16:30" ht="4.5" customHeight="1" x14ac:dyDescent="0.2">
      <c r="P36830" s="75"/>
      <c r="Q36830" s="75"/>
      <c r="W36830" s="75"/>
      <c r="AD36830" s="77"/>
    </row>
    <row r="36831" spans="16:30" ht="4.5" customHeight="1" x14ac:dyDescent="0.2">
      <c r="P36831" s="75"/>
      <c r="Q36831" s="75"/>
      <c r="W36831" s="75"/>
      <c r="AD36831" s="77"/>
    </row>
    <row r="36832" spans="16:30" ht="4.5" customHeight="1" x14ac:dyDescent="0.2">
      <c r="P36832" s="75"/>
      <c r="Q36832" s="75"/>
      <c r="W36832" s="75"/>
      <c r="AD36832" s="77"/>
    </row>
    <row r="36833" spans="16:30" ht="4.5" customHeight="1" x14ac:dyDescent="0.2">
      <c r="P36833" s="75"/>
      <c r="Q36833" s="75"/>
      <c r="W36833" s="75"/>
      <c r="AD36833" s="77"/>
    </row>
    <row r="36834" spans="16:30" ht="4.5" customHeight="1" x14ac:dyDescent="0.2">
      <c r="P36834" s="75"/>
      <c r="Q36834" s="75"/>
      <c r="W36834" s="75"/>
      <c r="AD36834" s="77"/>
    </row>
    <row r="36835" spans="16:30" ht="4.5" customHeight="1" x14ac:dyDescent="0.2">
      <c r="P36835" s="75"/>
      <c r="Q36835" s="75"/>
      <c r="W36835" s="75"/>
      <c r="AD36835" s="77"/>
    </row>
    <row r="36836" spans="16:30" ht="4.5" customHeight="1" x14ac:dyDescent="0.2">
      <c r="P36836" s="75"/>
      <c r="Q36836" s="75"/>
      <c r="W36836" s="75"/>
      <c r="AD36836" s="77"/>
    </row>
    <row r="36837" spans="16:30" ht="4.5" customHeight="1" x14ac:dyDescent="0.2">
      <c r="P36837" s="75"/>
      <c r="Q36837" s="75"/>
      <c r="W36837" s="75"/>
      <c r="AD36837" s="77"/>
    </row>
    <row r="36838" spans="16:30" ht="4.5" customHeight="1" x14ac:dyDescent="0.2">
      <c r="P36838" s="75"/>
      <c r="Q36838" s="75"/>
      <c r="W36838" s="75"/>
      <c r="AD36838" s="77"/>
    </row>
    <row r="36839" spans="16:30" ht="4.5" customHeight="1" x14ac:dyDescent="0.2">
      <c r="P36839" s="75"/>
      <c r="Q36839" s="75"/>
      <c r="W36839" s="75"/>
      <c r="AD36839" s="77"/>
    </row>
    <row r="36840" spans="16:30" ht="4.5" customHeight="1" x14ac:dyDescent="0.2">
      <c r="P36840" s="75"/>
      <c r="Q36840" s="75"/>
      <c r="W36840" s="75"/>
      <c r="AD36840" s="77"/>
    </row>
    <row r="36841" spans="16:30" ht="4.5" customHeight="1" x14ac:dyDescent="0.2">
      <c r="P36841" s="75"/>
      <c r="Q36841" s="75"/>
      <c r="W36841" s="75"/>
      <c r="AD36841" s="77"/>
    </row>
    <row r="36842" spans="16:30" ht="4.5" customHeight="1" x14ac:dyDescent="0.2">
      <c r="P36842" s="75"/>
      <c r="Q36842" s="75"/>
      <c r="W36842" s="75"/>
      <c r="AD36842" s="77"/>
    </row>
    <row r="36843" spans="16:30" ht="4.5" customHeight="1" x14ac:dyDescent="0.2">
      <c r="P36843" s="75"/>
      <c r="Q36843" s="75"/>
      <c r="W36843" s="75"/>
      <c r="AD36843" s="77"/>
    </row>
    <row r="36844" spans="16:30" ht="4.5" customHeight="1" x14ac:dyDescent="0.2">
      <c r="P36844" s="75"/>
      <c r="Q36844" s="75"/>
      <c r="W36844" s="75"/>
      <c r="AD36844" s="77"/>
    </row>
    <row r="36845" spans="16:30" ht="4.5" customHeight="1" x14ac:dyDescent="0.2">
      <c r="P36845" s="75"/>
      <c r="Q36845" s="75"/>
      <c r="W36845" s="75"/>
      <c r="AD36845" s="77"/>
    </row>
    <row r="36846" spans="16:30" ht="4.5" customHeight="1" x14ac:dyDescent="0.2">
      <c r="P36846" s="75"/>
      <c r="Q36846" s="75"/>
      <c r="W36846" s="75"/>
      <c r="AD36846" s="77"/>
    </row>
    <row r="36847" spans="16:30" ht="4.5" customHeight="1" x14ac:dyDescent="0.2">
      <c r="P36847" s="75"/>
      <c r="Q36847" s="75"/>
      <c r="W36847" s="75"/>
      <c r="AD36847" s="77"/>
    </row>
    <row r="36848" spans="16:30" ht="4.5" customHeight="1" x14ac:dyDescent="0.2">
      <c r="P36848" s="75"/>
      <c r="Q36848" s="75"/>
      <c r="W36848" s="75"/>
      <c r="AD36848" s="77"/>
    </row>
    <row r="36849" spans="16:30" ht="4.5" customHeight="1" x14ac:dyDescent="0.2">
      <c r="P36849" s="75"/>
      <c r="Q36849" s="75"/>
      <c r="W36849" s="75"/>
      <c r="AD36849" s="77"/>
    </row>
    <row r="36850" spans="16:30" ht="4.5" customHeight="1" x14ac:dyDescent="0.2">
      <c r="P36850" s="75"/>
      <c r="Q36850" s="75"/>
      <c r="W36850" s="75"/>
      <c r="AD36850" s="77"/>
    </row>
    <row r="36851" spans="16:30" ht="4.5" customHeight="1" x14ac:dyDescent="0.2">
      <c r="P36851" s="75"/>
      <c r="Q36851" s="75"/>
      <c r="W36851" s="75"/>
      <c r="AD36851" s="77"/>
    </row>
    <row r="36852" spans="16:30" ht="4.5" customHeight="1" x14ac:dyDescent="0.2">
      <c r="P36852" s="75"/>
      <c r="Q36852" s="75"/>
      <c r="W36852" s="75"/>
      <c r="AD36852" s="77"/>
    </row>
    <row r="36853" spans="16:30" ht="4.5" customHeight="1" x14ac:dyDescent="0.2">
      <c r="P36853" s="75"/>
      <c r="Q36853" s="75"/>
      <c r="W36853" s="75"/>
      <c r="AD36853" s="77"/>
    </row>
    <row r="36854" spans="16:30" ht="4.5" customHeight="1" x14ac:dyDescent="0.2">
      <c r="P36854" s="75"/>
      <c r="Q36854" s="75"/>
      <c r="W36854" s="75"/>
      <c r="AD36854" s="77"/>
    </row>
    <row r="36855" spans="16:30" ht="4.5" customHeight="1" x14ac:dyDescent="0.2">
      <c r="P36855" s="75"/>
      <c r="Q36855" s="75"/>
      <c r="W36855" s="75"/>
      <c r="AD36855" s="77"/>
    </row>
    <row r="36856" spans="16:30" ht="4.5" customHeight="1" x14ac:dyDescent="0.2">
      <c r="P36856" s="75"/>
      <c r="Q36856" s="75"/>
      <c r="W36856" s="75"/>
      <c r="AD36856" s="77"/>
    </row>
    <row r="36857" spans="16:30" ht="4.5" customHeight="1" x14ac:dyDescent="0.2">
      <c r="P36857" s="75"/>
      <c r="Q36857" s="75"/>
      <c r="W36857" s="75"/>
      <c r="AD36857" s="77"/>
    </row>
    <row r="36858" spans="16:30" ht="4.5" customHeight="1" x14ac:dyDescent="0.2">
      <c r="P36858" s="75"/>
      <c r="Q36858" s="75"/>
      <c r="W36858" s="75"/>
      <c r="AD36858" s="77"/>
    </row>
    <row r="36859" spans="16:30" ht="4.5" customHeight="1" x14ac:dyDescent="0.2">
      <c r="P36859" s="75"/>
      <c r="Q36859" s="75"/>
      <c r="W36859" s="75"/>
      <c r="AD36859" s="77"/>
    </row>
    <row r="36860" spans="16:30" ht="4.5" customHeight="1" x14ac:dyDescent="0.2">
      <c r="P36860" s="75"/>
      <c r="Q36860" s="75"/>
      <c r="W36860" s="75"/>
      <c r="AD36860" s="77"/>
    </row>
    <row r="36861" spans="16:30" ht="4.5" customHeight="1" x14ac:dyDescent="0.2">
      <c r="P36861" s="75"/>
      <c r="Q36861" s="75"/>
      <c r="W36861" s="75"/>
      <c r="AD36861" s="77"/>
    </row>
    <row r="36862" spans="16:30" ht="4.5" customHeight="1" x14ac:dyDescent="0.2">
      <c r="P36862" s="75"/>
      <c r="Q36862" s="75"/>
      <c r="W36862" s="75"/>
      <c r="AD36862" s="77"/>
    </row>
    <row r="36863" spans="16:30" ht="4.5" customHeight="1" x14ac:dyDescent="0.2">
      <c r="P36863" s="75"/>
      <c r="Q36863" s="75"/>
      <c r="W36863" s="75"/>
      <c r="AD36863" s="77"/>
    </row>
    <row r="36864" spans="16:30" ht="4.5" customHeight="1" x14ac:dyDescent="0.2">
      <c r="P36864" s="75"/>
      <c r="Q36864" s="75"/>
      <c r="W36864" s="75"/>
      <c r="AD36864" s="77"/>
    </row>
    <row r="36865" spans="16:30" ht="4.5" customHeight="1" x14ac:dyDescent="0.2">
      <c r="P36865" s="75"/>
      <c r="Q36865" s="75"/>
      <c r="W36865" s="75"/>
      <c r="AD36865" s="77"/>
    </row>
    <row r="36866" spans="16:30" ht="4.5" customHeight="1" x14ac:dyDescent="0.2">
      <c r="P36866" s="75"/>
      <c r="Q36866" s="75"/>
      <c r="W36866" s="75"/>
      <c r="AD36866" s="77"/>
    </row>
    <row r="36867" spans="16:30" ht="4.5" customHeight="1" x14ac:dyDescent="0.2">
      <c r="P36867" s="75"/>
      <c r="Q36867" s="75"/>
      <c r="W36867" s="75"/>
      <c r="AD36867" s="77"/>
    </row>
    <row r="36868" spans="16:30" ht="4.5" customHeight="1" x14ac:dyDescent="0.2">
      <c r="P36868" s="75"/>
      <c r="Q36868" s="75"/>
      <c r="W36868" s="75"/>
      <c r="AD36868" s="77"/>
    </row>
    <row r="36869" spans="16:30" ht="4.5" customHeight="1" x14ac:dyDescent="0.2">
      <c r="P36869" s="75"/>
      <c r="Q36869" s="75"/>
      <c r="W36869" s="75"/>
      <c r="AD36869" s="77"/>
    </row>
    <row r="36870" spans="16:30" ht="4.5" customHeight="1" x14ac:dyDescent="0.2">
      <c r="P36870" s="75"/>
      <c r="Q36870" s="75"/>
      <c r="W36870" s="75"/>
      <c r="AD36870" s="77"/>
    </row>
    <row r="36871" spans="16:30" ht="4.5" customHeight="1" x14ac:dyDescent="0.2">
      <c r="P36871" s="75"/>
      <c r="Q36871" s="75"/>
      <c r="W36871" s="75"/>
      <c r="AD36871" s="77"/>
    </row>
    <row r="36872" spans="16:30" ht="4.5" customHeight="1" x14ac:dyDescent="0.2">
      <c r="P36872" s="75"/>
      <c r="Q36872" s="75"/>
      <c r="W36872" s="75"/>
      <c r="AD36872" s="77"/>
    </row>
    <row r="36873" spans="16:30" ht="4.5" customHeight="1" x14ac:dyDescent="0.2">
      <c r="P36873" s="75"/>
      <c r="Q36873" s="75"/>
      <c r="W36873" s="75"/>
      <c r="AD36873" s="77"/>
    </row>
    <row r="36874" spans="16:30" ht="4.5" customHeight="1" x14ac:dyDescent="0.2">
      <c r="P36874" s="75"/>
      <c r="Q36874" s="75"/>
      <c r="W36874" s="75"/>
      <c r="AD36874" s="77"/>
    </row>
    <row r="36875" spans="16:30" ht="4.5" customHeight="1" x14ac:dyDescent="0.2">
      <c r="P36875" s="75"/>
      <c r="Q36875" s="75"/>
      <c r="W36875" s="75"/>
      <c r="AD36875" s="77"/>
    </row>
    <row r="36876" spans="16:30" ht="4.5" customHeight="1" x14ac:dyDescent="0.2">
      <c r="P36876" s="75"/>
      <c r="Q36876" s="75"/>
      <c r="W36876" s="75"/>
      <c r="AD36876" s="77"/>
    </row>
    <row r="36877" spans="16:30" ht="4.5" customHeight="1" x14ac:dyDescent="0.2">
      <c r="P36877" s="75"/>
      <c r="Q36877" s="75"/>
      <c r="W36877" s="75"/>
      <c r="AD36877" s="77"/>
    </row>
    <row r="36878" spans="16:30" ht="4.5" customHeight="1" x14ac:dyDescent="0.2">
      <c r="P36878" s="75"/>
      <c r="Q36878" s="75"/>
      <c r="W36878" s="75"/>
      <c r="AD36878" s="77"/>
    </row>
    <row r="36879" spans="16:30" ht="4.5" customHeight="1" x14ac:dyDescent="0.2">
      <c r="P36879" s="75"/>
      <c r="Q36879" s="75"/>
      <c r="W36879" s="75"/>
      <c r="AD36879" s="77"/>
    </row>
    <row r="36880" spans="16:30" ht="4.5" customHeight="1" x14ac:dyDescent="0.2">
      <c r="P36880" s="75"/>
      <c r="Q36880" s="75"/>
      <c r="W36880" s="75"/>
      <c r="AD36880" s="77"/>
    </row>
    <row r="36881" spans="16:30" ht="4.5" customHeight="1" x14ac:dyDescent="0.2">
      <c r="P36881" s="75"/>
      <c r="Q36881" s="75"/>
      <c r="W36881" s="75"/>
      <c r="AD36881" s="77"/>
    </row>
    <row r="36882" spans="16:30" ht="4.5" customHeight="1" x14ac:dyDescent="0.2">
      <c r="P36882" s="75"/>
      <c r="Q36882" s="75"/>
      <c r="W36882" s="75"/>
      <c r="AD36882" s="77"/>
    </row>
    <row r="36883" spans="16:30" ht="4.5" customHeight="1" x14ac:dyDescent="0.2">
      <c r="P36883" s="75"/>
      <c r="Q36883" s="75"/>
      <c r="W36883" s="75"/>
      <c r="AD36883" s="77"/>
    </row>
    <row r="36884" spans="16:30" ht="4.5" customHeight="1" x14ac:dyDescent="0.2">
      <c r="P36884" s="75"/>
      <c r="Q36884" s="75"/>
      <c r="W36884" s="75"/>
      <c r="AD36884" s="77"/>
    </row>
    <row r="36885" spans="16:30" ht="4.5" customHeight="1" x14ac:dyDescent="0.2">
      <c r="P36885" s="75"/>
      <c r="Q36885" s="75"/>
      <c r="W36885" s="75"/>
      <c r="AD36885" s="77"/>
    </row>
    <row r="36886" spans="16:30" ht="4.5" customHeight="1" x14ac:dyDescent="0.2">
      <c r="P36886" s="75"/>
      <c r="Q36886" s="75"/>
      <c r="W36886" s="75"/>
      <c r="AD36886" s="77"/>
    </row>
    <row r="36887" spans="16:30" ht="4.5" customHeight="1" x14ac:dyDescent="0.2">
      <c r="P36887" s="75"/>
      <c r="Q36887" s="75"/>
      <c r="W36887" s="75"/>
      <c r="AD36887" s="77"/>
    </row>
    <row r="36888" spans="16:30" ht="4.5" customHeight="1" x14ac:dyDescent="0.2">
      <c r="P36888" s="75"/>
      <c r="Q36888" s="75"/>
      <c r="W36888" s="75"/>
      <c r="AD36888" s="77"/>
    </row>
    <row r="36889" spans="16:30" ht="4.5" customHeight="1" x14ac:dyDescent="0.2">
      <c r="P36889" s="75"/>
      <c r="Q36889" s="75"/>
      <c r="W36889" s="75"/>
      <c r="AD36889" s="77"/>
    </row>
    <row r="36890" spans="16:30" ht="4.5" customHeight="1" x14ac:dyDescent="0.2">
      <c r="P36890" s="75"/>
      <c r="Q36890" s="75"/>
      <c r="W36890" s="75"/>
      <c r="AD36890" s="77"/>
    </row>
    <row r="36891" spans="16:30" ht="4.5" customHeight="1" x14ac:dyDescent="0.2">
      <c r="P36891" s="75"/>
      <c r="Q36891" s="75"/>
      <c r="W36891" s="75"/>
      <c r="AD36891" s="77"/>
    </row>
    <row r="36892" spans="16:30" ht="4.5" customHeight="1" x14ac:dyDescent="0.2">
      <c r="P36892" s="75"/>
      <c r="Q36892" s="75"/>
      <c r="W36892" s="75"/>
      <c r="AD36892" s="77"/>
    </row>
    <row r="36893" spans="16:30" ht="4.5" customHeight="1" x14ac:dyDescent="0.2">
      <c r="P36893" s="75"/>
      <c r="Q36893" s="75"/>
      <c r="W36893" s="75"/>
      <c r="AD36893" s="77"/>
    </row>
    <row r="36894" spans="16:30" ht="4.5" customHeight="1" x14ac:dyDescent="0.2">
      <c r="P36894" s="75"/>
      <c r="Q36894" s="75"/>
      <c r="W36894" s="75"/>
      <c r="AD36894" s="77"/>
    </row>
    <row r="36895" spans="16:30" ht="4.5" customHeight="1" x14ac:dyDescent="0.2">
      <c r="P36895" s="75"/>
      <c r="Q36895" s="75"/>
      <c r="W36895" s="75"/>
      <c r="AD36895" s="77"/>
    </row>
    <row r="36896" spans="16:30" ht="4.5" customHeight="1" x14ac:dyDescent="0.2">
      <c r="P36896" s="75"/>
      <c r="Q36896" s="75"/>
      <c r="W36896" s="75"/>
      <c r="AD36896" s="77"/>
    </row>
    <row r="36897" spans="16:30" ht="4.5" customHeight="1" x14ac:dyDescent="0.2">
      <c r="P36897" s="75"/>
      <c r="Q36897" s="75"/>
      <c r="W36897" s="75"/>
      <c r="AD36897" s="77"/>
    </row>
    <row r="36898" spans="16:30" ht="4.5" customHeight="1" x14ac:dyDescent="0.2">
      <c r="P36898" s="75"/>
      <c r="Q36898" s="75"/>
      <c r="W36898" s="75"/>
      <c r="AD36898" s="77"/>
    </row>
    <row r="36899" spans="16:30" ht="4.5" customHeight="1" x14ac:dyDescent="0.2">
      <c r="P36899" s="75"/>
      <c r="Q36899" s="75"/>
      <c r="W36899" s="75"/>
      <c r="AD36899" s="77"/>
    </row>
    <row r="36900" spans="16:30" ht="4.5" customHeight="1" x14ac:dyDescent="0.2">
      <c r="P36900" s="75"/>
      <c r="Q36900" s="75"/>
      <c r="W36900" s="75"/>
      <c r="AD36900" s="77"/>
    </row>
    <row r="36901" spans="16:30" ht="4.5" customHeight="1" x14ac:dyDescent="0.2">
      <c r="P36901" s="75"/>
      <c r="Q36901" s="75"/>
      <c r="W36901" s="75"/>
      <c r="AD36901" s="77"/>
    </row>
    <row r="36902" spans="16:30" ht="4.5" customHeight="1" x14ac:dyDescent="0.2">
      <c r="P36902" s="75"/>
      <c r="Q36902" s="75"/>
      <c r="W36902" s="75"/>
      <c r="AD36902" s="77"/>
    </row>
    <row r="36903" spans="16:30" ht="4.5" customHeight="1" x14ac:dyDescent="0.2">
      <c r="P36903" s="75"/>
      <c r="Q36903" s="75"/>
      <c r="W36903" s="75"/>
      <c r="AD36903" s="77"/>
    </row>
    <row r="36904" spans="16:30" ht="4.5" customHeight="1" x14ac:dyDescent="0.2">
      <c r="P36904" s="75"/>
      <c r="Q36904" s="75"/>
      <c r="W36904" s="75"/>
      <c r="AD36904" s="77"/>
    </row>
    <row r="36905" spans="16:30" ht="4.5" customHeight="1" x14ac:dyDescent="0.2">
      <c r="P36905" s="75"/>
      <c r="Q36905" s="75"/>
      <c r="W36905" s="75"/>
      <c r="AD36905" s="77"/>
    </row>
    <row r="36906" spans="16:30" ht="4.5" customHeight="1" x14ac:dyDescent="0.2">
      <c r="P36906" s="75"/>
      <c r="Q36906" s="75"/>
      <c r="W36906" s="75"/>
      <c r="AD36906" s="77"/>
    </row>
    <row r="36907" spans="16:30" ht="4.5" customHeight="1" x14ac:dyDescent="0.2">
      <c r="P36907" s="75"/>
      <c r="Q36907" s="75"/>
      <c r="W36907" s="75"/>
      <c r="AD36907" s="77"/>
    </row>
    <row r="36908" spans="16:30" ht="4.5" customHeight="1" x14ac:dyDescent="0.2">
      <c r="P36908" s="75"/>
      <c r="Q36908" s="75"/>
      <c r="W36908" s="75"/>
      <c r="AD36908" s="77"/>
    </row>
    <row r="36909" spans="16:30" ht="4.5" customHeight="1" x14ac:dyDescent="0.2">
      <c r="P36909" s="75"/>
      <c r="Q36909" s="75"/>
      <c r="W36909" s="75"/>
      <c r="AD36909" s="77"/>
    </row>
    <row r="36910" spans="16:30" ht="4.5" customHeight="1" x14ac:dyDescent="0.2">
      <c r="P36910" s="75"/>
      <c r="Q36910" s="75"/>
      <c r="W36910" s="75"/>
      <c r="AD36910" s="77"/>
    </row>
    <row r="36911" spans="16:30" ht="4.5" customHeight="1" x14ac:dyDescent="0.2">
      <c r="P36911" s="75"/>
      <c r="Q36911" s="75"/>
      <c r="W36911" s="75"/>
      <c r="AD36911" s="77"/>
    </row>
    <row r="36912" spans="16:30" ht="4.5" customHeight="1" x14ac:dyDescent="0.2">
      <c r="P36912" s="75"/>
      <c r="Q36912" s="75"/>
      <c r="W36912" s="75"/>
      <c r="AD36912" s="77"/>
    </row>
    <row r="36913" spans="16:30" ht="4.5" customHeight="1" x14ac:dyDescent="0.2">
      <c r="P36913" s="75"/>
      <c r="Q36913" s="75"/>
      <c r="W36913" s="75"/>
      <c r="AD36913" s="77"/>
    </row>
    <row r="36914" spans="16:30" ht="4.5" customHeight="1" x14ac:dyDescent="0.2">
      <c r="P36914" s="75"/>
      <c r="Q36914" s="75"/>
      <c r="W36914" s="75"/>
      <c r="AD36914" s="77"/>
    </row>
    <row r="36915" spans="16:30" ht="4.5" customHeight="1" x14ac:dyDescent="0.2">
      <c r="P36915" s="75"/>
      <c r="Q36915" s="75"/>
      <c r="W36915" s="75"/>
      <c r="AD36915" s="77"/>
    </row>
    <row r="36916" spans="16:30" ht="4.5" customHeight="1" x14ac:dyDescent="0.2">
      <c r="P36916" s="75"/>
      <c r="Q36916" s="75"/>
      <c r="W36916" s="75"/>
      <c r="AD36916" s="77"/>
    </row>
    <row r="36917" spans="16:30" ht="4.5" customHeight="1" x14ac:dyDescent="0.2">
      <c r="P36917" s="75"/>
      <c r="Q36917" s="75"/>
      <c r="W36917" s="75"/>
      <c r="AD36917" s="77"/>
    </row>
    <row r="36918" spans="16:30" ht="4.5" customHeight="1" x14ac:dyDescent="0.2">
      <c r="P36918" s="75"/>
      <c r="Q36918" s="75"/>
      <c r="W36918" s="75"/>
      <c r="AD36918" s="77"/>
    </row>
    <row r="36919" spans="16:30" ht="4.5" customHeight="1" x14ac:dyDescent="0.2">
      <c r="P36919" s="75"/>
      <c r="Q36919" s="75"/>
      <c r="W36919" s="75"/>
      <c r="AD36919" s="77"/>
    </row>
    <row r="36920" spans="16:30" ht="4.5" customHeight="1" x14ac:dyDescent="0.2">
      <c r="P36920" s="75"/>
      <c r="Q36920" s="75"/>
      <c r="W36920" s="75"/>
      <c r="AD36920" s="77"/>
    </row>
    <row r="36921" spans="16:30" ht="4.5" customHeight="1" x14ac:dyDescent="0.2">
      <c r="P36921" s="75"/>
      <c r="Q36921" s="75"/>
      <c r="W36921" s="75"/>
      <c r="AD36921" s="77"/>
    </row>
    <row r="36922" spans="16:30" ht="4.5" customHeight="1" x14ac:dyDescent="0.2">
      <c r="P36922" s="75"/>
      <c r="Q36922" s="75"/>
      <c r="W36922" s="75"/>
      <c r="AD36922" s="77"/>
    </row>
    <row r="36923" spans="16:30" ht="4.5" customHeight="1" x14ac:dyDescent="0.2">
      <c r="P36923" s="75"/>
      <c r="Q36923" s="75"/>
      <c r="W36923" s="75"/>
      <c r="AD36923" s="77"/>
    </row>
    <row r="36924" spans="16:30" ht="4.5" customHeight="1" x14ac:dyDescent="0.2">
      <c r="P36924" s="75"/>
      <c r="Q36924" s="75"/>
      <c r="W36924" s="75"/>
      <c r="AD36924" s="77"/>
    </row>
    <row r="36925" spans="16:30" ht="4.5" customHeight="1" x14ac:dyDescent="0.2">
      <c r="P36925" s="75"/>
      <c r="Q36925" s="75"/>
      <c r="W36925" s="75"/>
      <c r="AD36925" s="77"/>
    </row>
    <row r="36926" spans="16:30" ht="4.5" customHeight="1" x14ac:dyDescent="0.2">
      <c r="P36926" s="75"/>
      <c r="Q36926" s="75"/>
      <c r="W36926" s="75"/>
      <c r="AD36926" s="77"/>
    </row>
    <row r="36927" spans="16:30" ht="4.5" customHeight="1" x14ac:dyDescent="0.2">
      <c r="P36927" s="75"/>
      <c r="Q36927" s="75"/>
      <c r="W36927" s="75"/>
      <c r="AD36927" s="77"/>
    </row>
    <row r="36928" spans="16:30" ht="4.5" customHeight="1" x14ac:dyDescent="0.2">
      <c r="P36928" s="75"/>
      <c r="Q36928" s="75"/>
      <c r="W36928" s="75"/>
      <c r="AD36928" s="77"/>
    </row>
    <row r="36929" spans="16:30" ht="4.5" customHeight="1" x14ac:dyDescent="0.2">
      <c r="P36929" s="75"/>
      <c r="Q36929" s="75"/>
      <c r="W36929" s="75"/>
      <c r="AD36929" s="77"/>
    </row>
    <row r="36930" spans="16:30" ht="4.5" customHeight="1" x14ac:dyDescent="0.2">
      <c r="P36930" s="75"/>
      <c r="Q36930" s="75"/>
      <c r="W36930" s="75"/>
      <c r="AD36930" s="77"/>
    </row>
    <row r="36931" spans="16:30" ht="4.5" customHeight="1" x14ac:dyDescent="0.2">
      <c r="P36931" s="75"/>
      <c r="Q36931" s="75"/>
      <c r="W36931" s="75"/>
      <c r="AD36931" s="77"/>
    </row>
    <row r="36932" spans="16:30" ht="4.5" customHeight="1" x14ac:dyDescent="0.2">
      <c r="P36932" s="75"/>
      <c r="Q36932" s="75"/>
      <c r="W36932" s="75"/>
      <c r="AD36932" s="77"/>
    </row>
    <row r="36933" spans="16:30" ht="4.5" customHeight="1" x14ac:dyDescent="0.2">
      <c r="P36933" s="75"/>
      <c r="Q36933" s="75"/>
      <c r="W36933" s="75"/>
      <c r="AD36933" s="77"/>
    </row>
    <row r="36934" spans="16:30" ht="4.5" customHeight="1" x14ac:dyDescent="0.2">
      <c r="P36934" s="75"/>
      <c r="Q36934" s="75"/>
      <c r="W36934" s="75"/>
      <c r="AD36934" s="77"/>
    </row>
    <row r="36935" spans="16:30" ht="4.5" customHeight="1" x14ac:dyDescent="0.2">
      <c r="P36935" s="75"/>
      <c r="Q36935" s="75"/>
      <c r="W36935" s="75"/>
      <c r="AD36935" s="77"/>
    </row>
    <row r="36936" spans="16:30" ht="4.5" customHeight="1" x14ac:dyDescent="0.2">
      <c r="P36936" s="75"/>
      <c r="Q36936" s="75"/>
      <c r="W36936" s="75"/>
      <c r="AD36936" s="77"/>
    </row>
    <row r="36937" spans="16:30" ht="4.5" customHeight="1" x14ac:dyDescent="0.2">
      <c r="P36937" s="75"/>
      <c r="Q36937" s="75"/>
      <c r="W36937" s="75"/>
      <c r="AD36937" s="77"/>
    </row>
    <row r="36938" spans="16:30" ht="4.5" customHeight="1" x14ac:dyDescent="0.2">
      <c r="P36938" s="75"/>
      <c r="Q36938" s="75"/>
      <c r="W36938" s="75"/>
      <c r="AD36938" s="77"/>
    </row>
    <row r="36939" spans="16:30" ht="4.5" customHeight="1" x14ac:dyDescent="0.2">
      <c r="P36939" s="75"/>
      <c r="Q36939" s="75"/>
      <c r="W36939" s="75"/>
      <c r="AD36939" s="77"/>
    </row>
    <row r="36940" spans="16:30" ht="4.5" customHeight="1" x14ac:dyDescent="0.2">
      <c r="P36940" s="75"/>
      <c r="Q36940" s="75"/>
      <c r="W36940" s="75"/>
      <c r="AD36940" s="77"/>
    </row>
    <row r="36941" spans="16:30" ht="4.5" customHeight="1" x14ac:dyDescent="0.2">
      <c r="P36941" s="75"/>
      <c r="Q36941" s="75"/>
      <c r="W36941" s="75"/>
      <c r="AD36941" s="77"/>
    </row>
    <row r="36942" spans="16:30" ht="4.5" customHeight="1" x14ac:dyDescent="0.2">
      <c r="P36942" s="75"/>
      <c r="Q36942" s="75"/>
      <c r="W36942" s="75"/>
      <c r="AD36942" s="77"/>
    </row>
    <row r="36943" spans="16:30" ht="4.5" customHeight="1" x14ac:dyDescent="0.2">
      <c r="P36943" s="75"/>
      <c r="Q36943" s="75"/>
      <c r="W36943" s="75"/>
      <c r="AD36943" s="77"/>
    </row>
    <row r="36944" spans="16:30" ht="4.5" customHeight="1" x14ac:dyDescent="0.2">
      <c r="P36944" s="75"/>
      <c r="Q36944" s="75"/>
      <c r="W36944" s="75"/>
      <c r="AD36944" s="77"/>
    </row>
    <row r="36945" spans="16:30" ht="4.5" customHeight="1" x14ac:dyDescent="0.2">
      <c r="P36945" s="75"/>
      <c r="Q36945" s="75"/>
      <c r="W36945" s="75"/>
      <c r="AD36945" s="77"/>
    </row>
    <row r="36946" spans="16:30" ht="4.5" customHeight="1" x14ac:dyDescent="0.2">
      <c r="P36946" s="75"/>
      <c r="Q36946" s="75"/>
      <c r="W36946" s="75"/>
      <c r="AD36946" s="77"/>
    </row>
    <row r="36947" spans="16:30" ht="4.5" customHeight="1" x14ac:dyDescent="0.2">
      <c r="P36947" s="75"/>
      <c r="Q36947" s="75"/>
      <c r="W36947" s="75"/>
      <c r="AD36947" s="77"/>
    </row>
    <row r="36948" spans="16:30" ht="4.5" customHeight="1" x14ac:dyDescent="0.2">
      <c r="P36948" s="75"/>
      <c r="Q36948" s="75"/>
      <c r="W36948" s="75"/>
      <c r="AD36948" s="77"/>
    </row>
    <row r="36949" spans="16:30" ht="4.5" customHeight="1" x14ac:dyDescent="0.2">
      <c r="P36949" s="75"/>
      <c r="Q36949" s="75"/>
      <c r="W36949" s="75"/>
      <c r="AD36949" s="77"/>
    </row>
    <row r="36950" spans="16:30" ht="4.5" customHeight="1" x14ac:dyDescent="0.2">
      <c r="P36950" s="75"/>
      <c r="Q36950" s="75"/>
      <c r="W36950" s="75"/>
      <c r="AD36950" s="77"/>
    </row>
    <row r="36951" spans="16:30" ht="4.5" customHeight="1" x14ac:dyDescent="0.2">
      <c r="P36951" s="75"/>
      <c r="Q36951" s="75"/>
      <c r="W36951" s="75"/>
      <c r="AD36951" s="77"/>
    </row>
    <row r="36952" spans="16:30" ht="4.5" customHeight="1" x14ac:dyDescent="0.2">
      <c r="P36952" s="75"/>
      <c r="Q36952" s="75"/>
      <c r="W36952" s="75"/>
      <c r="AD36952" s="77"/>
    </row>
    <row r="36953" spans="16:30" ht="4.5" customHeight="1" x14ac:dyDescent="0.2">
      <c r="P36953" s="75"/>
      <c r="Q36953" s="75"/>
      <c r="W36953" s="75"/>
      <c r="AD36953" s="77"/>
    </row>
    <row r="36954" spans="16:30" ht="4.5" customHeight="1" x14ac:dyDescent="0.2">
      <c r="P36954" s="75"/>
      <c r="Q36954" s="75"/>
      <c r="W36954" s="75"/>
      <c r="AD36954" s="77"/>
    </row>
    <row r="36955" spans="16:30" ht="4.5" customHeight="1" x14ac:dyDescent="0.2">
      <c r="P36955" s="75"/>
      <c r="Q36955" s="75"/>
      <c r="W36955" s="75"/>
      <c r="AD36955" s="77"/>
    </row>
    <row r="36956" spans="16:30" ht="4.5" customHeight="1" x14ac:dyDescent="0.2">
      <c r="P36956" s="75"/>
      <c r="Q36956" s="75"/>
      <c r="W36956" s="75"/>
      <c r="AD36956" s="77"/>
    </row>
    <row r="36957" spans="16:30" ht="4.5" customHeight="1" x14ac:dyDescent="0.2">
      <c r="P36957" s="75"/>
      <c r="Q36957" s="75"/>
      <c r="W36957" s="75"/>
      <c r="AD36957" s="77"/>
    </row>
    <row r="36958" spans="16:30" ht="4.5" customHeight="1" x14ac:dyDescent="0.2">
      <c r="P36958" s="75"/>
      <c r="Q36958" s="75"/>
      <c r="W36958" s="75"/>
      <c r="AD36958" s="77"/>
    </row>
    <row r="36959" spans="16:30" ht="4.5" customHeight="1" x14ac:dyDescent="0.2">
      <c r="P36959" s="75"/>
      <c r="Q36959" s="75"/>
      <c r="W36959" s="75"/>
      <c r="AD36959" s="77"/>
    </row>
    <row r="36960" spans="16:30" ht="4.5" customHeight="1" x14ac:dyDescent="0.2">
      <c r="P36960" s="75"/>
      <c r="Q36960" s="75"/>
      <c r="W36960" s="75"/>
      <c r="AD36960" s="77"/>
    </row>
    <row r="36961" spans="16:30" ht="4.5" customHeight="1" x14ac:dyDescent="0.2">
      <c r="P36961" s="75"/>
      <c r="Q36961" s="75"/>
      <c r="W36961" s="75"/>
      <c r="AD36961" s="77"/>
    </row>
    <row r="36962" spans="16:30" ht="4.5" customHeight="1" x14ac:dyDescent="0.2">
      <c r="P36962" s="75"/>
      <c r="Q36962" s="75"/>
      <c r="W36962" s="75"/>
      <c r="AD36962" s="77"/>
    </row>
    <row r="36963" spans="16:30" ht="4.5" customHeight="1" x14ac:dyDescent="0.2">
      <c r="P36963" s="75"/>
      <c r="Q36963" s="75"/>
      <c r="W36963" s="75"/>
      <c r="AD36963" s="77"/>
    </row>
    <row r="36964" spans="16:30" ht="4.5" customHeight="1" x14ac:dyDescent="0.2">
      <c r="P36964" s="75"/>
      <c r="Q36964" s="75"/>
      <c r="W36964" s="75"/>
      <c r="AD36964" s="77"/>
    </row>
    <row r="36965" spans="16:30" ht="4.5" customHeight="1" x14ac:dyDescent="0.2">
      <c r="P36965" s="75"/>
      <c r="Q36965" s="75"/>
      <c r="W36965" s="75"/>
      <c r="AD36965" s="77"/>
    </row>
    <row r="36966" spans="16:30" ht="4.5" customHeight="1" x14ac:dyDescent="0.2">
      <c r="P36966" s="75"/>
      <c r="Q36966" s="75"/>
      <c r="W36966" s="75"/>
      <c r="AD36966" s="77"/>
    </row>
    <row r="36967" spans="16:30" ht="4.5" customHeight="1" x14ac:dyDescent="0.2">
      <c r="P36967" s="75"/>
      <c r="Q36967" s="75"/>
      <c r="W36967" s="75"/>
      <c r="AD36967" s="77"/>
    </row>
    <row r="36968" spans="16:30" ht="4.5" customHeight="1" x14ac:dyDescent="0.2">
      <c r="P36968" s="75"/>
      <c r="Q36968" s="75"/>
      <c r="W36968" s="75"/>
      <c r="AD36968" s="77"/>
    </row>
    <row r="36969" spans="16:30" ht="4.5" customHeight="1" x14ac:dyDescent="0.2">
      <c r="P36969" s="75"/>
      <c r="Q36969" s="75"/>
      <c r="W36969" s="75"/>
      <c r="AD36969" s="77"/>
    </row>
    <row r="36970" spans="16:30" ht="4.5" customHeight="1" x14ac:dyDescent="0.2">
      <c r="P36970" s="75"/>
      <c r="Q36970" s="75"/>
      <c r="W36970" s="75"/>
      <c r="AD36970" s="77"/>
    </row>
    <row r="36971" spans="16:30" ht="4.5" customHeight="1" x14ac:dyDescent="0.2">
      <c r="P36971" s="75"/>
      <c r="Q36971" s="75"/>
      <c r="W36971" s="75"/>
      <c r="AD36971" s="77"/>
    </row>
    <row r="36972" spans="16:30" ht="4.5" customHeight="1" x14ac:dyDescent="0.2">
      <c r="P36972" s="75"/>
      <c r="Q36972" s="75"/>
      <c r="W36972" s="75"/>
      <c r="AD36972" s="77"/>
    </row>
    <row r="36973" spans="16:30" ht="4.5" customHeight="1" x14ac:dyDescent="0.2">
      <c r="P36973" s="75"/>
      <c r="Q36973" s="75"/>
      <c r="W36973" s="75"/>
      <c r="AD36973" s="77"/>
    </row>
    <row r="36974" spans="16:30" ht="4.5" customHeight="1" x14ac:dyDescent="0.2">
      <c r="P36974" s="75"/>
      <c r="Q36974" s="75"/>
      <c r="W36974" s="75"/>
      <c r="AD36974" s="77"/>
    </row>
    <row r="36975" spans="16:30" ht="4.5" customHeight="1" x14ac:dyDescent="0.2">
      <c r="P36975" s="75"/>
      <c r="Q36975" s="75"/>
      <c r="W36975" s="75"/>
      <c r="AD36975" s="77"/>
    </row>
    <row r="36976" spans="16:30" ht="4.5" customHeight="1" x14ac:dyDescent="0.2">
      <c r="P36976" s="75"/>
      <c r="Q36976" s="75"/>
      <c r="W36976" s="75"/>
      <c r="AD36976" s="77"/>
    </row>
    <row r="36977" spans="16:30" ht="4.5" customHeight="1" x14ac:dyDescent="0.2">
      <c r="P36977" s="75"/>
      <c r="Q36977" s="75"/>
      <c r="W36977" s="75"/>
      <c r="AD36977" s="77"/>
    </row>
    <row r="36978" spans="16:30" ht="4.5" customHeight="1" x14ac:dyDescent="0.2">
      <c r="P36978" s="75"/>
      <c r="Q36978" s="75"/>
      <c r="W36978" s="75"/>
      <c r="AD36978" s="77"/>
    </row>
    <row r="36979" spans="16:30" ht="4.5" customHeight="1" x14ac:dyDescent="0.2">
      <c r="P36979" s="75"/>
      <c r="Q36979" s="75"/>
      <c r="W36979" s="75"/>
      <c r="AD36979" s="77"/>
    </row>
    <row r="36980" spans="16:30" ht="4.5" customHeight="1" x14ac:dyDescent="0.2">
      <c r="P36980" s="75"/>
      <c r="Q36980" s="75"/>
      <c r="W36980" s="75"/>
      <c r="AD36980" s="77"/>
    </row>
    <row r="36981" spans="16:30" ht="4.5" customHeight="1" x14ac:dyDescent="0.2">
      <c r="P36981" s="75"/>
      <c r="Q36981" s="75"/>
      <c r="W36981" s="75"/>
      <c r="AD36981" s="77"/>
    </row>
    <row r="36982" spans="16:30" ht="4.5" customHeight="1" x14ac:dyDescent="0.2">
      <c r="P36982" s="75"/>
      <c r="Q36982" s="75"/>
      <c r="W36982" s="75"/>
      <c r="AD36982" s="77"/>
    </row>
    <row r="36983" spans="16:30" ht="4.5" customHeight="1" x14ac:dyDescent="0.2">
      <c r="P36983" s="75"/>
      <c r="Q36983" s="75"/>
      <c r="W36983" s="75"/>
      <c r="AD36983" s="77"/>
    </row>
    <row r="36984" spans="16:30" ht="4.5" customHeight="1" x14ac:dyDescent="0.2">
      <c r="P36984" s="75"/>
      <c r="Q36984" s="75"/>
      <c r="W36984" s="75"/>
      <c r="AD36984" s="77"/>
    </row>
    <row r="36985" spans="16:30" ht="4.5" customHeight="1" x14ac:dyDescent="0.2">
      <c r="P36985" s="75"/>
      <c r="Q36985" s="75"/>
      <c r="W36985" s="75"/>
      <c r="AD36985" s="77"/>
    </row>
    <row r="36986" spans="16:30" ht="4.5" customHeight="1" x14ac:dyDescent="0.2">
      <c r="P36986" s="75"/>
      <c r="Q36986" s="75"/>
      <c r="W36986" s="75"/>
      <c r="AD36986" s="77"/>
    </row>
    <row r="36987" spans="16:30" ht="4.5" customHeight="1" x14ac:dyDescent="0.2">
      <c r="P36987" s="75"/>
      <c r="Q36987" s="75"/>
      <c r="W36987" s="75"/>
      <c r="AD36987" s="77"/>
    </row>
    <row r="36988" spans="16:30" ht="4.5" customHeight="1" x14ac:dyDescent="0.2">
      <c r="P36988" s="75"/>
      <c r="Q36988" s="75"/>
      <c r="W36988" s="75"/>
      <c r="AD36988" s="77"/>
    </row>
    <row r="36989" spans="16:30" ht="4.5" customHeight="1" x14ac:dyDescent="0.2">
      <c r="P36989" s="75"/>
      <c r="Q36989" s="75"/>
      <c r="W36989" s="75"/>
      <c r="AD36989" s="77"/>
    </row>
    <row r="36990" spans="16:30" ht="4.5" customHeight="1" x14ac:dyDescent="0.2">
      <c r="P36990" s="75"/>
      <c r="Q36990" s="75"/>
      <c r="W36990" s="75"/>
      <c r="AD36990" s="77"/>
    </row>
    <row r="36991" spans="16:30" ht="4.5" customHeight="1" x14ac:dyDescent="0.2">
      <c r="P36991" s="75"/>
      <c r="Q36991" s="75"/>
      <c r="W36991" s="75"/>
      <c r="AD36991" s="77"/>
    </row>
    <row r="36992" spans="16:30" ht="4.5" customHeight="1" x14ac:dyDescent="0.2">
      <c r="P36992" s="75"/>
      <c r="Q36992" s="75"/>
      <c r="W36992" s="75"/>
      <c r="AD36992" s="77"/>
    </row>
    <row r="36993" spans="16:30" ht="4.5" customHeight="1" x14ac:dyDescent="0.2">
      <c r="P36993" s="75"/>
      <c r="Q36993" s="75"/>
      <c r="W36993" s="75"/>
      <c r="AD36993" s="77"/>
    </row>
    <row r="36994" spans="16:30" ht="4.5" customHeight="1" x14ac:dyDescent="0.2">
      <c r="P36994" s="75"/>
      <c r="Q36994" s="75"/>
      <c r="W36994" s="75"/>
      <c r="AD36994" s="77"/>
    </row>
    <row r="36995" spans="16:30" ht="4.5" customHeight="1" x14ac:dyDescent="0.2">
      <c r="P36995" s="75"/>
      <c r="Q36995" s="75"/>
      <c r="W36995" s="75"/>
      <c r="AD36995" s="77"/>
    </row>
    <row r="36996" spans="16:30" ht="4.5" customHeight="1" x14ac:dyDescent="0.2">
      <c r="P36996" s="75"/>
      <c r="Q36996" s="75"/>
      <c r="W36996" s="75"/>
      <c r="AD36996" s="77"/>
    </row>
    <row r="36997" spans="16:30" ht="4.5" customHeight="1" x14ac:dyDescent="0.2">
      <c r="P36997" s="75"/>
      <c r="Q36997" s="75"/>
      <c r="W36997" s="75"/>
      <c r="AD36997" s="77"/>
    </row>
    <row r="36998" spans="16:30" ht="4.5" customHeight="1" x14ac:dyDescent="0.2">
      <c r="P36998" s="75"/>
      <c r="Q36998" s="75"/>
      <c r="W36998" s="75"/>
      <c r="AD36998" s="77"/>
    </row>
    <row r="36999" spans="16:30" ht="4.5" customHeight="1" x14ac:dyDescent="0.2">
      <c r="P36999" s="75"/>
      <c r="Q36999" s="75"/>
      <c r="W36999" s="75"/>
      <c r="AD36999" s="77"/>
    </row>
    <row r="37000" spans="16:30" ht="4.5" customHeight="1" x14ac:dyDescent="0.2">
      <c r="P37000" s="75"/>
      <c r="Q37000" s="75"/>
      <c r="W37000" s="75"/>
      <c r="AD37000" s="77"/>
    </row>
    <row r="37001" spans="16:30" ht="4.5" customHeight="1" x14ac:dyDescent="0.2">
      <c r="P37001" s="75"/>
      <c r="Q37001" s="75"/>
      <c r="W37001" s="75"/>
      <c r="AD37001" s="77"/>
    </row>
    <row r="37002" spans="16:30" ht="4.5" customHeight="1" x14ac:dyDescent="0.2">
      <c r="P37002" s="75"/>
      <c r="Q37002" s="75"/>
      <c r="W37002" s="75"/>
      <c r="AD37002" s="77"/>
    </row>
    <row r="37003" spans="16:30" ht="4.5" customHeight="1" x14ac:dyDescent="0.2">
      <c r="P37003" s="75"/>
      <c r="Q37003" s="75"/>
      <c r="W37003" s="75"/>
      <c r="AD37003" s="77"/>
    </row>
    <row r="37004" spans="16:30" ht="4.5" customHeight="1" x14ac:dyDescent="0.2">
      <c r="P37004" s="75"/>
      <c r="Q37004" s="75"/>
      <c r="W37004" s="75"/>
      <c r="AD37004" s="77"/>
    </row>
    <row r="37005" spans="16:30" ht="4.5" customHeight="1" x14ac:dyDescent="0.2">
      <c r="P37005" s="75"/>
      <c r="Q37005" s="75"/>
      <c r="W37005" s="75"/>
      <c r="AD37005" s="77"/>
    </row>
    <row r="37006" spans="16:30" ht="4.5" customHeight="1" x14ac:dyDescent="0.2">
      <c r="P37006" s="75"/>
      <c r="Q37006" s="75"/>
      <c r="W37006" s="75"/>
      <c r="AD37006" s="77"/>
    </row>
    <row r="37007" spans="16:30" ht="4.5" customHeight="1" x14ac:dyDescent="0.2">
      <c r="P37007" s="75"/>
      <c r="Q37007" s="75"/>
      <c r="W37007" s="75"/>
      <c r="AD37007" s="77"/>
    </row>
    <row r="37008" spans="16:30" ht="4.5" customHeight="1" x14ac:dyDescent="0.2">
      <c r="P37008" s="75"/>
      <c r="Q37008" s="75"/>
      <c r="W37008" s="75"/>
      <c r="AD37008" s="77"/>
    </row>
    <row r="37009" spans="16:30" ht="4.5" customHeight="1" x14ac:dyDescent="0.2">
      <c r="P37009" s="75"/>
      <c r="Q37009" s="75"/>
      <c r="W37009" s="75"/>
      <c r="AD37009" s="77"/>
    </row>
    <row r="37010" spans="16:30" ht="4.5" customHeight="1" x14ac:dyDescent="0.2">
      <c r="P37010" s="75"/>
      <c r="Q37010" s="75"/>
      <c r="W37010" s="75"/>
      <c r="AD37010" s="77"/>
    </row>
    <row r="37011" spans="16:30" ht="4.5" customHeight="1" x14ac:dyDescent="0.2">
      <c r="P37011" s="75"/>
      <c r="Q37011" s="75"/>
      <c r="W37011" s="75"/>
      <c r="AD37011" s="77"/>
    </row>
    <row r="37012" spans="16:30" ht="4.5" customHeight="1" x14ac:dyDescent="0.2">
      <c r="P37012" s="75"/>
      <c r="Q37012" s="75"/>
      <c r="W37012" s="75"/>
      <c r="AD37012" s="77"/>
    </row>
    <row r="37013" spans="16:30" ht="4.5" customHeight="1" x14ac:dyDescent="0.2">
      <c r="P37013" s="75"/>
      <c r="Q37013" s="75"/>
      <c r="W37013" s="75"/>
      <c r="AD37013" s="77"/>
    </row>
    <row r="37014" spans="16:30" ht="4.5" customHeight="1" x14ac:dyDescent="0.2">
      <c r="P37014" s="75"/>
      <c r="Q37014" s="75"/>
      <c r="W37014" s="75"/>
      <c r="AD37014" s="77"/>
    </row>
    <row r="37015" spans="16:30" ht="4.5" customHeight="1" x14ac:dyDescent="0.2">
      <c r="P37015" s="75"/>
      <c r="Q37015" s="75"/>
      <c r="W37015" s="75"/>
      <c r="AD37015" s="77"/>
    </row>
    <row r="37016" spans="16:30" ht="4.5" customHeight="1" x14ac:dyDescent="0.2">
      <c r="P37016" s="75"/>
      <c r="Q37016" s="75"/>
      <c r="W37016" s="75"/>
      <c r="AD37016" s="77"/>
    </row>
    <row r="37017" spans="16:30" ht="4.5" customHeight="1" x14ac:dyDescent="0.2">
      <c r="P37017" s="75"/>
      <c r="Q37017" s="75"/>
      <c r="W37017" s="75"/>
      <c r="AD37017" s="77"/>
    </row>
    <row r="37018" spans="16:30" ht="4.5" customHeight="1" x14ac:dyDescent="0.2">
      <c r="P37018" s="75"/>
      <c r="Q37018" s="75"/>
      <c r="W37018" s="75"/>
      <c r="AD37018" s="77"/>
    </row>
    <row r="37019" spans="16:30" ht="4.5" customHeight="1" x14ac:dyDescent="0.2">
      <c r="P37019" s="75"/>
      <c r="Q37019" s="75"/>
      <c r="W37019" s="75"/>
      <c r="AD37019" s="77"/>
    </row>
    <row r="37020" spans="16:30" ht="4.5" customHeight="1" x14ac:dyDescent="0.2">
      <c r="P37020" s="75"/>
      <c r="Q37020" s="75"/>
      <c r="W37020" s="75"/>
      <c r="AD37020" s="77"/>
    </row>
    <row r="37021" spans="16:30" ht="4.5" customHeight="1" x14ac:dyDescent="0.2">
      <c r="P37021" s="75"/>
      <c r="Q37021" s="75"/>
      <c r="W37021" s="75"/>
      <c r="AD37021" s="77"/>
    </row>
    <row r="37022" spans="16:30" ht="4.5" customHeight="1" x14ac:dyDescent="0.2">
      <c r="P37022" s="75"/>
      <c r="Q37022" s="75"/>
      <c r="W37022" s="75"/>
      <c r="AD37022" s="77"/>
    </row>
    <row r="37023" spans="16:30" ht="4.5" customHeight="1" x14ac:dyDescent="0.2">
      <c r="P37023" s="75"/>
      <c r="Q37023" s="75"/>
      <c r="W37023" s="75"/>
      <c r="AD37023" s="77"/>
    </row>
    <row r="37024" spans="16:30" ht="4.5" customHeight="1" x14ac:dyDescent="0.2">
      <c r="P37024" s="75"/>
      <c r="Q37024" s="75"/>
      <c r="W37024" s="75"/>
      <c r="AD37024" s="77"/>
    </row>
    <row r="37025" spans="16:30" ht="4.5" customHeight="1" x14ac:dyDescent="0.2">
      <c r="P37025" s="75"/>
      <c r="Q37025" s="75"/>
      <c r="W37025" s="75"/>
      <c r="AD37025" s="77"/>
    </row>
    <row r="37026" spans="16:30" ht="4.5" customHeight="1" x14ac:dyDescent="0.2">
      <c r="P37026" s="75"/>
      <c r="Q37026" s="75"/>
      <c r="W37026" s="75"/>
      <c r="AD37026" s="77"/>
    </row>
    <row r="37027" spans="16:30" ht="4.5" customHeight="1" x14ac:dyDescent="0.2">
      <c r="P37027" s="75"/>
      <c r="Q37027" s="75"/>
      <c r="W37027" s="75"/>
      <c r="AD37027" s="77"/>
    </row>
    <row r="37028" spans="16:30" ht="4.5" customHeight="1" x14ac:dyDescent="0.2">
      <c r="P37028" s="75"/>
      <c r="Q37028" s="75"/>
      <c r="W37028" s="75"/>
      <c r="AD37028" s="77"/>
    </row>
    <row r="37029" spans="16:30" ht="4.5" customHeight="1" x14ac:dyDescent="0.2">
      <c r="P37029" s="75"/>
      <c r="Q37029" s="75"/>
      <c r="W37029" s="75"/>
      <c r="AD37029" s="77"/>
    </row>
    <row r="37030" spans="16:30" ht="4.5" customHeight="1" x14ac:dyDescent="0.2">
      <c r="P37030" s="75"/>
      <c r="Q37030" s="75"/>
      <c r="W37030" s="75"/>
      <c r="AD37030" s="77"/>
    </row>
    <row r="37031" spans="16:30" ht="4.5" customHeight="1" x14ac:dyDescent="0.2">
      <c r="P37031" s="75"/>
      <c r="Q37031" s="75"/>
      <c r="W37031" s="75"/>
      <c r="AD37031" s="77"/>
    </row>
    <row r="37032" spans="16:30" ht="4.5" customHeight="1" x14ac:dyDescent="0.2">
      <c r="P37032" s="75"/>
      <c r="Q37032" s="75"/>
      <c r="W37032" s="75"/>
      <c r="AD37032" s="77"/>
    </row>
    <row r="37033" spans="16:30" ht="4.5" customHeight="1" x14ac:dyDescent="0.2">
      <c r="P37033" s="75"/>
      <c r="Q37033" s="75"/>
      <c r="W37033" s="75"/>
      <c r="AD37033" s="77"/>
    </row>
    <row r="37034" spans="16:30" ht="4.5" customHeight="1" x14ac:dyDescent="0.2">
      <c r="P37034" s="75"/>
      <c r="Q37034" s="75"/>
      <c r="W37034" s="75"/>
      <c r="AD37034" s="77"/>
    </row>
    <row r="37035" spans="16:30" ht="4.5" customHeight="1" x14ac:dyDescent="0.2">
      <c r="P37035" s="75"/>
      <c r="Q37035" s="75"/>
      <c r="W37035" s="75"/>
      <c r="AD37035" s="77"/>
    </row>
    <row r="37036" spans="16:30" ht="4.5" customHeight="1" x14ac:dyDescent="0.2">
      <c r="P37036" s="75"/>
      <c r="Q37036" s="75"/>
      <c r="W37036" s="75"/>
      <c r="AD37036" s="77"/>
    </row>
    <row r="37037" spans="16:30" ht="4.5" customHeight="1" x14ac:dyDescent="0.2">
      <c r="P37037" s="75"/>
      <c r="Q37037" s="75"/>
      <c r="W37037" s="75"/>
      <c r="AD37037" s="77"/>
    </row>
    <row r="37038" spans="16:30" ht="4.5" customHeight="1" x14ac:dyDescent="0.2">
      <c r="P37038" s="75"/>
      <c r="Q37038" s="75"/>
      <c r="W37038" s="75"/>
      <c r="AD37038" s="77"/>
    </row>
    <row r="37039" spans="16:30" ht="4.5" customHeight="1" x14ac:dyDescent="0.2">
      <c r="P37039" s="75"/>
      <c r="Q37039" s="75"/>
      <c r="W37039" s="75"/>
      <c r="AD37039" s="77"/>
    </row>
    <row r="37040" spans="16:30" ht="4.5" customHeight="1" x14ac:dyDescent="0.2">
      <c r="P37040" s="75"/>
      <c r="Q37040" s="75"/>
      <c r="W37040" s="75"/>
      <c r="AD37040" s="77"/>
    </row>
    <row r="37041" spans="16:30" ht="4.5" customHeight="1" x14ac:dyDescent="0.2">
      <c r="P37041" s="75"/>
      <c r="Q37041" s="75"/>
      <c r="W37041" s="75"/>
      <c r="AD37041" s="77"/>
    </row>
    <row r="37042" spans="16:30" ht="4.5" customHeight="1" x14ac:dyDescent="0.2">
      <c r="P37042" s="75"/>
      <c r="Q37042" s="75"/>
      <c r="W37042" s="75"/>
      <c r="AD37042" s="77"/>
    </row>
    <row r="37043" spans="16:30" ht="4.5" customHeight="1" x14ac:dyDescent="0.2">
      <c r="P37043" s="75"/>
      <c r="Q37043" s="75"/>
      <c r="W37043" s="75"/>
      <c r="AD37043" s="77"/>
    </row>
    <row r="37044" spans="16:30" ht="4.5" customHeight="1" x14ac:dyDescent="0.2">
      <c r="P37044" s="75"/>
      <c r="Q37044" s="75"/>
      <c r="W37044" s="75"/>
      <c r="AD37044" s="77"/>
    </row>
    <row r="37045" spans="16:30" ht="4.5" customHeight="1" x14ac:dyDescent="0.2">
      <c r="P37045" s="75"/>
      <c r="Q37045" s="75"/>
      <c r="W37045" s="75"/>
      <c r="AD37045" s="77"/>
    </row>
    <row r="37046" spans="16:30" ht="4.5" customHeight="1" x14ac:dyDescent="0.2">
      <c r="P37046" s="75"/>
      <c r="Q37046" s="75"/>
      <c r="W37046" s="75"/>
      <c r="AD37046" s="77"/>
    </row>
    <row r="37047" spans="16:30" ht="4.5" customHeight="1" x14ac:dyDescent="0.2">
      <c r="P37047" s="75"/>
      <c r="Q37047" s="75"/>
      <c r="W37047" s="75"/>
      <c r="AD37047" s="77"/>
    </row>
    <row r="37048" spans="16:30" ht="4.5" customHeight="1" x14ac:dyDescent="0.2">
      <c r="P37048" s="75"/>
      <c r="Q37048" s="75"/>
      <c r="W37048" s="75"/>
      <c r="AD37048" s="77"/>
    </row>
    <row r="37049" spans="16:30" ht="4.5" customHeight="1" x14ac:dyDescent="0.2">
      <c r="P37049" s="75"/>
      <c r="Q37049" s="75"/>
      <c r="W37049" s="75"/>
      <c r="AD37049" s="77"/>
    </row>
    <row r="37050" spans="16:30" ht="4.5" customHeight="1" x14ac:dyDescent="0.2">
      <c r="P37050" s="75"/>
      <c r="Q37050" s="75"/>
      <c r="W37050" s="75"/>
      <c r="AD37050" s="77"/>
    </row>
    <row r="37051" spans="16:30" ht="4.5" customHeight="1" x14ac:dyDescent="0.2">
      <c r="P37051" s="75"/>
      <c r="Q37051" s="75"/>
      <c r="W37051" s="75"/>
      <c r="AD37051" s="77"/>
    </row>
    <row r="37052" spans="16:30" ht="4.5" customHeight="1" x14ac:dyDescent="0.2">
      <c r="P37052" s="75"/>
      <c r="Q37052" s="75"/>
      <c r="W37052" s="75"/>
      <c r="AD37052" s="77"/>
    </row>
    <row r="37053" spans="16:30" ht="4.5" customHeight="1" x14ac:dyDescent="0.2">
      <c r="P37053" s="75"/>
      <c r="Q37053" s="75"/>
      <c r="W37053" s="75"/>
      <c r="AD37053" s="77"/>
    </row>
    <row r="37054" spans="16:30" ht="4.5" customHeight="1" x14ac:dyDescent="0.2">
      <c r="P37054" s="75"/>
      <c r="Q37054" s="75"/>
      <c r="W37054" s="75"/>
      <c r="AD37054" s="77"/>
    </row>
    <row r="37055" spans="16:30" ht="4.5" customHeight="1" x14ac:dyDescent="0.2">
      <c r="P37055" s="75"/>
      <c r="Q37055" s="75"/>
      <c r="W37055" s="75"/>
      <c r="AD37055" s="77"/>
    </row>
    <row r="37056" spans="16:30" ht="4.5" customHeight="1" x14ac:dyDescent="0.2">
      <c r="P37056" s="75"/>
      <c r="Q37056" s="75"/>
      <c r="W37056" s="75"/>
      <c r="AD37056" s="77"/>
    </row>
    <row r="37057" spans="16:30" ht="4.5" customHeight="1" x14ac:dyDescent="0.2">
      <c r="P37057" s="75"/>
      <c r="Q37057" s="75"/>
      <c r="W37057" s="75"/>
      <c r="AD37057" s="77"/>
    </row>
    <row r="37058" spans="16:30" ht="4.5" customHeight="1" x14ac:dyDescent="0.2">
      <c r="P37058" s="75"/>
      <c r="Q37058" s="75"/>
      <c r="W37058" s="75"/>
      <c r="AD37058" s="77"/>
    </row>
    <row r="37059" spans="16:30" ht="4.5" customHeight="1" x14ac:dyDescent="0.2">
      <c r="P37059" s="75"/>
      <c r="Q37059" s="75"/>
      <c r="W37059" s="75"/>
      <c r="AD37059" s="77"/>
    </row>
    <row r="37060" spans="16:30" ht="4.5" customHeight="1" x14ac:dyDescent="0.2">
      <c r="P37060" s="75"/>
      <c r="Q37060" s="75"/>
      <c r="W37060" s="75"/>
      <c r="AD37060" s="77"/>
    </row>
    <row r="37061" spans="16:30" ht="4.5" customHeight="1" x14ac:dyDescent="0.2">
      <c r="P37061" s="75"/>
      <c r="Q37061" s="75"/>
      <c r="W37061" s="75"/>
      <c r="AD37061" s="77"/>
    </row>
    <row r="37062" spans="16:30" ht="4.5" customHeight="1" x14ac:dyDescent="0.2">
      <c r="P37062" s="75"/>
      <c r="Q37062" s="75"/>
      <c r="W37062" s="75"/>
      <c r="AD37062" s="77"/>
    </row>
    <row r="37063" spans="16:30" ht="4.5" customHeight="1" x14ac:dyDescent="0.2">
      <c r="P37063" s="75"/>
      <c r="Q37063" s="75"/>
      <c r="W37063" s="75"/>
      <c r="AD37063" s="77"/>
    </row>
    <row r="37064" spans="16:30" ht="4.5" customHeight="1" x14ac:dyDescent="0.2">
      <c r="P37064" s="75"/>
      <c r="Q37064" s="75"/>
      <c r="W37064" s="75"/>
      <c r="AD37064" s="77"/>
    </row>
    <row r="37065" spans="16:30" ht="4.5" customHeight="1" x14ac:dyDescent="0.2">
      <c r="P37065" s="75"/>
      <c r="Q37065" s="75"/>
      <c r="W37065" s="75"/>
      <c r="AD37065" s="77"/>
    </row>
    <row r="37066" spans="16:30" ht="4.5" customHeight="1" x14ac:dyDescent="0.2">
      <c r="P37066" s="75"/>
      <c r="Q37066" s="75"/>
      <c r="W37066" s="75"/>
      <c r="AD37066" s="77"/>
    </row>
    <row r="37067" spans="16:30" ht="4.5" customHeight="1" x14ac:dyDescent="0.2">
      <c r="P37067" s="75"/>
      <c r="Q37067" s="75"/>
      <c r="W37067" s="75"/>
      <c r="AD37067" s="77"/>
    </row>
    <row r="37068" spans="16:30" ht="4.5" customHeight="1" x14ac:dyDescent="0.2">
      <c r="P37068" s="75"/>
      <c r="Q37068" s="75"/>
      <c r="W37068" s="75"/>
      <c r="AD37068" s="77"/>
    </row>
    <row r="37069" spans="16:30" ht="4.5" customHeight="1" x14ac:dyDescent="0.2">
      <c r="P37069" s="75"/>
      <c r="Q37069" s="75"/>
      <c r="W37069" s="75"/>
      <c r="AD37069" s="77"/>
    </row>
    <row r="37070" spans="16:30" ht="4.5" customHeight="1" x14ac:dyDescent="0.2">
      <c r="P37070" s="75"/>
      <c r="Q37070" s="75"/>
      <c r="W37070" s="75"/>
      <c r="AD37070" s="77"/>
    </row>
    <row r="37071" spans="16:30" ht="4.5" customHeight="1" x14ac:dyDescent="0.2">
      <c r="P37071" s="75"/>
      <c r="Q37071" s="75"/>
      <c r="W37071" s="75"/>
      <c r="AD37071" s="77"/>
    </row>
    <row r="37072" spans="16:30" ht="4.5" customHeight="1" x14ac:dyDescent="0.2">
      <c r="P37072" s="75"/>
      <c r="Q37072" s="75"/>
      <c r="W37072" s="75"/>
      <c r="AD37072" s="77"/>
    </row>
    <row r="37073" spans="16:30" ht="4.5" customHeight="1" x14ac:dyDescent="0.2">
      <c r="P37073" s="75"/>
      <c r="Q37073" s="75"/>
      <c r="W37073" s="75"/>
      <c r="AD37073" s="77"/>
    </row>
    <row r="37074" spans="16:30" ht="4.5" customHeight="1" x14ac:dyDescent="0.2">
      <c r="P37074" s="75"/>
      <c r="Q37074" s="75"/>
      <c r="W37074" s="75"/>
      <c r="AD37074" s="77"/>
    </row>
    <row r="37075" spans="16:30" ht="4.5" customHeight="1" x14ac:dyDescent="0.2">
      <c r="P37075" s="75"/>
      <c r="Q37075" s="75"/>
      <c r="W37075" s="75"/>
      <c r="AD37075" s="77"/>
    </row>
    <row r="37076" spans="16:30" ht="4.5" customHeight="1" x14ac:dyDescent="0.2">
      <c r="P37076" s="75"/>
      <c r="Q37076" s="75"/>
      <c r="W37076" s="75"/>
      <c r="AD37076" s="77"/>
    </row>
    <row r="37077" spans="16:30" ht="4.5" customHeight="1" x14ac:dyDescent="0.2">
      <c r="P37077" s="75"/>
      <c r="Q37077" s="75"/>
      <c r="W37077" s="75"/>
      <c r="AD37077" s="77"/>
    </row>
    <row r="37078" spans="16:30" ht="4.5" customHeight="1" x14ac:dyDescent="0.2">
      <c r="P37078" s="75"/>
      <c r="Q37078" s="75"/>
      <c r="W37078" s="75"/>
      <c r="AD37078" s="77"/>
    </row>
    <row r="37079" spans="16:30" ht="4.5" customHeight="1" x14ac:dyDescent="0.2">
      <c r="P37079" s="75"/>
      <c r="Q37079" s="75"/>
      <c r="W37079" s="75"/>
      <c r="AD37079" s="77"/>
    </row>
    <row r="37080" spans="16:30" ht="4.5" customHeight="1" x14ac:dyDescent="0.2">
      <c r="P37080" s="75"/>
      <c r="Q37080" s="75"/>
      <c r="W37080" s="75"/>
      <c r="AD37080" s="77"/>
    </row>
    <row r="37081" spans="16:30" ht="4.5" customHeight="1" x14ac:dyDescent="0.2">
      <c r="P37081" s="75"/>
      <c r="Q37081" s="75"/>
      <c r="W37081" s="75"/>
      <c r="AD37081" s="77"/>
    </row>
    <row r="37082" spans="16:30" ht="4.5" customHeight="1" x14ac:dyDescent="0.2">
      <c r="P37082" s="75"/>
      <c r="Q37082" s="75"/>
      <c r="W37082" s="75"/>
      <c r="AD37082" s="77"/>
    </row>
    <row r="37083" spans="16:30" ht="4.5" customHeight="1" x14ac:dyDescent="0.2">
      <c r="P37083" s="75"/>
      <c r="Q37083" s="75"/>
      <c r="W37083" s="75"/>
      <c r="AD37083" s="77"/>
    </row>
    <row r="37084" spans="16:30" ht="4.5" customHeight="1" x14ac:dyDescent="0.2">
      <c r="P37084" s="75"/>
      <c r="Q37084" s="75"/>
      <c r="W37084" s="75"/>
      <c r="AD37084" s="77"/>
    </row>
    <row r="37085" spans="16:30" ht="4.5" customHeight="1" x14ac:dyDescent="0.2">
      <c r="P37085" s="75"/>
      <c r="Q37085" s="75"/>
      <c r="W37085" s="75"/>
      <c r="AD37085" s="77"/>
    </row>
    <row r="37086" spans="16:30" ht="4.5" customHeight="1" x14ac:dyDescent="0.2">
      <c r="P37086" s="75"/>
      <c r="Q37086" s="75"/>
      <c r="W37086" s="75"/>
      <c r="AD37086" s="77"/>
    </row>
    <row r="37087" spans="16:30" ht="4.5" customHeight="1" x14ac:dyDescent="0.2">
      <c r="P37087" s="75"/>
      <c r="Q37087" s="75"/>
      <c r="W37087" s="75"/>
      <c r="AD37087" s="77"/>
    </row>
    <row r="37088" spans="16:30" ht="4.5" customHeight="1" x14ac:dyDescent="0.2">
      <c r="P37088" s="75"/>
      <c r="Q37088" s="75"/>
      <c r="W37088" s="75"/>
      <c r="AD37088" s="77"/>
    </row>
    <row r="37089" spans="16:30" ht="4.5" customHeight="1" x14ac:dyDescent="0.2">
      <c r="P37089" s="75"/>
      <c r="Q37089" s="75"/>
      <c r="W37089" s="75"/>
      <c r="AD37089" s="77"/>
    </row>
    <row r="37090" spans="16:30" ht="4.5" customHeight="1" x14ac:dyDescent="0.2">
      <c r="P37090" s="75"/>
      <c r="Q37090" s="75"/>
      <c r="W37090" s="75"/>
      <c r="AD37090" s="77"/>
    </row>
    <row r="37091" spans="16:30" ht="4.5" customHeight="1" x14ac:dyDescent="0.2">
      <c r="P37091" s="75"/>
      <c r="Q37091" s="75"/>
      <c r="W37091" s="75"/>
      <c r="AD37091" s="77"/>
    </row>
    <row r="37092" spans="16:30" ht="4.5" customHeight="1" x14ac:dyDescent="0.2">
      <c r="P37092" s="75"/>
      <c r="Q37092" s="75"/>
      <c r="W37092" s="75"/>
      <c r="AD37092" s="77"/>
    </row>
    <row r="37093" spans="16:30" ht="4.5" customHeight="1" x14ac:dyDescent="0.2">
      <c r="P37093" s="75"/>
      <c r="Q37093" s="75"/>
      <c r="W37093" s="75"/>
      <c r="AD37093" s="77"/>
    </row>
    <row r="37094" spans="16:30" ht="4.5" customHeight="1" x14ac:dyDescent="0.2">
      <c r="P37094" s="75"/>
      <c r="Q37094" s="75"/>
      <c r="W37094" s="75"/>
      <c r="AD37094" s="77"/>
    </row>
    <row r="37095" spans="16:30" ht="4.5" customHeight="1" x14ac:dyDescent="0.2">
      <c r="P37095" s="75"/>
      <c r="Q37095" s="75"/>
      <c r="W37095" s="75"/>
      <c r="AD37095" s="77"/>
    </row>
    <row r="37096" spans="16:30" ht="4.5" customHeight="1" x14ac:dyDescent="0.2">
      <c r="P37096" s="75"/>
      <c r="Q37096" s="75"/>
      <c r="W37096" s="75"/>
      <c r="AD37096" s="77"/>
    </row>
    <row r="37097" spans="16:30" ht="4.5" customHeight="1" x14ac:dyDescent="0.2">
      <c r="P37097" s="75"/>
      <c r="Q37097" s="75"/>
      <c r="W37097" s="75"/>
      <c r="AD37097" s="77"/>
    </row>
    <row r="37098" spans="16:30" ht="4.5" customHeight="1" x14ac:dyDescent="0.2">
      <c r="P37098" s="75"/>
      <c r="Q37098" s="75"/>
      <c r="W37098" s="75"/>
      <c r="AD37098" s="77"/>
    </row>
    <row r="37099" spans="16:30" ht="4.5" customHeight="1" x14ac:dyDescent="0.2">
      <c r="P37099" s="75"/>
      <c r="Q37099" s="75"/>
      <c r="W37099" s="75"/>
      <c r="AD37099" s="77"/>
    </row>
    <row r="37100" spans="16:30" ht="4.5" customHeight="1" x14ac:dyDescent="0.2">
      <c r="P37100" s="75"/>
      <c r="Q37100" s="75"/>
      <c r="W37100" s="75"/>
      <c r="AD37100" s="77"/>
    </row>
    <row r="37101" spans="16:30" ht="4.5" customHeight="1" x14ac:dyDescent="0.2">
      <c r="P37101" s="75"/>
      <c r="Q37101" s="75"/>
      <c r="W37101" s="75"/>
      <c r="AD37101" s="77"/>
    </row>
    <row r="37102" spans="16:30" ht="4.5" customHeight="1" x14ac:dyDescent="0.2">
      <c r="P37102" s="75"/>
      <c r="Q37102" s="75"/>
      <c r="W37102" s="75"/>
      <c r="AD37102" s="77"/>
    </row>
    <row r="37103" spans="16:30" ht="4.5" customHeight="1" x14ac:dyDescent="0.2">
      <c r="P37103" s="75"/>
      <c r="Q37103" s="75"/>
      <c r="W37103" s="75"/>
      <c r="AD37103" s="77"/>
    </row>
    <row r="37104" spans="16:30" ht="4.5" customHeight="1" x14ac:dyDescent="0.2">
      <c r="P37104" s="75"/>
      <c r="Q37104" s="75"/>
      <c r="W37104" s="75"/>
      <c r="AD37104" s="77"/>
    </row>
    <row r="37105" spans="16:30" ht="4.5" customHeight="1" x14ac:dyDescent="0.2">
      <c r="P37105" s="75"/>
      <c r="Q37105" s="75"/>
      <c r="W37105" s="75"/>
      <c r="AD37105" s="77"/>
    </row>
    <row r="37106" spans="16:30" ht="4.5" customHeight="1" x14ac:dyDescent="0.2">
      <c r="P37106" s="75"/>
      <c r="Q37106" s="75"/>
      <c r="W37106" s="75"/>
      <c r="AD37106" s="77"/>
    </row>
    <row r="37107" spans="16:30" ht="4.5" customHeight="1" x14ac:dyDescent="0.2">
      <c r="P37107" s="75"/>
      <c r="Q37107" s="75"/>
      <c r="W37107" s="75"/>
      <c r="AD37107" s="77"/>
    </row>
    <row r="37108" spans="16:30" ht="4.5" customHeight="1" x14ac:dyDescent="0.2">
      <c r="P37108" s="75"/>
      <c r="Q37108" s="75"/>
      <c r="W37108" s="75"/>
      <c r="AD37108" s="77"/>
    </row>
    <row r="37109" spans="16:30" ht="4.5" customHeight="1" x14ac:dyDescent="0.2">
      <c r="P37109" s="75"/>
      <c r="Q37109" s="75"/>
      <c r="W37109" s="75"/>
      <c r="AD37109" s="77"/>
    </row>
    <row r="37110" spans="16:30" ht="4.5" customHeight="1" x14ac:dyDescent="0.2">
      <c r="P37110" s="75"/>
      <c r="Q37110" s="75"/>
      <c r="W37110" s="75"/>
      <c r="AD37110" s="77"/>
    </row>
    <row r="37111" spans="16:30" ht="4.5" customHeight="1" x14ac:dyDescent="0.2">
      <c r="P37111" s="75"/>
      <c r="Q37111" s="75"/>
      <c r="W37111" s="75"/>
      <c r="AD37111" s="77"/>
    </row>
    <row r="37112" spans="16:30" ht="4.5" customHeight="1" x14ac:dyDescent="0.2">
      <c r="P37112" s="75"/>
      <c r="Q37112" s="75"/>
      <c r="W37112" s="75"/>
      <c r="AD37112" s="77"/>
    </row>
    <row r="37113" spans="16:30" ht="4.5" customHeight="1" x14ac:dyDescent="0.2">
      <c r="P37113" s="75"/>
      <c r="Q37113" s="75"/>
      <c r="W37113" s="75"/>
      <c r="AD37113" s="77"/>
    </row>
    <row r="37114" spans="16:30" ht="4.5" customHeight="1" x14ac:dyDescent="0.2">
      <c r="P37114" s="75"/>
      <c r="Q37114" s="75"/>
      <c r="W37114" s="75"/>
      <c r="AD37114" s="77"/>
    </row>
    <row r="37115" spans="16:30" ht="4.5" customHeight="1" x14ac:dyDescent="0.2">
      <c r="P37115" s="75"/>
      <c r="Q37115" s="75"/>
      <c r="W37115" s="75"/>
      <c r="AD37115" s="77"/>
    </row>
    <row r="37116" spans="16:30" ht="4.5" customHeight="1" x14ac:dyDescent="0.2">
      <c r="P37116" s="75"/>
      <c r="Q37116" s="75"/>
      <c r="W37116" s="75"/>
      <c r="AD37116" s="77"/>
    </row>
    <row r="37117" spans="16:30" ht="4.5" customHeight="1" x14ac:dyDescent="0.2">
      <c r="P37117" s="75"/>
      <c r="Q37117" s="75"/>
      <c r="W37117" s="75"/>
      <c r="AD37117" s="77"/>
    </row>
    <row r="37118" spans="16:30" ht="4.5" customHeight="1" x14ac:dyDescent="0.2">
      <c r="P37118" s="75"/>
      <c r="Q37118" s="75"/>
      <c r="W37118" s="75"/>
      <c r="AD37118" s="77"/>
    </row>
    <row r="37119" spans="16:30" ht="4.5" customHeight="1" x14ac:dyDescent="0.2">
      <c r="P37119" s="75"/>
      <c r="Q37119" s="75"/>
      <c r="W37119" s="75"/>
      <c r="AD37119" s="77"/>
    </row>
    <row r="37120" spans="16:30" ht="4.5" customHeight="1" x14ac:dyDescent="0.2">
      <c r="P37120" s="75"/>
      <c r="Q37120" s="75"/>
      <c r="W37120" s="75"/>
      <c r="AD37120" s="77"/>
    </row>
    <row r="37121" spans="16:30" ht="4.5" customHeight="1" x14ac:dyDescent="0.2">
      <c r="P37121" s="75"/>
      <c r="Q37121" s="75"/>
      <c r="W37121" s="75"/>
      <c r="AD37121" s="77"/>
    </row>
    <row r="37122" spans="16:30" ht="4.5" customHeight="1" x14ac:dyDescent="0.2">
      <c r="P37122" s="75"/>
      <c r="Q37122" s="75"/>
      <c r="W37122" s="75"/>
      <c r="AD37122" s="77"/>
    </row>
    <row r="37123" spans="16:30" ht="4.5" customHeight="1" x14ac:dyDescent="0.2">
      <c r="P37123" s="75"/>
      <c r="Q37123" s="75"/>
      <c r="W37123" s="75"/>
      <c r="AD37123" s="77"/>
    </row>
    <row r="37124" spans="16:30" ht="4.5" customHeight="1" x14ac:dyDescent="0.2">
      <c r="P37124" s="75"/>
      <c r="Q37124" s="75"/>
      <c r="W37124" s="75"/>
      <c r="AD37124" s="77"/>
    </row>
    <row r="37125" spans="16:30" ht="4.5" customHeight="1" x14ac:dyDescent="0.2">
      <c r="P37125" s="75"/>
      <c r="Q37125" s="75"/>
      <c r="W37125" s="75"/>
      <c r="AD37125" s="77"/>
    </row>
    <row r="37126" spans="16:30" ht="4.5" customHeight="1" x14ac:dyDescent="0.2">
      <c r="P37126" s="75"/>
      <c r="Q37126" s="75"/>
      <c r="W37126" s="75"/>
      <c r="AD37126" s="77"/>
    </row>
    <row r="37127" spans="16:30" ht="4.5" customHeight="1" x14ac:dyDescent="0.2">
      <c r="P37127" s="75"/>
      <c r="Q37127" s="75"/>
      <c r="W37127" s="75"/>
      <c r="AD37127" s="77"/>
    </row>
    <row r="37128" spans="16:30" ht="4.5" customHeight="1" x14ac:dyDescent="0.2">
      <c r="P37128" s="75"/>
      <c r="Q37128" s="75"/>
      <c r="W37128" s="75"/>
      <c r="AD37128" s="77"/>
    </row>
    <row r="37129" spans="16:30" ht="4.5" customHeight="1" x14ac:dyDescent="0.2">
      <c r="P37129" s="75"/>
      <c r="Q37129" s="75"/>
      <c r="W37129" s="75"/>
      <c r="AD37129" s="77"/>
    </row>
    <row r="37130" spans="16:30" ht="4.5" customHeight="1" x14ac:dyDescent="0.2">
      <c r="P37130" s="75"/>
      <c r="Q37130" s="75"/>
      <c r="W37130" s="75"/>
      <c r="AD37130" s="77"/>
    </row>
    <row r="37131" spans="16:30" ht="4.5" customHeight="1" x14ac:dyDescent="0.2">
      <c r="P37131" s="75"/>
      <c r="Q37131" s="75"/>
      <c r="W37131" s="75"/>
      <c r="AD37131" s="77"/>
    </row>
    <row r="37132" spans="16:30" ht="4.5" customHeight="1" x14ac:dyDescent="0.2">
      <c r="P37132" s="75"/>
      <c r="Q37132" s="75"/>
      <c r="W37132" s="75"/>
      <c r="AD37132" s="77"/>
    </row>
    <row r="37133" spans="16:30" ht="4.5" customHeight="1" x14ac:dyDescent="0.2">
      <c r="P37133" s="75"/>
      <c r="Q37133" s="75"/>
      <c r="W37133" s="75"/>
      <c r="AD37133" s="77"/>
    </row>
    <row r="37134" spans="16:30" ht="4.5" customHeight="1" x14ac:dyDescent="0.2">
      <c r="P37134" s="75"/>
      <c r="Q37134" s="75"/>
      <c r="W37134" s="75"/>
      <c r="AD37134" s="77"/>
    </row>
    <row r="37135" spans="16:30" ht="4.5" customHeight="1" x14ac:dyDescent="0.2">
      <c r="P37135" s="75"/>
      <c r="Q37135" s="75"/>
      <c r="W37135" s="75"/>
      <c r="AD37135" s="77"/>
    </row>
    <row r="37136" spans="16:30" ht="4.5" customHeight="1" x14ac:dyDescent="0.2">
      <c r="P37136" s="75"/>
      <c r="Q37136" s="75"/>
      <c r="W37136" s="75"/>
      <c r="AD37136" s="77"/>
    </row>
    <row r="37137" spans="16:30" ht="4.5" customHeight="1" x14ac:dyDescent="0.2">
      <c r="P37137" s="75"/>
      <c r="Q37137" s="75"/>
      <c r="W37137" s="75"/>
      <c r="AD37137" s="77"/>
    </row>
    <row r="37138" spans="16:30" ht="4.5" customHeight="1" x14ac:dyDescent="0.2">
      <c r="P37138" s="75"/>
      <c r="Q37138" s="75"/>
      <c r="W37138" s="75"/>
      <c r="AD37138" s="77"/>
    </row>
    <row r="37139" spans="16:30" ht="4.5" customHeight="1" x14ac:dyDescent="0.2">
      <c r="P37139" s="75"/>
      <c r="Q37139" s="75"/>
      <c r="W37139" s="75"/>
      <c r="AD37139" s="77"/>
    </row>
    <row r="37140" spans="16:30" ht="4.5" customHeight="1" x14ac:dyDescent="0.2">
      <c r="P37140" s="75"/>
      <c r="Q37140" s="75"/>
      <c r="W37140" s="75"/>
      <c r="AD37140" s="77"/>
    </row>
    <row r="37141" spans="16:30" ht="4.5" customHeight="1" x14ac:dyDescent="0.2">
      <c r="P37141" s="75"/>
      <c r="Q37141" s="75"/>
      <c r="W37141" s="75"/>
      <c r="AD37141" s="77"/>
    </row>
    <row r="37142" spans="16:30" ht="4.5" customHeight="1" x14ac:dyDescent="0.2">
      <c r="P37142" s="75"/>
      <c r="Q37142" s="75"/>
      <c r="W37142" s="75"/>
      <c r="AD37142" s="77"/>
    </row>
    <row r="37143" spans="16:30" ht="4.5" customHeight="1" x14ac:dyDescent="0.2">
      <c r="P37143" s="75"/>
      <c r="Q37143" s="75"/>
      <c r="W37143" s="75"/>
      <c r="AD37143" s="77"/>
    </row>
    <row r="37144" spans="16:30" ht="4.5" customHeight="1" x14ac:dyDescent="0.2">
      <c r="P37144" s="75"/>
      <c r="Q37144" s="75"/>
      <c r="W37144" s="75"/>
      <c r="AD37144" s="77"/>
    </row>
    <row r="37145" spans="16:30" ht="4.5" customHeight="1" x14ac:dyDescent="0.2">
      <c r="P37145" s="75"/>
      <c r="Q37145" s="75"/>
      <c r="W37145" s="75"/>
      <c r="AD37145" s="77"/>
    </row>
    <row r="37146" spans="16:30" ht="4.5" customHeight="1" x14ac:dyDescent="0.2">
      <c r="P37146" s="75"/>
      <c r="Q37146" s="75"/>
      <c r="W37146" s="75"/>
      <c r="AD37146" s="77"/>
    </row>
    <row r="37147" spans="16:30" ht="4.5" customHeight="1" x14ac:dyDescent="0.2">
      <c r="P37147" s="75"/>
      <c r="Q37147" s="75"/>
      <c r="W37147" s="75"/>
      <c r="AD37147" s="77"/>
    </row>
    <row r="37148" spans="16:30" ht="4.5" customHeight="1" x14ac:dyDescent="0.2">
      <c r="P37148" s="75"/>
      <c r="Q37148" s="75"/>
      <c r="W37148" s="75"/>
      <c r="AD37148" s="77"/>
    </row>
    <row r="37149" spans="16:30" ht="4.5" customHeight="1" x14ac:dyDescent="0.2">
      <c r="P37149" s="75"/>
      <c r="Q37149" s="75"/>
      <c r="W37149" s="75"/>
      <c r="AD37149" s="77"/>
    </row>
    <row r="37150" spans="16:30" ht="4.5" customHeight="1" x14ac:dyDescent="0.2">
      <c r="P37150" s="75"/>
      <c r="Q37150" s="75"/>
      <c r="W37150" s="75"/>
      <c r="AD37150" s="77"/>
    </row>
    <row r="37151" spans="16:30" ht="4.5" customHeight="1" x14ac:dyDescent="0.2">
      <c r="P37151" s="75"/>
      <c r="Q37151" s="75"/>
      <c r="W37151" s="75"/>
      <c r="AD37151" s="77"/>
    </row>
    <row r="37152" spans="16:30" ht="4.5" customHeight="1" x14ac:dyDescent="0.2">
      <c r="P37152" s="75"/>
      <c r="Q37152" s="75"/>
      <c r="W37152" s="75"/>
      <c r="AD37152" s="77"/>
    </row>
    <row r="37153" spans="16:30" ht="4.5" customHeight="1" x14ac:dyDescent="0.2">
      <c r="P37153" s="75"/>
      <c r="Q37153" s="75"/>
      <c r="W37153" s="75"/>
      <c r="AD37153" s="77"/>
    </row>
    <row r="37154" spans="16:30" ht="4.5" customHeight="1" x14ac:dyDescent="0.2">
      <c r="P37154" s="75"/>
      <c r="Q37154" s="75"/>
      <c r="W37154" s="75"/>
      <c r="AD37154" s="77"/>
    </row>
    <row r="37155" spans="16:30" ht="4.5" customHeight="1" x14ac:dyDescent="0.2">
      <c r="P37155" s="75"/>
      <c r="Q37155" s="75"/>
      <c r="W37155" s="75"/>
      <c r="AD37155" s="77"/>
    </row>
    <row r="37156" spans="16:30" ht="4.5" customHeight="1" x14ac:dyDescent="0.2">
      <c r="P37156" s="75"/>
      <c r="Q37156" s="75"/>
      <c r="W37156" s="75"/>
      <c r="AD37156" s="77"/>
    </row>
    <row r="37157" spans="16:30" ht="4.5" customHeight="1" x14ac:dyDescent="0.2">
      <c r="P37157" s="75"/>
      <c r="Q37157" s="75"/>
      <c r="W37157" s="75"/>
      <c r="AD37157" s="77"/>
    </row>
    <row r="37158" spans="16:30" ht="4.5" customHeight="1" x14ac:dyDescent="0.2">
      <c r="P37158" s="75"/>
      <c r="Q37158" s="75"/>
      <c r="W37158" s="75"/>
      <c r="AD37158" s="77"/>
    </row>
    <row r="37159" spans="16:30" ht="4.5" customHeight="1" x14ac:dyDescent="0.2">
      <c r="P37159" s="75"/>
      <c r="Q37159" s="75"/>
      <c r="W37159" s="75"/>
      <c r="AD37159" s="77"/>
    </row>
    <row r="37160" spans="16:30" ht="4.5" customHeight="1" x14ac:dyDescent="0.2">
      <c r="P37160" s="75"/>
      <c r="Q37160" s="75"/>
      <c r="W37160" s="75"/>
      <c r="AD37160" s="77"/>
    </row>
    <row r="37161" spans="16:30" ht="4.5" customHeight="1" x14ac:dyDescent="0.2">
      <c r="P37161" s="75"/>
      <c r="Q37161" s="75"/>
      <c r="W37161" s="75"/>
      <c r="AD37161" s="77"/>
    </row>
    <row r="37162" spans="16:30" ht="4.5" customHeight="1" x14ac:dyDescent="0.2">
      <c r="P37162" s="75"/>
      <c r="Q37162" s="75"/>
      <c r="W37162" s="75"/>
      <c r="AD37162" s="77"/>
    </row>
    <row r="37163" spans="16:30" ht="4.5" customHeight="1" x14ac:dyDescent="0.2">
      <c r="P37163" s="75"/>
      <c r="Q37163" s="75"/>
      <c r="W37163" s="75"/>
      <c r="AD37163" s="77"/>
    </row>
    <row r="37164" spans="16:30" ht="4.5" customHeight="1" x14ac:dyDescent="0.2">
      <c r="P37164" s="75"/>
      <c r="Q37164" s="75"/>
      <c r="W37164" s="75"/>
      <c r="AD37164" s="77"/>
    </row>
    <row r="37165" spans="16:30" ht="4.5" customHeight="1" x14ac:dyDescent="0.2">
      <c r="P37165" s="75"/>
      <c r="Q37165" s="75"/>
      <c r="W37165" s="75"/>
      <c r="AD37165" s="77"/>
    </row>
    <row r="37166" spans="16:30" ht="4.5" customHeight="1" x14ac:dyDescent="0.2">
      <c r="P37166" s="75"/>
      <c r="Q37166" s="75"/>
      <c r="W37166" s="75"/>
      <c r="AD37166" s="77"/>
    </row>
    <row r="37167" spans="16:30" ht="4.5" customHeight="1" x14ac:dyDescent="0.2">
      <c r="P37167" s="75"/>
      <c r="Q37167" s="75"/>
      <c r="W37167" s="75"/>
      <c r="AD37167" s="77"/>
    </row>
    <row r="37168" spans="16:30" ht="4.5" customHeight="1" x14ac:dyDescent="0.2">
      <c r="P37168" s="75"/>
      <c r="Q37168" s="75"/>
      <c r="W37168" s="75"/>
      <c r="AD37168" s="77"/>
    </row>
    <row r="37169" spans="16:30" ht="4.5" customHeight="1" x14ac:dyDescent="0.2">
      <c r="P37169" s="75"/>
      <c r="Q37169" s="75"/>
      <c r="W37169" s="75"/>
      <c r="AD37169" s="77"/>
    </row>
    <row r="37170" spans="16:30" ht="4.5" customHeight="1" x14ac:dyDescent="0.2">
      <c r="P37170" s="75"/>
      <c r="Q37170" s="75"/>
      <c r="W37170" s="75"/>
      <c r="AD37170" s="77"/>
    </row>
    <row r="37171" spans="16:30" ht="4.5" customHeight="1" x14ac:dyDescent="0.2">
      <c r="P37171" s="75"/>
      <c r="Q37171" s="75"/>
      <c r="W37171" s="75"/>
      <c r="AD37171" s="77"/>
    </row>
    <row r="37172" spans="16:30" ht="4.5" customHeight="1" x14ac:dyDescent="0.2">
      <c r="P37172" s="75"/>
      <c r="Q37172" s="75"/>
      <c r="W37172" s="75"/>
      <c r="AD37172" s="77"/>
    </row>
    <row r="37173" spans="16:30" ht="4.5" customHeight="1" x14ac:dyDescent="0.2">
      <c r="P37173" s="75"/>
      <c r="Q37173" s="75"/>
      <c r="W37173" s="75"/>
      <c r="AD37173" s="77"/>
    </row>
    <row r="37174" spans="16:30" ht="4.5" customHeight="1" x14ac:dyDescent="0.2">
      <c r="P37174" s="75"/>
      <c r="Q37174" s="75"/>
      <c r="W37174" s="75"/>
      <c r="AD37174" s="77"/>
    </row>
    <row r="37175" spans="16:30" ht="4.5" customHeight="1" x14ac:dyDescent="0.2">
      <c r="P37175" s="75"/>
      <c r="Q37175" s="75"/>
      <c r="W37175" s="75"/>
      <c r="AD37175" s="77"/>
    </row>
    <row r="37176" spans="16:30" ht="4.5" customHeight="1" x14ac:dyDescent="0.2">
      <c r="P37176" s="75"/>
      <c r="Q37176" s="75"/>
      <c r="W37176" s="75"/>
      <c r="AD37176" s="77"/>
    </row>
    <row r="37177" spans="16:30" ht="4.5" customHeight="1" x14ac:dyDescent="0.2">
      <c r="P37177" s="75"/>
      <c r="Q37177" s="75"/>
      <c r="W37177" s="75"/>
      <c r="AD37177" s="77"/>
    </row>
    <row r="37178" spans="16:30" ht="4.5" customHeight="1" x14ac:dyDescent="0.2">
      <c r="P37178" s="75"/>
      <c r="Q37178" s="75"/>
      <c r="W37178" s="75"/>
      <c r="AD37178" s="77"/>
    </row>
    <row r="37179" spans="16:30" ht="4.5" customHeight="1" x14ac:dyDescent="0.2">
      <c r="P37179" s="75"/>
      <c r="Q37179" s="75"/>
      <c r="W37179" s="75"/>
      <c r="AD37179" s="77"/>
    </row>
    <row r="37180" spans="16:30" ht="4.5" customHeight="1" x14ac:dyDescent="0.2">
      <c r="P37180" s="75"/>
      <c r="Q37180" s="75"/>
      <c r="W37180" s="75"/>
      <c r="AD37180" s="77"/>
    </row>
    <row r="37181" spans="16:30" ht="4.5" customHeight="1" x14ac:dyDescent="0.2">
      <c r="P37181" s="75"/>
      <c r="Q37181" s="75"/>
      <c r="W37181" s="75"/>
      <c r="AD37181" s="77"/>
    </row>
    <row r="37182" spans="16:30" ht="4.5" customHeight="1" x14ac:dyDescent="0.2">
      <c r="P37182" s="75"/>
      <c r="Q37182" s="75"/>
      <c r="W37182" s="75"/>
      <c r="AD37182" s="77"/>
    </row>
    <row r="37183" spans="16:30" ht="4.5" customHeight="1" x14ac:dyDescent="0.2">
      <c r="P37183" s="75"/>
      <c r="Q37183" s="75"/>
      <c r="W37183" s="75"/>
      <c r="AD37183" s="77"/>
    </row>
    <row r="37184" spans="16:30" ht="4.5" customHeight="1" x14ac:dyDescent="0.2">
      <c r="P37184" s="75"/>
      <c r="Q37184" s="75"/>
      <c r="W37184" s="75"/>
      <c r="AD37184" s="77"/>
    </row>
    <row r="37185" spans="16:30" ht="4.5" customHeight="1" x14ac:dyDescent="0.2">
      <c r="P37185" s="75"/>
      <c r="Q37185" s="75"/>
      <c r="W37185" s="75"/>
      <c r="AD37185" s="77"/>
    </row>
    <row r="37186" spans="16:30" ht="4.5" customHeight="1" x14ac:dyDescent="0.2">
      <c r="P37186" s="75"/>
      <c r="Q37186" s="75"/>
      <c r="W37186" s="75"/>
      <c r="AD37186" s="77"/>
    </row>
    <row r="37187" spans="16:30" ht="4.5" customHeight="1" x14ac:dyDescent="0.2">
      <c r="P37187" s="75"/>
      <c r="Q37187" s="75"/>
      <c r="W37187" s="75"/>
      <c r="AD37187" s="77"/>
    </row>
    <row r="37188" spans="16:30" ht="4.5" customHeight="1" x14ac:dyDescent="0.2">
      <c r="P37188" s="75"/>
      <c r="Q37188" s="75"/>
      <c r="W37188" s="75"/>
      <c r="AD37188" s="77"/>
    </row>
    <row r="37189" spans="16:30" ht="4.5" customHeight="1" x14ac:dyDescent="0.2">
      <c r="P37189" s="75"/>
      <c r="Q37189" s="75"/>
      <c r="W37189" s="75"/>
      <c r="AD37189" s="77"/>
    </row>
    <row r="37190" spans="16:30" ht="4.5" customHeight="1" x14ac:dyDescent="0.2">
      <c r="P37190" s="75"/>
      <c r="Q37190" s="75"/>
      <c r="W37190" s="75"/>
      <c r="AD37190" s="77"/>
    </row>
    <row r="37191" spans="16:30" ht="4.5" customHeight="1" x14ac:dyDescent="0.2">
      <c r="P37191" s="75"/>
      <c r="Q37191" s="75"/>
      <c r="W37191" s="75"/>
      <c r="AD37191" s="77"/>
    </row>
    <row r="37192" spans="16:30" ht="4.5" customHeight="1" x14ac:dyDescent="0.2">
      <c r="P37192" s="75"/>
      <c r="Q37192" s="75"/>
      <c r="W37192" s="75"/>
      <c r="AD37192" s="77"/>
    </row>
    <row r="37193" spans="16:30" ht="4.5" customHeight="1" x14ac:dyDescent="0.2">
      <c r="P37193" s="75"/>
      <c r="Q37193" s="75"/>
      <c r="W37193" s="75"/>
      <c r="AD37193" s="77"/>
    </row>
    <row r="37194" spans="16:30" ht="4.5" customHeight="1" x14ac:dyDescent="0.2">
      <c r="P37194" s="75"/>
      <c r="Q37194" s="75"/>
      <c r="W37194" s="75"/>
      <c r="AD37194" s="77"/>
    </row>
    <row r="37195" spans="16:30" ht="4.5" customHeight="1" x14ac:dyDescent="0.2">
      <c r="P37195" s="75"/>
      <c r="Q37195" s="75"/>
      <c r="W37195" s="75"/>
      <c r="AD37195" s="77"/>
    </row>
    <row r="37196" spans="16:30" ht="4.5" customHeight="1" x14ac:dyDescent="0.2">
      <c r="P37196" s="75"/>
      <c r="Q37196" s="75"/>
      <c r="W37196" s="75"/>
      <c r="AD37196" s="77"/>
    </row>
    <row r="37197" spans="16:30" ht="4.5" customHeight="1" x14ac:dyDescent="0.2">
      <c r="P37197" s="75"/>
      <c r="Q37197" s="75"/>
      <c r="W37197" s="75"/>
      <c r="AD37197" s="77"/>
    </row>
    <row r="37198" spans="16:30" ht="4.5" customHeight="1" x14ac:dyDescent="0.2">
      <c r="P37198" s="75"/>
      <c r="Q37198" s="75"/>
      <c r="W37198" s="75"/>
      <c r="AD37198" s="77"/>
    </row>
    <row r="37199" spans="16:30" ht="4.5" customHeight="1" x14ac:dyDescent="0.2">
      <c r="P37199" s="75"/>
      <c r="Q37199" s="75"/>
      <c r="W37199" s="75"/>
      <c r="AD37199" s="77"/>
    </row>
    <row r="37200" spans="16:30" ht="4.5" customHeight="1" x14ac:dyDescent="0.2">
      <c r="P37200" s="75"/>
      <c r="Q37200" s="75"/>
      <c r="W37200" s="75"/>
      <c r="AD37200" s="77"/>
    </row>
    <row r="37201" spans="16:30" ht="4.5" customHeight="1" x14ac:dyDescent="0.2">
      <c r="P37201" s="75"/>
      <c r="Q37201" s="75"/>
      <c r="W37201" s="75"/>
      <c r="AD37201" s="77"/>
    </row>
    <row r="37202" spans="16:30" ht="4.5" customHeight="1" x14ac:dyDescent="0.2">
      <c r="P37202" s="75"/>
      <c r="Q37202" s="75"/>
      <c r="W37202" s="75"/>
      <c r="AD37202" s="77"/>
    </row>
    <row r="37203" spans="16:30" ht="4.5" customHeight="1" x14ac:dyDescent="0.2">
      <c r="P37203" s="75"/>
      <c r="Q37203" s="75"/>
      <c r="W37203" s="75"/>
      <c r="AD37203" s="77"/>
    </row>
    <row r="37204" spans="16:30" ht="4.5" customHeight="1" x14ac:dyDescent="0.2">
      <c r="P37204" s="75"/>
      <c r="Q37204" s="75"/>
      <c r="W37204" s="75"/>
      <c r="AD37204" s="77"/>
    </row>
    <row r="37205" spans="16:30" ht="4.5" customHeight="1" x14ac:dyDescent="0.2">
      <c r="P37205" s="75"/>
      <c r="Q37205" s="75"/>
      <c r="W37205" s="75"/>
      <c r="AD37205" s="77"/>
    </row>
    <row r="37206" spans="16:30" ht="4.5" customHeight="1" x14ac:dyDescent="0.2">
      <c r="P37206" s="75"/>
      <c r="Q37206" s="75"/>
      <c r="W37206" s="75"/>
      <c r="AD37206" s="77"/>
    </row>
    <row r="37207" spans="16:30" ht="4.5" customHeight="1" x14ac:dyDescent="0.2">
      <c r="P37207" s="75"/>
      <c r="Q37207" s="75"/>
      <c r="W37207" s="75"/>
      <c r="AD37207" s="77"/>
    </row>
    <row r="37208" spans="16:30" ht="4.5" customHeight="1" x14ac:dyDescent="0.2">
      <c r="P37208" s="75"/>
      <c r="Q37208" s="75"/>
      <c r="W37208" s="75"/>
      <c r="AD37208" s="77"/>
    </row>
    <row r="37209" spans="16:30" ht="4.5" customHeight="1" x14ac:dyDescent="0.2">
      <c r="P37209" s="75"/>
      <c r="Q37209" s="75"/>
      <c r="W37209" s="75"/>
      <c r="AD37209" s="77"/>
    </row>
    <row r="37210" spans="16:30" ht="4.5" customHeight="1" x14ac:dyDescent="0.2">
      <c r="P37210" s="75"/>
      <c r="Q37210" s="75"/>
      <c r="W37210" s="75"/>
      <c r="AD37210" s="77"/>
    </row>
    <row r="37211" spans="16:30" ht="4.5" customHeight="1" x14ac:dyDescent="0.2">
      <c r="P37211" s="75"/>
      <c r="Q37211" s="75"/>
      <c r="W37211" s="75"/>
      <c r="AD37211" s="77"/>
    </row>
    <row r="37212" spans="16:30" ht="4.5" customHeight="1" x14ac:dyDescent="0.2">
      <c r="P37212" s="75"/>
      <c r="Q37212" s="75"/>
      <c r="W37212" s="75"/>
      <c r="AD37212" s="77"/>
    </row>
    <row r="37213" spans="16:30" ht="4.5" customHeight="1" x14ac:dyDescent="0.2">
      <c r="P37213" s="75"/>
      <c r="Q37213" s="75"/>
      <c r="W37213" s="75"/>
      <c r="AD37213" s="77"/>
    </row>
    <row r="37214" spans="16:30" ht="4.5" customHeight="1" x14ac:dyDescent="0.2">
      <c r="P37214" s="75"/>
      <c r="Q37214" s="75"/>
      <c r="W37214" s="75"/>
      <c r="AD37214" s="77"/>
    </row>
    <row r="37215" spans="16:30" ht="4.5" customHeight="1" x14ac:dyDescent="0.2">
      <c r="P37215" s="75"/>
      <c r="Q37215" s="75"/>
      <c r="W37215" s="75"/>
      <c r="AD37215" s="77"/>
    </row>
    <row r="37216" spans="16:30" ht="4.5" customHeight="1" x14ac:dyDescent="0.2">
      <c r="P37216" s="75"/>
      <c r="Q37216" s="75"/>
      <c r="W37216" s="75"/>
      <c r="AD37216" s="77"/>
    </row>
    <row r="37217" spans="16:30" ht="4.5" customHeight="1" x14ac:dyDescent="0.2">
      <c r="P37217" s="75"/>
      <c r="Q37217" s="75"/>
      <c r="W37217" s="75"/>
      <c r="AD37217" s="77"/>
    </row>
    <row r="37218" spans="16:30" ht="4.5" customHeight="1" x14ac:dyDescent="0.2">
      <c r="P37218" s="75"/>
      <c r="Q37218" s="75"/>
      <c r="W37218" s="75"/>
      <c r="AD37218" s="77"/>
    </row>
    <row r="37219" spans="16:30" ht="4.5" customHeight="1" x14ac:dyDescent="0.2">
      <c r="P37219" s="75"/>
      <c r="Q37219" s="75"/>
      <c r="W37219" s="75"/>
      <c r="AD37219" s="77"/>
    </row>
    <row r="37220" spans="16:30" ht="4.5" customHeight="1" x14ac:dyDescent="0.2">
      <c r="P37220" s="75"/>
      <c r="Q37220" s="75"/>
      <c r="W37220" s="75"/>
      <c r="AD37220" s="77"/>
    </row>
    <row r="37221" spans="16:30" ht="4.5" customHeight="1" x14ac:dyDescent="0.2">
      <c r="P37221" s="75"/>
      <c r="Q37221" s="75"/>
      <c r="W37221" s="75"/>
      <c r="AD37221" s="77"/>
    </row>
    <row r="37222" spans="16:30" ht="4.5" customHeight="1" x14ac:dyDescent="0.2">
      <c r="P37222" s="75"/>
      <c r="Q37222" s="75"/>
      <c r="W37222" s="75"/>
      <c r="AD37222" s="77"/>
    </row>
    <row r="37223" spans="16:30" ht="4.5" customHeight="1" x14ac:dyDescent="0.2">
      <c r="P37223" s="75"/>
      <c r="Q37223" s="75"/>
      <c r="W37223" s="75"/>
      <c r="AD37223" s="77"/>
    </row>
    <row r="37224" spans="16:30" ht="4.5" customHeight="1" x14ac:dyDescent="0.2">
      <c r="P37224" s="75"/>
      <c r="Q37224" s="75"/>
      <c r="W37224" s="75"/>
      <c r="AD37224" s="77"/>
    </row>
    <row r="37225" spans="16:30" ht="4.5" customHeight="1" x14ac:dyDescent="0.2">
      <c r="P37225" s="75"/>
      <c r="Q37225" s="75"/>
      <c r="W37225" s="75"/>
      <c r="AD37225" s="77"/>
    </row>
    <row r="37226" spans="16:30" ht="4.5" customHeight="1" x14ac:dyDescent="0.2">
      <c r="P37226" s="75"/>
      <c r="Q37226" s="75"/>
      <c r="W37226" s="75"/>
      <c r="AD37226" s="77"/>
    </row>
    <row r="37227" spans="16:30" ht="4.5" customHeight="1" x14ac:dyDescent="0.2">
      <c r="P37227" s="75"/>
      <c r="Q37227" s="75"/>
      <c r="W37227" s="75"/>
      <c r="AD37227" s="77"/>
    </row>
    <row r="37228" spans="16:30" ht="4.5" customHeight="1" x14ac:dyDescent="0.2">
      <c r="P37228" s="75"/>
      <c r="Q37228" s="75"/>
      <c r="W37228" s="75"/>
      <c r="AD37228" s="77"/>
    </row>
    <row r="37229" spans="16:30" ht="4.5" customHeight="1" x14ac:dyDescent="0.2">
      <c r="P37229" s="75"/>
      <c r="Q37229" s="75"/>
      <c r="W37229" s="75"/>
      <c r="AD37229" s="77"/>
    </row>
    <row r="37230" spans="16:30" ht="4.5" customHeight="1" x14ac:dyDescent="0.2">
      <c r="P37230" s="75"/>
      <c r="Q37230" s="75"/>
      <c r="W37230" s="75"/>
      <c r="AD37230" s="77"/>
    </row>
    <row r="37231" spans="16:30" ht="4.5" customHeight="1" x14ac:dyDescent="0.2">
      <c r="P37231" s="75"/>
      <c r="Q37231" s="75"/>
      <c r="W37231" s="75"/>
      <c r="AD37231" s="77"/>
    </row>
    <row r="37232" spans="16:30" ht="4.5" customHeight="1" x14ac:dyDescent="0.2">
      <c r="P37232" s="75"/>
      <c r="Q37232" s="75"/>
      <c r="W37232" s="75"/>
      <c r="AD37232" s="77"/>
    </row>
    <row r="37233" spans="16:30" ht="4.5" customHeight="1" x14ac:dyDescent="0.2">
      <c r="P37233" s="75"/>
      <c r="Q37233" s="75"/>
      <c r="W37233" s="75"/>
      <c r="AD37233" s="77"/>
    </row>
    <row r="37234" spans="16:30" ht="4.5" customHeight="1" x14ac:dyDescent="0.2">
      <c r="P37234" s="75"/>
      <c r="Q37234" s="75"/>
      <c r="W37234" s="75"/>
      <c r="AD37234" s="77"/>
    </row>
    <row r="37235" spans="16:30" ht="4.5" customHeight="1" x14ac:dyDescent="0.2">
      <c r="P37235" s="75"/>
      <c r="Q37235" s="75"/>
      <c r="W37235" s="75"/>
      <c r="AD37235" s="77"/>
    </row>
    <row r="37236" spans="16:30" ht="4.5" customHeight="1" x14ac:dyDescent="0.2">
      <c r="P37236" s="75"/>
      <c r="Q37236" s="75"/>
      <c r="W37236" s="75"/>
      <c r="AD37236" s="77"/>
    </row>
    <row r="37237" spans="16:30" ht="4.5" customHeight="1" x14ac:dyDescent="0.2">
      <c r="P37237" s="75"/>
      <c r="Q37237" s="75"/>
      <c r="W37237" s="75"/>
      <c r="AD37237" s="77"/>
    </row>
    <row r="37238" spans="16:30" ht="4.5" customHeight="1" x14ac:dyDescent="0.2">
      <c r="P37238" s="75"/>
      <c r="Q37238" s="75"/>
      <c r="W37238" s="75"/>
      <c r="AD37238" s="77"/>
    </row>
    <row r="37239" spans="16:30" ht="4.5" customHeight="1" x14ac:dyDescent="0.2">
      <c r="P37239" s="75"/>
      <c r="Q37239" s="75"/>
      <c r="W37239" s="75"/>
      <c r="AD37239" s="77"/>
    </row>
    <row r="37240" spans="16:30" ht="4.5" customHeight="1" x14ac:dyDescent="0.2">
      <c r="P37240" s="75"/>
      <c r="Q37240" s="75"/>
      <c r="W37240" s="75"/>
      <c r="AD37240" s="77"/>
    </row>
    <row r="37241" spans="16:30" ht="4.5" customHeight="1" x14ac:dyDescent="0.2">
      <c r="P37241" s="75"/>
      <c r="Q37241" s="75"/>
      <c r="W37241" s="75"/>
      <c r="AD37241" s="77"/>
    </row>
    <row r="37242" spans="16:30" ht="4.5" customHeight="1" x14ac:dyDescent="0.2">
      <c r="P37242" s="75"/>
      <c r="Q37242" s="75"/>
      <c r="W37242" s="75"/>
      <c r="AD37242" s="77"/>
    </row>
    <row r="37243" spans="16:30" ht="4.5" customHeight="1" x14ac:dyDescent="0.2">
      <c r="P37243" s="75"/>
      <c r="Q37243" s="75"/>
      <c r="W37243" s="75"/>
      <c r="AD37243" s="77"/>
    </row>
    <row r="37244" spans="16:30" ht="4.5" customHeight="1" x14ac:dyDescent="0.2">
      <c r="P37244" s="75"/>
      <c r="Q37244" s="75"/>
      <c r="W37244" s="75"/>
      <c r="AD37244" s="77"/>
    </row>
    <row r="37245" spans="16:30" ht="4.5" customHeight="1" x14ac:dyDescent="0.2">
      <c r="P37245" s="75"/>
      <c r="Q37245" s="75"/>
      <c r="W37245" s="75"/>
      <c r="AD37245" s="77"/>
    </row>
    <row r="37246" spans="16:30" ht="4.5" customHeight="1" x14ac:dyDescent="0.2">
      <c r="P37246" s="75"/>
      <c r="Q37246" s="75"/>
      <c r="W37246" s="75"/>
      <c r="AD37246" s="77"/>
    </row>
    <row r="37247" spans="16:30" ht="4.5" customHeight="1" x14ac:dyDescent="0.2">
      <c r="P37247" s="75"/>
      <c r="Q37247" s="75"/>
      <c r="W37247" s="75"/>
      <c r="AD37247" s="77"/>
    </row>
    <row r="37248" spans="16:30" ht="4.5" customHeight="1" x14ac:dyDescent="0.2">
      <c r="P37248" s="75"/>
      <c r="Q37248" s="75"/>
      <c r="W37248" s="75"/>
      <c r="AD37248" s="77"/>
    </row>
    <row r="37249" spans="16:30" ht="4.5" customHeight="1" x14ac:dyDescent="0.2">
      <c r="P37249" s="75"/>
      <c r="Q37249" s="75"/>
      <c r="W37249" s="75"/>
      <c r="AD37249" s="77"/>
    </row>
    <row r="37250" spans="16:30" ht="4.5" customHeight="1" x14ac:dyDescent="0.2">
      <c r="P37250" s="75"/>
      <c r="Q37250" s="75"/>
      <c r="W37250" s="75"/>
      <c r="AD37250" s="77"/>
    </row>
    <row r="37251" spans="16:30" ht="4.5" customHeight="1" x14ac:dyDescent="0.2">
      <c r="P37251" s="75"/>
      <c r="Q37251" s="75"/>
      <c r="W37251" s="75"/>
      <c r="AD37251" s="77"/>
    </row>
    <row r="37252" spans="16:30" ht="4.5" customHeight="1" x14ac:dyDescent="0.2">
      <c r="P37252" s="75"/>
      <c r="Q37252" s="75"/>
      <c r="W37252" s="75"/>
      <c r="AD37252" s="77"/>
    </row>
    <row r="37253" spans="16:30" ht="4.5" customHeight="1" x14ac:dyDescent="0.2">
      <c r="P37253" s="75"/>
      <c r="Q37253" s="75"/>
      <c r="W37253" s="75"/>
      <c r="AD37253" s="77"/>
    </row>
    <row r="37254" spans="16:30" ht="4.5" customHeight="1" x14ac:dyDescent="0.2">
      <c r="P37254" s="75"/>
      <c r="Q37254" s="75"/>
      <c r="W37254" s="75"/>
      <c r="AD37254" s="77"/>
    </row>
    <row r="37255" spans="16:30" ht="4.5" customHeight="1" x14ac:dyDescent="0.2">
      <c r="P37255" s="75"/>
      <c r="Q37255" s="75"/>
      <c r="W37255" s="75"/>
      <c r="AD37255" s="77"/>
    </row>
    <row r="37256" spans="16:30" ht="4.5" customHeight="1" x14ac:dyDescent="0.2">
      <c r="P37256" s="75"/>
      <c r="Q37256" s="75"/>
      <c r="W37256" s="75"/>
      <c r="AD37256" s="77"/>
    </row>
    <row r="37257" spans="16:30" ht="4.5" customHeight="1" x14ac:dyDescent="0.2">
      <c r="P37257" s="75"/>
      <c r="Q37257" s="75"/>
      <c r="W37257" s="75"/>
      <c r="AD37257" s="77"/>
    </row>
    <row r="37258" spans="16:30" ht="4.5" customHeight="1" x14ac:dyDescent="0.2">
      <c r="P37258" s="75"/>
      <c r="Q37258" s="75"/>
      <c r="W37258" s="75"/>
      <c r="AD37258" s="77"/>
    </row>
    <row r="37259" spans="16:30" ht="4.5" customHeight="1" x14ac:dyDescent="0.2">
      <c r="P37259" s="75"/>
      <c r="Q37259" s="75"/>
      <c r="W37259" s="75"/>
      <c r="AD37259" s="77"/>
    </row>
    <row r="37260" spans="16:30" ht="4.5" customHeight="1" x14ac:dyDescent="0.2">
      <c r="P37260" s="75"/>
      <c r="Q37260" s="75"/>
      <c r="W37260" s="75"/>
      <c r="AD37260" s="77"/>
    </row>
    <row r="37261" spans="16:30" ht="4.5" customHeight="1" x14ac:dyDescent="0.2">
      <c r="P37261" s="75"/>
      <c r="Q37261" s="75"/>
      <c r="W37261" s="75"/>
      <c r="AD37261" s="77"/>
    </row>
    <row r="37262" spans="16:30" ht="4.5" customHeight="1" x14ac:dyDescent="0.2">
      <c r="P37262" s="75"/>
      <c r="Q37262" s="75"/>
      <c r="W37262" s="75"/>
      <c r="AD37262" s="77"/>
    </row>
    <row r="37263" spans="16:30" ht="4.5" customHeight="1" x14ac:dyDescent="0.2">
      <c r="P37263" s="75"/>
      <c r="Q37263" s="75"/>
      <c r="W37263" s="75"/>
      <c r="AD37263" s="77"/>
    </row>
    <row r="37264" spans="16:30" ht="4.5" customHeight="1" x14ac:dyDescent="0.2">
      <c r="P37264" s="75"/>
      <c r="Q37264" s="75"/>
      <c r="W37264" s="75"/>
      <c r="AD37264" s="77"/>
    </row>
    <row r="37265" spans="16:30" ht="4.5" customHeight="1" x14ac:dyDescent="0.2">
      <c r="P37265" s="75"/>
      <c r="Q37265" s="75"/>
      <c r="W37265" s="75"/>
      <c r="AD37265" s="77"/>
    </row>
    <row r="37266" spans="16:30" ht="4.5" customHeight="1" x14ac:dyDescent="0.2">
      <c r="P37266" s="75"/>
      <c r="Q37266" s="75"/>
      <c r="W37266" s="75"/>
      <c r="AD37266" s="77"/>
    </row>
    <row r="37267" spans="16:30" ht="4.5" customHeight="1" x14ac:dyDescent="0.2">
      <c r="P37267" s="75"/>
      <c r="Q37267" s="75"/>
      <c r="W37267" s="75"/>
      <c r="AD37267" s="77"/>
    </row>
    <row r="37268" spans="16:30" ht="4.5" customHeight="1" x14ac:dyDescent="0.2">
      <c r="P37268" s="75"/>
      <c r="Q37268" s="75"/>
      <c r="W37268" s="75"/>
      <c r="AD37268" s="77"/>
    </row>
    <row r="37269" spans="16:30" ht="4.5" customHeight="1" x14ac:dyDescent="0.2">
      <c r="P37269" s="75"/>
      <c r="Q37269" s="75"/>
      <c r="W37269" s="75"/>
      <c r="AD37269" s="77"/>
    </row>
    <row r="37270" spans="16:30" ht="4.5" customHeight="1" x14ac:dyDescent="0.2">
      <c r="P37270" s="75"/>
      <c r="Q37270" s="75"/>
      <c r="W37270" s="75"/>
      <c r="AD37270" s="77"/>
    </row>
    <row r="37271" spans="16:30" ht="4.5" customHeight="1" x14ac:dyDescent="0.2">
      <c r="P37271" s="75"/>
      <c r="Q37271" s="75"/>
      <c r="W37271" s="75"/>
      <c r="AD37271" s="77"/>
    </row>
    <row r="37272" spans="16:30" ht="4.5" customHeight="1" x14ac:dyDescent="0.2">
      <c r="P37272" s="75"/>
      <c r="Q37272" s="75"/>
      <c r="W37272" s="75"/>
      <c r="AD37272" s="77"/>
    </row>
    <row r="37273" spans="16:30" ht="4.5" customHeight="1" x14ac:dyDescent="0.2">
      <c r="P37273" s="75"/>
      <c r="Q37273" s="75"/>
      <c r="W37273" s="75"/>
      <c r="AD37273" s="77"/>
    </row>
    <row r="37274" spans="16:30" ht="4.5" customHeight="1" x14ac:dyDescent="0.2">
      <c r="P37274" s="75"/>
      <c r="Q37274" s="75"/>
      <c r="W37274" s="75"/>
      <c r="AD37274" s="77"/>
    </row>
    <row r="37275" spans="16:30" ht="4.5" customHeight="1" x14ac:dyDescent="0.2">
      <c r="P37275" s="75"/>
      <c r="Q37275" s="75"/>
      <c r="W37275" s="75"/>
      <c r="AD37275" s="77"/>
    </row>
    <row r="37276" spans="16:30" ht="4.5" customHeight="1" x14ac:dyDescent="0.2">
      <c r="P37276" s="75"/>
      <c r="Q37276" s="75"/>
      <c r="W37276" s="75"/>
      <c r="AD37276" s="77"/>
    </row>
    <row r="37277" spans="16:30" ht="4.5" customHeight="1" x14ac:dyDescent="0.2">
      <c r="P37277" s="75"/>
      <c r="Q37277" s="75"/>
      <c r="W37277" s="75"/>
      <c r="AD37277" s="77"/>
    </row>
    <row r="37278" spans="16:30" ht="4.5" customHeight="1" x14ac:dyDescent="0.2">
      <c r="P37278" s="75"/>
      <c r="Q37278" s="75"/>
      <c r="W37278" s="75"/>
      <c r="AD37278" s="77"/>
    </row>
    <row r="37279" spans="16:30" ht="4.5" customHeight="1" x14ac:dyDescent="0.2">
      <c r="P37279" s="75"/>
      <c r="Q37279" s="75"/>
      <c r="W37279" s="75"/>
      <c r="AD37279" s="77"/>
    </row>
    <row r="37280" spans="16:30" ht="4.5" customHeight="1" x14ac:dyDescent="0.2">
      <c r="P37280" s="75"/>
      <c r="Q37280" s="75"/>
      <c r="W37280" s="75"/>
      <c r="AD37280" s="77"/>
    </row>
    <row r="37281" spans="16:30" ht="4.5" customHeight="1" x14ac:dyDescent="0.2">
      <c r="P37281" s="75"/>
      <c r="Q37281" s="75"/>
      <c r="W37281" s="75"/>
      <c r="AD37281" s="77"/>
    </row>
    <row r="37282" spans="16:30" ht="4.5" customHeight="1" x14ac:dyDescent="0.2">
      <c r="P37282" s="75"/>
      <c r="Q37282" s="75"/>
      <c r="W37282" s="75"/>
      <c r="AD37282" s="77"/>
    </row>
    <row r="37283" spans="16:30" ht="4.5" customHeight="1" x14ac:dyDescent="0.2">
      <c r="P37283" s="75"/>
      <c r="Q37283" s="75"/>
      <c r="W37283" s="75"/>
      <c r="AD37283" s="77"/>
    </row>
    <row r="37284" spans="16:30" ht="4.5" customHeight="1" x14ac:dyDescent="0.2">
      <c r="P37284" s="75"/>
      <c r="Q37284" s="75"/>
      <c r="W37284" s="75"/>
      <c r="AD37284" s="77"/>
    </row>
    <row r="37285" spans="16:30" ht="4.5" customHeight="1" x14ac:dyDescent="0.2">
      <c r="P37285" s="75"/>
      <c r="Q37285" s="75"/>
      <c r="W37285" s="75"/>
      <c r="AD37285" s="77"/>
    </row>
    <row r="37286" spans="16:30" ht="4.5" customHeight="1" x14ac:dyDescent="0.2">
      <c r="P37286" s="75"/>
      <c r="Q37286" s="75"/>
      <c r="W37286" s="75"/>
      <c r="AD37286" s="77"/>
    </row>
    <row r="37287" spans="16:30" ht="4.5" customHeight="1" x14ac:dyDescent="0.2">
      <c r="P37287" s="75"/>
      <c r="Q37287" s="75"/>
      <c r="W37287" s="75"/>
      <c r="AD37287" s="77"/>
    </row>
    <row r="37288" spans="16:30" ht="4.5" customHeight="1" x14ac:dyDescent="0.2">
      <c r="P37288" s="75"/>
      <c r="Q37288" s="75"/>
      <c r="W37288" s="75"/>
      <c r="AD37288" s="77"/>
    </row>
    <row r="37289" spans="16:30" ht="4.5" customHeight="1" x14ac:dyDescent="0.2">
      <c r="P37289" s="75"/>
      <c r="Q37289" s="75"/>
      <c r="W37289" s="75"/>
      <c r="AD37289" s="77"/>
    </row>
    <row r="37290" spans="16:30" ht="4.5" customHeight="1" x14ac:dyDescent="0.2">
      <c r="P37290" s="75"/>
      <c r="Q37290" s="75"/>
      <c r="W37290" s="75"/>
      <c r="AD37290" s="77"/>
    </row>
    <row r="37291" spans="16:30" ht="4.5" customHeight="1" x14ac:dyDescent="0.2">
      <c r="P37291" s="75"/>
      <c r="Q37291" s="75"/>
      <c r="W37291" s="75"/>
      <c r="AD37291" s="77"/>
    </row>
    <row r="37292" spans="16:30" ht="4.5" customHeight="1" x14ac:dyDescent="0.2">
      <c r="P37292" s="75"/>
      <c r="Q37292" s="75"/>
      <c r="W37292" s="75"/>
      <c r="AD37292" s="77"/>
    </row>
    <row r="37293" spans="16:30" ht="4.5" customHeight="1" x14ac:dyDescent="0.2">
      <c r="P37293" s="75"/>
      <c r="Q37293" s="75"/>
      <c r="W37293" s="75"/>
      <c r="AD37293" s="77"/>
    </row>
    <row r="37294" spans="16:30" ht="4.5" customHeight="1" x14ac:dyDescent="0.2">
      <c r="P37294" s="75"/>
      <c r="Q37294" s="75"/>
      <c r="W37294" s="75"/>
      <c r="AD37294" s="77"/>
    </row>
    <row r="37295" spans="16:30" ht="4.5" customHeight="1" x14ac:dyDescent="0.2">
      <c r="P37295" s="75"/>
      <c r="Q37295" s="75"/>
      <c r="W37295" s="75"/>
      <c r="AD37295" s="77"/>
    </row>
    <row r="37296" spans="16:30" ht="4.5" customHeight="1" x14ac:dyDescent="0.2">
      <c r="P37296" s="75"/>
      <c r="Q37296" s="75"/>
      <c r="W37296" s="75"/>
      <c r="AD37296" s="77"/>
    </row>
    <row r="37297" spans="16:30" ht="4.5" customHeight="1" x14ac:dyDescent="0.2">
      <c r="P37297" s="75"/>
      <c r="Q37297" s="75"/>
      <c r="W37297" s="75"/>
      <c r="AD37297" s="77"/>
    </row>
    <row r="37298" spans="16:30" ht="4.5" customHeight="1" x14ac:dyDescent="0.2">
      <c r="P37298" s="75"/>
      <c r="Q37298" s="75"/>
      <c r="W37298" s="75"/>
      <c r="AD37298" s="77"/>
    </row>
    <row r="37299" spans="16:30" ht="4.5" customHeight="1" x14ac:dyDescent="0.2">
      <c r="P37299" s="75"/>
      <c r="Q37299" s="75"/>
      <c r="W37299" s="75"/>
      <c r="AD37299" s="77"/>
    </row>
    <row r="37300" spans="16:30" ht="4.5" customHeight="1" x14ac:dyDescent="0.2">
      <c r="P37300" s="75"/>
      <c r="Q37300" s="75"/>
      <c r="W37300" s="75"/>
      <c r="AD37300" s="77"/>
    </row>
    <row r="37301" spans="16:30" ht="4.5" customHeight="1" x14ac:dyDescent="0.2">
      <c r="P37301" s="75"/>
      <c r="Q37301" s="75"/>
      <c r="W37301" s="75"/>
      <c r="AD37301" s="77"/>
    </row>
    <row r="37302" spans="16:30" ht="4.5" customHeight="1" x14ac:dyDescent="0.2">
      <c r="P37302" s="75"/>
      <c r="Q37302" s="75"/>
      <c r="W37302" s="75"/>
      <c r="AD37302" s="77"/>
    </row>
    <row r="37303" spans="16:30" ht="4.5" customHeight="1" x14ac:dyDescent="0.2">
      <c r="P37303" s="75"/>
      <c r="Q37303" s="75"/>
      <c r="W37303" s="75"/>
      <c r="AD37303" s="77"/>
    </row>
    <row r="37304" spans="16:30" ht="4.5" customHeight="1" x14ac:dyDescent="0.2">
      <c r="P37304" s="75"/>
      <c r="Q37304" s="75"/>
      <c r="W37304" s="75"/>
      <c r="AD37304" s="77"/>
    </row>
    <row r="37305" spans="16:30" ht="4.5" customHeight="1" x14ac:dyDescent="0.2">
      <c r="P37305" s="75"/>
      <c r="Q37305" s="75"/>
      <c r="W37305" s="75"/>
      <c r="AD37305" s="77"/>
    </row>
    <row r="37306" spans="16:30" ht="4.5" customHeight="1" x14ac:dyDescent="0.2">
      <c r="P37306" s="75"/>
      <c r="Q37306" s="75"/>
      <c r="W37306" s="75"/>
      <c r="AD37306" s="77"/>
    </row>
    <row r="37307" spans="16:30" ht="4.5" customHeight="1" x14ac:dyDescent="0.2">
      <c r="P37307" s="75"/>
      <c r="Q37307" s="75"/>
      <c r="W37307" s="75"/>
      <c r="AD37307" s="77"/>
    </row>
    <row r="37308" spans="16:30" ht="4.5" customHeight="1" x14ac:dyDescent="0.2">
      <c r="P37308" s="75"/>
      <c r="Q37308" s="75"/>
      <c r="W37308" s="75"/>
      <c r="AD37308" s="77"/>
    </row>
    <row r="37309" spans="16:30" ht="4.5" customHeight="1" x14ac:dyDescent="0.2">
      <c r="P37309" s="75"/>
      <c r="Q37309" s="75"/>
      <c r="W37309" s="75"/>
      <c r="AD37309" s="77"/>
    </row>
    <row r="37310" spans="16:30" ht="4.5" customHeight="1" x14ac:dyDescent="0.2">
      <c r="P37310" s="75"/>
      <c r="Q37310" s="75"/>
      <c r="W37310" s="75"/>
      <c r="AD37310" s="77"/>
    </row>
    <row r="37311" spans="16:30" ht="4.5" customHeight="1" x14ac:dyDescent="0.2">
      <c r="P37311" s="75"/>
      <c r="Q37311" s="75"/>
      <c r="W37311" s="75"/>
      <c r="AD37311" s="77"/>
    </row>
    <row r="37312" spans="16:30" ht="4.5" customHeight="1" x14ac:dyDescent="0.2">
      <c r="P37312" s="75"/>
      <c r="Q37312" s="75"/>
      <c r="W37312" s="75"/>
      <c r="AD37312" s="77"/>
    </row>
    <row r="37313" spans="16:30" ht="4.5" customHeight="1" x14ac:dyDescent="0.2">
      <c r="P37313" s="75"/>
      <c r="Q37313" s="75"/>
      <c r="W37313" s="75"/>
      <c r="AD37313" s="77"/>
    </row>
    <row r="37314" spans="16:30" ht="4.5" customHeight="1" x14ac:dyDescent="0.2">
      <c r="P37314" s="75"/>
      <c r="Q37314" s="75"/>
      <c r="W37314" s="75"/>
      <c r="AD37314" s="77"/>
    </row>
    <row r="37315" spans="16:30" ht="4.5" customHeight="1" x14ac:dyDescent="0.2">
      <c r="P37315" s="75"/>
      <c r="Q37315" s="75"/>
      <c r="W37315" s="75"/>
      <c r="AD37315" s="77"/>
    </row>
    <row r="37316" spans="16:30" ht="4.5" customHeight="1" x14ac:dyDescent="0.2">
      <c r="P37316" s="75"/>
      <c r="Q37316" s="75"/>
      <c r="W37316" s="75"/>
      <c r="AD37316" s="77"/>
    </row>
    <row r="37317" spans="16:30" ht="4.5" customHeight="1" x14ac:dyDescent="0.2">
      <c r="P37317" s="75"/>
      <c r="Q37317" s="75"/>
      <c r="W37317" s="75"/>
      <c r="AD37317" s="77"/>
    </row>
    <row r="37318" spans="16:30" ht="4.5" customHeight="1" x14ac:dyDescent="0.2">
      <c r="P37318" s="75"/>
      <c r="Q37318" s="75"/>
      <c r="W37318" s="75"/>
      <c r="AD37318" s="77"/>
    </row>
    <row r="37319" spans="16:30" ht="4.5" customHeight="1" x14ac:dyDescent="0.2">
      <c r="P37319" s="75"/>
      <c r="Q37319" s="75"/>
      <c r="W37319" s="75"/>
      <c r="AD37319" s="77"/>
    </row>
    <row r="37320" spans="16:30" ht="4.5" customHeight="1" x14ac:dyDescent="0.2">
      <c r="P37320" s="75"/>
      <c r="Q37320" s="75"/>
      <c r="W37320" s="75"/>
      <c r="AD37320" s="77"/>
    </row>
    <row r="37321" spans="16:30" ht="4.5" customHeight="1" x14ac:dyDescent="0.2">
      <c r="P37321" s="75"/>
      <c r="Q37321" s="75"/>
      <c r="W37321" s="75"/>
      <c r="AD37321" s="77"/>
    </row>
    <row r="37322" spans="16:30" ht="4.5" customHeight="1" x14ac:dyDescent="0.2">
      <c r="P37322" s="75"/>
      <c r="Q37322" s="75"/>
      <c r="W37322" s="75"/>
      <c r="AD37322" s="77"/>
    </row>
    <row r="37323" spans="16:30" ht="4.5" customHeight="1" x14ac:dyDescent="0.2">
      <c r="P37323" s="75"/>
      <c r="Q37323" s="75"/>
      <c r="W37323" s="75"/>
      <c r="AD37323" s="77"/>
    </row>
    <row r="37324" spans="16:30" ht="4.5" customHeight="1" x14ac:dyDescent="0.2">
      <c r="P37324" s="75"/>
      <c r="Q37324" s="75"/>
      <c r="W37324" s="75"/>
      <c r="AD37324" s="77"/>
    </row>
    <row r="37325" spans="16:30" ht="4.5" customHeight="1" x14ac:dyDescent="0.2">
      <c r="P37325" s="75"/>
      <c r="Q37325" s="75"/>
      <c r="W37325" s="75"/>
      <c r="AD37325" s="77"/>
    </row>
    <row r="37326" spans="16:30" ht="4.5" customHeight="1" x14ac:dyDescent="0.2">
      <c r="P37326" s="75"/>
      <c r="Q37326" s="75"/>
      <c r="W37326" s="75"/>
      <c r="AD37326" s="77"/>
    </row>
    <row r="37327" spans="16:30" ht="4.5" customHeight="1" x14ac:dyDescent="0.2">
      <c r="P37327" s="75"/>
      <c r="Q37327" s="75"/>
      <c r="W37327" s="75"/>
      <c r="AD37327" s="77"/>
    </row>
    <row r="37328" spans="16:30" ht="4.5" customHeight="1" x14ac:dyDescent="0.2">
      <c r="P37328" s="75"/>
      <c r="Q37328" s="75"/>
      <c r="W37328" s="75"/>
      <c r="AD37328" s="77"/>
    </row>
    <row r="37329" spans="16:30" ht="4.5" customHeight="1" x14ac:dyDescent="0.2">
      <c r="P37329" s="75"/>
      <c r="Q37329" s="75"/>
      <c r="W37329" s="75"/>
      <c r="AD37329" s="77"/>
    </row>
    <row r="37330" spans="16:30" ht="4.5" customHeight="1" x14ac:dyDescent="0.2">
      <c r="P37330" s="75"/>
      <c r="Q37330" s="75"/>
      <c r="W37330" s="75"/>
      <c r="AD37330" s="77"/>
    </row>
    <row r="37331" spans="16:30" ht="4.5" customHeight="1" x14ac:dyDescent="0.2">
      <c r="P37331" s="75"/>
      <c r="Q37331" s="75"/>
      <c r="W37331" s="75"/>
      <c r="AD37331" s="77"/>
    </row>
    <row r="37332" spans="16:30" ht="4.5" customHeight="1" x14ac:dyDescent="0.2">
      <c r="P37332" s="75"/>
      <c r="Q37332" s="75"/>
      <c r="W37332" s="75"/>
      <c r="AD37332" s="77"/>
    </row>
    <row r="37333" spans="16:30" ht="4.5" customHeight="1" x14ac:dyDescent="0.2">
      <c r="P37333" s="75"/>
      <c r="Q37333" s="75"/>
      <c r="W37333" s="75"/>
      <c r="AD37333" s="77"/>
    </row>
    <row r="37334" spans="16:30" ht="4.5" customHeight="1" x14ac:dyDescent="0.2">
      <c r="P37334" s="75"/>
      <c r="Q37334" s="75"/>
      <c r="W37334" s="75"/>
      <c r="AD37334" s="77"/>
    </row>
    <row r="37335" spans="16:30" ht="4.5" customHeight="1" x14ac:dyDescent="0.2">
      <c r="P37335" s="75"/>
      <c r="Q37335" s="75"/>
      <c r="W37335" s="75"/>
      <c r="AD37335" s="77"/>
    </row>
    <row r="37336" spans="16:30" ht="4.5" customHeight="1" x14ac:dyDescent="0.2">
      <c r="P37336" s="75"/>
      <c r="Q37336" s="75"/>
      <c r="W37336" s="75"/>
      <c r="AD37336" s="77"/>
    </row>
    <row r="37337" spans="16:30" ht="4.5" customHeight="1" x14ac:dyDescent="0.2">
      <c r="P37337" s="75"/>
      <c r="Q37337" s="75"/>
      <c r="W37337" s="75"/>
      <c r="AD37337" s="77"/>
    </row>
    <row r="37338" spans="16:30" ht="4.5" customHeight="1" x14ac:dyDescent="0.2">
      <c r="P37338" s="75"/>
      <c r="Q37338" s="75"/>
      <c r="W37338" s="75"/>
      <c r="AD37338" s="77"/>
    </row>
    <row r="37339" spans="16:30" ht="4.5" customHeight="1" x14ac:dyDescent="0.2">
      <c r="P37339" s="75"/>
      <c r="Q37339" s="75"/>
      <c r="W37339" s="75"/>
      <c r="AD37339" s="77"/>
    </row>
    <row r="37340" spans="16:30" ht="4.5" customHeight="1" x14ac:dyDescent="0.2">
      <c r="P37340" s="75"/>
      <c r="Q37340" s="75"/>
      <c r="W37340" s="75"/>
      <c r="AD37340" s="77"/>
    </row>
    <row r="37341" spans="16:30" ht="4.5" customHeight="1" x14ac:dyDescent="0.2">
      <c r="P37341" s="75"/>
      <c r="Q37341" s="75"/>
      <c r="W37341" s="75"/>
      <c r="AD37341" s="77"/>
    </row>
    <row r="37342" spans="16:30" ht="4.5" customHeight="1" x14ac:dyDescent="0.2">
      <c r="P37342" s="75"/>
      <c r="Q37342" s="75"/>
      <c r="W37342" s="75"/>
      <c r="AD37342" s="77"/>
    </row>
    <row r="37343" spans="16:30" ht="4.5" customHeight="1" x14ac:dyDescent="0.2">
      <c r="P37343" s="75"/>
      <c r="Q37343" s="75"/>
      <c r="W37343" s="75"/>
      <c r="AD37343" s="77"/>
    </row>
    <row r="37344" spans="16:30" ht="4.5" customHeight="1" x14ac:dyDescent="0.2">
      <c r="P37344" s="75"/>
      <c r="Q37344" s="75"/>
      <c r="W37344" s="75"/>
      <c r="AD37344" s="77"/>
    </row>
    <row r="37345" spans="16:30" ht="4.5" customHeight="1" x14ac:dyDescent="0.2">
      <c r="P37345" s="75"/>
      <c r="Q37345" s="75"/>
      <c r="W37345" s="75"/>
      <c r="AD37345" s="77"/>
    </row>
    <row r="37346" spans="16:30" ht="4.5" customHeight="1" x14ac:dyDescent="0.2">
      <c r="P37346" s="75"/>
      <c r="Q37346" s="75"/>
      <c r="W37346" s="75"/>
      <c r="AD37346" s="77"/>
    </row>
    <row r="37347" spans="16:30" ht="4.5" customHeight="1" x14ac:dyDescent="0.2">
      <c r="P37347" s="75"/>
      <c r="Q37347" s="75"/>
      <c r="W37347" s="75"/>
      <c r="AD37347" s="77"/>
    </row>
    <row r="37348" spans="16:30" ht="4.5" customHeight="1" x14ac:dyDescent="0.2">
      <c r="P37348" s="75"/>
      <c r="Q37348" s="75"/>
      <c r="W37348" s="75"/>
      <c r="AD37348" s="77"/>
    </row>
    <row r="37349" spans="16:30" ht="4.5" customHeight="1" x14ac:dyDescent="0.2">
      <c r="P37349" s="75"/>
      <c r="Q37349" s="75"/>
      <c r="W37349" s="75"/>
      <c r="AD37349" s="77"/>
    </row>
    <row r="37350" spans="16:30" ht="4.5" customHeight="1" x14ac:dyDescent="0.2">
      <c r="P37350" s="75"/>
      <c r="Q37350" s="75"/>
      <c r="W37350" s="75"/>
      <c r="AD37350" s="77"/>
    </row>
    <row r="37351" spans="16:30" ht="4.5" customHeight="1" x14ac:dyDescent="0.2">
      <c r="P37351" s="75"/>
      <c r="Q37351" s="75"/>
      <c r="W37351" s="75"/>
      <c r="AD37351" s="77"/>
    </row>
    <row r="37352" spans="16:30" ht="4.5" customHeight="1" x14ac:dyDescent="0.2">
      <c r="P37352" s="75"/>
      <c r="Q37352" s="75"/>
      <c r="W37352" s="75"/>
      <c r="AD37352" s="77"/>
    </row>
    <row r="37353" spans="16:30" ht="4.5" customHeight="1" x14ac:dyDescent="0.2">
      <c r="P37353" s="75"/>
      <c r="Q37353" s="75"/>
      <c r="W37353" s="75"/>
      <c r="AD37353" s="77"/>
    </row>
    <row r="37354" spans="16:30" ht="4.5" customHeight="1" x14ac:dyDescent="0.2">
      <c r="P37354" s="75"/>
      <c r="Q37354" s="75"/>
      <c r="W37354" s="75"/>
      <c r="AD37354" s="77"/>
    </row>
    <row r="37355" spans="16:30" ht="4.5" customHeight="1" x14ac:dyDescent="0.2">
      <c r="P37355" s="75"/>
      <c r="Q37355" s="75"/>
      <c r="W37355" s="75"/>
      <c r="AD37355" s="77"/>
    </row>
    <row r="37356" spans="16:30" ht="4.5" customHeight="1" x14ac:dyDescent="0.2">
      <c r="P37356" s="75"/>
      <c r="Q37356" s="75"/>
      <c r="W37356" s="75"/>
      <c r="AD37356" s="77"/>
    </row>
    <row r="37357" spans="16:30" ht="4.5" customHeight="1" x14ac:dyDescent="0.2">
      <c r="P37357" s="75"/>
      <c r="Q37357" s="75"/>
      <c r="W37357" s="75"/>
      <c r="AD37357" s="77"/>
    </row>
    <row r="37358" spans="16:30" ht="4.5" customHeight="1" x14ac:dyDescent="0.2">
      <c r="P37358" s="75"/>
      <c r="Q37358" s="75"/>
      <c r="W37358" s="75"/>
      <c r="AD37358" s="77"/>
    </row>
    <row r="37359" spans="16:30" ht="4.5" customHeight="1" x14ac:dyDescent="0.2">
      <c r="P37359" s="75"/>
      <c r="Q37359" s="75"/>
      <c r="W37359" s="75"/>
      <c r="AD37359" s="77"/>
    </row>
    <row r="37360" spans="16:30" ht="4.5" customHeight="1" x14ac:dyDescent="0.2">
      <c r="P37360" s="75"/>
      <c r="Q37360" s="75"/>
      <c r="W37360" s="75"/>
      <c r="AD37360" s="77"/>
    </row>
    <row r="37361" spans="16:30" ht="4.5" customHeight="1" x14ac:dyDescent="0.2">
      <c r="P37361" s="75"/>
      <c r="Q37361" s="75"/>
      <c r="W37361" s="75"/>
      <c r="AD37361" s="77"/>
    </row>
    <row r="37362" spans="16:30" ht="4.5" customHeight="1" x14ac:dyDescent="0.2">
      <c r="P37362" s="75"/>
      <c r="Q37362" s="75"/>
      <c r="W37362" s="75"/>
      <c r="AD37362" s="77"/>
    </row>
    <row r="37363" spans="16:30" ht="4.5" customHeight="1" x14ac:dyDescent="0.2">
      <c r="P37363" s="75"/>
      <c r="Q37363" s="75"/>
      <c r="W37363" s="75"/>
      <c r="AD37363" s="77"/>
    </row>
    <row r="37364" spans="16:30" ht="4.5" customHeight="1" x14ac:dyDescent="0.2">
      <c r="P37364" s="75"/>
      <c r="Q37364" s="75"/>
      <c r="W37364" s="75"/>
      <c r="AD37364" s="77"/>
    </row>
    <row r="37365" spans="16:30" ht="4.5" customHeight="1" x14ac:dyDescent="0.2">
      <c r="P37365" s="75"/>
      <c r="Q37365" s="75"/>
      <c r="W37365" s="75"/>
      <c r="AD37365" s="77"/>
    </row>
    <row r="37366" spans="16:30" ht="4.5" customHeight="1" x14ac:dyDescent="0.2">
      <c r="P37366" s="75"/>
      <c r="Q37366" s="75"/>
      <c r="W37366" s="75"/>
      <c r="AD37366" s="77"/>
    </row>
    <row r="37367" spans="16:30" ht="4.5" customHeight="1" x14ac:dyDescent="0.2">
      <c r="P37367" s="75"/>
      <c r="Q37367" s="75"/>
      <c r="W37367" s="75"/>
      <c r="AD37367" s="77"/>
    </row>
    <row r="37368" spans="16:30" ht="4.5" customHeight="1" x14ac:dyDescent="0.2">
      <c r="P37368" s="75"/>
      <c r="Q37368" s="75"/>
      <c r="W37368" s="75"/>
      <c r="AD37368" s="77"/>
    </row>
    <row r="37369" spans="16:30" ht="4.5" customHeight="1" x14ac:dyDescent="0.2">
      <c r="P37369" s="75"/>
      <c r="Q37369" s="75"/>
      <c r="W37369" s="75"/>
      <c r="AD37369" s="77"/>
    </row>
    <row r="37370" spans="16:30" ht="4.5" customHeight="1" x14ac:dyDescent="0.2">
      <c r="P37370" s="75"/>
      <c r="Q37370" s="75"/>
      <c r="W37370" s="75"/>
      <c r="AD37370" s="77"/>
    </row>
    <row r="37371" spans="16:30" ht="4.5" customHeight="1" x14ac:dyDescent="0.2">
      <c r="P37371" s="75"/>
      <c r="Q37371" s="75"/>
      <c r="W37371" s="75"/>
      <c r="AD37371" s="77"/>
    </row>
    <row r="37372" spans="16:30" ht="4.5" customHeight="1" x14ac:dyDescent="0.2">
      <c r="P37372" s="75"/>
      <c r="Q37372" s="75"/>
      <c r="W37372" s="75"/>
      <c r="AD37372" s="77"/>
    </row>
    <row r="37373" spans="16:30" ht="4.5" customHeight="1" x14ac:dyDescent="0.2">
      <c r="P37373" s="75"/>
      <c r="Q37373" s="75"/>
      <c r="W37373" s="75"/>
      <c r="AD37373" s="77"/>
    </row>
    <row r="37374" spans="16:30" ht="4.5" customHeight="1" x14ac:dyDescent="0.2">
      <c r="P37374" s="75"/>
      <c r="Q37374" s="75"/>
      <c r="W37374" s="75"/>
      <c r="AD37374" s="77"/>
    </row>
    <row r="37375" spans="16:30" ht="4.5" customHeight="1" x14ac:dyDescent="0.2">
      <c r="P37375" s="75"/>
      <c r="Q37375" s="75"/>
      <c r="W37375" s="75"/>
      <c r="AD37375" s="77"/>
    </row>
    <row r="37376" spans="16:30" ht="4.5" customHeight="1" x14ac:dyDescent="0.2">
      <c r="P37376" s="75"/>
      <c r="Q37376" s="75"/>
      <c r="W37376" s="75"/>
      <c r="AD37376" s="77"/>
    </row>
    <row r="37377" spans="16:30" ht="4.5" customHeight="1" x14ac:dyDescent="0.2">
      <c r="P37377" s="75"/>
      <c r="Q37377" s="75"/>
      <c r="W37377" s="75"/>
      <c r="AD37377" s="77"/>
    </row>
    <row r="37378" spans="16:30" ht="4.5" customHeight="1" x14ac:dyDescent="0.2">
      <c r="P37378" s="75"/>
      <c r="Q37378" s="75"/>
      <c r="W37378" s="75"/>
      <c r="AD37378" s="77"/>
    </row>
    <row r="37379" spans="16:30" ht="4.5" customHeight="1" x14ac:dyDescent="0.2">
      <c r="P37379" s="75"/>
      <c r="Q37379" s="75"/>
      <c r="W37379" s="75"/>
      <c r="AD37379" s="77"/>
    </row>
    <row r="37380" spans="16:30" ht="4.5" customHeight="1" x14ac:dyDescent="0.2">
      <c r="P37380" s="75"/>
      <c r="Q37380" s="75"/>
      <c r="W37380" s="75"/>
      <c r="AD37380" s="77"/>
    </row>
    <row r="37381" spans="16:30" ht="4.5" customHeight="1" x14ac:dyDescent="0.2">
      <c r="P37381" s="75"/>
      <c r="Q37381" s="75"/>
      <c r="W37381" s="75"/>
      <c r="AD37381" s="77"/>
    </row>
    <row r="37382" spans="16:30" ht="4.5" customHeight="1" x14ac:dyDescent="0.2">
      <c r="P37382" s="75"/>
      <c r="Q37382" s="75"/>
      <c r="W37382" s="75"/>
      <c r="AD37382" s="77"/>
    </row>
    <row r="37383" spans="16:30" ht="4.5" customHeight="1" x14ac:dyDescent="0.2">
      <c r="P37383" s="75"/>
      <c r="Q37383" s="75"/>
      <c r="W37383" s="75"/>
      <c r="AD37383" s="77"/>
    </row>
    <row r="37384" spans="16:30" ht="4.5" customHeight="1" x14ac:dyDescent="0.2">
      <c r="P37384" s="75"/>
      <c r="Q37384" s="75"/>
      <c r="W37384" s="75"/>
      <c r="AD37384" s="77"/>
    </row>
    <row r="37385" spans="16:30" ht="4.5" customHeight="1" x14ac:dyDescent="0.2">
      <c r="P37385" s="75"/>
      <c r="Q37385" s="75"/>
      <c r="W37385" s="75"/>
      <c r="AD37385" s="77"/>
    </row>
    <row r="37386" spans="16:30" ht="4.5" customHeight="1" x14ac:dyDescent="0.2">
      <c r="P37386" s="75"/>
      <c r="Q37386" s="75"/>
      <c r="W37386" s="75"/>
      <c r="AD37386" s="77"/>
    </row>
    <row r="37387" spans="16:30" ht="4.5" customHeight="1" x14ac:dyDescent="0.2">
      <c r="P37387" s="75"/>
      <c r="Q37387" s="75"/>
      <c r="W37387" s="75"/>
      <c r="AD37387" s="77"/>
    </row>
    <row r="37388" spans="16:30" ht="4.5" customHeight="1" x14ac:dyDescent="0.2">
      <c r="P37388" s="75"/>
      <c r="Q37388" s="75"/>
      <c r="W37388" s="75"/>
      <c r="AD37388" s="77"/>
    </row>
    <row r="37389" spans="16:30" ht="4.5" customHeight="1" x14ac:dyDescent="0.2">
      <c r="P37389" s="75"/>
      <c r="Q37389" s="75"/>
      <c r="W37389" s="75"/>
      <c r="AD37389" s="77"/>
    </row>
    <row r="37390" spans="16:30" ht="4.5" customHeight="1" x14ac:dyDescent="0.2">
      <c r="P37390" s="75"/>
      <c r="Q37390" s="75"/>
      <c r="W37390" s="75"/>
      <c r="AD37390" s="77"/>
    </row>
    <row r="37391" spans="16:30" ht="4.5" customHeight="1" x14ac:dyDescent="0.2">
      <c r="P37391" s="75"/>
      <c r="Q37391" s="75"/>
      <c r="W37391" s="75"/>
      <c r="AD37391" s="77"/>
    </row>
    <row r="37392" spans="16:30" ht="4.5" customHeight="1" x14ac:dyDescent="0.2">
      <c r="P37392" s="75"/>
      <c r="Q37392" s="75"/>
      <c r="W37392" s="75"/>
      <c r="AD37392" s="77"/>
    </row>
    <row r="37393" spans="16:30" ht="4.5" customHeight="1" x14ac:dyDescent="0.2">
      <c r="P37393" s="75"/>
      <c r="Q37393" s="75"/>
      <c r="W37393" s="75"/>
      <c r="AD37393" s="77"/>
    </row>
    <row r="37394" spans="16:30" ht="4.5" customHeight="1" x14ac:dyDescent="0.2">
      <c r="P37394" s="75"/>
      <c r="Q37394" s="75"/>
      <c r="W37394" s="75"/>
      <c r="AD37394" s="77"/>
    </row>
    <row r="37395" spans="16:30" ht="4.5" customHeight="1" x14ac:dyDescent="0.2">
      <c r="P37395" s="75"/>
      <c r="Q37395" s="75"/>
      <c r="W37395" s="75"/>
      <c r="AD37395" s="77"/>
    </row>
    <row r="37396" spans="16:30" ht="4.5" customHeight="1" x14ac:dyDescent="0.2">
      <c r="P37396" s="75"/>
      <c r="Q37396" s="75"/>
      <c r="W37396" s="75"/>
      <c r="AD37396" s="77"/>
    </row>
    <row r="37397" spans="16:30" ht="4.5" customHeight="1" x14ac:dyDescent="0.2">
      <c r="P37397" s="75"/>
      <c r="Q37397" s="75"/>
      <c r="W37397" s="75"/>
      <c r="AD37397" s="77"/>
    </row>
    <row r="37398" spans="16:30" ht="4.5" customHeight="1" x14ac:dyDescent="0.2">
      <c r="P37398" s="75"/>
      <c r="Q37398" s="75"/>
      <c r="W37398" s="75"/>
      <c r="AD37398" s="77"/>
    </row>
    <row r="37399" spans="16:30" ht="4.5" customHeight="1" x14ac:dyDescent="0.2">
      <c r="P37399" s="75"/>
      <c r="Q37399" s="75"/>
      <c r="W37399" s="75"/>
      <c r="AD37399" s="77"/>
    </row>
    <row r="37400" spans="16:30" ht="4.5" customHeight="1" x14ac:dyDescent="0.2">
      <c r="P37400" s="75"/>
      <c r="Q37400" s="75"/>
      <c r="W37400" s="75"/>
      <c r="AD37400" s="77"/>
    </row>
    <row r="37401" spans="16:30" ht="4.5" customHeight="1" x14ac:dyDescent="0.2">
      <c r="P37401" s="75"/>
      <c r="Q37401" s="75"/>
      <c r="W37401" s="75"/>
      <c r="AD37401" s="77"/>
    </row>
    <row r="37402" spans="16:30" ht="4.5" customHeight="1" x14ac:dyDescent="0.2">
      <c r="P37402" s="75"/>
      <c r="Q37402" s="75"/>
      <c r="W37402" s="75"/>
      <c r="AD37402" s="77"/>
    </row>
    <row r="37403" spans="16:30" ht="4.5" customHeight="1" x14ac:dyDescent="0.2">
      <c r="P37403" s="75"/>
      <c r="Q37403" s="75"/>
      <c r="W37403" s="75"/>
      <c r="AD37403" s="77"/>
    </row>
    <row r="37404" spans="16:30" ht="4.5" customHeight="1" x14ac:dyDescent="0.2">
      <c r="P37404" s="75"/>
      <c r="Q37404" s="75"/>
      <c r="W37404" s="75"/>
      <c r="AD37404" s="77"/>
    </row>
    <row r="37405" spans="16:30" ht="4.5" customHeight="1" x14ac:dyDescent="0.2">
      <c r="P37405" s="75"/>
      <c r="Q37405" s="75"/>
      <c r="W37405" s="75"/>
      <c r="AD37405" s="77"/>
    </row>
    <row r="37406" spans="16:30" ht="4.5" customHeight="1" x14ac:dyDescent="0.2">
      <c r="P37406" s="75"/>
      <c r="Q37406" s="75"/>
      <c r="W37406" s="75"/>
      <c r="AD37406" s="77"/>
    </row>
    <row r="37407" spans="16:30" ht="4.5" customHeight="1" x14ac:dyDescent="0.2">
      <c r="P37407" s="75"/>
      <c r="Q37407" s="75"/>
      <c r="W37407" s="75"/>
      <c r="AD37407" s="77"/>
    </row>
    <row r="37408" spans="16:30" ht="4.5" customHeight="1" x14ac:dyDescent="0.2">
      <c r="P37408" s="75"/>
      <c r="Q37408" s="75"/>
      <c r="W37408" s="75"/>
      <c r="AD37408" s="77"/>
    </row>
    <row r="37409" spans="16:30" ht="4.5" customHeight="1" x14ac:dyDescent="0.2">
      <c r="P37409" s="75"/>
      <c r="Q37409" s="75"/>
      <c r="W37409" s="75"/>
      <c r="AD37409" s="77"/>
    </row>
    <row r="37410" spans="16:30" ht="4.5" customHeight="1" x14ac:dyDescent="0.2">
      <c r="P37410" s="75"/>
      <c r="Q37410" s="75"/>
      <c r="W37410" s="75"/>
      <c r="AD37410" s="77"/>
    </row>
    <row r="37411" spans="16:30" ht="4.5" customHeight="1" x14ac:dyDescent="0.2">
      <c r="P37411" s="75"/>
      <c r="Q37411" s="75"/>
      <c r="W37411" s="75"/>
      <c r="AD37411" s="77"/>
    </row>
    <row r="37412" spans="16:30" ht="4.5" customHeight="1" x14ac:dyDescent="0.2">
      <c r="P37412" s="75"/>
      <c r="Q37412" s="75"/>
      <c r="W37412" s="75"/>
      <c r="AD37412" s="77"/>
    </row>
    <row r="37413" spans="16:30" ht="4.5" customHeight="1" x14ac:dyDescent="0.2">
      <c r="P37413" s="75"/>
      <c r="Q37413" s="75"/>
      <c r="W37413" s="75"/>
      <c r="AD37413" s="77"/>
    </row>
    <row r="37414" spans="16:30" ht="4.5" customHeight="1" x14ac:dyDescent="0.2">
      <c r="P37414" s="75"/>
      <c r="Q37414" s="75"/>
      <c r="W37414" s="75"/>
      <c r="AD37414" s="77"/>
    </row>
    <row r="37415" spans="16:30" ht="4.5" customHeight="1" x14ac:dyDescent="0.2">
      <c r="P37415" s="75"/>
      <c r="Q37415" s="75"/>
      <c r="W37415" s="75"/>
      <c r="AD37415" s="77"/>
    </row>
    <row r="37416" spans="16:30" ht="4.5" customHeight="1" x14ac:dyDescent="0.2">
      <c r="P37416" s="75"/>
      <c r="Q37416" s="75"/>
      <c r="W37416" s="75"/>
      <c r="AD37416" s="77"/>
    </row>
    <row r="37417" spans="16:30" ht="4.5" customHeight="1" x14ac:dyDescent="0.2">
      <c r="P37417" s="75"/>
      <c r="Q37417" s="75"/>
      <c r="W37417" s="75"/>
      <c r="AD37417" s="77"/>
    </row>
    <row r="37418" spans="16:30" ht="4.5" customHeight="1" x14ac:dyDescent="0.2">
      <c r="P37418" s="75"/>
      <c r="Q37418" s="75"/>
      <c r="W37418" s="75"/>
      <c r="AD37418" s="77"/>
    </row>
    <row r="37419" spans="16:30" ht="4.5" customHeight="1" x14ac:dyDescent="0.2">
      <c r="P37419" s="75"/>
      <c r="Q37419" s="75"/>
      <c r="W37419" s="75"/>
      <c r="AD37419" s="77"/>
    </row>
    <row r="37420" spans="16:30" ht="4.5" customHeight="1" x14ac:dyDescent="0.2">
      <c r="P37420" s="75"/>
      <c r="Q37420" s="75"/>
      <c r="W37420" s="75"/>
      <c r="AD37420" s="77"/>
    </row>
    <row r="37421" spans="16:30" ht="4.5" customHeight="1" x14ac:dyDescent="0.2">
      <c r="P37421" s="75"/>
      <c r="Q37421" s="75"/>
      <c r="W37421" s="75"/>
      <c r="AD37421" s="77"/>
    </row>
    <row r="37422" spans="16:30" ht="4.5" customHeight="1" x14ac:dyDescent="0.2">
      <c r="P37422" s="75"/>
      <c r="Q37422" s="75"/>
      <c r="W37422" s="75"/>
      <c r="AD37422" s="77"/>
    </row>
    <row r="37423" spans="16:30" ht="4.5" customHeight="1" x14ac:dyDescent="0.2">
      <c r="P37423" s="75"/>
      <c r="Q37423" s="75"/>
      <c r="W37423" s="75"/>
      <c r="AD37423" s="77"/>
    </row>
    <row r="37424" spans="16:30" ht="4.5" customHeight="1" x14ac:dyDescent="0.2">
      <c r="P37424" s="75"/>
      <c r="Q37424" s="75"/>
      <c r="W37424" s="75"/>
      <c r="AD37424" s="77"/>
    </row>
    <row r="37425" spans="16:30" ht="4.5" customHeight="1" x14ac:dyDescent="0.2">
      <c r="P37425" s="75"/>
      <c r="Q37425" s="75"/>
      <c r="W37425" s="75"/>
      <c r="AD37425" s="77"/>
    </row>
    <row r="37426" spans="16:30" ht="4.5" customHeight="1" x14ac:dyDescent="0.2">
      <c r="P37426" s="75"/>
      <c r="Q37426" s="75"/>
      <c r="W37426" s="75"/>
      <c r="AD37426" s="77"/>
    </row>
    <row r="37427" spans="16:30" ht="4.5" customHeight="1" x14ac:dyDescent="0.2">
      <c r="P37427" s="75"/>
      <c r="Q37427" s="75"/>
      <c r="W37427" s="75"/>
      <c r="AD37427" s="77"/>
    </row>
    <row r="37428" spans="16:30" ht="4.5" customHeight="1" x14ac:dyDescent="0.2">
      <c r="P37428" s="75"/>
      <c r="Q37428" s="75"/>
      <c r="W37428" s="75"/>
      <c r="AD37428" s="77"/>
    </row>
    <row r="37429" spans="16:30" ht="4.5" customHeight="1" x14ac:dyDescent="0.2">
      <c r="P37429" s="75"/>
      <c r="Q37429" s="75"/>
      <c r="W37429" s="75"/>
      <c r="AD37429" s="77"/>
    </row>
    <row r="37430" spans="16:30" ht="4.5" customHeight="1" x14ac:dyDescent="0.2">
      <c r="P37430" s="75"/>
      <c r="Q37430" s="75"/>
      <c r="W37430" s="75"/>
      <c r="AD37430" s="77"/>
    </row>
    <row r="37431" spans="16:30" ht="4.5" customHeight="1" x14ac:dyDescent="0.2">
      <c r="P37431" s="75"/>
      <c r="Q37431" s="75"/>
      <c r="W37431" s="75"/>
      <c r="AD37431" s="77"/>
    </row>
    <row r="37432" spans="16:30" ht="4.5" customHeight="1" x14ac:dyDescent="0.2">
      <c r="P37432" s="75"/>
      <c r="Q37432" s="75"/>
      <c r="W37432" s="75"/>
      <c r="AD37432" s="77"/>
    </row>
    <row r="37433" spans="16:30" ht="4.5" customHeight="1" x14ac:dyDescent="0.2">
      <c r="P37433" s="75"/>
      <c r="Q37433" s="75"/>
      <c r="W37433" s="75"/>
      <c r="AD37433" s="77"/>
    </row>
    <row r="37434" spans="16:30" ht="4.5" customHeight="1" x14ac:dyDescent="0.2">
      <c r="P37434" s="75"/>
      <c r="Q37434" s="75"/>
      <c r="W37434" s="75"/>
      <c r="AD37434" s="77"/>
    </row>
    <row r="37435" spans="16:30" ht="4.5" customHeight="1" x14ac:dyDescent="0.2">
      <c r="P37435" s="75"/>
      <c r="Q37435" s="75"/>
      <c r="W37435" s="75"/>
      <c r="AD37435" s="77"/>
    </row>
    <row r="37436" spans="16:30" ht="4.5" customHeight="1" x14ac:dyDescent="0.2">
      <c r="P37436" s="75"/>
      <c r="Q37436" s="75"/>
      <c r="W37436" s="75"/>
      <c r="AD37436" s="77"/>
    </row>
    <row r="37437" spans="16:30" ht="4.5" customHeight="1" x14ac:dyDescent="0.2">
      <c r="P37437" s="75"/>
      <c r="Q37437" s="75"/>
      <c r="W37437" s="75"/>
      <c r="AD37437" s="77"/>
    </row>
    <row r="37438" spans="16:30" ht="4.5" customHeight="1" x14ac:dyDescent="0.2">
      <c r="P37438" s="75"/>
      <c r="Q37438" s="75"/>
      <c r="W37438" s="75"/>
      <c r="AD37438" s="77"/>
    </row>
    <row r="37439" spans="16:30" ht="4.5" customHeight="1" x14ac:dyDescent="0.2">
      <c r="P37439" s="75"/>
      <c r="Q37439" s="75"/>
      <c r="W37439" s="75"/>
      <c r="AD37439" s="77"/>
    </row>
    <row r="37440" spans="16:30" ht="4.5" customHeight="1" x14ac:dyDescent="0.2">
      <c r="P37440" s="75"/>
      <c r="Q37440" s="75"/>
      <c r="W37440" s="75"/>
      <c r="AD37440" s="77"/>
    </row>
    <row r="37441" spans="16:30" ht="4.5" customHeight="1" x14ac:dyDescent="0.2">
      <c r="P37441" s="75"/>
      <c r="Q37441" s="75"/>
      <c r="W37441" s="75"/>
      <c r="AD37441" s="77"/>
    </row>
    <row r="37442" spans="16:30" ht="4.5" customHeight="1" x14ac:dyDescent="0.2">
      <c r="P37442" s="75"/>
      <c r="Q37442" s="75"/>
      <c r="W37442" s="75"/>
      <c r="AD37442" s="77"/>
    </row>
    <row r="37443" spans="16:30" ht="4.5" customHeight="1" x14ac:dyDescent="0.2">
      <c r="P37443" s="75"/>
      <c r="Q37443" s="75"/>
      <c r="W37443" s="75"/>
      <c r="AD37443" s="77"/>
    </row>
    <row r="37444" spans="16:30" ht="4.5" customHeight="1" x14ac:dyDescent="0.2">
      <c r="P37444" s="75"/>
      <c r="Q37444" s="75"/>
      <c r="W37444" s="75"/>
      <c r="AD37444" s="77"/>
    </row>
    <row r="37445" spans="16:30" ht="4.5" customHeight="1" x14ac:dyDescent="0.2">
      <c r="P37445" s="75"/>
      <c r="Q37445" s="75"/>
      <c r="W37445" s="75"/>
      <c r="AD37445" s="77"/>
    </row>
    <row r="37446" spans="16:30" ht="4.5" customHeight="1" x14ac:dyDescent="0.2">
      <c r="P37446" s="75"/>
      <c r="Q37446" s="75"/>
      <c r="W37446" s="75"/>
      <c r="AD37446" s="77"/>
    </row>
    <row r="37447" spans="16:30" ht="4.5" customHeight="1" x14ac:dyDescent="0.2">
      <c r="P37447" s="75"/>
      <c r="Q37447" s="75"/>
      <c r="W37447" s="75"/>
      <c r="AD37447" s="77"/>
    </row>
    <row r="37448" spans="16:30" ht="4.5" customHeight="1" x14ac:dyDescent="0.2">
      <c r="P37448" s="75"/>
      <c r="Q37448" s="75"/>
      <c r="W37448" s="75"/>
      <c r="AD37448" s="77"/>
    </row>
    <row r="37449" spans="16:30" ht="4.5" customHeight="1" x14ac:dyDescent="0.2">
      <c r="P37449" s="75"/>
      <c r="Q37449" s="75"/>
      <c r="W37449" s="75"/>
      <c r="AD37449" s="77"/>
    </row>
    <row r="37450" spans="16:30" ht="4.5" customHeight="1" x14ac:dyDescent="0.2">
      <c r="P37450" s="75"/>
      <c r="Q37450" s="75"/>
      <c r="W37450" s="75"/>
      <c r="AD37450" s="77"/>
    </row>
    <row r="37451" spans="16:30" ht="4.5" customHeight="1" x14ac:dyDescent="0.2">
      <c r="P37451" s="75"/>
      <c r="Q37451" s="75"/>
      <c r="W37451" s="75"/>
      <c r="AD37451" s="77"/>
    </row>
    <row r="37452" spans="16:30" ht="4.5" customHeight="1" x14ac:dyDescent="0.2">
      <c r="P37452" s="75"/>
      <c r="Q37452" s="75"/>
      <c r="W37452" s="75"/>
      <c r="AD37452" s="77"/>
    </row>
    <row r="37453" spans="16:30" ht="4.5" customHeight="1" x14ac:dyDescent="0.2">
      <c r="P37453" s="75"/>
      <c r="Q37453" s="75"/>
      <c r="W37453" s="75"/>
      <c r="AD37453" s="77"/>
    </row>
    <row r="37454" spans="16:30" ht="4.5" customHeight="1" x14ac:dyDescent="0.2">
      <c r="P37454" s="75"/>
      <c r="Q37454" s="75"/>
      <c r="W37454" s="75"/>
      <c r="AD37454" s="77"/>
    </row>
    <row r="37455" spans="16:30" ht="4.5" customHeight="1" x14ac:dyDescent="0.2">
      <c r="P37455" s="75"/>
      <c r="Q37455" s="75"/>
      <c r="W37455" s="75"/>
      <c r="AD37455" s="77"/>
    </row>
    <row r="37456" spans="16:30" ht="4.5" customHeight="1" x14ac:dyDescent="0.2">
      <c r="P37456" s="75"/>
      <c r="Q37456" s="75"/>
      <c r="W37456" s="75"/>
      <c r="AD37456" s="77"/>
    </row>
    <row r="37457" spans="16:30" ht="4.5" customHeight="1" x14ac:dyDescent="0.2">
      <c r="P37457" s="75"/>
      <c r="Q37457" s="75"/>
      <c r="W37457" s="75"/>
      <c r="AD37457" s="77"/>
    </row>
    <row r="37458" spans="16:30" ht="4.5" customHeight="1" x14ac:dyDescent="0.2">
      <c r="P37458" s="75"/>
      <c r="Q37458" s="75"/>
      <c r="W37458" s="75"/>
      <c r="AD37458" s="77"/>
    </row>
    <row r="37459" spans="16:30" ht="4.5" customHeight="1" x14ac:dyDescent="0.2">
      <c r="P37459" s="75"/>
      <c r="Q37459" s="75"/>
      <c r="W37459" s="75"/>
      <c r="AD37459" s="77"/>
    </row>
    <row r="37460" spans="16:30" ht="4.5" customHeight="1" x14ac:dyDescent="0.2">
      <c r="P37460" s="75"/>
      <c r="Q37460" s="75"/>
      <c r="W37460" s="75"/>
      <c r="AD37460" s="77"/>
    </row>
    <row r="37461" spans="16:30" ht="4.5" customHeight="1" x14ac:dyDescent="0.2">
      <c r="P37461" s="75"/>
      <c r="Q37461" s="75"/>
      <c r="W37461" s="75"/>
      <c r="AD37461" s="77"/>
    </row>
    <row r="37462" spans="16:30" ht="4.5" customHeight="1" x14ac:dyDescent="0.2">
      <c r="P37462" s="75"/>
      <c r="Q37462" s="75"/>
      <c r="W37462" s="75"/>
      <c r="AD37462" s="77"/>
    </row>
    <row r="37463" spans="16:30" ht="4.5" customHeight="1" x14ac:dyDescent="0.2">
      <c r="P37463" s="75"/>
      <c r="Q37463" s="75"/>
      <c r="W37463" s="75"/>
      <c r="AD37463" s="77"/>
    </row>
    <row r="37464" spans="16:30" ht="4.5" customHeight="1" x14ac:dyDescent="0.2">
      <c r="P37464" s="75"/>
      <c r="Q37464" s="75"/>
      <c r="W37464" s="75"/>
      <c r="AD37464" s="77"/>
    </row>
    <row r="37465" spans="16:30" ht="4.5" customHeight="1" x14ac:dyDescent="0.2">
      <c r="P37465" s="75"/>
      <c r="Q37465" s="75"/>
      <c r="W37465" s="75"/>
      <c r="AD37465" s="77"/>
    </row>
    <row r="37466" spans="16:30" ht="4.5" customHeight="1" x14ac:dyDescent="0.2">
      <c r="P37466" s="75"/>
      <c r="Q37466" s="75"/>
      <c r="W37466" s="75"/>
      <c r="AD37466" s="77"/>
    </row>
    <row r="37467" spans="16:30" ht="4.5" customHeight="1" x14ac:dyDescent="0.2">
      <c r="P37467" s="75"/>
      <c r="Q37467" s="75"/>
      <c r="W37467" s="75"/>
      <c r="AD37467" s="77"/>
    </row>
    <row r="37468" spans="16:30" ht="4.5" customHeight="1" x14ac:dyDescent="0.2">
      <c r="P37468" s="75"/>
      <c r="Q37468" s="75"/>
      <c r="W37468" s="75"/>
      <c r="AD37468" s="77"/>
    </row>
    <row r="37469" spans="16:30" ht="4.5" customHeight="1" x14ac:dyDescent="0.2">
      <c r="P37469" s="75"/>
      <c r="Q37469" s="75"/>
      <c r="W37469" s="75"/>
      <c r="AD37469" s="77"/>
    </row>
    <row r="37470" spans="16:30" ht="4.5" customHeight="1" x14ac:dyDescent="0.2">
      <c r="P37470" s="75"/>
      <c r="Q37470" s="75"/>
      <c r="W37470" s="75"/>
      <c r="AD37470" s="77"/>
    </row>
    <row r="37471" spans="16:30" ht="4.5" customHeight="1" x14ac:dyDescent="0.2">
      <c r="P37471" s="75"/>
      <c r="Q37471" s="75"/>
      <c r="W37471" s="75"/>
      <c r="AD37471" s="77"/>
    </row>
    <row r="37472" spans="16:30" ht="4.5" customHeight="1" x14ac:dyDescent="0.2">
      <c r="P37472" s="75"/>
      <c r="Q37472" s="75"/>
      <c r="W37472" s="75"/>
      <c r="AD37472" s="77"/>
    </row>
    <row r="37473" spans="16:30" ht="4.5" customHeight="1" x14ac:dyDescent="0.2">
      <c r="P37473" s="75"/>
      <c r="Q37473" s="75"/>
      <c r="W37473" s="75"/>
      <c r="AD37473" s="77"/>
    </row>
    <row r="37474" spans="16:30" ht="4.5" customHeight="1" x14ac:dyDescent="0.2">
      <c r="P37474" s="75"/>
      <c r="Q37474" s="75"/>
      <c r="W37474" s="75"/>
      <c r="AD37474" s="77"/>
    </row>
    <row r="37475" spans="16:30" ht="4.5" customHeight="1" x14ac:dyDescent="0.2">
      <c r="P37475" s="75"/>
      <c r="Q37475" s="75"/>
      <c r="W37475" s="75"/>
      <c r="AD37475" s="77"/>
    </row>
    <row r="37476" spans="16:30" ht="4.5" customHeight="1" x14ac:dyDescent="0.2">
      <c r="P37476" s="75"/>
      <c r="Q37476" s="75"/>
      <c r="W37476" s="75"/>
      <c r="AD37476" s="77"/>
    </row>
    <row r="37477" spans="16:30" ht="4.5" customHeight="1" x14ac:dyDescent="0.2">
      <c r="P37477" s="75"/>
      <c r="Q37477" s="75"/>
      <c r="W37477" s="75"/>
      <c r="AD37477" s="77"/>
    </row>
    <row r="37478" spans="16:30" ht="4.5" customHeight="1" x14ac:dyDescent="0.2">
      <c r="P37478" s="75"/>
      <c r="Q37478" s="75"/>
      <c r="W37478" s="75"/>
      <c r="AD37478" s="77"/>
    </row>
    <row r="37479" spans="16:30" ht="4.5" customHeight="1" x14ac:dyDescent="0.2">
      <c r="P37479" s="75"/>
      <c r="Q37479" s="75"/>
      <c r="W37479" s="75"/>
      <c r="AD37479" s="77"/>
    </row>
    <row r="37480" spans="16:30" ht="4.5" customHeight="1" x14ac:dyDescent="0.2">
      <c r="P37480" s="75"/>
      <c r="Q37480" s="75"/>
      <c r="W37480" s="75"/>
      <c r="AD37480" s="77"/>
    </row>
    <row r="37481" spans="16:30" ht="4.5" customHeight="1" x14ac:dyDescent="0.2">
      <c r="P37481" s="75"/>
      <c r="Q37481" s="75"/>
      <c r="W37481" s="75"/>
      <c r="AD37481" s="77"/>
    </row>
    <row r="37482" spans="16:30" ht="4.5" customHeight="1" x14ac:dyDescent="0.2">
      <c r="P37482" s="75"/>
      <c r="Q37482" s="75"/>
      <c r="W37482" s="75"/>
      <c r="AD37482" s="77"/>
    </row>
    <row r="37483" spans="16:30" ht="4.5" customHeight="1" x14ac:dyDescent="0.2">
      <c r="P37483" s="75"/>
      <c r="Q37483" s="75"/>
      <c r="W37483" s="75"/>
      <c r="AD37483" s="77"/>
    </row>
    <row r="37484" spans="16:30" ht="4.5" customHeight="1" x14ac:dyDescent="0.2">
      <c r="P37484" s="75"/>
      <c r="Q37484" s="75"/>
      <c r="W37484" s="75"/>
      <c r="AD37484" s="77"/>
    </row>
    <row r="37485" spans="16:30" ht="4.5" customHeight="1" x14ac:dyDescent="0.2">
      <c r="P37485" s="75"/>
      <c r="Q37485" s="75"/>
      <c r="W37485" s="75"/>
      <c r="AD37485" s="77"/>
    </row>
    <row r="37486" spans="16:30" ht="4.5" customHeight="1" x14ac:dyDescent="0.2">
      <c r="P37486" s="75"/>
      <c r="Q37486" s="75"/>
      <c r="W37486" s="75"/>
      <c r="AD37486" s="77"/>
    </row>
    <row r="37487" spans="16:30" ht="4.5" customHeight="1" x14ac:dyDescent="0.2">
      <c r="P37487" s="75"/>
      <c r="Q37487" s="75"/>
      <c r="W37487" s="75"/>
      <c r="AD37487" s="77"/>
    </row>
    <row r="37488" spans="16:30" ht="4.5" customHeight="1" x14ac:dyDescent="0.2">
      <c r="P37488" s="75"/>
      <c r="Q37488" s="75"/>
      <c r="W37488" s="75"/>
      <c r="AD37488" s="77"/>
    </row>
    <row r="37489" spans="16:30" ht="4.5" customHeight="1" x14ac:dyDescent="0.2">
      <c r="P37489" s="75"/>
      <c r="Q37489" s="75"/>
      <c r="W37489" s="75"/>
      <c r="AD37489" s="77"/>
    </row>
    <row r="37490" spans="16:30" ht="4.5" customHeight="1" x14ac:dyDescent="0.2">
      <c r="P37490" s="75"/>
      <c r="Q37490" s="75"/>
      <c r="W37490" s="75"/>
      <c r="AD37490" s="77"/>
    </row>
    <row r="37491" spans="16:30" ht="4.5" customHeight="1" x14ac:dyDescent="0.2">
      <c r="P37491" s="75"/>
      <c r="Q37491" s="75"/>
      <c r="W37491" s="75"/>
      <c r="AD37491" s="77"/>
    </row>
    <row r="37492" spans="16:30" ht="4.5" customHeight="1" x14ac:dyDescent="0.2">
      <c r="P37492" s="75"/>
      <c r="Q37492" s="75"/>
      <c r="W37492" s="75"/>
      <c r="AD37492" s="77"/>
    </row>
    <row r="37493" spans="16:30" ht="4.5" customHeight="1" x14ac:dyDescent="0.2">
      <c r="P37493" s="75"/>
      <c r="Q37493" s="75"/>
      <c r="W37493" s="75"/>
      <c r="AD37493" s="77"/>
    </row>
    <row r="37494" spans="16:30" ht="4.5" customHeight="1" x14ac:dyDescent="0.2">
      <c r="P37494" s="75"/>
      <c r="Q37494" s="75"/>
      <c r="W37494" s="75"/>
      <c r="AD37494" s="77"/>
    </row>
    <row r="37495" spans="16:30" ht="4.5" customHeight="1" x14ac:dyDescent="0.2">
      <c r="P37495" s="75"/>
      <c r="Q37495" s="75"/>
      <c r="W37495" s="75"/>
      <c r="AD37495" s="77"/>
    </row>
    <row r="37496" spans="16:30" ht="4.5" customHeight="1" x14ac:dyDescent="0.2">
      <c r="P37496" s="75"/>
      <c r="Q37496" s="75"/>
      <c r="W37496" s="75"/>
      <c r="AD37496" s="77"/>
    </row>
    <row r="37497" spans="16:30" ht="4.5" customHeight="1" x14ac:dyDescent="0.2">
      <c r="P37497" s="75"/>
      <c r="Q37497" s="75"/>
      <c r="W37497" s="75"/>
      <c r="AD37497" s="77"/>
    </row>
    <row r="37498" spans="16:30" ht="4.5" customHeight="1" x14ac:dyDescent="0.2">
      <c r="P37498" s="75"/>
      <c r="Q37498" s="75"/>
      <c r="W37498" s="75"/>
      <c r="AD37498" s="77"/>
    </row>
    <row r="37499" spans="16:30" ht="4.5" customHeight="1" x14ac:dyDescent="0.2">
      <c r="P37499" s="75"/>
      <c r="Q37499" s="75"/>
      <c r="W37499" s="75"/>
      <c r="AD37499" s="77"/>
    </row>
    <row r="37500" spans="16:30" ht="4.5" customHeight="1" x14ac:dyDescent="0.2">
      <c r="P37500" s="75"/>
      <c r="Q37500" s="75"/>
      <c r="W37500" s="75"/>
      <c r="AD37500" s="77"/>
    </row>
    <row r="37501" spans="16:30" ht="4.5" customHeight="1" x14ac:dyDescent="0.2">
      <c r="P37501" s="75"/>
      <c r="Q37501" s="75"/>
      <c r="W37501" s="75"/>
      <c r="AD37501" s="77"/>
    </row>
    <row r="37502" spans="16:30" ht="4.5" customHeight="1" x14ac:dyDescent="0.2">
      <c r="P37502" s="75"/>
      <c r="Q37502" s="75"/>
      <c r="W37502" s="75"/>
      <c r="AD37502" s="77"/>
    </row>
    <row r="37503" spans="16:30" ht="4.5" customHeight="1" x14ac:dyDescent="0.2">
      <c r="P37503" s="75"/>
      <c r="Q37503" s="75"/>
      <c r="W37503" s="75"/>
      <c r="AD37503" s="77"/>
    </row>
    <row r="37504" spans="16:30" ht="4.5" customHeight="1" x14ac:dyDescent="0.2">
      <c r="P37504" s="75"/>
      <c r="Q37504" s="75"/>
      <c r="W37504" s="75"/>
      <c r="AD37504" s="77"/>
    </row>
    <row r="37505" spans="16:30" ht="4.5" customHeight="1" x14ac:dyDescent="0.2">
      <c r="P37505" s="75"/>
      <c r="Q37505" s="75"/>
      <c r="W37505" s="75"/>
      <c r="AD37505" s="77"/>
    </row>
    <row r="37506" spans="16:30" ht="4.5" customHeight="1" x14ac:dyDescent="0.2">
      <c r="P37506" s="75"/>
      <c r="Q37506" s="75"/>
      <c r="W37506" s="75"/>
      <c r="AD37506" s="77"/>
    </row>
    <row r="37507" spans="16:30" ht="4.5" customHeight="1" x14ac:dyDescent="0.2">
      <c r="P37507" s="75"/>
      <c r="Q37507" s="75"/>
      <c r="W37507" s="75"/>
      <c r="AD37507" s="77"/>
    </row>
    <row r="37508" spans="16:30" ht="4.5" customHeight="1" x14ac:dyDescent="0.2">
      <c r="P37508" s="75"/>
      <c r="Q37508" s="75"/>
      <c r="W37508" s="75"/>
      <c r="AD37508" s="77"/>
    </row>
    <row r="37509" spans="16:30" ht="4.5" customHeight="1" x14ac:dyDescent="0.2">
      <c r="P37509" s="75"/>
      <c r="Q37509" s="75"/>
      <c r="W37509" s="75"/>
      <c r="AD37509" s="77"/>
    </row>
    <row r="37510" spans="16:30" ht="4.5" customHeight="1" x14ac:dyDescent="0.2">
      <c r="P37510" s="75"/>
      <c r="Q37510" s="75"/>
      <c r="W37510" s="75"/>
      <c r="AD37510" s="77"/>
    </row>
    <row r="37511" spans="16:30" ht="4.5" customHeight="1" x14ac:dyDescent="0.2">
      <c r="P37511" s="75"/>
      <c r="Q37511" s="75"/>
      <c r="W37511" s="75"/>
      <c r="AD37511" s="77"/>
    </row>
    <row r="37512" spans="16:30" ht="4.5" customHeight="1" x14ac:dyDescent="0.2">
      <c r="P37512" s="75"/>
      <c r="Q37512" s="75"/>
      <c r="W37512" s="75"/>
      <c r="AD37512" s="77"/>
    </row>
    <row r="37513" spans="16:30" ht="4.5" customHeight="1" x14ac:dyDescent="0.2">
      <c r="P37513" s="75"/>
      <c r="Q37513" s="75"/>
      <c r="W37513" s="75"/>
      <c r="AD37513" s="77"/>
    </row>
    <row r="37514" spans="16:30" ht="4.5" customHeight="1" x14ac:dyDescent="0.2">
      <c r="P37514" s="75"/>
      <c r="Q37514" s="75"/>
      <c r="W37514" s="75"/>
      <c r="AD37514" s="77"/>
    </row>
    <row r="37515" spans="16:30" ht="4.5" customHeight="1" x14ac:dyDescent="0.2">
      <c r="P37515" s="75"/>
      <c r="Q37515" s="75"/>
      <c r="W37515" s="75"/>
      <c r="AD37515" s="77"/>
    </row>
    <row r="37516" spans="16:30" ht="4.5" customHeight="1" x14ac:dyDescent="0.2">
      <c r="P37516" s="75"/>
      <c r="Q37516" s="75"/>
      <c r="W37516" s="75"/>
      <c r="AD37516" s="77"/>
    </row>
    <row r="37517" spans="16:30" ht="4.5" customHeight="1" x14ac:dyDescent="0.2">
      <c r="P37517" s="75"/>
      <c r="Q37517" s="75"/>
      <c r="W37517" s="75"/>
      <c r="AD37517" s="77"/>
    </row>
    <row r="37518" spans="16:30" ht="4.5" customHeight="1" x14ac:dyDescent="0.2">
      <c r="P37518" s="75"/>
      <c r="Q37518" s="75"/>
      <c r="W37518" s="75"/>
      <c r="AD37518" s="77"/>
    </row>
    <row r="37519" spans="16:30" ht="4.5" customHeight="1" x14ac:dyDescent="0.2">
      <c r="P37519" s="75"/>
      <c r="Q37519" s="75"/>
      <c r="W37519" s="75"/>
      <c r="AD37519" s="77"/>
    </row>
    <row r="37520" spans="16:30" ht="4.5" customHeight="1" x14ac:dyDescent="0.2">
      <c r="P37520" s="75"/>
      <c r="Q37520" s="75"/>
      <c r="W37520" s="75"/>
      <c r="AD37520" s="77"/>
    </row>
    <row r="37521" spans="16:30" ht="4.5" customHeight="1" x14ac:dyDescent="0.2">
      <c r="P37521" s="75"/>
      <c r="Q37521" s="75"/>
      <c r="W37521" s="75"/>
      <c r="AD37521" s="77"/>
    </row>
    <row r="37522" spans="16:30" ht="4.5" customHeight="1" x14ac:dyDescent="0.2">
      <c r="P37522" s="75"/>
      <c r="Q37522" s="75"/>
      <c r="W37522" s="75"/>
      <c r="AD37522" s="77"/>
    </row>
    <row r="37523" spans="16:30" ht="4.5" customHeight="1" x14ac:dyDescent="0.2">
      <c r="P37523" s="75"/>
      <c r="Q37523" s="75"/>
      <c r="W37523" s="75"/>
      <c r="AD37523" s="77"/>
    </row>
    <row r="37524" spans="16:30" ht="4.5" customHeight="1" x14ac:dyDescent="0.2">
      <c r="P37524" s="75"/>
      <c r="Q37524" s="75"/>
      <c r="W37524" s="75"/>
      <c r="AD37524" s="77"/>
    </row>
    <row r="37525" spans="16:30" ht="4.5" customHeight="1" x14ac:dyDescent="0.2">
      <c r="P37525" s="75"/>
      <c r="Q37525" s="75"/>
      <c r="W37525" s="75"/>
      <c r="AD37525" s="77"/>
    </row>
    <row r="37526" spans="16:30" ht="4.5" customHeight="1" x14ac:dyDescent="0.2">
      <c r="P37526" s="75"/>
      <c r="Q37526" s="75"/>
      <c r="W37526" s="75"/>
      <c r="AD37526" s="77"/>
    </row>
    <row r="37527" spans="16:30" ht="4.5" customHeight="1" x14ac:dyDescent="0.2">
      <c r="P37527" s="75"/>
      <c r="Q37527" s="75"/>
      <c r="W37527" s="75"/>
      <c r="AD37527" s="77"/>
    </row>
    <row r="37528" spans="16:30" ht="4.5" customHeight="1" x14ac:dyDescent="0.2">
      <c r="P37528" s="75"/>
      <c r="Q37528" s="75"/>
      <c r="W37528" s="75"/>
      <c r="AD37528" s="77"/>
    </row>
    <row r="37529" spans="16:30" ht="4.5" customHeight="1" x14ac:dyDescent="0.2">
      <c r="P37529" s="75"/>
      <c r="Q37529" s="75"/>
      <c r="W37529" s="75"/>
      <c r="AD37529" s="77"/>
    </row>
    <row r="37530" spans="16:30" ht="4.5" customHeight="1" x14ac:dyDescent="0.2">
      <c r="P37530" s="75"/>
      <c r="Q37530" s="75"/>
      <c r="W37530" s="75"/>
      <c r="AD37530" s="77"/>
    </row>
    <row r="37531" spans="16:30" ht="4.5" customHeight="1" x14ac:dyDescent="0.2">
      <c r="P37531" s="75"/>
      <c r="Q37531" s="75"/>
      <c r="W37531" s="75"/>
      <c r="AD37531" s="77"/>
    </row>
    <row r="37532" spans="16:30" ht="4.5" customHeight="1" x14ac:dyDescent="0.2">
      <c r="P37532" s="75"/>
      <c r="Q37532" s="75"/>
      <c r="W37532" s="75"/>
      <c r="AD37532" s="77"/>
    </row>
    <row r="37533" spans="16:30" ht="4.5" customHeight="1" x14ac:dyDescent="0.2">
      <c r="P37533" s="75"/>
      <c r="Q37533" s="75"/>
      <c r="W37533" s="75"/>
      <c r="AD37533" s="77"/>
    </row>
    <row r="37534" spans="16:30" ht="4.5" customHeight="1" x14ac:dyDescent="0.2">
      <c r="P37534" s="75"/>
      <c r="Q37534" s="75"/>
      <c r="W37534" s="75"/>
      <c r="AD37534" s="77"/>
    </row>
    <row r="37535" spans="16:30" ht="4.5" customHeight="1" x14ac:dyDescent="0.2">
      <c r="P37535" s="75"/>
      <c r="Q37535" s="75"/>
      <c r="W37535" s="75"/>
      <c r="AD37535" s="77"/>
    </row>
    <row r="37536" spans="16:30" ht="4.5" customHeight="1" x14ac:dyDescent="0.2">
      <c r="P37536" s="75"/>
      <c r="Q37536" s="75"/>
      <c r="W37536" s="75"/>
      <c r="AD37536" s="77"/>
    </row>
    <row r="37537" spans="16:30" ht="4.5" customHeight="1" x14ac:dyDescent="0.2">
      <c r="P37537" s="75"/>
      <c r="Q37537" s="75"/>
      <c r="W37537" s="75"/>
      <c r="AD37537" s="77"/>
    </row>
    <row r="37538" spans="16:30" ht="4.5" customHeight="1" x14ac:dyDescent="0.2">
      <c r="P37538" s="75"/>
      <c r="Q37538" s="75"/>
      <c r="W37538" s="75"/>
      <c r="AD37538" s="77"/>
    </row>
    <row r="37539" spans="16:30" ht="4.5" customHeight="1" x14ac:dyDescent="0.2">
      <c r="P37539" s="75"/>
      <c r="Q37539" s="75"/>
      <c r="W37539" s="75"/>
      <c r="AD37539" s="77"/>
    </row>
    <row r="37540" spans="16:30" ht="4.5" customHeight="1" x14ac:dyDescent="0.2">
      <c r="P37540" s="75"/>
      <c r="Q37540" s="75"/>
      <c r="W37540" s="75"/>
      <c r="AD37540" s="77"/>
    </row>
    <row r="37541" spans="16:30" ht="4.5" customHeight="1" x14ac:dyDescent="0.2">
      <c r="P37541" s="75"/>
      <c r="Q37541" s="75"/>
      <c r="W37541" s="75"/>
      <c r="AD37541" s="77"/>
    </row>
    <row r="37542" spans="16:30" ht="4.5" customHeight="1" x14ac:dyDescent="0.2">
      <c r="P37542" s="75"/>
      <c r="Q37542" s="75"/>
      <c r="W37542" s="75"/>
      <c r="AD37542" s="77"/>
    </row>
    <row r="37543" spans="16:30" ht="4.5" customHeight="1" x14ac:dyDescent="0.2">
      <c r="P37543" s="75"/>
      <c r="Q37543" s="75"/>
      <c r="W37543" s="75"/>
      <c r="AD37543" s="77"/>
    </row>
    <row r="37544" spans="16:30" ht="4.5" customHeight="1" x14ac:dyDescent="0.2">
      <c r="P37544" s="75"/>
      <c r="Q37544" s="75"/>
      <c r="W37544" s="75"/>
      <c r="AD37544" s="77"/>
    </row>
    <row r="37545" spans="16:30" ht="4.5" customHeight="1" x14ac:dyDescent="0.2">
      <c r="P37545" s="75"/>
      <c r="Q37545" s="75"/>
      <c r="W37545" s="75"/>
      <c r="AD37545" s="77"/>
    </row>
    <row r="37546" spans="16:30" ht="4.5" customHeight="1" x14ac:dyDescent="0.2">
      <c r="P37546" s="75"/>
      <c r="Q37546" s="75"/>
      <c r="W37546" s="75"/>
      <c r="AD37546" s="77"/>
    </row>
    <row r="37547" spans="16:30" ht="4.5" customHeight="1" x14ac:dyDescent="0.2">
      <c r="P37547" s="75"/>
      <c r="Q37547" s="75"/>
      <c r="W37547" s="75"/>
      <c r="AD37547" s="77"/>
    </row>
    <row r="37548" spans="16:30" ht="4.5" customHeight="1" x14ac:dyDescent="0.2">
      <c r="P37548" s="75"/>
      <c r="Q37548" s="75"/>
      <c r="W37548" s="75"/>
      <c r="AD37548" s="77"/>
    </row>
    <row r="37549" spans="16:30" ht="4.5" customHeight="1" x14ac:dyDescent="0.2">
      <c r="P37549" s="75"/>
      <c r="Q37549" s="75"/>
      <c r="W37549" s="75"/>
      <c r="AD37549" s="77"/>
    </row>
    <row r="37550" spans="16:30" ht="4.5" customHeight="1" x14ac:dyDescent="0.2">
      <c r="P37550" s="75"/>
      <c r="Q37550" s="75"/>
      <c r="W37550" s="75"/>
      <c r="AD37550" s="77"/>
    </row>
    <row r="37551" spans="16:30" ht="4.5" customHeight="1" x14ac:dyDescent="0.2">
      <c r="P37551" s="75"/>
      <c r="Q37551" s="75"/>
      <c r="W37551" s="75"/>
      <c r="AD37551" s="77"/>
    </row>
    <row r="37552" spans="16:30" ht="4.5" customHeight="1" x14ac:dyDescent="0.2">
      <c r="P37552" s="75"/>
      <c r="Q37552" s="75"/>
      <c r="W37552" s="75"/>
      <c r="AD37552" s="77"/>
    </row>
    <row r="37553" spans="16:30" ht="4.5" customHeight="1" x14ac:dyDescent="0.2">
      <c r="P37553" s="75"/>
      <c r="Q37553" s="75"/>
      <c r="W37553" s="75"/>
      <c r="AD37553" s="77"/>
    </row>
    <row r="37554" spans="16:30" ht="4.5" customHeight="1" x14ac:dyDescent="0.2">
      <c r="P37554" s="75"/>
      <c r="Q37554" s="75"/>
      <c r="W37554" s="75"/>
      <c r="AD37554" s="77"/>
    </row>
    <row r="37555" spans="16:30" ht="4.5" customHeight="1" x14ac:dyDescent="0.2">
      <c r="P37555" s="75"/>
      <c r="Q37555" s="75"/>
      <c r="W37555" s="75"/>
      <c r="AD37555" s="77"/>
    </row>
    <row r="37556" spans="16:30" ht="4.5" customHeight="1" x14ac:dyDescent="0.2">
      <c r="P37556" s="75"/>
      <c r="Q37556" s="75"/>
      <c r="W37556" s="75"/>
      <c r="AD37556" s="77"/>
    </row>
    <row r="37557" spans="16:30" ht="4.5" customHeight="1" x14ac:dyDescent="0.2">
      <c r="P37557" s="75"/>
      <c r="Q37557" s="75"/>
      <c r="W37557" s="75"/>
      <c r="AD37557" s="77"/>
    </row>
    <row r="37558" spans="16:30" ht="4.5" customHeight="1" x14ac:dyDescent="0.2">
      <c r="P37558" s="75"/>
      <c r="Q37558" s="75"/>
      <c r="W37558" s="75"/>
      <c r="AD37558" s="77"/>
    </row>
    <row r="37559" spans="16:30" ht="4.5" customHeight="1" x14ac:dyDescent="0.2">
      <c r="P37559" s="75"/>
      <c r="Q37559" s="75"/>
      <c r="W37559" s="75"/>
      <c r="AD37559" s="77"/>
    </row>
    <row r="37560" spans="16:30" ht="4.5" customHeight="1" x14ac:dyDescent="0.2">
      <c r="P37560" s="75"/>
      <c r="Q37560" s="75"/>
      <c r="W37560" s="75"/>
      <c r="AD37560" s="77"/>
    </row>
    <row r="37561" spans="16:30" ht="4.5" customHeight="1" x14ac:dyDescent="0.2">
      <c r="P37561" s="75"/>
      <c r="Q37561" s="75"/>
      <c r="W37561" s="75"/>
      <c r="AD37561" s="77"/>
    </row>
    <row r="37562" spans="16:30" ht="4.5" customHeight="1" x14ac:dyDescent="0.2">
      <c r="P37562" s="75"/>
      <c r="Q37562" s="75"/>
      <c r="W37562" s="75"/>
      <c r="AD37562" s="77"/>
    </row>
    <row r="37563" spans="16:30" ht="4.5" customHeight="1" x14ac:dyDescent="0.2">
      <c r="P37563" s="75"/>
      <c r="Q37563" s="75"/>
      <c r="W37563" s="75"/>
      <c r="AD37563" s="77"/>
    </row>
    <row r="37564" spans="16:30" ht="4.5" customHeight="1" x14ac:dyDescent="0.2">
      <c r="P37564" s="75"/>
      <c r="Q37564" s="75"/>
      <c r="W37564" s="75"/>
      <c r="AD37564" s="77"/>
    </row>
    <row r="37565" spans="16:30" ht="4.5" customHeight="1" x14ac:dyDescent="0.2">
      <c r="P37565" s="75"/>
      <c r="Q37565" s="75"/>
      <c r="W37565" s="75"/>
      <c r="AD37565" s="77"/>
    </row>
    <row r="37566" spans="16:30" ht="4.5" customHeight="1" x14ac:dyDescent="0.2">
      <c r="P37566" s="75"/>
      <c r="Q37566" s="75"/>
      <c r="W37566" s="75"/>
      <c r="AD37566" s="77"/>
    </row>
    <row r="37567" spans="16:30" ht="4.5" customHeight="1" x14ac:dyDescent="0.2">
      <c r="P37567" s="75"/>
      <c r="Q37567" s="75"/>
      <c r="W37567" s="75"/>
      <c r="AD37567" s="77"/>
    </row>
    <row r="37568" spans="16:30" ht="4.5" customHeight="1" x14ac:dyDescent="0.2">
      <c r="P37568" s="75"/>
      <c r="Q37568" s="75"/>
      <c r="W37568" s="75"/>
      <c r="AD37568" s="77"/>
    </row>
    <row r="37569" spans="16:30" ht="4.5" customHeight="1" x14ac:dyDescent="0.2">
      <c r="P37569" s="75"/>
      <c r="Q37569" s="75"/>
      <c r="W37569" s="75"/>
      <c r="AD37569" s="77"/>
    </row>
    <row r="37570" spans="16:30" ht="4.5" customHeight="1" x14ac:dyDescent="0.2">
      <c r="P37570" s="75"/>
      <c r="Q37570" s="75"/>
      <c r="W37570" s="75"/>
      <c r="AD37570" s="77"/>
    </row>
    <row r="37571" spans="16:30" ht="4.5" customHeight="1" x14ac:dyDescent="0.2">
      <c r="P37571" s="75"/>
      <c r="Q37571" s="75"/>
      <c r="W37571" s="75"/>
      <c r="AD37571" s="77"/>
    </row>
    <row r="37572" spans="16:30" ht="4.5" customHeight="1" x14ac:dyDescent="0.2">
      <c r="P37572" s="75"/>
      <c r="Q37572" s="75"/>
      <c r="W37572" s="75"/>
      <c r="AD37572" s="77"/>
    </row>
    <row r="37573" spans="16:30" ht="4.5" customHeight="1" x14ac:dyDescent="0.2">
      <c r="P37573" s="75"/>
      <c r="Q37573" s="75"/>
      <c r="W37573" s="75"/>
      <c r="AD37573" s="77"/>
    </row>
    <row r="37574" spans="16:30" ht="4.5" customHeight="1" x14ac:dyDescent="0.2">
      <c r="P37574" s="75"/>
      <c r="Q37574" s="75"/>
      <c r="W37574" s="75"/>
      <c r="AD37574" s="77"/>
    </row>
    <row r="37575" spans="16:30" ht="4.5" customHeight="1" x14ac:dyDescent="0.2">
      <c r="P37575" s="75"/>
      <c r="Q37575" s="75"/>
      <c r="W37575" s="75"/>
      <c r="AD37575" s="77"/>
    </row>
    <row r="37576" spans="16:30" ht="4.5" customHeight="1" x14ac:dyDescent="0.2">
      <c r="P37576" s="75"/>
      <c r="Q37576" s="75"/>
      <c r="W37576" s="75"/>
      <c r="AD37576" s="77"/>
    </row>
    <row r="37577" spans="16:30" ht="4.5" customHeight="1" x14ac:dyDescent="0.2">
      <c r="P37577" s="75"/>
      <c r="Q37577" s="75"/>
      <c r="W37577" s="75"/>
      <c r="AD37577" s="77"/>
    </row>
    <row r="37578" spans="16:30" ht="4.5" customHeight="1" x14ac:dyDescent="0.2">
      <c r="P37578" s="75"/>
      <c r="Q37578" s="75"/>
      <c r="W37578" s="75"/>
      <c r="AD37578" s="77"/>
    </row>
    <row r="37579" spans="16:30" ht="4.5" customHeight="1" x14ac:dyDescent="0.2">
      <c r="P37579" s="75"/>
      <c r="Q37579" s="75"/>
      <c r="W37579" s="75"/>
      <c r="AD37579" s="77"/>
    </row>
    <row r="37580" spans="16:30" ht="4.5" customHeight="1" x14ac:dyDescent="0.2">
      <c r="P37580" s="75"/>
      <c r="Q37580" s="75"/>
      <c r="W37580" s="75"/>
      <c r="AD37580" s="77"/>
    </row>
    <row r="37581" spans="16:30" ht="4.5" customHeight="1" x14ac:dyDescent="0.2">
      <c r="P37581" s="75"/>
      <c r="Q37581" s="75"/>
      <c r="W37581" s="75"/>
      <c r="AD37581" s="77"/>
    </row>
    <row r="37582" spans="16:30" ht="4.5" customHeight="1" x14ac:dyDescent="0.2">
      <c r="P37582" s="75"/>
      <c r="Q37582" s="75"/>
      <c r="W37582" s="75"/>
      <c r="AD37582" s="77"/>
    </row>
    <row r="37583" spans="16:30" ht="4.5" customHeight="1" x14ac:dyDescent="0.2">
      <c r="P37583" s="75"/>
      <c r="Q37583" s="75"/>
      <c r="W37583" s="75"/>
      <c r="AD37583" s="77"/>
    </row>
    <row r="37584" spans="16:30" ht="4.5" customHeight="1" x14ac:dyDescent="0.2">
      <c r="P37584" s="75"/>
      <c r="Q37584" s="75"/>
      <c r="W37584" s="75"/>
      <c r="AD37584" s="77"/>
    </row>
    <row r="37585" spans="16:30" ht="4.5" customHeight="1" x14ac:dyDescent="0.2">
      <c r="P37585" s="75"/>
      <c r="Q37585" s="75"/>
      <c r="W37585" s="75"/>
      <c r="AD37585" s="77"/>
    </row>
    <row r="37586" spans="16:30" ht="4.5" customHeight="1" x14ac:dyDescent="0.2">
      <c r="P37586" s="75"/>
      <c r="Q37586" s="75"/>
      <c r="W37586" s="75"/>
      <c r="AD37586" s="77"/>
    </row>
    <row r="37587" spans="16:30" ht="4.5" customHeight="1" x14ac:dyDescent="0.2">
      <c r="P37587" s="75"/>
      <c r="Q37587" s="75"/>
      <c r="W37587" s="75"/>
      <c r="AD37587" s="77"/>
    </row>
    <row r="37588" spans="16:30" ht="4.5" customHeight="1" x14ac:dyDescent="0.2">
      <c r="P37588" s="75"/>
      <c r="Q37588" s="75"/>
      <c r="W37588" s="75"/>
      <c r="AD37588" s="77"/>
    </row>
    <row r="37589" spans="16:30" ht="4.5" customHeight="1" x14ac:dyDescent="0.2">
      <c r="P37589" s="75"/>
      <c r="Q37589" s="75"/>
      <c r="W37589" s="75"/>
      <c r="AD37589" s="77"/>
    </row>
    <row r="37590" spans="16:30" ht="4.5" customHeight="1" x14ac:dyDescent="0.2">
      <c r="P37590" s="75"/>
      <c r="Q37590" s="75"/>
      <c r="W37590" s="75"/>
      <c r="AD37590" s="77"/>
    </row>
    <row r="37591" spans="16:30" ht="4.5" customHeight="1" x14ac:dyDescent="0.2">
      <c r="P37591" s="75"/>
      <c r="Q37591" s="75"/>
      <c r="W37591" s="75"/>
      <c r="AD37591" s="77"/>
    </row>
    <row r="37592" spans="16:30" ht="4.5" customHeight="1" x14ac:dyDescent="0.2">
      <c r="P37592" s="75"/>
      <c r="Q37592" s="75"/>
      <c r="W37592" s="75"/>
      <c r="AD37592" s="77"/>
    </row>
    <row r="37593" spans="16:30" ht="4.5" customHeight="1" x14ac:dyDescent="0.2">
      <c r="P37593" s="75"/>
      <c r="Q37593" s="75"/>
      <c r="W37593" s="75"/>
      <c r="AD37593" s="77"/>
    </row>
    <row r="37594" spans="16:30" ht="4.5" customHeight="1" x14ac:dyDescent="0.2">
      <c r="P37594" s="75"/>
      <c r="Q37594" s="75"/>
      <c r="W37594" s="75"/>
      <c r="AD37594" s="77"/>
    </row>
    <row r="37595" spans="16:30" ht="4.5" customHeight="1" x14ac:dyDescent="0.2">
      <c r="P37595" s="75"/>
      <c r="Q37595" s="75"/>
      <c r="W37595" s="75"/>
      <c r="AD37595" s="77"/>
    </row>
    <row r="37596" spans="16:30" ht="4.5" customHeight="1" x14ac:dyDescent="0.2">
      <c r="P37596" s="75"/>
      <c r="Q37596" s="75"/>
      <c r="W37596" s="75"/>
      <c r="AD37596" s="77"/>
    </row>
    <row r="37597" spans="16:30" ht="4.5" customHeight="1" x14ac:dyDescent="0.2">
      <c r="P37597" s="75"/>
      <c r="Q37597" s="75"/>
      <c r="W37597" s="75"/>
      <c r="AD37597" s="77"/>
    </row>
    <row r="37598" spans="16:30" ht="4.5" customHeight="1" x14ac:dyDescent="0.2">
      <c r="P37598" s="75"/>
      <c r="Q37598" s="75"/>
      <c r="W37598" s="75"/>
      <c r="AD37598" s="77"/>
    </row>
    <row r="37599" spans="16:30" ht="4.5" customHeight="1" x14ac:dyDescent="0.2">
      <c r="P37599" s="75"/>
      <c r="Q37599" s="75"/>
      <c r="W37599" s="75"/>
      <c r="AD37599" s="77"/>
    </row>
    <row r="37600" spans="16:30" ht="4.5" customHeight="1" x14ac:dyDescent="0.2">
      <c r="P37600" s="75"/>
      <c r="Q37600" s="75"/>
      <c r="W37600" s="75"/>
      <c r="AD37600" s="77"/>
    </row>
    <row r="37601" spans="16:30" ht="4.5" customHeight="1" x14ac:dyDescent="0.2">
      <c r="P37601" s="75"/>
      <c r="Q37601" s="75"/>
      <c r="W37601" s="75"/>
      <c r="AD37601" s="77"/>
    </row>
    <row r="37602" spans="16:30" ht="4.5" customHeight="1" x14ac:dyDescent="0.2">
      <c r="P37602" s="75"/>
      <c r="Q37602" s="75"/>
      <c r="W37602" s="75"/>
      <c r="AD37602" s="77"/>
    </row>
    <row r="37603" spans="16:30" ht="4.5" customHeight="1" x14ac:dyDescent="0.2">
      <c r="P37603" s="75"/>
      <c r="Q37603" s="75"/>
      <c r="W37603" s="75"/>
      <c r="AD37603" s="77"/>
    </row>
    <row r="37604" spans="16:30" ht="4.5" customHeight="1" x14ac:dyDescent="0.2">
      <c r="P37604" s="75"/>
      <c r="Q37604" s="75"/>
      <c r="W37604" s="75"/>
      <c r="AD37604" s="77"/>
    </row>
    <row r="37605" spans="16:30" ht="4.5" customHeight="1" x14ac:dyDescent="0.2">
      <c r="P37605" s="75"/>
      <c r="Q37605" s="75"/>
      <c r="W37605" s="75"/>
      <c r="AD37605" s="77"/>
    </row>
    <row r="37606" spans="16:30" ht="4.5" customHeight="1" x14ac:dyDescent="0.2">
      <c r="P37606" s="75"/>
      <c r="Q37606" s="75"/>
      <c r="W37606" s="75"/>
      <c r="AD37606" s="77"/>
    </row>
    <row r="37607" spans="16:30" ht="4.5" customHeight="1" x14ac:dyDescent="0.2">
      <c r="P37607" s="75"/>
      <c r="Q37607" s="75"/>
      <c r="W37607" s="75"/>
      <c r="AD37607" s="77"/>
    </row>
    <row r="37608" spans="16:30" ht="4.5" customHeight="1" x14ac:dyDescent="0.2">
      <c r="P37608" s="75"/>
      <c r="Q37608" s="75"/>
      <c r="W37608" s="75"/>
      <c r="AD37608" s="77"/>
    </row>
    <row r="37609" spans="16:30" ht="4.5" customHeight="1" x14ac:dyDescent="0.2">
      <c r="P37609" s="75"/>
      <c r="Q37609" s="75"/>
      <c r="W37609" s="75"/>
      <c r="AD37609" s="77"/>
    </row>
    <row r="37610" spans="16:30" ht="4.5" customHeight="1" x14ac:dyDescent="0.2">
      <c r="P37610" s="75"/>
      <c r="Q37610" s="75"/>
      <c r="W37610" s="75"/>
      <c r="AD37610" s="77"/>
    </row>
    <row r="37611" spans="16:30" ht="4.5" customHeight="1" x14ac:dyDescent="0.2">
      <c r="P37611" s="75"/>
      <c r="Q37611" s="75"/>
      <c r="W37611" s="75"/>
      <c r="AD37611" s="77"/>
    </row>
    <row r="37612" spans="16:30" ht="4.5" customHeight="1" x14ac:dyDescent="0.2">
      <c r="P37612" s="75"/>
      <c r="Q37612" s="75"/>
      <c r="W37612" s="75"/>
      <c r="AD37612" s="77"/>
    </row>
    <row r="37613" spans="16:30" ht="4.5" customHeight="1" x14ac:dyDescent="0.2">
      <c r="P37613" s="75"/>
      <c r="Q37613" s="75"/>
      <c r="W37613" s="75"/>
      <c r="AD37613" s="77"/>
    </row>
    <row r="37614" spans="16:30" ht="4.5" customHeight="1" x14ac:dyDescent="0.2">
      <c r="P37614" s="75"/>
      <c r="Q37614" s="75"/>
      <c r="W37614" s="75"/>
      <c r="AD37614" s="77"/>
    </row>
    <row r="37615" spans="16:30" ht="4.5" customHeight="1" x14ac:dyDescent="0.2">
      <c r="P37615" s="75"/>
      <c r="Q37615" s="75"/>
      <c r="W37615" s="75"/>
      <c r="AD37615" s="77"/>
    </row>
    <row r="37616" spans="16:30" ht="4.5" customHeight="1" x14ac:dyDescent="0.2">
      <c r="P37616" s="75"/>
      <c r="Q37616" s="75"/>
      <c r="W37616" s="75"/>
      <c r="AD37616" s="77"/>
    </row>
    <row r="37617" spans="16:30" ht="4.5" customHeight="1" x14ac:dyDescent="0.2">
      <c r="P37617" s="75"/>
      <c r="Q37617" s="75"/>
      <c r="W37617" s="75"/>
      <c r="AD37617" s="77"/>
    </row>
    <row r="37618" spans="16:30" ht="4.5" customHeight="1" x14ac:dyDescent="0.2">
      <c r="P37618" s="75"/>
      <c r="Q37618" s="75"/>
      <c r="W37618" s="75"/>
      <c r="AD37618" s="77"/>
    </row>
    <row r="37619" spans="16:30" ht="4.5" customHeight="1" x14ac:dyDescent="0.2">
      <c r="P37619" s="75"/>
      <c r="Q37619" s="75"/>
      <c r="W37619" s="75"/>
      <c r="AD37619" s="77"/>
    </row>
    <row r="37620" spans="16:30" ht="4.5" customHeight="1" x14ac:dyDescent="0.2">
      <c r="P37620" s="75"/>
      <c r="Q37620" s="75"/>
      <c r="W37620" s="75"/>
      <c r="AD37620" s="77"/>
    </row>
    <row r="37621" spans="16:30" ht="4.5" customHeight="1" x14ac:dyDescent="0.2">
      <c r="P37621" s="75"/>
      <c r="Q37621" s="75"/>
      <c r="W37621" s="75"/>
      <c r="AD37621" s="77"/>
    </row>
    <row r="37622" spans="16:30" ht="4.5" customHeight="1" x14ac:dyDescent="0.2">
      <c r="P37622" s="75"/>
      <c r="Q37622" s="75"/>
      <c r="W37622" s="75"/>
      <c r="AD37622" s="77"/>
    </row>
    <row r="37623" spans="16:30" ht="4.5" customHeight="1" x14ac:dyDescent="0.2">
      <c r="P37623" s="75"/>
      <c r="Q37623" s="75"/>
      <c r="W37623" s="75"/>
      <c r="AD37623" s="77"/>
    </row>
    <row r="37624" spans="16:30" ht="4.5" customHeight="1" x14ac:dyDescent="0.2">
      <c r="P37624" s="75"/>
      <c r="Q37624" s="75"/>
      <c r="W37624" s="75"/>
      <c r="AD37624" s="77"/>
    </row>
    <row r="37625" spans="16:30" ht="4.5" customHeight="1" x14ac:dyDescent="0.2">
      <c r="P37625" s="75"/>
      <c r="Q37625" s="75"/>
      <c r="W37625" s="75"/>
      <c r="AD37625" s="77"/>
    </row>
    <row r="37626" spans="16:30" ht="4.5" customHeight="1" x14ac:dyDescent="0.2">
      <c r="P37626" s="75"/>
      <c r="Q37626" s="75"/>
      <c r="W37626" s="75"/>
      <c r="AD37626" s="77"/>
    </row>
    <row r="37627" spans="16:30" ht="4.5" customHeight="1" x14ac:dyDescent="0.2">
      <c r="P37627" s="75"/>
      <c r="Q37627" s="75"/>
      <c r="W37627" s="75"/>
      <c r="AD37627" s="77"/>
    </row>
    <row r="37628" spans="16:30" ht="4.5" customHeight="1" x14ac:dyDescent="0.2">
      <c r="P37628" s="75"/>
      <c r="Q37628" s="75"/>
      <c r="W37628" s="75"/>
      <c r="AD37628" s="77"/>
    </row>
    <row r="37629" spans="16:30" ht="4.5" customHeight="1" x14ac:dyDescent="0.2">
      <c r="P37629" s="75"/>
      <c r="Q37629" s="75"/>
      <c r="W37629" s="75"/>
      <c r="AD37629" s="77"/>
    </row>
    <row r="37630" spans="16:30" ht="4.5" customHeight="1" x14ac:dyDescent="0.2">
      <c r="P37630" s="75"/>
      <c r="Q37630" s="75"/>
      <c r="W37630" s="75"/>
      <c r="AD37630" s="77"/>
    </row>
    <row r="37631" spans="16:30" ht="4.5" customHeight="1" x14ac:dyDescent="0.2">
      <c r="P37631" s="75"/>
      <c r="Q37631" s="75"/>
      <c r="W37631" s="75"/>
      <c r="AD37631" s="77"/>
    </row>
    <row r="37632" spans="16:30" ht="4.5" customHeight="1" x14ac:dyDescent="0.2">
      <c r="P37632" s="75"/>
      <c r="Q37632" s="75"/>
      <c r="W37632" s="75"/>
      <c r="AD37632" s="77"/>
    </row>
    <row r="37633" spans="16:30" ht="4.5" customHeight="1" x14ac:dyDescent="0.2">
      <c r="P37633" s="75"/>
      <c r="Q37633" s="75"/>
      <c r="W37633" s="75"/>
      <c r="AD37633" s="77"/>
    </row>
    <row r="37634" spans="16:30" ht="4.5" customHeight="1" x14ac:dyDescent="0.2">
      <c r="P37634" s="75"/>
      <c r="Q37634" s="75"/>
      <c r="W37634" s="75"/>
      <c r="AD37634" s="77"/>
    </row>
    <row r="37635" spans="16:30" ht="4.5" customHeight="1" x14ac:dyDescent="0.2">
      <c r="P37635" s="75"/>
      <c r="Q37635" s="75"/>
      <c r="W37635" s="75"/>
      <c r="AD37635" s="77"/>
    </row>
    <row r="37636" spans="16:30" ht="4.5" customHeight="1" x14ac:dyDescent="0.2">
      <c r="P37636" s="75"/>
      <c r="Q37636" s="75"/>
      <c r="W37636" s="75"/>
      <c r="AD37636" s="77"/>
    </row>
    <row r="37637" spans="16:30" ht="4.5" customHeight="1" x14ac:dyDescent="0.2">
      <c r="P37637" s="75"/>
      <c r="Q37637" s="75"/>
      <c r="W37637" s="75"/>
      <c r="AD37637" s="77"/>
    </row>
    <row r="37638" spans="16:30" ht="4.5" customHeight="1" x14ac:dyDescent="0.2">
      <c r="P37638" s="75"/>
      <c r="Q37638" s="75"/>
      <c r="W37638" s="75"/>
      <c r="AD37638" s="77"/>
    </row>
    <row r="37639" spans="16:30" ht="4.5" customHeight="1" x14ac:dyDescent="0.2">
      <c r="P37639" s="75"/>
      <c r="Q37639" s="75"/>
      <c r="W37639" s="75"/>
      <c r="AD37639" s="77"/>
    </row>
    <row r="37640" spans="16:30" ht="4.5" customHeight="1" x14ac:dyDescent="0.2">
      <c r="P37640" s="75"/>
      <c r="Q37640" s="75"/>
      <c r="W37640" s="75"/>
      <c r="AD37640" s="77"/>
    </row>
    <row r="37641" spans="16:30" ht="4.5" customHeight="1" x14ac:dyDescent="0.2">
      <c r="P37641" s="75"/>
      <c r="Q37641" s="75"/>
      <c r="W37641" s="75"/>
      <c r="AD37641" s="77"/>
    </row>
    <row r="37642" spans="16:30" ht="4.5" customHeight="1" x14ac:dyDescent="0.2">
      <c r="P37642" s="75"/>
      <c r="Q37642" s="75"/>
      <c r="W37642" s="75"/>
      <c r="AD37642" s="77"/>
    </row>
    <row r="37643" spans="16:30" ht="4.5" customHeight="1" x14ac:dyDescent="0.2">
      <c r="P37643" s="75"/>
      <c r="Q37643" s="75"/>
      <c r="W37643" s="75"/>
      <c r="AD37643" s="77"/>
    </row>
    <row r="37644" spans="16:30" ht="4.5" customHeight="1" x14ac:dyDescent="0.2">
      <c r="P37644" s="75"/>
      <c r="Q37644" s="75"/>
      <c r="W37644" s="75"/>
      <c r="AD37644" s="77"/>
    </row>
    <row r="37645" spans="16:30" ht="4.5" customHeight="1" x14ac:dyDescent="0.2">
      <c r="P37645" s="75"/>
      <c r="Q37645" s="75"/>
      <c r="W37645" s="75"/>
      <c r="AD37645" s="77"/>
    </row>
    <row r="37646" spans="16:30" ht="4.5" customHeight="1" x14ac:dyDescent="0.2">
      <c r="P37646" s="75"/>
      <c r="Q37646" s="75"/>
      <c r="W37646" s="75"/>
      <c r="AD37646" s="77"/>
    </row>
    <row r="37647" spans="16:30" ht="4.5" customHeight="1" x14ac:dyDescent="0.2">
      <c r="P37647" s="75"/>
      <c r="Q37647" s="75"/>
      <c r="W37647" s="75"/>
      <c r="AD37647" s="77"/>
    </row>
    <row r="37648" spans="16:30" ht="4.5" customHeight="1" x14ac:dyDescent="0.2">
      <c r="P37648" s="75"/>
      <c r="Q37648" s="75"/>
      <c r="W37648" s="75"/>
      <c r="AD37648" s="77"/>
    </row>
    <row r="37649" spans="16:30" ht="4.5" customHeight="1" x14ac:dyDescent="0.2">
      <c r="P37649" s="75"/>
      <c r="Q37649" s="75"/>
      <c r="W37649" s="75"/>
      <c r="AD37649" s="77"/>
    </row>
    <row r="37650" spans="16:30" ht="4.5" customHeight="1" x14ac:dyDescent="0.2">
      <c r="P37650" s="75"/>
      <c r="Q37650" s="75"/>
      <c r="W37650" s="75"/>
      <c r="AD37650" s="77"/>
    </row>
    <row r="37651" spans="16:30" ht="4.5" customHeight="1" x14ac:dyDescent="0.2">
      <c r="P37651" s="75"/>
      <c r="Q37651" s="75"/>
      <c r="W37651" s="75"/>
      <c r="AD37651" s="77"/>
    </row>
    <row r="37652" spans="16:30" ht="4.5" customHeight="1" x14ac:dyDescent="0.2">
      <c r="P37652" s="75"/>
      <c r="Q37652" s="75"/>
      <c r="W37652" s="75"/>
      <c r="AD37652" s="77"/>
    </row>
    <row r="37653" spans="16:30" ht="4.5" customHeight="1" x14ac:dyDescent="0.2">
      <c r="P37653" s="75"/>
      <c r="Q37653" s="75"/>
      <c r="W37653" s="75"/>
      <c r="AD37653" s="77"/>
    </row>
    <row r="37654" spans="16:30" ht="4.5" customHeight="1" x14ac:dyDescent="0.2">
      <c r="P37654" s="75"/>
      <c r="Q37654" s="75"/>
      <c r="W37654" s="75"/>
      <c r="AD37654" s="77"/>
    </row>
    <row r="37655" spans="16:30" ht="4.5" customHeight="1" x14ac:dyDescent="0.2">
      <c r="P37655" s="75"/>
      <c r="Q37655" s="75"/>
      <c r="W37655" s="75"/>
      <c r="AD37655" s="77"/>
    </row>
    <row r="37656" spans="16:30" ht="4.5" customHeight="1" x14ac:dyDescent="0.2">
      <c r="P37656" s="75"/>
      <c r="Q37656" s="75"/>
      <c r="W37656" s="75"/>
      <c r="AD37656" s="77"/>
    </row>
    <row r="37657" spans="16:30" ht="4.5" customHeight="1" x14ac:dyDescent="0.2">
      <c r="P37657" s="75"/>
      <c r="Q37657" s="75"/>
      <c r="W37657" s="75"/>
      <c r="AD37657" s="77"/>
    </row>
    <row r="37658" spans="16:30" ht="4.5" customHeight="1" x14ac:dyDescent="0.2">
      <c r="P37658" s="75"/>
      <c r="Q37658" s="75"/>
      <c r="W37658" s="75"/>
      <c r="AD37658" s="77"/>
    </row>
    <row r="37659" spans="16:30" ht="4.5" customHeight="1" x14ac:dyDescent="0.2">
      <c r="P37659" s="75"/>
      <c r="Q37659" s="75"/>
      <c r="W37659" s="75"/>
      <c r="AD37659" s="77"/>
    </row>
    <row r="37660" spans="16:30" ht="4.5" customHeight="1" x14ac:dyDescent="0.2">
      <c r="P37660" s="75"/>
      <c r="Q37660" s="75"/>
      <c r="W37660" s="75"/>
      <c r="AD37660" s="77"/>
    </row>
    <row r="37661" spans="16:30" ht="4.5" customHeight="1" x14ac:dyDescent="0.2">
      <c r="P37661" s="75"/>
      <c r="Q37661" s="75"/>
      <c r="W37661" s="75"/>
      <c r="AD37661" s="77"/>
    </row>
    <row r="37662" spans="16:30" ht="4.5" customHeight="1" x14ac:dyDescent="0.2">
      <c r="P37662" s="75"/>
      <c r="Q37662" s="75"/>
      <c r="W37662" s="75"/>
      <c r="AD37662" s="77"/>
    </row>
    <row r="37663" spans="16:30" ht="4.5" customHeight="1" x14ac:dyDescent="0.2">
      <c r="P37663" s="75"/>
      <c r="Q37663" s="75"/>
      <c r="W37663" s="75"/>
      <c r="AD37663" s="77"/>
    </row>
    <row r="37664" spans="16:30" ht="4.5" customHeight="1" x14ac:dyDescent="0.2">
      <c r="P37664" s="75"/>
      <c r="Q37664" s="75"/>
      <c r="W37664" s="75"/>
      <c r="AD37664" s="77"/>
    </row>
    <row r="37665" spans="16:30" ht="4.5" customHeight="1" x14ac:dyDescent="0.2">
      <c r="P37665" s="75"/>
      <c r="Q37665" s="75"/>
      <c r="W37665" s="75"/>
      <c r="AD37665" s="77"/>
    </row>
    <row r="37666" spans="16:30" ht="4.5" customHeight="1" x14ac:dyDescent="0.2">
      <c r="P37666" s="75"/>
      <c r="Q37666" s="75"/>
      <c r="W37666" s="75"/>
      <c r="AD37666" s="77"/>
    </row>
    <row r="37667" spans="16:30" ht="4.5" customHeight="1" x14ac:dyDescent="0.2">
      <c r="P37667" s="75"/>
      <c r="Q37667" s="75"/>
      <c r="W37667" s="75"/>
      <c r="AD37667" s="77"/>
    </row>
    <row r="37668" spans="16:30" ht="4.5" customHeight="1" x14ac:dyDescent="0.2">
      <c r="P37668" s="75"/>
      <c r="Q37668" s="75"/>
      <c r="W37668" s="75"/>
      <c r="AD37668" s="77"/>
    </row>
    <row r="37669" spans="16:30" ht="4.5" customHeight="1" x14ac:dyDescent="0.2">
      <c r="P37669" s="75"/>
      <c r="Q37669" s="75"/>
      <c r="W37669" s="75"/>
      <c r="AD37669" s="77"/>
    </row>
    <row r="37670" spans="16:30" ht="4.5" customHeight="1" x14ac:dyDescent="0.2">
      <c r="P37670" s="75"/>
      <c r="Q37670" s="75"/>
      <c r="W37670" s="75"/>
      <c r="AD37670" s="77"/>
    </row>
    <row r="37671" spans="16:30" ht="4.5" customHeight="1" x14ac:dyDescent="0.2">
      <c r="P37671" s="75"/>
      <c r="Q37671" s="75"/>
      <c r="W37671" s="75"/>
      <c r="AD37671" s="77"/>
    </row>
    <row r="37672" spans="16:30" ht="4.5" customHeight="1" x14ac:dyDescent="0.2">
      <c r="P37672" s="75"/>
      <c r="Q37672" s="75"/>
      <c r="W37672" s="75"/>
      <c r="AD37672" s="77"/>
    </row>
    <row r="37673" spans="16:30" ht="4.5" customHeight="1" x14ac:dyDescent="0.2">
      <c r="P37673" s="75"/>
      <c r="Q37673" s="75"/>
      <c r="W37673" s="75"/>
      <c r="AD37673" s="77"/>
    </row>
    <row r="37674" spans="16:30" ht="4.5" customHeight="1" x14ac:dyDescent="0.2">
      <c r="P37674" s="75"/>
      <c r="Q37674" s="75"/>
      <c r="W37674" s="75"/>
      <c r="AD37674" s="77"/>
    </row>
    <row r="37675" spans="16:30" ht="4.5" customHeight="1" x14ac:dyDescent="0.2">
      <c r="P37675" s="75"/>
      <c r="Q37675" s="75"/>
      <c r="W37675" s="75"/>
      <c r="AD37675" s="77"/>
    </row>
    <row r="37676" spans="16:30" ht="4.5" customHeight="1" x14ac:dyDescent="0.2">
      <c r="P37676" s="75"/>
      <c r="Q37676" s="75"/>
      <c r="W37676" s="75"/>
      <c r="AD37676" s="77"/>
    </row>
    <row r="37677" spans="16:30" ht="4.5" customHeight="1" x14ac:dyDescent="0.2">
      <c r="P37677" s="75"/>
      <c r="Q37677" s="75"/>
      <c r="W37677" s="75"/>
      <c r="AD37677" s="77"/>
    </row>
    <row r="37678" spans="16:30" ht="4.5" customHeight="1" x14ac:dyDescent="0.2">
      <c r="P37678" s="75"/>
      <c r="Q37678" s="75"/>
      <c r="W37678" s="75"/>
      <c r="AD37678" s="77"/>
    </row>
    <row r="37679" spans="16:30" ht="4.5" customHeight="1" x14ac:dyDescent="0.2">
      <c r="P37679" s="75"/>
      <c r="Q37679" s="75"/>
      <c r="W37679" s="75"/>
      <c r="AD37679" s="77"/>
    </row>
    <row r="37680" spans="16:30" ht="4.5" customHeight="1" x14ac:dyDescent="0.2">
      <c r="P37680" s="75"/>
      <c r="Q37680" s="75"/>
      <c r="W37680" s="75"/>
      <c r="AD37680" s="77"/>
    </row>
    <row r="37681" spans="16:30" ht="4.5" customHeight="1" x14ac:dyDescent="0.2">
      <c r="P37681" s="75"/>
      <c r="Q37681" s="75"/>
      <c r="W37681" s="75"/>
      <c r="AD37681" s="77"/>
    </row>
    <row r="37682" spans="16:30" ht="4.5" customHeight="1" x14ac:dyDescent="0.2">
      <c r="P37682" s="75"/>
      <c r="Q37682" s="75"/>
      <c r="W37682" s="75"/>
      <c r="AD37682" s="77"/>
    </row>
    <row r="37683" spans="16:30" ht="4.5" customHeight="1" x14ac:dyDescent="0.2">
      <c r="P37683" s="75"/>
      <c r="Q37683" s="75"/>
      <c r="W37683" s="75"/>
      <c r="AD37683" s="77"/>
    </row>
    <row r="37684" spans="16:30" ht="4.5" customHeight="1" x14ac:dyDescent="0.2">
      <c r="P37684" s="75"/>
      <c r="Q37684" s="75"/>
      <c r="W37684" s="75"/>
      <c r="AD37684" s="77"/>
    </row>
    <row r="37685" spans="16:30" ht="4.5" customHeight="1" x14ac:dyDescent="0.2">
      <c r="P37685" s="75"/>
      <c r="Q37685" s="75"/>
      <c r="W37685" s="75"/>
      <c r="AD37685" s="77"/>
    </row>
    <row r="37686" spans="16:30" ht="4.5" customHeight="1" x14ac:dyDescent="0.2">
      <c r="P37686" s="75"/>
      <c r="Q37686" s="75"/>
      <c r="W37686" s="75"/>
      <c r="AD37686" s="77"/>
    </row>
    <row r="37687" spans="16:30" ht="4.5" customHeight="1" x14ac:dyDescent="0.2">
      <c r="P37687" s="75"/>
      <c r="Q37687" s="75"/>
      <c r="W37687" s="75"/>
      <c r="AD37687" s="77"/>
    </row>
    <row r="37688" spans="16:30" ht="4.5" customHeight="1" x14ac:dyDescent="0.2">
      <c r="P37688" s="75"/>
      <c r="Q37688" s="75"/>
      <c r="W37688" s="75"/>
      <c r="AD37688" s="77"/>
    </row>
    <row r="37689" spans="16:30" ht="4.5" customHeight="1" x14ac:dyDescent="0.2">
      <c r="P37689" s="75"/>
      <c r="Q37689" s="75"/>
      <c r="W37689" s="75"/>
      <c r="AD37689" s="77"/>
    </row>
    <row r="37690" spans="16:30" ht="4.5" customHeight="1" x14ac:dyDescent="0.2">
      <c r="P37690" s="75"/>
      <c r="Q37690" s="75"/>
      <c r="W37690" s="75"/>
      <c r="AD37690" s="77"/>
    </row>
    <row r="37691" spans="16:30" ht="4.5" customHeight="1" x14ac:dyDescent="0.2">
      <c r="P37691" s="75"/>
      <c r="Q37691" s="75"/>
      <c r="W37691" s="75"/>
      <c r="AD37691" s="77"/>
    </row>
    <row r="37692" spans="16:30" ht="4.5" customHeight="1" x14ac:dyDescent="0.2">
      <c r="P37692" s="75"/>
      <c r="Q37692" s="75"/>
      <c r="W37692" s="75"/>
      <c r="AD37692" s="77"/>
    </row>
    <row r="37693" spans="16:30" ht="4.5" customHeight="1" x14ac:dyDescent="0.2">
      <c r="P37693" s="75"/>
      <c r="Q37693" s="75"/>
      <c r="W37693" s="75"/>
      <c r="AD37693" s="77"/>
    </row>
    <row r="37694" spans="16:30" ht="4.5" customHeight="1" x14ac:dyDescent="0.2">
      <c r="P37694" s="75"/>
      <c r="Q37694" s="75"/>
      <c r="W37694" s="75"/>
      <c r="AD37694" s="77"/>
    </row>
    <row r="37695" spans="16:30" ht="4.5" customHeight="1" x14ac:dyDescent="0.2">
      <c r="P37695" s="75"/>
      <c r="Q37695" s="75"/>
      <c r="W37695" s="75"/>
      <c r="AD37695" s="77"/>
    </row>
    <row r="37696" spans="16:30" ht="4.5" customHeight="1" x14ac:dyDescent="0.2">
      <c r="P37696" s="75"/>
      <c r="Q37696" s="75"/>
      <c r="W37696" s="75"/>
      <c r="AD37696" s="77"/>
    </row>
    <row r="37697" spans="16:30" ht="4.5" customHeight="1" x14ac:dyDescent="0.2">
      <c r="P37697" s="75"/>
      <c r="Q37697" s="75"/>
      <c r="W37697" s="75"/>
      <c r="AD37697" s="77"/>
    </row>
    <row r="37698" spans="16:30" ht="4.5" customHeight="1" x14ac:dyDescent="0.2">
      <c r="P37698" s="75"/>
      <c r="Q37698" s="75"/>
      <c r="W37698" s="75"/>
      <c r="AD37698" s="77"/>
    </row>
    <row r="37699" spans="16:30" ht="4.5" customHeight="1" x14ac:dyDescent="0.2">
      <c r="P37699" s="75"/>
      <c r="Q37699" s="75"/>
      <c r="W37699" s="75"/>
      <c r="AD37699" s="77"/>
    </row>
    <row r="37700" spans="16:30" ht="4.5" customHeight="1" x14ac:dyDescent="0.2">
      <c r="P37700" s="75"/>
      <c r="Q37700" s="75"/>
      <c r="W37700" s="75"/>
      <c r="AD37700" s="77"/>
    </row>
    <row r="37701" spans="16:30" ht="4.5" customHeight="1" x14ac:dyDescent="0.2">
      <c r="P37701" s="75"/>
      <c r="Q37701" s="75"/>
      <c r="W37701" s="75"/>
      <c r="AD37701" s="77"/>
    </row>
    <row r="37702" spans="16:30" ht="4.5" customHeight="1" x14ac:dyDescent="0.2">
      <c r="P37702" s="75"/>
      <c r="Q37702" s="75"/>
      <c r="W37702" s="75"/>
      <c r="AD37702" s="77"/>
    </row>
    <row r="37703" spans="16:30" ht="4.5" customHeight="1" x14ac:dyDescent="0.2">
      <c r="P37703" s="75"/>
      <c r="Q37703" s="75"/>
      <c r="W37703" s="75"/>
      <c r="AD37703" s="77"/>
    </row>
    <row r="37704" spans="16:30" ht="4.5" customHeight="1" x14ac:dyDescent="0.2">
      <c r="P37704" s="75"/>
      <c r="Q37704" s="75"/>
      <c r="W37704" s="75"/>
      <c r="AD37704" s="77"/>
    </row>
    <row r="37705" spans="16:30" ht="4.5" customHeight="1" x14ac:dyDescent="0.2">
      <c r="P37705" s="75"/>
      <c r="Q37705" s="75"/>
      <c r="W37705" s="75"/>
      <c r="AD37705" s="77"/>
    </row>
    <row r="37706" spans="16:30" ht="4.5" customHeight="1" x14ac:dyDescent="0.2">
      <c r="P37706" s="75"/>
      <c r="Q37706" s="75"/>
      <c r="W37706" s="75"/>
      <c r="AD37706" s="77"/>
    </row>
    <row r="37707" spans="16:30" ht="4.5" customHeight="1" x14ac:dyDescent="0.2">
      <c r="P37707" s="75"/>
      <c r="Q37707" s="75"/>
      <c r="W37707" s="75"/>
      <c r="AD37707" s="77"/>
    </row>
    <row r="37708" spans="16:30" ht="4.5" customHeight="1" x14ac:dyDescent="0.2">
      <c r="P37708" s="75"/>
      <c r="Q37708" s="75"/>
      <c r="W37708" s="75"/>
      <c r="AD37708" s="77"/>
    </row>
    <row r="37709" spans="16:30" ht="4.5" customHeight="1" x14ac:dyDescent="0.2">
      <c r="P37709" s="75"/>
      <c r="Q37709" s="75"/>
      <c r="W37709" s="75"/>
      <c r="AD37709" s="77"/>
    </row>
    <row r="37710" spans="16:30" ht="4.5" customHeight="1" x14ac:dyDescent="0.2">
      <c r="P37710" s="75"/>
      <c r="Q37710" s="75"/>
      <c r="W37710" s="75"/>
      <c r="AD37710" s="77"/>
    </row>
    <row r="37711" spans="16:30" ht="4.5" customHeight="1" x14ac:dyDescent="0.2">
      <c r="P37711" s="75"/>
      <c r="Q37711" s="75"/>
      <c r="W37711" s="75"/>
      <c r="AD37711" s="77"/>
    </row>
    <row r="37712" spans="16:30" ht="4.5" customHeight="1" x14ac:dyDescent="0.2">
      <c r="P37712" s="75"/>
      <c r="Q37712" s="75"/>
      <c r="W37712" s="75"/>
      <c r="AD37712" s="77"/>
    </row>
    <row r="37713" spans="16:30" ht="4.5" customHeight="1" x14ac:dyDescent="0.2">
      <c r="P37713" s="75"/>
      <c r="Q37713" s="75"/>
      <c r="W37713" s="75"/>
      <c r="AD37713" s="77"/>
    </row>
    <row r="37714" spans="16:30" ht="4.5" customHeight="1" x14ac:dyDescent="0.2">
      <c r="P37714" s="75"/>
      <c r="Q37714" s="75"/>
      <c r="W37714" s="75"/>
      <c r="AD37714" s="77"/>
    </row>
    <row r="37715" spans="16:30" ht="4.5" customHeight="1" x14ac:dyDescent="0.2">
      <c r="P37715" s="75"/>
      <c r="Q37715" s="75"/>
      <c r="W37715" s="75"/>
      <c r="AD37715" s="77"/>
    </row>
    <row r="37716" spans="16:30" ht="4.5" customHeight="1" x14ac:dyDescent="0.2">
      <c r="P37716" s="75"/>
      <c r="Q37716" s="75"/>
      <c r="W37716" s="75"/>
      <c r="AD37716" s="77"/>
    </row>
    <row r="37717" spans="16:30" ht="4.5" customHeight="1" x14ac:dyDescent="0.2">
      <c r="P37717" s="75"/>
      <c r="Q37717" s="75"/>
      <c r="W37717" s="75"/>
      <c r="AD37717" s="77"/>
    </row>
    <row r="37718" spans="16:30" ht="4.5" customHeight="1" x14ac:dyDescent="0.2">
      <c r="P37718" s="75"/>
      <c r="Q37718" s="75"/>
      <c r="W37718" s="75"/>
      <c r="AD37718" s="77"/>
    </row>
    <row r="37719" spans="16:30" ht="4.5" customHeight="1" x14ac:dyDescent="0.2">
      <c r="P37719" s="75"/>
      <c r="Q37719" s="75"/>
      <c r="W37719" s="75"/>
      <c r="AD37719" s="77"/>
    </row>
    <row r="37720" spans="16:30" ht="4.5" customHeight="1" x14ac:dyDescent="0.2">
      <c r="P37720" s="75"/>
      <c r="Q37720" s="75"/>
      <c r="W37720" s="75"/>
      <c r="AD37720" s="77"/>
    </row>
    <row r="37721" spans="16:30" ht="4.5" customHeight="1" x14ac:dyDescent="0.2">
      <c r="P37721" s="75"/>
      <c r="Q37721" s="75"/>
      <c r="W37721" s="75"/>
      <c r="AD37721" s="77"/>
    </row>
    <row r="37722" spans="16:30" ht="4.5" customHeight="1" x14ac:dyDescent="0.2">
      <c r="P37722" s="75"/>
      <c r="Q37722" s="75"/>
      <c r="W37722" s="75"/>
      <c r="AD37722" s="77"/>
    </row>
    <row r="37723" spans="16:30" ht="4.5" customHeight="1" x14ac:dyDescent="0.2">
      <c r="P37723" s="75"/>
      <c r="Q37723" s="75"/>
      <c r="W37723" s="75"/>
      <c r="AD37723" s="77"/>
    </row>
    <row r="37724" spans="16:30" ht="4.5" customHeight="1" x14ac:dyDescent="0.2">
      <c r="P37724" s="75"/>
      <c r="Q37724" s="75"/>
      <c r="W37724" s="75"/>
      <c r="AD37724" s="77"/>
    </row>
    <row r="37725" spans="16:30" ht="4.5" customHeight="1" x14ac:dyDescent="0.2">
      <c r="P37725" s="75"/>
      <c r="Q37725" s="75"/>
      <c r="W37725" s="75"/>
      <c r="AD37725" s="77"/>
    </row>
    <row r="37726" spans="16:30" ht="4.5" customHeight="1" x14ac:dyDescent="0.2">
      <c r="P37726" s="75"/>
      <c r="Q37726" s="75"/>
      <c r="W37726" s="75"/>
      <c r="AD37726" s="77"/>
    </row>
    <row r="37727" spans="16:30" ht="4.5" customHeight="1" x14ac:dyDescent="0.2">
      <c r="P37727" s="75"/>
      <c r="Q37727" s="75"/>
      <c r="W37727" s="75"/>
      <c r="AD37727" s="77"/>
    </row>
    <row r="37728" spans="16:30" ht="4.5" customHeight="1" x14ac:dyDescent="0.2">
      <c r="P37728" s="75"/>
      <c r="Q37728" s="75"/>
      <c r="W37728" s="75"/>
      <c r="AD37728" s="77"/>
    </row>
    <row r="37729" spans="16:30" ht="4.5" customHeight="1" x14ac:dyDescent="0.2">
      <c r="P37729" s="75"/>
      <c r="Q37729" s="75"/>
      <c r="W37729" s="75"/>
      <c r="AD37729" s="77"/>
    </row>
    <row r="37730" spans="16:30" ht="4.5" customHeight="1" x14ac:dyDescent="0.2">
      <c r="P37730" s="75"/>
      <c r="Q37730" s="75"/>
      <c r="W37730" s="75"/>
      <c r="AD37730" s="77"/>
    </row>
    <row r="37731" spans="16:30" ht="4.5" customHeight="1" x14ac:dyDescent="0.2">
      <c r="P37731" s="75"/>
      <c r="Q37731" s="75"/>
      <c r="W37731" s="75"/>
      <c r="AD37731" s="77"/>
    </row>
    <row r="37732" spans="16:30" ht="4.5" customHeight="1" x14ac:dyDescent="0.2">
      <c r="P37732" s="75"/>
      <c r="Q37732" s="75"/>
      <c r="W37732" s="75"/>
      <c r="AD37732" s="77"/>
    </row>
    <row r="37733" spans="16:30" ht="4.5" customHeight="1" x14ac:dyDescent="0.2">
      <c r="P37733" s="75"/>
      <c r="Q37733" s="75"/>
      <c r="W37733" s="75"/>
      <c r="AD37733" s="77"/>
    </row>
    <row r="37734" spans="16:30" ht="4.5" customHeight="1" x14ac:dyDescent="0.2">
      <c r="P37734" s="75"/>
      <c r="Q37734" s="75"/>
      <c r="W37734" s="75"/>
      <c r="AD37734" s="77"/>
    </row>
    <row r="37735" spans="16:30" ht="4.5" customHeight="1" x14ac:dyDescent="0.2">
      <c r="P37735" s="75"/>
      <c r="Q37735" s="75"/>
      <c r="W37735" s="75"/>
      <c r="AD37735" s="77"/>
    </row>
    <row r="37736" spans="16:30" ht="4.5" customHeight="1" x14ac:dyDescent="0.2">
      <c r="P37736" s="75"/>
      <c r="Q37736" s="75"/>
      <c r="W37736" s="75"/>
      <c r="AD37736" s="77"/>
    </row>
    <row r="37737" spans="16:30" ht="4.5" customHeight="1" x14ac:dyDescent="0.2">
      <c r="P37737" s="75"/>
      <c r="Q37737" s="75"/>
      <c r="W37737" s="75"/>
      <c r="AD37737" s="77"/>
    </row>
    <row r="37738" spans="16:30" ht="4.5" customHeight="1" x14ac:dyDescent="0.2">
      <c r="P37738" s="75"/>
      <c r="Q37738" s="75"/>
      <c r="W37738" s="75"/>
      <c r="AD37738" s="77"/>
    </row>
    <row r="37739" spans="16:30" ht="4.5" customHeight="1" x14ac:dyDescent="0.2">
      <c r="P37739" s="75"/>
      <c r="Q37739" s="75"/>
      <c r="W37739" s="75"/>
      <c r="AD37739" s="77"/>
    </row>
    <row r="37740" spans="16:30" ht="4.5" customHeight="1" x14ac:dyDescent="0.2">
      <c r="P37740" s="75"/>
      <c r="Q37740" s="75"/>
      <c r="W37740" s="75"/>
      <c r="AD37740" s="77"/>
    </row>
    <row r="37741" spans="16:30" ht="4.5" customHeight="1" x14ac:dyDescent="0.2">
      <c r="P37741" s="75"/>
      <c r="Q37741" s="75"/>
      <c r="W37741" s="75"/>
      <c r="AD37741" s="77"/>
    </row>
    <row r="37742" spans="16:30" ht="4.5" customHeight="1" x14ac:dyDescent="0.2">
      <c r="P37742" s="75"/>
      <c r="Q37742" s="75"/>
      <c r="W37742" s="75"/>
      <c r="AD37742" s="77"/>
    </row>
    <row r="37743" spans="16:30" ht="4.5" customHeight="1" x14ac:dyDescent="0.2">
      <c r="P37743" s="75"/>
      <c r="Q37743" s="75"/>
      <c r="W37743" s="75"/>
      <c r="AD37743" s="77"/>
    </row>
    <row r="37744" spans="16:30" ht="4.5" customHeight="1" x14ac:dyDescent="0.2">
      <c r="P37744" s="75"/>
      <c r="Q37744" s="75"/>
      <c r="W37744" s="75"/>
      <c r="AD37744" s="77"/>
    </row>
    <row r="37745" spans="16:30" ht="4.5" customHeight="1" x14ac:dyDescent="0.2">
      <c r="P37745" s="75"/>
      <c r="Q37745" s="75"/>
      <c r="W37745" s="75"/>
      <c r="AD37745" s="77"/>
    </row>
    <row r="37746" spans="16:30" ht="4.5" customHeight="1" x14ac:dyDescent="0.2">
      <c r="P37746" s="75"/>
      <c r="Q37746" s="75"/>
      <c r="W37746" s="75"/>
      <c r="AD37746" s="77"/>
    </row>
    <row r="37747" spans="16:30" ht="4.5" customHeight="1" x14ac:dyDescent="0.2">
      <c r="P37747" s="75"/>
      <c r="Q37747" s="75"/>
      <c r="W37747" s="75"/>
      <c r="AD37747" s="77"/>
    </row>
    <row r="37748" spans="16:30" ht="4.5" customHeight="1" x14ac:dyDescent="0.2">
      <c r="P37748" s="75"/>
      <c r="Q37748" s="75"/>
      <c r="W37748" s="75"/>
      <c r="AD37748" s="77"/>
    </row>
    <row r="37749" spans="16:30" ht="4.5" customHeight="1" x14ac:dyDescent="0.2">
      <c r="P37749" s="75"/>
      <c r="Q37749" s="75"/>
      <c r="W37749" s="75"/>
      <c r="AD37749" s="77"/>
    </row>
    <row r="37750" spans="16:30" ht="4.5" customHeight="1" x14ac:dyDescent="0.2">
      <c r="P37750" s="75"/>
      <c r="Q37750" s="75"/>
      <c r="W37750" s="75"/>
      <c r="AD37750" s="77"/>
    </row>
    <row r="37751" spans="16:30" ht="4.5" customHeight="1" x14ac:dyDescent="0.2">
      <c r="P37751" s="75"/>
      <c r="Q37751" s="75"/>
      <c r="W37751" s="75"/>
      <c r="AD37751" s="77"/>
    </row>
    <row r="37752" spans="16:30" ht="4.5" customHeight="1" x14ac:dyDescent="0.2">
      <c r="P37752" s="75"/>
      <c r="Q37752" s="75"/>
      <c r="W37752" s="75"/>
      <c r="AD37752" s="77"/>
    </row>
    <row r="37753" spans="16:30" ht="4.5" customHeight="1" x14ac:dyDescent="0.2">
      <c r="P37753" s="75"/>
      <c r="Q37753" s="75"/>
      <c r="W37753" s="75"/>
      <c r="AD37753" s="77"/>
    </row>
    <row r="37754" spans="16:30" ht="4.5" customHeight="1" x14ac:dyDescent="0.2">
      <c r="P37754" s="75"/>
      <c r="Q37754" s="75"/>
      <c r="W37754" s="75"/>
      <c r="AD37754" s="77"/>
    </row>
    <row r="37755" spans="16:30" ht="4.5" customHeight="1" x14ac:dyDescent="0.2">
      <c r="P37755" s="75"/>
      <c r="Q37755" s="75"/>
      <c r="W37755" s="75"/>
      <c r="AD37755" s="77"/>
    </row>
    <row r="37756" spans="16:30" ht="4.5" customHeight="1" x14ac:dyDescent="0.2">
      <c r="P37756" s="75"/>
      <c r="Q37756" s="75"/>
      <c r="W37756" s="75"/>
      <c r="AD37756" s="77"/>
    </row>
    <row r="37757" spans="16:30" ht="4.5" customHeight="1" x14ac:dyDescent="0.2">
      <c r="P37757" s="75"/>
      <c r="Q37757" s="75"/>
      <c r="W37757" s="75"/>
      <c r="AD37757" s="77"/>
    </row>
    <row r="37758" spans="16:30" ht="4.5" customHeight="1" x14ac:dyDescent="0.2">
      <c r="P37758" s="75"/>
      <c r="Q37758" s="75"/>
      <c r="W37758" s="75"/>
      <c r="AD37758" s="77"/>
    </row>
    <row r="37759" spans="16:30" ht="4.5" customHeight="1" x14ac:dyDescent="0.2">
      <c r="P37759" s="75"/>
      <c r="Q37759" s="75"/>
      <c r="W37759" s="75"/>
      <c r="AD37759" s="77"/>
    </row>
    <row r="37760" spans="16:30" ht="4.5" customHeight="1" x14ac:dyDescent="0.2">
      <c r="P37760" s="75"/>
      <c r="Q37760" s="75"/>
      <c r="W37760" s="75"/>
      <c r="AD37760" s="77"/>
    </row>
    <row r="37761" spans="16:30" ht="4.5" customHeight="1" x14ac:dyDescent="0.2">
      <c r="P37761" s="75"/>
      <c r="Q37761" s="75"/>
      <c r="W37761" s="75"/>
      <c r="AD37761" s="77"/>
    </row>
    <row r="37762" spans="16:30" ht="4.5" customHeight="1" x14ac:dyDescent="0.2">
      <c r="P37762" s="75"/>
      <c r="Q37762" s="75"/>
      <c r="W37762" s="75"/>
      <c r="AD37762" s="77"/>
    </row>
    <row r="37763" spans="16:30" ht="4.5" customHeight="1" x14ac:dyDescent="0.2">
      <c r="P37763" s="75"/>
      <c r="Q37763" s="75"/>
      <c r="W37763" s="75"/>
      <c r="AD37763" s="77"/>
    </row>
    <row r="37764" spans="16:30" ht="4.5" customHeight="1" x14ac:dyDescent="0.2">
      <c r="P37764" s="75"/>
      <c r="Q37764" s="75"/>
      <c r="W37764" s="75"/>
      <c r="AD37764" s="77"/>
    </row>
    <row r="37765" spans="16:30" ht="4.5" customHeight="1" x14ac:dyDescent="0.2">
      <c r="P37765" s="75"/>
      <c r="Q37765" s="75"/>
      <c r="W37765" s="75"/>
      <c r="AD37765" s="77"/>
    </row>
    <row r="37766" spans="16:30" ht="4.5" customHeight="1" x14ac:dyDescent="0.2">
      <c r="P37766" s="75"/>
      <c r="Q37766" s="75"/>
      <c r="W37766" s="75"/>
      <c r="AD37766" s="77"/>
    </row>
    <row r="37767" spans="16:30" ht="4.5" customHeight="1" x14ac:dyDescent="0.2">
      <c r="P37767" s="75"/>
      <c r="Q37767" s="75"/>
      <c r="W37767" s="75"/>
      <c r="AD37767" s="77"/>
    </row>
    <row r="37768" spans="16:30" ht="4.5" customHeight="1" x14ac:dyDescent="0.2">
      <c r="P37768" s="75"/>
      <c r="Q37768" s="75"/>
      <c r="W37768" s="75"/>
      <c r="AD37768" s="77"/>
    </row>
    <row r="37769" spans="16:30" ht="4.5" customHeight="1" x14ac:dyDescent="0.2">
      <c r="P37769" s="75"/>
      <c r="Q37769" s="75"/>
      <c r="W37769" s="75"/>
      <c r="AD37769" s="77"/>
    </row>
    <row r="37770" spans="16:30" ht="4.5" customHeight="1" x14ac:dyDescent="0.2">
      <c r="P37770" s="75"/>
      <c r="Q37770" s="75"/>
      <c r="W37770" s="75"/>
      <c r="AD37770" s="77"/>
    </row>
    <row r="37771" spans="16:30" ht="4.5" customHeight="1" x14ac:dyDescent="0.2">
      <c r="P37771" s="75"/>
      <c r="Q37771" s="75"/>
      <c r="W37771" s="75"/>
      <c r="AD37771" s="77"/>
    </row>
    <row r="37772" spans="16:30" ht="4.5" customHeight="1" x14ac:dyDescent="0.2">
      <c r="P37772" s="75"/>
      <c r="Q37772" s="75"/>
      <c r="W37772" s="75"/>
      <c r="AD37772" s="77"/>
    </row>
    <row r="37773" spans="16:30" ht="4.5" customHeight="1" x14ac:dyDescent="0.2">
      <c r="P37773" s="75"/>
      <c r="Q37773" s="75"/>
      <c r="W37773" s="75"/>
      <c r="AD37773" s="77"/>
    </row>
    <row r="37774" spans="16:30" ht="4.5" customHeight="1" x14ac:dyDescent="0.2">
      <c r="P37774" s="75"/>
      <c r="Q37774" s="75"/>
      <c r="W37774" s="75"/>
      <c r="AD37774" s="77"/>
    </row>
    <row r="37775" spans="16:30" ht="4.5" customHeight="1" x14ac:dyDescent="0.2">
      <c r="P37775" s="75"/>
      <c r="Q37775" s="75"/>
      <c r="W37775" s="75"/>
      <c r="AD37775" s="77"/>
    </row>
    <row r="37776" spans="16:30" ht="4.5" customHeight="1" x14ac:dyDescent="0.2">
      <c r="P37776" s="75"/>
      <c r="Q37776" s="75"/>
      <c r="W37776" s="75"/>
      <c r="AD37776" s="77"/>
    </row>
    <row r="37777" spans="16:30" ht="4.5" customHeight="1" x14ac:dyDescent="0.2">
      <c r="P37777" s="75"/>
      <c r="Q37777" s="75"/>
      <c r="W37777" s="75"/>
      <c r="AD37777" s="77"/>
    </row>
    <row r="37778" spans="16:30" ht="4.5" customHeight="1" x14ac:dyDescent="0.2">
      <c r="P37778" s="75"/>
      <c r="Q37778" s="75"/>
      <c r="W37778" s="75"/>
      <c r="AD37778" s="77"/>
    </row>
    <row r="37779" spans="16:30" ht="4.5" customHeight="1" x14ac:dyDescent="0.2">
      <c r="P37779" s="75"/>
      <c r="Q37779" s="75"/>
      <c r="W37779" s="75"/>
      <c r="AD37779" s="77"/>
    </row>
    <row r="37780" spans="16:30" ht="4.5" customHeight="1" x14ac:dyDescent="0.2">
      <c r="P37780" s="75"/>
      <c r="Q37780" s="75"/>
      <c r="W37780" s="75"/>
      <c r="AD37780" s="77"/>
    </row>
    <row r="37781" spans="16:30" ht="4.5" customHeight="1" x14ac:dyDescent="0.2">
      <c r="P37781" s="75"/>
      <c r="Q37781" s="75"/>
      <c r="W37781" s="75"/>
      <c r="AD37781" s="77"/>
    </row>
    <row r="37782" spans="16:30" ht="4.5" customHeight="1" x14ac:dyDescent="0.2">
      <c r="P37782" s="75"/>
      <c r="Q37782" s="75"/>
      <c r="W37782" s="75"/>
      <c r="AD37782" s="77"/>
    </row>
    <row r="37783" spans="16:30" ht="4.5" customHeight="1" x14ac:dyDescent="0.2">
      <c r="P37783" s="75"/>
      <c r="Q37783" s="75"/>
      <c r="W37783" s="75"/>
      <c r="AD37783" s="77"/>
    </row>
    <row r="37784" spans="16:30" ht="4.5" customHeight="1" x14ac:dyDescent="0.2">
      <c r="P37784" s="75"/>
      <c r="Q37784" s="75"/>
      <c r="W37784" s="75"/>
      <c r="AD37784" s="77"/>
    </row>
    <row r="37785" spans="16:30" ht="4.5" customHeight="1" x14ac:dyDescent="0.2">
      <c r="P37785" s="75"/>
      <c r="Q37785" s="75"/>
      <c r="W37785" s="75"/>
      <c r="AD37785" s="77"/>
    </row>
    <row r="37786" spans="16:30" ht="4.5" customHeight="1" x14ac:dyDescent="0.2">
      <c r="P37786" s="75"/>
      <c r="Q37786" s="75"/>
      <c r="W37786" s="75"/>
      <c r="AD37786" s="77"/>
    </row>
    <row r="37787" spans="16:30" ht="4.5" customHeight="1" x14ac:dyDescent="0.2">
      <c r="P37787" s="75"/>
      <c r="Q37787" s="75"/>
      <c r="W37787" s="75"/>
      <c r="AD37787" s="77"/>
    </row>
    <row r="37788" spans="16:30" ht="4.5" customHeight="1" x14ac:dyDescent="0.2">
      <c r="P37788" s="75"/>
      <c r="Q37788" s="75"/>
      <c r="W37788" s="75"/>
      <c r="AD37788" s="77"/>
    </row>
    <row r="37789" spans="16:30" ht="4.5" customHeight="1" x14ac:dyDescent="0.2">
      <c r="P37789" s="75"/>
      <c r="Q37789" s="75"/>
      <c r="W37789" s="75"/>
      <c r="AD37789" s="77"/>
    </row>
    <row r="37790" spans="16:30" ht="4.5" customHeight="1" x14ac:dyDescent="0.2">
      <c r="P37790" s="75"/>
      <c r="Q37790" s="75"/>
      <c r="W37790" s="75"/>
      <c r="AD37790" s="77"/>
    </row>
    <row r="37791" spans="16:30" ht="4.5" customHeight="1" x14ac:dyDescent="0.2">
      <c r="P37791" s="75"/>
      <c r="Q37791" s="75"/>
      <c r="W37791" s="75"/>
      <c r="AD37791" s="77"/>
    </row>
    <row r="37792" spans="16:30" ht="4.5" customHeight="1" x14ac:dyDescent="0.2">
      <c r="P37792" s="75"/>
      <c r="Q37792" s="75"/>
      <c r="W37792" s="75"/>
      <c r="AD37792" s="77"/>
    </row>
    <row r="37793" spans="16:30" ht="4.5" customHeight="1" x14ac:dyDescent="0.2">
      <c r="P37793" s="75"/>
      <c r="Q37793" s="75"/>
      <c r="W37793" s="75"/>
      <c r="AD37793" s="77"/>
    </row>
    <row r="37794" spans="16:30" ht="4.5" customHeight="1" x14ac:dyDescent="0.2">
      <c r="P37794" s="75"/>
      <c r="Q37794" s="75"/>
      <c r="W37794" s="75"/>
      <c r="AD37794" s="77"/>
    </row>
    <row r="37795" spans="16:30" ht="4.5" customHeight="1" x14ac:dyDescent="0.2">
      <c r="P37795" s="75"/>
      <c r="Q37795" s="75"/>
      <c r="W37795" s="75"/>
      <c r="AD37795" s="77"/>
    </row>
    <row r="37796" spans="16:30" ht="4.5" customHeight="1" x14ac:dyDescent="0.2">
      <c r="P37796" s="75"/>
      <c r="Q37796" s="75"/>
      <c r="W37796" s="75"/>
      <c r="AD37796" s="77"/>
    </row>
    <row r="37797" spans="16:30" ht="4.5" customHeight="1" x14ac:dyDescent="0.2">
      <c r="P37797" s="75"/>
      <c r="Q37797" s="75"/>
      <c r="W37797" s="75"/>
      <c r="AD37797" s="77"/>
    </row>
    <row r="37798" spans="16:30" ht="4.5" customHeight="1" x14ac:dyDescent="0.2">
      <c r="P37798" s="75"/>
      <c r="Q37798" s="75"/>
      <c r="W37798" s="75"/>
      <c r="AD37798" s="77"/>
    </row>
    <row r="37799" spans="16:30" ht="4.5" customHeight="1" x14ac:dyDescent="0.2">
      <c r="P37799" s="75"/>
      <c r="Q37799" s="75"/>
      <c r="W37799" s="75"/>
      <c r="AD37799" s="77"/>
    </row>
    <row r="37800" spans="16:30" ht="4.5" customHeight="1" x14ac:dyDescent="0.2">
      <c r="P37800" s="75"/>
      <c r="Q37800" s="75"/>
      <c r="W37800" s="75"/>
      <c r="AD37800" s="77"/>
    </row>
    <row r="37801" spans="16:30" ht="4.5" customHeight="1" x14ac:dyDescent="0.2">
      <c r="P37801" s="75"/>
      <c r="Q37801" s="75"/>
      <c r="W37801" s="75"/>
      <c r="AD37801" s="77"/>
    </row>
    <row r="37802" spans="16:30" ht="4.5" customHeight="1" x14ac:dyDescent="0.2">
      <c r="P37802" s="75"/>
      <c r="Q37802" s="75"/>
      <c r="W37802" s="75"/>
      <c r="AD37802" s="77"/>
    </row>
    <row r="37803" spans="16:30" ht="4.5" customHeight="1" x14ac:dyDescent="0.2">
      <c r="P37803" s="75"/>
      <c r="Q37803" s="75"/>
      <c r="W37803" s="75"/>
      <c r="AD37803" s="77"/>
    </row>
    <row r="37804" spans="16:30" ht="4.5" customHeight="1" x14ac:dyDescent="0.2">
      <c r="P37804" s="75"/>
      <c r="Q37804" s="75"/>
      <c r="W37804" s="75"/>
      <c r="AD37804" s="77"/>
    </row>
    <row r="37805" spans="16:30" ht="4.5" customHeight="1" x14ac:dyDescent="0.2">
      <c r="P37805" s="75"/>
      <c r="Q37805" s="75"/>
      <c r="W37805" s="75"/>
      <c r="AD37805" s="77"/>
    </row>
    <row r="37806" spans="16:30" ht="4.5" customHeight="1" x14ac:dyDescent="0.2">
      <c r="P37806" s="75"/>
      <c r="Q37806" s="75"/>
      <c r="W37806" s="75"/>
      <c r="AD37806" s="77"/>
    </row>
    <row r="37807" spans="16:30" ht="4.5" customHeight="1" x14ac:dyDescent="0.2">
      <c r="P37807" s="75"/>
      <c r="Q37807" s="75"/>
      <c r="W37807" s="75"/>
      <c r="AD37807" s="77"/>
    </row>
    <row r="37808" spans="16:30" ht="4.5" customHeight="1" x14ac:dyDescent="0.2">
      <c r="P37808" s="75"/>
      <c r="Q37808" s="75"/>
      <c r="W37808" s="75"/>
      <c r="AD37808" s="77"/>
    </row>
    <row r="37809" spans="16:30" ht="4.5" customHeight="1" x14ac:dyDescent="0.2">
      <c r="P37809" s="75"/>
      <c r="Q37809" s="75"/>
      <c r="W37809" s="75"/>
      <c r="AD37809" s="77"/>
    </row>
    <row r="37810" spans="16:30" ht="4.5" customHeight="1" x14ac:dyDescent="0.2">
      <c r="P37810" s="75"/>
      <c r="Q37810" s="75"/>
      <c r="W37810" s="75"/>
      <c r="AD37810" s="77"/>
    </row>
    <row r="37811" spans="16:30" ht="4.5" customHeight="1" x14ac:dyDescent="0.2">
      <c r="P37811" s="75"/>
      <c r="Q37811" s="75"/>
      <c r="W37811" s="75"/>
      <c r="AD37811" s="77"/>
    </row>
    <row r="37812" spans="16:30" ht="4.5" customHeight="1" x14ac:dyDescent="0.2">
      <c r="P37812" s="75"/>
      <c r="Q37812" s="75"/>
      <c r="W37812" s="75"/>
      <c r="AD37812" s="77"/>
    </row>
    <row r="37813" spans="16:30" ht="4.5" customHeight="1" x14ac:dyDescent="0.2">
      <c r="P37813" s="75"/>
      <c r="Q37813" s="75"/>
      <c r="W37813" s="75"/>
      <c r="AD37813" s="77"/>
    </row>
    <row r="37814" spans="16:30" ht="4.5" customHeight="1" x14ac:dyDescent="0.2">
      <c r="P37814" s="75"/>
      <c r="Q37814" s="75"/>
      <c r="W37814" s="75"/>
      <c r="AD37814" s="77"/>
    </row>
    <row r="37815" spans="16:30" ht="4.5" customHeight="1" x14ac:dyDescent="0.2">
      <c r="P37815" s="75"/>
      <c r="Q37815" s="75"/>
      <c r="W37815" s="75"/>
      <c r="AD37815" s="77"/>
    </row>
    <row r="37816" spans="16:30" ht="4.5" customHeight="1" x14ac:dyDescent="0.2">
      <c r="P37816" s="75"/>
      <c r="Q37816" s="75"/>
      <c r="W37816" s="75"/>
      <c r="AD37816" s="77"/>
    </row>
    <row r="37817" spans="16:30" ht="4.5" customHeight="1" x14ac:dyDescent="0.2">
      <c r="P37817" s="75"/>
      <c r="Q37817" s="75"/>
      <c r="W37817" s="75"/>
      <c r="AD37817" s="77"/>
    </row>
    <row r="37818" spans="16:30" ht="4.5" customHeight="1" x14ac:dyDescent="0.2">
      <c r="P37818" s="75"/>
      <c r="Q37818" s="75"/>
      <c r="W37818" s="75"/>
      <c r="AD37818" s="77"/>
    </row>
    <row r="37819" spans="16:30" ht="4.5" customHeight="1" x14ac:dyDescent="0.2">
      <c r="P37819" s="75"/>
      <c r="Q37819" s="75"/>
      <c r="W37819" s="75"/>
      <c r="AD37819" s="77"/>
    </row>
    <row r="37820" spans="16:30" ht="4.5" customHeight="1" x14ac:dyDescent="0.2">
      <c r="P37820" s="75"/>
      <c r="Q37820" s="75"/>
      <c r="W37820" s="75"/>
      <c r="AD37820" s="77"/>
    </row>
    <row r="37821" spans="16:30" ht="4.5" customHeight="1" x14ac:dyDescent="0.2">
      <c r="P37821" s="75"/>
      <c r="Q37821" s="75"/>
      <c r="W37821" s="75"/>
      <c r="AD37821" s="77"/>
    </row>
    <row r="37822" spans="16:30" ht="4.5" customHeight="1" x14ac:dyDescent="0.2">
      <c r="P37822" s="75"/>
      <c r="Q37822" s="75"/>
      <c r="W37822" s="75"/>
      <c r="AD37822" s="77"/>
    </row>
    <row r="37823" spans="16:30" ht="4.5" customHeight="1" x14ac:dyDescent="0.2">
      <c r="P37823" s="75"/>
      <c r="Q37823" s="75"/>
      <c r="W37823" s="75"/>
      <c r="AD37823" s="77"/>
    </row>
    <row r="37824" spans="16:30" ht="4.5" customHeight="1" x14ac:dyDescent="0.2">
      <c r="P37824" s="75"/>
      <c r="Q37824" s="75"/>
      <c r="W37824" s="75"/>
      <c r="AD37824" s="77"/>
    </row>
    <row r="37825" spans="16:30" ht="4.5" customHeight="1" x14ac:dyDescent="0.2">
      <c r="P37825" s="75"/>
      <c r="Q37825" s="75"/>
      <c r="W37825" s="75"/>
      <c r="AD37825" s="77"/>
    </row>
    <row r="37826" spans="16:30" ht="4.5" customHeight="1" x14ac:dyDescent="0.2">
      <c r="P37826" s="75"/>
      <c r="Q37826" s="75"/>
      <c r="W37826" s="75"/>
      <c r="AD37826" s="77"/>
    </row>
    <row r="37827" spans="16:30" ht="4.5" customHeight="1" x14ac:dyDescent="0.2">
      <c r="P37827" s="75"/>
      <c r="Q37827" s="75"/>
      <c r="W37827" s="75"/>
      <c r="AD37827" s="77"/>
    </row>
    <row r="37828" spans="16:30" ht="4.5" customHeight="1" x14ac:dyDescent="0.2">
      <c r="P37828" s="75"/>
      <c r="Q37828" s="75"/>
      <c r="W37828" s="75"/>
      <c r="AD37828" s="77"/>
    </row>
    <row r="37829" spans="16:30" ht="4.5" customHeight="1" x14ac:dyDescent="0.2">
      <c r="P37829" s="75"/>
      <c r="Q37829" s="75"/>
      <c r="W37829" s="75"/>
      <c r="AD37829" s="77"/>
    </row>
    <row r="37830" spans="16:30" ht="4.5" customHeight="1" x14ac:dyDescent="0.2">
      <c r="P37830" s="75"/>
      <c r="Q37830" s="75"/>
      <c r="W37830" s="75"/>
      <c r="AD37830" s="77"/>
    </row>
    <row r="37831" spans="16:30" ht="4.5" customHeight="1" x14ac:dyDescent="0.2">
      <c r="P37831" s="75"/>
      <c r="Q37831" s="75"/>
      <c r="W37831" s="75"/>
      <c r="AD37831" s="77"/>
    </row>
    <row r="37832" spans="16:30" ht="4.5" customHeight="1" x14ac:dyDescent="0.2">
      <c r="P37832" s="75"/>
      <c r="Q37832" s="75"/>
      <c r="W37832" s="75"/>
      <c r="AD37832" s="77"/>
    </row>
    <row r="37833" spans="16:30" ht="4.5" customHeight="1" x14ac:dyDescent="0.2">
      <c r="P37833" s="75"/>
      <c r="Q37833" s="75"/>
      <c r="W37833" s="75"/>
      <c r="AD37833" s="77"/>
    </row>
    <row r="37834" spans="16:30" ht="4.5" customHeight="1" x14ac:dyDescent="0.2">
      <c r="P37834" s="75"/>
      <c r="Q37834" s="75"/>
      <c r="W37834" s="75"/>
      <c r="AD37834" s="77"/>
    </row>
    <row r="37835" spans="16:30" ht="4.5" customHeight="1" x14ac:dyDescent="0.2">
      <c r="P37835" s="75"/>
      <c r="Q37835" s="75"/>
      <c r="W37835" s="75"/>
      <c r="AD37835" s="77"/>
    </row>
    <row r="37836" spans="16:30" ht="4.5" customHeight="1" x14ac:dyDescent="0.2">
      <c r="P37836" s="75"/>
      <c r="Q37836" s="75"/>
      <c r="W37836" s="75"/>
      <c r="AD37836" s="77"/>
    </row>
    <row r="37837" spans="16:30" ht="4.5" customHeight="1" x14ac:dyDescent="0.2">
      <c r="P37837" s="75"/>
      <c r="Q37837" s="75"/>
      <c r="W37837" s="75"/>
      <c r="AD37837" s="77"/>
    </row>
    <row r="37838" spans="16:30" ht="4.5" customHeight="1" x14ac:dyDescent="0.2">
      <c r="P37838" s="75"/>
      <c r="Q37838" s="75"/>
      <c r="W37838" s="75"/>
      <c r="AD37838" s="77"/>
    </row>
    <row r="37839" spans="16:30" ht="4.5" customHeight="1" x14ac:dyDescent="0.2">
      <c r="P37839" s="75"/>
      <c r="Q37839" s="75"/>
      <c r="W37839" s="75"/>
      <c r="AD37839" s="77"/>
    </row>
    <row r="37840" spans="16:30" ht="4.5" customHeight="1" x14ac:dyDescent="0.2">
      <c r="P37840" s="75"/>
      <c r="Q37840" s="75"/>
      <c r="W37840" s="75"/>
      <c r="AD37840" s="77"/>
    </row>
    <row r="37841" spans="16:30" ht="4.5" customHeight="1" x14ac:dyDescent="0.2">
      <c r="P37841" s="75"/>
      <c r="Q37841" s="75"/>
      <c r="W37841" s="75"/>
      <c r="AD37841" s="77"/>
    </row>
    <row r="37842" spans="16:30" ht="4.5" customHeight="1" x14ac:dyDescent="0.2">
      <c r="P37842" s="75"/>
      <c r="Q37842" s="75"/>
      <c r="W37842" s="75"/>
      <c r="AD37842" s="77"/>
    </row>
    <row r="37843" spans="16:30" ht="4.5" customHeight="1" x14ac:dyDescent="0.2">
      <c r="P37843" s="75"/>
      <c r="Q37843" s="75"/>
      <c r="W37843" s="75"/>
      <c r="AD37843" s="77"/>
    </row>
    <row r="37844" spans="16:30" ht="4.5" customHeight="1" x14ac:dyDescent="0.2">
      <c r="P37844" s="75"/>
      <c r="Q37844" s="75"/>
      <c r="W37844" s="75"/>
      <c r="AD37844" s="77"/>
    </row>
    <row r="37845" spans="16:30" ht="4.5" customHeight="1" x14ac:dyDescent="0.2">
      <c r="P37845" s="75"/>
      <c r="Q37845" s="75"/>
      <c r="W37845" s="75"/>
      <c r="AD37845" s="77"/>
    </row>
    <row r="37846" spans="16:30" ht="4.5" customHeight="1" x14ac:dyDescent="0.2">
      <c r="P37846" s="75"/>
      <c r="Q37846" s="75"/>
      <c r="W37846" s="75"/>
      <c r="AD37846" s="77"/>
    </row>
    <row r="37847" spans="16:30" ht="4.5" customHeight="1" x14ac:dyDescent="0.2">
      <c r="P37847" s="75"/>
      <c r="Q37847" s="75"/>
      <c r="W37847" s="75"/>
      <c r="AD37847" s="77"/>
    </row>
    <row r="37848" spans="16:30" ht="4.5" customHeight="1" x14ac:dyDescent="0.2">
      <c r="P37848" s="75"/>
      <c r="Q37848" s="75"/>
      <c r="W37848" s="75"/>
      <c r="AD37848" s="77"/>
    </row>
    <row r="37849" spans="16:30" ht="4.5" customHeight="1" x14ac:dyDescent="0.2">
      <c r="P37849" s="75"/>
      <c r="Q37849" s="75"/>
      <c r="W37849" s="75"/>
      <c r="AD37849" s="77"/>
    </row>
    <row r="37850" spans="16:30" ht="4.5" customHeight="1" x14ac:dyDescent="0.2">
      <c r="P37850" s="75"/>
      <c r="Q37850" s="75"/>
      <c r="W37850" s="75"/>
      <c r="AD37850" s="77"/>
    </row>
    <row r="37851" spans="16:30" ht="4.5" customHeight="1" x14ac:dyDescent="0.2">
      <c r="P37851" s="75"/>
      <c r="Q37851" s="75"/>
      <c r="W37851" s="75"/>
      <c r="AD37851" s="77"/>
    </row>
    <row r="37852" spans="16:30" ht="4.5" customHeight="1" x14ac:dyDescent="0.2">
      <c r="P37852" s="75"/>
      <c r="Q37852" s="75"/>
      <c r="W37852" s="75"/>
      <c r="AD37852" s="77"/>
    </row>
    <row r="37853" spans="16:30" ht="4.5" customHeight="1" x14ac:dyDescent="0.2">
      <c r="P37853" s="75"/>
      <c r="Q37853" s="75"/>
      <c r="W37853" s="75"/>
      <c r="AD37853" s="77"/>
    </row>
    <row r="37854" spans="16:30" ht="4.5" customHeight="1" x14ac:dyDescent="0.2">
      <c r="P37854" s="75"/>
      <c r="Q37854" s="75"/>
      <c r="W37854" s="75"/>
      <c r="AD37854" s="77"/>
    </row>
    <row r="37855" spans="16:30" ht="4.5" customHeight="1" x14ac:dyDescent="0.2">
      <c r="P37855" s="75"/>
      <c r="Q37855" s="75"/>
      <c r="W37855" s="75"/>
      <c r="AD37855" s="77"/>
    </row>
    <row r="37856" spans="16:30" ht="4.5" customHeight="1" x14ac:dyDescent="0.2">
      <c r="P37856" s="75"/>
      <c r="Q37856" s="75"/>
      <c r="W37856" s="75"/>
      <c r="AD37856" s="77"/>
    </row>
    <row r="37857" spans="16:30" ht="4.5" customHeight="1" x14ac:dyDescent="0.2">
      <c r="P37857" s="75"/>
      <c r="Q37857" s="75"/>
      <c r="W37857" s="75"/>
      <c r="AD37857" s="77"/>
    </row>
    <row r="37858" spans="16:30" ht="4.5" customHeight="1" x14ac:dyDescent="0.2">
      <c r="P37858" s="75"/>
      <c r="Q37858" s="75"/>
      <c r="W37858" s="75"/>
      <c r="AD37858" s="77"/>
    </row>
    <row r="37859" spans="16:30" ht="4.5" customHeight="1" x14ac:dyDescent="0.2">
      <c r="P37859" s="75"/>
      <c r="Q37859" s="75"/>
      <c r="W37859" s="75"/>
      <c r="AD37859" s="77"/>
    </row>
    <row r="37860" spans="16:30" ht="4.5" customHeight="1" x14ac:dyDescent="0.2">
      <c r="P37860" s="75"/>
      <c r="Q37860" s="75"/>
      <c r="W37860" s="75"/>
      <c r="AD37860" s="77"/>
    </row>
    <row r="37861" spans="16:30" ht="4.5" customHeight="1" x14ac:dyDescent="0.2">
      <c r="P37861" s="75"/>
      <c r="Q37861" s="75"/>
      <c r="W37861" s="75"/>
      <c r="AD37861" s="77"/>
    </row>
    <row r="37862" spans="16:30" ht="4.5" customHeight="1" x14ac:dyDescent="0.2">
      <c r="P37862" s="75"/>
      <c r="Q37862" s="75"/>
      <c r="W37862" s="75"/>
      <c r="AD37862" s="77"/>
    </row>
    <row r="37863" spans="16:30" ht="4.5" customHeight="1" x14ac:dyDescent="0.2">
      <c r="P37863" s="75"/>
      <c r="Q37863" s="75"/>
      <c r="W37863" s="75"/>
      <c r="AD37863" s="77"/>
    </row>
    <row r="37864" spans="16:30" ht="4.5" customHeight="1" x14ac:dyDescent="0.2">
      <c r="P37864" s="75"/>
      <c r="Q37864" s="75"/>
      <c r="W37864" s="75"/>
      <c r="AD37864" s="77"/>
    </row>
    <row r="37865" spans="16:30" ht="4.5" customHeight="1" x14ac:dyDescent="0.2">
      <c r="P37865" s="75"/>
      <c r="Q37865" s="75"/>
      <c r="W37865" s="75"/>
      <c r="AD37865" s="77"/>
    </row>
    <row r="37866" spans="16:30" ht="4.5" customHeight="1" x14ac:dyDescent="0.2">
      <c r="P37866" s="75"/>
      <c r="Q37866" s="75"/>
      <c r="W37866" s="75"/>
      <c r="AD37866" s="77"/>
    </row>
    <row r="37867" spans="16:30" ht="4.5" customHeight="1" x14ac:dyDescent="0.2">
      <c r="P37867" s="75"/>
      <c r="Q37867" s="75"/>
      <c r="W37867" s="75"/>
      <c r="AD37867" s="77"/>
    </row>
    <row r="37868" spans="16:30" ht="4.5" customHeight="1" x14ac:dyDescent="0.2">
      <c r="P37868" s="75"/>
      <c r="Q37868" s="75"/>
      <c r="W37868" s="75"/>
      <c r="AD37868" s="77"/>
    </row>
    <row r="37869" spans="16:30" ht="4.5" customHeight="1" x14ac:dyDescent="0.2">
      <c r="P37869" s="75"/>
      <c r="Q37869" s="75"/>
      <c r="W37869" s="75"/>
      <c r="AD37869" s="77"/>
    </row>
    <row r="37870" spans="16:30" ht="4.5" customHeight="1" x14ac:dyDescent="0.2">
      <c r="P37870" s="75"/>
      <c r="Q37870" s="75"/>
      <c r="W37870" s="75"/>
      <c r="AD37870" s="77"/>
    </row>
    <row r="37871" spans="16:30" ht="4.5" customHeight="1" x14ac:dyDescent="0.2">
      <c r="P37871" s="75"/>
      <c r="Q37871" s="75"/>
      <c r="W37871" s="75"/>
      <c r="AD37871" s="77"/>
    </row>
    <row r="37872" spans="16:30" ht="4.5" customHeight="1" x14ac:dyDescent="0.2">
      <c r="P37872" s="75"/>
      <c r="Q37872" s="75"/>
      <c r="W37872" s="75"/>
      <c r="AD37872" s="77"/>
    </row>
    <row r="37873" spans="16:30" ht="4.5" customHeight="1" x14ac:dyDescent="0.2">
      <c r="P37873" s="75"/>
      <c r="Q37873" s="75"/>
      <c r="W37873" s="75"/>
      <c r="AD37873" s="77"/>
    </row>
    <row r="37874" spans="16:30" ht="4.5" customHeight="1" x14ac:dyDescent="0.2">
      <c r="P37874" s="75"/>
      <c r="Q37874" s="75"/>
      <c r="W37874" s="75"/>
      <c r="AD37874" s="77"/>
    </row>
    <row r="37875" spans="16:30" ht="4.5" customHeight="1" x14ac:dyDescent="0.2">
      <c r="P37875" s="75"/>
      <c r="Q37875" s="75"/>
      <c r="W37875" s="75"/>
      <c r="AD37875" s="77"/>
    </row>
    <row r="37876" spans="16:30" ht="4.5" customHeight="1" x14ac:dyDescent="0.2">
      <c r="P37876" s="75"/>
      <c r="Q37876" s="75"/>
      <c r="W37876" s="75"/>
      <c r="AD37876" s="77"/>
    </row>
    <row r="37877" spans="16:30" ht="4.5" customHeight="1" x14ac:dyDescent="0.2">
      <c r="P37877" s="75"/>
      <c r="Q37877" s="75"/>
      <c r="W37877" s="75"/>
      <c r="AD37877" s="77"/>
    </row>
    <row r="37878" spans="16:30" ht="4.5" customHeight="1" x14ac:dyDescent="0.2">
      <c r="P37878" s="75"/>
      <c r="Q37878" s="75"/>
      <c r="W37878" s="75"/>
      <c r="AD37878" s="77"/>
    </row>
    <row r="37879" spans="16:30" ht="4.5" customHeight="1" x14ac:dyDescent="0.2">
      <c r="P37879" s="75"/>
      <c r="Q37879" s="75"/>
      <c r="W37879" s="75"/>
      <c r="AD37879" s="77"/>
    </row>
    <row r="37880" spans="16:30" ht="4.5" customHeight="1" x14ac:dyDescent="0.2">
      <c r="P37880" s="75"/>
      <c r="Q37880" s="75"/>
      <c r="W37880" s="75"/>
      <c r="AD37880" s="77"/>
    </row>
    <row r="37881" spans="16:30" ht="4.5" customHeight="1" x14ac:dyDescent="0.2">
      <c r="P37881" s="75"/>
      <c r="Q37881" s="75"/>
      <c r="W37881" s="75"/>
      <c r="AD37881" s="77"/>
    </row>
    <row r="37882" spans="16:30" ht="4.5" customHeight="1" x14ac:dyDescent="0.2">
      <c r="P37882" s="75"/>
      <c r="Q37882" s="75"/>
      <c r="W37882" s="75"/>
      <c r="AD37882" s="77"/>
    </row>
    <row r="37883" spans="16:30" ht="4.5" customHeight="1" x14ac:dyDescent="0.2">
      <c r="P37883" s="75"/>
      <c r="Q37883" s="75"/>
      <c r="W37883" s="75"/>
      <c r="AD37883" s="77"/>
    </row>
    <row r="37884" spans="16:30" ht="4.5" customHeight="1" x14ac:dyDescent="0.2">
      <c r="P37884" s="75"/>
      <c r="Q37884" s="75"/>
      <c r="W37884" s="75"/>
      <c r="AD37884" s="77"/>
    </row>
    <row r="37885" spans="16:30" ht="4.5" customHeight="1" x14ac:dyDescent="0.2">
      <c r="P37885" s="75"/>
      <c r="Q37885" s="75"/>
      <c r="W37885" s="75"/>
      <c r="AD37885" s="77"/>
    </row>
    <row r="37886" spans="16:30" ht="4.5" customHeight="1" x14ac:dyDescent="0.2">
      <c r="P37886" s="75"/>
      <c r="Q37886" s="75"/>
      <c r="W37886" s="75"/>
      <c r="AD37886" s="77"/>
    </row>
    <row r="37887" spans="16:30" ht="4.5" customHeight="1" x14ac:dyDescent="0.2">
      <c r="P37887" s="75"/>
      <c r="Q37887" s="75"/>
      <c r="W37887" s="75"/>
      <c r="AD37887" s="77"/>
    </row>
    <row r="37888" spans="16:30" ht="4.5" customHeight="1" x14ac:dyDescent="0.2">
      <c r="P37888" s="75"/>
      <c r="Q37888" s="75"/>
      <c r="W37888" s="75"/>
      <c r="AD37888" s="77"/>
    </row>
    <row r="37889" spans="16:30" ht="4.5" customHeight="1" x14ac:dyDescent="0.2">
      <c r="P37889" s="75"/>
      <c r="Q37889" s="75"/>
      <c r="W37889" s="75"/>
      <c r="AD37889" s="77"/>
    </row>
    <row r="37890" spans="16:30" ht="4.5" customHeight="1" x14ac:dyDescent="0.2">
      <c r="P37890" s="75"/>
      <c r="Q37890" s="75"/>
      <c r="W37890" s="75"/>
      <c r="AD37890" s="77"/>
    </row>
    <row r="37891" spans="16:30" ht="4.5" customHeight="1" x14ac:dyDescent="0.2">
      <c r="P37891" s="75"/>
      <c r="Q37891" s="75"/>
      <c r="W37891" s="75"/>
      <c r="AD37891" s="77"/>
    </row>
    <row r="37892" spans="16:30" ht="4.5" customHeight="1" x14ac:dyDescent="0.2">
      <c r="P37892" s="75"/>
      <c r="Q37892" s="75"/>
      <c r="W37892" s="75"/>
      <c r="AD37892" s="77"/>
    </row>
    <row r="37893" spans="16:30" ht="4.5" customHeight="1" x14ac:dyDescent="0.2">
      <c r="P37893" s="75"/>
      <c r="Q37893" s="75"/>
      <c r="W37893" s="75"/>
      <c r="AD37893" s="77"/>
    </row>
    <row r="37894" spans="16:30" ht="4.5" customHeight="1" x14ac:dyDescent="0.2">
      <c r="P37894" s="75"/>
      <c r="Q37894" s="75"/>
      <c r="W37894" s="75"/>
      <c r="AD37894" s="77"/>
    </row>
    <row r="37895" spans="16:30" ht="4.5" customHeight="1" x14ac:dyDescent="0.2">
      <c r="P37895" s="75"/>
      <c r="Q37895" s="75"/>
      <c r="W37895" s="75"/>
      <c r="AD37895" s="77"/>
    </row>
    <row r="37896" spans="16:30" ht="4.5" customHeight="1" x14ac:dyDescent="0.2">
      <c r="P37896" s="75"/>
      <c r="Q37896" s="75"/>
      <c r="W37896" s="75"/>
      <c r="AD37896" s="77"/>
    </row>
    <row r="37897" spans="16:30" ht="4.5" customHeight="1" x14ac:dyDescent="0.2">
      <c r="P37897" s="75"/>
      <c r="Q37897" s="75"/>
      <c r="W37897" s="75"/>
      <c r="AD37897" s="77"/>
    </row>
    <row r="37898" spans="16:30" ht="4.5" customHeight="1" x14ac:dyDescent="0.2">
      <c r="P37898" s="75"/>
      <c r="Q37898" s="75"/>
      <c r="W37898" s="75"/>
      <c r="AD37898" s="77"/>
    </row>
    <row r="37899" spans="16:30" ht="4.5" customHeight="1" x14ac:dyDescent="0.2">
      <c r="P37899" s="75"/>
      <c r="Q37899" s="75"/>
      <c r="W37899" s="75"/>
      <c r="AD37899" s="77"/>
    </row>
    <row r="37900" spans="16:30" ht="4.5" customHeight="1" x14ac:dyDescent="0.2">
      <c r="P37900" s="75"/>
      <c r="Q37900" s="75"/>
      <c r="W37900" s="75"/>
      <c r="AD37900" s="77"/>
    </row>
    <row r="37901" spans="16:30" ht="4.5" customHeight="1" x14ac:dyDescent="0.2">
      <c r="P37901" s="75"/>
      <c r="Q37901" s="75"/>
      <c r="W37901" s="75"/>
      <c r="AD37901" s="77"/>
    </row>
    <row r="37902" spans="16:30" ht="4.5" customHeight="1" x14ac:dyDescent="0.2">
      <c r="P37902" s="75"/>
      <c r="Q37902" s="75"/>
      <c r="W37902" s="75"/>
      <c r="AD37902" s="77"/>
    </row>
    <row r="37903" spans="16:30" ht="4.5" customHeight="1" x14ac:dyDescent="0.2">
      <c r="P37903" s="75"/>
      <c r="Q37903" s="75"/>
      <c r="W37903" s="75"/>
      <c r="AD37903" s="77"/>
    </row>
    <row r="37904" spans="16:30" ht="4.5" customHeight="1" x14ac:dyDescent="0.2">
      <c r="P37904" s="75"/>
      <c r="Q37904" s="75"/>
      <c r="W37904" s="75"/>
      <c r="AD37904" s="77"/>
    </row>
    <row r="37905" spans="16:30" ht="4.5" customHeight="1" x14ac:dyDescent="0.2">
      <c r="P37905" s="75"/>
      <c r="Q37905" s="75"/>
      <c r="W37905" s="75"/>
      <c r="AD37905" s="77"/>
    </row>
    <row r="37906" spans="16:30" ht="4.5" customHeight="1" x14ac:dyDescent="0.2">
      <c r="P37906" s="75"/>
      <c r="Q37906" s="75"/>
      <c r="W37906" s="75"/>
      <c r="AD37906" s="77"/>
    </row>
    <row r="37907" spans="16:30" ht="4.5" customHeight="1" x14ac:dyDescent="0.2">
      <c r="P37907" s="75"/>
      <c r="Q37907" s="75"/>
      <c r="W37907" s="75"/>
      <c r="AD37907" s="77"/>
    </row>
    <row r="37908" spans="16:30" ht="4.5" customHeight="1" x14ac:dyDescent="0.2">
      <c r="P37908" s="75"/>
      <c r="Q37908" s="75"/>
      <c r="W37908" s="75"/>
      <c r="AD37908" s="77"/>
    </row>
    <row r="37909" spans="16:30" ht="4.5" customHeight="1" x14ac:dyDescent="0.2">
      <c r="P37909" s="75"/>
      <c r="Q37909" s="75"/>
      <c r="W37909" s="75"/>
      <c r="AD37909" s="77"/>
    </row>
    <row r="37910" spans="16:30" ht="4.5" customHeight="1" x14ac:dyDescent="0.2">
      <c r="P37910" s="75"/>
      <c r="Q37910" s="75"/>
      <c r="W37910" s="75"/>
      <c r="AD37910" s="77"/>
    </row>
    <row r="37911" spans="16:30" ht="4.5" customHeight="1" x14ac:dyDescent="0.2">
      <c r="P37911" s="75"/>
      <c r="Q37911" s="75"/>
      <c r="W37911" s="75"/>
      <c r="AD37911" s="77"/>
    </row>
    <row r="37912" spans="16:30" ht="4.5" customHeight="1" x14ac:dyDescent="0.2">
      <c r="P37912" s="75"/>
      <c r="Q37912" s="75"/>
      <c r="W37912" s="75"/>
      <c r="AD37912" s="77"/>
    </row>
    <row r="37913" spans="16:30" ht="4.5" customHeight="1" x14ac:dyDescent="0.2">
      <c r="P37913" s="75"/>
      <c r="Q37913" s="75"/>
      <c r="W37913" s="75"/>
      <c r="AD37913" s="77"/>
    </row>
    <row r="37914" spans="16:30" ht="4.5" customHeight="1" x14ac:dyDescent="0.2">
      <c r="P37914" s="75"/>
      <c r="Q37914" s="75"/>
      <c r="W37914" s="75"/>
      <c r="AD37914" s="77"/>
    </row>
    <row r="37915" spans="16:30" ht="4.5" customHeight="1" x14ac:dyDescent="0.2">
      <c r="P37915" s="75"/>
      <c r="Q37915" s="75"/>
      <c r="W37915" s="75"/>
      <c r="AD37915" s="77"/>
    </row>
    <row r="37916" spans="16:30" ht="4.5" customHeight="1" x14ac:dyDescent="0.2">
      <c r="P37916" s="75"/>
      <c r="Q37916" s="75"/>
      <c r="W37916" s="75"/>
      <c r="AD37916" s="77"/>
    </row>
    <row r="37917" spans="16:30" ht="4.5" customHeight="1" x14ac:dyDescent="0.2">
      <c r="P37917" s="75"/>
      <c r="Q37917" s="75"/>
      <c r="W37917" s="75"/>
      <c r="AD37917" s="77"/>
    </row>
    <row r="37918" spans="16:30" ht="4.5" customHeight="1" x14ac:dyDescent="0.2">
      <c r="P37918" s="75"/>
      <c r="Q37918" s="75"/>
      <c r="W37918" s="75"/>
      <c r="AD37918" s="77"/>
    </row>
    <row r="37919" spans="16:30" ht="4.5" customHeight="1" x14ac:dyDescent="0.2">
      <c r="P37919" s="75"/>
      <c r="Q37919" s="75"/>
      <c r="W37919" s="75"/>
      <c r="AD37919" s="77"/>
    </row>
    <row r="37920" spans="16:30" ht="4.5" customHeight="1" x14ac:dyDescent="0.2">
      <c r="P37920" s="75"/>
      <c r="Q37920" s="75"/>
      <c r="W37920" s="75"/>
      <c r="AD37920" s="77"/>
    </row>
    <row r="37921" spans="16:30" ht="4.5" customHeight="1" x14ac:dyDescent="0.2">
      <c r="P37921" s="75"/>
      <c r="Q37921" s="75"/>
      <c r="W37921" s="75"/>
      <c r="AD37921" s="77"/>
    </row>
    <row r="37922" spans="16:30" ht="4.5" customHeight="1" x14ac:dyDescent="0.2">
      <c r="P37922" s="75"/>
      <c r="Q37922" s="75"/>
      <c r="W37922" s="75"/>
      <c r="AD37922" s="77"/>
    </row>
    <row r="37923" spans="16:30" ht="4.5" customHeight="1" x14ac:dyDescent="0.2">
      <c r="P37923" s="75"/>
      <c r="Q37923" s="75"/>
      <c r="W37923" s="75"/>
      <c r="AD37923" s="77"/>
    </row>
    <row r="37924" spans="16:30" ht="4.5" customHeight="1" x14ac:dyDescent="0.2">
      <c r="P37924" s="75"/>
      <c r="Q37924" s="75"/>
      <c r="W37924" s="75"/>
      <c r="AD37924" s="77"/>
    </row>
    <row r="37925" spans="16:30" ht="4.5" customHeight="1" x14ac:dyDescent="0.2">
      <c r="P37925" s="75"/>
      <c r="Q37925" s="75"/>
      <c r="W37925" s="75"/>
      <c r="AD37925" s="77"/>
    </row>
    <row r="37926" spans="16:30" ht="4.5" customHeight="1" x14ac:dyDescent="0.2">
      <c r="P37926" s="75"/>
      <c r="Q37926" s="75"/>
      <c r="W37926" s="75"/>
      <c r="AD37926" s="77"/>
    </row>
    <row r="37927" spans="16:30" ht="4.5" customHeight="1" x14ac:dyDescent="0.2">
      <c r="P37927" s="75"/>
      <c r="Q37927" s="75"/>
      <c r="W37927" s="75"/>
      <c r="AD37927" s="77"/>
    </row>
    <row r="37928" spans="16:30" ht="4.5" customHeight="1" x14ac:dyDescent="0.2">
      <c r="P37928" s="75"/>
      <c r="Q37928" s="75"/>
      <c r="W37928" s="75"/>
      <c r="AD37928" s="77"/>
    </row>
    <row r="37929" spans="16:30" ht="4.5" customHeight="1" x14ac:dyDescent="0.2">
      <c r="P37929" s="75"/>
      <c r="Q37929" s="75"/>
      <c r="W37929" s="75"/>
      <c r="AD37929" s="77"/>
    </row>
    <row r="37930" spans="16:30" ht="4.5" customHeight="1" x14ac:dyDescent="0.2">
      <c r="P37930" s="75"/>
      <c r="Q37930" s="75"/>
      <c r="W37930" s="75"/>
      <c r="AD37930" s="77"/>
    </row>
    <row r="37931" spans="16:30" ht="4.5" customHeight="1" x14ac:dyDescent="0.2">
      <c r="P37931" s="75"/>
      <c r="Q37931" s="75"/>
      <c r="W37931" s="75"/>
      <c r="AD37931" s="77"/>
    </row>
    <row r="37932" spans="16:30" ht="4.5" customHeight="1" x14ac:dyDescent="0.2">
      <c r="P37932" s="75"/>
      <c r="Q37932" s="75"/>
      <c r="W37932" s="75"/>
      <c r="AD37932" s="77"/>
    </row>
    <row r="37933" spans="16:30" ht="4.5" customHeight="1" x14ac:dyDescent="0.2">
      <c r="P37933" s="75"/>
      <c r="Q37933" s="75"/>
      <c r="W37933" s="75"/>
      <c r="AD37933" s="77"/>
    </row>
    <row r="37934" spans="16:30" ht="4.5" customHeight="1" x14ac:dyDescent="0.2">
      <c r="P37934" s="75"/>
      <c r="Q37934" s="75"/>
      <c r="W37934" s="75"/>
      <c r="AD37934" s="77"/>
    </row>
    <row r="37935" spans="16:30" ht="4.5" customHeight="1" x14ac:dyDescent="0.2">
      <c r="P37935" s="75"/>
      <c r="Q37935" s="75"/>
      <c r="W37935" s="75"/>
      <c r="AD37935" s="77"/>
    </row>
    <row r="37936" spans="16:30" ht="4.5" customHeight="1" x14ac:dyDescent="0.2">
      <c r="P37936" s="75"/>
      <c r="Q37936" s="75"/>
      <c r="W37936" s="75"/>
      <c r="AD37936" s="77"/>
    </row>
    <row r="37937" spans="16:30" ht="4.5" customHeight="1" x14ac:dyDescent="0.2">
      <c r="P37937" s="75"/>
      <c r="Q37937" s="75"/>
      <c r="W37937" s="75"/>
      <c r="AD37937" s="77"/>
    </row>
    <row r="37938" spans="16:30" ht="4.5" customHeight="1" x14ac:dyDescent="0.2">
      <c r="P37938" s="75"/>
      <c r="Q37938" s="75"/>
      <c r="W37938" s="75"/>
      <c r="AD37938" s="77"/>
    </row>
    <row r="37939" spans="16:30" ht="4.5" customHeight="1" x14ac:dyDescent="0.2">
      <c r="P37939" s="75"/>
      <c r="Q37939" s="75"/>
      <c r="W37939" s="75"/>
      <c r="AD37939" s="77"/>
    </row>
    <row r="37940" spans="16:30" ht="4.5" customHeight="1" x14ac:dyDescent="0.2">
      <c r="P37940" s="75"/>
      <c r="Q37940" s="75"/>
      <c r="W37940" s="75"/>
      <c r="AD37940" s="77"/>
    </row>
    <row r="37941" spans="16:30" ht="4.5" customHeight="1" x14ac:dyDescent="0.2">
      <c r="P37941" s="75"/>
      <c r="Q37941" s="75"/>
      <c r="W37941" s="75"/>
      <c r="AD37941" s="77"/>
    </row>
    <row r="37942" spans="16:30" ht="4.5" customHeight="1" x14ac:dyDescent="0.2">
      <c r="P37942" s="75"/>
      <c r="Q37942" s="75"/>
      <c r="W37942" s="75"/>
      <c r="AD37942" s="77"/>
    </row>
    <row r="37943" spans="16:30" ht="4.5" customHeight="1" x14ac:dyDescent="0.2">
      <c r="P37943" s="75"/>
      <c r="Q37943" s="75"/>
      <c r="W37943" s="75"/>
      <c r="AD37943" s="77"/>
    </row>
    <row r="37944" spans="16:30" ht="4.5" customHeight="1" x14ac:dyDescent="0.2">
      <c r="P37944" s="75"/>
      <c r="Q37944" s="75"/>
      <c r="W37944" s="75"/>
      <c r="AD37944" s="77"/>
    </row>
    <row r="37945" spans="16:30" ht="4.5" customHeight="1" x14ac:dyDescent="0.2">
      <c r="P37945" s="75"/>
      <c r="Q37945" s="75"/>
      <c r="W37945" s="75"/>
      <c r="AD37945" s="77"/>
    </row>
    <row r="37946" spans="16:30" ht="4.5" customHeight="1" x14ac:dyDescent="0.2">
      <c r="P37946" s="75"/>
      <c r="Q37946" s="75"/>
      <c r="W37946" s="75"/>
      <c r="AD37946" s="77"/>
    </row>
    <row r="37947" spans="16:30" ht="4.5" customHeight="1" x14ac:dyDescent="0.2">
      <c r="P37947" s="75"/>
      <c r="Q37947" s="75"/>
      <c r="W37947" s="75"/>
      <c r="AD37947" s="77"/>
    </row>
    <row r="37948" spans="16:30" ht="4.5" customHeight="1" x14ac:dyDescent="0.2">
      <c r="P37948" s="75"/>
      <c r="Q37948" s="75"/>
      <c r="W37948" s="75"/>
      <c r="AD37948" s="77"/>
    </row>
    <row r="37949" spans="16:30" ht="4.5" customHeight="1" x14ac:dyDescent="0.2">
      <c r="P37949" s="75"/>
      <c r="Q37949" s="75"/>
      <c r="W37949" s="75"/>
      <c r="AD37949" s="77"/>
    </row>
    <row r="37950" spans="16:30" ht="4.5" customHeight="1" x14ac:dyDescent="0.2">
      <c r="P37950" s="75"/>
      <c r="Q37950" s="75"/>
      <c r="W37950" s="75"/>
      <c r="AD37950" s="77"/>
    </row>
    <row r="37951" spans="16:30" ht="4.5" customHeight="1" x14ac:dyDescent="0.2">
      <c r="P37951" s="75"/>
      <c r="Q37951" s="75"/>
      <c r="W37951" s="75"/>
      <c r="AD37951" s="77"/>
    </row>
    <row r="37952" spans="16:30" ht="4.5" customHeight="1" x14ac:dyDescent="0.2">
      <c r="P37952" s="75"/>
      <c r="Q37952" s="75"/>
      <c r="W37952" s="75"/>
      <c r="AD37952" s="77"/>
    </row>
    <row r="37953" spans="16:30" ht="4.5" customHeight="1" x14ac:dyDescent="0.2">
      <c r="P37953" s="75"/>
      <c r="Q37953" s="75"/>
      <c r="W37953" s="75"/>
      <c r="AD37953" s="77"/>
    </row>
    <row r="37954" spans="16:30" ht="4.5" customHeight="1" x14ac:dyDescent="0.2">
      <c r="P37954" s="75"/>
      <c r="Q37954" s="75"/>
      <c r="W37954" s="75"/>
      <c r="AD37954" s="77"/>
    </row>
    <row r="37955" spans="16:30" ht="4.5" customHeight="1" x14ac:dyDescent="0.2">
      <c r="P37955" s="75"/>
      <c r="Q37955" s="75"/>
      <c r="W37955" s="75"/>
      <c r="AD37955" s="77"/>
    </row>
    <row r="37956" spans="16:30" ht="4.5" customHeight="1" x14ac:dyDescent="0.2">
      <c r="P37956" s="75"/>
      <c r="Q37956" s="75"/>
      <c r="W37956" s="75"/>
      <c r="AD37956" s="77"/>
    </row>
    <row r="37957" spans="16:30" ht="4.5" customHeight="1" x14ac:dyDescent="0.2">
      <c r="P37957" s="75"/>
      <c r="Q37957" s="75"/>
      <c r="W37957" s="75"/>
      <c r="AD37957" s="77"/>
    </row>
    <row r="37958" spans="16:30" ht="4.5" customHeight="1" x14ac:dyDescent="0.2">
      <c r="P37958" s="75"/>
      <c r="Q37958" s="75"/>
      <c r="W37958" s="75"/>
      <c r="AD37958" s="77"/>
    </row>
    <row r="37959" spans="16:30" ht="4.5" customHeight="1" x14ac:dyDescent="0.2">
      <c r="P37959" s="75"/>
      <c r="Q37959" s="75"/>
      <c r="W37959" s="75"/>
      <c r="AD37959" s="77"/>
    </row>
    <row r="37960" spans="16:30" ht="4.5" customHeight="1" x14ac:dyDescent="0.2">
      <c r="P37960" s="75"/>
      <c r="Q37960" s="75"/>
      <c r="W37960" s="75"/>
      <c r="AD37960" s="77"/>
    </row>
    <row r="37961" spans="16:30" ht="4.5" customHeight="1" x14ac:dyDescent="0.2">
      <c r="P37961" s="75"/>
      <c r="Q37961" s="75"/>
      <c r="W37961" s="75"/>
      <c r="AD37961" s="77"/>
    </row>
    <row r="37962" spans="16:30" ht="4.5" customHeight="1" x14ac:dyDescent="0.2">
      <c r="P37962" s="75"/>
      <c r="Q37962" s="75"/>
      <c r="W37962" s="75"/>
      <c r="AD37962" s="77"/>
    </row>
    <row r="37963" spans="16:30" ht="4.5" customHeight="1" x14ac:dyDescent="0.2">
      <c r="P37963" s="75"/>
      <c r="Q37963" s="75"/>
      <c r="W37963" s="75"/>
      <c r="AD37963" s="77"/>
    </row>
    <row r="37964" spans="16:30" ht="4.5" customHeight="1" x14ac:dyDescent="0.2">
      <c r="P37964" s="75"/>
      <c r="Q37964" s="75"/>
      <c r="W37964" s="75"/>
      <c r="AD37964" s="77"/>
    </row>
    <row r="37965" spans="16:30" ht="4.5" customHeight="1" x14ac:dyDescent="0.2">
      <c r="P37965" s="75"/>
      <c r="Q37965" s="75"/>
      <c r="W37965" s="75"/>
      <c r="AD37965" s="77"/>
    </row>
    <row r="37966" spans="16:30" ht="4.5" customHeight="1" x14ac:dyDescent="0.2">
      <c r="P37966" s="75"/>
      <c r="Q37966" s="75"/>
      <c r="W37966" s="75"/>
      <c r="AD37966" s="77"/>
    </row>
    <row r="37967" spans="16:30" ht="4.5" customHeight="1" x14ac:dyDescent="0.2">
      <c r="P37967" s="75"/>
      <c r="Q37967" s="75"/>
      <c r="W37967" s="75"/>
      <c r="AD37967" s="77"/>
    </row>
    <row r="37968" spans="16:30" ht="4.5" customHeight="1" x14ac:dyDescent="0.2">
      <c r="P37968" s="75"/>
      <c r="Q37968" s="75"/>
      <c r="W37968" s="75"/>
      <c r="AD37968" s="77"/>
    </row>
    <row r="37969" spans="16:30" ht="4.5" customHeight="1" x14ac:dyDescent="0.2">
      <c r="P37969" s="75"/>
      <c r="Q37969" s="75"/>
      <c r="W37969" s="75"/>
      <c r="AD37969" s="77"/>
    </row>
    <row r="37970" spans="16:30" ht="4.5" customHeight="1" x14ac:dyDescent="0.2">
      <c r="P37970" s="75"/>
      <c r="Q37970" s="75"/>
      <c r="W37970" s="75"/>
      <c r="AD37970" s="77"/>
    </row>
    <row r="37971" spans="16:30" ht="4.5" customHeight="1" x14ac:dyDescent="0.2">
      <c r="P37971" s="75"/>
      <c r="Q37971" s="75"/>
      <c r="W37971" s="75"/>
      <c r="AD37971" s="77"/>
    </row>
    <row r="37972" spans="16:30" ht="4.5" customHeight="1" x14ac:dyDescent="0.2">
      <c r="P37972" s="75"/>
      <c r="Q37972" s="75"/>
      <c r="W37972" s="75"/>
      <c r="AD37972" s="77"/>
    </row>
    <row r="37973" spans="16:30" ht="4.5" customHeight="1" x14ac:dyDescent="0.2">
      <c r="P37973" s="75"/>
      <c r="Q37973" s="75"/>
      <c r="W37973" s="75"/>
      <c r="AD37973" s="77"/>
    </row>
    <row r="37974" spans="16:30" ht="4.5" customHeight="1" x14ac:dyDescent="0.2">
      <c r="P37974" s="75"/>
      <c r="Q37974" s="75"/>
      <c r="W37974" s="75"/>
      <c r="AD37974" s="77"/>
    </row>
    <row r="37975" spans="16:30" ht="4.5" customHeight="1" x14ac:dyDescent="0.2">
      <c r="P37975" s="75"/>
      <c r="Q37975" s="75"/>
      <c r="W37975" s="75"/>
      <c r="AD37975" s="77"/>
    </row>
    <row r="37976" spans="16:30" ht="4.5" customHeight="1" x14ac:dyDescent="0.2">
      <c r="P37976" s="75"/>
      <c r="Q37976" s="75"/>
      <c r="W37976" s="75"/>
      <c r="AD37976" s="77"/>
    </row>
    <row r="37977" spans="16:30" ht="4.5" customHeight="1" x14ac:dyDescent="0.2">
      <c r="P37977" s="75"/>
      <c r="Q37977" s="75"/>
      <c r="W37977" s="75"/>
      <c r="AD37977" s="77"/>
    </row>
    <row r="37978" spans="16:30" ht="4.5" customHeight="1" x14ac:dyDescent="0.2">
      <c r="P37978" s="75"/>
      <c r="Q37978" s="75"/>
      <c r="W37978" s="75"/>
      <c r="AD37978" s="77"/>
    </row>
    <row r="37979" spans="16:30" ht="4.5" customHeight="1" x14ac:dyDescent="0.2">
      <c r="P37979" s="75"/>
      <c r="Q37979" s="75"/>
      <c r="W37979" s="75"/>
      <c r="AD37979" s="77"/>
    </row>
    <row r="37980" spans="16:30" ht="4.5" customHeight="1" x14ac:dyDescent="0.2">
      <c r="P37980" s="75"/>
      <c r="Q37980" s="75"/>
      <c r="W37980" s="75"/>
      <c r="AD37980" s="77"/>
    </row>
    <row r="37981" spans="16:30" ht="4.5" customHeight="1" x14ac:dyDescent="0.2">
      <c r="P37981" s="75"/>
      <c r="Q37981" s="75"/>
      <c r="W37981" s="75"/>
      <c r="AD37981" s="77"/>
    </row>
    <row r="37982" spans="16:30" ht="4.5" customHeight="1" x14ac:dyDescent="0.2">
      <c r="P37982" s="75"/>
      <c r="Q37982" s="75"/>
      <c r="W37982" s="75"/>
      <c r="AD37982" s="77"/>
    </row>
    <row r="37983" spans="16:30" ht="4.5" customHeight="1" x14ac:dyDescent="0.2">
      <c r="P37983" s="75"/>
      <c r="Q37983" s="75"/>
      <c r="W37983" s="75"/>
      <c r="AD37983" s="77"/>
    </row>
    <row r="37984" spans="16:30" ht="4.5" customHeight="1" x14ac:dyDescent="0.2">
      <c r="P37984" s="75"/>
      <c r="Q37984" s="75"/>
      <c r="W37984" s="75"/>
      <c r="AD37984" s="77"/>
    </row>
    <row r="37985" spans="16:30" ht="4.5" customHeight="1" x14ac:dyDescent="0.2">
      <c r="P37985" s="75"/>
      <c r="Q37985" s="75"/>
      <c r="W37985" s="75"/>
      <c r="AD37985" s="77"/>
    </row>
    <row r="37986" spans="16:30" ht="4.5" customHeight="1" x14ac:dyDescent="0.2">
      <c r="P37986" s="75"/>
      <c r="Q37986" s="75"/>
      <c r="W37986" s="75"/>
      <c r="AD37986" s="77"/>
    </row>
    <row r="37987" spans="16:30" ht="4.5" customHeight="1" x14ac:dyDescent="0.2">
      <c r="P37987" s="75"/>
      <c r="Q37987" s="75"/>
      <c r="W37987" s="75"/>
      <c r="AD37987" s="77"/>
    </row>
    <row r="37988" spans="16:30" ht="4.5" customHeight="1" x14ac:dyDescent="0.2">
      <c r="P37988" s="75"/>
      <c r="Q37988" s="75"/>
      <c r="W37988" s="75"/>
      <c r="AD37988" s="77"/>
    </row>
    <row r="37989" spans="16:30" ht="4.5" customHeight="1" x14ac:dyDescent="0.2">
      <c r="P37989" s="75"/>
      <c r="Q37989" s="75"/>
      <c r="W37989" s="75"/>
      <c r="AD37989" s="77"/>
    </row>
    <row r="37990" spans="16:30" ht="4.5" customHeight="1" x14ac:dyDescent="0.2">
      <c r="P37990" s="75"/>
      <c r="Q37990" s="75"/>
      <c r="W37990" s="75"/>
      <c r="AD37990" s="77"/>
    </row>
    <row r="37991" spans="16:30" ht="4.5" customHeight="1" x14ac:dyDescent="0.2">
      <c r="P37991" s="75"/>
      <c r="Q37991" s="75"/>
      <c r="W37991" s="75"/>
      <c r="AD37991" s="77"/>
    </row>
    <row r="37992" spans="16:30" ht="4.5" customHeight="1" x14ac:dyDescent="0.2">
      <c r="P37992" s="75"/>
      <c r="Q37992" s="75"/>
      <c r="W37992" s="75"/>
      <c r="AD37992" s="77"/>
    </row>
    <row r="37993" spans="16:30" ht="4.5" customHeight="1" x14ac:dyDescent="0.2">
      <c r="P37993" s="75"/>
      <c r="Q37993" s="75"/>
      <c r="W37993" s="75"/>
      <c r="AD37993" s="77"/>
    </row>
    <row r="37994" spans="16:30" ht="4.5" customHeight="1" x14ac:dyDescent="0.2">
      <c r="P37994" s="75"/>
      <c r="Q37994" s="75"/>
      <c r="W37994" s="75"/>
      <c r="AD37994" s="77"/>
    </row>
    <row r="37995" spans="16:30" ht="4.5" customHeight="1" x14ac:dyDescent="0.2">
      <c r="P37995" s="75"/>
      <c r="Q37995" s="75"/>
      <c r="W37995" s="75"/>
      <c r="AD37995" s="77"/>
    </row>
    <row r="37996" spans="16:30" ht="4.5" customHeight="1" x14ac:dyDescent="0.2">
      <c r="P37996" s="75"/>
      <c r="Q37996" s="75"/>
      <c r="W37996" s="75"/>
      <c r="AD37996" s="77"/>
    </row>
    <row r="37997" spans="16:30" ht="4.5" customHeight="1" x14ac:dyDescent="0.2">
      <c r="P37997" s="75"/>
      <c r="Q37997" s="75"/>
      <c r="W37997" s="75"/>
      <c r="AD37997" s="77"/>
    </row>
    <row r="37998" spans="16:30" ht="4.5" customHeight="1" x14ac:dyDescent="0.2">
      <c r="P37998" s="75"/>
      <c r="Q37998" s="75"/>
      <c r="W37998" s="75"/>
      <c r="AD37998" s="77"/>
    </row>
    <row r="37999" spans="16:30" ht="4.5" customHeight="1" x14ac:dyDescent="0.2">
      <c r="P37999" s="75"/>
      <c r="Q37999" s="75"/>
      <c r="W37999" s="75"/>
      <c r="AD37999" s="77"/>
    </row>
    <row r="38000" spans="16:30" ht="4.5" customHeight="1" x14ac:dyDescent="0.2">
      <c r="P38000" s="75"/>
      <c r="Q38000" s="75"/>
      <c r="W38000" s="75"/>
      <c r="AD38000" s="77"/>
    </row>
    <row r="38001" spans="16:30" ht="4.5" customHeight="1" x14ac:dyDescent="0.2">
      <c r="P38001" s="75"/>
      <c r="Q38001" s="75"/>
      <c r="W38001" s="75"/>
      <c r="AD38001" s="77"/>
    </row>
    <row r="38002" spans="16:30" ht="4.5" customHeight="1" x14ac:dyDescent="0.2">
      <c r="P38002" s="75"/>
      <c r="Q38002" s="75"/>
      <c r="W38002" s="75"/>
      <c r="AD38002" s="77"/>
    </row>
    <row r="38003" spans="16:30" ht="4.5" customHeight="1" x14ac:dyDescent="0.2">
      <c r="P38003" s="75"/>
      <c r="Q38003" s="75"/>
      <c r="W38003" s="75"/>
      <c r="AD38003" s="77"/>
    </row>
    <row r="38004" spans="16:30" ht="4.5" customHeight="1" x14ac:dyDescent="0.2">
      <c r="P38004" s="75"/>
      <c r="Q38004" s="75"/>
      <c r="W38004" s="75"/>
      <c r="AD38004" s="77"/>
    </row>
    <row r="38005" spans="16:30" ht="4.5" customHeight="1" x14ac:dyDescent="0.2">
      <c r="P38005" s="75"/>
      <c r="Q38005" s="75"/>
      <c r="W38005" s="75"/>
      <c r="AD38005" s="77"/>
    </row>
    <row r="38006" spans="16:30" ht="4.5" customHeight="1" x14ac:dyDescent="0.2">
      <c r="P38006" s="75"/>
      <c r="Q38006" s="75"/>
      <c r="W38006" s="75"/>
      <c r="AD38006" s="77"/>
    </row>
    <row r="38007" spans="16:30" ht="4.5" customHeight="1" x14ac:dyDescent="0.2">
      <c r="P38007" s="75"/>
      <c r="Q38007" s="75"/>
      <c r="W38007" s="75"/>
      <c r="AD38007" s="77"/>
    </row>
    <row r="38008" spans="16:30" ht="4.5" customHeight="1" x14ac:dyDescent="0.2">
      <c r="P38008" s="75"/>
      <c r="Q38008" s="75"/>
      <c r="W38008" s="75"/>
      <c r="AD38008" s="77"/>
    </row>
    <row r="38009" spans="16:30" ht="4.5" customHeight="1" x14ac:dyDescent="0.2">
      <c r="P38009" s="75"/>
      <c r="Q38009" s="75"/>
      <c r="W38009" s="75"/>
      <c r="AD38009" s="77"/>
    </row>
    <row r="38010" spans="16:30" ht="4.5" customHeight="1" x14ac:dyDescent="0.2">
      <c r="P38010" s="75"/>
      <c r="Q38010" s="75"/>
      <c r="W38010" s="75"/>
      <c r="AD38010" s="77"/>
    </row>
    <row r="38011" spans="16:30" ht="4.5" customHeight="1" x14ac:dyDescent="0.2">
      <c r="P38011" s="75"/>
      <c r="Q38011" s="75"/>
      <c r="W38011" s="75"/>
      <c r="AD38011" s="77"/>
    </row>
    <row r="38012" spans="16:30" ht="4.5" customHeight="1" x14ac:dyDescent="0.2">
      <c r="P38012" s="75"/>
      <c r="Q38012" s="75"/>
      <c r="W38012" s="75"/>
      <c r="AD38012" s="77"/>
    </row>
    <row r="38013" spans="16:30" ht="4.5" customHeight="1" x14ac:dyDescent="0.2">
      <c r="P38013" s="75"/>
      <c r="Q38013" s="75"/>
      <c r="W38013" s="75"/>
      <c r="AD38013" s="77"/>
    </row>
    <row r="38014" spans="16:30" ht="4.5" customHeight="1" x14ac:dyDescent="0.2">
      <c r="P38014" s="75"/>
      <c r="Q38014" s="75"/>
      <c r="W38014" s="75"/>
      <c r="AD38014" s="77"/>
    </row>
    <row r="38015" spans="16:30" ht="4.5" customHeight="1" x14ac:dyDescent="0.2">
      <c r="P38015" s="75"/>
      <c r="Q38015" s="75"/>
      <c r="W38015" s="75"/>
      <c r="AD38015" s="77"/>
    </row>
    <row r="38016" spans="16:30" ht="4.5" customHeight="1" x14ac:dyDescent="0.2">
      <c r="P38016" s="75"/>
      <c r="Q38016" s="75"/>
      <c r="W38016" s="75"/>
      <c r="AD38016" s="77"/>
    </row>
    <row r="38017" spans="16:30" ht="4.5" customHeight="1" x14ac:dyDescent="0.2">
      <c r="P38017" s="75"/>
      <c r="Q38017" s="75"/>
      <c r="W38017" s="75"/>
      <c r="AD38017" s="77"/>
    </row>
    <row r="38018" spans="16:30" ht="4.5" customHeight="1" x14ac:dyDescent="0.2">
      <c r="P38018" s="75"/>
      <c r="Q38018" s="75"/>
      <c r="W38018" s="75"/>
      <c r="AD38018" s="77"/>
    </row>
    <row r="38019" spans="16:30" ht="4.5" customHeight="1" x14ac:dyDescent="0.2">
      <c r="P38019" s="75"/>
      <c r="Q38019" s="75"/>
      <c r="W38019" s="75"/>
      <c r="AD38019" s="77"/>
    </row>
    <row r="38020" spans="16:30" ht="4.5" customHeight="1" x14ac:dyDescent="0.2">
      <c r="P38020" s="75"/>
      <c r="Q38020" s="75"/>
      <c r="W38020" s="75"/>
      <c r="AD38020" s="77"/>
    </row>
    <row r="38021" spans="16:30" ht="4.5" customHeight="1" x14ac:dyDescent="0.2">
      <c r="P38021" s="75"/>
      <c r="Q38021" s="75"/>
      <c r="W38021" s="75"/>
      <c r="AD38021" s="77"/>
    </row>
    <row r="38022" spans="16:30" ht="4.5" customHeight="1" x14ac:dyDescent="0.2">
      <c r="P38022" s="75"/>
      <c r="Q38022" s="75"/>
      <c r="W38022" s="75"/>
      <c r="AD38022" s="77"/>
    </row>
    <row r="38023" spans="16:30" ht="4.5" customHeight="1" x14ac:dyDescent="0.2">
      <c r="P38023" s="75"/>
      <c r="Q38023" s="75"/>
      <c r="W38023" s="75"/>
      <c r="AD38023" s="77"/>
    </row>
    <row r="38024" spans="16:30" ht="4.5" customHeight="1" x14ac:dyDescent="0.2">
      <c r="P38024" s="75"/>
      <c r="Q38024" s="75"/>
      <c r="W38024" s="75"/>
      <c r="AD38024" s="77"/>
    </row>
    <row r="38025" spans="16:30" ht="4.5" customHeight="1" x14ac:dyDescent="0.2">
      <c r="P38025" s="75"/>
      <c r="Q38025" s="75"/>
      <c r="W38025" s="75"/>
      <c r="AD38025" s="77"/>
    </row>
    <row r="38026" spans="16:30" ht="4.5" customHeight="1" x14ac:dyDescent="0.2">
      <c r="P38026" s="75"/>
      <c r="Q38026" s="75"/>
      <c r="W38026" s="75"/>
      <c r="AD38026" s="77"/>
    </row>
    <row r="38027" spans="16:30" ht="4.5" customHeight="1" x14ac:dyDescent="0.2">
      <c r="P38027" s="75"/>
      <c r="Q38027" s="75"/>
      <c r="W38027" s="75"/>
      <c r="AD38027" s="77"/>
    </row>
    <row r="38028" spans="16:30" ht="4.5" customHeight="1" x14ac:dyDescent="0.2">
      <c r="P38028" s="75"/>
      <c r="Q38028" s="75"/>
      <c r="W38028" s="75"/>
      <c r="AD38028" s="77"/>
    </row>
    <row r="38029" spans="16:30" ht="4.5" customHeight="1" x14ac:dyDescent="0.2">
      <c r="P38029" s="75"/>
      <c r="Q38029" s="75"/>
      <c r="W38029" s="75"/>
      <c r="AD38029" s="77"/>
    </row>
    <row r="38030" spans="16:30" ht="4.5" customHeight="1" x14ac:dyDescent="0.2">
      <c r="P38030" s="75"/>
      <c r="Q38030" s="75"/>
      <c r="W38030" s="75"/>
      <c r="AD38030" s="77"/>
    </row>
    <row r="38031" spans="16:30" ht="4.5" customHeight="1" x14ac:dyDescent="0.2">
      <c r="P38031" s="75"/>
      <c r="Q38031" s="75"/>
      <c r="W38031" s="75"/>
      <c r="AD38031" s="77"/>
    </row>
    <row r="38032" spans="16:30" ht="4.5" customHeight="1" x14ac:dyDescent="0.2">
      <c r="P38032" s="75"/>
      <c r="Q38032" s="75"/>
      <c r="W38032" s="75"/>
      <c r="AD38032" s="77"/>
    </row>
    <row r="38033" spans="16:30" ht="4.5" customHeight="1" x14ac:dyDescent="0.2">
      <c r="P38033" s="75"/>
      <c r="Q38033" s="75"/>
      <c r="W38033" s="75"/>
      <c r="AD38033" s="77"/>
    </row>
    <row r="38034" spans="16:30" ht="4.5" customHeight="1" x14ac:dyDescent="0.2">
      <c r="P38034" s="75"/>
      <c r="Q38034" s="75"/>
      <c r="W38034" s="75"/>
      <c r="AD38034" s="77"/>
    </row>
    <row r="38035" spans="16:30" ht="4.5" customHeight="1" x14ac:dyDescent="0.2">
      <c r="P38035" s="75"/>
      <c r="Q38035" s="75"/>
      <c r="W38035" s="75"/>
      <c r="AD38035" s="77"/>
    </row>
    <row r="38036" spans="16:30" ht="4.5" customHeight="1" x14ac:dyDescent="0.2">
      <c r="P38036" s="75"/>
      <c r="Q38036" s="75"/>
      <c r="W38036" s="75"/>
      <c r="AD38036" s="77"/>
    </row>
    <row r="38037" spans="16:30" ht="4.5" customHeight="1" x14ac:dyDescent="0.2">
      <c r="P38037" s="75"/>
      <c r="Q38037" s="75"/>
      <c r="W38037" s="75"/>
      <c r="AD38037" s="77"/>
    </row>
    <row r="38038" spans="16:30" ht="4.5" customHeight="1" x14ac:dyDescent="0.2">
      <c r="P38038" s="75"/>
      <c r="Q38038" s="75"/>
      <c r="W38038" s="75"/>
      <c r="AD38038" s="77"/>
    </row>
    <row r="38039" spans="16:30" ht="4.5" customHeight="1" x14ac:dyDescent="0.2">
      <c r="P38039" s="75"/>
      <c r="Q38039" s="75"/>
      <c r="W38039" s="75"/>
      <c r="AD38039" s="77"/>
    </row>
    <row r="38040" spans="16:30" ht="4.5" customHeight="1" x14ac:dyDescent="0.2">
      <c r="P38040" s="75"/>
      <c r="Q38040" s="75"/>
      <c r="W38040" s="75"/>
      <c r="AD38040" s="77"/>
    </row>
    <row r="38041" spans="16:30" ht="4.5" customHeight="1" x14ac:dyDescent="0.2">
      <c r="P38041" s="75"/>
      <c r="Q38041" s="75"/>
      <c r="W38041" s="75"/>
      <c r="AD38041" s="77"/>
    </row>
    <row r="38042" spans="16:30" ht="4.5" customHeight="1" x14ac:dyDescent="0.2">
      <c r="P38042" s="75"/>
      <c r="Q38042" s="75"/>
      <c r="W38042" s="75"/>
      <c r="AD38042" s="77"/>
    </row>
    <row r="38043" spans="16:30" ht="4.5" customHeight="1" x14ac:dyDescent="0.2">
      <c r="P38043" s="75"/>
      <c r="Q38043" s="75"/>
      <c r="W38043" s="75"/>
      <c r="AD38043" s="77"/>
    </row>
    <row r="38044" spans="16:30" ht="4.5" customHeight="1" x14ac:dyDescent="0.2">
      <c r="P38044" s="75"/>
      <c r="Q38044" s="75"/>
      <c r="W38044" s="75"/>
      <c r="AD38044" s="77"/>
    </row>
    <row r="38045" spans="16:30" ht="4.5" customHeight="1" x14ac:dyDescent="0.2">
      <c r="P38045" s="75"/>
      <c r="Q38045" s="75"/>
      <c r="W38045" s="75"/>
      <c r="AD38045" s="77"/>
    </row>
    <row r="38046" spans="16:30" ht="4.5" customHeight="1" x14ac:dyDescent="0.2">
      <c r="P38046" s="75"/>
      <c r="Q38046" s="75"/>
      <c r="W38046" s="75"/>
      <c r="AD38046" s="77"/>
    </row>
    <row r="38047" spans="16:30" ht="4.5" customHeight="1" x14ac:dyDescent="0.2">
      <c r="P38047" s="75"/>
      <c r="Q38047" s="75"/>
      <c r="W38047" s="75"/>
      <c r="AD38047" s="77"/>
    </row>
    <row r="38048" spans="16:30" ht="4.5" customHeight="1" x14ac:dyDescent="0.2">
      <c r="P38048" s="75"/>
      <c r="Q38048" s="75"/>
      <c r="W38048" s="75"/>
      <c r="AD38048" s="77"/>
    </row>
    <row r="38049" spans="16:30" ht="4.5" customHeight="1" x14ac:dyDescent="0.2">
      <c r="P38049" s="75"/>
      <c r="Q38049" s="75"/>
      <c r="W38049" s="75"/>
      <c r="AD38049" s="77"/>
    </row>
    <row r="38050" spans="16:30" ht="4.5" customHeight="1" x14ac:dyDescent="0.2">
      <c r="P38050" s="75"/>
      <c r="Q38050" s="75"/>
      <c r="W38050" s="75"/>
      <c r="AD38050" s="77"/>
    </row>
    <row r="38051" spans="16:30" ht="4.5" customHeight="1" x14ac:dyDescent="0.2">
      <c r="P38051" s="75"/>
      <c r="Q38051" s="75"/>
      <c r="W38051" s="75"/>
      <c r="AD38051" s="77"/>
    </row>
    <row r="38052" spans="16:30" ht="4.5" customHeight="1" x14ac:dyDescent="0.2">
      <c r="P38052" s="75"/>
      <c r="Q38052" s="75"/>
      <c r="W38052" s="75"/>
      <c r="AD38052" s="77"/>
    </row>
    <row r="38053" spans="16:30" ht="4.5" customHeight="1" x14ac:dyDescent="0.2">
      <c r="P38053" s="75"/>
      <c r="Q38053" s="75"/>
      <c r="W38053" s="75"/>
      <c r="AD38053" s="77"/>
    </row>
    <row r="38054" spans="16:30" ht="4.5" customHeight="1" x14ac:dyDescent="0.2">
      <c r="P38054" s="75"/>
      <c r="Q38054" s="75"/>
      <c r="W38054" s="75"/>
      <c r="AD38054" s="77"/>
    </row>
    <row r="38055" spans="16:30" ht="4.5" customHeight="1" x14ac:dyDescent="0.2">
      <c r="P38055" s="75"/>
      <c r="Q38055" s="75"/>
      <c r="W38055" s="75"/>
      <c r="AD38055" s="77"/>
    </row>
    <row r="38056" spans="16:30" ht="4.5" customHeight="1" x14ac:dyDescent="0.2">
      <c r="P38056" s="75"/>
      <c r="Q38056" s="75"/>
      <c r="W38056" s="75"/>
      <c r="AD38056" s="77"/>
    </row>
    <row r="38057" spans="16:30" ht="4.5" customHeight="1" x14ac:dyDescent="0.2">
      <c r="P38057" s="75"/>
      <c r="Q38057" s="75"/>
      <c r="W38057" s="75"/>
      <c r="AD38057" s="77"/>
    </row>
    <row r="38058" spans="16:30" ht="4.5" customHeight="1" x14ac:dyDescent="0.2">
      <c r="P38058" s="75"/>
      <c r="Q38058" s="75"/>
      <c r="W38058" s="75"/>
      <c r="AD38058" s="77"/>
    </row>
    <row r="38059" spans="16:30" ht="4.5" customHeight="1" x14ac:dyDescent="0.2">
      <c r="P38059" s="75"/>
      <c r="Q38059" s="75"/>
      <c r="W38059" s="75"/>
      <c r="AD38059" s="77"/>
    </row>
    <row r="38060" spans="16:30" ht="4.5" customHeight="1" x14ac:dyDescent="0.2">
      <c r="P38060" s="75"/>
      <c r="Q38060" s="75"/>
      <c r="W38060" s="75"/>
      <c r="AD38060" s="77"/>
    </row>
    <row r="38061" spans="16:30" ht="4.5" customHeight="1" x14ac:dyDescent="0.2">
      <c r="P38061" s="75"/>
      <c r="Q38061" s="75"/>
      <c r="W38061" s="75"/>
      <c r="AD38061" s="77"/>
    </row>
    <row r="38062" spans="16:30" ht="4.5" customHeight="1" x14ac:dyDescent="0.2">
      <c r="P38062" s="75"/>
      <c r="Q38062" s="75"/>
      <c r="W38062" s="75"/>
      <c r="AD38062" s="77"/>
    </row>
    <row r="38063" spans="16:30" ht="4.5" customHeight="1" x14ac:dyDescent="0.2">
      <c r="P38063" s="75"/>
      <c r="Q38063" s="75"/>
      <c r="W38063" s="75"/>
      <c r="AD38063" s="77"/>
    </row>
    <row r="38064" spans="16:30" ht="4.5" customHeight="1" x14ac:dyDescent="0.2">
      <c r="P38064" s="75"/>
      <c r="Q38064" s="75"/>
      <c r="W38064" s="75"/>
      <c r="AD38064" s="77"/>
    </row>
    <row r="38065" spans="16:30" ht="4.5" customHeight="1" x14ac:dyDescent="0.2">
      <c r="P38065" s="75"/>
      <c r="Q38065" s="75"/>
      <c r="W38065" s="75"/>
      <c r="AD38065" s="77"/>
    </row>
    <row r="38066" spans="16:30" ht="4.5" customHeight="1" x14ac:dyDescent="0.2">
      <c r="P38066" s="75"/>
      <c r="Q38066" s="75"/>
      <c r="W38066" s="75"/>
      <c r="AD38066" s="77"/>
    </row>
    <row r="38067" spans="16:30" ht="4.5" customHeight="1" x14ac:dyDescent="0.2">
      <c r="P38067" s="75"/>
      <c r="Q38067" s="75"/>
      <c r="W38067" s="75"/>
      <c r="AD38067" s="77"/>
    </row>
    <row r="38068" spans="16:30" ht="4.5" customHeight="1" x14ac:dyDescent="0.2">
      <c r="P38068" s="75"/>
      <c r="Q38068" s="75"/>
      <c r="W38068" s="75"/>
      <c r="AD38068" s="77"/>
    </row>
    <row r="38069" spans="16:30" ht="4.5" customHeight="1" x14ac:dyDescent="0.2">
      <c r="P38069" s="75"/>
      <c r="Q38069" s="75"/>
      <c r="W38069" s="75"/>
      <c r="AD38069" s="77"/>
    </row>
    <row r="38070" spans="16:30" ht="4.5" customHeight="1" x14ac:dyDescent="0.2">
      <c r="P38070" s="75"/>
      <c r="Q38070" s="75"/>
      <c r="W38070" s="75"/>
      <c r="AD38070" s="77"/>
    </row>
    <row r="38071" spans="16:30" ht="4.5" customHeight="1" x14ac:dyDescent="0.2">
      <c r="P38071" s="75"/>
      <c r="Q38071" s="75"/>
      <c r="W38071" s="75"/>
      <c r="AD38071" s="77"/>
    </row>
    <row r="38072" spans="16:30" ht="4.5" customHeight="1" x14ac:dyDescent="0.2">
      <c r="P38072" s="75"/>
      <c r="Q38072" s="75"/>
      <c r="W38072" s="75"/>
      <c r="AD38072" s="77"/>
    </row>
    <row r="38073" spans="16:30" ht="4.5" customHeight="1" x14ac:dyDescent="0.2">
      <c r="P38073" s="75"/>
      <c r="Q38073" s="75"/>
      <c r="W38073" s="75"/>
      <c r="AD38073" s="77"/>
    </row>
    <row r="38074" spans="16:30" ht="4.5" customHeight="1" x14ac:dyDescent="0.2">
      <c r="P38074" s="75"/>
      <c r="Q38074" s="75"/>
      <c r="W38074" s="75"/>
      <c r="AD38074" s="77"/>
    </row>
    <row r="38075" spans="16:30" ht="4.5" customHeight="1" x14ac:dyDescent="0.2">
      <c r="P38075" s="75"/>
      <c r="Q38075" s="75"/>
      <c r="W38075" s="75"/>
      <c r="AD38075" s="77"/>
    </row>
    <row r="38076" spans="16:30" ht="4.5" customHeight="1" x14ac:dyDescent="0.2">
      <c r="P38076" s="75"/>
      <c r="Q38076" s="75"/>
      <c r="W38076" s="75"/>
      <c r="AD38076" s="77"/>
    </row>
    <row r="38077" spans="16:30" ht="4.5" customHeight="1" x14ac:dyDescent="0.2">
      <c r="P38077" s="75"/>
      <c r="Q38077" s="75"/>
      <c r="W38077" s="75"/>
      <c r="AD38077" s="77"/>
    </row>
    <row r="38078" spans="16:30" ht="4.5" customHeight="1" x14ac:dyDescent="0.2">
      <c r="P38078" s="75"/>
      <c r="Q38078" s="75"/>
      <c r="W38078" s="75"/>
      <c r="AD38078" s="77"/>
    </row>
    <row r="38079" spans="16:30" ht="4.5" customHeight="1" x14ac:dyDescent="0.2">
      <c r="P38079" s="75"/>
      <c r="Q38079" s="75"/>
      <c r="W38079" s="75"/>
      <c r="AD38079" s="77"/>
    </row>
    <row r="38080" spans="16:30" ht="4.5" customHeight="1" x14ac:dyDescent="0.2">
      <c r="P38080" s="75"/>
      <c r="Q38080" s="75"/>
      <c r="W38080" s="75"/>
      <c r="AD38080" s="77"/>
    </row>
    <row r="38081" spans="16:30" ht="4.5" customHeight="1" x14ac:dyDescent="0.2">
      <c r="P38081" s="75"/>
      <c r="Q38081" s="75"/>
      <c r="W38081" s="75"/>
      <c r="AD38081" s="77"/>
    </row>
    <row r="38082" spans="16:30" ht="4.5" customHeight="1" x14ac:dyDescent="0.2">
      <c r="P38082" s="75"/>
      <c r="Q38082" s="75"/>
      <c r="W38082" s="75"/>
      <c r="AD38082" s="77"/>
    </row>
    <row r="38083" spans="16:30" ht="4.5" customHeight="1" x14ac:dyDescent="0.2">
      <c r="P38083" s="75"/>
      <c r="Q38083" s="75"/>
      <c r="W38083" s="75"/>
      <c r="AD38083" s="77"/>
    </row>
    <row r="38084" spans="16:30" ht="4.5" customHeight="1" x14ac:dyDescent="0.2">
      <c r="P38084" s="75"/>
      <c r="Q38084" s="75"/>
      <c r="W38084" s="75"/>
      <c r="AD38084" s="77"/>
    </row>
    <row r="38085" spans="16:30" ht="4.5" customHeight="1" x14ac:dyDescent="0.2">
      <c r="P38085" s="75"/>
      <c r="Q38085" s="75"/>
      <c r="W38085" s="75"/>
      <c r="AD38085" s="77"/>
    </row>
    <row r="38086" spans="16:30" ht="4.5" customHeight="1" x14ac:dyDescent="0.2">
      <c r="P38086" s="75"/>
      <c r="Q38086" s="75"/>
      <c r="W38086" s="75"/>
      <c r="AD38086" s="77"/>
    </row>
    <row r="38087" spans="16:30" ht="4.5" customHeight="1" x14ac:dyDescent="0.2">
      <c r="P38087" s="75"/>
      <c r="Q38087" s="75"/>
      <c r="W38087" s="75"/>
      <c r="AD38087" s="77"/>
    </row>
    <row r="38088" spans="16:30" ht="4.5" customHeight="1" x14ac:dyDescent="0.2">
      <c r="P38088" s="75"/>
      <c r="Q38088" s="75"/>
      <c r="W38088" s="75"/>
      <c r="AD38088" s="77"/>
    </row>
    <row r="38089" spans="16:30" ht="4.5" customHeight="1" x14ac:dyDescent="0.2">
      <c r="P38089" s="75"/>
      <c r="Q38089" s="75"/>
      <c r="W38089" s="75"/>
      <c r="AD38089" s="77"/>
    </row>
    <row r="38090" spans="16:30" ht="4.5" customHeight="1" x14ac:dyDescent="0.2">
      <c r="P38090" s="75"/>
      <c r="Q38090" s="75"/>
      <c r="W38090" s="75"/>
      <c r="AD38090" s="77"/>
    </row>
    <row r="38091" spans="16:30" ht="4.5" customHeight="1" x14ac:dyDescent="0.2">
      <c r="P38091" s="75"/>
      <c r="Q38091" s="75"/>
      <c r="W38091" s="75"/>
      <c r="AD38091" s="77"/>
    </row>
    <row r="38092" spans="16:30" ht="4.5" customHeight="1" x14ac:dyDescent="0.2">
      <c r="P38092" s="75"/>
      <c r="Q38092" s="75"/>
      <c r="W38092" s="75"/>
      <c r="AD38092" s="77"/>
    </row>
    <row r="38093" spans="16:30" ht="4.5" customHeight="1" x14ac:dyDescent="0.2">
      <c r="P38093" s="75"/>
      <c r="Q38093" s="75"/>
      <c r="W38093" s="75"/>
      <c r="AD38093" s="77"/>
    </row>
    <row r="38094" spans="16:30" ht="4.5" customHeight="1" x14ac:dyDescent="0.2">
      <c r="P38094" s="75"/>
      <c r="Q38094" s="75"/>
      <c r="W38094" s="75"/>
      <c r="AD38094" s="77"/>
    </row>
    <row r="38095" spans="16:30" ht="4.5" customHeight="1" x14ac:dyDescent="0.2">
      <c r="P38095" s="75"/>
      <c r="Q38095" s="75"/>
      <c r="W38095" s="75"/>
      <c r="AD38095" s="77"/>
    </row>
    <row r="38096" spans="16:30" ht="4.5" customHeight="1" x14ac:dyDescent="0.2">
      <c r="P38096" s="75"/>
      <c r="Q38096" s="75"/>
      <c r="W38096" s="75"/>
      <c r="AD38096" s="77"/>
    </row>
    <row r="38097" spans="16:30" ht="4.5" customHeight="1" x14ac:dyDescent="0.2">
      <c r="P38097" s="75"/>
      <c r="Q38097" s="75"/>
      <c r="W38097" s="75"/>
      <c r="AD38097" s="77"/>
    </row>
    <row r="38098" spans="16:30" ht="4.5" customHeight="1" x14ac:dyDescent="0.2">
      <c r="P38098" s="75"/>
      <c r="Q38098" s="75"/>
      <c r="W38098" s="75"/>
      <c r="AD38098" s="77"/>
    </row>
    <row r="38099" spans="16:30" ht="4.5" customHeight="1" x14ac:dyDescent="0.2">
      <c r="P38099" s="75"/>
      <c r="Q38099" s="75"/>
      <c r="W38099" s="75"/>
      <c r="AD38099" s="77"/>
    </row>
    <row r="38100" spans="16:30" ht="4.5" customHeight="1" x14ac:dyDescent="0.2">
      <c r="P38100" s="75"/>
      <c r="Q38100" s="75"/>
      <c r="W38100" s="75"/>
      <c r="AD38100" s="77"/>
    </row>
    <row r="38101" spans="16:30" ht="4.5" customHeight="1" x14ac:dyDescent="0.2">
      <c r="P38101" s="75"/>
      <c r="Q38101" s="75"/>
      <c r="W38101" s="75"/>
      <c r="AD38101" s="77"/>
    </row>
    <row r="38102" spans="16:30" ht="4.5" customHeight="1" x14ac:dyDescent="0.2">
      <c r="P38102" s="75"/>
      <c r="Q38102" s="75"/>
      <c r="W38102" s="75"/>
      <c r="AD38102" s="77"/>
    </row>
    <row r="38103" spans="16:30" ht="4.5" customHeight="1" x14ac:dyDescent="0.2">
      <c r="P38103" s="75"/>
      <c r="Q38103" s="75"/>
      <c r="W38103" s="75"/>
      <c r="AD38103" s="77"/>
    </row>
    <row r="38104" spans="16:30" ht="4.5" customHeight="1" x14ac:dyDescent="0.2">
      <c r="P38104" s="75"/>
      <c r="Q38104" s="75"/>
      <c r="W38104" s="75"/>
      <c r="AD38104" s="77"/>
    </row>
    <row r="38105" spans="16:30" ht="4.5" customHeight="1" x14ac:dyDescent="0.2">
      <c r="P38105" s="75"/>
      <c r="Q38105" s="75"/>
      <c r="W38105" s="75"/>
      <c r="AD38105" s="77"/>
    </row>
    <row r="38106" spans="16:30" ht="4.5" customHeight="1" x14ac:dyDescent="0.2">
      <c r="P38106" s="75"/>
      <c r="Q38106" s="75"/>
      <c r="W38106" s="75"/>
      <c r="AD38106" s="77"/>
    </row>
    <row r="38107" spans="16:30" ht="4.5" customHeight="1" x14ac:dyDescent="0.2">
      <c r="P38107" s="75"/>
      <c r="Q38107" s="75"/>
      <c r="W38107" s="75"/>
      <c r="AD38107" s="77"/>
    </row>
    <row r="38108" spans="16:30" ht="4.5" customHeight="1" x14ac:dyDescent="0.2">
      <c r="P38108" s="75"/>
      <c r="Q38108" s="75"/>
      <c r="W38108" s="75"/>
      <c r="AD38108" s="77"/>
    </row>
    <row r="38109" spans="16:30" ht="4.5" customHeight="1" x14ac:dyDescent="0.2">
      <c r="P38109" s="75"/>
      <c r="Q38109" s="75"/>
      <c r="W38109" s="75"/>
      <c r="AD38109" s="77"/>
    </row>
    <row r="38110" spans="16:30" ht="4.5" customHeight="1" x14ac:dyDescent="0.2">
      <c r="P38110" s="75"/>
      <c r="Q38110" s="75"/>
      <c r="W38110" s="75"/>
      <c r="AD38110" s="77"/>
    </row>
    <row r="38111" spans="16:30" ht="4.5" customHeight="1" x14ac:dyDescent="0.2">
      <c r="P38111" s="75"/>
      <c r="Q38111" s="75"/>
      <c r="W38111" s="75"/>
      <c r="AD38111" s="77"/>
    </row>
    <row r="38112" spans="16:30" ht="4.5" customHeight="1" x14ac:dyDescent="0.2">
      <c r="P38112" s="75"/>
      <c r="Q38112" s="75"/>
      <c r="W38112" s="75"/>
      <c r="AD38112" s="77"/>
    </row>
    <row r="38113" spans="16:30" ht="4.5" customHeight="1" x14ac:dyDescent="0.2">
      <c r="P38113" s="75"/>
      <c r="Q38113" s="75"/>
      <c r="W38113" s="75"/>
      <c r="AD38113" s="77"/>
    </row>
    <row r="38114" spans="16:30" ht="4.5" customHeight="1" x14ac:dyDescent="0.2">
      <c r="P38114" s="75"/>
      <c r="Q38114" s="75"/>
      <c r="W38114" s="75"/>
      <c r="AD38114" s="77"/>
    </row>
    <row r="38115" spans="16:30" ht="4.5" customHeight="1" x14ac:dyDescent="0.2">
      <c r="P38115" s="75"/>
      <c r="Q38115" s="75"/>
      <c r="W38115" s="75"/>
      <c r="AD38115" s="77"/>
    </row>
    <row r="38116" spans="16:30" ht="4.5" customHeight="1" x14ac:dyDescent="0.2">
      <c r="P38116" s="75"/>
      <c r="Q38116" s="75"/>
      <c r="W38116" s="75"/>
      <c r="AD38116" s="77"/>
    </row>
    <row r="38117" spans="16:30" ht="4.5" customHeight="1" x14ac:dyDescent="0.2">
      <c r="P38117" s="75"/>
      <c r="Q38117" s="75"/>
      <c r="W38117" s="75"/>
      <c r="AD38117" s="77"/>
    </row>
    <row r="38118" spans="16:30" ht="4.5" customHeight="1" x14ac:dyDescent="0.2">
      <c r="P38118" s="75"/>
      <c r="Q38118" s="75"/>
      <c r="W38118" s="75"/>
      <c r="AD38118" s="77"/>
    </row>
    <row r="38119" spans="16:30" ht="4.5" customHeight="1" x14ac:dyDescent="0.2">
      <c r="P38119" s="75"/>
      <c r="Q38119" s="75"/>
      <c r="W38119" s="75"/>
      <c r="AD38119" s="77"/>
    </row>
    <row r="38120" spans="16:30" ht="4.5" customHeight="1" x14ac:dyDescent="0.2">
      <c r="P38120" s="75"/>
      <c r="Q38120" s="75"/>
      <c r="W38120" s="75"/>
      <c r="AD38120" s="77"/>
    </row>
    <row r="38121" spans="16:30" ht="4.5" customHeight="1" x14ac:dyDescent="0.2">
      <c r="P38121" s="75"/>
      <c r="Q38121" s="75"/>
      <c r="W38121" s="75"/>
      <c r="AD38121" s="77"/>
    </row>
    <row r="38122" spans="16:30" ht="4.5" customHeight="1" x14ac:dyDescent="0.2">
      <c r="P38122" s="75"/>
      <c r="Q38122" s="75"/>
      <c r="W38122" s="75"/>
      <c r="AD38122" s="77"/>
    </row>
    <row r="38123" spans="16:30" ht="4.5" customHeight="1" x14ac:dyDescent="0.2">
      <c r="P38123" s="75"/>
      <c r="Q38123" s="75"/>
      <c r="W38123" s="75"/>
      <c r="AD38123" s="77"/>
    </row>
    <row r="38124" spans="16:30" ht="4.5" customHeight="1" x14ac:dyDescent="0.2">
      <c r="P38124" s="75"/>
      <c r="Q38124" s="75"/>
      <c r="W38124" s="75"/>
      <c r="AD38124" s="77"/>
    </row>
    <row r="38125" spans="16:30" ht="4.5" customHeight="1" x14ac:dyDescent="0.2">
      <c r="P38125" s="75"/>
      <c r="Q38125" s="75"/>
      <c r="W38125" s="75"/>
      <c r="AD38125" s="77"/>
    </row>
    <row r="38126" spans="16:30" ht="4.5" customHeight="1" x14ac:dyDescent="0.2">
      <c r="P38126" s="75"/>
      <c r="Q38126" s="75"/>
      <c r="W38126" s="75"/>
      <c r="AD38126" s="77"/>
    </row>
    <row r="38127" spans="16:30" ht="4.5" customHeight="1" x14ac:dyDescent="0.2">
      <c r="P38127" s="75"/>
      <c r="Q38127" s="75"/>
      <c r="W38127" s="75"/>
      <c r="AD38127" s="77"/>
    </row>
    <row r="38128" spans="16:30" ht="4.5" customHeight="1" x14ac:dyDescent="0.2">
      <c r="P38128" s="75"/>
      <c r="Q38128" s="75"/>
      <c r="W38128" s="75"/>
      <c r="AD38128" s="77"/>
    </row>
    <row r="38129" spans="16:30" ht="4.5" customHeight="1" x14ac:dyDescent="0.2">
      <c r="P38129" s="75"/>
      <c r="Q38129" s="75"/>
      <c r="W38129" s="75"/>
      <c r="AD38129" s="77"/>
    </row>
    <row r="38130" spans="16:30" ht="4.5" customHeight="1" x14ac:dyDescent="0.2">
      <c r="P38130" s="75"/>
      <c r="Q38130" s="75"/>
      <c r="W38130" s="75"/>
      <c r="AD38130" s="77"/>
    </row>
    <row r="38131" spans="16:30" ht="4.5" customHeight="1" x14ac:dyDescent="0.2">
      <c r="P38131" s="75"/>
      <c r="Q38131" s="75"/>
      <c r="W38131" s="75"/>
      <c r="AD38131" s="77"/>
    </row>
    <row r="38132" spans="16:30" ht="4.5" customHeight="1" x14ac:dyDescent="0.2">
      <c r="P38132" s="75"/>
      <c r="Q38132" s="75"/>
      <c r="W38132" s="75"/>
      <c r="AD38132" s="77"/>
    </row>
    <row r="38133" spans="16:30" ht="4.5" customHeight="1" x14ac:dyDescent="0.2">
      <c r="P38133" s="75"/>
      <c r="Q38133" s="75"/>
      <c r="W38133" s="75"/>
      <c r="AD38133" s="77"/>
    </row>
    <row r="38134" spans="16:30" ht="4.5" customHeight="1" x14ac:dyDescent="0.2">
      <c r="P38134" s="75"/>
      <c r="Q38134" s="75"/>
      <c r="W38134" s="75"/>
      <c r="AD38134" s="77"/>
    </row>
    <row r="38135" spans="16:30" ht="4.5" customHeight="1" x14ac:dyDescent="0.2">
      <c r="P38135" s="75"/>
      <c r="Q38135" s="75"/>
      <c r="W38135" s="75"/>
      <c r="AD38135" s="77"/>
    </row>
    <row r="38136" spans="16:30" ht="4.5" customHeight="1" x14ac:dyDescent="0.2">
      <c r="P38136" s="75"/>
      <c r="Q38136" s="75"/>
      <c r="W38136" s="75"/>
      <c r="AD38136" s="77"/>
    </row>
    <row r="38137" spans="16:30" ht="4.5" customHeight="1" x14ac:dyDescent="0.2">
      <c r="P38137" s="75"/>
      <c r="Q38137" s="75"/>
      <c r="W38137" s="75"/>
      <c r="AD38137" s="77"/>
    </row>
    <row r="38138" spans="16:30" ht="4.5" customHeight="1" x14ac:dyDescent="0.2">
      <c r="P38138" s="75"/>
      <c r="Q38138" s="75"/>
      <c r="W38138" s="75"/>
      <c r="AD38138" s="77"/>
    </row>
    <row r="38139" spans="16:30" ht="4.5" customHeight="1" x14ac:dyDescent="0.2">
      <c r="P38139" s="75"/>
      <c r="Q38139" s="75"/>
      <c r="W38139" s="75"/>
      <c r="AD38139" s="77"/>
    </row>
    <row r="38140" spans="16:30" ht="4.5" customHeight="1" x14ac:dyDescent="0.2">
      <c r="P38140" s="75"/>
      <c r="Q38140" s="75"/>
      <c r="W38140" s="75"/>
      <c r="AD38140" s="77"/>
    </row>
    <row r="38141" spans="16:30" ht="4.5" customHeight="1" x14ac:dyDescent="0.2">
      <c r="P38141" s="75"/>
      <c r="Q38141" s="75"/>
      <c r="W38141" s="75"/>
      <c r="AD38141" s="77"/>
    </row>
    <row r="38142" spans="16:30" ht="4.5" customHeight="1" x14ac:dyDescent="0.2">
      <c r="P38142" s="75"/>
      <c r="Q38142" s="75"/>
      <c r="W38142" s="75"/>
      <c r="AD38142" s="77"/>
    </row>
    <row r="38143" spans="16:30" ht="4.5" customHeight="1" x14ac:dyDescent="0.2">
      <c r="P38143" s="75"/>
      <c r="Q38143" s="75"/>
      <c r="W38143" s="75"/>
      <c r="AD38143" s="77"/>
    </row>
    <row r="38144" spans="16:30" ht="4.5" customHeight="1" x14ac:dyDescent="0.2">
      <c r="P38144" s="75"/>
      <c r="Q38144" s="75"/>
      <c r="W38144" s="75"/>
      <c r="AD38144" s="77"/>
    </row>
    <row r="38145" spans="16:30" ht="4.5" customHeight="1" x14ac:dyDescent="0.2">
      <c r="P38145" s="75"/>
      <c r="Q38145" s="75"/>
      <c r="W38145" s="75"/>
      <c r="AD38145" s="77"/>
    </row>
    <row r="38146" spans="16:30" ht="4.5" customHeight="1" x14ac:dyDescent="0.2">
      <c r="P38146" s="75"/>
      <c r="Q38146" s="75"/>
      <c r="W38146" s="75"/>
      <c r="AD38146" s="77"/>
    </row>
    <row r="38147" spans="16:30" ht="4.5" customHeight="1" x14ac:dyDescent="0.2">
      <c r="P38147" s="75"/>
      <c r="Q38147" s="75"/>
      <c r="W38147" s="75"/>
      <c r="AD38147" s="77"/>
    </row>
    <row r="38148" spans="16:30" ht="4.5" customHeight="1" x14ac:dyDescent="0.2">
      <c r="P38148" s="75"/>
      <c r="Q38148" s="75"/>
      <c r="W38148" s="75"/>
      <c r="AD38148" s="77"/>
    </row>
    <row r="38149" spans="16:30" ht="4.5" customHeight="1" x14ac:dyDescent="0.2">
      <c r="P38149" s="75"/>
      <c r="Q38149" s="75"/>
      <c r="W38149" s="75"/>
      <c r="AD38149" s="77"/>
    </row>
    <row r="38150" spans="16:30" ht="4.5" customHeight="1" x14ac:dyDescent="0.2">
      <c r="P38150" s="75"/>
      <c r="Q38150" s="75"/>
      <c r="W38150" s="75"/>
      <c r="AD38150" s="77"/>
    </row>
    <row r="38151" spans="16:30" ht="4.5" customHeight="1" x14ac:dyDescent="0.2">
      <c r="P38151" s="75"/>
      <c r="Q38151" s="75"/>
      <c r="W38151" s="75"/>
      <c r="AD38151" s="77"/>
    </row>
    <row r="38152" spans="16:30" ht="4.5" customHeight="1" x14ac:dyDescent="0.2">
      <c r="P38152" s="75"/>
      <c r="Q38152" s="75"/>
      <c r="W38152" s="75"/>
      <c r="AD38152" s="77"/>
    </row>
    <row r="38153" spans="16:30" ht="4.5" customHeight="1" x14ac:dyDescent="0.2">
      <c r="P38153" s="75"/>
      <c r="Q38153" s="75"/>
      <c r="W38153" s="75"/>
      <c r="AD38153" s="77"/>
    </row>
    <row r="38154" spans="16:30" ht="4.5" customHeight="1" x14ac:dyDescent="0.2">
      <c r="P38154" s="75"/>
      <c r="Q38154" s="75"/>
      <c r="W38154" s="75"/>
      <c r="AD38154" s="77"/>
    </row>
    <row r="38155" spans="16:30" ht="4.5" customHeight="1" x14ac:dyDescent="0.2">
      <c r="P38155" s="75"/>
      <c r="Q38155" s="75"/>
      <c r="W38155" s="75"/>
      <c r="AD38155" s="77"/>
    </row>
    <row r="38156" spans="16:30" ht="4.5" customHeight="1" x14ac:dyDescent="0.2">
      <c r="P38156" s="75"/>
      <c r="Q38156" s="75"/>
      <c r="W38156" s="75"/>
      <c r="AD38156" s="77"/>
    </row>
    <row r="38157" spans="16:30" ht="4.5" customHeight="1" x14ac:dyDescent="0.2">
      <c r="P38157" s="75"/>
      <c r="Q38157" s="75"/>
      <c r="W38157" s="75"/>
      <c r="AD38157" s="77"/>
    </row>
    <row r="38158" spans="16:30" ht="4.5" customHeight="1" x14ac:dyDescent="0.2">
      <c r="P38158" s="75"/>
      <c r="Q38158" s="75"/>
      <c r="W38158" s="75"/>
      <c r="AD38158" s="77"/>
    </row>
    <row r="38159" spans="16:30" ht="4.5" customHeight="1" x14ac:dyDescent="0.2">
      <c r="P38159" s="75"/>
      <c r="Q38159" s="75"/>
      <c r="W38159" s="75"/>
      <c r="AD38159" s="77"/>
    </row>
    <row r="38160" spans="16:30" ht="4.5" customHeight="1" x14ac:dyDescent="0.2">
      <c r="P38160" s="75"/>
      <c r="Q38160" s="75"/>
      <c r="W38160" s="75"/>
      <c r="AD38160" s="77"/>
    </row>
    <row r="38161" spans="16:30" ht="4.5" customHeight="1" x14ac:dyDescent="0.2">
      <c r="P38161" s="75"/>
      <c r="Q38161" s="75"/>
      <c r="W38161" s="75"/>
      <c r="AD38161" s="77"/>
    </row>
    <row r="38162" spans="16:30" ht="4.5" customHeight="1" x14ac:dyDescent="0.2">
      <c r="P38162" s="75"/>
      <c r="Q38162" s="75"/>
      <c r="W38162" s="75"/>
      <c r="AD38162" s="77"/>
    </row>
    <row r="38163" spans="16:30" ht="4.5" customHeight="1" x14ac:dyDescent="0.2">
      <c r="P38163" s="75"/>
      <c r="Q38163" s="75"/>
      <c r="W38163" s="75"/>
      <c r="AD38163" s="77"/>
    </row>
    <row r="38164" spans="16:30" ht="4.5" customHeight="1" x14ac:dyDescent="0.2">
      <c r="P38164" s="75"/>
      <c r="Q38164" s="75"/>
      <c r="W38164" s="75"/>
      <c r="AD38164" s="77"/>
    </row>
    <row r="38165" spans="16:30" ht="4.5" customHeight="1" x14ac:dyDescent="0.2">
      <c r="P38165" s="75"/>
      <c r="Q38165" s="75"/>
      <c r="W38165" s="75"/>
      <c r="AD38165" s="77"/>
    </row>
    <row r="38166" spans="16:30" ht="4.5" customHeight="1" x14ac:dyDescent="0.2">
      <c r="P38166" s="75"/>
      <c r="Q38166" s="75"/>
      <c r="W38166" s="75"/>
      <c r="AD38166" s="77"/>
    </row>
    <row r="38167" spans="16:30" ht="4.5" customHeight="1" x14ac:dyDescent="0.2">
      <c r="P38167" s="75"/>
      <c r="Q38167" s="75"/>
      <c r="W38167" s="75"/>
      <c r="AD38167" s="77"/>
    </row>
    <row r="38168" spans="16:30" ht="4.5" customHeight="1" x14ac:dyDescent="0.2">
      <c r="P38168" s="75"/>
      <c r="Q38168" s="75"/>
      <c r="W38168" s="75"/>
      <c r="AD38168" s="77"/>
    </row>
    <row r="38169" spans="16:30" ht="4.5" customHeight="1" x14ac:dyDescent="0.2">
      <c r="P38169" s="75"/>
      <c r="Q38169" s="75"/>
      <c r="W38169" s="75"/>
      <c r="AD38169" s="77"/>
    </row>
    <row r="38170" spans="16:30" ht="4.5" customHeight="1" x14ac:dyDescent="0.2">
      <c r="P38170" s="75"/>
      <c r="Q38170" s="75"/>
      <c r="W38170" s="75"/>
      <c r="AD38170" s="77"/>
    </row>
    <row r="38171" spans="16:30" ht="4.5" customHeight="1" x14ac:dyDescent="0.2">
      <c r="P38171" s="75"/>
      <c r="Q38171" s="75"/>
      <c r="W38171" s="75"/>
      <c r="AD38171" s="77"/>
    </row>
    <row r="38172" spans="16:30" ht="4.5" customHeight="1" x14ac:dyDescent="0.2">
      <c r="P38172" s="75"/>
      <c r="Q38172" s="75"/>
      <c r="W38172" s="75"/>
      <c r="AD38172" s="77"/>
    </row>
    <row r="38173" spans="16:30" ht="4.5" customHeight="1" x14ac:dyDescent="0.2">
      <c r="P38173" s="75"/>
      <c r="Q38173" s="75"/>
      <c r="W38173" s="75"/>
      <c r="AD38173" s="77"/>
    </row>
    <row r="38174" spans="16:30" ht="4.5" customHeight="1" x14ac:dyDescent="0.2">
      <c r="P38174" s="75"/>
      <c r="Q38174" s="75"/>
      <c r="W38174" s="75"/>
      <c r="AD38174" s="77"/>
    </row>
    <row r="38175" spans="16:30" ht="4.5" customHeight="1" x14ac:dyDescent="0.2">
      <c r="P38175" s="75"/>
      <c r="Q38175" s="75"/>
      <c r="W38175" s="75"/>
      <c r="AD38175" s="77"/>
    </row>
    <row r="38176" spans="16:30" ht="4.5" customHeight="1" x14ac:dyDescent="0.2">
      <c r="P38176" s="75"/>
      <c r="Q38176" s="75"/>
      <c r="W38176" s="75"/>
      <c r="AD38176" s="77"/>
    </row>
    <row r="38177" spans="16:30" ht="4.5" customHeight="1" x14ac:dyDescent="0.2">
      <c r="P38177" s="75"/>
      <c r="Q38177" s="75"/>
      <c r="W38177" s="75"/>
      <c r="AD38177" s="77"/>
    </row>
    <row r="38178" spans="16:30" ht="4.5" customHeight="1" x14ac:dyDescent="0.2">
      <c r="P38178" s="75"/>
      <c r="Q38178" s="75"/>
      <c r="W38178" s="75"/>
      <c r="AD38178" s="77"/>
    </row>
    <row r="38179" spans="16:30" ht="4.5" customHeight="1" x14ac:dyDescent="0.2">
      <c r="P38179" s="75"/>
      <c r="Q38179" s="75"/>
      <c r="W38179" s="75"/>
      <c r="AD38179" s="77"/>
    </row>
    <row r="38180" spans="16:30" ht="4.5" customHeight="1" x14ac:dyDescent="0.2">
      <c r="P38180" s="75"/>
      <c r="Q38180" s="75"/>
      <c r="W38180" s="75"/>
      <c r="AD38180" s="77"/>
    </row>
    <row r="38181" spans="16:30" ht="4.5" customHeight="1" x14ac:dyDescent="0.2">
      <c r="P38181" s="75"/>
      <c r="Q38181" s="75"/>
      <c r="W38181" s="75"/>
      <c r="AD38181" s="77"/>
    </row>
    <row r="38182" spans="16:30" ht="4.5" customHeight="1" x14ac:dyDescent="0.2">
      <c r="P38182" s="75"/>
      <c r="Q38182" s="75"/>
      <c r="W38182" s="75"/>
      <c r="AD38182" s="77"/>
    </row>
    <row r="38183" spans="16:30" ht="4.5" customHeight="1" x14ac:dyDescent="0.2">
      <c r="P38183" s="75"/>
      <c r="Q38183" s="75"/>
      <c r="W38183" s="75"/>
      <c r="AD38183" s="77"/>
    </row>
    <row r="38184" spans="16:30" ht="4.5" customHeight="1" x14ac:dyDescent="0.2">
      <c r="P38184" s="75"/>
      <c r="Q38184" s="75"/>
      <c r="W38184" s="75"/>
      <c r="AD38184" s="77"/>
    </row>
    <row r="38185" spans="16:30" ht="4.5" customHeight="1" x14ac:dyDescent="0.2">
      <c r="P38185" s="75"/>
      <c r="Q38185" s="75"/>
      <c r="W38185" s="75"/>
      <c r="AD38185" s="77"/>
    </row>
    <row r="38186" spans="16:30" ht="4.5" customHeight="1" x14ac:dyDescent="0.2">
      <c r="P38186" s="75"/>
      <c r="Q38186" s="75"/>
      <c r="W38186" s="75"/>
      <c r="AD38186" s="77"/>
    </row>
    <row r="38187" spans="16:30" ht="4.5" customHeight="1" x14ac:dyDescent="0.2">
      <c r="P38187" s="75"/>
      <c r="Q38187" s="75"/>
      <c r="W38187" s="75"/>
      <c r="AD38187" s="77"/>
    </row>
    <row r="38188" spans="16:30" ht="4.5" customHeight="1" x14ac:dyDescent="0.2">
      <c r="P38188" s="75"/>
      <c r="Q38188" s="75"/>
      <c r="W38188" s="75"/>
      <c r="AD38188" s="77"/>
    </row>
    <row r="38189" spans="16:30" ht="4.5" customHeight="1" x14ac:dyDescent="0.2">
      <c r="P38189" s="75"/>
      <c r="Q38189" s="75"/>
      <c r="W38189" s="75"/>
      <c r="AD38189" s="77"/>
    </row>
    <row r="38190" spans="16:30" ht="4.5" customHeight="1" x14ac:dyDescent="0.2">
      <c r="P38190" s="75"/>
      <c r="Q38190" s="75"/>
      <c r="W38190" s="75"/>
      <c r="AD38190" s="77"/>
    </row>
    <row r="38191" spans="16:30" ht="4.5" customHeight="1" x14ac:dyDescent="0.2">
      <c r="P38191" s="75"/>
      <c r="Q38191" s="75"/>
      <c r="W38191" s="75"/>
      <c r="AD38191" s="77"/>
    </row>
    <row r="38192" spans="16:30" ht="4.5" customHeight="1" x14ac:dyDescent="0.2">
      <c r="P38192" s="75"/>
      <c r="Q38192" s="75"/>
      <c r="W38192" s="75"/>
      <c r="AD38192" s="77"/>
    </row>
    <row r="38193" spans="16:30" ht="4.5" customHeight="1" x14ac:dyDescent="0.2">
      <c r="P38193" s="75"/>
      <c r="Q38193" s="75"/>
      <c r="W38193" s="75"/>
      <c r="AD38193" s="77"/>
    </row>
    <row r="38194" spans="16:30" ht="4.5" customHeight="1" x14ac:dyDescent="0.2">
      <c r="P38194" s="75"/>
      <c r="Q38194" s="75"/>
      <c r="W38194" s="75"/>
      <c r="AD38194" s="77"/>
    </row>
    <row r="38195" spans="16:30" ht="4.5" customHeight="1" x14ac:dyDescent="0.2">
      <c r="P38195" s="75"/>
      <c r="Q38195" s="75"/>
      <c r="W38195" s="75"/>
      <c r="AD38195" s="77"/>
    </row>
    <row r="38196" spans="16:30" ht="4.5" customHeight="1" x14ac:dyDescent="0.2">
      <c r="P38196" s="75"/>
      <c r="Q38196" s="75"/>
      <c r="W38196" s="75"/>
      <c r="AD38196" s="77"/>
    </row>
    <row r="38197" spans="16:30" ht="4.5" customHeight="1" x14ac:dyDescent="0.2">
      <c r="P38197" s="75"/>
      <c r="Q38197" s="75"/>
      <c r="W38197" s="75"/>
      <c r="AD38197" s="77"/>
    </row>
    <row r="38198" spans="16:30" ht="4.5" customHeight="1" x14ac:dyDescent="0.2">
      <c r="P38198" s="75"/>
      <c r="Q38198" s="75"/>
      <c r="W38198" s="75"/>
      <c r="AD38198" s="77"/>
    </row>
    <row r="38199" spans="16:30" ht="4.5" customHeight="1" x14ac:dyDescent="0.2">
      <c r="P38199" s="75"/>
      <c r="Q38199" s="75"/>
      <c r="W38199" s="75"/>
      <c r="AD38199" s="77"/>
    </row>
    <row r="38200" spans="16:30" ht="4.5" customHeight="1" x14ac:dyDescent="0.2">
      <c r="P38200" s="75"/>
      <c r="Q38200" s="75"/>
      <c r="W38200" s="75"/>
      <c r="AD38200" s="77"/>
    </row>
    <row r="38201" spans="16:30" ht="4.5" customHeight="1" x14ac:dyDescent="0.2">
      <c r="P38201" s="75"/>
      <c r="Q38201" s="75"/>
      <c r="W38201" s="75"/>
      <c r="AD38201" s="77"/>
    </row>
    <row r="38202" spans="16:30" ht="4.5" customHeight="1" x14ac:dyDescent="0.2">
      <c r="P38202" s="75"/>
      <c r="Q38202" s="75"/>
      <c r="W38202" s="75"/>
      <c r="AD38202" s="77"/>
    </row>
    <row r="38203" spans="16:30" ht="4.5" customHeight="1" x14ac:dyDescent="0.2">
      <c r="P38203" s="75"/>
      <c r="Q38203" s="75"/>
      <c r="W38203" s="75"/>
      <c r="AD38203" s="77"/>
    </row>
    <row r="38204" spans="16:30" ht="4.5" customHeight="1" x14ac:dyDescent="0.2">
      <c r="P38204" s="75"/>
      <c r="Q38204" s="75"/>
      <c r="W38204" s="75"/>
      <c r="AD38204" s="77"/>
    </row>
    <row r="38205" spans="16:30" ht="4.5" customHeight="1" x14ac:dyDescent="0.2">
      <c r="P38205" s="75"/>
      <c r="Q38205" s="75"/>
      <c r="W38205" s="75"/>
      <c r="AD38205" s="77"/>
    </row>
    <row r="38206" spans="16:30" ht="4.5" customHeight="1" x14ac:dyDescent="0.2">
      <c r="P38206" s="75"/>
      <c r="Q38206" s="75"/>
      <c r="W38206" s="75"/>
      <c r="AD38206" s="77"/>
    </row>
    <row r="38207" spans="16:30" ht="4.5" customHeight="1" x14ac:dyDescent="0.2">
      <c r="P38207" s="75"/>
      <c r="Q38207" s="75"/>
      <c r="W38207" s="75"/>
      <c r="AD38207" s="77"/>
    </row>
    <row r="38208" spans="16:30" ht="4.5" customHeight="1" x14ac:dyDescent="0.2">
      <c r="P38208" s="75"/>
      <c r="Q38208" s="75"/>
      <c r="W38208" s="75"/>
      <c r="AD38208" s="77"/>
    </row>
    <row r="38209" spans="16:30" ht="4.5" customHeight="1" x14ac:dyDescent="0.2">
      <c r="P38209" s="75"/>
      <c r="Q38209" s="75"/>
      <c r="W38209" s="75"/>
      <c r="AD38209" s="77"/>
    </row>
    <row r="38210" spans="16:30" ht="4.5" customHeight="1" x14ac:dyDescent="0.2">
      <c r="P38210" s="75"/>
      <c r="Q38210" s="75"/>
      <c r="W38210" s="75"/>
      <c r="AD38210" s="77"/>
    </row>
    <row r="38211" spans="16:30" ht="4.5" customHeight="1" x14ac:dyDescent="0.2">
      <c r="P38211" s="75"/>
      <c r="Q38211" s="75"/>
      <c r="W38211" s="75"/>
      <c r="AD38211" s="77"/>
    </row>
    <row r="38212" spans="16:30" ht="4.5" customHeight="1" x14ac:dyDescent="0.2">
      <c r="P38212" s="75"/>
      <c r="Q38212" s="75"/>
      <c r="W38212" s="75"/>
      <c r="AD38212" s="77"/>
    </row>
    <row r="38213" spans="16:30" ht="4.5" customHeight="1" x14ac:dyDescent="0.2">
      <c r="P38213" s="75"/>
      <c r="Q38213" s="75"/>
      <c r="W38213" s="75"/>
      <c r="AD38213" s="77"/>
    </row>
    <row r="38214" spans="16:30" ht="4.5" customHeight="1" x14ac:dyDescent="0.2">
      <c r="P38214" s="75"/>
      <c r="Q38214" s="75"/>
      <c r="W38214" s="75"/>
      <c r="AD38214" s="77"/>
    </row>
    <row r="38215" spans="16:30" ht="4.5" customHeight="1" x14ac:dyDescent="0.2">
      <c r="P38215" s="75"/>
      <c r="Q38215" s="75"/>
      <c r="W38215" s="75"/>
      <c r="AD38215" s="77"/>
    </row>
    <row r="38216" spans="16:30" ht="4.5" customHeight="1" x14ac:dyDescent="0.2">
      <c r="P38216" s="75"/>
      <c r="Q38216" s="75"/>
      <c r="W38216" s="75"/>
      <c r="AD38216" s="77"/>
    </row>
    <row r="38217" spans="16:30" ht="4.5" customHeight="1" x14ac:dyDescent="0.2">
      <c r="P38217" s="75"/>
      <c r="Q38217" s="75"/>
      <c r="W38217" s="75"/>
      <c r="AD38217" s="77"/>
    </row>
    <row r="38218" spans="16:30" ht="4.5" customHeight="1" x14ac:dyDescent="0.2">
      <c r="P38218" s="75"/>
      <c r="Q38218" s="75"/>
      <c r="W38218" s="75"/>
      <c r="AD38218" s="77"/>
    </row>
    <row r="38219" spans="16:30" ht="4.5" customHeight="1" x14ac:dyDescent="0.2">
      <c r="P38219" s="75"/>
      <c r="Q38219" s="75"/>
      <c r="W38219" s="75"/>
      <c r="AD38219" s="77"/>
    </row>
    <row r="38220" spans="16:30" ht="4.5" customHeight="1" x14ac:dyDescent="0.2">
      <c r="P38220" s="75"/>
      <c r="Q38220" s="75"/>
      <c r="W38220" s="75"/>
      <c r="AD38220" s="77"/>
    </row>
    <row r="38221" spans="16:30" ht="4.5" customHeight="1" x14ac:dyDescent="0.2">
      <c r="P38221" s="75"/>
      <c r="Q38221" s="75"/>
      <c r="W38221" s="75"/>
      <c r="AD38221" s="77"/>
    </row>
    <row r="38222" spans="16:30" ht="4.5" customHeight="1" x14ac:dyDescent="0.2">
      <c r="P38222" s="75"/>
      <c r="Q38222" s="75"/>
      <c r="W38222" s="75"/>
      <c r="AD38222" s="77"/>
    </row>
    <row r="38223" spans="16:30" ht="4.5" customHeight="1" x14ac:dyDescent="0.2">
      <c r="P38223" s="75"/>
      <c r="Q38223" s="75"/>
      <c r="W38223" s="75"/>
      <c r="AD38223" s="77"/>
    </row>
    <row r="38224" spans="16:30" ht="4.5" customHeight="1" x14ac:dyDescent="0.2">
      <c r="P38224" s="75"/>
      <c r="Q38224" s="75"/>
      <c r="W38224" s="75"/>
      <c r="AD38224" s="77"/>
    </row>
    <row r="38225" spans="16:30" ht="4.5" customHeight="1" x14ac:dyDescent="0.2">
      <c r="P38225" s="75"/>
      <c r="Q38225" s="75"/>
      <c r="W38225" s="75"/>
      <c r="AD38225" s="77"/>
    </row>
    <row r="38226" spans="16:30" ht="4.5" customHeight="1" x14ac:dyDescent="0.2">
      <c r="P38226" s="75"/>
      <c r="Q38226" s="75"/>
      <c r="W38226" s="75"/>
      <c r="AD38226" s="77"/>
    </row>
    <row r="38227" spans="16:30" ht="4.5" customHeight="1" x14ac:dyDescent="0.2">
      <c r="P38227" s="75"/>
      <c r="Q38227" s="75"/>
      <c r="W38227" s="75"/>
      <c r="AD38227" s="77"/>
    </row>
    <row r="38228" spans="16:30" ht="4.5" customHeight="1" x14ac:dyDescent="0.2">
      <c r="P38228" s="75"/>
      <c r="Q38228" s="75"/>
      <c r="W38228" s="75"/>
      <c r="AD38228" s="77"/>
    </row>
    <row r="38229" spans="16:30" ht="4.5" customHeight="1" x14ac:dyDescent="0.2">
      <c r="P38229" s="75"/>
      <c r="Q38229" s="75"/>
      <c r="W38229" s="75"/>
      <c r="AD38229" s="77"/>
    </row>
    <row r="38230" spans="16:30" ht="4.5" customHeight="1" x14ac:dyDescent="0.2">
      <c r="P38230" s="75"/>
      <c r="Q38230" s="75"/>
      <c r="W38230" s="75"/>
      <c r="AD38230" s="77"/>
    </row>
    <row r="38231" spans="16:30" ht="4.5" customHeight="1" x14ac:dyDescent="0.2">
      <c r="P38231" s="75"/>
      <c r="Q38231" s="75"/>
      <c r="W38231" s="75"/>
      <c r="AD38231" s="77"/>
    </row>
    <row r="38232" spans="16:30" ht="4.5" customHeight="1" x14ac:dyDescent="0.2">
      <c r="P38232" s="75"/>
      <c r="Q38232" s="75"/>
      <c r="W38232" s="75"/>
      <c r="AD38232" s="77"/>
    </row>
    <row r="38233" spans="16:30" ht="4.5" customHeight="1" x14ac:dyDescent="0.2">
      <c r="P38233" s="75"/>
      <c r="Q38233" s="75"/>
      <c r="W38233" s="75"/>
      <c r="AD38233" s="77"/>
    </row>
    <row r="38234" spans="16:30" ht="4.5" customHeight="1" x14ac:dyDescent="0.2">
      <c r="P38234" s="75"/>
      <c r="Q38234" s="75"/>
      <c r="W38234" s="75"/>
      <c r="AD38234" s="77"/>
    </row>
    <row r="38235" spans="16:30" ht="4.5" customHeight="1" x14ac:dyDescent="0.2">
      <c r="P38235" s="75"/>
      <c r="Q38235" s="75"/>
      <c r="W38235" s="75"/>
      <c r="AD38235" s="77"/>
    </row>
    <row r="38236" spans="16:30" ht="4.5" customHeight="1" x14ac:dyDescent="0.2">
      <c r="P38236" s="75"/>
      <c r="Q38236" s="75"/>
      <c r="W38236" s="75"/>
      <c r="AD38236" s="77"/>
    </row>
    <row r="38237" spans="16:30" ht="4.5" customHeight="1" x14ac:dyDescent="0.2">
      <c r="P38237" s="75"/>
      <c r="Q38237" s="75"/>
      <c r="W38237" s="75"/>
      <c r="AD38237" s="77"/>
    </row>
    <row r="38238" spans="16:30" ht="4.5" customHeight="1" x14ac:dyDescent="0.2">
      <c r="P38238" s="75"/>
      <c r="Q38238" s="75"/>
      <c r="W38238" s="75"/>
      <c r="AD38238" s="77"/>
    </row>
    <row r="38239" spans="16:30" ht="4.5" customHeight="1" x14ac:dyDescent="0.2">
      <c r="P38239" s="75"/>
      <c r="Q38239" s="75"/>
      <c r="W38239" s="75"/>
      <c r="AD38239" s="77"/>
    </row>
    <row r="38240" spans="16:30" ht="4.5" customHeight="1" x14ac:dyDescent="0.2">
      <c r="P38240" s="75"/>
      <c r="Q38240" s="75"/>
      <c r="W38240" s="75"/>
      <c r="AD38240" s="77"/>
    </row>
    <row r="38241" spans="16:30" ht="4.5" customHeight="1" x14ac:dyDescent="0.2">
      <c r="P38241" s="75"/>
      <c r="Q38241" s="75"/>
      <c r="W38241" s="75"/>
      <c r="AD38241" s="77"/>
    </row>
    <row r="38242" spans="16:30" ht="4.5" customHeight="1" x14ac:dyDescent="0.2">
      <c r="P38242" s="75"/>
      <c r="Q38242" s="75"/>
      <c r="W38242" s="75"/>
      <c r="AD38242" s="77"/>
    </row>
    <row r="38243" spans="16:30" ht="4.5" customHeight="1" x14ac:dyDescent="0.2">
      <c r="P38243" s="75"/>
      <c r="Q38243" s="75"/>
      <c r="W38243" s="75"/>
      <c r="AD38243" s="77"/>
    </row>
    <row r="38244" spans="16:30" ht="4.5" customHeight="1" x14ac:dyDescent="0.2">
      <c r="P38244" s="75"/>
      <c r="Q38244" s="75"/>
      <c r="W38244" s="75"/>
      <c r="AD38244" s="77"/>
    </row>
    <row r="38245" spans="16:30" ht="4.5" customHeight="1" x14ac:dyDescent="0.2">
      <c r="P38245" s="75"/>
      <c r="Q38245" s="75"/>
      <c r="W38245" s="75"/>
      <c r="AD38245" s="77"/>
    </row>
    <row r="38246" spans="16:30" ht="4.5" customHeight="1" x14ac:dyDescent="0.2">
      <c r="P38246" s="75"/>
      <c r="Q38246" s="75"/>
      <c r="W38246" s="75"/>
      <c r="AD38246" s="77"/>
    </row>
    <row r="38247" spans="16:30" ht="4.5" customHeight="1" x14ac:dyDescent="0.2">
      <c r="P38247" s="75"/>
      <c r="Q38247" s="75"/>
      <c r="W38247" s="75"/>
      <c r="AD38247" s="77"/>
    </row>
    <row r="38248" spans="16:30" ht="4.5" customHeight="1" x14ac:dyDescent="0.2">
      <c r="P38248" s="75"/>
      <c r="Q38248" s="75"/>
      <c r="W38248" s="75"/>
      <c r="AD38248" s="77"/>
    </row>
    <row r="38249" spans="16:30" ht="4.5" customHeight="1" x14ac:dyDescent="0.2">
      <c r="P38249" s="75"/>
      <c r="Q38249" s="75"/>
      <c r="W38249" s="75"/>
      <c r="AD38249" s="77"/>
    </row>
    <row r="38250" spans="16:30" ht="4.5" customHeight="1" x14ac:dyDescent="0.2">
      <c r="P38250" s="75"/>
      <c r="Q38250" s="75"/>
      <c r="W38250" s="75"/>
      <c r="AD38250" s="77"/>
    </row>
    <row r="38251" spans="16:30" ht="4.5" customHeight="1" x14ac:dyDescent="0.2">
      <c r="P38251" s="75"/>
      <c r="Q38251" s="75"/>
      <c r="W38251" s="75"/>
      <c r="AD38251" s="77"/>
    </row>
    <row r="38252" spans="16:30" ht="4.5" customHeight="1" x14ac:dyDescent="0.2">
      <c r="P38252" s="75"/>
      <c r="Q38252" s="75"/>
      <c r="W38252" s="75"/>
      <c r="AD38252" s="77"/>
    </row>
    <row r="38253" spans="16:30" ht="4.5" customHeight="1" x14ac:dyDescent="0.2">
      <c r="P38253" s="75"/>
      <c r="Q38253" s="75"/>
      <c r="W38253" s="75"/>
      <c r="AD38253" s="77"/>
    </row>
    <row r="38254" spans="16:30" ht="4.5" customHeight="1" x14ac:dyDescent="0.2">
      <c r="P38254" s="75"/>
      <c r="Q38254" s="75"/>
      <c r="W38254" s="75"/>
      <c r="AD38254" s="77"/>
    </row>
    <row r="38255" spans="16:30" ht="4.5" customHeight="1" x14ac:dyDescent="0.2">
      <c r="P38255" s="75"/>
      <c r="Q38255" s="75"/>
      <c r="W38255" s="75"/>
      <c r="AD38255" s="77"/>
    </row>
    <row r="38256" spans="16:30" ht="4.5" customHeight="1" x14ac:dyDescent="0.2">
      <c r="P38256" s="75"/>
      <c r="Q38256" s="75"/>
      <c r="W38256" s="75"/>
      <c r="AD38256" s="77"/>
    </row>
    <row r="38257" spans="16:30" ht="4.5" customHeight="1" x14ac:dyDescent="0.2">
      <c r="P38257" s="75"/>
      <c r="Q38257" s="75"/>
      <c r="W38257" s="75"/>
      <c r="AD38257" s="77"/>
    </row>
    <row r="38258" spans="16:30" ht="4.5" customHeight="1" x14ac:dyDescent="0.2">
      <c r="P38258" s="75"/>
      <c r="Q38258" s="75"/>
      <c r="W38258" s="75"/>
      <c r="AD38258" s="77"/>
    </row>
    <row r="38259" spans="16:30" ht="4.5" customHeight="1" x14ac:dyDescent="0.2">
      <c r="P38259" s="75"/>
      <c r="Q38259" s="75"/>
      <c r="W38259" s="75"/>
      <c r="AD38259" s="77"/>
    </row>
    <row r="38260" spans="16:30" ht="4.5" customHeight="1" x14ac:dyDescent="0.2">
      <c r="P38260" s="75"/>
      <c r="Q38260" s="75"/>
      <c r="W38260" s="75"/>
      <c r="AD38260" s="77"/>
    </row>
    <row r="38261" spans="16:30" ht="4.5" customHeight="1" x14ac:dyDescent="0.2">
      <c r="P38261" s="75"/>
      <c r="Q38261" s="75"/>
      <c r="W38261" s="75"/>
      <c r="AD38261" s="77"/>
    </row>
    <row r="38262" spans="16:30" ht="4.5" customHeight="1" x14ac:dyDescent="0.2">
      <c r="P38262" s="75"/>
      <c r="Q38262" s="75"/>
      <c r="W38262" s="75"/>
      <c r="AD38262" s="77"/>
    </row>
    <row r="38263" spans="16:30" ht="4.5" customHeight="1" x14ac:dyDescent="0.2">
      <c r="P38263" s="75"/>
      <c r="Q38263" s="75"/>
      <c r="W38263" s="75"/>
      <c r="AD38263" s="77"/>
    </row>
    <row r="38264" spans="16:30" ht="4.5" customHeight="1" x14ac:dyDescent="0.2">
      <c r="P38264" s="75"/>
      <c r="Q38264" s="75"/>
      <c r="W38264" s="75"/>
      <c r="AD38264" s="77"/>
    </row>
    <row r="38265" spans="16:30" ht="4.5" customHeight="1" x14ac:dyDescent="0.2">
      <c r="P38265" s="75"/>
      <c r="Q38265" s="75"/>
      <c r="W38265" s="75"/>
      <c r="AD38265" s="77"/>
    </row>
    <row r="38266" spans="16:30" ht="4.5" customHeight="1" x14ac:dyDescent="0.2">
      <c r="P38266" s="75"/>
      <c r="Q38266" s="75"/>
      <c r="W38266" s="75"/>
      <c r="AD38266" s="77"/>
    </row>
    <row r="38267" spans="16:30" ht="4.5" customHeight="1" x14ac:dyDescent="0.2">
      <c r="P38267" s="75"/>
      <c r="Q38267" s="75"/>
      <c r="W38267" s="75"/>
      <c r="AD38267" s="77"/>
    </row>
    <row r="38268" spans="16:30" ht="4.5" customHeight="1" x14ac:dyDescent="0.2">
      <c r="P38268" s="75"/>
      <c r="Q38268" s="75"/>
      <c r="W38268" s="75"/>
      <c r="AD38268" s="77"/>
    </row>
    <row r="38269" spans="16:30" ht="4.5" customHeight="1" x14ac:dyDescent="0.2">
      <c r="P38269" s="75"/>
      <c r="Q38269" s="75"/>
      <c r="W38269" s="75"/>
      <c r="AD38269" s="77"/>
    </row>
    <row r="38270" spans="16:30" ht="4.5" customHeight="1" x14ac:dyDescent="0.2">
      <c r="P38270" s="75"/>
      <c r="Q38270" s="75"/>
      <c r="W38270" s="75"/>
      <c r="AD38270" s="77"/>
    </row>
    <row r="38271" spans="16:30" ht="4.5" customHeight="1" x14ac:dyDescent="0.2">
      <c r="P38271" s="75"/>
      <c r="Q38271" s="75"/>
      <c r="W38271" s="75"/>
      <c r="AD38271" s="77"/>
    </row>
    <row r="38272" spans="16:30" ht="4.5" customHeight="1" x14ac:dyDescent="0.2">
      <c r="P38272" s="75"/>
      <c r="Q38272" s="75"/>
      <c r="W38272" s="75"/>
      <c r="AD38272" s="77"/>
    </row>
    <row r="38273" spans="16:30" ht="4.5" customHeight="1" x14ac:dyDescent="0.2">
      <c r="P38273" s="75"/>
      <c r="Q38273" s="75"/>
      <c r="W38273" s="75"/>
      <c r="AD38273" s="77"/>
    </row>
    <row r="38274" spans="16:30" ht="4.5" customHeight="1" x14ac:dyDescent="0.2">
      <c r="P38274" s="75"/>
      <c r="Q38274" s="75"/>
      <c r="W38274" s="75"/>
      <c r="AD38274" s="77"/>
    </row>
    <row r="38275" spans="16:30" ht="4.5" customHeight="1" x14ac:dyDescent="0.2">
      <c r="P38275" s="75"/>
      <c r="Q38275" s="75"/>
      <c r="W38275" s="75"/>
      <c r="AD38275" s="77"/>
    </row>
    <row r="38276" spans="16:30" ht="4.5" customHeight="1" x14ac:dyDescent="0.2">
      <c r="P38276" s="75"/>
      <c r="Q38276" s="75"/>
      <c r="W38276" s="75"/>
      <c r="AD38276" s="77"/>
    </row>
    <row r="38277" spans="16:30" ht="4.5" customHeight="1" x14ac:dyDescent="0.2">
      <c r="P38277" s="75"/>
      <c r="Q38277" s="75"/>
      <c r="W38277" s="75"/>
      <c r="AD38277" s="77"/>
    </row>
    <row r="38278" spans="16:30" ht="4.5" customHeight="1" x14ac:dyDescent="0.2">
      <c r="P38278" s="75"/>
      <c r="Q38278" s="75"/>
      <c r="W38278" s="75"/>
      <c r="AD38278" s="77"/>
    </row>
    <row r="38279" spans="16:30" ht="4.5" customHeight="1" x14ac:dyDescent="0.2">
      <c r="P38279" s="75"/>
      <c r="Q38279" s="75"/>
      <c r="W38279" s="75"/>
      <c r="AD38279" s="77"/>
    </row>
    <row r="38280" spans="16:30" ht="4.5" customHeight="1" x14ac:dyDescent="0.2">
      <c r="P38280" s="75"/>
      <c r="Q38280" s="75"/>
      <c r="W38280" s="75"/>
      <c r="AD38280" s="77"/>
    </row>
    <row r="38281" spans="16:30" ht="4.5" customHeight="1" x14ac:dyDescent="0.2">
      <c r="P38281" s="75"/>
      <c r="Q38281" s="75"/>
      <c r="W38281" s="75"/>
      <c r="AD38281" s="77"/>
    </row>
    <row r="38282" spans="16:30" ht="4.5" customHeight="1" x14ac:dyDescent="0.2">
      <c r="P38282" s="75"/>
      <c r="Q38282" s="75"/>
      <c r="W38282" s="75"/>
      <c r="AD38282" s="77"/>
    </row>
    <row r="38283" spans="16:30" ht="4.5" customHeight="1" x14ac:dyDescent="0.2">
      <c r="P38283" s="75"/>
      <c r="Q38283" s="75"/>
      <c r="W38283" s="75"/>
      <c r="AD38283" s="77"/>
    </row>
    <row r="38284" spans="16:30" ht="4.5" customHeight="1" x14ac:dyDescent="0.2">
      <c r="P38284" s="75"/>
      <c r="Q38284" s="75"/>
      <c r="W38284" s="75"/>
      <c r="AD38284" s="77"/>
    </row>
    <row r="38285" spans="16:30" ht="4.5" customHeight="1" x14ac:dyDescent="0.2">
      <c r="P38285" s="75"/>
      <c r="Q38285" s="75"/>
      <c r="W38285" s="75"/>
      <c r="AD38285" s="77"/>
    </row>
    <row r="38286" spans="16:30" ht="4.5" customHeight="1" x14ac:dyDescent="0.2">
      <c r="P38286" s="75"/>
      <c r="Q38286" s="75"/>
      <c r="W38286" s="75"/>
      <c r="AD38286" s="77"/>
    </row>
    <row r="38287" spans="16:30" ht="4.5" customHeight="1" x14ac:dyDescent="0.2">
      <c r="P38287" s="75"/>
      <c r="Q38287" s="75"/>
      <c r="W38287" s="75"/>
      <c r="AD38287" s="77"/>
    </row>
    <row r="38288" spans="16:30" ht="4.5" customHeight="1" x14ac:dyDescent="0.2">
      <c r="P38288" s="75"/>
      <c r="Q38288" s="75"/>
      <c r="W38288" s="75"/>
      <c r="AD38288" s="77"/>
    </row>
    <row r="38289" spans="16:30" ht="4.5" customHeight="1" x14ac:dyDescent="0.2">
      <c r="P38289" s="75"/>
      <c r="Q38289" s="75"/>
      <c r="W38289" s="75"/>
      <c r="AD38289" s="77"/>
    </row>
    <row r="38290" spans="16:30" ht="4.5" customHeight="1" x14ac:dyDescent="0.2">
      <c r="P38290" s="75"/>
      <c r="Q38290" s="75"/>
      <c r="W38290" s="75"/>
      <c r="AD38290" s="77"/>
    </row>
    <row r="38291" spans="16:30" ht="4.5" customHeight="1" x14ac:dyDescent="0.2">
      <c r="P38291" s="75"/>
      <c r="Q38291" s="75"/>
      <c r="W38291" s="75"/>
      <c r="AD38291" s="77"/>
    </row>
    <row r="38292" spans="16:30" ht="4.5" customHeight="1" x14ac:dyDescent="0.2">
      <c r="P38292" s="75"/>
      <c r="Q38292" s="75"/>
      <c r="W38292" s="75"/>
      <c r="AD38292" s="77"/>
    </row>
    <row r="38293" spans="16:30" ht="4.5" customHeight="1" x14ac:dyDescent="0.2">
      <c r="P38293" s="75"/>
      <c r="Q38293" s="75"/>
      <c r="W38293" s="75"/>
      <c r="AD38293" s="77"/>
    </row>
    <row r="38294" spans="16:30" ht="4.5" customHeight="1" x14ac:dyDescent="0.2">
      <c r="P38294" s="75"/>
      <c r="Q38294" s="75"/>
      <c r="W38294" s="75"/>
      <c r="AD38294" s="77"/>
    </row>
    <row r="38295" spans="16:30" ht="4.5" customHeight="1" x14ac:dyDescent="0.2">
      <c r="P38295" s="75"/>
      <c r="Q38295" s="75"/>
      <c r="W38295" s="75"/>
      <c r="AD38295" s="77"/>
    </row>
    <row r="38296" spans="16:30" ht="4.5" customHeight="1" x14ac:dyDescent="0.2">
      <c r="P38296" s="75"/>
      <c r="Q38296" s="75"/>
      <c r="W38296" s="75"/>
      <c r="AD38296" s="77"/>
    </row>
    <row r="38297" spans="16:30" ht="4.5" customHeight="1" x14ac:dyDescent="0.2">
      <c r="P38297" s="75"/>
      <c r="Q38297" s="75"/>
      <c r="W38297" s="75"/>
      <c r="AD38297" s="77"/>
    </row>
    <row r="38298" spans="16:30" ht="4.5" customHeight="1" x14ac:dyDescent="0.2">
      <c r="P38298" s="75"/>
      <c r="Q38298" s="75"/>
      <c r="W38298" s="75"/>
      <c r="AD38298" s="77"/>
    </row>
    <row r="38299" spans="16:30" ht="4.5" customHeight="1" x14ac:dyDescent="0.2">
      <c r="P38299" s="75"/>
      <c r="Q38299" s="75"/>
      <c r="W38299" s="75"/>
      <c r="AD38299" s="77"/>
    </row>
    <row r="38300" spans="16:30" ht="4.5" customHeight="1" x14ac:dyDescent="0.2">
      <c r="P38300" s="75"/>
      <c r="Q38300" s="75"/>
      <c r="W38300" s="75"/>
      <c r="AD38300" s="77"/>
    </row>
    <row r="38301" spans="16:30" ht="4.5" customHeight="1" x14ac:dyDescent="0.2">
      <c r="P38301" s="75"/>
      <c r="Q38301" s="75"/>
      <c r="W38301" s="75"/>
      <c r="AD38301" s="77"/>
    </row>
    <row r="38302" spans="16:30" ht="4.5" customHeight="1" x14ac:dyDescent="0.2">
      <c r="P38302" s="75"/>
      <c r="Q38302" s="75"/>
      <c r="W38302" s="75"/>
      <c r="AD38302" s="77"/>
    </row>
    <row r="38303" spans="16:30" ht="4.5" customHeight="1" x14ac:dyDescent="0.2">
      <c r="P38303" s="75"/>
      <c r="Q38303" s="75"/>
      <c r="W38303" s="75"/>
      <c r="AD38303" s="77"/>
    </row>
    <row r="38304" spans="16:30" ht="4.5" customHeight="1" x14ac:dyDescent="0.2">
      <c r="P38304" s="75"/>
      <c r="Q38304" s="75"/>
      <c r="W38304" s="75"/>
      <c r="AD38304" s="77"/>
    </row>
    <row r="38305" spans="16:30" ht="4.5" customHeight="1" x14ac:dyDescent="0.2">
      <c r="P38305" s="75"/>
      <c r="Q38305" s="75"/>
      <c r="W38305" s="75"/>
      <c r="AD38305" s="77"/>
    </row>
    <row r="38306" spans="16:30" ht="4.5" customHeight="1" x14ac:dyDescent="0.2">
      <c r="P38306" s="75"/>
      <c r="Q38306" s="75"/>
      <c r="W38306" s="75"/>
      <c r="AD38306" s="77"/>
    </row>
    <row r="38307" spans="16:30" ht="4.5" customHeight="1" x14ac:dyDescent="0.2">
      <c r="P38307" s="75"/>
      <c r="Q38307" s="75"/>
      <c r="W38307" s="75"/>
      <c r="AD38307" s="77"/>
    </row>
    <row r="38308" spans="16:30" ht="4.5" customHeight="1" x14ac:dyDescent="0.2">
      <c r="P38308" s="75"/>
      <c r="Q38308" s="75"/>
      <c r="W38308" s="75"/>
      <c r="AD38308" s="77"/>
    </row>
    <row r="38309" spans="16:30" ht="4.5" customHeight="1" x14ac:dyDescent="0.2">
      <c r="P38309" s="75"/>
      <c r="Q38309" s="75"/>
      <c r="W38309" s="75"/>
      <c r="AD38309" s="77"/>
    </row>
    <row r="38310" spans="16:30" ht="4.5" customHeight="1" x14ac:dyDescent="0.2">
      <c r="P38310" s="75"/>
      <c r="Q38310" s="75"/>
      <c r="W38310" s="75"/>
      <c r="AD38310" s="77"/>
    </row>
    <row r="38311" spans="16:30" ht="4.5" customHeight="1" x14ac:dyDescent="0.2">
      <c r="P38311" s="75"/>
      <c r="Q38311" s="75"/>
      <c r="W38311" s="75"/>
      <c r="AD38311" s="77"/>
    </row>
    <row r="38312" spans="16:30" ht="4.5" customHeight="1" x14ac:dyDescent="0.2">
      <c r="P38312" s="75"/>
      <c r="Q38312" s="75"/>
      <c r="W38312" s="75"/>
      <c r="AD38312" s="77"/>
    </row>
    <row r="38313" spans="16:30" ht="4.5" customHeight="1" x14ac:dyDescent="0.2">
      <c r="P38313" s="75"/>
      <c r="Q38313" s="75"/>
      <c r="W38313" s="75"/>
      <c r="AD38313" s="77"/>
    </row>
    <row r="38314" spans="16:30" ht="4.5" customHeight="1" x14ac:dyDescent="0.2">
      <c r="P38314" s="75"/>
      <c r="Q38314" s="75"/>
      <c r="W38314" s="75"/>
      <c r="AD38314" s="77"/>
    </row>
    <row r="38315" spans="16:30" ht="4.5" customHeight="1" x14ac:dyDescent="0.2">
      <c r="P38315" s="75"/>
      <c r="Q38315" s="75"/>
      <c r="W38315" s="75"/>
      <c r="AD38315" s="77"/>
    </row>
    <row r="38316" spans="16:30" ht="4.5" customHeight="1" x14ac:dyDescent="0.2">
      <c r="P38316" s="75"/>
      <c r="Q38316" s="75"/>
      <c r="W38316" s="75"/>
      <c r="AD38316" s="77"/>
    </row>
    <row r="38317" spans="16:30" ht="4.5" customHeight="1" x14ac:dyDescent="0.2">
      <c r="P38317" s="75"/>
      <c r="Q38317" s="75"/>
      <c r="W38317" s="75"/>
      <c r="AD38317" s="77"/>
    </row>
    <row r="38318" spans="16:30" ht="4.5" customHeight="1" x14ac:dyDescent="0.2">
      <c r="P38318" s="75"/>
      <c r="Q38318" s="75"/>
      <c r="W38318" s="75"/>
      <c r="AD38318" s="77"/>
    </row>
    <row r="38319" spans="16:30" ht="4.5" customHeight="1" x14ac:dyDescent="0.2">
      <c r="P38319" s="75"/>
      <c r="Q38319" s="75"/>
      <c r="W38319" s="75"/>
      <c r="AD38319" s="77"/>
    </row>
    <row r="38320" spans="16:30" ht="4.5" customHeight="1" x14ac:dyDescent="0.2">
      <c r="P38320" s="75"/>
      <c r="Q38320" s="75"/>
      <c r="W38320" s="75"/>
      <c r="AD38320" s="77"/>
    </row>
    <row r="38321" spans="16:30" ht="4.5" customHeight="1" x14ac:dyDescent="0.2">
      <c r="P38321" s="75"/>
      <c r="Q38321" s="75"/>
      <c r="W38321" s="75"/>
      <c r="AD38321" s="77"/>
    </row>
    <row r="38322" spans="16:30" ht="4.5" customHeight="1" x14ac:dyDescent="0.2">
      <c r="P38322" s="75"/>
      <c r="Q38322" s="75"/>
      <c r="W38322" s="75"/>
      <c r="AD38322" s="77"/>
    </row>
    <row r="38323" spans="16:30" ht="4.5" customHeight="1" x14ac:dyDescent="0.2">
      <c r="P38323" s="75"/>
      <c r="Q38323" s="75"/>
      <c r="W38323" s="75"/>
      <c r="AD38323" s="77"/>
    </row>
    <row r="38324" spans="16:30" ht="4.5" customHeight="1" x14ac:dyDescent="0.2">
      <c r="P38324" s="75"/>
      <c r="Q38324" s="75"/>
      <c r="W38324" s="75"/>
      <c r="AD38324" s="77"/>
    </row>
    <row r="38325" spans="16:30" ht="4.5" customHeight="1" x14ac:dyDescent="0.2">
      <c r="P38325" s="75"/>
      <c r="Q38325" s="75"/>
      <c r="W38325" s="75"/>
      <c r="AD38325" s="77"/>
    </row>
    <row r="38326" spans="16:30" ht="4.5" customHeight="1" x14ac:dyDescent="0.2">
      <c r="P38326" s="75"/>
      <c r="Q38326" s="75"/>
      <c r="W38326" s="75"/>
      <c r="AD38326" s="77"/>
    </row>
    <row r="38327" spans="16:30" ht="4.5" customHeight="1" x14ac:dyDescent="0.2">
      <c r="P38327" s="75"/>
      <c r="Q38327" s="75"/>
      <c r="W38327" s="75"/>
      <c r="AD38327" s="77"/>
    </row>
    <row r="38328" spans="16:30" ht="4.5" customHeight="1" x14ac:dyDescent="0.2">
      <c r="P38328" s="75"/>
      <c r="Q38328" s="75"/>
      <c r="W38328" s="75"/>
      <c r="AD38328" s="77"/>
    </row>
    <row r="38329" spans="16:30" ht="4.5" customHeight="1" x14ac:dyDescent="0.2">
      <c r="P38329" s="75"/>
      <c r="Q38329" s="75"/>
      <c r="W38329" s="75"/>
      <c r="AD38329" s="77"/>
    </row>
    <row r="38330" spans="16:30" ht="4.5" customHeight="1" x14ac:dyDescent="0.2">
      <c r="P38330" s="75"/>
      <c r="Q38330" s="75"/>
      <c r="W38330" s="75"/>
      <c r="AD38330" s="77"/>
    </row>
    <row r="38331" spans="16:30" ht="4.5" customHeight="1" x14ac:dyDescent="0.2">
      <c r="P38331" s="75"/>
      <c r="Q38331" s="75"/>
      <c r="W38331" s="75"/>
      <c r="AD38331" s="77"/>
    </row>
    <row r="38332" spans="16:30" ht="4.5" customHeight="1" x14ac:dyDescent="0.2">
      <c r="P38332" s="75"/>
      <c r="Q38332" s="75"/>
      <c r="W38332" s="75"/>
      <c r="AD38332" s="77"/>
    </row>
    <row r="38333" spans="16:30" ht="4.5" customHeight="1" x14ac:dyDescent="0.2">
      <c r="P38333" s="75"/>
      <c r="Q38333" s="75"/>
      <c r="W38333" s="75"/>
      <c r="AD38333" s="77"/>
    </row>
    <row r="38334" spans="16:30" ht="4.5" customHeight="1" x14ac:dyDescent="0.2">
      <c r="P38334" s="75"/>
      <c r="Q38334" s="75"/>
      <c r="W38334" s="75"/>
      <c r="AD38334" s="77"/>
    </row>
    <row r="38335" spans="16:30" ht="4.5" customHeight="1" x14ac:dyDescent="0.2">
      <c r="P38335" s="75"/>
      <c r="Q38335" s="75"/>
      <c r="W38335" s="75"/>
      <c r="AD38335" s="77"/>
    </row>
    <row r="38336" spans="16:30" ht="4.5" customHeight="1" x14ac:dyDescent="0.2">
      <c r="P38336" s="75"/>
      <c r="Q38336" s="75"/>
      <c r="W38336" s="75"/>
      <c r="AD38336" s="77"/>
    </row>
    <row r="38337" spans="16:30" ht="4.5" customHeight="1" x14ac:dyDescent="0.2">
      <c r="P38337" s="75"/>
      <c r="Q38337" s="75"/>
      <c r="W38337" s="75"/>
      <c r="AD38337" s="77"/>
    </row>
    <row r="38338" spans="16:30" ht="4.5" customHeight="1" x14ac:dyDescent="0.2">
      <c r="P38338" s="75"/>
      <c r="Q38338" s="75"/>
      <c r="W38338" s="75"/>
      <c r="AD38338" s="77"/>
    </row>
    <row r="38339" spans="16:30" ht="4.5" customHeight="1" x14ac:dyDescent="0.2">
      <c r="P38339" s="75"/>
      <c r="Q38339" s="75"/>
      <c r="W38339" s="75"/>
      <c r="AD38339" s="77"/>
    </row>
    <row r="38340" spans="16:30" ht="4.5" customHeight="1" x14ac:dyDescent="0.2">
      <c r="P38340" s="75"/>
      <c r="Q38340" s="75"/>
      <c r="W38340" s="75"/>
      <c r="AD38340" s="77"/>
    </row>
    <row r="38341" spans="16:30" ht="4.5" customHeight="1" x14ac:dyDescent="0.2">
      <c r="P38341" s="75"/>
      <c r="Q38341" s="75"/>
      <c r="W38341" s="75"/>
      <c r="AD38341" s="77"/>
    </row>
    <row r="38342" spans="16:30" ht="4.5" customHeight="1" x14ac:dyDescent="0.2">
      <c r="P38342" s="75"/>
      <c r="Q38342" s="75"/>
      <c r="W38342" s="75"/>
      <c r="AD38342" s="77"/>
    </row>
    <row r="38343" spans="16:30" ht="4.5" customHeight="1" x14ac:dyDescent="0.2">
      <c r="P38343" s="75"/>
      <c r="Q38343" s="75"/>
      <c r="W38343" s="75"/>
      <c r="AD38343" s="77"/>
    </row>
    <row r="38344" spans="16:30" ht="4.5" customHeight="1" x14ac:dyDescent="0.2">
      <c r="P38344" s="75"/>
      <c r="Q38344" s="75"/>
      <c r="W38344" s="75"/>
      <c r="AD38344" s="77"/>
    </row>
    <row r="38345" spans="16:30" ht="4.5" customHeight="1" x14ac:dyDescent="0.2">
      <c r="P38345" s="75"/>
      <c r="Q38345" s="75"/>
      <c r="W38345" s="75"/>
      <c r="AD38345" s="77"/>
    </row>
    <row r="38346" spans="16:30" ht="4.5" customHeight="1" x14ac:dyDescent="0.2">
      <c r="P38346" s="75"/>
      <c r="Q38346" s="75"/>
      <c r="W38346" s="75"/>
      <c r="AD38346" s="77"/>
    </row>
    <row r="38347" spans="16:30" ht="4.5" customHeight="1" x14ac:dyDescent="0.2">
      <c r="P38347" s="75"/>
      <c r="Q38347" s="75"/>
      <c r="W38347" s="75"/>
      <c r="AD38347" s="77"/>
    </row>
    <row r="38348" spans="16:30" ht="4.5" customHeight="1" x14ac:dyDescent="0.2">
      <c r="P38348" s="75"/>
      <c r="Q38348" s="75"/>
      <c r="W38348" s="75"/>
      <c r="AD38348" s="77"/>
    </row>
    <row r="38349" spans="16:30" ht="4.5" customHeight="1" x14ac:dyDescent="0.2">
      <c r="P38349" s="75"/>
      <c r="Q38349" s="75"/>
      <c r="W38349" s="75"/>
      <c r="AD38349" s="77"/>
    </row>
    <row r="38350" spans="16:30" ht="4.5" customHeight="1" x14ac:dyDescent="0.2">
      <c r="P38350" s="75"/>
      <c r="Q38350" s="75"/>
      <c r="W38350" s="75"/>
      <c r="AD38350" s="77"/>
    </row>
    <row r="38351" spans="16:30" ht="4.5" customHeight="1" x14ac:dyDescent="0.2">
      <c r="P38351" s="75"/>
      <c r="Q38351" s="75"/>
      <c r="W38351" s="75"/>
      <c r="AD38351" s="77"/>
    </row>
    <row r="38352" spans="16:30" ht="4.5" customHeight="1" x14ac:dyDescent="0.2">
      <c r="P38352" s="75"/>
      <c r="Q38352" s="75"/>
      <c r="W38352" s="75"/>
      <c r="AD38352" s="77"/>
    </row>
    <row r="38353" spans="16:30" ht="4.5" customHeight="1" x14ac:dyDescent="0.2">
      <c r="P38353" s="75"/>
      <c r="Q38353" s="75"/>
      <c r="W38353" s="75"/>
      <c r="AD38353" s="77"/>
    </row>
    <row r="38354" spans="16:30" ht="4.5" customHeight="1" x14ac:dyDescent="0.2">
      <c r="P38354" s="75"/>
      <c r="Q38354" s="75"/>
      <c r="W38354" s="75"/>
      <c r="AD38354" s="77"/>
    </row>
    <row r="38355" spans="16:30" ht="4.5" customHeight="1" x14ac:dyDescent="0.2">
      <c r="P38355" s="75"/>
      <c r="Q38355" s="75"/>
      <c r="W38355" s="75"/>
      <c r="AD38355" s="77"/>
    </row>
    <row r="38356" spans="16:30" ht="4.5" customHeight="1" x14ac:dyDescent="0.2">
      <c r="P38356" s="75"/>
      <c r="Q38356" s="75"/>
      <c r="W38356" s="75"/>
      <c r="AD38356" s="77"/>
    </row>
    <row r="38357" spans="16:30" ht="4.5" customHeight="1" x14ac:dyDescent="0.2">
      <c r="P38357" s="75"/>
      <c r="Q38357" s="75"/>
      <c r="W38357" s="75"/>
      <c r="AD38357" s="77"/>
    </row>
    <row r="38358" spans="16:30" ht="4.5" customHeight="1" x14ac:dyDescent="0.2">
      <c r="P38358" s="75"/>
      <c r="Q38358" s="75"/>
      <c r="W38358" s="75"/>
      <c r="AD38358" s="77"/>
    </row>
    <row r="38359" spans="16:30" ht="4.5" customHeight="1" x14ac:dyDescent="0.2">
      <c r="P38359" s="75"/>
      <c r="Q38359" s="75"/>
      <c r="W38359" s="75"/>
      <c r="AD38359" s="77"/>
    </row>
    <row r="38360" spans="16:30" ht="4.5" customHeight="1" x14ac:dyDescent="0.2">
      <c r="P38360" s="75"/>
      <c r="Q38360" s="75"/>
      <c r="W38360" s="75"/>
      <c r="AD38360" s="77"/>
    </row>
    <row r="38361" spans="16:30" ht="4.5" customHeight="1" x14ac:dyDescent="0.2">
      <c r="P38361" s="75"/>
      <c r="Q38361" s="75"/>
      <c r="W38361" s="75"/>
      <c r="AD38361" s="77"/>
    </row>
    <row r="38362" spans="16:30" ht="4.5" customHeight="1" x14ac:dyDescent="0.2">
      <c r="P38362" s="75"/>
      <c r="Q38362" s="75"/>
      <c r="W38362" s="75"/>
      <c r="AD38362" s="77"/>
    </row>
    <row r="38363" spans="16:30" ht="4.5" customHeight="1" x14ac:dyDescent="0.2">
      <c r="P38363" s="75"/>
      <c r="Q38363" s="75"/>
      <c r="W38363" s="75"/>
      <c r="AD38363" s="77"/>
    </row>
    <row r="38364" spans="16:30" ht="4.5" customHeight="1" x14ac:dyDescent="0.2">
      <c r="P38364" s="75"/>
      <c r="Q38364" s="75"/>
      <c r="W38364" s="75"/>
      <c r="AD38364" s="77"/>
    </row>
    <row r="38365" spans="16:30" ht="4.5" customHeight="1" x14ac:dyDescent="0.2">
      <c r="P38365" s="75"/>
      <c r="Q38365" s="75"/>
      <c r="W38365" s="75"/>
      <c r="AD38365" s="77"/>
    </row>
    <row r="38366" spans="16:30" ht="4.5" customHeight="1" x14ac:dyDescent="0.2">
      <c r="P38366" s="75"/>
      <c r="Q38366" s="75"/>
      <c r="W38366" s="75"/>
      <c r="AD38366" s="77"/>
    </row>
    <row r="38367" spans="16:30" ht="4.5" customHeight="1" x14ac:dyDescent="0.2">
      <c r="P38367" s="75"/>
      <c r="Q38367" s="75"/>
      <c r="W38367" s="75"/>
      <c r="AD38367" s="77"/>
    </row>
    <row r="38368" spans="16:30" ht="4.5" customHeight="1" x14ac:dyDescent="0.2">
      <c r="P38368" s="75"/>
      <c r="Q38368" s="75"/>
      <c r="W38368" s="75"/>
      <c r="AD38368" s="77"/>
    </row>
    <row r="38369" spans="16:30" ht="4.5" customHeight="1" x14ac:dyDescent="0.2">
      <c r="P38369" s="75"/>
      <c r="Q38369" s="75"/>
      <c r="W38369" s="75"/>
      <c r="AD38369" s="77"/>
    </row>
    <row r="38370" spans="16:30" ht="4.5" customHeight="1" x14ac:dyDescent="0.2">
      <c r="P38370" s="75"/>
      <c r="Q38370" s="75"/>
      <c r="W38370" s="75"/>
      <c r="AD38370" s="77"/>
    </row>
    <row r="38371" spans="16:30" ht="4.5" customHeight="1" x14ac:dyDescent="0.2">
      <c r="P38371" s="75"/>
      <c r="Q38371" s="75"/>
      <c r="W38371" s="75"/>
      <c r="AD38371" s="77"/>
    </row>
    <row r="38372" spans="16:30" ht="4.5" customHeight="1" x14ac:dyDescent="0.2">
      <c r="P38372" s="75"/>
      <c r="Q38372" s="75"/>
      <c r="W38372" s="75"/>
      <c r="AD38372" s="77"/>
    </row>
    <row r="38373" spans="16:30" ht="4.5" customHeight="1" x14ac:dyDescent="0.2">
      <c r="P38373" s="75"/>
      <c r="Q38373" s="75"/>
      <c r="W38373" s="75"/>
      <c r="AD38373" s="77"/>
    </row>
    <row r="38374" spans="16:30" ht="4.5" customHeight="1" x14ac:dyDescent="0.2">
      <c r="P38374" s="75"/>
      <c r="Q38374" s="75"/>
      <c r="W38374" s="75"/>
      <c r="AD38374" s="77"/>
    </row>
    <row r="38375" spans="16:30" ht="4.5" customHeight="1" x14ac:dyDescent="0.2">
      <c r="P38375" s="75"/>
      <c r="Q38375" s="75"/>
      <c r="W38375" s="75"/>
      <c r="AD38375" s="77"/>
    </row>
    <row r="38376" spans="16:30" ht="4.5" customHeight="1" x14ac:dyDescent="0.2">
      <c r="P38376" s="75"/>
      <c r="Q38376" s="75"/>
      <c r="W38376" s="75"/>
      <c r="AD38376" s="77"/>
    </row>
    <row r="38377" spans="16:30" ht="4.5" customHeight="1" x14ac:dyDescent="0.2">
      <c r="P38377" s="75"/>
      <c r="Q38377" s="75"/>
      <c r="W38377" s="75"/>
      <c r="AD38377" s="77"/>
    </row>
    <row r="38378" spans="16:30" ht="4.5" customHeight="1" x14ac:dyDescent="0.2">
      <c r="P38378" s="75"/>
      <c r="Q38378" s="75"/>
      <c r="W38378" s="75"/>
      <c r="AD38378" s="77"/>
    </row>
    <row r="38379" spans="16:30" ht="4.5" customHeight="1" x14ac:dyDescent="0.2">
      <c r="P38379" s="75"/>
      <c r="Q38379" s="75"/>
      <c r="W38379" s="75"/>
      <c r="AD38379" s="77"/>
    </row>
    <row r="38380" spans="16:30" ht="4.5" customHeight="1" x14ac:dyDescent="0.2">
      <c r="P38380" s="75"/>
      <c r="Q38380" s="75"/>
      <c r="W38380" s="75"/>
      <c r="AD38380" s="77"/>
    </row>
    <row r="38381" spans="16:30" ht="4.5" customHeight="1" x14ac:dyDescent="0.2">
      <c r="P38381" s="75"/>
      <c r="Q38381" s="75"/>
      <c r="W38381" s="75"/>
      <c r="AD38381" s="77"/>
    </row>
    <row r="38382" spans="16:30" ht="4.5" customHeight="1" x14ac:dyDescent="0.2">
      <c r="P38382" s="75"/>
      <c r="Q38382" s="75"/>
      <c r="W38382" s="75"/>
      <c r="AD38382" s="77"/>
    </row>
    <row r="38383" spans="16:30" ht="4.5" customHeight="1" x14ac:dyDescent="0.2">
      <c r="P38383" s="75"/>
      <c r="Q38383" s="75"/>
      <c r="W38383" s="75"/>
      <c r="AD38383" s="77"/>
    </row>
    <row r="38384" spans="16:30" ht="4.5" customHeight="1" x14ac:dyDescent="0.2">
      <c r="P38384" s="75"/>
      <c r="Q38384" s="75"/>
      <c r="W38384" s="75"/>
      <c r="AD38384" s="77"/>
    </row>
    <row r="38385" spans="16:30" ht="4.5" customHeight="1" x14ac:dyDescent="0.2">
      <c r="P38385" s="75"/>
      <c r="Q38385" s="75"/>
      <c r="W38385" s="75"/>
      <c r="AD38385" s="77"/>
    </row>
    <row r="38386" spans="16:30" ht="4.5" customHeight="1" x14ac:dyDescent="0.2">
      <c r="P38386" s="75"/>
      <c r="Q38386" s="75"/>
      <c r="W38386" s="75"/>
      <c r="AD38386" s="77"/>
    </row>
    <row r="38387" spans="16:30" ht="4.5" customHeight="1" x14ac:dyDescent="0.2">
      <c r="P38387" s="75"/>
      <c r="Q38387" s="75"/>
      <c r="W38387" s="75"/>
      <c r="AD38387" s="77"/>
    </row>
    <row r="38388" spans="16:30" ht="4.5" customHeight="1" x14ac:dyDescent="0.2">
      <c r="P38388" s="75"/>
      <c r="Q38388" s="75"/>
      <c r="W38388" s="75"/>
      <c r="AD38388" s="77"/>
    </row>
    <row r="38389" spans="16:30" ht="4.5" customHeight="1" x14ac:dyDescent="0.2">
      <c r="P38389" s="75"/>
      <c r="Q38389" s="75"/>
      <c r="W38389" s="75"/>
      <c r="AD38389" s="77"/>
    </row>
    <row r="38390" spans="16:30" ht="4.5" customHeight="1" x14ac:dyDescent="0.2">
      <c r="P38390" s="75"/>
      <c r="Q38390" s="75"/>
      <c r="W38390" s="75"/>
      <c r="AD38390" s="77"/>
    </row>
    <row r="38391" spans="16:30" ht="4.5" customHeight="1" x14ac:dyDescent="0.2">
      <c r="P38391" s="75"/>
      <c r="Q38391" s="75"/>
      <c r="W38391" s="75"/>
      <c r="AD38391" s="77"/>
    </row>
    <row r="38392" spans="16:30" ht="4.5" customHeight="1" x14ac:dyDescent="0.2">
      <c r="P38392" s="75"/>
      <c r="Q38392" s="75"/>
      <c r="W38392" s="75"/>
      <c r="AD38392" s="77"/>
    </row>
    <row r="38393" spans="16:30" ht="4.5" customHeight="1" x14ac:dyDescent="0.2">
      <c r="P38393" s="75"/>
      <c r="Q38393" s="75"/>
      <c r="W38393" s="75"/>
      <c r="AD38393" s="77"/>
    </row>
    <row r="38394" spans="16:30" ht="4.5" customHeight="1" x14ac:dyDescent="0.2">
      <c r="P38394" s="75"/>
      <c r="Q38394" s="75"/>
      <c r="W38394" s="75"/>
      <c r="AD38394" s="77"/>
    </row>
    <row r="38395" spans="16:30" ht="4.5" customHeight="1" x14ac:dyDescent="0.2">
      <c r="P38395" s="75"/>
      <c r="Q38395" s="75"/>
      <c r="W38395" s="75"/>
      <c r="AD38395" s="77"/>
    </row>
    <row r="38396" spans="16:30" ht="4.5" customHeight="1" x14ac:dyDescent="0.2">
      <c r="P38396" s="75"/>
      <c r="Q38396" s="75"/>
      <c r="W38396" s="75"/>
      <c r="AD38396" s="77"/>
    </row>
    <row r="38397" spans="16:30" ht="4.5" customHeight="1" x14ac:dyDescent="0.2">
      <c r="P38397" s="75"/>
      <c r="Q38397" s="75"/>
      <c r="W38397" s="75"/>
      <c r="AD38397" s="77"/>
    </row>
    <row r="38398" spans="16:30" ht="4.5" customHeight="1" x14ac:dyDescent="0.2">
      <c r="P38398" s="75"/>
      <c r="Q38398" s="75"/>
      <c r="W38398" s="75"/>
      <c r="AD38398" s="77"/>
    </row>
    <row r="38399" spans="16:30" ht="4.5" customHeight="1" x14ac:dyDescent="0.2">
      <c r="P38399" s="75"/>
      <c r="Q38399" s="75"/>
      <c r="W38399" s="75"/>
      <c r="AD38399" s="77"/>
    </row>
    <row r="38400" spans="16:30" ht="4.5" customHeight="1" x14ac:dyDescent="0.2">
      <c r="P38400" s="75"/>
      <c r="Q38400" s="75"/>
      <c r="W38400" s="75"/>
      <c r="AD38400" s="77"/>
    </row>
    <row r="38401" spans="16:30" ht="4.5" customHeight="1" x14ac:dyDescent="0.2">
      <c r="P38401" s="75"/>
      <c r="Q38401" s="75"/>
      <c r="W38401" s="75"/>
      <c r="AD38401" s="77"/>
    </row>
    <row r="38402" spans="16:30" ht="4.5" customHeight="1" x14ac:dyDescent="0.2">
      <c r="P38402" s="75"/>
      <c r="Q38402" s="75"/>
      <c r="W38402" s="75"/>
      <c r="AD38402" s="77"/>
    </row>
    <row r="38403" spans="16:30" ht="4.5" customHeight="1" x14ac:dyDescent="0.2">
      <c r="P38403" s="75"/>
      <c r="Q38403" s="75"/>
      <c r="W38403" s="75"/>
      <c r="AD38403" s="77"/>
    </row>
    <row r="38404" spans="16:30" ht="4.5" customHeight="1" x14ac:dyDescent="0.2">
      <c r="P38404" s="75"/>
      <c r="Q38404" s="75"/>
      <c r="W38404" s="75"/>
      <c r="AD38404" s="77"/>
    </row>
    <row r="38405" spans="16:30" ht="4.5" customHeight="1" x14ac:dyDescent="0.2">
      <c r="P38405" s="75"/>
      <c r="Q38405" s="75"/>
      <c r="W38405" s="75"/>
      <c r="AD38405" s="77"/>
    </row>
    <row r="38406" spans="16:30" ht="4.5" customHeight="1" x14ac:dyDescent="0.2">
      <c r="P38406" s="75"/>
      <c r="Q38406" s="75"/>
      <c r="W38406" s="75"/>
      <c r="AD38406" s="77"/>
    </row>
    <row r="38407" spans="16:30" ht="4.5" customHeight="1" x14ac:dyDescent="0.2">
      <c r="P38407" s="75"/>
      <c r="Q38407" s="75"/>
      <c r="W38407" s="75"/>
      <c r="AD38407" s="77"/>
    </row>
    <row r="38408" spans="16:30" ht="4.5" customHeight="1" x14ac:dyDescent="0.2">
      <c r="P38408" s="75"/>
      <c r="Q38408" s="75"/>
      <c r="W38408" s="75"/>
      <c r="AD38408" s="77"/>
    </row>
    <row r="38409" spans="16:30" ht="4.5" customHeight="1" x14ac:dyDescent="0.2">
      <c r="P38409" s="75"/>
      <c r="Q38409" s="75"/>
      <c r="W38409" s="75"/>
      <c r="AD38409" s="77"/>
    </row>
    <row r="38410" spans="16:30" ht="4.5" customHeight="1" x14ac:dyDescent="0.2">
      <c r="P38410" s="75"/>
      <c r="Q38410" s="75"/>
      <c r="W38410" s="75"/>
      <c r="AD38410" s="77"/>
    </row>
    <row r="38411" spans="16:30" ht="4.5" customHeight="1" x14ac:dyDescent="0.2">
      <c r="P38411" s="75"/>
      <c r="Q38411" s="75"/>
      <c r="W38411" s="75"/>
      <c r="AD38411" s="77"/>
    </row>
    <row r="38412" spans="16:30" ht="4.5" customHeight="1" x14ac:dyDescent="0.2">
      <c r="P38412" s="75"/>
      <c r="Q38412" s="75"/>
      <c r="W38412" s="75"/>
      <c r="AD38412" s="77"/>
    </row>
    <row r="38413" spans="16:30" ht="4.5" customHeight="1" x14ac:dyDescent="0.2">
      <c r="P38413" s="75"/>
      <c r="Q38413" s="75"/>
      <c r="W38413" s="75"/>
      <c r="AD38413" s="77"/>
    </row>
    <row r="38414" spans="16:30" ht="4.5" customHeight="1" x14ac:dyDescent="0.2">
      <c r="P38414" s="75"/>
      <c r="Q38414" s="75"/>
      <c r="W38414" s="75"/>
      <c r="AD38414" s="77"/>
    </row>
    <row r="38415" spans="16:30" ht="4.5" customHeight="1" x14ac:dyDescent="0.2">
      <c r="P38415" s="75"/>
      <c r="Q38415" s="75"/>
      <c r="W38415" s="75"/>
      <c r="AD38415" s="77"/>
    </row>
    <row r="38416" spans="16:30" ht="4.5" customHeight="1" x14ac:dyDescent="0.2">
      <c r="P38416" s="75"/>
      <c r="Q38416" s="75"/>
      <c r="W38416" s="75"/>
      <c r="AD38416" s="77"/>
    </row>
    <row r="38417" spans="16:30" ht="4.5" customHeight="1" x14ac:dyDescent="0.2">
      <c r="P38417" s="75"/>
      <c r="Q38417" s="75"/>
      <c r="W38417" s="75"/>
      <c r="AD38417" s="77"/>
    </row>
    <row r="38418" spans="16:30" ht="4.5" customHeight="1" x14ac:dyDescent="0.2">
      <c r="P38418" s="75"/>
      <c r="Q38418" s="75"/>
      <c r="W38418" s="75"/>
      <c r="AD38418" s="77"/>
    </row>
    <row r="38419" spans="16:30" ht="4.5" customHeight="1" x14ac:dyDescent="0.2">
      <c r="P38419" s="75"/>
      <c r="Q38419" s="75"/>
      <c r="W38419" s="75"/>
      <c r="AD38419" s="77"/>
    </row>
    <row r="38420" spans="16:30" ht="4.5" customHeight="1" x14ac:dyDescent="0.2">
      <c r="P38420" s="75"/>
      <c r="Q38420" s="75"/>
      <c r="W38420" s="75"/>
      <c r="AD38420" s="77"/>
    </row>
    <row r="38421" spans="16:30" ht="4.5" customHeight="1" x14ac:dyDescent="0.2">
      <c r="P38421" s="75"/>
      <c r="Q38421" s="75"/>
      <c r="W38421" s="75"/>
      <c r="AD38421" s="77"/>
    </row>
    <row r="38422" spans="16:30" ht="4.5" customHeight="1" x14ac:dyDescent="0.2">
      <c r="P38422" s="75"/>
      <c r="Q38422" s="75"/>
      <c r="W38422" s="75"/>
      <c r="AD38422" s="77"/>
    </row>
    <row r="38423" spans="16:30" ht="4.5" customHeight="1" x14ac:dyDescent="0.2">
      <c r="P38423" s="75"/>
      <c r="Q38423" s="75"/>
      <c r="W38423" s="75"/>
      <c r="AD38423" s="77"/>
    </row>
    <row r="38424" spans="16:30" ht="4.5" customHeight="1" x14ac:dyDescent="0.2">
      <c r="P38424" s="75"/>
      <c r="Q38424" s="75"/>
      <c r="W38424" s="75"/>
      <c r="AD38424" s="77"/>
    </row>
    <row r="38425" spans="16:30" ht="4.5" customHeight="1" x14ac:dyDescent="0.2">
      <c r="P38425" s="75"/>
      <c r="Q38425" s="75"/>
      <c r="W38425" s="75"/>
      <c r="AD38425" s="77"/>
    </row>
    <row r="38426" spans="16:30" ht="4.5" customHeight="1" x14ac:dyDescent="0.2">
      <c r="P38426" s="75"/>
      <c r="Q38426" s="75"/>
      <c r="W38426" s="75"/>
      <c r="AD38426" s="77"/>
    </row>
    <row r="38427" spans="16:30" ht="4.5" customHeight="1" x14ac:dyDescent="0.2">
      <c r="P38427" s="75"/>
      <c r="Q38427" s="75"/>
      <c r="W38427" s="75"/>
      <c r="AD38427" s="77"/>
    </row>
    <row r="38428" spans="16:30" ht="4.5" customHeight="1" x14ac:dyDescent="0.2">
      <c r="P38428" s="75"/>
      <c r="Q38428" s="75"/>
      <c r="W38428" s="75"/>
      <c r="AD38428" s="77"/>
    </row>
    <row r="38429" spans="16:30" ht="4.5" customHeight="1" x14ac:dyDescent="0.2">
      <c r="P38429" s="75"/>
      <c r="Q38429" s="75"/>
      <c r="W38429" s="75"/>
      <c r="AD38429" s="77"/>
    </row>
    <row r="38430" spans="16:30" ht="4.5" customHeight="1" x14ac:dyDescent="0.2">
      <c r="P38430" s="75"/>
      <c r="Q38430" s="75"/>
      <c r="W38430" s="75"/>
      <c r="AD38430" s="77"/>
    </row>
    <row r="38431" spans="16:30" ht="4.5" customHeight="1" x14ac:dyDescent="0.2">
      <c r="P38431" s="75"/>
      <c r="Q38431" s="75"/>
      <c r="W38431" s="75"/>
      <c r="AD38431" s="77"/>
    </row>
    <row r="38432" spans="16:30" ht="4.5" customHeight="1" x14ac:dyDescent="0.2">
      <c r="P38432" s="75"/>
      <c r="Q38432" s="75"/>
      <c r="W38432" s="75"/>
      <c r="AD38432" s="77"/>
    </row>
    <row r="38433" spans="16:30" ht="4.5" customHeight="1" x14ac:dyDescent="0.2">
      <c r="P38433" s="75"/>
      <c r="Q38433" s="75"/>
      <c r="W38433" s="75"/>
      <c r="AD38433" s="77"/>
    </row>
    <row r="38434" spans="16:30" ht="4.5" customHeight="1" x14ac:dyDescent="0.2">
      <c r="P38434" s="75"/>
      <c r="Q38434" s="75"/>
      <c r="W38434" s="75"/>
      <c r="AD38434" s="77"/>
    </row>
    <row r="38435" spans="16:30" ht="4.5" customHeight="1" x14ac:dyDescent="0.2">
      <c r="P38435" s="75"/>
      <c r="Q38435" s="75"/>
      <c r="W38435" s="75"/>
      <c r="AD38435" s="77"/>
    </row>
    <row r="38436" spans="16:30" ht="4.5" customHeight="1" x14ac:dyDescent="0.2">
      <c r="P38436" s="75"/>
      <c r="Q38436" s="75"/>
      <c r="W38436" s="75"/>
      <c r="AD38436" s="77"/>
    </row>
    <row r="38437" spans="16:30" ht="4.5" customHeight="1" x14ac:dyDescent="0.2">
      <c r="P38437" s="75"/>
      <c r="Q38437" s="75"/>
      <c r="W38437" s="75"/>
      <c r="AD38437" s="77"/>
    </row>
    <row r="38438" spans="16:30" ht="4.5" customHeight="1" x14ac:dyDescent="0.2">
      <c r="P38438" s="75"/>
      <c r="Q38438" s="75"/>
      <c r="W38438" s="75"/>
      <c r="AD38438" s="77"/>
    </row>
    <row r="38439" spans="16:30" ht="4.5" customHeight="1" x14ac:dyDescent="0.2">
      <c r="P38439" s="75"/>
      <c r="Q38439" s="75"/>
      <c r="W38439" s="75"/>
      <c r="AD38439" s="77"/>
    </row>
    <row r="38440" spans="16:30" ht="4.5" customHeight="1" x14ac:dyDescent="0.2">
      <c r="P38440" s="75"/>
      <c r="Q38440" s="75"/>
      <c r="W38440" s="75"/>
      <c r="AD38440" s="77"/>
    </row>
    <row r="38441" spans="16:30" ht="4.5" customHeight="1" x14ac:dyDescent="0.2">
      <c r="P38441" s="75"/>
      <c r="Q38441" s="75"/>
      <c r="W38441" s="75"/>
      <c r="AD38441" s="77"/>
    </row>
    <row r="38442" spans="16:30" ht="4.5" customHeight="1" x14ac:dyDescent="0.2">
      <c r="P38442" s="75"/>
      <c r="Q38442" s="75"/>
      <c r="W38442" s="75"/>
      <c r="AD38442" s="77"/>
    </row>
    <row r="38443" spans="16:30" ht="4.5" customHeight="1" x14ac:dyDescent="0.2">
      <c r="P38443" s="75"/>
      <c r="Q38443" s="75"/>
      <c r="W38443" s="75"/>
      <c r="AD38443" s="77"/>
    </row>
    <row r="38444" spans="16:30" ht="4.5" customHeight="1" x14ac:dyDescent="0.2">
      <c r="P38444" s="75"/>
      <c r="Q38444" s="75"/>
      <c r="W38444" s="75"/>
      <c r="AD38444" s="77"/>
    </row>
    <row r="38445" spans="16:30" ht="4.5" customHeight="1" x14ac:dyDescent="0.2">
      <c r="P38445" s="75"/>
      <c r="Q38445" s="75"/>
      <c r="W38445" s="75"/>
      <c r="AD38445" s="77"/>
    </row>
    <row r="38446" spans="16:30" ht="4.5" customHeight="1" x14ac:dyDescent="0.2">
      <c r="P38446" s="75"/>
      <c r="Q38446" s="75"/>
      <c r="W38446" s="75"/>
      <c r="AD38446" s="77"/>
    </row>
    <row r="38447" spans="16:30" ht="4.5" customHeight="1" x14ac:dyDescent="0.2">
      <c r="P38447" s="75"/>
      <c r="Q38447" s="75"/>
      <c r="W38447" s="75"/>
      <c r="AD38447" s="77"/>
    </row>
    <row r="38448" spans="16:30" ht="4.5" customHeight="1" x14ac:dyDescent="0.2">
      <c r="P38448" s="75"/>
      <c r="Q38448" s="75"/>
      <c r="W38448" s="75"/>
      <c r="AD38448" s="77"/>
    </row>
    <row r="38449" spans="16:30" ht="4.5" customHeight="1" x14ac:dyDescent="0.2">
      <c r="P38449" s="75"/>
      <c r="Q38449" s="75"/>
      <c r="W38449" s="75"/>
      <c r="AD38449" s="77"/>
    </row>
    <row r="38450" spans="16:30" ht="4.5" customHeight="1" x14ac:dyDescent="0.2">
      <c r="P38450" s="75"/>
      <c r="Q38450" s="75"/>
      <c r="W38450" s="75"/>
      <c r="AD38450" s="77"/>
    </row>
    <row r="38451" spans="16:30" ht="4.5" customHeight="1" x14ac:dyDescent="0.2">
      <c r="P38451" s="75"/>
      <c r="Q38451" s="75"/>
      <c r="W38451" s="75"/>
      <c r="AD38451" s="77"/>
    </row>
    <row r="38452" spans="16:30" ht="4.5" customHeight="1" x14ac:dyDescent="0.2">
      <c r="P38452" s="75"/>
      <c r="Q38452" s="75"/>
      <c r="W38452" s="75"/>
      <c r="AD38452" s="77"/>
    </row>
    <row r="38453" spans="16:30" ht="4.5" customHeight="1" x14ac:dyDescent="0.2">
      <c r="P38453" s="75"/>
      <c r="Q38453" s="75"/>
      <c r="W38453" s="75"/>
      <c r="AD38453" s="77"/>
    </row>
    <row r="38454" spans="16:30" ht="4.5" customHeight="1" x14ac:dyDescent="0.2">
      <c r="P38454" s="75"/>
      <c r="Q38454" s="75"/>
      <c r="W38454" s="75"/>
      <c r="AD38454" s="77"/>
    </row>
    <row r="38455" spans="16:30" ht="4.5" customHeight="1" x14ac:dyDescent="0.2">
      <c r="P38455" s="75"/>
      <c r="Q38455" s="75"/>
      <c r="W38455" s="75"/>
      <c r="AD38455" s="77"/>
    </row>
    <row r="38456" spans="16:30" ht="4.5" customHeight="1" x14ac:dyDescent="0.2">
      <c r="P38456" s="75"/>
      <c r="Q38456" s="75"/>
      <c r="W38456" s="75"/>
      <c r="AD38456" s="77"/>
    </row>
    <row r="38457" spans="16:30" ht="4.5" customHeight="1" x14ac:dyDescent="0.2">
      <c r="P38457" s="75"/>
      <c r="Q38457" s="75"/>
      <c r="W38457" s="75"/>
      <c r="AD38457" s="77"/>
    </row>
    <row r="38458" spans="16:30" ht="4.5" customHeight="1" x14ac:dyDescent="0.2">
      <c r="P38458" s="75"/>
      <c r="Q38458" s="75"/>
      <c r="W38458" s="75"/>
      <c r="AD38458" s="77"/>
    </row>
    <row r="38459" spans="16:30" ht="4.5" customHeight="1" x14ac:dyDescent="0.2">
      <c r="P38459" s="75"/>
      <c r="Q38459" s="75"/>
      <c r="W38459" s="75"/>
      <c r="AD38459" s="77"/>
    </row>
    <row r="38460" spans="16:30" ht="4.5" customHeight="1" x14ac:dyDescent="0.2">
      <c r="P38460" s="75"/>
      <c r="Q38460" s="75"/>
      <c r="W38460" s="75"/>
      <c r="AD38460" s="77"/>
    </row>
    <row r="38461" spans="16:30" ht="4.5" customHeight="1" x14ac:dyDescent="0.2">
      <c r="P38461" s="75"/>
      <c r="Q38461" s="75"/>
      <c r="W38461" s="75"/>
      <c r="AD38461" s="77"/>
    </row>
    <row r="38462" spans="16:30" ht="4.5" customHeight="1" x14ac:dyDescent="0.2">
      <c r="P38462" s="75"/>
      <c r="Q38462" s="75"/>
      <c r="W38462" s="75"/>
      <c r="AD38462" s="77"/>
    </row>
    <row r="38463" spans="16:30" ht="4.5" customHeight="1" x14ac:dyDescent="0.2">
      <c r="P38463" s="75"/>
      <c r="Q38463" s="75"/>
      <c r="W38463" s="75"/>
      <c r="AD38463" s="77"/>
    </row>
    <row r="38464" spans="16:30" ht="4.5" customHeight="1" x14ac:dyDescent="0.2">
      <c r="P38464" s="75"/>
      <c r="Q38464" s="75"/>
      <c r="W38464" s="75"/>
      <c r="AD38464" s="77"/>
    </row>
    <row r="38465" spans="16:30" ht="4.5" customHeight="1" x14ac:dyDescent="0.2">
      <c r="P38465" s="75"/>
      <c r="Q38465" s="75"/>
      <c r="W38465" s="75"/>
      <c r="AD38465" s="77"/>
    </row>
    <row r="38466" spans="16:30" ht="4.5" customHeight="1" x14ac:dyDescent="0.2">
      <c r="P38466" s="75"/>
      <c r="Q38466" s="75"/>
      <c r="W38466" s="75"/>
      <c r="AD38466" s="77"/>
    </row>
    <row r="38467" spans="16:30" ht="4.5" customHeight="1" x14ac:dyDescent="0.2">
      <c r="P38467" s="75"/>
      <c r="Q38467" s="75"/>
      <c r="W38467" s="75"/>
      <c r="AD38467" s="77"/>
    </row>
    <row r="38468" spans="16:30" ht="4.5" customHeight="1" x14ac:dyDescent="0.2">
      <c r="P38468" s="75"/>
      <c r="Q38468" s="75"/>
      <c r="W38468" s="75"/>
      <c r="AD38468" s="77"/>
    </row>
    <row r="38469" spans="16:30" ht="4.5" customHeight="1" x14ac:dyDescent="0.2">
      <c r="P38469" s="75"/>
      <c r="Q38469" s="75"/>
      <c r="W38469" s="75"/>
      <c r="AD38469" s="77"/>
    </row>
    <row r="38470" spans="16:30" ht="4.5" customHeight="1" x14ac:dyDescent="0.2">
      <c r="P38470" s="75"/>
      <c r="Q38470" s="75"/>
      <c r="W38470" s="75"/>
      <c r="AD38470" s="77"/>
    </row>
    <row r="38471" spans="16:30" ht="4.5" customHeight="1" x14ac:dyDescent="0.2">
      <c r="P38471" s="75"/>
      <c r="Q38471" s="75"/>
      <c r="W38471" s="75"/>
      <c r="AD38471" s="77"/>
    </row>
    <row r="38472" spans="16:30" ht="4.5" customHeight="1" x14ac:dyDescent="0.2">
      <c r="P38472" s="75"/>
      <c r="Q38472" s="75"/>
      <c r="W38472" s="75"/>
      <c r="AD38472" s="77"/>
    </row>
    <row r="38473" spans="16:30" ht="4.5" customHeight="1" x14ac:dyDescent="0.2">
      <c r="P38473" s="75"/>
      <c r="Q38473" s="75"/>
      <c r="W38473" s="75"/>
      <c r="AD38473" s="77"/>
    </row>
    <row r="38474" spans="16:30" ht="4.5" customHeight="1" x14ac:dyDescent="0.2">
      <c r="P38474" s="75"/>
      <c r="Q38474" s="75"/>
      <c r="W38474" s="75"/>
      <c r="AD38474" s="77"/>
    </row>
    <row r="38475" spans="16:30" ht="4.5" customHeight="1" x14ac:dyDescent="0.2">
      <c r="P38475" s="75"/>
      <c r="Q38475" s="75"/>
      <c r="W38475" s="75"/>
      <c r="AD38475" s="77"/>
    </row>
    <row r="38476" spans="16:30" ht="4.5" customHeight="1" x14ac:dyDescent="0.2">
      <c r="P38476" s="75"/>
      <c r="Q38476" s="75"/>
      <c r="W38476" s="75"/>
      <c r="AD38476" s="77"/>
    </row>
    <row r="38477" spans="16:30" ht="4.5" customHeight="1" x14ac:dyDescent="0.2">
      <c r="P38477" s="75"/>
      <c r="Q38477" s="75"/>
      <c r="W38477" s="75"/>
      <c r="AD38477" s="77"/>
    </row>
    <row r="38478" spans="16:30" ht="4.5" customHeight="1" x14ac:dyDescent="0.2">
      <c r="P38478" s="75"/>
      <c r="Q38478" s="75"/>
      <c r="W38478" s="75"/>
      <c r="AD38478" s="77"/>
    </row>
    <row r="38479" spans="16:30" ht="4.5" customHeight="1" x14ac:dyDescent="0.2">
      <c r="P38479" s="75"/>
      <c r="Q38479" s="75"/>
      <c r="W38479" s="75"/>
      <c r="AD38479" s="77"/>
    </row>
    <row r="38480" spans="16:30" ht="4.5" customHeight="1" x14ac:dyDescent="0.2">
      <c r="P38480" s="75"/>
      <c r="Q38480" s="75"/>
      <c r="W38480" s="75"/>
      <c r="AD38480" s="77"/>
    </row>
    <row r="38481" spans="16:30" ht="4.5" customHeight="1" x14ac:dyDescent="0.2">
      <c r="P38481" s="75"/>
      <c r="Q38481" s="75"/>
      <c r="W38481" s="75"/>
      <c r="AD38481" s="77"/>
    </row>
    <row r="38482" spans="16:30" ht="4.5" customHeight="1" x14ac:dyDescent="0.2">
      <c r="P38482" s="75"/>
      <c r="Q38482" s="75"/>
      <c r="W38482" s="75"/>
      <c r="AD38482" s="77"/>
    </row>
    <row r="38483" spans="16:30" ht="4.5" customHeight="1" x14ac:dyDescent="0.2">
      <c r="P38483" s="75"/>
      <c r="Q38483" s="75"/>
      <c r="W38483" s="75"/>
      <c r="AD38483" s="77"/>
    </row>
    <row r="38484" spans="16:30" ht="4.5" customHeight="1" x14ac:dyDescent="0.2">
      <c r="P38484" s="75"/>
      <c r="Q38484" s="75"/>
      <c r="W38484" s="75"/>
      <c r="AD38484" s="77"/>
    </row>
    <row r="38485" spans="16:30" ht="4.5" customHeight="1" x14ac:dyDescent="0.2">
      <c r="P38485" s="75"/>
      <c r="Q38485" s="75"/>
      <c r="W38485" s="75"/>
      <c r="AD38485" s="77"/>
    </row>
    <row r="38486" spans="16:30" ht="4.5" customHeight="1" x14ac:dyDescent="0.2">
      <c r="P38486" s="75"/>
      <c r="Q38486" s="75"/>
      <c r="W38486" s="75"/>
      <c r="AD38486" s="77"/>
    </row>
    <row r="38487" spans="16:30" ht="4.5" customHeight="1" x14ac:dyDescent="0.2">
      <c r="P38487" s="75"/>
      <c r="Q38487" s="75"/>
      <c r="W38487" s="75"/>
      <c r="AD38487" s="77"/>
    </row>
    <row r="38488" spans="16:30" ht="4.5" customHeight="1" x14ac:dyDescent="0.2">
      <c r="P38488" s="75"/>
      <c r="Q38488" s="75"/>
      <c r="W38488" s="75"/>
      <c r="AD38488" s="77"/>
    </row>
    <row r="38489" spans="16:30" ht="4.5" customHeight="1" x14ac:dyDescent="0.2">
      <c r="P38489" s="75"/>
      <c r="Q38489" s="75"/>
      <c r="W38489" s="75"/>
      <c r="AD38489" s="77"/>
    </row>
    <row r="38490" spans="16:30" ht="4.5" customHeight="1" x14ac:dyDescent="0.2">
      <c r="P38490" s="75"/>
      <c r="Q38490" s="75"/>
      <c r="W38490" s="75"/>
      <c r="AD38490" s="77"/>
    </row>
    <row r="38491" spans="16:30" ht="4.5" customHeight="1" x14ac:dyDescent="0.2">
      <c r="P38491" s="75"/>
      <c r="Q38491" s="75"/>
      <c r="W38491" s="75"/>
      <c r="AD38491" s="77"/>
    </row>
    <row r="38492" spans="16:30" ht="4.5" customHeight="1" x14ac:dyDescent="0.2">
      <c r="P38492" s="75"/>
      <c r="Q38492" s="75"/>
      <c r="W38492" s="75"/>
      <c r="AD38492" s="77"/>
    </row>
    <row r="38493" spans="16:30" ht="4.5" customHeight="1" x14ac:dyDescent="0.2">
      <c r="P38493" s="75"/>
      <c r="Q38493" s="75"/>
      <c r="W38493" s="75"/>
      <c r="AD38493" s="77"/>
    </row>
    <row r="38494" spans="16:30" ht="4.5" customHeight="1" x14ac:dyDescent="0.2">
      <c r="P38494" s="75"/>
      <c r="Q38494" s="75"/>
      <c r="W38494" s="75"/>
      <c r="AD38494" s="77"/>
    </row>
    <row r="38495" spans="16:30" ht="4.5" customHeight="1" x14ac:dyDescent="0.2">
      <c r="P38495" s="75"/>
      <c r="Q38495" s="75"/>
      <c r="W38495" s="75"/>
      <c r="AD38495" s="77"/>
    </row>
    <row r="38496" spans="16:30" ht="4.5" customHeight="1" x14ac:dyDescent="0.2">
      <c r="P38496" s="75"/>
      <c r="Q38496" s="75"/>
      <c r="W38496" s="75"/>
      <c r="AD38496" s="77"/>
    </row>
    <row r="38497" spans="16:30" ht="4.5" customHeight="1" x14ac:dyDescent="0.2">
      <c r="P38497" s="75"/>
      <c r="Q38497" s="75"/>
      <c r="W38497" s="75"/>
      <c r="AD38497" s="77"/>
    </row>
    <row r="38498" spans="16:30" ht="4.5" customHeight="1" x14ac:dyDescent="0.2">
      <c r="P38498" s="75"/>
      <c r="Q38498" s="75"/>
      <c r="W38498" s="75"/>
      <c r="AD38498" s="77"/>
    </row>
    <row r="38499" spans="16:30" ht="4.5" customHeight="1" x14ac:dyDescent="0.2">
      <c r="P38499" s="75"/>
      <c r="Q38499" s="75"/>
      <c r="W38499" s="75"/>
      <c r="AD38499" s="77"/>
    </row>
    <row r="38500" spans="16:30" ht="4.5" customHeight="1" x14ac:dyDescent="0.2">
      <c r="P38500" s="75"/>
      <c r="Q38500" s="75"/>
      <c r="W38500" s="75"/>
      <c r="AD38500" s="77"/>
    </row>
    <row r="38501" spans="16:30" ht="4.5" customHeight="1" x14ac:dyDescent="0.2">
      <c r="P38501" s="75"/>
      <c r="Q38501" s="75"/>
      <c r="W38501" s="75"/>
      <c r="AD38501" s="77"/>
    </row>
    <row r="38502" spans="16:30" ht="4.5" customHeight="1" x14ac:dyDescent="0.2">
      <c r="P38502" s="75"/>
      <c r="Q38502" s="75"/>
      <c r="W38502" s="75"/>
      <c r="AD38502" s="77"/>
    </row>
    <row r="38503" spans="16:30" ht="4.5" customHeight="1" x14ac:dyDescent="0.2">
      <c r="P38503" s="75"/>
      <c r="Q38503" s="75"/>
      <c r="W38503" s="75"/>
      <c r="AD38503" s="77"/>
    </row>
    <row r="38504" spans="16:30" ht="4.5" customHeight="1" x14ac:dyDescent="0.2">
      <c r="P38504" s="75"/>
      <c r="Q38504" s="75"/>
      <c r="W38504" s="75"/>
      <c r="AD38504" s="77"/>
    </row>
    <row r="38505" spans="16:30" ht="4.5" customHeight="1" x14ac:dyDescent="0.2">
      <c r="P38505" s="75"/>
      <c r="Q38505" s="75"/>
      <c r="W38505" s="75"/>
      <c r="AD38505" s="77"/>
    </row>
    <row r="38506" spans="16:30" ht="4.5" customHeight="1" x14ac:dyDescent="0.2">
      <c r="P38506" s="75"/>
      <c r="Q38506" s="75"/>
      <c r="W38506" s="75"/>
      <c r="AD38506" s="77"/>
    </row>
    <row r="38507" spans="16:30" ht="4.5" customHeight="1" x14ac:dyDescent="0.2">
      <c r="P38507" s="75"/>
      <c r="Q38507" s="75"/>
      <c r="W38507" s="75"/>
      <c r="AD38507" s="77"/>
    </row>
    <row r="38508" spans="16:30" ht="4.5" customHeight="1" x14ac:dyDescent="0.2">
      <c r="P38508" s="75"/>
      <c r="Q38508" s="75"/>
      <c r="W38508" s="75"/>
      <c r="AD38508" s="77"/>
    </row>
    <row r="38509" spans="16:30" ht="4.5" customHeight="1" x14ac:dyDescent="0.2">
      <c r="P38509" s="75"/>
      <c r="Q38509" s="75"/>
      <c r="W38509" s="75"/>
      <c r="AD38509" s="77"/>
    </row>
    <row r="38510" spans="16:30" ht="4.5" customHeight="1" x14ac:dyDescent="0.2">
      <c r="P38510" s="75"/>
      <c r="Q38510" s="75"/>
      <c r="W38510" s="75"/>
      <c r="AD38510" s="77"/>
    </row>
    <row r="38511" spans="16:30" ht="4.5" customHeight="1" x14ac:dyDescent="0.2">
      <c r="P38511" s="75"/>
      <c r="Q38511" s="75"/>
      <c r="W38511" s="75"/>
      <c r="AD38511" s="77"/>
    </row>
    <row r="38512" spans="16:30" ht="4.5" customHeight="1" x14ac:dyDescent="0.2">
      <c r="P38512" s="75"/>
      <c r="Q38512" s="75"/>
      <c r="W38512" s="75"/>
      <c r="AD38512" s="77"/>
    </row>
    <row r="38513" spans="16:30" ht="4.5" customHeight="1" x14ac:dyDescent="0.2">
      <c r="P38513" s="75"/>
      <c r="Q38513" s="75"/>
      <c r="W38513" s="75"/>
      <c r="AD38513" s="77"/>
    </row>
    <row r="38514" spans="16:30" ht="4.5" customHeight="1" x14ac:dyDescent="0.2">
      <c r="P38514" s="75"/>
      <c r="Q38514" s="75"/>
      <c r="W38514" s="75"/>
      <c r="AD38514" s="77"/>
    </row>
    <row r="38515" spans="16:30" ht="4.5" customHeight="1" x14ac:dyDescent="0.2">
      <c r="P38515" s="75"/>
      <c r="Q38515" s="75"/>
      <c r="W38515" s="75"/>
      <c r="AD38515" s="77"/>
    </row>
    <row r="38516" spans="16:30" ht="4.5" customHeight="1" x14ac:dyDescent="0.2">
      <c r="P38516" s="75"/>
      <c r="Q38516" s="75"/>
      <c r="W38516" s="75"/>
      <c r="AD38516" s="77"/>
    </row>
    <row r="38517" spans="16:30" ht="4.5" customHeight="1" x14ac:dyDescent="0.2">
      <c r="P38517" s="75"/>
      <c r="Q38517" s="75"/>
      <c r="W38517" s="75"/>
      <c r="AD38517" s="77"/>
    </row>
    <row r="38518" spans="16:30" ht="4.5" customHeight="1" x14ac:dyDescent="0.2">
      <c r="P38518" s="75"/>
      <c r="Q38518" s="75"/>
      <c r="W38518" s="75"/>
      <c r="AD38518" s="77"/>
    </row>
    <row r="38519" spans="16:30" ht="4.5" customHeight="1" x14ac:dyDescent="0.2">
      <c r="P38519" s="75"/>
      <c r="Q38519" s="75"/>
      <c r="W38519" s="75"/>
      <c r="AD38519" s="77"/>
    </row>
    <row r="38520" spans="16:30" ht="4.5" customHeight="1" x14ac:dyDescent="0.2">
      <c r="P38520" s="75"/>
      <c r="Q38520" s="75"/>
      <c r="W38520" s="75"/>
      <c r="AD38520" s="77"/>
    </row>
    <row r="38521" spans="16:30" ht="4.5" customHeight="1" x14ac:dyDescent="0.2">
      <c r="P38521" s="75"/>
      <c r="Q38521" s="75"/>
      <c r="W38521" s="75"/>
      <c r="AD38521" s="77"/>
    </row>
    <row r="38522" spans="16:30" ht="4.5" customHeight="1" x14ac:dyDescent="0.2">
      <c r="P38522" s="75"/>
      <c r="Q38522" s="75"/>
      <c r="W38522" s="75"/>
      <c r="AD38522" s="77"/>
    </row>
    <row r="38523" spans="16:30" ht="4.5" customHeight="1" x14ac:dyDescent="0.2">
      <c r="P38523" s="75"/>
      <c r="Q38523" s="75"/>
      <c r="W38523" s="75"/>
      <c r="AD38523" s="77"/>
    </row>
    <row r="38524" spans="16:30" ht="4.5" customHeight="1" x14ac:dyDescent="0.2">
      <c r="P38524" s="75"/>
      <c r="Q38524" s="75"/>
      <c r="W38524" s="75"/>
      <c r="AD38524" s="77"/>
    </row>
    <row r="38525" spans="16:30" ht="4.5" customHeight="1" x14ac:dyDescent="0.2">
      <c r="P38525" s="75"/>
      <c r="Q38525" s="75"/>
      <c r="W38525" s="75"/>
      <c r="AD38525" s="77"/>
    </row>
    <row r="38526" spans="16:30" ht="4.5" customHeight="1" x14ac:dyDescent="0.2">
      <c r="P38526" s="75"/>
      <c r="Q38526" s="75"/>
      <c r="W38526" s="75"/>
      <c r="AD38526" s="77"/>
    </row>
    <row r="38527" spans="16:30" ht="4.5" customHeight="1" x14ac:dyDescent="0.2">
      <c r="P38527" s="75"/>
      <c r="Q38527" s="75"/>
      <c r="W38527" s="75"/>
      <c r="AD38527" s="77"/>
    </row>
    <row r="38528" spans="16:30" ht="4.5" customHeight="1" x14ac:dyDescent="0.2">
      <c r="P38528" s="75"/>
      <c r="Q38528" s="75"/>
      <c r="W38528" s="75"/>
      <c r="AD38528" s="77"/>
    </row>
    <row r="38529" spans="16:30" ht="4.5" customHeight="1" x14ac:dyDescent="0.2">
      <c r="P38529" s="75"/>
      <c r="Q38529" s="75"/>
      <c r="W38529" s="75"/>
      <c r="AD38529" s="77"/>
    </row>
    <row r="38530" spans="16:30" ht="4.5" customHeight="1" x14ac:dyDescent="0.2">
      <c r="P38530" s="75"/>
      <c r="Q38530" s="75"/>
      <c r="W38530" s="75"/>
      <c r="AD38530" s="77"/>
    </row>
    <row r="38531" spans="16:30" ht="4.5" customHeight="1" x14ac:dyDescent="0.2">
      <c r="P38531" s="75"/>
      <c r="Q38531" s="75"/>
      <c r="W38531" s="75"/>
      <c r="AD38531" s="77"/>
    </row>
    <row r="38532" spans="16:30" ht="4.5" customHeight="1" x14ac:dyDescent="0.2">
      <c r="P38532" s="75"/>
      <c r="Q38532" s="75"/>
      <c r="W38532" s="75"/>
      <c r="AD38532" s="77"/>
    </row>
    <row r="38533" spans="16:30" ht="4.5" customHeight="1" x14ac:dyDescent="0.2">
      <c r="P38533" s="75"/>
      <c r="Q38533" s="75"/>
      <c r="W38533" s="75"/>
      <c r="AD38533" s="77"/>
    </row>
    <row r="38534" spans="16:30" ht="4.5" customHeight="1" x14ac:dyDescent="0.2">
      <c r="P38534" s="75"/>
      <c r="Q38534" s="75"/>
      <c r="W38534" s="75"/>
      <c r="AD38534" s="77"/>
    </row>
    <row r="38535" spans="16:30" ht="4.5" customHeight="1" x14ac:dyDescent="0.2">
      <c r="P38535" s="75"/>
      <c r="Q38535" s="75"/>
      <c r="W38535" s="75"/>
      <c r="AD38535" s="77"/>
    </row>
    <row r="38536" spans="16:30" ht="4.5" customHeight="1" x14ac:dyDescent="0.2">
      <c r="P38536" s="75"/>
      <c r="Q38536" s="75"/>
      <c r="W38536" s="75"/>
      <c r="AD38536" s="77"/>
    </row>
    <row r="38537" spans="16:30" ht="4.5" customHeight="1" x14ac:dyDescent="0.2">
      <c r="P38537" s="75"/>
      <c r="Q38537" s="75"/>
      <c r="W38537" s="75"/>
      <c r="AD38537" s="77"/>
    </row>
    <row r="38538" spans="16:30" ht="4.5" customHeight="1" x14ac:dyDescent="0.2">
      <c r="P38538" s="75"/>
      <c r="Q38538" s="75"/>
      <c r="W38538" s="75"/>
      <c r="AD38538" s="77"/>
    </row>
    <row r="38539" spans="16:30" ht="4.5" customHeight="1" x14ac:dyDescent="0.2">
      <c r="P38539" s="75"/>
      <c r="Q38539" s="75"/>
      <c r="W38539" s="75"/>
      <c r="AD38539" s="77"/>
    </row>
    <row r="38540" spans="16:30" ht="4.5" customHeight="1" x14ac:dyDescent="0.2">
      <c r="P38540" s="75"/>
      <c r="Q38540" s="75"/>
      <c r="W38540" s="75"/>
      <c r="AD38540" s="77"/>
    </row>
    <row r="38541" spans="16:30" ht="4.5" customHeight="1" x14ac:dyDescent="0.2">
      <c r="P38541" s="75"/>
      <c r="Q38541" s="75"/>
      <c r="W38541" s="75"/>
      <c r="AD38541" s="77"/>
    </row>
    <row r="38542" spans="16:30" ht="4.5" customHeight="1" x14ac:dyDescent="0.2">
      <c r="P38542" s="75"/>
      <c r="Q38542" s="75"/>
      <c r="W38542" s="75"/>
      <c r="AD38542" s="77"/>
    </row>
    <row r="38543" spans="16:30" ht="4.5" customHeight="1" x14ac:dyDescent="0.2">
      <c r="P38543" s="75"/>
      <c r="Q38543" s="75"/>
      <c r="W38543" s="75"/>
      <c r="AD38543" s="77"/>
    </row>
    <row r="38544" spans="16:30" ht="4.5" customHeight="1" x14ac:dyDescent="0.2">
      <c r="P38544" s="75"/>
      <c r="Q38544" s="75"/>
      <c r="W38544" s="75"/>
      <c r="AD38544" s="77"/>
    </row>
    <row r="38545" spans="16:30" ht="4.5" customHeight="1" x14ac:dyDescent="0.2">
      <c r="P38545" s="75"/>
      <c r="Q38545" s="75"/>
      <c r="W38545" s="75"/>
      <c r="AD38545" s="77"/>
    </row>
    <row r="38546" spans="16:30" ht="4.5" customHeight="1" x14ac:dyDescent="0.2">
      <c r="P38546" s="75"/>
      <c r="Q38546" s="75"/>
      <c r="W38546" s="75"/>
      <c r="AD38546" s="77"/>
    </row>
    <row r="38547" spans="16:30" ht="4.5" customHeight="1" x14ac:dyDescent="0.2">
      <c r="P38547" s="75"/>
      <c r="Q38547" s="75"/>
      <c r="W38547" s="75"/>
      <c r="AD38547" s="77"/>
    </row>
    <row r="38548" spans="16:30" ht="4.5" customHeight="1" x14ac:dyDescent="0.2">
      <c r="P38548" s="75"/>
      <c r="Q38548" s="75"/>
      <c r="W38548" s="75"/>
      <c r="AD38548" s="77"/>
    </row>
    <row r="38549" spans="16:30" ht="4.5" customHeight="1" x14ac:dyDescent="0.2">
      <c r="P38549" s="75"/>
      <c r="Q38549" s="75"/>
      <c r="W38549" s="75"/>
      <c r="AD38549" s="77"/>
    </row>
    <row r="38550" spans="16:30" ht="4.5" customHeight="1" x14ac:dyDescent="0.2">
      <c r="P38550" s="75"/>
      <c r="Q38550" s="75"/>
      <c r="W38550" s="75"/>
      <c r="AD38550" s="77"/>
    </row>
    <row r="38551" spans="16:30" ht="4.5" customHeight="1" x14ac:dyDescent="0.2">
      <c r="P38551" s="75"/>
      <c r="Q38551" s="75"/>
      <c r="W38551" s="75"/>
      <c r="AD38551" s="77"/>
    </row>
    <row r="38552" spans="16:30" ht="4.5" customHeight="1" x14ac:dyDescent="0.2">
      <c r="P38552" s="75"/>
      <c r="Q38552" s="75"/>
      <c r="W38552" s="75"/>
      <c r="AD38552" s="77"/>
    </row>
    <row r="38553" spans="16:30" ht="4.5" customHeight="1" x14ac:dyDescent="0.2">
      <c r="P38553" s="75"/>
      <c r="Q38553" s="75"/>
      <c r="W38553" s="75"/>
      <c r="AD38553" s="77"/>
    </row>
    <row r="38554" spans="16:30" ht="4.5" customHeight="1" x14ac:dyDescent="0.2">
      <c r="P38554" s="75"/>
      <c r="Q38554" s="75"/>
      <c r="W38554" s="75"/>
      <c r="AD38554" s="77"/>
    </row>
    <row r="38555" spans="16:30" ht="4.5" customHeight="1" x14ac:dyDescent="0.2">
      <c r="P38555" s="75"/>
      <c r="Q38555" s="75"/>
      <c r="W38555" s="75"/>
      <c r="AD38555" s="77"/>
    </row>
    <row r="38556" spans="16:30" ht="4.5" customHeight="1" x14ac:dyDescent="0.2">
      <c r="P38556" s="75"/>
      <c r="Q38556" s="75"/>
      <c r="W38556" s="75"/>
      <c r="AD38556" s="77"/>
    </row>
    <row r="38557" spans="16:30" ht="4.5" customHeight="1" x14ac:dyDescent="0.2">
      <c r="P38557" s="75"/>
      <c r="Q38557" s="75"/>
      <c r="W38557" s="75"/>
      <c r="AD38557" s="77"/>
    </row>
    <row r="38558" spans="16:30" ht="4.5" customHeight="1" x14ac:dyDescent="0.2">
      <c r="P38558" s="75"/>
      <c r="Q38558" s="75"/>
      <c r="W38558" s="75"/>
      <c r="AD38558" s="77"/>
    </row>
    <row r="38559" spans="16:30" ht="4.5" customHeight="1" x14ac:dyDescent="0.2">
      <c r="P38559" s="75"/>
      <c r="Q38559" s="75"/>
      <c r="W38559" s="75"/>
      <c r="AD38559" s="77"/>
    </row>
    <row r="38560" spans="16:30" ht="4.5" customHeight="1" x14ac:dyDescent="0.2">
      <c r="P38560" s="75"/>
      <c r="Q38560" s="75"/>
      <c r="W38560" s="75"/>
      <c r="AD38560" s="77"/>
    </row>
    <row r="38561" spans="16:30" ht="4.5" customHeight="1" x14ac:dyDescent="0.2">
      <c r="P38561" s="75"/>
      <c r="Q38561" s="75"/>
      <c r="W38561" s="75"/>
      <c r="AD38561" s="77"/>
    </row>
    <row r="38562" spans="16:30" ht="4.5" customHeight="1" x14ac:dyDescent="0.2">
      <c r="P38562" s="75"/>
      <c r="Q38562" s="75"/>
      <c r="W38562" s="75"/>
      <c r="AD38562" s="77"/>
    </row>
    <row r="38563" spans="16:30" ht="4.5" customHeight="1" x14ac:dyDescent="0.2">
      <c r="P38563" s="75"/>
      <c r="Q38563" s="75"/>
      <c r="W38563" s="75"/>
      <c r="AD38563" s="77"/>
    </row>
    <row r="38564" spans="16:30" ht="4.5" customHeight="1" x14ac:dyDescent="0.2">
      <c r="P38564" s="75"/>
      <c r="Q38564" s="75"/>
      <c r="W38564" s="75"/>
      <c r="AD38564" s="77"/>
    </row>
    <row r="38565" spans="16:30" ht="4.5" customHeight="1" x14ac:dyDescent="0.2">
      <c r="P38565" s="75"/>
      <c r="Q38565" s="75"/>
      <c r="W38565" s="75"/>
      <c r="AD38565" s="77"/>
    </row>
    <row r="38566" spans="16:30" ht="4.5" customHeight="1" x14ac:dyDescent="0.2">
      <c r="P38566" s="75"/>
      <c r="Q38566" s="75"/>
      <c r="W38566" s="75"/>
      <c r="AD38566" s="77"/>
    </row>
    <row r="38567" spans="16:30" ht="4.5" customHeight="1" x14ac:dyDescent="0.2">
      <c r="P38567" s="75"/>
      <c r="Q38567" s="75"/>
      <c r="W38567" s="75"/>
      <c r="AD38567" s="77"/>
    </row>
    <row r="38568" spans="16:30" ht="4.5" customHeight="1" x14ac:dyDescent="0.2">
      <c r="P38568" s="75"/>
      <c r="Q38568" s="75"/>
      <c r="W38568" s="75"/>
      <c r="AD38568" s="77"/>
    </row>
    <row r="38569" spans="16:30" ht="4.5" customHeight="1" x14ac:dyDescent="0.2">
      <c r="P38569" s="75"/>
      <c r="Q38569" s="75"/>
      <c r="W38569" s="75"/>
      <c r="AD38569" s="77"/>
    </row>
    <row r="38570" spans="16:30" ht="4.5" customHeight="1" x14ac:dyDescent="0.2">
      <c r="P38570" s="75"/>
      <c r="Q38570" s="75"/>
      <c r="W38570" s="75"/>
      <c r="AD38570" s="77"/>
    </row>
    <row r="38571" spans="16:30" ht="4.5" customHeight="1" x14ac:dyDescent="0.2">
      <c r="P38571" s="75"/>
      <c r="Q38571" s="75"/>
      <c r="W38571" s="75"/>
      <c r="AD38571" s="77"/>
    </row>
    <row r="38572" spans="16:30" ht="4.5" customHeight="1" x14ac:dyDescent="0.2">
      <c r="P38572" s="75"/>
      <c r="Q38572" s="75"/>
      <c r="W38572" s="75"/>
      <c r="AD38572" s="77"/>
    </row>
    <row r="38573" spans="16:30" ht="4.5" customHeight="1" x14ac:dyDescent="0.2">
      <c r="P38573" s="75"/>
      <c r="Q38573" s="75"/>
      <c r="W38573" s="75"/>
      <c r="AD38573" s="77"/>
    </row>
    <row r="38574" spans="16:30" ht="4.5" customHeight="1" x14ac:dyDescent="0.2">
      <c r="P38574" s="75"/>
      <c r="Q38574" s="75"/>
      <c r="W38574" s="75"/>
      <c r="AD38574" s="77"/>
    </row>
    <row r="38575" spans="16:30" ht="4.5" customHeight="1" x14ac:dyDescent="0.2">
      <c r="P38575" s="75"/>
      <c r="Q38575" s="75"/>
      <c r="W38575" s="75"/>
      <c r="AD38575" s="77"/>
    </row>
    <row r="38576" spans="16:30" ht="4.5" customHeight="1" x14ac:dyDescent="0.2">
      <c r="P38576" s="75"/>
      <c r="Q38576" s="75"/>
      <c r="W38576" s="75"/>
      <c r="AD38576" s="77"/>
    </row>
    <row r="38577" spans="16:30" ht="4.5" customHeight="1" x14ac:dyDescent="0.2">
      <c r="P38577" s="75"/>
      <c r="Q38577" s="75"/>
      <c r="W38577" s="75"/>
      <c r="AD38577" s="77"/>
    </row>
    <row r="38578" spans="16:30" ht="4.5" customHeight="1" x14ac:dyDescent="0.2">
      <c r="P38578" s="75"/>
      <c r="Q38578" s="75"/>
      <c r="W38578" s="75"/>
      <c r="AD38578" s="77"/>
    </row>
    <row r="38579" spans="16:30" ht="4.5" customHeight="1" x14ac:dyDescent="0.2">
      <c r="P38579" s="75"/>
      <c r="Q38579" s="75"/>
      <c r="W38579" s="75"/>
      <c r="AD38579" s="77"/>
    </row>
    <row r="38580" spans="16:30" ht="4.5" customHeight="1" x14ac:dyDescent="0.2">
      <c r="P38580" s="75"/>
      <c r="Q38580" s="75"/>
      <c r="W38580" s="75"/>
      <c r="AD38580" s="77"/>
    </row>
    <row r="38581" spans="16:30" ht="4.5" customHeight="1" x14ac:dyDescent="0.2">
      <c r="P38581" s="75"/>
      <c r="Q38581" s="75"/>
      <c r="W38581" s="75"/>
      <c r="AD38581" s="77"/>
    </row>
    <row r="38582" spans="16:30" ht="4.5" customHeight="1" x14ac:dyDescent="0.2">
      <c r="P38582" s="75"/>
      <c r="Q38582" s="75"/>
      <c r="W38582" s="75"/>
      <c r="AD38582" s="77"/>
    </row>
    <row r="38583" spans="16:30" ht="4.5" customHeight="1" x14ac:dyDescent="0.2">
      <c r="P38583" s="75"/>
      <c r="Q38583" s="75"/>
      <c r="W38583" s="75"/>
      <c r="AD38583" s="77"/>
    </row>
    <row r="38584" spans="16:30" ht="4.5" customHeight="1" x14ac:dyDescent="0.2">
      <c r="P38584" s="75"/>
      <c r="Q38584" s="75"/>
      <c r="W38584" s="75"/>
      <c r="AD38584" s="77"/>
    </row>
    <row r="38585" spans="16:30" ht="4.5" customHeight="1" x14ac:dyDescent="0.2">
      <c r="P38585" s="75"/>
      <c r="Q38585" s="75"/>
      <c r="W38585" s="75"/>
      <c r="AD38585" s="77"/>
    </row>
    <row r="38586" spans="16:30" ht="4.5" customHeight="1" x14ac:dyDescent="0.2">
      <c r="P38586" s="75"/>
      <c r="Q38586" s="75"/>
      <c r="W38586" s="75"/>
      <c r="AD38586" s="77"/>
    </row>
    <row r="38587" spans="16:30" ht="4.5" customHeight="1" x14ac:dyDescent="0.2">
      <c r="P38587" s="75"/>
      <c r="Q38587" s="75"/>
      <c r="W38587" s="75"/>
      <c r="AD38587" s="77"/>
    </row>
    <row r="38588" spans="16:30" ht="4.5" customHeight="1" x14ac:dyDescent="0.2">
      <c r="P38588" s="75"/>
      <c r="Q38588" s="75"/>
      <c r="W38588" s="75"/>
      <c r="AD38588" s="77"/>
    </row>
    <row r="38589" spans="16:30" ht="4.5" customHeight="1" x14ac:dyDescent="0.2">
      <c r="P38589" s="75"/>
      <c r="Q38589" s="75"/>
      <c r="W38589" s="75"/>
      <c r="AD38589" s="77"/>
    </row>
    <row r="38590" spans="16:30" ht="4.5" customHeight="1" x14ac:dyDescent="0.2">
      <c r="P38590" s="75"/>
      <c r="Q38590" s="75"/>
      <c r="W38590" s="75"/>
      <c r="AD38590" s="77"/>
    </row>
    <row r="38591" spans="16:30" ht="4.5" customHeight="1" x14ac:dyDescent="0.2">
      <c r="P38591" s="75"/>
      <c r="Q38591" s="75"/>
      <c r="W38591" s="75"/>
      <c r="AD38591" s="77"/>
    </row>
    <row r="38592" spans="16:30" ht="4.5" customHeight="1" x14ac:dyDescent="0.2">
      <c r="P38592" s="75"/>
      <c r="Q38592" s="75"/>
      <c r="W38592" s="75"/>
      <c r="AD38592" s="77"/>
    </row>
    <row r="38593" spans="16:30" ht="4.5" customHeight="1" x14ac:dyDescent="0.2">
      <c r="P38593" s="75"/>
      <c r="Q38593" s="75"/>
      <c r="W38593" s="75"/>
      <c r="AD38593" s="77"/>
    </row>
    <row r="38594" spans="16:30" ht="4.5" customHeight="1" x14ac:dyDescent="0.2">
      <c r="P38594" s="75"/>
      <c r="Q38594" s="75"/>
      <c r="W38594" s="75"/>
      <c r="AD38594" s="77"/>
    </row>
    <row r="38595" spans="16:30" ht="4.5" customHeight="1" x14ac:dyDescent="0.2">
      <c r="P38595" s="75"/>
      <c r="Q38595" s="75"/>
      <c r="W38595" s="75"/>
      <c r="AD38595" s="77"/>
    </row>
    <row r="38596" spans="16:30" ht="4.5" customHeight="1" x14ac:dyDescent="0.2">
      <c r="P38596" s="75"/>
      <c r="Q38596" s="75"/>
      <c r="W38596" s="75"/>
      <c r="AD38596" s="77"/>
    </row>
    <row r="38597" spans="16:30" ht="4.5" customHeight="1" x14ac:dyDescent="0.2">
      <c r="P38597" s="75"/>
      <c r="Q38597" s="75"/>
      <c r="W38597" s="75"/>
      <c r="AD38597" s="77"/>
    </row>
    <row r="38598" spans="16:30" ht="4.5" customHeight="1" x14ac:dyDescent="0.2">
      <c r="P38598" s="75"/>
      <c r="Q38598" s="75"/>
      <c r="W38598" s="75"/>
      <c r="AD38598" s="77"/>
    </row>
    <row r="38599" spans="16:30" ht="4.5" customHeight="1" x14ac:dyDescent="0.2">
      <c r="P38599" s="75"/>
      <c r="Q38599" s="75"/>
      <c r="W38599" s="75"/>
      <c r="AD38599" s="77"/>
    </row>
    <row r="38600" spans="16:30" ht="4.5" customHeight="1" x14ac:dyDescent="0.2">
      <c r="P38600" s="75"/>
      <c r="Q38600" s="75"/>
      <c r="W38600" s="75"/>
      <c r="AD38600" s="77"/>
    </row>
    <row r="38601" spans="16:30" ht="4.5" customHeight="1" x14ac:dyDescent="0.2">
      <c r="P38601" s="75"/>
      <c r="Q38601" s="75"/>
      <c r="W38601" s="75"/>
      <c r="AD38601" s="77"/>
    </row>
    <row r="38602" spans="16:30" ht="4.5" customHeight="1" x14ac:dyDescent="0.2">
      <c r="P38602" s="75"/>
      <c r="Q38602" s="75"/>
      <c r="W38602" s="75"/>
      <c r="AD38602" s="77"/>
    </row>
    <row r="38603" spans="16:30" ht="4.5" customHeight="1" x14ac:dyDescent="0.2">
      <c r="P38603" s="75"/>
      <c r="Q38603" s="75"/>
      <c r="W38603" s="75"/>
      <c r="AD38603" s="77"/>
    </row>
    <row r="38604" spans="16:30" ht="4.5" customHeight="1" x14ac:dyDescent="0.2">
      <c r="P38604" s="75"/>
      <c r="Q38604" s="75"/>
      <c r="W38604" s="75"/>
      <c r="AD38604" s="77"/>
    </row>
    <row r="38605" spans="16:30" ht="4.5" customHeight="1" x14ac:dyDescent="0.2">
      <c r="P38605" s="75"/>
      <c r="Q38605" s="75"/>
      <c r="W38605" s="75"/>
      <c r="AD38605" s="77"/>
    </row>
    <row r="38606" spans="16:30" ht="4.5" customHeight="1" x14ac:dyDescent="0.2">
      <c r="P38606" s="75"/>
      <c r="Q38606" s="75"/>
      <c r="W38606" s="75"/>
      <c r="AD38606" s="77"/>
    </row>
    <row r="38607" spans="16:30" ht="4.5" customHeight="1" x14ac:dyDescent="0.2">
      <c r="P38607" s="75"/>
      <c r="Q38607" s="75"/>
      <c r="W38607" s="75"/>
      <c r="AD38607" s="77"/>
    </row>
    <row r="38608" spans="16:30" ht="4.5" customHeight="1" x14ac:dyDescent="0.2">
      <c r="P38608" s="75"/>
      <c r="Q38608" s="75"/>
      <c r="W38608" s="75"/>
      <c r="AD38608" s="77"/>
    </row>
    <row r="38609" spans="16:30" ht="4.5" customHeight="1" x14ac:dyDescent="0.2">
      <c r="P38609" s="75"/>
      <c r="Q38609" s="75"/>
      <c r="W38609" s="75"/>
      <c r="AD38609" s="77"/>
    </row>
    <row r="38610" spans="16:30" ht="4.5" customHeight="1" x14ac:dyDescent="0.2">
      <c r="P38610" s="75"/>
      <c r="Q38610" s="75"/>
      <c r="W38610" s="75"/>
      <c r="AD38610" s="77"/>
    </row>
    <row r="38611" spans="16:30" ht="4.5" customHeight="1" x14ac:dyDescent="0.2">
      <c r="P38611" s="75"/>
      <c r="Q38611" s="75"/>
      <c r="W38611" s="75"/>
      <c r="AD38611" s="77"/>
    </row>
    <row r="38612" spans="16:30" ht="4.5" customHeight="1" x14ac:dyDescent="0.2">
      <c r="P38612" s="75"/>
      <c r="Q38612" s="75"/>
      <c r="W38612" s="75"/>
      <c r="AD38612" s="77"/>
    </row>
    <row r="38613" spans="16:30" ht="4.5" customHeight="1" x14ac:dyDescent="0.2">
      <c r="P38613" s="75"/>
      <c r="Q38613" s="75"/>
      <c r="W38613" s="75"/>
      <c r="AD38613" s="77"/>
    </row>
    <row r="38614" spans="16:30" ht="4.5" customHeight="1" x14ac:dyDescent="0.2">
      <c r="P38614" s="75"/>
      <c r="Q38614" s="75"/>
      <c r="W38614" s="75"/>
      <c r="AD38614" s="77"/>
    </row>
    <row r="38615" spans="16:30" ht="4.5" customHeight="1" x14ac:dyDescent="0.2">
      <c r="P38615" s="75"/>
      <c r="Q38615" s="75"/>
      <c r="W38615" s="75"/>
      <c r="AD38615" s="77"/>
    </row>
    <row r="38616" spans="16:30" ht="4.5" customHeight="1" x14ac:dyDescent="0.2">
      <c r="P38616" s="75"/>
      <c r="Q38616" s="75"/>
      <c r="W38616" s="75"/>
      <c r="AD38616" s="77"/>
    </row>
    <row r="38617" spans="16:30" ht="4.5" customHeight="1" x14ac:dyDescent="0.2">
      <c r="P38617" s="75"/>
      <c r="Q38617" s="75"/>
      <c r="W38617" s="75"/>
      <c r="AD38617" s="77"/>
    </row>
    <row r="38618" spans="16:30" ht="4.5" customHeight="1" x14ac:dyDescent="0.2">
      <c r="P38618" s="75"/>
      <c r="Q38618" s="75"/>
      <c r="W38618" s="75"/>
      <c r="AD38618" s="77"/>
    </row>
    <row r="38619" spans="16:30" ht="4.5" customHeight="1" x14ac:dyDescent="0.2">
      <c r="P38619" s="75"/>
      <c r="Q38619" s="75"/>
      <c r="W38619" s="75"/>
      <c r="AD38619" s="77"/>
    </row>
    <row r="38620" spans="16:30" ht="4.5" customHeight="1" x14ac:dyDescent="0.2">
      <c r="P38620" s="75"/>
      <c r="Q38620" s="75"/>
      <c r="W38620" s="75"/>
      <c r="AD38620" s="77"/>
    </row>
    <row r="38621" spans="16:30" ht="4.5" customHeight="1" x14ac:dyDescent="0.2">
      <c r="P38621" s="75"/>
      <c r="Q38621" s="75"/>
      <c r="W38621" s="75"/>
      <c r="AD38621" s="77"/>
    </row>
    <row r="38622" spans="16:30" ht="4.5" customHeight="1" x14ac:dyDescent="0.2">
      <c r="P38622" s="75"/>
      <c r="Q38622" s="75"/>
      <c r="W38622" s="75"/>
      <c r="AD38622" s="77"/>
    </row>
    <row r="38623" spans="16:30" ht="4.5" customHeight="1" x14ac:dyDescent="0.2">
      <c r="P38623" s="75"/>
      <c r="Q38623" s="75"/>
      <c r="W38623" s="75"/>
      <c r="AD38623" s="77"/>
    </row>
    <row r="38624" spans="16:30" ht="4.5" customHeight="1" x14ac:dyDescent="0.2">
      <c r="P38624" s="75"/>
      <c r="Q38624" s="75"/>
      <c r="W38624" s="75"/>
      <c r="AD38624" s="77"/>
    </row>
    <row r="38625" spans="16:30" ht="4.5" customHeight="1" x14ac:dyDescent="0.2">
      <c r="P38625" s="75"/>
      <c r="Q38625" s="75"/>
      <c r="W38625" s="75"/>
      <c r="AD38625" s="77"/>
    </row>
    <row r="38626" spans="16:30" ht="4.5" customHeight="1" x14ac:dyDescent="0.2">
      <c r="P38626" s="75"/>
      <c r="Q38626" s="75"/>
      <c r="W38626" s="75"/>
      <c r="AD38626" s="77"/>
    </row>
    <row r="38627" spans="16:30" ht="4.5" customHeight="1" x14ac:dyDescent="0.2">
      <c r="P38627" s="75"/>
      <c r="Q38627" s="75"/>
      <c r="W38627" s="75"/>
      <c r="AD38627" s="77"/>
    </row>
    <row r="38628" spans="16:30" ht="4.5" customHeight="1" x14ac:dyDescent="0.2">
      <c r="P38628" s="75"/>
      <c r="Q38628" s="75"/>
      <c r="W38628" s="75"/>
      <c r="AD38628" s="77"/>
    </row>
    <row r="38629" spans="16:30" ht="4.5" customHeight="1" x14ac:dyDescent="0.2">
      <c r="P38629" s="75"/>
      <c r="Q38629" s="75"/>
      <c r="W38629" s="75"/>
      <c r="AD38629" s="77"/>
    </row>
    <row r="38630" spans="16:30" ht="4.5" customHeight="1" x14ac:dyDescent="0.2">
      <c r="P38630" s="75"/>
      <c r="Q38630" s="75"/>
      <c r="W38630" s="75"/>
      <c r="AD38630" s="77"/>
    </row>
    <row r="38631" spans="16:30" ht="4.5" customHeight="1" x14ac:dyDescent="0.2">
      <c r="P38631" s="75"/>
      <c r="Q38631" s="75"/>
      <c r="W38631" s="75"/>
      <c r="AD38631" s="77"/>
    </row>
    <row r="38632" spans="16:30" ht="4.5" customHeight="1" x14ac:dyDescent="0.2">
      <c r="P38632" s="75"/>
      <c r="Q38632" s="75"/>
      <c r="W38632" s="75"/>
      <c r="AD38632" s="77"/>
    </row>
    <row r="38633" spans="16:30" ht="4.5" customHeight="1" x14ac:dyDescent="0.2">
      <c r="P38633" s="75"/>
      <c r="Q38633" s="75"/>
      <c r="W38633" s="75"/>
      <c r="AD38633" s="77"/>
    </row>
    <row r="38634" spans="16:30" ht="4.5" customHeight="1" x14ac:dyDescent="0.2">
      <c r="P38634" s="75"/>
      <c r="Q38634" s="75"/>
      <c r="W38634" s="75"/>
      <c r="AD38634" s="77"/>
    </row>
    <row r="38635" spans="16:30" ht="4.5" customHeight="1" x14ac:dyDescent="0.2">
      <c r="P38635" s="75"/>
      <c r="Q38635" s="75"/>
      <c r="W38635" s="75"/>
      <c r="AD38635" s="77"/>
    </row>
    <row r="38636" spans="16:30" ht="4.5" customHeight="1" x14ac:dyDescent="0.2">
      <c r="P38636" s="75"/>
      <c r="Q38636" s="75"/>
      <c r="W38636" s="75"/>
      <c r="AD38636" s="77"/>
    </row>
    <row r="38637" spans="16:30" ht="4.5" customHeight="1" x14ac:dyDescent="0.2">
      <c r="P38637" s="75"/>
      <c r="Q38637" s="75"/>
      <c r="W38637" s="75"/>
      <c r="AD38637" s="77"/>
    </row>
    <row r="38638" spans="16:30" ht="4.5" customHeight="1" x14ac:dyDescent="0.2">
      <c r="P38638" s="75"/>
      <c r="Q38638" s="75"/>
      <c r="W38638" s="75"/>
      <c r="AD38638" s="77"/>
    </row>
    <row r="38639" spans="16:30" ht="4.5" customHeight="1" x14ac:dyDescent="0.2">
      <c r="P38639" s="75"/>
      <c r="Q38639" s="75"/>
      <c r="W38639" s="75"/>
      <c r="AD38639" s="77"/>
    </row>
    <row r="38640" spans="16:30" ht="4.5" customHeight="1" x14ac:dyDescent="0.2">
      <c r="P38640" s="75"/>
      <c r="Q38640" s="75"/>
      <c r="W38640" s="75"/>
      <c r="AD38640" s="77"/>
    </row>
    <row r="38641" spans="16:30" ht="4.5" customHeight="1" x14ac:dyDescent="0.2">
      <c r="P38641" s="75"/>
      <c r="Q38641" s="75"/>
      <c r="W38641" s="75"/>
      <c r="AD38641" s="77"/>
    </row>
    <row r="38642" spans="16:30" ht="4.5" customHeight="1" x14ac:dyDescent="0.2">
      <c r="P38642" s="75"/>
      <c r="Q38642" s="75"/>
      <c r="W38642" s="75"/>
      <c r="AD38642" s="77"/>
    </row>
    <row r="38643" spans="16:30" ht="4.5" customHeight="1" x14ac:dyDescent="0.2">
      <c r="P38643" s="75"/>
      <c r="Q38643" s="75"/>
      <c r="W38643" s="75"/>
      <c r="AD38643" s="77"/>
    </row>
    <row r="38644" spans="16:30" ht="4.5" customHeight="1" x14ac:dyDescent="0.2">
      <c r="P38644" s="75"/>
      <c r="Q38644" s="75"/>
      <c r="W38644" s="75"/>
      <c r="AD38644" s="77"/>
    </row>
    <row r="38645" spans="16:30" ht="4.5" customHeight="1" x14ac:dyDescent="0.2">
      <c r="P38645" s="75"/>
      <c r="Q38645" s="75"/>
      <c r="W38645" s="75"/>
      <c r="AD38645" s="77"/>
    </row>
    <row r="38646" spans="16:30" ht="4.5" customHeight="1" x14ac:dyDescent="0.2">
      <c r="P38646" s="75"/>
      <c r="Q38646" s="75"/>
      <c r="W38646" s="75"/>
      <c r="AD38646" s="77"/>
    </row>
    <row r="38647" spans="16:30" ht="4.5" customHeight="1" x14ac:dyDescent="0.2">
      <c r="P38647" s="75"/>
      <c r="Q38647" s="75"/>
      <c r="W38647" s="75"/>
      <c r="AD38647" s="77"/>
    </row>
    <row r="38648" spans="16:30" ht="4.5" customHeight="1" x14ac:dyDescent="0.2">
      <c r="P38648" s="75"/>
      <c r="Q38648" s="75"/>
      <c r="W38648" s="75"/>
      <c r="AD38648" s="77"/>
    </row>
    <row r="38649" spans="16:30" ht="4.5" customHeight="1" x14ac:dyDescent="0.2">
      <c r="P38649" s="75"/>
      <c r="Q38649" s="75"/>
      <c r="W38649" s="75"/>
      <c r="AD38649" s="77"/>
    </row>
    <row r="38650" spans="16:30" ht="4.5" customHeight="1" x14ac:dyDescent="0.2">
      <c r="P38650" s="75"/>
      <c r="Q38650" s="75"/>
      <c r="W38650" s="75"/>
      <c r="AD38650" s="77"/>
    </row>
    <row r="38651" spans="16:30" ht="4.5" customHeight="1" x14ac:dyDescent="0.2">
      <c r="P38651" s="75"/>
      <c r="Q38651" s="75"/>
      <c r="W38651" s="75"/>
      <c r="AD38651" s="77"/>
    </row>
    <row r="38652" spans="16:30" ht="4.5" customHeight="1" x14ac:dyDescent="0.2">
      <c r="P38652" s="75"/>
      <c r="Q38652" s="75"/>
      <c r="W38652" s="75"/>
      <c r="AD38652" s="77"/>
    </row>
    <row r="38653" spans="16:30" ht="4.5" customHeight="1" x14ac:dyDescent="0.2">
      <c r="P38653" s="75"/>
      <c r="Q38653" s="75"/>
      <c r="W38653" s="75"/>
      <c r="AD38653" s="77"/>
    </row>
    <row r="38654" spans="16:30" ht="4.5" customHeight="1" x14ac:dyDescent="0.2">
      <c r="P38654" s="75"/>
      <c r="Q38654" s="75"/>
      <c r="W38654" s="75"/>
      <c r="AD38654" s="77"/>
    </row>
    <row r="38655" spans="16:30" ht="4.5" customHeight="1" x14ac:dyDescent="0.2">
      <c r="P38655" s="75"/>
      <c r="Q38655" s="75"/>
      <c r="W38655" s="75"/>
      <c r="AD38655" s="77"/>
    </row>
    <row r="38656" spans="16:30" ht="4.5" customHeight="1" x14ac:dyDescent="0.2">
      <c r="P38656" s="75"/>
      <c r="Q38656" s="75"/>
      <c r="W38656" s="75"/>
      <c r="AD38656" s="77"/>
    </row>
    <row r="38657" spans="16:30" ht="4.5" customHeight="1" x14ac:dyDescent="0.2">
      <c r="P38657" s="75"/>
      <c r="Q38657" s="75"/>
      <c r="W38657" s="75"/>
      <c r="AD38657" s="77"/>
    </row>
    <row r="38658" spans="16:30" ht="4.5" customHeight="1" x14ac:dyDescent="0.2">
      <c r="P38658" s="75"/>
      <c r="Q38658" s="75"/>
      <c r="W38658" s="75"/>
      <c r="AD38658" s="77"/>
    </row>
    <row r="38659" spans="16:30" ht="4.5" customHeight="1" x14ac:dyDescent="0.2">
      <c r="P38659" s="75"/>
      <c r="Q38659" s="75"/>
      <c r="W38659" s="75"/>
      <c r="AD38659" s="77"/>
    </row>
    <row r="38660" spans="16:30" ht="4.5" customHeight="1" x14ac:dyDescent="0.2">
      <c r="P38660" s="75"/>
      <c r="Q38660" s="75"/>
      <c r="W38660" s="75"/>
      <c r="AD38660" s="77"/>
    </row>
    <row r="38661" spans="16:30" ht="4.5" customHeight="1" x14ac:dyDescent="0.2">
      <c r="P38661" s="75"/>
      <c r="Q38661" s="75"/>
      <c r="W38661" s="75"/>
      <c r="AD38661" s="77"/>
    </row>
    <row r="38662" spans="16:30" ht="4.5" customHeight="1" x14ac:dyDescent="0.2">
      <c r="P38662" s="75"/>
      <c r="Q38662" s="75"/>
      <c r="W38662" s="75"/>
      <c r="AD38662" s="77"/>
    </row>
    <row r="38663" spans="16:30" ht="4.5" customHeight="1" x14ac:dyDescent="0.2">
      <c r="P38663" s="75"/>
      <c r="Q38663" s="75"/>
      <c r="W38663" s="75"/>
      <c r="AD38663" s="77"/>
    </row>
    <row r="38664" spans="16:30" ht="4.5" customHeight="1" x14ac:dyDescent="0.2">
      <c r="P38664" s="75"/>
      <c r="Q38664" s="75"/>
      <c r="W38664" s="75"/>
      <c r="AD38664" s="77"/>
    </row>
    <row r="38665" spans="16:30" ht="4.5" customHeight="1" x14ac:dyDescent="0.2">
      <c r="P38665" s="75"/>
      <c r="Q38665" s="75"/>
      <c r="W38665" s="75"/>
      <c r="AD38665" s="77"/>
    </row>
    <row r="38666" spans="16:30" ht="4.5" customHeight="1" x14ac:dyDescent="0.2">
      <c r="P38666" s="75"/>
      <c r="Q38666" s="75"/>
      <c r="W38666" s="75"/>
      <c r="AD38666" s="77"/>
    </row>
    <row r="38667" spans="16:30" ht="4.5" customHeight="1" x14ac:dyDescent="0.2">
      <c r="P38667" s="75"/>
      <c r="Q38667" s="75"/>
      <c r="W38667" s="75"/>
      <c r="AD38667" s="77"/>
    </row>
    <row r="38668" spans="16:30" ht="4.5" customHeight="1" x14ac:dyDescent="0.2">
      <c r="P38668" s="75"/>
      <c r="Q38668" s="75"/>
      <c r="W38668" s="75"/>
      <c r="AD38668" s="77"/>
    </row>
    <row r="38669" spans="16:30" ht="4.5" customHeight="1" x14ac:dyDescent="0.2">
      <c r="P38669" s="75"/>
      <c r="Q38669" s="75"/>
      <c r="W38669" s="75"/>
      <c r="AD38669" s="77"/>
    </row>
    <row r="38670" spans="16:30" ht="4.5" customHeight="1" x14ac:dyDescent="0.2">
      <c r="P38670" s="75"/>
      <c r="Q38670" s="75"/>
      <c r="W38670" s="75"/>
      <c r="AD38670" s="77"/>
    </row>
    <row r="38671" spans="16:30" ht="4.5" customHeight="1" x14ac:dyDescent="0.2">
      <c r="P38671" s="75"/>
      <c r="Q38671" s="75"/>
      <c r="W38671" s="75"/>
      <c r="AD38671" s="77"/>
    </row>
    <row r="38672" spans="16:30" ht="4.5" customHeight="1" x14ac:dyDescent="0.2">
      <c r="P38672" s="75"/>
      <c r="Q38672" s="75"/>
      <c r="W38672" s="75"/>
      <c r="AD38672" s="77"/>
    </row>
    <row r="38673" spans="16:30" ht="4.5" customHeight="1" x14ac:dyDescent="0.2">
      <c r="P38673" s="75"/>
      <c r="Q38673" s="75"/>
      <c r="W38673" s="75"/>
      <c r="AD38673" s="77"/>
    </row>
    <row r="38674" spans="16:30" ht="4.5" customHeight="1" x14ac:dyDescent="0.2">
      <c r="P38674" s="75"/>
      <c r="Q38674" s="75"/>
      <c r="W38674" s="75"/>
      <c r="AD38674" s="77"/>
    </row>
    <row r="38675" spans="16:30" ht="4.5" customHeight="1" x14ac:dyDescent="0.2">
      <c r="P38675" s="75"/>
      <c r="Q38675" s="75"/>
      <c r="W38675" s="75"/>
      <c r="AD38675" s="77"/>
    </row>
    <row r="38676" spans="16:30" ht="4.5" customHeight="1" x14ac:dyDescent="0.2">
      <c r="P38676" s="75"/>
      <c r="Q38676" s="75"/>
      <c r="W38676" s="75"/>
      <c r="AD38676" s="77"/>
    </row>
    <row r="38677" spans="16:30" ht="4.5" customHeight="1" x14ac:dyDescent="0.2">
      <c r="P38677" s="75"/>
      <c r="Q38677" s="75"/>
      <c r="W38677" s="75"/>
      <c r="AD38677" s="77"/>
    </row>
    <row r="38678" spans="16:30" ht="4.5" customHeight="1" x14ac:dyDescent="0.2">
      <c r="P38678" s="75"/>
      <c r="Q38678" s="75"/>
      <c r="W38678" s="75"/>
      <c r="AD38678" s="77"/>
    </row>
    <row r="38679" spans="16:30" ht="4.5" customHeight="1" x14ac:dyDescent="0.2">
      <c r="P38679" s="75"/>
      <c r="Q38679" s="75"/>
      <c r="W38679" s="75"/>
      <c r="AD38679" s="77"/>
    </row>
    <row r="38680" spans="16:30" ht="4.5" customHeight="1" x14ac:dyDescent="0.2">
      <c r="P38680" s="75"/>
      <c r="Q38680" s="75"/>
      <c r="W38680" s="75"/>
      <c r="AD38680" s="77"/>
    </row>
    <row r="38681" spans="16:30" ht="4.5" customHeight="1" x14ac:dyDescent="0.2">
      <c r="P38681" s="75"/>
      <c r="Q38681" s="75"/>
      <c r="W38681" s="75"/>
      <c r="AD38681" s="77"/>
    </row>
    <row r="38682" spans="16:30" ht="4.5" customHeight="1" x14ac:dyDescent="0.2">
      <c r="P38682" s="75"/>
      <c r="Q38682" s="75"/>
      <c r="W38682" s="75"/>
      <c r="AD38682" s="77"/>
    </row>
    <row r="38683" spans="16:30" ht="4.5" customHeight="1" x14ac:dyDescent="0.2">
      <c r="P38683" s="75"/>
      <c r="Q38683" s="75"/>
      <c r="W38683" s="75"/>
      <c r="AD38683" s="77"/>
    </row>
    <row r="38684" spans="16:30" ht="4.5" customHeight="1" x14ac:dyDescent="0.2">
      <c r="P38684" s="75"/>
      <c r="Q38684" s="75"/>
      <c r="W38684" s="75"/>
      <c r="AD38684" s="77"/>
    </row>
    <row r="38685" spans="16:30" ht="4.5" customHeight="1" x14ac:dyDescent="0.2">
      <c r="P38685" s="75"/>
      <c r="Q38685" s="75"/>
      <c r="W38685" s="75"/>
      <c r="AD38685" s="77"/>
    </row>
    <row r="38686" spans="16:30" ht="4.5" customHeight="1" x14ac:dyDescent="0.2">
      <c r="P38686" s="75"/>
      <c r="Q38686" s="75"/>
      <c r="W38686" s="75"/>
      <c r="AD38686" s="77"/>
    </row>
    <row r="38687" spans="16:30" ht="4.5" customHeight="1" x14ac:dyDescent="0.2">
      <c r="P38687" s="75"/>
      <c r="Q38687" s="75"/>
      <c r="W38687" s="75"/>
      <c r="AD38687" s="77"/>
    </row>
    <row r="38688" spans="16:30" ht="4.5" customHeight="1" x14ac:dyDescent="0.2">
      <c r="P38688" s="75"/>
      <c r="Q38688" s="75"/>
      <c r="W38688" s="75"/>
      <c r="AD38688" s="77"/>
    </row>
    <row r="38689" spans="16:30" ht="4.5" customHeight="1" x14ac:dyDescent="0.2">
      <c r="P38689" s="75"/>
      <c r="Q38689" s="75"/>
      <c r="W38689" s="75"/>
      <c r="AD38689" s="77"/>
    </row>
    <row r="38690" spans="16:30" ht="4.5" customHeight="1" x14ac:dyDescent="0.2">
      <c r="P38690" s="75"/>
      <c r="Q38690" s="75"/>
      <c r="W38690" s="75"/>
      <c r="AD38690" s="77"/>
    </row>
    <row r="38691" spans="16:30" ht="4.5" customHeight="1" x14ac:dyDescent="0.2">
      <c r="P38691" s="75"/>
      <c r="Q38691" s="75"/>
      <c r="W38691" s="75"/>
      <c r="AD38691" s="77"/>
    </row>
    <row r="38692" spans="16:30" ht="4.5" customHeight="1" x14ac:dyDescent="0.2">
      <c r="P38692" s="75"/>
      <c r="Q38692" s="75"/>
      <c r="W38692" s="75"/>
      <c r="AD38692" s="77"/>
    </row>
    <row r="38693" spans="16:30" ht="4.5" customHeight="1" x14ac:dyDescent="0.2">
      <c r="P38693" s="75"/>
      <c r="Q38693" s="75"/>
      <c r="W38693" s="75"/>
      <c r="AD38693" s="77"/>
    </row>
    <row r="38694" spans="16:30" ht="4.5" customHeight="1" x14ac:dyDescent="0.2">
      <c r="P38694" s="75"/>
      <c r="Q38694" s="75"/>
      <c r="W38694" s="75"/>
      <c r="AD38694" s="77"/>
    </row>
    <row r="38695" spans="16:30" ht="4.5" customHeight="1" x14ac:dyDescent="0.2">
      <c r="P38695" s="75"/>
      <c r="Q38695" s="75"/>
      <c r="W38695" s="75"/>
      <c r="AD38695" s="77"/>
    </row>
    <row r="38696" spans="16:30" ht="4.5" customHeight="1" x14ac:dyDescent="0.2">
      <c r="P38696" s="75"/>
      <c r="Q38696" s="75"/>
      <c r="W38696" s="75"/>
      <c r="AD38696" s="77"/>
    </row>
    <row r="38697" spans="16:30" ht="4.5" customHeight="1" x14ac:dyDescent="0.2">
      <c r="P38697" s="75"/>
      <c r="Q38697" s="75"/>
      <c r="W38697" s="75"/>
      <c r="AD38697" s="77"/>
    </row>
    <row r="38698" spans="16:30" ht="4.5" customHeight="1" x14ac:dyDescent="0.2">
      <c r="P38698" s="75"/>
      <c r="Q38698" s="75"/>
      <c r="W38698" s="75"/>
      <c r="AD38698" s="77"/>
    </row>
    <row r="38699" spans="16:30" ht="4.5" customHeight="1" x14ac:dyDescent="0.2">
      <c r="P38699" s="75"/>
      <c r="Q38699" s="75"/>
      <c r="W38699" s="75"/>
      <c r="AD38699" s="77"/>
    </row>
    <row r="38700" spans="16:30" ht="4.5" customHeight="1" x14ac:dyDescent="0.2">
      <c r="P38700" s="75"/>
      <c r="Q38700" s="75"/>
      <c r="W38700" s="75"/>
      <c r="AD38700" s="77"/>
    </row>
    <row r="38701" spans="16:30" ht="4.5" customHeight="1" x14ac:dyDescent="0.2">
      <c r="P38701" s="75"/>
      <c r="Q38701" s="75"/>
      <c r="W38701" s="75"/>
      <c r="AD38701" s="77"/>
    </row>
    <row r="38702" spans="16:30" ht="4.5" customHeight="1" x14ac:dyDescent="0.2">
      <c r="P38702" s="75"/>
      <c r="Q38702" s="75"/>
      <c r="W38702" s="75"/>
      <c r="AD38702" s="77"/>
    </row>
    <row r="38703" spans="16:30" ht="4.5" customHeight="1" x14ac:dyDescent="0.2">
      <c r="P38703" s="75"/>
      <c r="Q38703" s="75"/>
      <c r="W38703" s="75"/>
      <c r="AD38703" s="77"/>
    </row>
    <row r="38704" spans="16:30" ht="4.5" customHeight="1" x14ac:dyDescent="0.2">
      <c r="P38704" s="75"/>
      <c r="Q38704" s="75"/>
      <c r="W38704" s="75"/>
      <c r="AD38704" s="77"/>
    </row>
    <row r="38705" spans="16:30" ht="4.5" customHeight="1" x14ac:dyDescent="0.2">
      <c r="P38705" s="75"/>
      <c r="Q38705" s="75"/>
      <c r="W38705" s="75"/>
      <c r="AD38705" s="77"/>
    </row>
    <row r="38706" spans="16:30" ht="4.5" customHeight="1" x14ac:dyDescent="0.2">
      <c r="P38706" s="75"/>
      <c r="Q38706" s="75"/>
      <c r="W38706" s="75"/>
      <c r="AD38706" s="77"/>
    </row>
    <row r="38707" spans="16:30" ht="4.5" customHeight="1" x14ac:dyDescent="0.2">
      <c r="P38707" s="75"/>
      <c r="Q38707" s="75"/>
      <c r="W38707" s="75"/>
      <c r="AD38707" s="77"/>
    </row>
    <row r="38708" spans="16:30" ht="4.5" customHeight="1" x14ac:dyDescent="0.2">
      <c r="P38708" s="75"/>
      <c r="Q38708" s="75"/>
      <c r="W38708" s="75"/>
      <c r="AD38708" s="77"/>
    </row>
    <row r="38709" spans="16:30" ht="4.5" customHeight="1" x14ac:dyDescent="0.2">
      <c r="P38709" s="75"/>
      <c r="Q38709" s="75"/>
      <c r="W38709" s="75"/>
      <c r="AD38709" s="77"/>
    </row>
    <row r="38710" spans="16:30" ht="4.5" customHeight="1" x14ac:dyDescent="0.2">
      <c r="P38710" s="75"/>
      <c r="Q38710" s="75"/>
      <c r="W38710" s="75"/>
      <c r="AD38710" s="77"/>
    </row>
    <row r="38711" spans="16:30" ht="4.5" customHeight="1" x14ac:dyDescent="0.2">
      <c r="P38711" s="75"/>
      <c r="Q38711" s="75"/>
      <c r="W38711" s="75"/>
      <c r="AD38711" s="77"/>
    </row>
    <row r="38712" spans="16:30" ht="4.5" customHeight="1" x14ac:dyDescent="0.2">
      <c r="P38712" s="75"/>
      <c r="Q38712" s="75"/>
      <c r="W38712" s="75"/>
      <c r="AD38712" s="77"/>
    </row>
    <row r="38713" spans="16:30" ht="4.5" customHeight="1" x14ac:dyDescent="0.2">
      <c r="P38713" s="75"/>
      <c r="Q38713" s="75"/>
      <c r="W38713" s="75"/>
      <c r="AD38713" s="77"/>
    </row>
    <row r="38714" spans="16:30" ht="4.5" customHeight="1" x14ac:dyDescent="0.2">
      <c r="P38714" s="75"/>
      <c r="Q38714" s="75"/>
      <c r="W38714" s="75"/>
      <c r="AD38714" s="77"/>
    </row>
    <row r="38715" spans="16:30" ht="4.5" customHeight="1" x14ac:dyDescent="0.2">
      <c r="P38715" s="75"/>
      <c r="Q38715" s="75"/>
      <c r="W38715" s="75"/>
      <c r="AD38715" s="77"/>
    </row>
    <row r="38716" spans="16:30" ht="4.5" customHeight="1" x14ac:dyDescent="0.2">
      <c r="P38716" s="75"/>
      <c r="Q38716" s="75"/>
      <c r="W38716" s="75"/>
      <c r="AD38716" s="77"/>
    </row>
    <row r="38717" spans="16:30" ht="4.5" customHeight="1" x14ac:dyDescent="0.2">
      <c r="P38717" s="75"/>
      <c r="Q38717" s="75"/>
      <c r="W38717" s="75"/>
      <c r="AD38717" s="77"/>
    </row>
    <row r="38718" spans="16:30" ht="4.5" customHeight="1" x14ac:dyDescent="0.2">
      <c r="P38718" s="75"/>
      <c r="Q38718" s="75"/>
      <c r="W38718" s="75"/>
      <c r="AD38718" s="77"/>
    </row>
    <row r="38719" spans="16:30" ht="4.5" customHeight="1" x14ac:dyDescent="0.2">
      <c r="P38719" s="75"/>
      <c r="Q38719" s="75"/>
      <c r="W38719" s="75"/>
      <c r="AD38719" s="77"/>
    </row>
    <row r="38720" spans="16:30" ht="4.5" customHeight="1" x14ac:dyDescent="0.2">
      <c r="P38720" s="75"/>
      <c r="Q38720" s="75"/>
      <c r="W38720" s="75"/>
      <c r="AD38720" s="77"/>
    </row>
    <row r="38721" spans="16:30" ht="4.5" customHeight="1" x14ac:dyDescent="0.2">
      <c r="P38721" s="75"/>
      <c r="Q38721" s="75"/>
      <c r="W38721" s="75"/>
      <c r="AD38721" s="77"/>
    </row>
    <row r="38722" spans="16:30" ht="4.5" customHeight="1" x14ac:dyDescent="0.2">
      <c r="P38722" s="75"/>
      <c r="Q38722" s="75"/>
      <c r="W38722" s="75"/>
      <c r="AD38722" s="77"/>
    </row>
    <row r="38723" spans="16:30" ht="4.5" customHeight="1" x14ac:dyDescent="0.2">
      <c r="P38723" s="75"/>
      <c r="Q38723" s="75"/>
      <c r="W38723" s="75"/>
      <c r="AD38723" s="77"/>
    </row>
    <row r="38724" spans="16:30" ht="4.5" customHeight="1" x14ac:dyDescent="0.2">
      <c r="P38724" s="75"/>
      <c r="Q38724" s="75"/>
      <c r="W38724" s="75"/>
      <c r="AD38724" s="77"/>
    </row>
    <row r="38725" spans="16:30" ht="4.5" customHeight="1" x14ac:dyDescent="0.2">
      <c r="P38725" s="75"/>
      <c r="Q38725" s="75"/>
      <c r="W38725" s="75"/>
      <c r="AD38725" s="77"/>
    </row>
    <row r="38726" spans="16:30" ht="4.5" customHeight="1" x14ac:dyDescent="0.2">
      <c r="P38726" s="75"/>
      <c r="Q38726" s="75"/>
      <c r="W38726" s="75"/>
      <c r="AD38726" s="77"/>
    </row>
    <row r="38727" spans="16:30" ht="4.5" customHeight="1" x14ac:dyDescent="0.2">
      <c r="P38727" s="75"/>
      <c r="Q38727" s="75"/>
      <c r="W38727" s="75"/>
      <c r="AD38727" s="77"/>
    </row>
    <row r="38728" spans="16:30" ht="4.5" customHeight="1" x14ac:dyDescent="0.2">
      <c r="P38728" s="75"/>
      <c r="Q38728" s="75"/>
      <c r="W38728" s="75"/>
      <c r="AD38728" s="77"/>
    </row>
    <row r="38729" spans="16:30" ht="4.5" customHeight="1" x14ac:dyDescent="0.2">
      <c r="P38729" s="75"/>
      <c r="Q38729" s="75"/>
      <c r="W38729" s="75"/>
      <c r="AD38729" s="77"/>
    </row>
    <row r="38730" spans="16:30" ht="4.5" customHeight="1" x14ac:dyDescent="0.2">
      <c r="P38730" s="75"/>
      <c r="Q38730" s="75"/>
      <c r="W38730" s="75"/>
      <c r="AD38730" s="77"/>
    </row>
    <row r="38731" spans="16:30" ht="4.5" customHeight="1" x14ac:dyDescent="0.2">
      <c r="P38731" s="75"/>
      <c r="Q38731" s="75"/>
      <c r="W38731" s="75"/>
      <c r="AD38731" s="77"/>
    </row>
    <row r="38732" spans="16:30" ht="4.5" customHeight="1" x14ac:dyDescent="0.2">
      <c r="P38732" s="75"/>
      <c r="Q38732" s="75"/>
      <c r="W38732" s="75"/>
      <c r="AD38732" s="77"/>
    </row>
    <row r="38733" spans="16:30" ht="4.5" customHeight="1" x14ac:dyDescent="0.2">
      <c r="P38733" s="75"/>
      <c r="Q38733" s="75"/>
      <c r="W38733" s="75"/>
      <c r="AD38733" s="77"/>
    </row>
    <row r="38734" spans="16:30" ht="4.5" customHeight="1" x14ac:dyDescent="0.2">
      <c r="P38734" s="75"/>
      <c r="Q38734" s="75"/>
      <c r="W38734" s="75"/>
      <c r="AD38734" s="77"/>
    </row>
    <row r="38735" spans="16:30" ht="4.5" customHeight="1" x14ac:dyDescent="0.2">
      <c r="P38735" s="75"/>
      <c r="Q38735" s="75"/>
      <c r="W38735" s="75"/>
      <c r="AD38735" s="77"/>
    </row>
    <row r="38736" spans="16:30" ht="4.5" customHeight="1" x14ac:dyDescent="0.2">
      <c r="P38736" s="75"/>
      <c r="Q38736" s="75"/>
      <c r="W38736" s="75"/>
      <c r="AD38736" s="77"/>
    </row>
    <row r="38737" spans="16:30" ht="4.5" customHeight="1" x14ac:dyDescent="0.2">
      <c r="P38737" s="75"/>
      <c r="Q38737" s="75"/>
      <c r="W38737" s="75"/>
      <c r="AD38737" s="77"/>
    </row>
    <row r="38738" spans="16:30" ht="4.5" customHeight="1" x14ac:dyDescent="0.2">
      <c r="P38738" s="75"/>
      <c r="Q38738" s="75"/>
      <c r="W38738" s="75"/>
      <c r="AD38738" s="77"/>
    </row>
    <row r="38739" spans="16:30" ht="4.5" customHeight="1" x14ac:dyDescent="0.2">
      <c r="P38739" s="75"/>
      <c r="Q38739" s="75"/>
      <c r="W38739" s="75"/>
      <c r="AD38739" s="77"/>
    </row>
    <row r="38740" spans="16:30" ht="4.5" customHeight="1" x14ac:dyDescent="0.2">
      <c r="P38740" s="75"/>
      <c r="Q38740" s="75"/>
      <c r="W38740" s="75"/>
      <c r="AD38740" s="77"/>
    </row>
    <row r="38741" spans="16:30" ht="4.5" customHeight="1" x14ac:dyDescent="0.2">
      <c r="P38741" s="75"/>
      <c r="Q38741" s="75"/>
      <c r="W38741" s="75"/>
      <c r="AD38741" s="77"/>
    </row>
    <row r="38742" spans="16:30" ht="4.5" customHeight="1" x14ac:dyDescent="0.2">
      <c r="P38742" s="75"/>
      <c r="Q38742" s="75"/>
      <c r="W38742" s="75"/>
      <c r="AD38742" s="77"/>
    </row>
    <row r="38743" spans="16:30" ht="4.5" customHeight="1" x14ac:dyDescent="0.2">
      <c r="P38743" s="75"/>
      <c r="Q38743" s="75"/>
      <c r="W38743" s="75"/>
      <c r="AD38743" s="77"/>
    </row>
    <row r="38744" spans="16:30" ht="4.5" customHeight="1" x14ac:dyDescent="0.2">
      <c r="P38744" s="75"/>
      <c r="Q38744" s="75"/>
      <c r="W38744" s="75"/>
      <c r="AD38744" s="77"/>
    </row>
    <row r="38745" spans="16:30" ht="4.5" customHeight="1" x14ac:dyDescent="0.2">
      <c r="P38745" s="75"/>
      <c r="Q38745" s="75"/>
      <c r="W38745" s="75"/>
      <c r="AD38745" s="77"/>
    </row>
    <row r="38746" spans="16:30" ht="4.5" customHeight="1" x14ac:dyDescent="0.2">
      <c r="P38746" s="75"/>
      <c r="Q38746" s="75"/>
      <c r="W38746" s="75"/>
      <c r="AD38746" s="77"/>
    </row>
    <row r="38747" spans="16:30" ht="4.5" customHeight="1" x14ac:dyDescent="0.2">
      <c r="P38747" s="75"/>
      <c r="Q38747" s="75"/>
      <c r="W38747" s="75"/>
      <c r="AD38747" s="77"/>
    </row>
    <row r="38748" spans="16:30" ht="4.5" customHeight="1" x14ac:dyDescent="0.2">
      <c r="P38748" s="75"/>
      <c r="Q38748" s="75"/>
      <c r="W38748" s="75"/>
      <c r="AD38748" s="77"/>
    </row>
    <row r="38749" spans="16:30" ht="4.5" customHeight="1" x14ac:dyDescent="0.2">
      <c r="P38749" s="75"/>
      <c r="Q38749" s="75"/>
      <c r="W38749" s="75"/>
      <c r="AD38749" s="77"/>
    </row>
    <row r="38750" spans="16:30" ht="4.5" customHeight="1" x14ac:dyDescent="0.2">
      <c r="P38750" s="75"/>
      <c r="Q38750" s="75"/>
      <c r="W38750" s="75"/>
      <c r="AD38750" s="77"/>
    </row>
    <row r="38751" spans="16:30" ht="4.5" customHeight="1" x14ac:dyDescent="0.2">
      <c r="P38751" s="75"/>
      <c r="Q38751" s="75"/>
      <c r="W38751" s="75"/>
      <c r="AD38751" s="77"/>
    </row>
    <row r="38752" spans="16:30" ht="4.5" customHeight="1" x14ac:dyDescent="0.2">
      <c r="P38752" s="75"/>
      <c r="Q38752" s="75"/>
      <c r="W38752" s="75"/>
      <c r="AD38752" s="77"/>
    </row>
    <row r="38753" spans="16:30" ht="4.5" customHeight="1" x14ac:dyDescent="0.2">
      <c r="P38753" s="75"/>
      <c r="Q38753" s="75"/>
      <c r="W38753" s="75"/>
      <c r="AD38753" s="77"/>
    </row>
    <row r="38754" spans="16:30" ht="4.5" customHeight="1" x14ac:dyDescent="0.2">
      <c r="P38754" s="75"/>
      <c r="Q38754" s="75"/>
      <c r="W38754" s="75"/>
      <c r="AD38754" s="77"/>
    </row>
    <row r="38755" spans="16:30" ht="4.5" customHeight="1" x14ac:dyDescent="0.2">
      <c r="P38755" s="75"/>
      <c r="Q38755" s="75"/>
      <c r="W38755" s="75"/>
      <c r="AD38755" s="77"/>
    </row>
    <row r="38756" spans="16:30" ht="4.5" customHeight="1" x14ac:dyDescent="0.2">
      <c r="P38756" s="75"/>
      <c r="Q38756" s="75"/>
      <c r="W38756" s="75"/>
      <c r="AD38756" s="77"/>
    </row>
    <row r="38757" spans="16:30" ht="4.5" customHeight="1" x14ac:dyDescent="0.2">
      <c r="P38757" s="75"/>
      <c r="Q38757" s="75"/>
      <c r="W38757" s="75"/>
      <c r="AD38757" s="77"/>
    </row>
    <row r="38758" spans="16:30" ht="4.5" customHeight="1" x14ac:dyDescent="0.2">
      <c r="P38758" s="75"/>
      <c r="Q38758" s="75"/>
      <c r="W38758" s="75"/>
      <c r="AD38758" s="77"/>
    </row>
    <row r="38759" spans="16:30" ht="4.5" customHeight="1" x14ac:dyDescent="0.2">
      <c r="P38759" s="75"/>
      <c r="Q38759" s="75"/>
      <c r="W38759" s="75"/>
      <c r="AD38759" s="77"/>
    </row>
    <row r="38760" spans="16:30" ht="4.5" customHeight="1" x14ac:dyDescent="0.2">
      <c r="P38760" s="75"/>
      <c r="Q38760" s="75"/>
      <c r="W38760" s="75"/>
      <c r="AD38760" s="77"/>
    </row>
    <row r="38761" spans="16:30" ht="4.5" customHeight="1" x14ac:dyDescent="0.2">
      <c r="P38761" s="75"/>
      <c r="Q38761" s="75"/>
      <c r="W38761" s="75"/>
      <c r="AD38761" s="77"/>
    </row>
    <row r="38762" spans="16:30" ht="4.5" customHeight="1" x14ac:dyDescent="0.2">
      <c r="P38762" s="75"/>
      <c r="Q38762" s="75"/>
      <c r="W38762" s="75"/>
      <c r="AD38762" s="77"/>
    </row>
    <row r="38763" spans="16:30" ht="4.5" customHeight="1" x14ac:dyDescent="0.2">
      <c r="P38763" s="75"/>
      <c r="Q38763" s="75"/>
      <c r="W38763" s="75"/>
      <c r="AD38763" s="77"/>
    </row>
    <row r="38764" spans="16:30" ht="4.5" customHeight="1" x14ac:dyDescent="0.2">
      <c r="P38764" s="75"/>
      <c r="Q38764" s="75"/>
      <c r="W38764" s="75"/>
      <c r="AD38764" s="77"/>
    </row>
    <row r="38765" spans="16:30" ht="4.5" customHeight="1" x14ac:dyDescent="0.2">
      <c r="P38765" s="75"/>
      <c r="Q38765" s="75"/>
      <c r="W38765" s="75"/>
      <c r="AD38765" s="77"/>
    </row>
    <row r="38766" spans="16:30" ht="4.5" customHeight="1" x14ac:dyDescent="0.2">
      <c r="P38766" s="75"/>
      <c r="Q38766" s="75"/>
      <c r="W38766" s="75"/>
      <c r="AD38766" s="77"/>
    </row>
    <row r="38767" spans="16:30" ht="4.5" customHeight="1" x14ac:dyDescent="0.2">
      <c r="P38767" s="75"/>
      <c r="Q38767" s="75"/>
      <c r="W38767" s="75"/>
      <c r="AD38767" s="77"/>
    </row>
    <row r="38768" spans="16:30" ht="4.5" customHeight="1" x14ac:dyDescent="0.2">
      <c r="P38768" s="75"/>
      <c r="Q38768" s="75"/>
      <c r="W38768" s="75"/>
      <c r="AD38768" s="77"/>
    </row>
    <row r="38769" spans="16:30" ht="4.5" customHeight="1" x14ac:dyDescent="0.2">
      <c r="P38769" s="75"/>
      <c r="Q38769" s="75"/>
      <c r="W38769" s="75"/>
      <c r="AD38769" s="77"/>
    </row>
    <row r="38770" spans="16:30" ht="4.5" customHeight="1" x14ac:dyDescent="0.2">
      <c r="P38770" s="75"/>
      <c r="Q38770" s="75"/>
      <c r="W38770" s="75"/>
      <c r="AD38770" s="77"/>
    </row>
    <row r="38771" spans="16:30" ht="4.5" customHeight="1" x14ac:dyDescent="0.2">
      <c r="P38771" s="75"/>
      <c r="Q38771" s="75"/>
      <c r="W38771" s="75"/>
      <c r="AD38771" s="77"/>
    </row>
    <row r="38772" spans="16:30" ht="4.5" customHeight="1" x14ac:dyDescent="0.2">
      <c r="P38772" s="75"/>
      <c r="Q38772" s="75"/>
      <c r="W38772" s="75"/>
      <c r="AD38772" s="77"/>
    </row>
    <row r="38773" spans="16:30" ht="4.5" customHeight="1" x14ac:dyDescent="0.2">
      <c r="P38773" s="75"/>
      <c r="Q38773" s="75"/>
      <c r="W38773" s="75"/>
      <c r="AD38773" s="77"/>
    </row>
    <row r="38774" spans="16:30" ht="4.5" customHeight="1" x14ac:dyDescent="0.2">
      <c r="P38774" s="75"/>
      <c r="Q38774" s="75"/>
      <c r="W38774" s="75"/>
      <c r="AD38774" s="77"/>
    </row>
    <row r="38775" spans="16:30" ht="4.5" customHeight="1" x14ac:dyDescent="0.2">
      <c r="P38775" s="75"/>
      <c r="Q38775" s="75"/>
      <c r="W38775" s="75"/>
      <c r="AD38775" s="77"/>
    </row>
    <row r="38776" spans="16:30" ht="4.5" customHeight="1" x14ac:dyDescent="0.2">
      <c r="P38776" s="75"/>
      <c r="Q38776" s="75"/>
      <c r="W38776" s="75"/>
      <c r="AD38776" s="77"/>
    </row>
    <row r="38777" spans="16:30" ht="4.5" customHeight="1" x14ac:dyDescent="0.2">
      <c r="P38777" s="75"/>
      <c r="Q38777" s="75"/>
      <c r="W38777" s="75"/>
      <c r="AD38777" s="77"/>
    </row>
    <row r="38778" spans="16:30" ht="4.5" customHeight="1" x14ac:dyDescent="0.2">
      <c r="P38778" s="75"/>
      <c r="Q38778" s="75"/>
      <c r="W38778" s="75"/>
      <c r="AD38778" s="77"/>
    </row>
    <row r="38779" spans="16:30" ht="4.5" customHeight="1" x14ac:dyDescent="0.2">
      <c r="P38779" s="75"/>
      <c r="Q38779" s="75"/>
      <c r="W38779" s="75"/>
      <c r="AD38779" s="77"/>
    </row>
    <row r="38780" spans="16:30" ht="4.5" customHeight="1" x14ac:dyDescent="0.2">
      <c r="P38780" s="75"/>
      <c r="Q38780" s="75"/>
      <c r="W38780" s="75"/>
      <c r="AD38780" s="77"/>
    </row>
    <row r="38781" spans="16:30" ht="4.5" customHeight="1" x14ac:dyDescent="0.2">
      <c r="P38781" s="75"/>
      <c r="Q38781" s="75"/>
      <c r="W38781" s="75"/>
      <c r="AD38781" s="77"/>
    </row>
    <row r="38782" spans="16:30" ht="4.5" customHeight="1" x14ac:dyDescent="0.2">
      <c r="P38782" s="75"/>
      <c r="Q38782" s="75"/>
      <c r="W38782" s="75"/>
      <c r="AD38782" s="77"/>
    </row>
    <row r="38783" spans="16:30" ht="4.5" customHeight="1" x14ac:dyDescent="0.2">
      <c r="P38783" s="75"/>
      <c r="Q38783" s="75"/>
      <c r="W38783" s="75"/>
      <c r="AD38783" s="77"/>
    </row>
    <row r="38784" spans="16:30" ht="4.5" customHeight="1" x14ac:dyDescent="0.2">
      <c r="P38784" s="75"/>
      <c r="Q38784" s="75"/>
      <c r="W38784" s="75"/>
      <c r="AD38784" s="77"/>
    </row>
    <row r="38785" spans="16:30" ht="4.5" customHeight="1" x14ac:dyDescent="0.2">
      <c r="P38785" s="75"/>
      <c r="Q38785" s="75"/>
      <c r="W38785" s="75"/>
      <c r="AD38785" s="77"/>
    </row>
    <row r="38786" spans="16:30" ht="4.5" customHeight="1" x14ac:dyDescent="0.2">
      <c r="P38786" s="75"/>
      <c r="Q38786" s="75"/>
      <c r="W38786" s="75"/>
      <c r="AD38786" s="77"/>
    </row>
    <row r="38787" spans="16:30" ht="4.5" customHeight="1" x14ac:dyDescent="0.2">
      <c r="P38787" s="75"/>
      <c r="Q38787" s="75"/>
      <c r="W38787" s="75"/>
      <c r="AD38787" s="77"/>
    </row>
    <row r="38788" spans="16:30" ht="4.5" customHeight="1" x14ac:dyDescent="0.2">
      <c r="P38788" s="75"/>
      <c r="Q38788" s="75"/>
      <c r="W38788" s="75"/>
      <c r="AD38788" s="77"/>
    </row>
    <row r="38789" spans="16:30" ht="4.5" customHeight="1" x14ac:dyDescent="0.2">
      <c r="P38789" s="75"/>
      <c r="Q38789" s="75"/>
      <c r="W38789" s="75"/>
      <c r="AD38789" s="77"/>
    </row>
    <row r="38790" spans="16:30" ht="4.5" customHeight="1" x14ac:dyDescent="0.2">
      <c r="P38790" s="75"/>
      <c r="Q38790" s="75"/>
      <c r="W38790" s="75"/>
      <c r="AD38790" s="77"/>
    </row>
    <row r="38791" spans="16:30" ht="4.5" customHeight="1" x14ac:dyDescent="0.2">
      <c r="P38791" s="75"/>
      <c r="Q38791" s="75"/>
      <c r="W38791" s="75"/>
      <c r="AD38791" s="77"/>
    </row>
    <row r="38792" spans="16:30" ht="4.5" customHeight="1" x14ac:dyDescent="0.2">
      <c r="P38792" s="75"/>
      <c r="Q38792" s="75"/>
      <c r="W38792" s="75"/>
      <c r="AD38792" s="77"/>
    </row>
    <row r="38793" spans="16:30" ht="4.5" customHeight="1" x14ac:dyDescent="0.2">
      <c r="P38793" s="75"/>
      <c r="Q38793" s="75"/>
      <c r="W38793" s="75"/>
      <c r="AD38793" s="77"/>
    </row>
    <row r="38794" spans="16:30" ht="4.5" customHeight="1" x14ac:dyDescent="0.2">
      <c r="P38794" s="75"/>
      <c r="Q38794" s="75"/>
      <c r="W38794" s="75"/>
      <c r="AD38794" s="77"/>
    </row>
    <row r="38795" spans="16:30" ht="4.5" customHeight="1" x14ac:dyDescent="0.2">
      <c r="P38795" s="75"/>
      <c r="Q38795" s="75"/>
      <c r="W38795" s="75"/>
      <c r="AD38795" s="77"/>
    </row>
    <row r="38796" spans="16:30" ht="4.5" customHeight="1" x14ac:dyDescent="0.2">
      <c r="P38796" s="75"/>
      <c r="Q38796" s="75"/>
      <c r="W38796" s="75"/>
      <c r="AD38796" s="77"/>
    </row>
    <row r="38797" spans="16:30" ht="4.5" customHeight="1" x14ac:dyDescent="0.2">
      <c r="P38797" s="75"/>
      <c r="Q38797" s="75"/>
      <c r="W38797" s="75"/>
      <c r="AD38797" s="77"/>
    </row>
    <row r="38798" spans="16:30" ht="4.5" customHeight="1" x14ac:dyDescent="0.2">
      <c r="P38798" s="75"/>
      <c r="Q38798" s="75"/>
      <c r="W38798" s="75"/>
      <c r="AD38798" s="77"/>
    </row>
    <row r="38799" spans="16:30" ht="4.5" customHeight="1" x14ac:dyDescent="0.2">
      <c r="P38799" s="75"/>
      <c r="Q38799" s="75"/>
      <c r="W38799" s="75"/>
      <c r="AD38799" s="77"/>
    </row>
    <row r="38800" spans="16:30" ht="4.5" customHeight="1" x14ac:dyDescent="0.2">
      <c r="P38800" s="75"/>
      <c r="Q38800" s="75"/>
      <c r="W38800" s="75"/>
      <c r="AD38800" s="77"/>
    </row>
    <row r="38801" spans="16:30" ht="4.5" customHeight="1" x14ac:dyDescent="0.2">
      <c r="P38801" s="75"/>
      <c r="Q38801" s="75"/>
      <c r="W38801" s="75"/>
      <c r="AD38801" s="77"/>
    </row>
    <row r="38802" spans="16:30" ht="4.5" customHeight="1" x14ac:dyDescent="0.2">
      <c r="P38802" s="75"/>
      <c r="Q38802" s="75"/>
      <c r="W38802" s="75"/>
      <c r="AD38802" s="77"/>
    </row>
    <row r="38803" spans="16:30" ht="4.5" customHeight="1" x14ac:dyDescent="0.2">
      <c r="P38803" s="75"/>
      <c r="Q38803" s="75"/>
      <c r="W38803" s="75"/>
      <c r="AD38803" s="77"/>
    </row>
    <row r="38804" spans="16:30" ht="4.5" customHeight="1" x14ac:dyDescent="0.2">
      <c r="P38804" s="75"/>
      <c r="Q38804" s="75"/>
      <c r="W38804" s="75"/>
      <c r="AD38804" s="77"/>
    </row>
    <row r="38805" spans="16:30" ht="4.5" customHeight="1" x14ac:dyDescent="0.2">
      <c r="P38805" s="75"/>
      <c r="Q38805" s="75"/>
      <c r="W38805" s="75"/>
      <c r="AD38805" s="77"/>
    </row>
    <row r="38806" spans="16:30" ht="4.5" customHeight="1" x14ac:dyDescent="0.2">
      <c r="P38806" s="75"/>
      <c r="Q38806" s="75"/>
      <c r="W38806" s="75"/>
      <c r="AD38806" s="77"/>
    </row>
    <row r="38807" spans="16:30" ht="4.5" customHeight="1" x14ac:dyDescent="0.2">
      <c r="P38807" s="75"/>
      <c r="Q38807" s="75"/>
      <c r="W38807" s="75"/>
      <c r="AD38807" s="77"/>
    </row>
    <row r="38808" spans="16:30" ht="4.5" customHeight="1" x14ac:dyDescent="0.2">
      <c r="P38808" s="75"/>
      <c r="Q38808" s="75"/>
      <c r="W38808" s="75"/>
      <c r="AD38808" s="77"/>
    </row>
    <row r="38809" spans="16:30" ht="4.5" customHeight="1" x14ac:dyDescent="0.2">
      <c r="P38809" s="75"/>
      <c r="Q38809" s="75"/>
      <c r="W38809" s="75"/>
      <c r="AD38809" s="77"/>
    </row>
    <row r="38810" spans="16:30" ht="4.5" customHeight="1" x14ac:dyDescent="0.2">
      <c r="P38810" s="75"/>
      <c r="Q38810" s="75"/>
      <c r="W38810" s="75"/>
      <c r="AD38810" s="77"/>
    </row>
    <row r="38811" spans="16:30" ht="4.5" customHeight="1" x14ac:dyDescent="0.2">
      <c r="P38811" s="75"/>
      <c r="Q38811" s="75"/>
      <c r="W38811" s="75"/>
      <c r="AD38811" s="77"/>
    </row>
    <row r="38812" spans="16:30" ht="4.5" customHeight="1" x14ac:dyDescent="0.2">
      <c r="P38812" s="75"/>
      <c r="Q38812" s="75"/>
      <c r="W38812" s="75"/>
      <c r="AD38812" s="77"/>
    </row>
    <row r="38813" spans="16:30" ht="4.5" customHeight="1" x14ac:dyDescent="0.2">
      <c r="P38813" s="75"/>
      <c r="Q38813" s="75"/>
      <c r="W38813" s="75"/>
      <c r="AD38813" s="77"/>
    </row>
    <row r="38814" spans="16:30" ht="4.5" customHeight="1" x14ac:dyDescent="0.2">
      <c r="P38814" s="75"/>
      <c r="Q38814" s="75"/>
      <c r="W38814" s="75"/>
      <c r="AD38814" s="77"/>
    </row>
    <row r="38815" spans="16:30" ht="4.5" customHeight="1" x14ac:dyDescent="0.2">
      <c r="P38815" s="75"/>
      <c r="Q38815" s="75"/>
      <c r="W38815" s="75"/>
      <c r="AD38815" s="77"/>
    </row>
    <row r="38816" spans="16:30" ht="4.5" customHeight="1" x14ac:dyDescent="0.2">
      <c r="P38816" s="75"/>
      <c r="Q38816" s="75"/>
      <c r="W38816" s="75"/>
      <c r="AD38816" s="77"/>
    </row>
    <row r="38817" spans="16:30" ht="4.5" customHeight="1" x14ac:dyDescent="0.2">
      <c r="P38817" s="75"/>
      <c r="Q38817" s="75"/>
      <c r="W38817" s="75"/>
      <c r="AD38817" s="77"/>
    </row>
    <row r="38818" spans="16:30" ht="4.5" customHeight="1" x14ac:dyDescent="0.2">
      <c r="P38818" s="75"/>
      <c r="Q38818" s="75"/>
      <c r="W38818" s="75"/>
      <c r="AD38818" s="77"/>
    </row>
    <row r="38819" spans="16:30" ht="4.5" customHeight="1" x14ac:dyDescent="0.2">
      <c r="P38819" s="75"/>
      <c r="Q38819" s="75"/>
      <c r="W38819" s="75"/>
      <c r="AD38819" s="77"/>
    </row>
    <row r="38820" spans="16:30" ht="4.5" customHeight="1" x14ac:dyDescent="0.2">
      <c r="P38820" s="75"/>
      <c r="Q38820" s="75"/>
      <c r="W38820" s="75"/>
      <c r="AD38820" s="77"/>
    </row>
    <row r="38821" spans="16:30" ht="4.5" customHeight="1" x14ac:dyDescent="0.2">
      <c r="P38821" s="75"/>
      <c r="Q38821" s="75"/>
      <c r="W38821" s="75"/>
      <c r="AD38821" s="77"/>
    </row>
    <row r="38822" spans="16:30" ht="4.5" customHeight="1" x14ac:dyDescent="0.2">
      <c r="P38822" s="75"/>
      <c r="Q38822" s="75"/>
      <c r="W38822" s="75"/>
      <c r="AD38822" s="77"/>
    </row>
    <row r="38823" spans="16:30" ht="4.5" customHeight="1" x14ac:dyDescent="0.2">
      <c r="P38823" s="75"/>
      <c r="Q38823" s="75"/>
      <c r="W38823" s="75"/>
      <c r="AD38823" s="77"/>
    </row>
    <row r="38824" spans="16:30" ht="4.5" customHeight="1" x14ac:dyDescent="0.2">
      <c r="P38824" s="75"/>
      <c r="Q38824" s="75"/>
      <c r="W38824" s="75"/>
      <c r="AD38824" s="77"/>
    </row>
    <row r="38825" spans="16:30" ht="4.5" customHeight="1" x14ac:dyDescent="0.2">
      <c r="P38825" s="75"/>
      <c r="Q38825" s="75"/>
      <c r="W38825" s="75"/>
      <c r="AD38825" s="77"/>
    </row>
    <row r="38826" spans="16:30" ht="4.5" customHeight="1" x14ac:dyDescent="0.2">
      <c r="P38826" s="75"/>
      <c r="Q38826" s="75"/>
      <c r="W38826" s="75"/>
      <c r="AD38826" s="77"/>
    </row>
    <row r="38827" spans="16:30" ht="4.5" customHeight="1" x14ac:dyDescent="0.2">
      <c r="P38827" s="75"/>
      <c r="Q38827" s="75"/>
      <c r="W38827" s="75"/>
      <c r="AD38827" s="77"/>
    </row>
    <row r="38828" spans="16:30" ht="4.5" customHeight="1" x14ac:dyDescent="0.2">
      <c r="P38828" s="75"/>
      <c r="Q38828" s="75"/>
      <c r="W38828" s="75"/>
      <c r="AD38828" s="77"/>
    </row>
    <row r="38829" spans="16:30" ht="4.5" customHeight="1" x14ac:dyDescent="0.2">
      <c r="P38829" s="75"/>
      <c r="Q38829" s="75"/>
      <c r="W38829" s="75"/>
      <c r="AD38829" s="77"/>
    </row>
    <row r="38830" spans="16:30" ht="4.5" customHeight="1" x14ac:dyDescent="0.2">
      <c r="P38830" s="75"/>
      <c r="Q38830" s="75"/>
      <c r="W38830" s="75"/>
      <c r="AD38830" s="77"/>
    </row>
    <row r="38831" spans="16:30" ht="4.5" customHeight="1" x14ac:dyDescent="0.2">
      <c r="P38831" s="75"/>
      <c r="Q38831" s="75"/>
      <c r="W38831" s="75"/>
      <c r="AD38831" s="77"/>
    </row>
    <row r="38832" spans="16:30" ht="4.5" customHeight="1" x14ac:dyDescent="0.2">
      <c r="P38832" s="75"/>
      <c r="Q38832" s="75"/>
      <c r="W38832" s="75"/>
      <c r="AD38832" s="77"/>
    </row>
    <row r="38833" spans="16:30" ht="4.5" customHeight="1" x14ac:dyDescent="0.2">
      <c r="P38833" s="75"/>
      <c r="Q38833" s="75"/>
      <c r="W38833" s="75"/>
      <c r="AD38833" s="77"/>
    </row>
    <row r="38834" spans="16:30" ht="4.5" customHeight="1" x14ac:dyDescent="0.2">
      <c r="P38834" s="75"/>
      <c r="Q38834" s="75"/>
      <c r="W38834" s="75"/>
      <c r="AD38834" s="77"/>
    </row>
    <row r="38835" spans="16:30" ht="4.5" customHeight="1" x14ac:dyDescent="0.2">
      <c r="P38835" s="75"/>
      <c r="Q38835" s="75"/>
      <c r="W38835" s="75"/>
      <c r="AD38835" s="77"/>
    </row>
    <row r="38836" spans="16:30" ht="4.5" customHeight="1" x14ac:dyDescent="0.2">
      <c r="P38836" s="75"/>
      <c r="Q38836" s="75"/>
      <c r="W38836" s="75"/>
      <c r="AD38836" s="77"/>
    </row>
    <row r="38837" spans="16:30" ht="4.5" customHeight="1" x14ac:dyDescent="0.2">
      <c r="P38837" s="75"/>
      <c r="Q38837" s="75"/>
      <c r="W38837" s="75"/>
      <c r="AD38837" s="77"/>
    </row>
    <row r="38838" spans="16:30" ht="4.5" customHeight="1" x14ac:dyDescent="0.2">
      <c r="P38838" s="75"/>
      <c r="Q38838" s="75"/>
      <c r="W38838" s="75"/>
      <c r="AD38838" s="77"/>
    </row>
    <row r="38839" spans="16:30" ht="4.5" customHeight="1" x14ac:dyDescent="0.2">
      <c r="P38839" s="75"/>
      <c r="Q38839" s="75"/>
      <c r="W38839" s="75"/>
      <c r="AD38839" s="77"/>
    </row>
    <row r="38840" spans="16:30" ht="4.5" customHeight="1" x14ac:dyDescent="0.2">
      <c r="P38840" s="75"/>
      <c r="Q38840" s="75"/>
      <c r="W38840" s="75"/>
      <c r="AD38840" s="77"/>
    </row>
    <row r="38841" spans="16:30" ht="4.5" customHeight="1" x14ac:dyDescent="0.2">
      <c r="P38841" s="75"/>
      <c r="Q38841" s="75"/>
      <c r="W38841" s="75"/>
      <c r="AD38841" s="77"/>
    </row>
    <row r="38842" spans="16:30" ht="4.5" customHeight="1" x14ac:dyDescent="0.2">
      <c r="P38842" s="75"/>
      <c r="Q38842" s="75"/>
      <c r="W38842" s="75"/>
      <c r="AD38842" s="77"/>
    </row>
    <row r="38843" spans="16:30" ht="4.5" customHeight="1" x14ac:dyDescent="0.2">
      <c r="P38843" s="75"/>
      <c r="Q38843" s="75"/>
      <c r="W38843" s="75"/>
      <c r="AD38843" s="77"/>
    </row>
    <row r="38844" spans="16:30" ht="4.5" customHeight="1" x14ac:dyDescent="0.2">
      <c r="P38844" s="75"/>
      <c r="Q38844" s="75"/>
      <c r="W38844" s="75"/>
      <c r="AD38844" s="77"/>
    </row>
    <row r="38845" spans="16:30" ht="4.5" customHeight="1" x14ac:dyDescent="0.2">
      <c r="P38845" s="75"/>
      <c r="Q38845" s="75"/>
      <c r="W38845" s="75"/>
      <c r="AD38845" s="77"/>
    </row>
    <row r="38846" spans="16:30" ht="4.5" customHeight="1" x14ac:dyDescent="0.2">
      <c r="P38846" s="75"/>
      <c r="Q38846" s="75"/>
      <c r="W38846" s="75"/>
      <c r="AD38846" s="77"/>
    </row>
    <row r="38847" spans="16:30" ht="4.5" customHeight="1" x14ac:dyDescent="0.2">
      <c r="P38847" s="75"/>
      <c r="Q38847" s="75"/>
      <c r="W38847" s="75"/>
      <c r="AD38847" s="77"/>
    </row>
    <row r="38848" spans="16:30" ht="4.5" customHeight="1" x14ac:dyDescent="0.2">
      <c r="P38848" s="75"/>
      <c r="Q38848" s="75"/>
      <c r="W38848" s="75"/>
      <c r="AD38848" s="77"/>
    </row>
    <row r="38849" spans="16:30" ht="4.5" customHeight="1" x14ac:dyDescent="0.2">
      <c r="P38849" s="75"/>
      <c r="Q38849" s="75"/>
      <c r="W38849" s="75"/>
      <c r="AD38849" s="77"/>
    </row>
    <row r="38850" spans="16:30" ht="4.5" customHeight="1" x14ac:dyDescent="0.2">
      <c r="P38850" s="75"/>
      <c r="Q38850" s="75"/>
      <c r="W38850" s="75"/>
      <c r="AD38850" s="77"/>
    </row>
    <row r="38851" spans="16:30" ht="4.5" customHeight="1" x14ac:dyDescent="0.2">
      <c r="P38851" s="75"/>
      <c r="Q38851" s="75"/>
      <c r="W38851" s="75"/>
      <c r="AD38851" s="77"/>
    </row>
    <row r="38852" spans="16:30" ht="4.5" customHeight="1" x14ac:dyDescent="0.2">
      <c r="P38852" s="75"/>
      <c r="Q38852" s="75"/>
      <c r="W38852" s="75"/>
      <c r="AD38852" s="77"/>
    </row>
    <row r="38853" spans="16:30" ht="4.5" customHeight="1" x14ac:dyDescent="0.2">
      <c r="P38853" s="75"/>
      <c r="Q38853" s="75"/>
      <c r="W38853" s="75"/>
      <c r="AD38853" s="77"/>
    </row>
    <row r="38854" spans="16:30" ht="4.5" customHeight="1" x14ac:dyDescent="0.2">
      <c r="P38854" s="75"/>
      <c r="Q38854" s="75"/>
      <c r="W38854" s="75"/>
      <c r="AD38854" s="77"/>
    </row>
    <row r="38855" spans="16:30" ht="4.5" customHeight="1" x14ac:dyDescent="0.2">
      <c r="P38855" s="75"/>
      <c r="Q38855" s="75"/>
      <c r="W38855" s="75"/>
      <c r="AD38855" s="77"/>
    </row>
    <row r="38856" spans="16:30" ht="4.5" customHeight="1" x14ac:dyDescent="0.2">
      <c r="P38856" s="75"/>
      <c r="Q38856" s="75"/>
      <c r="W38856" s="75"/>
      <c r="AD38856" s="77"/>
    </row>
    <row r="38857" spans="16:30" ht="4.5" customHeight="1" x14ac:dyDescent="0.2">
      <c r="P38857" s="75"/>
      <c r="Q38857" s="75"/>
      <c r="W38857" s="75"/>
      <c r="AD38857" s="77"/>
    </row>
    <row r="38858" spans="16:30" ht="4.5" customHeight="1" x14ac:dyDescent="0.2">
      <c r="P38858" s="75"/>
      <c r="Q38858" s="75"/>
      <c r="W38858" s="75"/>
      <c r="AD38858" s="77"/>
    </row>
    <row r="38859" spans="16:30" ht="4.5" customHeight="1" x14ac:dyDescent="0.2">
      <c r="P38859" s="75"/>
      <c r="Q38859" s="75"/>
      <c r="W38859" s="75"/>
      <c r="AD38859" s="77"/>
    </row>
    <row r="38860" spans="16:30" ht="4.5" customHeight="1" x14ac:dyDescent="0.2">
      <c r="P38860" s="75"/>
      <c r="Q38860" s="75"/>
      <c r="W38860" s="75"/>
      <c r="AD38860" s="77"/>
    </row>
    <row r="38861" spans="16:30" ht="4.5" customHeight="1" x14ac:dyDescent="0.2">
      <c r="P38861" s="75"/>
      <c r="Q38861" s="75"/>
      <c r="W38861" s="75"/>
      <c r="AD38861" s="77"/>
    </row>
    <row r="38862" spans="16:30" ht="4.5" customHeight="1" x14ac:dyDescent="0.2">
      <c r="P38862" s="75"/>
      <c r="Q38862" s="75"/>
      <c r="W38862" s="75"/>
      <c r="AD38862" s="77"/>
    </row>
    <row r="38863" spans="16:30" ht="4.5" customHeight="1" x14ac:dyDescent="0.2">
      <c r="P38863" s="75"/>
      <c r="Q38863" s="75"/>
      <c r="W38863" s="75"/>
      <c r="AD38863" s="77"/>
    </row>
    <row r="38864" spans="16:30" ht="4.5" customHeight="1" x14ac:dyDescent="0.2">
      <c r="P38864" s="75"/>
      <c r="Q38864" s="75"/>
      <c r="W38864" s="75"/>
      <c r="AD38864" s="77"/>
    </row>
    <row r="38865" spans="16:30" ht="4.5" customHeight="1" x14ac:dyDescent="0.2">
      <c r="P38865" s="75"/>
      <c r="Q38865" s="75"/>
      <c r="W38865" s="75"/>
      <c r="AD38865" s="77"/>
    </row>
    <row r="38866" spans="16:30" ht="4.5" customHeight="1" x14ac:dyDescent="0.2">
      <c r="P38866" s="75"/>
      <c r="Q38866" s="75"/>
      <c r="W38866" s="75"/>
      <c r="AD38866" s="77"/>
    </row>
    <row r="38867" spans="16:30" ht="4.5" customHeight="1" x14ac:dyDescent="0.2">
      <c r="P38867" s="75"/>
      <c r="Q38867" s="75"/>
      <c r="W38867" s="75"/>
      <c r="AD38867" s="77"/>
    </row>
    <row r="38868" spans="16:30" ht="4.5" customHeight="1" x14ac:dyDescent="0.2">
      <c r="P38868" s="75"/>
      <c r="Q38868" s="75"/>
      <c r="W38868" s="75"/>
      <c r="AD38868" s="77"/>
    </row>
    <row r="38869" spans="16:30" ht="4.5" customHeight="1" x14ac:dyDescent="0.2">
      <c r="P38869" s="75"/>
      <c r="Q38869" s="75"/>
      <c r="W38869" s="75"/>
      <c r="AD38869" s="77"/>
    </row>
    <row r="38870" spans="16:30" ht="4.5" customHeight="1" x14ac:dyDescent="0.2">
      <c r="P38870" s="75"/>
      <c r="Q38870" s="75"/>
      <c r="W38870" s="75"/>
      <c r="AD38870" s="77"/>
    </row>
    <row r="38871" spans="16:30" ht="4.5" customHeight="1" x14ac:dyDescent="0.2">
      <c r="P38871" s="75"/>
      <c r="Q38871" s="75"/>
      <c r="W38871" s="75"/>
      <c r="AD38871" s="77"/>
    </row>
    <row r="38872" spans="16:30" ht="4.5" customHeight="1" x14ac:dyDescent="0.2">
      <c r="P38872" s="75"/>
      <c r="Q38872" s="75"/>
      <c r="W38872" s="75"/>
      <c r="AD38872" s="77"/>
    </row>
    <row r="38873" spans="16:30" ht="4.5" customHeight="1" x14ac:dyDescent="0.2">
      <c r="P38873" s="75"/>
      <c r="Q38873" s="75"/>
      <c r="W38873" s="75"/>
      <c r="AD38873" s="77"/>
    </row>
    <row r="38874" spans="16:30" ht="4.5" customHeight="1" x14ac:dyDescent="0.2">
      <c r="P38874" s="75"/>
      <c r="Q38874" s="75"/>
      <c r="W38874" s="75"/>
      <c r="AD38874" s="77"/>
    </row>
    <row r="38875" spans="16:30" ht="4.5" customHeight="1" x14ac:dyDescent="0.2">
      <c r="P38875" s="75"/>
      <c r="Q38875" s="75"/>
      <c r="W38875" s="75"/>
      <c r="AD38875" s="77"/>
    </row>
    <row r="38876" spans="16:30" ht="4.5" customHeight="1" x14ac:dyDescent="0.2">
      <c r="P38876" s="75"/>
      <c r="Q38876" s="75"/>
      <c r="W38876" s="75"/>
      <c r="AD38876" s="77"/>
    </row>
    <row r="38877" spans="16:30" ht="4.5" customHeight="1" x14ac:dyDescent="0.2">
      <c r="P38877" s="75"/>
      <c r="Q38877" s="75"/>
      <c r="W38877" s="75"/>
      <c r="AD38877" s="77"/>
    </row>
    <row r="38878" spans="16:30" ht="4.5" customHeight="1" x14ac:dyDescent="0.2">
      <c r="P38878" s="75"/>
      <c r="Q38878" s="75"/>
      <c r="W38878" s="75"/>
      <c r="AD38878" s="77"/>
    </row>
    <row r="38879" spans="16:30" ht="4.5" customHeight="1" x14ac:dyDescent="0.2">
      <c r="P38879" s="75"/>
      <c r="Q38879" s="75"/>
      <c r="W38879" s="75"/>
      <c r="AD38879" s="77"/>
    </row>
    <row r="38880" spans="16:30" ht="4.5" customHeight="1" x14ac:dyDescent="0.2">
      <c r="P38880" s="75"/>
      <c r="Q38880" s="75"/>
      <c r="W38880" s="75"/>
      <c r="AD38880" s="77"/>
    </row>
    <row r="38881" spans="16:30" ht="4.5" customHeight="1" x14ac:dyDescent="0.2">
      <c r="P38881" s="75"/>
      <c r="Q38881" s="75"/>
      <c r="W38881" s="75"/>
      <c r="AD38881" s="77"/>
    </row>
    <row r="38882" spans="16:30" ht="4.5" customHeight="1" x14ac:dyDescent="0.2">
      <c r="P38882" s="75"/>
      <c r="Q38882" s="75"/>
      <c r="W38882" s="75"/>
      <c r="AD38882" s="77"/>
    </row>
    <row r="38883" spans="16:30" ht="4.5" customHeight="1" x14ac:dyDescent="0.2">
      <c r="P38883" s="75"/>
      <c r="Q38883" s="75"/>
      <c r="W38883" s="75"/>
      <c r="AD38883" s="77"/>
    </row>
    <row r="38884" spans="16:30" ht="4.5" customHeight="1" x14ac:dyDescent="0.2">
      <c r="P38884" s="75"/>
      <c r="Q38884" s="75"/>
      <c r="W38884" s="75"/>
      <c r="AD38884" s="77"/>
    </row>
    <row r="38885" spans="16:30" ht="4.5" customHeight="1" x14ac:dyDescent="0.2">
      <c r="P38885" s="75"/>
      <c r="Q38885" s="75"/>
      <c r="W38885" s="75"/>
      <c r="AD38885" s="77"/>
    </row>
    <row r="38886" spans="16:30" ht="4.5" customHeight="1" x14ac:dyDescent="0.2">
      <c r="P38886" s="75"/>
      <c r="Q38886" s="75"/>
      <c r="W38886" s="75"/>
      <c r="AD38886" s="77"/>
    </row>
    <row r="38887" spans="16:30" ht="4.5" customHeight="1" x14ac:dyDescent="0.2">
      <c r="P38887" s="75"/>
      <c r="Q38887" s="75"/>
      <c r="W38887" s="75"/>
      <c r="AD38887" s="77"/>
    </row>
    <row r="38888" spans="16:30" ht="4.5" customHeight="1" x14ac:dyDescent="0.2">
      <c r="P38888" s="75"/>
      <c r="Q38888" s="75"/>
      <c r="W38888" s="75"/>
      <c r="AD38888" s="77"/>
    </row>
    <row r="38889" spans="16:30" ht="4.5" customHeight="1" x14ac:dyDescent="0.2">
      <c r="P38889" s="75"/>
      <c r="Q38889" s="75"/>
      <c r="W38889" s="75"/>
      <c r="AD38889" s="77"/>
    </row>
    <row r="38890" spans="16:30" ht="4.5" customHeight="1" x14ac:dyDescent="0.2">
      <c r="P38890" s="75"/>
      <c r="Q38890" s="75"/>
      <c r="W38890" s="75"/>
      <c r="AD38890" s="77"/>
    </row>
    <row r="38891" spans="16:30" ht="4.5" customHeight="1" x14ac:dyDescent="0.2">
      <c r="P38891" s="75"/>
      <c r="Q38891" s="75"/>
      <c r="W38891" s="75"/>
      <c r="AD38891" s="77"/>
    </row>
    <row r="38892" spans="16:30" ht="4.5" customHeight="1" x14ac:dyDescent="0.2">
      <c r="P38892" s="75"/>
      <c r="Q38892" s="75"/>
      <c r="W38892" s="75"/>
      <c r="AD38892" s="77"/>
    </row>
    <row r="38893" spans="16:30" ht="4.5" customHeight="1" x14ac:dyDescent="0.2">
      <c r="P38893" s="75"/>
      <c r="Q38893" s="75"/>
      <c r="W38893" s="75"/>
      <c r="AD38893" s="77"/>
    </row>
    <row r="38894" spans="16:30" ht="4.5" customHeight="1" x14ac:dyDescent="0.2">
      <c r="P38894" s="75"/>
      <c r="Q38894" s="75"/>
      <c r="W38894" s="75"/>
      <c r="AD38894" s="77"/>
    </row>
    <row r="38895" spans="16:30" ht="4.5" customHeight="1" x14ac:dyDescent="0.2">
      <c r="P38895" s="75"/>
      <c r="Q38895" s="75"/>
      <c r="W38895" s="75"/>
      <c r="AD38895" s="77"/>
    </row>
    <row r="38896" spans="16:30" ht="4.5" customHeight="1" x14ac:dyDescent="0.2">
      <c r="P38896" s="75"/>
      <c r="Q38896" s="75"/>
      <c r="W38896" s="75"/>
      <c r="AD38896" s="77"/>
    </row>
    <row r="38897" spans="16:30" ht="4.5" customHeight="1" x14ac:dyDescent="0.2">
      <c r="P38897" s="75"/>
      <c r="Q38897" s="75"/>
      <c r="W38897" s="75"/>
      <c r="AD38897" s="77"/>
    </row>
    <row r="38898" spans="16:30" ht="4.5" customHeight="1" x14ac:dyDescent="0.2">
      <c r="P38898" s="75"/>
      <c r="Q38898" s="75"/>
      <c r="W38898" s="75"/>
      <c r="AD38898" s="77"/>
    </row>
    <row r="38899" spans="16:30" ht="4.5" customHeight="1" x14ac:dyDescent="0.2">
      <c r="P38899" s="75"/>
      <c r="Q38899" s="75"/>
      <c r="W38899" s="75"/>
      <c r="AD38899" s="77"/>
    </row>
    <row r="38900" spans="16:30" ht="4.5" customHeight="1" x14ac:dyDescent="0.2">
      <c r="P38900" s="75"/>
      <c r="Q38900" s="75"/>
      <c r="W38900" s="75"/>
      <c r="AD38900" s="77"/>
    </row>
    <row r="38901" spans="16:30" ht="4.5" customHeight="1" x14ac:dyDescent="0.2">
      <c r="P38901" s="75"/>
      <c r="Q38901" s="75"/>
      <c r="W38901" s="75"/>
      <c r="AD38901" s="77"/>
    </row>
    <row r="38902" spans="16:30" ht="4.5" customHeight="1" x14ac:dyDescent="0.2">
      <c r="P38902" s="75"/>
      <c r="Q38902" s="75"/>
      <c r="W38902" s="75"/>
      <c r="AD38902" s="77"/>
    </row>
    <row r="38903" spans="16:30" ht="4.5" customHeight="1" x14ac:dyDescent="0.2">
      <c r="P38903" s="75"/>
      <c r="Q38903" s="75"/>
      <c r="W38903" s="75"/>
      <c r="AD38903" s="77"/>
    </row>
    <row r="38904" spans="16:30" ht="4.5" customHeight="1" x14ac:dyDescent="0.2">
      <c r="P38904" s="75"/>
      <c r="Q38904" s="75"/>
      <c r="W38904" s="75"/>
      <c r="AD38904" s="77"/>
    </row>
    <row r="38905" spans="16:30" ht="4.5" customHeight="1" x14ac:dyDescent="0.2">
      <c r="P38905" s="75"/>
      <c r="Q38905" s="75"/>
      <c r="W38905" s="75"/>
      <c r="AD38905" s="77"/>
    </row>
    <row r="38906" spans="16:30" ht="4.5" customHeight="1" x14ac:dyDescent="0.2">
      <c r="P38906" s="75"/>
      <c r="Q38906" s="75"/>
      <c r="W38906" s="75"/>
      <c r="AD38906" s="77"/>
    </row>
    <row r="38907" spans="16:30" ht="4.5" customHeight="1" x14ac:dyDescent="0.2">
      <c r="P38907" s="75"/>
      <c r="Q38907" s="75"/>
      <c r="W38907" s="75"/>
      <c r="AD38907" s="77"/>
    </row>
    <row r="38908" spans="16:30" ht="4.5" customHeight="1" x14ac:dyDescent="0.2">
      <c r="P38908" s="75"/>
      <c r="Q38908" s="75"/>
      <c r="W38908" s="75"/>
      <c r="AD38908" s="77"/>
    </row>
    <row r="38909" spans="16:30" ht="4.5" customHeight="1" x14ac:dyDescent="0.2">
      <c r="P38909" s="75"/>
      <c r="Q38909" s="75"/>
      <c r="W38909" s="75"/>
      <c r="AD38909" s="77"/>
    </row>
    <row r="38910" spans="16:30" ht="4.5" customHeight="1" x14ac:dyDescent="0.2">
      <c r="P38910" s="75"/>
      <c r="Q38910" s="75"/>
      <c r="W38910" s="75"/>
      <c r="AD38910" s="77"/>
    </row>
    <row r="38911" spans="16:30" ht="4.5" customHeight="1" x14ac:dyDescent="0.2">
      <c r="P38911" s="75"/>
      <c r="Q38911" s="75"/>
      <c r="W38911" s="75"/>
      <c r="AD38911" s="77"/>
    </row>
    <row r="38912" spans="16:30" ht="4.5" customHeight="1" x14ac:dyDescent="0.2">
      <c r="P38912" s="75"/>
      <c r="Q38912" s="75"/>
      <c r="W38912" s="75"/>
      <c r="AD38912" s="77"/>
    </row>
    <row r="38913" spans="16:30" ht="4.5" customHeight="1" x14ac:dyDescent="0.2">
      <c r="P38913" s="75"/>
      <c r="Q38913" s="75"/>
      <c r="W38913" s="75"/>
      <c r="AD38913" s="77"/>
    </row>
    <row r="38914" spans="16:30" ht="4.5" customHeight="1" x14ac:dyDescent="0.2">
      <c r="P38914" s="75"/>
      <c r="Q38914" s="75"/>
      <c r="W38914" s="75"/>
      <c r="AD38914" s="77"/>
    </row>
    <row r="38915" spans="16:30" ht="4.5" customHeight="1" x14ac:dyDescent="0.2">
      <c r="P38915" s="75"/>
      <c r="Q38915" s="75"/>
      <c r="W38915" s="75"/>
      <c r="AD38915" s="77"/>
    </row>
    <row r="38916" spans="16:30" ht="4.5" customHeight="1" x14ac:dyDescent="0.2">
      <c r="P38916" s="75"/>
      <c r="Q38916" s="75"/>
      <c r="W38916" s="75"/>
      <c r="AD38916" s="77"/>
    </row>
    <row r="38917" spans="16:30" ht="4.5" customHeight="1" x14ac:dyDescent="0.2">
      <c r="P38917" s="75"/>
      <c r="Q38917" s="75"/>
      <c r="W38917" s="75"/>
      <c r="AD38917" s="77"/>
    </row>
    <row r="38918" spans="16:30" ht="4.5" customHeight="1" x14ac:dyDescent="0.2">
      <c r="P38918" s="75"/>
      <c r="Q38918" s="75"/>
      <c r="W38918" s="75"/>
      <c r="AD38918" s="77"/>
    </row>
    <row r="38919" spans="16:30" ht="4.5" customHeight="1" x14ac:dyDescent="0.2">
      <c r="P38919" s="75"/>
      <c r="Q38919" s="75"/>
      <c r="W38919" s="75"/>
      <c r="AD38919" s="77"/>
    </row>
    <row r="38920" spans="16:30" ht="4.5" customHeight="1" x14ac:dyDescent="0.2">
      <c r="P38920" s="75"/>
      <c r="Q38920" s="75"/>
      <c r="W38920" s="75"/>
      <c r="AD38920" s="77"/>
    </row>
    <row r="38921" spans="16:30" ht="4.5" customHeight="1" x14ac:dyDescent="0.2">
      <c r="P38921" s="75"/>
      <c r="Q38921" s="75"/>
      <c r="W38921" s="75"/>
      <c r="AD38921" s="77"/>
    </row>
    <row r="38922" spans="16:30" ht="4.5" customHeight="1" x14ac:dyDescent="0.2">
      <c r="P38922" s="75"/>
      <c r="Q38922" s="75"/>
      <c r="W38922" s="75"/>
      <c r="AD38922" s="77"/>
    </row>
    <row r="38923" spans="16:30" ht="4.5" customHeight="1" x14ac:dyDescent="0.2">
      <c r="P38923" s="75"/>
      <c r="Q38923" s="75"/>
      <c r="W38923" s="75"/>
      <c r="AD38923" s="77"/>
    </row>
    <row r="38924" spans="16:30" ht="4.5" customHeight="1" x14ac:dyDescent="0.2">
      <c r="P38924" s="75"/>
      <c r="Q38924" s="75"/>
      <c r="W38924" s="75"/>
      <c r="AD38924" s="77"/>
    </row>
    <row r="38925" spans="16:30" ht="4.5" customHeight="1" x14ac:dyDescent="0.2">
      <c r="P38925" s="75"/>
      <c r="Q38925" s="75"/>
      <c r="W38925" s="75"/>
      <c r="AD38925" s="77"/>
    </row>
    <row r="38926" spans="16:30" ht="4.5" customHeight="1" x14ac:dyDescent="0.2">
      <c r="P38926" s="75"/>
      <c r="Q38926" s="75"/>
      <c r="W38926" s="75"/>
      <c r="AD38926" s="77"/>
    </row>
    <row r="38927" spans="16:30" ht="4.5" customHeight="1" x14ac:dyDescent="0.2">
      <c r="P38927" s="75"/>
      <c r="Q38927" s="75"/>
      <c r="W38927" s="75"/>
      <c r="AD38927" s="77"/>
    </row>
    <row r="38928" spans="16:30" ht="4.5" customHeight="1" x14ac:dyDescent="0.2">
      <c r="P38928" s="75"/>
      <c r="Q38928" s="75"/>
      <c r="W38928" s="75"/>
      <c r="AD38928" s="77"/>
    </row>
    <row r="38929" spans="16:30" ht="4.5" customHeight="1" x14ac:dyDescent="0.2">
      <c r="P38929" s="75"/>
      <c r="Q38929" s="75"/>
      <c r="W38929" s="75"/>
      <c r="AD38929" s="77"/>
    </row>
    <row r="38930" spans="16:30" ht="4.5" customHeight="1" x14ac:dyDescent="0.2">
      <c r="P38930" s="75"/>
      <c r="Q38930" s="75"/>
      <c r="W38930" s="75"/>
      <c r="AD38930" s="77"/>
    </row>
    <row r="38931" spans="16:30" ht="4.5" customHeight="1" x14ac:dyDescent="0.2">
      <c r="P38931" s="75"/>
      <c r="Q38931" s="75"/>
      <c r="W38931" s="75"/>
      <c r="AD38931" s="77"/>
    </row>
    <row r="38932" spans="16:30" ht="4.5" customHeight="1" x14ac:dyDescent="0.2">
      <c r="P38932" s="75"/>
      <c r="Q38932" s="75"/>
      <c r="W38932" s="75"/>
      <c r="AD38932" s="77"/>
    </row>
    <row r="38933" spans="16:30" ht="4.5" customHeight="1" x14ac:dyDescent="0.2">
      <c r="P38933" s="75"/>
      <c r="Q38933" s="75"/>
      <c r="W38933" s="75"/>
      <c r="AD38933" s="77"/>
    </row>
    <row r="38934" spans="16:30" ht="4.5" customHeight="1" x14ac:dyDescent="0.2">
      <c r="P38934" s="75"/>
      <c r="Q38934" s="75"/>
      <c r="W38934" s="75"/>
      <c r="AD38934" s="77"/>
    </row>
    <row r="38935" spans="16:30" ht="4.5" customHeight="1" x14ac:dyDescent="0.2">
      <c r="P38935" s="75"/>
      <c r="Q38935" s="75"/>
      <c r="W38935" s="75"/>
      <c r="AD38935" s="77"/>
    </row>
    <row r="38936" spans="16:30" ht="4.5" customHeight="1" x14ac:dyDescent="0.2">
      <c r="P38936" s="75"/>
      <c r="Q38936" s="75"/>
      <c r="W38936" s="75"/>
      <c r="AD38936" s="77"/>
    </row>
    <row r="38937" spans="16:30" ht="4.5" customHeight="1" x14ac:dyDescent="0.2">
      <c r="P38937" s="75"/>
      <c r="Q38937" s="75"/>
      <c r="W38937" s="75"/>
      <c r="AD38937" s="77"/>
    </row>
    <row r="38938" spans="16:30" ht="4.5" customHeight="1" x14ac:dyDescent="0.2">
      <c r="P38938" s="75"/>
      <c r="Q38938" s="75"/>
      <c r="W38938" s="75"/>
      <c r="AD38938" s="77"/>
    </row>
    <row r="38939" spans="16:30" ht="4.5" customHeight="1" x14ac:dyDescent="0.2">
      <c r="P38939" s="75"/>
      <c r="Q38939" s="75"/>
      <c r="W38939" s="75"/>
      <c r="AD38939" s="77"/>
    </row>
    <row r="38940" spans="16:30" ht="4.5" customHeight="1" x14ac:dyDescent="0.2">
      <c r="P38940" s="75"/>
      <c r="Q38940" s="75"/>
      <c r="W38940" s="75"/>
      <c r="AD38940" s="77"/>
    </row>
    <row r="38941" spans="16:30" ht="4.5" customHeight="1" x14ac:dyDescent="0.2">
      <c r="P38941" s="75"/>
      <c r="Q38941" s="75"/>
      <c r="W38941" s="75"/>
      <c r="AD38941" s="77"/>
    </row>
    <row r="38942" spans="16:30" ht="4.5" customHeight="1" x14ac:dyDescent="0.2">
      <c r="P38942" s="75"/>
      <c r="Q38942" s="75"/>
      <c r="W38942" s="75"/>
      <c r="AD38942" s="77"/>
    </row>
    <row r="38943" spans="16:30" ht="4.5" customHeight="1" x14ac:dyDescent="0.2">
      <c r="P38943" s="75"/>
      <c r="Q38943" s="75"/>
      <c r="W38943" s="75"/>
      <c r="AD38943" s="77"/>
    </row>
    <row r="38944" spans="16:30" ht="4.5" customHeight="1" x14ac:dyDescent="0.2">
      <c r="P38944" s="75"/>
      <c r="Q38944" s="75"/>
      <c r="W38944" s="75"/>
      <c r="AD38944" s="77"/>
    </row>
    <row r="38945" spans="16:30" ht="4.5" customHeight="1" x14ac:dyDescent="0.2">
      <c r="P38945" s="75"/>
      <c r="Q38945" s="75"/>
      <c r="W38945" s="75"/>
      <c r="AD38945" s="77"/>
    </row>
    <row r="38946" spans="16:30" ht="4.5" customHeight="1" x14ac:dyDescent="0.2">
      <c r="P38946" s="75"/>
      <c r="Q38946" s="75"/>
      <c r="W38946" s="75"/>
      <c r="AD38946" s="77"/>
    </row>
    <row r="38947" spans="16:30" ht="4.5" customHeight="1" x14ac:dyDescent="0.2">
      <c r="P38947" s="75"/>
      <c r="Q38947" s="75"/>
      <c r="W38947" s="75"/>
      <c r="AD38947" s="77"/>
    </row>
    <row r="38948" spans="16:30" ht="4.5" customHeight="1" x14ac:dyDescent="0.2">
      <c r="P38948" s="75"/>
      <c r="Q38948" s="75"/>
      <c r="W38948" s="75"/>
      <c r="AD38948" s="77"/>
    </row>
    <row r="38949" spans="16:30" ht="4.5" customHeight="1" x14ac:dyDescent="0.2">
      <c r="P38949" s="75"/>
      <c r="Q38949" s="75"/>
      <c r="W38949" s="75"/>
      <c r="AD38949" s="77"/>
    </row>
    <row r="38950" spans="16:30" ht="4.5" customHeight="1" x14ac:dyDescent="0.2">
      <c r="P38950" s="75"/>
      <c r="Q38950" s="75"/>
      <c r="W38950" s="75"/>
      <c r="AD38950" s="77"/>
    </row>
    <row r="38951" spans="16:30" ht="4.5" customHeight="1" x14ac:dyDescent="0.2">
      <c r="P38951" s="75"/>
      <c r="Q38951" s="75"/>
      <c r="W38951" s="75"/>
      <c r="AD38951" s="77"/>
    </row>
    <row r="38952" spans="16:30" ht="4.5" customHeight="1" x14ac:dyDescent="0.2">
      <c r="P38952" s="75"/>
      <c r="Q38952" s="75"/>
      <c r="W38952" s="75"/>
      <c r="AD38952" s="77"/>
    </row>
    <row r="38953" spans="16:30" ht="4.5" customHeight="1" x14ac:dyDescent="0.2">
      <c r="P38953" s="75"/>
      <c r="Q38953" s="75"/>
      <c r="W38953" s="75"/>
      <c r="AD38953" s="77"/>
    </row>
    <row r="38954" spans="16:30" ht="4.5" customHeight="1" x14ac:dyDescent="0.2">
      <c r="P38954" s="75"/>
      <c r="Q38954" s="75"/>
      <c r="W38954" s="75"/>
      <c r="AD38954" s="77"/>
    </row>
    <row r="38955" spans="16:30" ht="4.5" customHeight="1" x14ac:dyDescent="0.2">
      <c r="P38955" s="75"/>
      <c r="Q38955" s="75"/>
      <c r="W38955" s="75"/>
      <c r="AD38955" s="77"/>
    </row>
    <row r="38956" spans="16:30" ht="4.5" customHeight="1" x14ac:dyDescent="0.2">
      <c r="P38956" s="75"/>
      <c r="Q38956" s="75"/>
      <c r="W38956" s="75"/>
      <c r="AD38956" s="77"/>
    </row>
    <row r="38957" spans="16:30" ht="4.5" customHeight="1" x14ac:dyDescent="0.2">
      <c r="P38957" s="75"/>
      <c r="Q38957" s="75"/>
      <c r="W38957" s="75"/>
      <c r="AD38957" s="77"/>
    </row>
    <row r="38958" spans="16:30" ht="4.5" customHeight="1" x14ac:dyDescent="0.2">
      <c r="P38958" s="75"/>
      <c r="Q38958" s="75"/>
      <c r="W38958" s="75"/>
      <c r="AD38958" s="77"/>
    </row>
    <row r="38959" spans="16:30" ht="4.5" customHeight="1" x14ac:dyDescent="0.2">
      <c r="P38959" s="75"/>
      <c r="Q38959" s="75"/>
      <c r="W38959" s="75"/>
      <c r="AD38959" s="77"/>
    </row>
    <row r="38960" spans="16:30" ht="4.5" customHeight="1" x14ac:dyDescent="0.2">
      <c r="P38960" s="75"/>
      <c r="Q38960" s="75"/>
      <c r="W38960" s="75"/>
      <c r="AD38960" s="77"/>
    </row>
    <row r="38961" spans="16:30" ht="4.5" customHeight="1" x14ac:dyDescent="0.2">
      <c r="P38961" s="75"/>
      <c r="Q38961" s="75"/>
      <c r="W38961" s="75"/>
      <c r="AD38961" s="77"/>
    </row>
    <row r="38962" spans="16:30" ht="4.5" customHeight="1" x14ac:dyDescent="0.2">
      <c r="P38962" s="75"/>
      <c r="Q38962" s="75"/>
      <c r="W38962" s="75"/>
      <c r="AD38962" s="77"/>
    </row>
    <row r="38963" spans="16:30" ht="4.5" customHeight="1" x14ac:dyDescent="0.2">
      <c r="P38963" s="75"/>
      <c r="Q38963" s="75"/>
      <c r="W38963" s="75"/>
      <c r="AD38963" s="77"/>
    </row>
    <row r="38964" spans="16:30" ht="4.5" customHeight="1" x14ac:dyDescent="0.2">
      <c r="P38964" s="75"/>
      <c r="Q38964" s="75"/>
      <c r="W38964" s="75"/>
      <c r="AD38964" s="77"/>
    </row>
    <row r="38965" spans="16:30" ht="4.5" customHeight="1" x14ac:dyDescent="0.2">
      <c r="P38965" s="75"/>
      <c r="Q38965" s="75"/>
      <c r="W38965" s="75"/>
      <c r="AD38965" s="77"/>
    </row>
    <row r="38966" spans="16:30" ht="4.5" customHeight="1" x14ac:dyDescent="0.2">
      <c r="P38966" s="75"/>
      <c r="Q38966" s="75"/>
      <c r="W38966" s="75"/>
      <c r="AD38966" s="77"/>
    </row>
    <row r="38967" spans="16:30" ht="4.5" customHeight="1" x14ac:dyDescent="0.2">
      <c r="P38967" s="75"/>
      <c r="Q38967" s="75"/>
      <c r="W38967" s="75"/>
      <c r="AD38967" s="77"/>
    </row>
    <row r="38968" spans="16:30" ht="4.5" customHeight="1" x14ac:dyDescent="0.2">
      <c r="P38968" s="75"/>
      <c r="Q38968" s="75"/>
      <c r="W38968" s="75"/>
      <c r="AD38968" s="77"/>
    </row>
    <row r="38969" spans="16:30" ht="4.5" customHeight="1" x14ac:dyDescent="0.2">
      <c r="P38969" s="75"/>
      <c r="Q38969" s="75"/>
      <c r="W38969" s="75"/>
      <c r="AD38969" s="77"/>
    </row>
    <row r="38970" spans="16:30" ht="4.5" customHeight="1" x14ac:dyDescent="0.2">
      <c r="P38970" s="75"/>
      <c r="Q38970" s="75"/>
      <c r="W38970" s="75"/>
      <c r="AD38970" s="77"/>
    </row>
    <row r="38971" spans="16:30" ht="4.5" customHeight="1" x14ac:dyDescent="0.2">
      <c r="P38971" s="75"/>
      <c r="Q38971" s="75"/>
      <c r="W38971" s="75"/>
      <c r="AD38971" s="77"/>
    </row>
    <row r="38972" spans="16:30" ht="4.5" customHeight="1" x14ac:dyDescent="0.2">
      <c r="P38972" s="75"/>
      <c r="Q38972" s="75"/>
      <c r="W38972" s="75"/>
      <c r="AD38972" s="77"/>
    </row>
    <row r="38973" spans="16:30" ht="4.5" customHeight="1" x14ac:dyDescent="0.2">
      <c r="P38973" s="75"/>
      <c r="Q38973" s="75"/>
      <c r="W38973" s="75"/>
      <c r="AD38973" s="77"/>
    </row>
    <row r="38974" spans="16:30" ht="4.5" customHeight="1" x14ac:dyDescent="0.2">
      <c r="P38974" s="75"/>
      <c r="Q38974" s="75"/>
      <c r="W38974" s="75"/>
      <c r="AD38974" s="77"/>
    </row>
    <row r="38975" spans="16:30" ht="4.5" customHeight="1" x14ac:dyDescent="0.2">
      <c r="P38975" s="75"/>
      <c r="Q38975" s="75"/>
      <c r="W38975" s="75"/>
      <c r="AD38975" s="77"/>
    </row>
    <row r="38976" spans="16:30" ht="4.5" customHeight="1" x14ac:dyDescent="0.2">
      <c r="P38976" s="75"/>
      <c r="Q38976" s="75"/>
      <c r="W38976" s="75"/>
      <c r="AD38976" s="77"/>
    </row>
    <row r="38977" spans="16:30" ht="4.5" customHeight="1" x14ac:dyDescent="0.2">
      <c r="P38977" s="75"/>
      <c r="Q38977" s="75"/>
      <c r="W38977" s="75"/>
      <c r="AD38977" s="77"/>
    </row>
    <row r="38978" spans="16:30" ht="4.5" customHeight="1" x14ac:dyDescent="0.2">
      <c r="P38978" s="75"/>
      <c r="Q38978" s="75"/>
      <c r="W38978" s="75"/>
      <c r="AD38978" s="77"/>
    </row>
    <row r="38979" spans="16:30" ht="4.5" customHeight="1" x14ac:dyDescent="0.2">
      <c r="P38979" s="75"/>
      <c r="Q38979" s="75"/>
      <c r="W38979" s="75"/>
      <c r="AD38979" s="77"/>
    </row>
    <row r="38980" spans="16:30" ht="4.5" customHeight="1" x14ac:dyDescent="0.2">
      <c r="P38980" s="75"/>
      <c r="Q38980" s="75"/>
      <c r="W38980" s="75"/>
      <c r="AD38980" s="77"/>
    </row>
    <row r="38981" spans="16:30" ht="4.5" customHeight="1" x14ac:dyDescent="0.2">
      <c r="P38981" s="75"/>
      <c r="Q38981" s="75"/>
      <c r="W38981" s="75"/>
      <c r="AD38981" s="77"/>
    </row>
    <row r="38982" spans="16:30" ht="4.5" customHeight="1" x14ac:dyDescent="0.2">
      <c r="P38982" s="75"/>
      <c r="Q38982" s="75"/>
      <c r="W38982" s="75"/>
      <c r="AD38982" s="77"/>
    </row>
    <row r="38983" spans="16:30" ht="4.5" customHeight="1" x14ac:dyDescent="0.2">
      <c r="P38983" s="75"/>
      <c r="Q38983" s="75"/>
      <c r="W38983" s="75"/>
      <c r="AD38983" s="77"/>
    </row>
    <row r="38984" spans="16:30" ht="4.5" customHeight="1" x14ac:dyDescent="0.2">
      <c r="P38984" s="75"/>
      <c r="Q38984" s="75"/>
      <c r="W38984" s="75"/>
      <c r="AD38984" s="77"/>
    </row>
    <row r="38985" spans="16:30" ht="4.5" customHeight="1" x14ac:dyDescent="0.2">
      <c r="P38985" s="75"/>
      <c r="Q38985" s="75"/>
      <c r="W38985" s="75"/>
      <c r="AD38985" s="77"/>
    </row>
    <row r="38986" spans="16:30" ht="4.5" customHeight="1" x14ac:dyDescent="0.2">
      <c r="P38986" s="75"/>
      <c r="Q38986" s="75"/>
      <c r="W38986" s="75"/>
      <c r="AD38986" s="77"/>
    </row>
    <row r="38987" spans="16:30" ht="4.5" customHeight="1" x14ac:dyDescent="0.2">
      <c r="P38987" s="75"/>
      <c r="Q38987" s="75"/>
      <c r="W38987" s="75"/>
      <c r="AD38987" s="77"/>
    </row>
    <row r="38988" spans="16:30" ht="4.5" customHeight="1" x14ac:dyDescent="0.2">
      <c r="P38988" s="75"/>
      <c r="Q38988" s="75"/>
      <c r="W38988" s="75"/>
      <c r="AD38988" s="77"/>
    </row>
    <row r="38989" spans="16:30" ht="4.5" customHeight="1" x14ac:dyDescent="0.2">
      <c r="P38989" s="75"/>
      <c r="Q38989" s="75"/>
      <c r="W38989" s="75"/>
      <c r="AD38989" s="77"/>
    </row>
    <row r="38990" spans="16:30" ht="4.5" customHeight="1" x14ac:dyDescent="0.2">
      <c r="P38990" s="75"/>
      <c r="Q38990" s="75"/>
      <c r="W38990" s="75"/>
      <c r="AD38990" s="77"/>
    </row>
    <row r="38991" spans="16:30" ht="4.5" customHeight="1" x14ac:dyDescent="0.2">
      <c r="P38991" s="75"/>
      <c r="Q38991" s="75"/>
      <c r="W38991" s="75"/>
      <c r="AD38991" s="77"/>
    </row>
    <row r="38992" spans="16:30" ht="4.5" customHeight="1" x14ac:dyDescent="0.2">
      <c r="P38992" s="75"/>
      <c r="Q38992" s="75"/>
      <c r="W38992" s="75"/>
      <c r="AD38992" s="77"/>
    </row>
    <row r="38993" spans="16:30" ht="4.5" customHeight="1" x14ac:dyDescent="0.2">
      <c r="P38993" s="75"/>
      <c r="Q38993" s="75"/>
      <c r="W38993" s="75"/>
      <c r="AD38993" s="77"/>
    </row>
    <row r="38994" spans="16:30" ht="4.5" customHeight="1" x14ac:dyDescent="0.2">
      <c r="P38994" s="75"/>
      <c r="Q38994" s="75"/>
      <c r="W38994" s="75"/>
      <c r="AD38994" s="77"/>
    </row>
    <row r="38995" spans="16:30" ht="4.5" customHeight="1" x14ac:dyDescent="0.2">
      <c r="P38995" s="75"/>
      <c r="Q38995" s="75"/>
      <c r="W38995" s="75"/>
      <c r="AD38995" s="77"/>
    </row>
    <row r="38996" spans="16:30" ht="4.5" customHeight="1" x14ac:dyDescent="0.2">
      <c r="P38996" s="75"/>
      <c r="Q38996" s="75"/>
      <c r="W38996" s="75"/>
      <c r="AD38996" s="77"/>
    </row>
    <row r="38997" spans="16:30" ht="4.5" customHeight="1" x14ac:dyDescent="0.2">
      <c r="P38997" s="75"/>
      <c r="Q38997" s="75"/>
      <c r="W38997" s="75"/>
      <c r="AD38997" s="77"/>
    </row>
    <row r="38998" spans="16:30" ht="4.5" customHeight="1" x14ac:dyDescent="0.2">
      <c r="P38998" s="75"/>
      <c r="Q38998" s="75"/>
      <c r="W38998" s="75"/>
      <c r="AD38998" s="77"/>
    </row>
    <row r="38999" spans="16:30" ht="4.5" customHeight="1" x14ac:dyDescent="0.2">
      <c r="P38999" s="75"/>
      <c r="Q38999" s="75"/>
      <c r="W38999" s="75"/>
      <c r="AD38999" s="77"/>
    </row>
    <row r="39000" spans="16:30" ht="4.5" customHeight="1" x14ac:dyDescent="0.2">
      <c r="P39000" s="75"/>
      <c r="Q39000" s="75"/>
      <c r="W39000" s="75"/>
      <c r="AD39000" s="77"/>
    </row>
    <row r="39001" spans="16:30" ht="4.5" customHeight="1" x14ac:dyDescent="0.2">
      <c r="P39001" s="75"/>
      <c r="Q39001" s="75"/>
      <c r="W39001" s="75"/>
      <c r="AD39001" s="77"/>
    </row>
    <row r="39002" spans="16:30" ht="4.5" customHeight="1" x14ac:dyDescent="0.2">
      <c r="P39002" s="75"/>
      <c r="Q39002" s="75"/>
      <c r="W39002" s="75"/>
      <c r="AD39002" s="77"/>
    </row>
    <row r="39003" spans="16:30" ht="4.5" customHeight="1" x14ac:dyDescent="0.2">
      <c r="P39003" s="75"/>
      <c r="Q39003" s="75"/>
      <c r="W39003" s="75"/>
      <c r="AD39003" s="77"/>
    </row>
    <row r="39004" spans="16:30" ht="4.5" customHeight="1" x14ac:dyDescent="0.2">
      <c r="P39004" s="75"/>
      <c r="Q39004" s="75"/>
      <c r="W39004" s="75"/>
      <c r="AD39004" s="77"/>
    </row>
    <row r="39005" spans="16:30" ht="4.5" customHeight="1" x14ac:dyDescent="0.2">
      <c r="P39005" s="75"/>
      <c r="Q39005" s="75"/>
      <c r="W39005" s="75"/>
      <c r="AD39005" s="77"/>
    </row>
    <row r="39006" spans="16:30" ht="4.5" customHeight="1" x14ac:dyDescent="0.2">
      <c r="P39006" s="75"/>
      <c r="Q39006" s="75"/>
      <c r="W39006" s="75"/>
      <c r="AD39006" s="77"/>
    </row>
    <row r="39007" spans="16:30" ht="4.5" customHeight="1" x14ac:dyDescent="0.2">
      <c r="P39007" s="75"/>
      <c r="Q39007" s="75"/>
      <c r="W39007" s="75"/>
      <c r="AD39007" s="77"/>
    </row>
    <row r="39008" spans="16:30" ht="4.5" customHeight="1" x14ac:dyDescent="0.2">
      <c r="P39008" s="75"/>
      <c r="Q39008" s="75"/>
      <c r="W39008" s="75"/>
      <c r="AD39008" s="77"/>
    </row>
    <row r="39009" spans="16:30" ht="4.5" customHeight="1" x14ac:dyDescent="0.2">
      <c r="P39009" s="75"/>
      <c r="Q39009" s="75"/>
      <c r="W39009" s="75"/>
      <c r="AD39009" s="77"/>
    </row>
    <row r="39010" spans="16:30" ht="4.5" customHeight="1" x14ac:dyDescent="0.2">
      <c r="P39010" s="75"/>
      <c r="Q39010" s="75"/>
      <c r="W39010" s="75"/>
      <c r="AD39010" s="77"/>
    </row>
    <row r="39011" spans="16:30" ht="4.5" customHeight="1" x14ac:dyDescent="0.2">
      <c r="P39011" s="75"/>
      <c r="Q39011" s="75"/>
      <c r="W39011" s="75"/>
      <c r="AD39011" s="77"/>
    </row>
    <row r="39012" spans="16:30" ht="4.5" customHeight="1" x14ac:dyDescent="0.2">
      <c r="P39012" s="75"/>
      <c r="Q39012" s="75"/>
      <c r="W39012" s="75"/>
      <c r="AD39012" s="77"/>
    </row>
    <row r="39013" spans="16:30" ht="4.5" customHeight="1" x14ac:dyDescent="0.2">
      <c r="P39013" s="75"/>
      <c r="Q39013" s="75"/>
      <c r="W39013" s="75"/>
      <c r="AD39013" s="77"/>
    </row>
    <row r="39014" spans="16:30" ht="4.5" customHeight="1" x14ac:dyDescent="0.2">
      <c r="P39014" s="75"/>
      <c r="Q39014" s="75"/>
      <c r="W39014" s="75"/>
      <c r="AD39014" s="77"/>
    </row>
    <row r="39015" spans="16:30" ht="4.5" customHeight="1" x14ac:dyDescent="0.2">
      <c r="P39015" s="75"/>
      <c r="Q39015" s="75"/>
      <c r="W39015" s="75"/>
      <c r="AD39015" s="77"/>
    </row>
    <row r="39016" spans="16:30" ht="4.5" customHeight="1" x14ac:dyDescent="0.2">
      <c r="P39016" s="75"/>
      <c r="Q39016" s="75"/>
      <c r="W39016" s="75"/>
      <c r="AD39016" s="77"/>
    </row>
    <row r="39017" spans="16:30" ht="4.5" customHeight="1" x14ac:dyDescent="0.2">
      <c r="P39017" s="75"/>
      <c r="Q39017" s="75"/>
      <c r="W39017" s="75"/>
      <c r="AD39017" s="77"/>
    </row>
    <row r="39018" spans="16:30" ht="4.5" customHeight="1" x14ac:dyDescent="0.2">
      <c r="P39018" s="75"/>
      <c r="Q39018" s="75"/>
      <c r="W39018" s="75"/>
      <c r="AD39018" s="77"/>
    </row>
    <row r="39019" spans="16:30" ht="4.5" customHeight="1" x14ac:dyDescent="0.2">
      <c r="P39019" s="75"/>
      <c r="Q39019" s="75"/>
      <c r="W39019" s="75"/>
      <c r="AD39019" s="77"/>
    </row>
    <row r="39020" spans="16:30" ht="4.5" customHeight="1" x14ac:dyDescent="0.2">
      <c r="P39020" s="75"/>
      <c r="Q39020" s="75"/>
      <c r="W39020" s="75"/>
      <c r="AD39020" s="77"/>
    </row>
    <row r="39021" spans="16:30" ht="4.5" customHeight="1" x14ac:dyDescent="0.2">
      <c r="P39021" s="75"/>
      <c r="Q39021" s="75"/>
      <c r="W39021" s="75"/>
      <c r="AD39021" s="77"/>
    </row>
    <row r="39022" spans="16:30" ht="4.5" customHeight="1" x14ac:dyDescent="0.2">
      <c r="P39022" s="75"/>
      <c r="Q39022" s="75"/>
      <c r="W39022" s="75"/>
      <c r="AD39022" s="77"/>
    </row>
    <row r="39023" spans="16:30" ht="4.5" customHeight="1" x14ac:dyDescent="0.2">
      <c r="P39023" s="75"/>
      <c r="Q39023" s="75"/>
      <c r="W39023" s="75"/>
      <c r="AD39023" s="77"/>
    </row>
    <row r="39024" spans="16:30" ht="4.5" customHeight="1" x14ac:dyDescent="0.2">
      <c r="P39024" s="75"/>
      <c r="Q39024" s="75"/>
      <c r="W39024" s="75"/>
      <c r="AD39024" s="77"/>
    </row>
    <row r="39025" spans="16:30" ht="4.5" customHeight="1" x14ac:dyDescent="0.2">
      <c r="P39025" s="75"/>
      <c r="Q39025" s="75"/>
      <c r="W39025" s="75"/>
      <c r="AD39025" s="77"/>
    </row>
    <row r="39026" spans="16:30" ht="4.5" customHeight="1" x14ac:dyDescent="0.2">
      <c r="P39026" s="75"/>
      <c r="Q39026" s="75"/>
      <c r="W39026" s="75"/>
      <c r="AD39026" s="77"/>
    </row>
    <row r="39027" spans="16:30" ht="4.5" customHeight="1" x14ac:dyDescent="0.2">
      <c r="P39027" s="75"/>
      <c r="Q39027" s="75"/>
      <c r="W39027" s="75"/>
      <c r="AD39027" s="77"/>
    </row>
    <row r="39028" spans="16:30" ht="4.5" customHeight="1" x14ac:dyDescent="0.2">
      <c r="P39028" s="75"/>
      <c r="Q39028" s="75"/>
      <c r="W39028" s="75"/>
      <c r="AD39028" s="77"/>
    </row>
    <row r="39029" spans="16:30" ht="4.5" customHeight="1" x14ac:dyDescent="0.2">
      <c r="P39029" s="75"/>
      <c r="Q39029" s="75"/>
      <c r="W39029" s="75"/>
      <c r="AD39029" s="77"/>
    </row>
    <row r="39030" spans="16:30" ht="4.5" customHeight="1" x14ac:dyDescent="0.2">
      <c r="P39030" s="75"/>
      <c r="Q39030" s="75"/>
      <c r="W39030" s="75"/>
      <c r="AD39030" s="77"/>
    </row>
    <row r="39031" spans="16:30" ht="4.5" customHeight="1" x14ac:dyDescent="0.2">
      <c r="P39031" s="75"/>
      <c r="Q39031" s="75"/>
      <c r="W39031" s="75"/>
      <c r="AD39031" s="77"/>
    </row>
    <row r="39032" spans="16:30" ht="4.5" customHeight="1" x14ac:dyDescent="0.2">
      <c r="P39032" s="75"/>
      <c r="Q39032" s="75"/>
      <c r="W39032" s="75"/>
      <c r="AD39032" s="77"/>
    </row>
    <row r="39033" spans="16:30" ht="4.5" customHeight="1" x14ac:dyDescent="0.2">
      <c r="P39033" s="75"/>
      <c r="Q39033" s="75"/>
      <c r="W39033" s="75"/>
      <c r="AD39033" s="77"/>
    </row>
    <row r="39034" spans="16:30" ht="4.5" customHeight="1" x14ac:dyDescent="0.2">
      <c r="P39034" s="75"/>
      <c r="Q39034" s="75"/>
      <c r="W39034" s="75"/>
      <c r="AD39034" s="77"/>
    </row>
    <row r="39035" spans="16:30" ht="4.5" customHeight="1" x14ac:dyDescent="0.2">
      <c r="P39035" s="75"/>
      <c r="Q39035" s="75"/>
      <c r="W39035" s="75"/>
      <c r="AD39035" s="77"/>
    </row>
    <row r="39036" spans="16:30" ht="4.5" customHeight="1" x14ac:dyDescent="0.2">
      <c r="P39036" s="75"/>
      <c r="Q39036" s="75"/>
      <c r="W39036" s="75"/>
      <c r="AD39036" s="77"/>
    </row>
    <row r="39037" spans="16:30" ht="4.5" customHeight="1" x14ac:dyDescent="0.2">
      <c r="P39037" s="75"/>
      <c r="Q39037" s="75"/>
      <c r="W39037" s="75"/>
      <c r="AD39037" s="77"/>
    </row>
    <row r="39038" spans="16:30" ht="4.5" customHeight="1" x14ac:dyDescent="0.2">
      <c r="P39038" s="75"/>
      <c r="Q39038" s="75"/>
      <c r="W39038" s="75"/>
      <c r="AD39038" s="77"/>
    </row>
    <row r="39039" spans="16:30" ht="4.5" customHeight="1" x14ac:dyDescent="0.2">
      <c r="P39039" s="75"/>
      <c r="Q39039" s="75"/>
      <c r="W39039" s="75"/>
      <c r="AD39039" s="77"/>
    </row>
    <row r="39040" spans="16:30" ht="4.5" customHeight="1" x14ac:dyDescent="0.2">
      <c r="P39040" s="75"/>
      <c r="Q39040" s="75"/>
      <c r="W39040" s="75"/>
      <c r="AD39040" s="77"/>
    </row>
    <row r="39041" spans="16:30" ht="4.5" customHeight="1" x14ac:dyDescent="0.2">
      <c r="P39041" s="75"/>
      <c r="Q39041" s="75"/>
      <c r="W39041" s="75"/>
      <c r="AD39041" s="77"/>
    </row>
    <row r="39042" spans="16:30" ht="4.5" customHeight="1" x14ac:dyDescent="0.2">
      <c r="P39042" s="75"/>
      <c r="Q39042" s="75"/>
      <c r="W39042" s="75"/>
      <c r="AD39042" s="77"/>
    </row>
    <row r="39043" spans="16:30" ht="4.5" customHeight="1" x14ac:dyDescent="0.2">
      <c r="P39043" s="75"/>
      <c r="Q39043" s="75"/>
      <c r="W39043" s="75"/>
      <c r="AD39043" s="77"/>
    </row>
    <row r="39044" spans="16:30" ht="4.5" customHeight="1" x14ac:dyDescent="0.2">
      <c r="P39044" s="75"/>
      <c r="Q39044" s="75"/>
      <c r="W39044" s="75"/>
      <c r="AD39044" s="77"/>
    </row>
    <row r="39045" spans="16:30" ht="4.5" customHeight="1" x14ac:dyDescent="0.2">
      <c r="P39045" s="75"/>
      <c r="Q39045" s="75"/>
      <c r="W39045" s="75"/>
      <c r="AD39045" s="77"/>
    </row>
    <row r="39046" spans="16:30" ht="4.5" customHeight="1" x14ac:dyDescent="0.2">
      <c r="P39046" s="75"/>
      <c r="Q39046" s="75"/>
      <c r="W39046" s="75"/>
      <c r="AD39046" s="77"/>
    </row>
    <row r="39047" spans="16:30" ht="4.5" customHeight="1" x14ac:dyDescent="0.2">
      <c r="P39047" s="75"/>
      <c r="Q39047" s="75"/>
      <c r="W39047" s="75"/>
      <c r="AD39047" s="77"/>
    </row>
    <row r="39048" spans="16:30" ht="4.5" customHeight="1" x14ac:dyDescent="0.2">
      <c r="P39048" s="75"/>
      <c r="Q39048" s="75"/>
      <c r="W39048" s="75"/>
      <c r="AD39048" s="77"/>
    </row>
    <row r="39049" spans="16:30" ht="4.5" customHeight="1" x14ac:dyDescent="0.2">
      <c r="P39049" s="75"/>
      <c r="Q39049" s="75"/>
      <c r="W39049" s="75"/>
      <c r="AD39049" s="77"/>
    </row>
    <row r="39050" spans="16:30" ht="4.5" customHeight="1" x14ac:dyDescent="0.2">
      <c r="P39050" s="75"/>
      <c r="Q39050" s="75"/>
      <c r="W39050" s="75"/>
      <c r="AD39050" s="77"/>
    </row>
    <row r="39051" spans="16:30" ht="4.5" customHeight="1" x14ac:dyDescent="0.2">
      <c r="P39051" s="75"/>
      <c r="Q39051" s="75"/>
      <c r="W39051" s="75"/>
      <c r="AD39051" s="77"/>
    </row>
    <row r="39052" spans="16:30" ht="4.5" customHeight="1" x14ac:dyDescent="0.2">
      <c r="P39052" s="75"/>
      <c r="Q39052" s="75"/>
      <c r="W39052" s="75"/>
      <c r="AD39052" s="77"/>
    </row>
    <row r="39053" spans="16:30" ht="4.5" customHeight="1" x14ac:dyDescent="0.2">
      <c r="P39053" s="75"/>
      <c r="Q39053" s="75"/>
      <c r="W39053" s="75"/>
      <c r="AD39053" s="77"/>
    </row>
    <row r="39054" spans="16:30" ht="4.5" customHeight="1" x14ac:dyDescent="0.2">
      <c r="P39054" s="75"/>
      <c r="Q39054" s="75"/>
      <c r="W39054" s="75"/>
      <c r="AD39054" s="77"/>
    </row>
    <row r="39055" spans="16:30" ht="4.5" customHeight="1" x14ac:dyDescent="0.2">
      <c r="P39055" s="75"/>
      <c r="Q39055" s="75"/>
      <c r="W39055" s="75"/>
      <c r="AD39055" s="77"/>
    </row>
    <row r="39056" spans="16:30" ht="4.5" customHeight="1" x14ac:dyDescent="0.2">
      <c r="P39056" s="75"/>
      <c r="Q39056" s="75"/>
      <c r="W39056" s="75"/>
      <c r="AD39056" s="77"/>
    </row>
    <row r="39057" spans="16:30" ht="4.5" customHeight="1" x14ac:dyDescent="0.2">
      <c r="P39057" s="75"/>
      <c r="Q39057" s="75"/>
      <c r="W39057" s="75"/>
      <c r="AD39057" s="77"/>
    </row>
    <row r="39058" spans="16:30" ht="4.5" customHeight="1" x14ac:dyDescent="0.2">
      <c r="P39058" s="75"/>
      <c r="Q39058" s="75"/>
      <c r="W39058" s="75"/>
      <c r="AD39058" s="77"/>
    </row>
    <row r="39059" spans="16:30" ht="4.5" customHeight="1" x14ac:dyDescent="0.2">
      <c r="P39059" s="75"/>
      <c r="Q39059" s="75"/>
      <c r="W39059" s="75"/>
      <c r="AD39059" s="77"/>
    </row>
    <row r="39060" spans="16:30" ht="4.5" customHeight="1" x14ac:dyDescent="0.2">
      <c r="P39060" s="75"/>
      <c r="Q39060" s="75"/>
      <c r="W39060" s="75"/>
      <c r="AD39060" s="77"/>
    </row>
    <row r="39061" spans="16:30" ht="4.5" customHeight="1" x14ac:dyDescent="0.2">
      <c r="P39061" s="75"/>
      <c r="Q39061" s="75"/>
      <c r="W39061" s="75"/>
      <c r="AD39061" s="77"/>
    </row>
    <row r="39062" spans="16:30" ht="4.5" customHeight="1" x14ac:dyDescent="0.2">
      <c r="P39062" s="75"/>
      <c r="Q39062" s="75"/>
      <c r="W39062" s="75"/>
      <c r="AD39062" s="77"/>
    </row>
    <row r="39063" spans="16:30" ht="4.5" customHeight="1" x14ac:dyDescent="0.2">
      <c r="P39063" s="75"/>
      <c r="Q39063" s="75"/>
      <c r="W39063" s="75"/>
      <c r="AD39063" s="77"/>
    </row>
    <row r="39064" spans="16:30" ht="4.5" customHeight="1" x14ac:dyDescent="0.2">
      <c r="P39064" s="75"/>
      <c r="Q39064" s="75"/>
      <c r="W39064" s="75"/>
      <c r="AD39064" s="77"/>
    </row>
    <row r="39065" spans="16:30" ht="4.5" customHeight="1" x14ac:dyDescent="0.2">
      <c r="P39065" s="75"/>
      <c r="Q39065" s="75"/>
      <c r="W39065" s="75"/>
      <c r="AD39065" s="77"/>
    </row>
    <row r="39066" spans="16:30" ht="4.5" customHeight="1" x14ac:dyDescent="0.2">
      <c r="P39066" s="75"/>
      <c r="Q39066" s="75"/>
      <c r="W39066" s="75"/>
      <c r="AD39066" s="77"/>
    </row>
    <row r="39067" spans="16:30" ht="4.5" customHeight="1" x14ac:dyDescent="0.2">
      <c r="P39067" s="75"/>
      <c r="Q39067" s="75"/>
      <c r="W39067" s="75"/>
      <c r="AD39067" s="77"/>
    </row>
    <row r="39068" spans="16:30" ht="4.5" customHeight="1" x14ac:dyDescent="0.2">
      <c r="P39068" s="75"/>
      <c r="Q39068" s="75"/>
      <c r="W39068" s="75"/>
      <c r="AD39068" s="77"/>
    </row>
    <row r="39069" spans="16:30" ht="4.5" customHeight="1" x14ac:dyDescent="0.2">
      <c r="P39069" s="75"/>
      <c r="Q39069" s="75"/>
      <c r="W39069" s="75"/>
      <c r="AD39069" s="77"/>
    </row>
    <row r="39070" spans="16:30" ht="4.5" customHeight="1" x14ac:dyDescent="0.2">
      <c r="P39070" s="75"/>
      <c r="Q39070" s="75"/>
      <c r="W39070" s="75"/>
      <c r="AD39070" s="77"/>
    </row>
    <row r="39071" spans="16:30" ht="4.5" customHeight="1" x14ac:dyDescent="0.2">
      <c r="P39071" s="75"/>
      <c r="Q39071" s="75"/>
      <c r="W39071" s="75"/>
      <c r="AD39071" s="77"/>
    </row>
    <row r="39072" spans="16:30" ht="4.5" customHeight="1" x14ac:dyDescent="0.2">
      <c r="P39072" s="75"/>
      <c r="Q39072" s="75"/>
      <c r="W39072" s="75"/>
      <c r="AD39072" s="77"/>
    </row>
    <row r="39073" spans="16:30" ht="4.5" customHeight="1" x14ac:dyDescent="0.2">
      <c r="P39073" s="75"/>
      <c r="Q39073" s="75"/>
      <c r="W39073" s="75"/>
      <c r="AD39073" s="77"/>
    </row>
    <row r="39074" spans="16:30" ht="4.5" customHeight="1" x14ac:dyDescent="0.2">
      <c r="P39074" s="75"/>
      <c r="Q39074" s="75"/>
      <c r="W39074" s="75"/>
      <c r="AD39074" s="77"/>
    </row>
    <row r="39075" spans="16:30" ht="4.5" customHeight="1" x14ac:dyDescent="0.2">
      <c r="P39075" s="75"/>
      <c r="Q39075" s="75"/>
      <c r="W39075" s="75"/>
      <c r="AD39075" s="77"/>
    </row>
    <row r="39076" spans="16:30" ht="4.5" customHeight="1" x14ac:dyDescent="0.2">
      <c r="P39076" s="75"/>
      <c r="Q39076" s="75"/>
      <c r="W39076" s="75"/>
      <c r="AD39076" s="77"/>
    </row>
    <row r="39077" spans="16:30" ht="4.5" customHeight="1" x14ac:dyDescent="0.2">
      <c r="P39077" s="75"/>
      <c r="Q39077" s="75"/>
      <c r="W39077" s="75"/>
      <c r="AD39077" s="77"/>
    </row>
    <row r="39078" spans="16:30" ht="4.5" customHeight="1" x14ac:dyDescent="0.2">
      <c r="P39078" s="75"/>
      <c r="Q39078" s="75"/>
      <c r="W39078" s="75"/>
      <c r="AD39078" s="77"/>
    </row>
    <row r="39079" spans="16:30" ht="4.5" customHeight="1" x14ac:dyDescent="0.2">
      <c r="P39079" s="75"/>
      <c r="Q39079" s="75"/>
      <c r="W39079" s="75"/>
      <c r="AD39079" s="77"/>
    </row>
    <row r="39080" spans="16:30" ht="4.5" customHeight="1" x14ac:dyDescent="0.2">
      <c r="P39080" s="75"/>
      <c r="Q39080" s="75"/>
      <c r="W39080" s="75"/>
      <c r="AD39080" s="77"/>
    </row>
    <row r="39081" spans="16:30" ht="4.5" customHeight="1" x14ac:dyDescent="0.2">
      <c r="P39081" s="75"/>
      <c r="Q39081" s="75"/>
      <c r="W39081" s="75"/>
      <c r="AD39081" s="77"/>
    </row>
    <row r="39082" spans="16:30" ht="4.5" customHeight="1" x14ac:dyDescent="0.2">
      <c r="P39082" s="75"/>
      <c r="Q39082" s="75"/>
      <c r="W39082" s="75"/>
      <c r="AD39082" s="77"/>
    </row>
    <row r="39083" spans="16:30" ht="4.5" customHeight="1" x14ac:dyDescent="0.2">
      <c r="P39083" s="75"/>
      <c r="Q39083" s="75"/>
      <c r="W39083" s="75"/>
      <c r="AD39083" s="77"/>
    </row>
    <row r="39084" spans="16:30" ht="4.5" customHeight="1" x14ac:dyDescent="0.2">
      <c r="P39084" s="75"/>
      <c r="Q39084" s="75"/>
      <c r="W39084" s="75"/>
      <c r="AD39084" s="77"/>
    </row>
    <row r="39085" spans="16:30" ht="4.5" customHeight="1" x14ac:dyDescent="0.2">
      <c r="P39085" s="75"/>
      <c r="Q39085" s="75"/>
      <c r="W39085" s="75"/>
      <c r="AD39085" s="77"/>
    </row>
    <row r="39086" spans="16:30" ht="4.5" customHeight="1" x14ac:dyDescent="0.2">
      <c r="P39086" s="75"/>
      <c r="Q39086" s="75"/>
      <c r="W39086" s="75"/>
      <c r="AD39086" s="77"/>
    </row>
    <row r="39087" spans="16:30" ht="4.5" customHeight="1" x14ac:dyDescent="0.2">
      <c r="P39087" s="75"/>
      <c r="Q39087" s="75"/>
      <c r="W39087" s="75"/>
      <c r="AD39087" s="77"/>
    </row>
    <row r="39088" spans="16:30" ht="4.5" customHeight="1" x14ac:dyDescent="0.2">
      <c r="P39088" s="75"/>
      <c r="Q39088" s="75"/>
      <c r="W39088" s="75"/>
      <c r="AD39088" s="77"/>
    </row>
    <row r="39089" spans="16:30" ht="4.5" customHeight="1" x14ac:dyDescent="0.2">
      <c r="P39089" s="75"/>
      <c r="Q39089" s="75"/>
      <c r="W39089" s="75"/>
      <c r="AD39089" s="77"/>
    </row>
    <row r="39090" spans="16:30" ht="4.5" customHeight="1" x14ac:dyDescent="0.2">
      <c r="P39090" s="75"/>
      <c r="Q39090" s="75"/>
      <c r="W39090" s="75"/>
      <c r="AD39090" s="77"/>
    </row>
    <row r="39091" spans="16:30" ht="4.5" customHeight="1" x14ac:dyDescent="0.2">
      <c r="P39091" s="75"/>
      <c r="Q39091" s="75"/>
      <c r="W39091" s="75"/>
      <c r="AD39091" s="77"/>
    </row>
    <row r="39092" spans="16:30" ht="4.5" customHeight="1" x14ac:dyDescent="0.2">
      <c r="P39092" s="75"/>
      <c r="Q39092" s="75"/>
      <c r="W39092" s="75"/>
      <c r="AD39092" s="77"/>
    </row>
    <row r="39093" spans="16:30" ht="4.5" customHeight="1" x14ac:dyDescent="0.2">
      <c r="P39093" s="75"/>
      <c r="Q39093" s="75"/>
      <c r="W39093" s="75"/>
      <c r="AD39093" s="77"/>
    </row>
    <row r="39094" spans="16:30" ht="4.5" customHeight="1" x14ac:dyDescent="0.2">
      <c r="P39094" s="75"/>
      <c r="Q39094" s="75"/>
      <c r="W39094" s="75"/>
      <c r="AD39094" s="77"/>
    </row>
    <row r="39095" spans="16:30" ht="4.5" customHeight="1" x14ac:dyDescent="0.2">
      <c r="P39095" s="75"/>
      <c r="Q39095" s="75"/>
      <c r="W39095" s="75"/>
      <c r="AD39095" s="77"/>
    </row>
    <row r="39096" spans="16:30" ht="4.5" customHeight="1" x14ac:dyDescent="0.2">
      <c r="P39096" s="75"/>
      <c r="Q39096" s="75"/>
      <c r="W39096" s="75"/>
      <c r="AD39096" s="77"/>
    </row>
    <row r="39097" spans="16:30" ht="4.5" customHeight="1" x14ac:dyDescent="0.2">
      <c r="P39097" s="75"/>
      <c r="Q39097" s="75"/>
      <c r="W39097" s="75"/>
      <c r="AD39097" s="77"/>
    </row>
    <row r="39098" spans="16:30" ht="4.5" customHeight="1" x14ac:dyDescent="0.2">
      <c r="P39098" s="75"/>
      <c r="Q39098" s="75"/>
      <c r="W39098" s="75"/>
      <c r="AD39098" s="77"/>
    </row>
    <row r="39099" spans="16:30" ht="4.5" customHeight="1" x14ac:dyDescent="0.2">
      <c r="P39099" s="75"/>
      <c r="Q39099" s="75"/>
      <c r="W39099" s="75"/>
      <c r="AD39099" s="77"/>
    </row>
    <row r="39100" spans="16:30" ht="4.5" customHeight="1" x14ac:dyDescent="0.2">
      <c r="P39100" s="75"/>
      <c r="Q39100" s="75"/>
      <c r="W39100" s="75"/>
      <c r="AD39100" s="77"/>
    </row>
    <row r="39101" spans="16:30" ht="4.5" customHeight="1" x14ac:dyDescent="0.2">
      <c r="P39101" s="75"/>
      <c r="Q39101" s="75"/>
      <c r="W39101" s="75"/>
      <c r="AD39101" s="77"/>
    </row>
    <row r="39102" spans="16:30" ht="4.5" customHeight="1" x14ac:dyDescent="0.2">
      <c r="P39102" s="75"/>
      <c r="Q39102" s="75"/>
      <c r="W39102" s="75"/>
      <c r="AD39102" s="77"/>
    </row>
    <row r="39103" spans="16:30" ht="4.5" customHeight="1" x14ac:dyDescent="0.2">
      <c r="P39103" s="75"/>
      <c r="Q39103" s="75"/>
      <c r="W39103" s="75"/>
      <c r="AD39103" s="77"/>
    </row>
    <row r="39104" spans="16:30" ht="4.5" customHeight="1" x14ac:dyDescent="0.2">
      <c r="P39104" s="75"/>
      <c r="Q39104" s="75"/>
      <c r="W39104" s="75"/>
      <c r="AD39104" s="77"/>
    </row>
    <row r="39105" spans="16:30" ht="4.5" customHeight="1" x14ac:dyDescent="0.2">
      <c r="P39105" s="75"/>
      <c r="Q39105" s="75"/>
      <c r="W39105" s="75"/>
      <c r="AD39105" s="77"/>
    </row>
    <row r="39106" spans="16:30" ht="4.5" customHeight="1" x14ac:dyDescent="0.2">
      <c r="P39106" s="75"/>
      <c r="Q39106" s="75"/>
      <c r="W39106" s="75"/>
      <c r="AD39106" s="77"/>
    </row>
    <row r="39107" spans="16:30" ht="4.5" customHeight="1" x14ac:dyDescent="0.2">
      <c r="P39107" s="75"/>
      <c r="Q39107" s="75"/>
      <c r="W39107" s="75"/>
      <c r="AD39107" s="77"/>
    </row>
    <row r="39108" spans="16:30" ht="4.5" customHeight="1" x14ac:dyDescent="0.2">
      <c r="P39108" s="75"/>
      <c r="Q39108" s="75"/>
      <c r="W39108" s="75"/>
      <c r="AD39108" s="77"/>
    </row>
    <row r="39109" spans="16:30" ht="4.5" customHeight="1" x14ac:dyDescent="0.2">
      <c r="P39109" s="75"/>
      <c r="Q39109" s="75"/>
      <c r="W39109" s="75"/>
      <c r="AD39109" s="77"/>
    </row>
    <row r="39110" spans="16:30" ht="4.5" customHeight="1" x14ac:dyDescent="0.2">
      <c r="P39110" s="75"/>
      <c r="Q39110" s="75"/>
      <c r="W39110" s="75"/>
      <c r="AD39110" s="77"/>
    </row>
    <row r="39111" spans="16:30" ht="4.5" customHeight="1" x14ac:dyDescent="0.2">
      <c r="P39111" s="75"/>
      <c r="Q39111" s="75"/>
      <c r="W39111" s="75"/>
      <c r="AD39111" s="77"/>
    </row>
    <row r="39112" spans="16:30" ht="4.5" customHeight="1" x14ac:dyDescent="0.2">
      <c r="P39112" s="75"/>
      <c r="Q39112" s="75"/>
      <c r="W39112" s="75"/>
      <c r="AD39112" s="77"/>
    </row>
    <row r="39113" spans="16:30" ht="4.5" customHeight="1" x14ac:dyDescent="0.2">
      <c r="P39113" s="75"/>
      <c r="Q39113" s="75"/>
      <c r="W39113" s="75"/>
      <c r="AD39113" s="77"/>
    </row>
    <row r="39114" spans="16:30" ht="4.5" customHeight="1" x14ac:dyDescent="0.2">
      <c r="P39114" s="75"/>
      <c r="Q39114" s="75"/>
      <c r="W39114" s="75"/>
      <c r="AD39114" s="77"/>
    </row>
    <row r="39115" spans="16:30" ht="4.5" customHeight="1" x14ac:dyDescent="0.2">
      <c r="P39115" s="75"/>
      <c r="Q39115" s="75"/>
      <c r="W39115" s="75"/>
      <c r="AD39115" s="77"/>
    </row>
    <row r="39116" spans="16:30" ht="4.5" customHeight="1" x14ac:dyDescent="0.2">
      <c r="P39116" s="75"/>
      <c r="Q39116" s="75"/>
      <c r="W39116" s="75"/>
      <c r="AD39116" s="77"/>
    </row>
    <row r="39117" spans="16:30" ht="4.5" customHeight="1" x14ac:dyDescent="0.2">
      <c r="P39117" s="75"/>
      <c r="Q39117" s="75"/>
      <c r="W39117" s="75"/>
      <c r="AD39117" s="77"/>
    </row>
    <row r="39118" spans="16:30" ht="4.5" customHeight="1" x14ac:dyDescent="0.2">
      <c r="P39118" s="75"/>
      <c r="Q39118" s="75"/>
      <c r="W39118" s="75"/>
      <c r="AD39118" s="77"/>
    </row>
    <row r="39119" spans="16:30" ht="4.5" customHeight="1" x14ac:dyDescent="0.2">
      <c r="P39119" s="75"/>
      <c r="Q39119" s="75"/>
      <c r="W39119" s="75"/>
      <c r="AD39119" s="77"/>
    </row>
    <row r="39120" spans="16:30" ht="4.5" customHeight="1" x14ac:dyDescent="0.2">
      <c r="P39120" s="75"/>
      <c r="Q39120" s="75"/>
      <c r="W39120" s="75"/>
      <c r="AD39120" s="77"/>
    </row>
    <row r="39121" spans="16:30" ht="4.5" customHeight="1" x14ac:dyDescent="0.2">
      <c r="P39121" s="75"/>
      <c r="Q39121" s="75"/>
      <c r="W39121" s="75"/>
      <c r="AD39121" s="77"/>
    </row>
    <row r="39122" spans="16:30" ht="4.5" customHeight="1" x14ac:dyDescent="0.2">
      <c r="P39122" s="75"/>
      <c r="Q39122" s="75"/>
      <c r="W39122" s="75"/>
      <c r="AD39122" s="77"/>
    </row>
    <row r="39123" spans="16:30" ht="4.5" customHeight="1" x14ac:dyDescent="0.2">
      <c r="P39123" s="75"/>
      <c r="Q39123" s="75"/>
      <c r="W39123" s="75"/>
      <c r="AD39123" s="77"/>
    </row>
    <row r="39124" spans="16:30" ht="4.5" customHeight="1" x14ac:dyDescent="0.2">
      <c r="P39124" s="75"/>
      <c r="Q39124" s="75"/>
      <c r="W39124" s="75"/>
      <c r="AD39124" s="77"/>
    </row>
    <row r="39125" spans="16:30" ht="4.5" customHeight="1" x14ac:dyDescent="0.2">
      <c r="P39125" s="75"/>
      <c r="Q39125" s="75"/>
      <c r="W39125" s="75"/>
      <c r="AD39125" s="77"/>
    </row>
    <row r="39126" spans="16:30" ht="4.5" customHeight="1" x14ac:dyDescent="0.2">
      <c r="P39126" s="75"/>
      <c r="Q39126" s="75"/>
      <c r="W39126" s="75"/>
      <c r="AD39126" s="77"/>
    </row>
    <row r="39127" spans="16:30" ht="4.5" customHeight="1" x14ac:dyDescent="0.2">
      <c r="P39127" s="75"/>
      <c r="Q39127" s="75"/>
      <c r="W39127" s="75"/>
      <c r="AD39127" s="77"/>
    </row>
    <row r="39128" spans="16:30" ht="4.5" customHeight="1" x14ac:dyDescent="0.2">
      <c r="P39128" s="75"/>
      <c r="Q39128" s="75"/>
      <c r="W39128" s="75"/>
      <c r="AD39128" s="77"/>
    </row>
    <row r="39129" spans="16:30" ht="4.5" customHeight="1" x14ac:dyDescent="0.2">
      <c r="P39129" s="75"/>
      <c r="Q39129" s="75"/>
      <c r="W39129" s="75"/>
      <c r="AD39129" s="77"/>
    </row>
    <row r="39130" spans="16:30" ht="4.5" customHeight="1" x14ac:dyDescent="0.2">
      <c r="P39130" s="75"/>
      <c r="Q39130" s="75"/>
      <c r="W39130" s="75"/>
      <c r="AD39130" s="77"/>
    </row>
    <row r="39131" spans="16:30" ht="4.5" customHeight="1" x14ac:dyDescent="0.2">
      <c r="P39131" s="75"/>
      <c r="Q39131" s="75"/>
      <c r="W39131" s="75"/>
      <c r="AD39131" s="77"/>
    </row>
    <row r="39132" spans="16:30" ht="4.5" customHeight="1" x14ac:dyDescent="0.2">
      <c r="P39132" s="75"/>
      <c r="Q39132" s="75"/>
      <c r="W39132" s="75"/>
      <c r="AD39132" s="77"/>
    </row>
    <row r="39133" spans="16:30" ht="4.5" customHeight="1" x14ac:dyDescent="0.2">
      <c r="P39133" s="75"/>
      <c r="Q39133" s="75"/>
      <c r="W39133" s="75"/>
      <c r="AD39133" s="77"/>
    </row>
    <row r="39134" spans="16:30" ht="4.5" customHeight="1" x14ac:dyDescent="0.2">
      <c r="P39134" s="75"/>
      <c r="Q39134" s="75"/>
      <c r="W39134" s="75"/>
      <c r="AD39134" s="77"/>
    </row>
    <row r="39135" spans="16:30" ht="4.5" customHeight="1" x14ac:dyDescent="0.2">
      <c r="P39135" s="75"/>
      <c r="Q39135" s="75"/>
      <c r="W39135" s="75"/>
      <c r="AD39135" s="77"/>
    </row>
    <row r="39136" spans="16:30" ht="4.5" customHeight="1" x14ac:dyDescent="0.2">
      <c r="P39136" s="75"/>
      <c r="Q39136" s="75"/>
      <c r="W39136" s="75"/>
      <c r="AD39136" s="77"/>
    </row>
    <row r="39137" spans="16:30" ht="4.5" customHeight="1" x14ac:dyDescent="0.2">
      <c r="P39137" s="75"/>
      <c r="Q39137" s="75"/>
      <c r="W39137" s="75"/>
      <c r="AD39137" s="77"/>
    </row>
    <row r="39138" spans="16:30" ht="4.5" customHeight="1" x14ac:dyDescent="0.2">
      <c r="P39138" s="75"/>
      <c r="Q39138" s="75"/>
      <c r="W39138" s="75"/>
      <c r="AD39138" s="77"/>
    </row>
    <row r="39139" spans="16:30" ht="4.5" customHeight="1" x14ac:dyDescent="0.2">
      <c r="P39139" s="75"/>
      <c r="Q39139" s="75"/>
      <c r="W39139" s="75"/>
      <c r="AD39139" s="77"/>
    </row>
    <row r="39140" spans="16:30" ht="4.5" customHeight="1" x14ac:dyDescent="0.2">
      <c r="P39140" s="75"/>
      <c r="Q39140" s="75"/>
      <c r="W39140" s="75"/>
      <c r="AD39140" s="77"/>
    </row>
    <row r="39141" spans="16:30" ht="4.5" customHeight="1" x14ac:dyDescent="0.2">
      <c r="P39141" s="75"/>
      <c r="Q39141" s="75"/>
      <c r="W39141" s="75"/>
      <c r="AD39141" s="77"/>
    </row>
    <row r="39142" spans="16:30" ht="4.5" customHeight="1" x14ac:dyDescent="0.2">
      <c r="P39142" s="75"/>
      <c r="Q39142" s="75"/>
      <c r="W39142" s="75"/>
      <c r="AD39142" s="77"/>
    </row>
    <row r="39143" spans="16:30" ht="4.5" customHeight="1" x14ac:dyDescent="0.2">
      <c r="P39143" s="75"/>
      <c r="Q39143" s="75"/>
      <c r="W39143" s="75"/>
      <c r="AD39143" s="77"/>
    </row>
    <row r="39144" spans="16:30" ht="4.5" customHeight="1" x14ac:dyDescent="0.2">
      <c r="P39144" s="75"/>
      <c r="Q39144" s="75"/>
      <c r="W39144" s="75"/>
      <c r="AD39144" s="77"/>
    </row>
    <row r="39145" spans="16:30" ht="4.5" customHeight="1" x14ac:dyDescent="0.2">
      <c r="P39145" s="75"/>
      <c r="Q39145" s="75"/>
      <c r="W39145" s="75"/>
      <c r="AD39145" s="77"/>
    </row>
    <row r="39146" spans="16:30" ht="4.5" customHeight="1" x14ac:dyDescent="0.2">
      <c r="P39146" s="75"/>
      <c r="Q39146" s="75"/>
      <c r="W39146" s="75"/>
      <c r="AD39146" s="77"/>
    </row>
    <row r="39147" spans="16:30" ht="4.5" customHeight="1" x14ac:dyDescent="0.2">
      <c r="P39147" s="75"/>
      <c r="Q39147" s="75"/>
      <c r="W39147" s="75"/>
      <c r="AD39147" s="77"/>
    </row>
    <row r="39148" spans="16:30" ht="4.5" customHeight="1" x14ac:dyDescent="0.2">
      <c r="P39148" s="75"/>
      <c r="Q39148" s="75"/>
      <c r="W39148" s="75"/>
      <c r="AD39148" s="77"/>
    </row>
    <row r="39149" spans="16:30" ht="4.5" customHeight="1" x14ac:dyDescent="0.2">
      <c r="P39149" s="75"/>
      <c r="Q39149" s="75"/>
      <c r="W39149" s="75"/>
      <c r="AD39149" s="77"/>
    </row>
    <row r="39150" spans="16:30" ht="4.5" customHeight="1" x14ac:dyDescent="0.2">
      <c r="P39150" s="75"/>
      <c r="Q39150" s="75"/>
      <c r="W39150" s="75"/>
      <c r="AD39150" s="77"/>
    </row>
    <row r="39151" spans="16:30" ht="4.5" customHeight="1" x14ac:dyDescent="0.2">
      <c r="P39151" s="75"/>
      <c r="Q39151" s="75"/>
      <c r="W39151" s="75"/>
      <c r="AD39151" s="77"/>
    </row>
    <row r="39152" spans="16:30" ht="4.5" customHeight="1" x14ac:dyDescent="0.2">
      <c r="P39152" s="75"/>
      <c r="Q39152" s="75"/>
      <c r="W39152" s="75"/>
      <c r="AD39152" s="77"/>
    </row>
    <row r="39153" spans="16:30" ht="4.5" customHeight="1" x14ac:dyDescent="0.2">
      <c r="P39153" s="75"/>
      <c r="Q39153" s="75"/>
      <c r="W39153" s="75"/>
      <c r="AD39153" s="77"/>
    </row>
    <row r="39154" spans="16:30" ht="4.5" customHeight="1" x14ac:dyDescent="0.2">
      <c r="P39154" s="75"/>
      <c r="Q39154" s="75"/>
      <c r="W39154" s="75"/>
      <c r="AD39154" s="77"/>
    </row>
    <row r="39155" spans="16:30" ht="4.5" customHeight="1" x14ac:dyDescent="0.2">
      <c r="P39155" s="75"/>
      <c r="Q39155" s="75"/>
      <c r="W39155" s="75"/>
      <c r="AD39155" s="77"/>
    </row>
    <row r="39156" spans="16:30" ht="4.5" customHeight="1" x14ac:dyDescent="0.2">
      <c r="P39156" s="75"/>
      <c r="Q39156" s="75"/>
      <c r="W39156" s="75"/>
      <c r="AD39156" s="77"/>
    </row>
    <row r="39157" spans="16:30" ht="4.5" customHeight="1" x14ac:dyDescent="0.2">
      <c r="P39157" s="75"/>
      <c r="Q39157" s="75"/>
      <c r="W39157" s="75"/>
      <c r="AD39157" s="77"/>
    </row>
    <row r="39158" spans="16:30" ht="4.5" customHeight="1" x14ac:dyDescent="0.2">
      <c r="P39158" s="75"/>
      <c r="Q39158" s="75"/>
      <c r="W39158" s="75"/>
      <c r="AD39158" s="77"/>
    </row>
    <row r="39159" spans="16:30" ht="4.5" customHeight="1" x14ac:dyDescent="0.2">
      <c r="P39159" s="75"/>
      <c r="Q39159" s="75"/>
      <c r="W39159" s="75"/>
      <c r="AD39159" s="77"/>
    </row>
    <row r="39160" spans="16:30" ht="4.5" customHeight="1" x14ac:dyDescent="0.2">
      <c r="P39160" s="75"/>
      <c r="Q39160" s="75"/>
      <c r="W39160" s="75"/>
      <c r="AD39160" s="77"/>
    </row>
    <row r="39161" spans="16:30" ht="4.5" customHeight="1" x14ac:dyDescent="0.2">
      <c r="P39161" s="75"/>
      <c r="Q39161" s="75"/>
      <c r="W39161" s="75"/>
      <c r="AD39161" s="77"/>
    </row>
    <row r="39162" spans="16:30" ht="4.5" customHeight="1" x14ac:dyDescent="0.2">
      <c r="P39162" s="75"/>
      <c r="Q39162" s="75"/>
      <c r="W39162" s="75"/>
      <c r="AD39162" s="77"/>
    </row>
    <row r="39163" spans="16:30" ht="4.5" customHeight="1" x14ac:dyDescent="0.2">
      <c r="P39163" s="75"/>
      <c r="Q39163" s="75"/>
      <c r="W39163" s="75"/>
      <c r="AD39163" s="77"/>
    </row>
    <row r="39164" spans="16:30" ht="4.5" customHeight="1" x14ac:dyDescent="0.2">
      <c r="P39164" s="75"/>
      <c r="Q39164" s="75"/>
      <c r="W39164" s="75"/>
      <c r="AD39164" s="77"/>
    </row>
    <row r="39165" spans="16:30" ht="4.5" customHeight="1" x14ac:dyDescent="0.2">
      <c r="P39165" s="75"/>
      <c r="Q39165" s="75"/>
      <c r="W39165" s="75"/>
      <c r="AD39165" s="77"/>
    </row>
    <row r="39166" spans="16:30" ht="4.5" customHeight="1" x14ac:dyDescent="0.2">
      <c r="P39166" s="75"/>
      <c r="Q39166" s="75"/>
      <c r="W39166" s="75"/>
      <c r="AD39166" s="77"/>
    </row>
    <row r="39167" spans="16:30" ht="4.5" customHeight="1" x14ac:dyDescent="0.2">
      <c r="P39167" s="75"/>
      <c r="Q39167" s="75"/>
      <c r="W39167" s="75"/>
      <c r="AD39167" s="77"/>
    </row>
    <row r="39168" spans="16:30" ht="4.5" customHeight="1" x14ac:dyDescent="0.2">
      <c r="P39168" s="75"/>
      <c r="Q39168" s="75"/>
      <c r="W39168" s="75"/>
      <c r="AD39168" s="77"/>
    </row>
    <row r="39169" spans="16:30" ht="4.5" customHeight="1" x14ac:dyDescent="0.2">
      <c r="P39169" s="75"/>
      <c r="Q39169" s="75"/>
      <c r="W39169" s="75"/>
      <c r="AD39169" s="77"/>
    </row>
    <row r="39170" spans="16:30" ht="4.5" customHeight="1" x14ac:dyDescent="0.2">
      <c r="P39170" s="75"/>
      <c r="Q39170" s="75"/>
      <c r="W39170" s="75"/>
      <c r="AD39170" s="77"/>
    </row>
    <row r="39171" spans="16:30" ht="4.5" customHeight="1" x14ac:dyDescent="0.2">
      <c r="P39171" s="75"/>
      <c r="Q39171" s="75"/>
      <c r="W39171" s="75"/>
      <c r="AD39171" s="77"/>
    </row>
    <row r="39172" spans="16:30" ht="4.5" customHeight="1" x14ac:dyDescent="0.2">
      <c r="P39172" s="75"/>
      <c r="Q39172" s="75"/>
      <c r="W39172" s="75"/>
      <c r="AD39172" s="77"/>
    </row>
    <row r="39173" spans="16:30" ht="4.5" customHeight="1" x14ac:dyDescent="0.2">
      <c r="P39173" s="75"/>
      <c r="Q39173" s="75"/>
      <c r="W39173" s="75"/>
      <c r="AD39173" s="77"/>
    </row>
    <row r="39174" spans="16:30" ht="4.5" customHeight="1" x14ac:dyDescent="0.2">
      <c r="P39174" s="75"/>
      <c r="Q39174" s="75"/>
      <c r="W39174" s="75"/>
      <c r="AD39174" s="77"/>
    </row>
    <row r="39175" spans="16:30" ht="4.5" customHeight="1" x14ac:dyDescent="0.2">
      <c r="P39175" s="75"/>
      <c r="Q39175" s="75"/>
      <c r="W39175" s="75"/>
      <c r="AD39175" s="77"/>
    </row>
    <row r="39176" spans="16:30" ht="4.5" customHeight="1" x14ac:dyDescent="0.2">
      <c r="P39176" s="75"/>
      <c r="Q39176" s="75"/>
      <c r="W39176" s="75"/>
      <c r="AD39176" s="77"/>
    </row>
    <row r="39177" spans="16:30" ht="4.5" customHeight="1" x14ac:dyDescent="0.2">
      <c r="P39177" s="75"/>
      <c r="Q39177" s="75"/>
      <c r="W39177" s="75"/>
      <c r="AD39177" s="77"/>
    </row>
    <row r="39178" spans="16:30" ht="4.5" customHeight="1" x14ac:dyDescent="0.2">
      <c r="P39178" s="75"/>
      <c r="Q39178" s="75"/>
      <c r="W39178" s="75"/>
      <c r="AD39178" s="77"/>
    </row>
    <row r="39179" spans="16:30" ht="4.5" customHeight="1" x14ac:dyDescent="0.2">
      <c r="P39179" s="75"/>
      <c r="Q39179" s="75"/>
      <c r="W39179" s="75"/>
      <c r="AD39179" s="77"/>
    </row>
    <row r="39180" spans="16:30" ht="4.5" customHeight="1" x14ac:dyDescent="0.2">
      <c r="P39180" s="75"/>
      <c r="Q39180" s="75"/>
      <c r="W39180" s="75"/>
      <c r="AD39180" s="77"/>
    </row>
    <row r="39181" spans="16:30" ht="4.5" customHeight="1" x14ac:dyDescent="0.2">
      <c r="P39181" s="75"/>
      <c r="Q39181" s="75"/>
      <c r="W39181" s="75"/>
      <c r="AD39181" s="77"/>
    </row>
    <row r="39182" spans="16:30" ht="4.5" customHeight="1" x14ac:dyDescent="0.2">
      <c r="P39182" s="75"/>
      <c r="Q39182" s="75"/>
      <c r="W39182" s="75"/>
      <c r="AD39182" s="77"/>
    </row>
    <row r="39183" spans="16:30" ht="4.5" customHeight="1" x14ac:dyDescent="0.2">
      <c r="P39183" s="75"/>
      <c r="Q39183" s="75"/>
      <c r="W39183" s="75"/>
      <c r="AD39183" s="77"/>
    </row>
    <row r="39184" spans="16:30" ht="4.5" customHeight="1" x14ac:dyDescent="0.2">
      <c r="P39184" s="75"/>
      <c r="Q39184" s="75"/>
      <c r="W39184" s="75"/>
      <c r="AD39184" s="77"/>
    </row>
    <row r="39185" spans="16:30" ht="4.5" customHeight="1" x14ac:dyDescent="0.2">
      <c r="P39185" s="75"/>
      <c r="Q39185" s="75"/>
      <c r="W39185" s="75"/>
      <c r="AD39185" s="77"/>
    </row>
    <row r="39186" spans="16:30" ht="4.5" customHeight="1" x14ac:dyDescent="0.2">
      <c r="P39186" s="75"/>
      <c r="Q39186" s="75"/>
      <c r="W39186" s="75"/>
      <c r="AD39186" s="77"/>
    </row>
    <row r="39187" spans="16:30" ht="4.5" customHeight="1" x14ac:dyDescent="0.2">
      <c r="P39187" s="75"/>
      <c r="Q39187" s="75"/>
      <c r="W39187" s="75"/>
      <c r="AD39187" s="77"/>
    </row>
    <row r="39188" spans="16:30" ht="4.5" customHeight="1" x14ac:dyDescent="0.2">
      <c r="P39188" s="75"/>
      <c r="Q39188" s="75"/>
      <c r="W39188" s="75"/>
      <c r="AD39188" s="77"/>
    </row>
    <row r="39189" spans="16:30" ht="4.5" customHeight="1" x14ac:dyDescent="0.2">
      <c r="P39189" s="75"/>
      <c r="Q39189" s="75"/>
      <c r="W39189" s="75"/>
      <c r="AD39189" s="77"/>
    </row>
    <row r="39190" spans="16:30" ht="4.5" customHeight="1" x14ac:dyDescent="0.2">
      <c r="P39190" s="75"/>
      <c r="Q39190" s="75"/>
      <c r="W39190" s="75"/>
      <c r="AD39190" s="77"/>
    </row>
    <row r="39191" spans="16:30" ht="4.5" customHeight="1" x14ac:dyDescent="0.2">
      <c r="P39191" s="75"/>
      <c r="Q39191" s="75"/>
      <c r="W39191" s="75"/>
      <c r="AD39191" s="77"/>
    </row>
    <row r="39192" spans="16:30" ht="4.5" customHeight="1" x14ac:dyDescent="0.2">
      <c r="P39192" s="75"/>
      <c r="Q39192" s="75"/>
      <c r="W39192" s="75"/>
      <c r="AD39192" s="77"/>
    </row>
    <row r="39193" spans="16:30" ht="4.5" customHeight="1" x14ac:dyDescent="0.2">
      <c r="P39193" s="75"/>
      <c r="Q39193" s="75"/>
      <c r="W39193" s="75"/>
      <c r="AD39193" s="77"/>
    </row>
    <row r="39194" spans="16:30" ht="4.5" customHeight="1" x14ac:dyDescent="0.2">
      <c r="P39194" s="75"/>
      <c r="Q39194" s="75"/>
      <c r="W39194" s="75"/>
      <c r="AD39194" s="77"/>
    </row>
    <row r="39195" spans="16:30" ht="4.5" customHeight="1" x14ac:dyDescent="0.2">
      <c r="P39195" s="75"/>
      <c r="Q39195" s="75"/>
      <c r="W39195" s="75"/>
      <c r="AD39195" s="77"/>
    </row>
    <row r="39196" spans="16:30" ht="4.5" customHeight="1" x14ac:dyDescent="0.2">
      <c r="P39196" s="75"/>
      <c r="Q39196" s="75"/>
      <c r="W39196" s="75"/>
      <c r="AD39196" s="77"/>
    </row>
    <row r="39197" spans="16:30" ht="4.5" customHeight="1" x14ac:dyDescent="0.2">
      <c r="P39197" s="75"/>
      <c r="Q39197" s="75"/>
      <c r="W39197" s="75"/>
      <c r="AD39197" s="77"/>
    </row>
    <row r="39198" spans="16:30" ht="4.5" customHeight="1" x14ac:dyDescent="0.2">
      <c r="P39198" s="75"/>
      <c r="Q39198" s="75"/>
      <c r="W39198" s="75"/>
      <c r="AD39198" s="77"/>
    </row>
    <row r="39199" spans="16:30" ht="4.5" customHeight="1" x14ac:dyDescent="0.2">
      <c r="P39199" s="75"/>
      <c r="Q39199" s="75"/>
      <c r="W39199" s="75"/>
      <c r="AD39199" s="77"/>
    </row>
    <row r="39200" spans="16:30" ht="4.5" customHeight="1" x14ac:dyDescent="0.2">
      <c r="P39200" s="75"/>
      <c r="Q39200" s="75"/>
      <c r="W39200" s="75"/>
      <c r="AD39200" s="77"/>
    </row>
    <row r="39201" spans="16:30" ht="4.5" customHeight="1" x14ac:dyDescent="0.2">
      <c r="P39201" s="75"/>
      <c r="Q39201" s="75"/>
      <c r="W39201" s="75"/>
      <c r="AD39201" s="77"/>
    </row>
    <row r="39202" spans="16:30" ht="4.5" customHeight="1" x14ac:dyDescent="0.2">
      <c r="P39202" s="75"/>
      <c r="Q39202" s="75"/>
      <c r="W39202" s="75"/>
      <c r="AD39202" s="77"/>
    </row>
    <row r="39203" spans="16:30" ht="4.5" customHeight="1" x14ac:dyDescent="0.2">
      <c r="P39203" s="75"/>
      <c r="Q39203" s="75"/>
      <c r="W39203" s="75"/>
      <c r="AD39203" s="77"/>
    </row>
    <row r="39204" spans="16:30" ht="4.5" customHeight="1" x14ac:dyDescent="0.2">
      <c r="P39204" s="75"/>
      <c r="Q39204" s="75"/>
      <c r="W39204" s="75"/>
      <c r="AD39204" s="77"/>
    </row>
    <row r="39205" spans="16:30" ht="4.5" customHeight="1" x14ac:dyDescent="0.2">
      <c r="P39205" s="75"/>
      <c r="Q39205" s="75"/>
      <c r="W39205" s="75"/>
      <c r="AD39205" s="77"/>
    </row>
    <row r="39206" spans="16:30" ht="4.5" customHeight="1" x14ac:dyDescent="0.2">
      <c r="P39206" s="75"/>
      <c r="Q39206" s="75"/>
      <c r="W39206" s="75"/>
      <c r="AD39206" s="77"/>
    </row>
    <row r="39207" spans="16:30" ht="4.5" customHeight="1" x14ac:dyDescent="0.2">
      <c r="P39207" s="75"/>
      <c r="Q39207" s="75"/>
      <c r="W39207" s="75"/>
      <c r="AD39207" s="77"/>
    </row>
    <row r="39208" spans="16:30" ht="4.5" customHeight="1" x14ac:dyDescent="0.2">
      <c r="P39208" s="75"/>
      <c r="Q39208" s="75"/>
      <c r="W39208" s="75"/>
      <c r="AD39208" s="77"/>
    </row>
    <row r="39209" spans="16:30" ht="4.5" customHeight="1" x14ac:dyDescent="0.2">
      <c r="P39209" s="75"/>
      <c r="Q39209" s="75"/>
      <c r="W39209" s="75"/>
      <c r="AD39209" s="77"/>
    </row>
    <row r="39210" spans="16:30" ht="4.5" customHeight="1" x14ac:dyDescent="0.2">
      <c r="P39210" s="75"/>
      <c r="Q39210" s="75"/>
      <c r="W39210" s="75"/>
      <c r="AD39210" s="77"/>
    </row>
    <row r="39211" spans="16:30" ht="4.5" customHeight="1" x14ac:dyDescent="0.2">
      <c r="P39211" s="75"/>
      <c r="Q39211" s="75"/>
      <c r="W39211" s="75"/>
      <c r="AD39211" s="77"/>
    </row>
    <row r="39212" spans="16:30" ht="4.5" customHeight="1" x14ac:dyDescent="0.2">
      <c r="P39212" s="75"/>
      <c r="Q39212" s="75"/>
      <c r="W39212" s="75"/>
      <c r="AD39212" s="77"/>
    </row>
    <row r="39213" spans="16:30" ht="4.5" customHeight="1" x14ac:dyDescent="0.2">
      <c r="P39213" s="75"/>
      <c r="Q39213" s="75"/>
      <c r="W39213" s="75"/>
      <c r="AD39213" s="77"/>
    </row>
    <row r="39214" spans="16:30" ht="4.5" customHeight="1" x14ac:dyDescent="0.2">
      <c r="P39214" s="75"/>
      <c r="Q39214" s="75"/>
      <c r="W39214" s="75"/>
      <c r="AD39214" s="77"/>
    </row>
    <row r="39215" spans="16:30" ht="4.5" customHeight="1" x14ac:dyDescent="0.2">
      <c r="P39215" s="75"/>
      <c r="Q39215" s="75"/>
      <c r="W39215" s="75"/>
      <c r="AD39215" s="77"/>
    </row>
    <row r="39216" spans="16:30" ht="4.5" customHeight="1" x14ac:dyDescent="0.2">
      <c r="P39216" s="75"/>
      <c r="Q39216" s="75"/>
      <c r="W39216" s="75"/>
      <c r="AD39216" s="77"/>
    </row>
    <row r="39217" spans="16:30" ht="4.5" customHeight="1" x14ac:dyDescent="0.2">
      <c r="P39217" s="75"/>
      <c r="Q39217" s="75"/>
      <c r="W39217" s="75"/>
      <c r="AD39217" s="77"/>
    </row>
    <row r="39218" spans="16:30" ht="4.5" customHeight="1" x14ac:dyDescent="0.2">
      <c r="P39218" s="75"/>
      <c r="Q39218" s="75"/>
      <c r="W39218" s="75"/>
      <c r="AD39218" s="77"/>
    </row>
    <row r="39219" spans="16:30" ht="4.5" customHeight="1" x14ac:dyDescent="0.2">
      <c r="P39219" s="75"/>
      <c r="Q39219" s="75"/>
      <c r="W39219" s="75"/>
      <c r="AD39219" s="77"/>
    </row>
    <row r="39220" spans="16:30" ht="4.5" customHeight="1" x14ac:dyDescent="0.2">
      <c r="P39220" s="75"/>
      <c r="Q39220" s="75"/>
      <c r="W39220" s="75"/>
      <c r="AD39220" s="77"/>
    </row>
    <row r="39221" spans="16:30" ht="4.5" customHeight="1" x14ac:dyDescent="0.2">
      <c r="P39221" s="75"/>
      <c r="Q39221" s="75"/>
      <c r="W39221" s="75"/>
      <c r="AD39221" s="77"/>
    </row>
    <row r="39222" spans="16:30" ht="4.5" customHeight="1" x14ac:dyDescent="0.2">
      <c r="P39222" s="75"/>
      <c r="Q39222" s="75"/>
      <c r="W39222" s="75"/>
      <c r="AD39222" s="77"/>
    </row>
    <row r="39223" spans="16:30" ht="4.5" customHeight="1" x14ac:dyDescent="0.2">
      <c r="P39223" s="75"/>
      <c r="Q39223" s="75"/>
      <c r="W39223" s="75"/>
      <c r="AD39223" s="77"/>
    </row>
    <row r="39224" spans="16:30" ht="4.5" customHeight="1" x14ac:dyDescent="0.2">
      <c r="P39224" s="75"/>
      <c r="Q39224" s="75"/>
      <c r="W39224" s="75"/>
      <c r="AD39224" s="77"/>
    </row>
    <row r="39225" spans="16:30" ht="4.5" customHeight="1" x14ac:dyDescent="0.2">
      <c r="P39225" s="75"/>
      <c r="Q39225" s="75"/>
      <c r="W39225" s="75"/>
      <c r="AD39225" s="77"/>
    </row>
    <row r="39226" spans="16:30" ht="4.5" customHeight="1" x14ac:dyDescent="0.2">
      <c r="P39226" s="75"/>
      <c r="Q39226" s="75"/>
      <c r="W39226" s="75"/>
      <c r="AD39226" s="77"/>
    </row>
    <row r="39227" spans="16:30" ht="4.5" customHeight="1" x14ac:dyDescent="0.2">
      <c r="P39227" s="75"/>
      <c r="Q39227" s="75"/>
      <c r="W39227" s="75"/>
      <c r="AD39227" s="77"/>
    </row>
    <row r="39228" spans="16:30" ht="4.5" customHeight="1" x14ac:dyDescent="0.2">
      <c r="P39228" s="75"/>
      <c r="Q39228" s="75"/>
      <c r="W39228" s="75"/>
      <c r="AD39228" s="77"/>
    </row>
    <row r="39229" spans="16:30" ht="4.5" customHeight="1" x14ac:dyDescent="0.2">
      <c r="P39229" s="75"/>
      <c r="Q39229" s="75"/>
      <c r="W39229" s="75"/>
      <c r="AD39229" s="77"/>
    </row>
    <row r="39230" spans="16:30" ht="4.5" customHeight="1" x14ac:dyDescent="0.2">
      <c r="P39230" s="75"/>
      <c r="Q39230" s="75"/>
      <c r="W39230" s="75"/>
      <c r="AD39230" s="77"/>
    </row>
    <row r="39231" spans="16:30" ht="4.5" customHeight="1" x14ac:dyDescent="0.2">
      <c r="P39231" s="75"/>
      <c r="Q39231" s="75"/>
      <c r="W39231" s="75"/>
      <c r="AD39231" s="77"/>
    </row>
    <row r="39232" spans="16:30" ht="4.5" customHeight="1" x14ac:dyDescent="0.2">
      <c r="P39232" s="75"/>
      <c r="Q39232" s="75"/>
      <c r="W39232" s="75"/>
      <c r="AD39232" s="77"/>
    </row>
    <row r="39233" spans="16:30" ht="4.5" customHeight="1" x14ac:dyDescent="0.2">
      <c r="P39233" s="75"/>
      <c r="Q39233" s="75"/>
      <c r="W39233" s="75"/>
      <c r="AD39233" s="77"/>
    </row>
    <row r="39234" spans="16:30" ht="4.5" customHeight="1" x14ac:dyDescent="0.2">
      <c r="P39234" s="75"/>
      <c r="Q39234" s="75"/>
      <c r="W39234" s="75"/>
      <c r="AD39234" s="77"/>
    </row>
    <row r="39235" spans="16:30" ht="4.5" customHeight="1" x14ac:dyDescent="0.2">
      <c r="P39235" s="75"/>
      <c r="Q39235" s="75"/>
      <c r="W39235" s="75"/>
      <c r="AD39235" s="77"/>
    </row>
    <row r="39236" spans="16:30" ht="4.5" customHeight="1" x14ac:dyDescent="0.2">
      <c r="P39236" s="75"/>
      <c r="Q39236" s="75"/>
      <c r="W39236" s="75"/>
      <c r="AD39236" s="77"/>
    </row>
    <row r="39237" spans="16:30" ht="4.5" customHeight="1" x14ac:dyDescent="0.2">
      <c r="P39237" s="75"/>
      <c r="Q39237" s="75"/>
      <c r="W39237" s="75"/>
      <c r="AD39237" s="77"/>
    </row>
    <row r="39238" spans="16:30" ht="4.5" customHeight="1" x14ac:dyDescent="0.2">
      <c r="P39238" s="75"/>
      <c r="Q39238" s="75"/>
      <c r="W39238" s="75"/>
      <c r="AD39238" s="77"/>
    </row>
    <row r="39239" spans="16:30" ht="4.5" customHeight="1" x14ac:dyDescent="0.2">
      <c r="P39239" s="75"/>
      <c r="Q39239" s="75"/>
      <c r="W39239" s="75"/>
      <c r="AD39239" s="77"/>
    </row>
    <row r="39240" spans="16:30" ht="4.5" customHeight="1" x14ac:dyDescent="0.2">
      <c r="P39240" s="75"/>
      <c r="Q39240" s="75"/>
      <c r="W39240" s="75"/>
      <c r="AD39240" s="77"/>
    </row>
    <row r="39241" spans="16:30" ht="4.5" customHeight="1" x14ac:dyDescent="0.2">
      <c r="P39241" s="75"/>
      <c r="Q39241" s="75"/>
      <c r="W39241" s="75"/>
      <c r="AD39241" s="77"/>
    </row>
    <row r="39242" spans="16:30" ht="4.5" customHeight="1" x14ac:dyDescent="0.2">
      <c r="P39242" s="75"/>
      <c r="Q39242" s="75"/>
      <c r="W39242" s="75"/>
      <c r="AD39242" s="77"/>
    </row>
    <row r="39243" spans="16:30" ht="4.5" customHeight="1" x14ac:dyDescent="0.2">
      <c r="P39243" s="75"/>
      <c r="Q39243" s="75"/>
      <c r="W39243" s="75"/>
      <c r="AD39243" s="77"/>
    </row>
    <row r="39244" spans="16:30" ht="4.5" customHeight="1" x14ac:dyDescent="0.2">
      <c r="P39244" s="75"/>
      <c r="Q39244" s="75"/>
      <c r="W39244" s="75"/>
      <c r="AD39244" s="77"/>
    </row>
    <row r="39245" spans="16:30" ht="4.5" customHeight="1" x14ac:dyDescent="0.2">
      <c r="P39245" s="75"/>
      <c r="Q39245" s="75"/>
      <c r="W39245" s="75"/>
      <c r="AD39245" s="77"/>
    </row>
    <row r="39246" spans="16:30" ht="4.5" customHeight="1" x14ac:dyDescent="0.2">
      <c r="P39246" s="75"/>
      <c r="Q39246" s="75"/>
      <c r="W39246" s="75"/>
      <c r="AD39246" s="77"/>
    </row>
    <row r="39247" spans="16:30" ht="4.5" customHeight="1" x14ac:dyDescent="0.2">
      <c r="P39247" s="75"/>
      <c r="Q39247" s="75"/>
      <c r="W39247" s="75"/>
      <c r="AD39247" s="77"/>
    </row>
    <row r="39248" spans="16:30" ht="4.5" customHeight="1" x14ac:dyDescent="0.2">
      <c r="P39248" s="75"/>
      <c r="Q39248" s="75"/>
      <c r="W39248" s="75"/>
      <c r="AD39248" s="77"/>
    </row>
    <row r="39249" spans="16:30" ht="4.5" customHeight="1" x14ac:dyDescent="0.2">
      <c r="P39249" s="75"/>
      <c r="Q39249" s="75"/>
      <c r="W39249" s="75"/>
      <c r="AD39249" s="77"/>
    </row>
    <row r="39250" spans="16:30" ht="4.5" customHeight="1" x14ac:dyDescent="0.2">
      <c r="P39250" s="75"/>
      <c r="Q39250" s="75"/>
      <c r="W39250" s="75"/>
      <c r="AD39250" s="77"/>
    </row>
    <row r="39251" spans="16:30" ht="4.5" customHeight="1" x14ac:dyDescent="0.2">
      <c r="P39251" s="75"/>
      <c r="Q39251" s="75"/>
      <c r="W39251" s="75"/>
      <c r="AD39251" s="77"/>
    </row>
    <row r="39252" spans="16:30" ht="4.5" customHeight="1" x14ac:dyDescent="0.2">
      <c r="P39252" s="75"/>
      <c r="Q39252" s="75"/>
      <c r="W39252" s="75"/>
      <c r="AD39252" s="77"/>
    </row>
    <row r="39253" spans="16:30" ht="4.5" customHeight="1" x14ac:dyDescent="0.2">
      <c r="P39253" s="75"/>
      <c r="Q39253" s="75"/>
      <c r="W39253" s="75"/>
      <c r="AD39253" s="77"/>
    </row>
    <row r="39254" spans="16:30" ht="4.5" customHeight="1" x14ac:dyDescent="0.2">
      <c r="P39254" s="75"/>
      <c r="Q39254" s="75"/>
      <c r="W39254" s="75"/>
      <c r="AD39254" s="77"/>
    </row>
    <row r="39255" spans="16:30" ht="4.5" customHeight="1" x14ac:dyDescent="0.2">
      <c r="P39255" s="75"/>
      <c r="Q39255" s="75"/>
      <c r="W39255" s="75"/>
      <c r="AD39255" s="77"/>
    </row>
    <row r="39256" spans="16:30" ht="4.5" customHeight="1" x14ac:dyDescent="0.2">
      <c r="P39256" s="75"/>
      <c r="Q39256" s="75"/>
      <c r="W39256" s="75"/>
      <c r="AD39256" s="77"/>
    </row>
    <row r="39257" spans="16:30" ht="4.5" customHeight="1" x14ac:dyDescent="0.2">
      <c r="P39257" s="75"/>
      <c r="Q39257" s="75"/>
      <c r="W39257" s="75"/>
      <c r="AD39257" s="77"/>
    </row>
    <row r="39258" spans="16:30" ht="4.5" customHeight="1" x14ac:dyDescent="0.2">
      <c r="P39258" s="75"/>
      <c r="Q39258" s="75"/>
      <c r="W39258" s="75"/>
      <c r="AD39258" s="77"/>
    </row>
    <row r="39259" spans="16:30" ht="4.5" customHeight="1" x14ac:dyDescent="0.2">
      <c r="P39259" s="75"/>
      <c r="Q39259" s="75"/>
      <c r="W39259" s="75"/>
      <c r="AD39259" s="77"/>
    </row>
    <row r="39260" spans="16:30" ht="4.5" customHeight="1" x14ac:dyDescent="0.2">
      <c r="P39260" s="75"/>
      <c r="Q39260" s="75"/>
      <c r="W39260" s="75"/>
      <c r="AD39260" s="77"/>
    </row>
    <row r="39261" spans="16:30" ht="4.5" customHeight="1" x14ac:dyDescent="0.2">
      <c r="P39261" s="75"/>
      <c r="Q39261" s="75"/>
      <c r="W39261" s="75"/>
      <c r="AD39261" s="77"/>
    </row>
    <row r="39262" spans="16:30" ht="4.5" customHeight="1" x14ac:dyDescent="0.2">
      <c r="P39262" s="75"/>
      <c r="Q39262" s="75"/>
      <c r="W39262" s="75"/>
      <c r="AD39262" s="77"/>
    </row>
    <row r="39263" spans="16:30" ht="4.5" customHeight="1" x14ac:dyDescent="0.2">
      <c r="P39263" s="75"/>
      <c r="Q39263" s="75"/>
      <c r="W39263" s="75"/>
      <c r="AD39263" s="77"/>
    </row>
    <row r="39264" spans="16:30" ht="4.5" customHeight="1" x14ac:dyDescent="0.2">
      <c r="P39264" s="75"/>
      <c r="Q39264" s="75"/>
      <c r="W39264" s="75"/>
      <c r="AD39264" s="77"/>
    </row>
    <row r="39265" spans="16:30" ht="4.5" customHeight="1" x14ac:dyDescent="0.2">
      <c r="P39265" s="75"/>
      <c r="Q39265" s="75"/>
      <c r="W39265" s="75"/>
      <c r="AD39265" s="77"/>
    </row>
    <row r="39266" spans="16:30" ht="4.5" customHeight="1" x14ac:dyDescent="0.2">
      <c r="P39266" s="75"/>
      <c r="Q39266" s="75"/>
      <c r="W39266" s="75"/>
      <c r="AD39266" s="77"/>
    </row>
    <row r="39267" spans="16:30" ht="4.5" customHeight="1" x14ac:dyDescent="0.2">
      <c r="P39267" s="75"/>
      <c r="Q39267" s="75"/>
      <c r="W39267" s="75"/>
      <c r="AD39267" s="77"/>
    </row>
    <row r="39268" spans="16:30" ht="4.5" customHeight="1" x14ac:dyDescent="0.2">
      <c r="P39268" s="75"/>
      <c r="Q39268" s="75"/>
      <c r="W39268" s="75"/>
      <c r="AD39268" s="77"/>
    </row>
    <row r="39269" spans="16:30" ht="4.5" customHeight="1" x14ac:dyDescent="0.2">
      <c r="P39269" s="75"/>
      <c r="Q39269" s="75"/>
      <c r="W39269" s="75"/>
      <c r="AD39269" s="77"/>
    </row>
    <row r="39270" spans="16:30" ht="4.5" customHeight="1" x14ac:dyDescent="0.2">
      <c r="P39270" s="75"/>
      <c r="Q39270" s="75"/>
      <c r="W39270" s="75"/>
      <c r="AD39270" s="77"/>
    </row>
    <row r="39271" spans="16:30" ht="4.5" customHeight="1" x14ac:dyDescent="0.2">
      <c r="P39271" s="75"/>
      <c r="Q39271" s="75"/>
      <c r="W39271" s="75"/>
      <c r="AD39271" s="77"/>
    </row>
    <row r="39272" spans="16:30" ht="4.5" customHeight="1" x14ac:dyDescent="0.2">
      <c r="P39272" s="75"/>
      <c r="Q39272" s="75"/>
      <c r="W39272" s="75"/>
      <c r="AD39272" s="77"/>
    </row>
    <row r="39273" spans="16:30" ht="4.5" customHeight="1" x14ac:dyDescent="0.2">
      <c r="P39273" s="75"/>
      <c r="Q39273" s="75"/>
      <c r="W39273" s="75"/>
      <c r="AD39273" s="77"/>
    </row>
    <row r="39274" spans="16:30" ht="4.5" customHeight="1" x14ac:dyDescent="0.2">
      <c r="P39274" s="75"/>
      <c r="Q39274" s="75"/>
      <c r="W39274" s="75"/>
      <c r="AD39274" s="77"/>
    </row>
    <row r="39275" spans="16:30" ht="4.5" customHeight="1" x14ac:dyDescent="0.2">
      <c r="P39275" s="75"/>
      <c r="Q39275" s="75"/>
      <c r="W39275" s="75"/>
      <c r="AD39275" s="77"/>
    </row>
    <row r="39276" spans="16:30" ht="4.5" customHeight="1" x14ac:dyDescent="0.2">
      <c r="P39276" s="75"/>
      <c r="Q39276" s="75"/>
      <c r="W39276" s="75"/>
      <c r="AD39276" s="77"/>
    </row>
    <row r="39277" spans="16:30" ht="4.5" customHeight="1" x14ac:dyDescent="0.2">
      <c r="P39277" s="75"/>
      <c r="Q39277" s="75"/>
      <c r="W39277" s="75"/>
      <c r="AD39277" s="77"/>
    </row>
    <row r="39278" spans="16:30" ht="4.5" customHeight="1" x14ac:dyDescent="0.2">
      <c r="P39278" s="75"/>
      <c r="Q39278" s="75"/>
      <c r="W39278" s="75"/>
      <c r="AD39278" s="77"/>
    </row>
    <row r="39279" spans="16:30" ht="4.5" customHeight="1" x14ac:dyDescent="0.2">
      <c r="P39279" s="75"/>
      <c r="Q39279" s="75"/>
      <c r="W39279" s="75"/>
      <c r="AD39279" s="77"/>
    </row>
    <row r="39280" spans="16:30" ht="4.5" customHeight="1" x14ac:dyDescent="0.2">
      <c r="P39280" s="75"/>
      <c r="Q39280" s="75"/>
      <c r="W39280" s="75"/>
      <c r="AD39280" s="77"/>
    </row>
    <row r="39281" spans="16:30" ht="4.5" customHeight="1" x14ac:dyDescent="0.2">
      <c r="P39281" s="75"/>
      <c r="Q39281" s="75"/>
      <c r="W39281" s="75"/>
      <c r="AD39281" s="77"/>
    </row>
    <row r="39282" spans="16:30" ht="4.5" customHeight="1" x14ac:dyDescent="0.2">
      <c r="P39282" s="75"/>
      <c r="Q39282" s="75"/>
      <c r="W39282" s="75"/>
      <c r="AD39282" s="77"/>
    </row>
    <row r="39283" spans="16:30" ht="4.5" customHeight="1" x14ac:dyDescent="0.2">
      <c r="P39283" s="75"/>
      <c r="Q39283" s="75"/>
      <c r="W39283" s="75"/>
      <c r="AD39283" s="77"/>
    </row>
    <row r="39284" spans="16:30" ht="4.5" customHeight="1" x14ac:dyDescent="0.2">
      <c r="P39284" s="75"/>
      <c r="Q39284" s="75"/>
      <c r="W39284" s="75"/>
      <c r="AD39284" s="77"/>
    </row>
    <row r="39285" spans="16:30" ht="4.5" customHeight="1" x14ac:dyDescent="0.2">
      <c r="P39285" s="75"/>
      <c r="Q39285" s="75"/>
      <c r="W39285" s="75"/>
      <c r="AD39285" s="77"/>
    </row>
    <row r="39286" spans="16:30" ht="4.5" customHeight="1" x14ac:dyDescent="0.2">
      <c r="P39286" s="75"/>
      <c r="Q39286" s="75"/>
      <c r="W39286" s="75"/>
      <c r="AD39286" s="77"/>
    </row>
    <row r="39287" spans="16:30" ht="4.5" customHeight="1" x14ac:dyDescent="0.2">
      <c r="P39287" s="75"/>
      <c r="Q39287" s="75"/>
      <c r="W39287" s="75"/>
      <c r="AD39287" s="77"/>
    </row>
    <row r="39288" spans="16:30" ht="4.5" customHeight="1" x14ac:dyDescent="0.2">
      <c r="P39288" s="75"/>
      <c r="Q39288" s="75"/>
      <c r="W39288" s="75"/>
      <c r="AD39288" s="77"/>
    </row>
    <row r="39289" spans="16:30" ht="4.5" customHeight="1" x14ac:dyDescent="0.2">
      <c r="P39289" s="75"/>
      <c r="Q39289" s="75"/>
      <c r="W39289" s="75"/>
      <c r="AD39289" s="77"/>
    </row>
    <row r="39290" spans="16:30" ht="4.5" customHeight="1" x14ac:dyDescent="0.2">
      <c r="P39290" s="75"/>
      <c r="Q39290" s="75"/>
      <c r="W39290" s="75"/>
      <c r="AD39290" s="77"/>
    </row>
    <row r="39291" spans="16:30" ht="4.5" customHeight="1" x14ac:dyDescent="0.2">
      <c r="P39291" s="75"/>
      <c r="Q39291" s="75"/>
      <c r="W39291" s="75"/>
      <c r="AD39291" s="77"/>
    </row>
    <row r="39292" spans="16:30" ht="4.5" customHeight="1" x14ac:dyDescent="0.2">
      <c r="P39292" s="75"/>
      <c r="Q39292" s="75"/>
      <c r="W39292" s="75"/>
      <c r="AD39292" s="77"/>
    </row>
    <row r="39293" spans="16:30" ht="4.5" customHeight="1" x14ac:dyDescent="0.2">
      <c r="P39293" s="75"/>
      <c r="Q39293" s="75"/>
      <c r="W39293" s="75"/>
      <c r="AD39293" s="77"/>
    </row>
    <row r="39294" spans="16:30" ht="4.5" customHeight="1" x14ac:dyDescent="0.2">
      <c r="P39294" s="75"/>
      <c r="Q39294" s="75"/>
      <c r="W39294" s="75"/>
      <c r="AD39294" s="77"/>
    </row>
    <row r="39295" spans="16:30" ht="4.5" customHeight="1" x14ac:dyDescent="0.2">
      <c r="P39295" s="75"/>
      <c r="Q39295" s="75"/>
      <c r="W39295" s="75"/>
      <c r="AD39295" s="77"/>
    </row>
    <row r="39296" spans="16:30" ht="4.5" customHeight="1" x14ac:dyDescent="0.2">
      <c r="P39296" s="75"/>
      <c r="Q39296" s="75"/>
      <c r="W39296" s="75"/>
      <c r="AD39296" s="77"/>
    </row>
    <row r="39297" spans="16:30" ht="4.5" customHeight="1" x14ac:dyDescent="0.2">
      <c r="P39297" s="75"/>
      <c r="Q39297" s="75"/>
      <c r="W39297" s="75"/>
      <c r="AD39297" s="77"/>
    </row>
    <row r="39298" spans="16:30" ht="4.5" customHeight="1" x14ac:dyDescent="0.2">
      <c r="P39298" s="75"/>
      <c r="Q39298" s="75"/>
      <c r="W39298" s="75"/>
      <c r="AD39298" s="77"/>
    </row>
    <row r="39299" spans="16:30" ht="4.5" customHeight="1" x14ac:dyDescent="0.2">
      <c r="P39299" s="75"/>
      <c r="Q39299" s="75"/>
      <c r="W39299" s="75"/>
      <c r="AD39299" s="77"/>
    </row>
    <row r="39300" spans="16:30" ht="4.5" customHeight="1" x14ac:dyDescent="0.2">
      <c r="P39300" s="75"/>
      <c r="Q39300" s="75"/>
      <c r="W39300" s="75"/>
      <c r="AD39300" s="77"/>
    </row>
    <row r="39301" spans="16:30" ht="4.5" customHeight="1" x14ac:dyDescent="0.2">
      <c r="P39301" s="75"/>
      <c r="Q39301" s="75"/>
      <c r="W39301" s="75"/>
      <c r="AD39301" s="77"/>
    </row>
    <row r="39302" spans="16:30" ht="4.5" customHeight="1" x14ac:dyDescent="0.2">
      <c r="P39302" s="75"/>
      <c r="Q39302" s="75"/>
      <c r="W39302" s="75"/>
      <c r="AD39302" s="77"/>
    </row>
    <row r="39303" spans="16:30" ht="4.5" customHeight="1" x14ac:dyDescent="0.2">
      <c r="P39303" s="75"/>
      <c r="Q39303" s="75"/>
      <c r="W39303" s="75"/>
      <c r="AD39303" s="77"/>
    </row>
    <row r="39304" spans="16:30" ht="4.5" customHeight="1" x14ac:dyDescent="0.2">
      <c r="P39304" s="75"/>
      <c r="Q39304" s="75"/>
      <c r="W39304" s="75"/>
      <c r="AD39304" s="77"/>
    </row>
    <row r="39305" spans="16:30" ht="4.5" customHeight="1" x14ac:dyDescent="0.2">
      <c r="P39305" s="75"/>
      <c r="Q39305" s="75"/>
      <c r="W39305" s="75"/>
      <c r="AD39305" s="77"/>
    </row>
    <row r="39306" spans="16:30" ht="4.5" customHeight="1" x14ac:dyDescent="0.2">
      <c r="P39306" s="75"/>
      <c r="Q39306" s="75"/>
      <c r="W39306" s="75"/>
      <c r="AD39306" s="77"/>
    </row>
    <row r="39307" spans="16:30" ht="4.5" customHeight="1" x14ac:dyDescent="0.2">
      <c r="P39307" s="75"/>
      <c r="Q39307" s="75"/>
      <c r="W39307" s="75"/>
      <c r="AD39307" s="77"/>
    </row>
    <row r="39308" spans="16:30" ht="4.5" customHeight="1" x14ac:dyDescent="0.2">
      <c r="P39308" s="75"/>
      <c r="Q39308" s="75"/>
      <c r="W39308" s="75"/>
      <c r="AD39308" s="77"/>
    </row>
    <row r="39309" spans="16:30" ht="4.5" customHeight="1" x14ac:dyDescent="0.2">
      <c r="P39309" s="75"/>
      <c r="Q39309" s="75"/>
      <c r="W39309" s="75"/>
      <c r="AD39309" s="77"/>
    </row>
    <row r="39310" spans="16:30" ht="4.5" customHeight="1" x14ac:dyDescent="0.2">
      <c r="P39310" s="75"/>
      <c r="Q39310" s="75"/>
      <c r="W39310" s="75"/>
      <c r="AD39310" s="77"/>
    </row>
    <row r="39311" spans="16:30" ht="4.5" customHeight="1" x14ac:dyDescent="0.2">
      <c r="P39311" s="75"/>
      <c r="Q39311" s="75"/>
      <c r="W39311" s="75"/>
      <c r="AD39311" s="77"/>
    </row>
    <row r="39312" spans="16:30" ht="4.5" customHeight="1" x14ac:dyDescent="0.2">
      <c r="P39312" s="75"/>
      <c r="Q39312" s="75"/>
      <c r="W39312" s="75"/>
      <c r="AD39312" s="77"/>
    </row>
    <row r="39313" spans="16:30" ht="4.5" customHeight="1" x14ac:dyDescent="0.2">
      <c r="P39313" s="75"/>
      <c r="Q39313" s="75"/>
      <c r="W39313" s="75"/>
      <c r="AD39313" s="77"/>
    </row>
    <row r="39314" spans="16:30" ht="4.5" customHeight="1" x14ac:dyDescent="0.2">
      <c r="P39314" s="75"/>
      <c r="Q39314" s="75"/>
      <c r="W39314" s="75"/>
      <c r="AD39314" s="77"/>
    </row>
    <row r="39315" spans="16:30" ht="4.5" customHeight="1" x14ac:dyDescent="0.2">
      <c r="P39315" s="75"/>
      <c r="Q39315" s="75"/>
      <c r="W39315" s="75"/>
      <c r="AD39315" s="77"/>
    </row>
    <row r="39316" spans="16:30" ht="4.5" customHeight="1" x14ac:dyDescent="0.2">
      <c r="P39316" s="75"/>
      <c r="Q39316" s="75"/>
      <c r="W39316" s="75"/>
      <c r="AD39316" s="77"/>
    </row>
    <row r="39317" spans="16:30" ht="4.5" customHeight="1" x14ac:dyDescent="0.2">
      <c r="P39317" s="75"/>
      <c r="Q39317" s="75"/>
      <c r="W39317" s="75"/>
      <c r="AD39317" s="77"/>
    </row>
    <row r="39318" spans="16:30" ht="4.5" customHeight="1" x14ac:dyDescent="0.2">
      <c r="P39318" s="75"/>
      <c r="Q39318" s="75"/>
      <c r="W39318" s="75"/>
      <c r="AD39318" s="77"/>
    </row>
    <row r="39319" spans="16:30" ht="4.5" customHeight="1" x14ac:dyDescent="0.2">
      <c r="P39319" s="75"/>
      <c r="Q39319" s="75"/>
      <c r="W39319" s="75"/>
      <c r="AD39319" s="77"/>
    </row>
    <row r="39320" spans="16:30" ht="4.5" customHeight="1" x14ac:dyDescent="0.2">
      <c r="P39320" s="75"/>
      <c r="Q39320" s="75"/>
      <c r="W39320" s="75"/>
      <c r="AD39320" s="77"/>
    </row>
    <row r="39321" spans="16:30" ht="4.5" customHeight="1" x14ac:dyDescent="0.2">
      <c r="P39321" s="75"/>
      <c r="Q39321" s="75"/>
      <c r="W39321" s="75"/>
      <c r="AD39321" s="77"/>
    </row>
    <row r="39322" spans="16:30" ht="4.5" customHeight="1" x14ac:dyDescent="0.2">
      <c r="P39322" s="75"/>
      <c r="Q39322" s="75"/>
      <c r="W39322" s="75"/>
      <c r="AD39322" s="77"/>
    </row>
    <row r="39323" spans="16:30" ht="4.5" customHeight="1" x14ac:dyDescent="0.2">
      <c r="P39323" s="75"/>
      <c r="Q39323" s="75"/>
      <c r="W39323" s="75"/>
      <c r="AD39323" s="77"/>
    </row>
    <row r="39324" spans="16:30" ht="4.5" customHeight="1" x14ac:dyDescent="0.2">
      <c r="P39324" s="75"/>
      <c r="Q39324" s="75"/>
      <c r="W39324" s="75"/>
      <c r="AD39324" s="77"/>
    </row>
    <row r="39325" spans="16:30" ht="4.5" customHeight="1" x14ac:dyDescent="0.2">
      <c r="P39325" s="75"/>
      <c r="Q39325" s="75"/>
      <c r="W39325" s="75"/>
      <c r="AD39325" s="77"/>
    </row>
    <row r="39326" spans="16:30" ht="4.5" customHeight="1" x14ac:dyDescent="0.2">
      <c r="P39326" s="75"/>
      <c r="Q39326" s="75"/>
      <c r="W39326" s="75"/>
      <c r="AD39326" s="77"/>
    </row>
    <row r="39327" spans="16:30" ht="4.5" customHeight="1" x14ac:dyDescent="0.2">
      <c r="P39327" s="75"/>
      <c r="Q39327" s="75"/>
      <c r="W39327" s="75"/>
      <c r="AD39327" s="77"/>
    </row>
    <row r="39328" spans="16:30" ht="4.5" customHeight="1" x14ac:dyDescent="0.2">
      <c r="P39328" s="75"/>
      <c r="Q39328" s="75"/>
      <c r="W39328" s="75"/>
      <c r="AD39328" s="77"/>
    </row>
    <row r="39329" spans="16:30" ht="4.5" customHeight="1" x14ac:dyDescent="0.2">
      <c r="P39329" s="75"/>
      <c r="Q39329" s="75"/>
      <c r="W39329" s="75"/>
      <c r="AD39329" s="77"/>
    </row>
    <row r="39330" spans="16:30" ht="4.5" customHeight="1" x14ac:dyDescent="0.2">
      <c r="P39330" s="75"/>
      <c r="Q39330" s="75"/>
      <c r="W39330" s="75"/>
      <c r="AD39330" s="77"/>
    </row>
    <row r="39331" spans="16:30" ht="4.5" customHeight="1" x14ac:dyDescent="0.2">
      <c r="P39331" s="75"/>
      <c r="Q39331" s="75"/>
      <c r="W39331" s="75"/>
      <c r="AD39331" s="77"/>
    </row>
    <row r="39332" spans="16:30" ht="4.5" customHeight="1" x14ac:dyDescent="0.2">
      <c r="P39332" s="75"/>
      <c r="Q39332" s="75"/>
      <c r="W39332" s="75"/>
      <c r="AD39332" s="77"/>
    </row>
    <row r="39333" spans="16:30" ht="4.5" customHeight="1" x14ac:dyDescent="0.2">
      <c r="P39333" s="75"/>
      <c r="Q39333" s="75"/>
      <c r="W39333" s="75"/>
      <c r="AD39333" s="77"/>
    </row>
    <row r="39334" spans="16:30" ht="4.5" customHeight="1" x14ac:dyDescent="0.2">
      <c r="P39334" s="75"/>
      <c r="Q39334" s="75"/>
      <c r="W39334" s="75"/>
      <c r="AD39334" s="77"/>
    </row>
    <row r="39335" spans="16:30" ht="4.5" customHeight="1" x14ac:dyDescent="0.2">
      <c r="P39335" s="75"/>
      <c r="Q39335" s="75"/>
      <c r="W39335" s="75"/>
      <c r="AD39335" s="77"/>
    </row>
    <row r="39336" spans="16:30" ht="4.5" customHeight="1" x14ac:dyDescent="0.2">
      <c r="P39336" s="75"/>
      <c r="Q39336" s="75"/>
      <c r="W39336" s="75"/>
      <c r="AD39336" s="77"/>
    </row>
    <row r="39337" spans="16:30" ht="4.5" customHeight="1" x14ac:dyDescent="0.2">
      <c r="P39337" s="75"/>
      <c r="Q39337" s="75"/>
      <c r="W39337" s="75"/>
      <c r="AD39337" s="77"/>
    </row>
    <row r="39338" spans="16:30" ht="4.5" customHeight="1" x14ac:dyDescent="0.2">
      <c r="P39338" s="75"/>
      <c r="Q39338" s="75"/>
      <c r="W39338" s="75"/>
      <c r="AD39338" s="77"/>
    </row>
    <row r="39339" spans="16:30" ht="4.5" customHeight="1" x14ac:dyDescent="0.2">
      <c r="P39339" s="75"/>
      <c r="Q39339" s="75"/>
      <c r="W39339" s="75"/>
      <c r="AD39339" s="77"/>
    </row>
    <row r="39340" spans="16:30" ht="4.5" customHeight="1" x14ac:dyDescent="0.2">
      <c r="P39340" s="75"/>
      <c r="Q39340" s="75"/>
      <c r="W39340" s="75"/>
      <c r="AD39340" s="77"/>
    </row>
    <row r="39341" spans="16:30" ht="4.5" customHeight="1" x14ac:dyDescent="0.2">
      <c r="P39341" s="75"/>
      <c r="Q39341" s="75"/>
      <c r="W39341" s="75"/>
      <c r="AD39341" s="77"/>
    </row>
    <row r="39342" spans="16:30" ht="4.5" customHeight="1" x14ac:dyDescent="0.2">
      <c r="P39342" s="75"/>
      <c r="Q39342" s="75"/>
      <c r="W39342" s="75"/>
      <c r="AD39342" s="77"/>
    </row>
    <row r="39343" spans="16:30" ht="4.5" customHeight="1" x14ac:dyDescent="0.2">
      <c r="P39343" s="75"/>
      <c r="Q39343" s="75"/>
      <c r="W39343" s="75"/>
      <c r="AD39343" s="77"/>
    </row>
    <row r="39344" spans="16:30" ht="4.5" customHeight="1" x14ac:dyDescent="0.2">
      <c r="P39344" s="75"/>
      <c r="Q39344" s="75"/>
      <c r="W39344" s="75"/>
      <c r="AD39344" s="77"/>
    </row>
    <row r="39345" spans="16:30" ht="4.5" customHeight="1" x14ac:dyDescent="0.2">
      <c r="P39345" s="75"/>
      <c r="Q39345" s="75"/>
      <c r="W39345" s="75"/>
      <c r="AD39345" s="77"/>
    </row>
    <row r="39346" spans="16:30" ht="4.5" customHeight="1" x14ac:dyDescent="0.2">
      <c r="P39346" s="75"/>
      <c r="Q39346" s="75"/>
      <c r="W39346" s="75"/>
      <c r="AD39346" s="77"/>
    </row>
    <row r="39347" spans="16:30" ht="4.5" customHeight="1" x14ac:dyDescent="0.2">
      <c r="P39347" s="75"/>
      <c r="Q39347" s="75"/>
      <c r="W39347" s="75"/>
      <c r="AD39347" s="77"/>
    </row>
    <row r="39348" spans="16:30" ht="4.5" customHeight="1" x14ac:dyDescent="0.2">
      <c r="P39348" s="75"/>
      <c r="Q39348" s="75"/>
      <c r="W39348" s="75"/>
      <c r="AD39348" s="77"/>
    </row>
    <row r="39349" spans="16:30" ht="4.5" customHeight="1" x14ac:dyDescent="0.2">
      <c r="P39349" s="75"/>
      <c r="Q39349" s="75"/>
      <c r="W39349" s="75"/>
      <c r="AD39349" s="77"/>
    </row>
    <row r="39350" spans="16:30" ht="4.5" customHeight="1" x14ac:dyDescent="0.2">
      <c r="P39350" s="75"/>
      <c r="Q39350" s="75"/>
      <c r="W39350" s="75"/>
      <c r="AD39350" s="77"/>
    </row>
    <row r="39351" spans="16:30" ht="4.5" customHeight="1" x14ac:dyDescent="0.2">
      <c r="P39351" s="75"/>
      <c r="Q39351" s="75"/>
      <c r="W39351" s="75"/>
      <c r="AD39351" s="77"/>
    </row>
    <row r="39352" spans="16:30" ht="4.5" customHeight="1" x14ac:dyDescent="0.2">
      <c r="P39352" s="75"/>
      <c r="Q39352" s="75"/>
      <c r="W39352" s="75"/>
      <c r="AD39352" s="77"/>
    </row>
    <row r="39353" spans="16:30" ht="4.5" customHeight="1" x14ac:dyDescent="0.2">
      <c r="P39353" s="75"/>
      <c r="Q39353" s="75"/>
      <c r="W39353" s="75"/>
      <c r="AD39353" s="77"/>
    </row>
    <row r="39354" spans="16:30" ht="4.5" customHeight="1" x14ac:dyDescent="0.2">
      <c r="P39354" s="75"/>
      <c r="Q39354" s="75"/>
      <c r="W39354" s="75"/>
      <c r="AD39354" s="77"/>
    </row>
    <row r="39355" spans="16:30" ht="4.5" customHeight="1" x14ac:dyDescent="0.2">
      <c r="P39355" s="75"/>
      <c r="Q39355" s="75"/>
      <c r="W39355" s="75"/>
      <c r="AD39355" s="77"/>
    </row>
    <row r="39356" spans="16:30" ht="4.5" customHeight="1" x14ac:dyDescent="0.2">
      <c r="P39356" s="75"/>
      <c r="Q39356" s="75"/>
      <c r="W39356" s="75"/>
      <c r="AD39356" s="77"/>
    </row>
    <row r="39357" spans="16:30" ht="4.5" customHeight="1" x14ac:dyDescent="0.2">
      <c r="P39357" s="75"/>
      <c r="Q39357" s="75"/>
      <c r="W39357" s="75"/>
      <c r="AD39357" s="77"/>
    </row>
    <row r="39358" spans="16:30" ht="4.5" customHeight="1" x14ac:dyDescent="0.2">
      <c r="P39358" s="75"/>
      <c r="Q39358" s="75"/>
      <c r="W39358" s="75"/>
      <c r="AD39358" s="77"/>
    </row>
    <row r="39359" spans="16:30" ht="4.5" customHeight="1" x14ac:dyDescent="0.2">
      <c r="P39359" s="75"/>
      <c r="Q39359" s="75"/>
      <c r="W39359" s="75"/>
      <c r="AD39359" s="77"/>
    </row>
    <row r="39360" spans="16:30" ht="4.5" customHeight="1" x14ac:dyDescent="0.2">
      <c r="P39360" s="75"/>
      <c r="Q39360" s="75"/>
      <c r="W39360" s="75"/>
      <c r="AD39360" s="77"/>
    </row>
    <row r="39361" spans="16:30" ht="4.5" customHeight="1" x14ac:dyDescent="0.2">
      <c r="P39361" s="75"/>
      <c r="Q39361" s="75"/>
      <c r="W39361" s="75"/>
      <c r="AD39361" s="77"/>
    </row>
    <row r="39362" spans="16:30" ht="4.5" customHeight="1" x14ac:dyDescent="0.2">
      <c r="P39362" s="75"/>
      <c r="Q39362" s="75"/>
      <c r="W39362" s="75"/>
      <c r="AD39362" s="77"/>
    </row>
    <row r="39363" spans="16:30" ht="4.5" customHeight="1" x14ac:dyDescent="0.2">
      <c r="P39363" s="75"/>
      <c r="Q39363" s="75"/>
      <c r="W39363" s="75"/>
      <c r="AD39363" s="77"/>
    </row>
    <row r="39364" spans="16:30" ht="4.5" customHeight="1" x14ac:dyDescent="0.2">
      <c r="P39364" s="75"/>
      <c r="Q39364" s="75"/>
      <c r="W39364" s="75"/>
      <c r="AD39364" s="77"/>
    </row>
    <row r="39365" spans="16:30" ht="4.5" customHeight="1" x14ac:dyDescent="0.2">
      <c r="P39365" s="75"/>
      <c r="Q39365" s="75"/>
      <c r="W39365" s="75"/>
      <c r="AD39365" s="77"/>
    </row>
    <row r="39366" spans="16:30" ht="4.5" customHeight="1" x14ac:dyDescent="0.2">
      <c r="P39366" s="75"/>
      <c r="Q39366" s="75"/>
      <c r="W39366" s="75"/>
      <c r="AD39366" s="77"/>
    </row>
    <row r="39367" spans="16:30" ht="4.5" customHeight="1" x14ac:dyDescent="0.2">
      <c r="P39367" s="75"/>
      <c r="Q39367" s="75"/>
      <c r="W39367" s="75"/>
      <c r="AD39367" s="77"/>
    </row>
    <row r="39368" spans="16:30" ht="4.5" customHeight="1" x14ac:dyDescent="0.2">
      <c r="P39368" s="75"/>
      <c r="Q39368" s="75"/>
      <c r="W39368" s="75"/>
      <c r="AD39368" s="77"/>
    </row>
    <row r="39369" spans="16:30" ht="4.5" customHeight="1" x14ac:dyDescent="0.2">
      <c r="P39369" s="75"/>
      <c r="Q39369" s="75"/>
      <c r="W39369" s="75"/>
      <c r="AD39369" s="77"/>
    </row>
    <row r="39370" spans="16:30" ht="4.5" customHeight="1" x14ac:dyDescent="0.2">
      <c r="P39370" s="75"/>
      <c r="Q39370" s="75"/>
      <c r="W39370" s="75"/>
      <c r="AD39370" s="77"/>
    </row>
    <row r="39371" spans="16:30" ht="4.5" customHeight="1" x14ac:dyDescent="0.2">
      <c r="P39371" s="75"/>
      <c r="Q39371" s="75"/>
      <c r="W39371" s="75"/>
      <c r="AD39371" s="77"/>
    </row>
    <row r="39372" spans="16:30" ht="4.5" customHeight="1" x14ac:dyDescent="0.2">
      <c r="P39372" s="75"/>
      <c r="Q39372" s="75"/>
      <c r="W39372" s="75"/>
      <c r="AD39372" s="77"/>
    </row>
    <row r="39373" spans="16:30" ht="4.5" customHeight="1" x14ac:dyDescent="0.2">
      <c r="P39373" s="75"/>
      <c r="Q39373" s="75"/>
      <c r="W39373" s="75"/>
      <c r="AD39373" s="77"/>
    </row>
    <row r="39374" spans="16:30" ht="4.5" customHeight="1" x14ac:dyDescent="0.2">
      <c r="P39374" s="75"/>
      <c r="Q39374" s="75"/>
      <c r="W39374" s="75"/>
      <c r="AD39374" s="77"/>
    </row>
    <row r="39375" spans="16:30" ht="4.5" customHeight="1" x14ac:dyDescent="0.2">
      <c r="P39375" s="75"/>
      <c r="Q39375" s="75"/>
      <c r="W39375" s="75"/>
      <c r="AD39375" s="77"/>
    </row>
    <row r="39376" spans="16:30" ht="4.5" customHeight="1" x14ac:dyDescent="0.2">
      <c r="P39376" s="75"/>
      <c r="Q39376" s="75"/>
      <c r="W39376" s="75"/>
      <c r="AD39376" s="77"/>
    </row>
    <row r="39377" spans="16:30" ht="4.5" customHeight="1" x14ac:dyDescent="0.2">
      <c r="P39377" s="75"/>
      <c r="Q39377" s="75"/>
      <c r="W39377" s="75"/>
      <c r="AD39377" s="77"/>
    </row>
    <row r="39378" spans="16:30" ht="4.5" customHeight="1" x14ac:dyDescent="0.2">
      <c r="P39378" s="75"/>
      <c r="Q39378" s="75"/>
      <c r="W39378" s="75"/>
      <c r="AD39378" s="77"/>
    </row>
    <row r="39379" spans="16:30" ht="4.5" customHeight="1" x14ac:dyDescent="0.2">
      <c r="P39379" s="75"/>
      <c r="Q39379" s="75"/>
      <c r="W39379" s="75"/>
      <c r="AD39379" s="77"/>
    </row>
    <row r="39380" spans="16:30" ht="4.5" customHeight="1" x14ac:dyDescent="0.2">
      <c r="P39380" s="75"/>
      <c r="Q39380" s="75"/>
      <c r="W39380" s="75"/>
      <c r="AD39380" s="77"/>
    </row>
    <row r="39381" spans="16:30" ht="4.5" customHeight="1" x14ac:dyDescent="0.2">
      <c r="P39381" s="75"/>
      <c r="Q39381" s="75"/>
      <c r="W39381" s="75"/>
      <c r="AD39381" s="77"/>
    </row>
    <row r="39382" spans="16:30" ht="4.5" customHeight="1" x14ac:dyDescent="0.2">
      <c r="P39382" s="75"/>
      <c r="Q39382" s="75"/>
      <c r="W39382" s="75"/>
      <c r="AD39382" s="77"/>
    </row>
    <row r="39383" spans="16:30" ht="4.5" customHeight="1" x14ac:dyDescent="0.2">
      <c r="P39383" s="75"/>
      <c r="Q39383" s="75"/>
      <c r="W39383" s="75"/>
      <c r="AD39383" s="77"/>
    </row>
    <row r="39384" spans="16:30" ht="4.5" customHeight="1" x14ac:dyDescent="0.2">
      <c r="P39384" s="75"/>
      <c r="Q39384" s="75"/>
      <c r="W39384" s="75"/>
      <c r="AD39384" s="77"/>
    </row>
    <row r="39385" spans="16:30" ht="4.5" customHeight="1" x14ac:dyDescent="0.2">
      <c r="P39385" s="75"/>
      <c r="Q39385" s="75"/>
      <c r="W39385" s="75"/>
      <c r="AD39385" s="77"/>
    </row>
    <row r="39386" spans="16:30" ht="4.5" customHeight="1" x14ac:dyDescent="0.2">
      <c r="P39386" s="75"/>
      <c r="Q39386" s="75"/>
      <c r="W39386" s="75"/>
      <c r="AD39386" s="77"/>
    </row>
    <row r="39387" spans="16:30" ht="4.5" customHeight="1" x14ac:dyDescent="0.2">
      <c r="P39387" s="75"/>
      <c r="Q39387" s="75"/>
      <c r="W39387" s="75"/>
      <c r="AD39387" s="77"/>
    </row>
    <row r="39388" spans="16:30" ht="4.5" customHeight="1" x14ac:dyDescent="0.2">
      <c r="P39388" s="75"/>
      <c r="Q39388" s="75"/>
      <c r="W39388" s="75"/>
      <c r="AD39388" s="77"/>
    </row>
    <row r="39389" spans="16:30" ht="4.5" customHeight="1" x14ac:dyDescent="0.2">
      <c r="P39389" s="75"/>
      <c r="Q39389" s="75"/>
      <c r="W39389" s="75"/>
      <c r="AD39389" s="77"/>
    </row>
    <row r="39390" spans="16:30" ht="4.5" customHeight="1" x14ac:dyDescent="0.2">
      <c r="P39390" s="75"/>
      <c r="Q39390" s="75"/>
      <c r="W39390" s="75"/>
      <c r="AD39390" s="77"/>
    </row>
    <row r="39391" spans="16:30" ht="4.5" customHeight="1" x14ac:dyDescent="0.2">
      <c r="P39391" s="75"/>
      <c r="Q39391" s="75"/>
      <c r="W39391" s="75"/>
      <c r="AD39391" s="77"/>
    </row>
    <row r="39392" spans="16:30" ht="4.5" customHeight="1" x14ac:dyDescent="0.2">
      <c r="P39392" s="75"/>
      <c r="Q39392" s="75"/>
      <c r="W39392" s="75"/>
      <c r="AD39392" s="77"/>
    </row>
    <row r="39393" spans="16:30" ht="4.5" customHeight="1" x14ac:dyDescent="0.2">
      <c r="P39393" s="75"/>
      <c r="Q39393" s="75"/>
      <c r="W39393" s="75"/>
      <c r="AD39393" s="77"/>
    </row>
    <row r="39394" spans="16:30" ht="4.5" customHeight="1" x14ac:dyDescent="0.2">
      <c r="P39394" s="75"/>
      <c r="Q39394" s="75"/>
      <c r="W39394" s="75"/>
      <c r="AD39394" s="77"/>
    </row>
    <row r="39395" spans="16:30" ht="4.5" customHeight="1" x14ac:dyDescent="0.2">
      <c r="P39395" s="75"/>
      <c r="Q39395" s="75"/>
      <c r="W39395" s="75"/>
      <c r="AD39395" s="77"/>
    </row>
    <row r="39396" spans="16:30" ht="4.5" customHeight="1" x14ac:dyDescent="0.2">
      <c r="P39396" s="75"/>
      <c r="Q39396" s="75"/>
      <c r="W39396" s="75"/>
      <c r="AD39396" s="77"/>
    </row>
    <row r="39397" spans="16:30" ht="4.5" customHeight="1" x14ac:dyDescent="0.2">
      <c r="P39397" s="75"/>
      <c r="Q39397" s="75"/>
      <c r="W39397" s="75"/>
      <c r="AD39397" s="77"/>
    </row>
    <row r="39398" spans="16:30" ht="4.5" customHeight="1" x14ac:dyDescent="0.2">
      <c r="P39398" s="75"/>
      <c r="Q39398" s="75"/>
      <c r="W39398" s="75"/>
      <c r="AD39398" s="77"/>
    </row>
    <row r="39399" spans="16:30" ht="4.5" customHeight="1" x14ac:dyDescent="0.2">
      <c r="P39399" s="75"/>
      <c r="Q39399" s="75"/>
      <c r="W39399" s="75"/>
      <c r="AD39399" s="77"/>
    </row>
    <row r="39400" spans="16:30" ht="4.5" customHeight="1" x14ac:dyDescent="0.2">
      <c r="P39400" s="75"/>
      <c r="Q39400" s="75"/>
      <c r="W39400" s="75"/>
      <c r="AD39400" s="77"/>
    </row>
    <row r="39401" spans="16:30" ht="4.5" customHeight="1" x14ac:dyDescent="0.2">
      <c r="P39401" s="75"/>
      <c r="Q39401" s="75"/>
      <c r="W39401" s="75"/>
      <c r="AD39401" s="77"/>
    </row>
    <row r="39402" spans="16:30" ht="4.5" customHeight="1" x14ac:dyDescent="0.2">
      <c r="P39402" s="75"/>
      <c r="Q39402" s="75"/>
      <c r="W39402" s="75"/>
      <c r="AD39402" s="77"/>
    </row>
    <row r="39403" spans="16:30" ht="4.5" customHeight="1" x14ac:dyDescent="0.2">
      <c r="P39403" s="75"/>
      <c r="Q39403" s="75"/>
      <c r="W39403" s="75"/>
      <c r="AD39403" s="77"/>
    </row>
    <row r="39404" spans="16:30" ht="4.5" customHeight="1" x14ac:dyDescent="0.2">
      <c r="P39404" s="75"/>
      <c r="Q39404" s="75"/>
      <c r="W39404" s="75"/>
      <c r="AD39404" s="77"/>
    </row>
    <row r="39405" spans="16:30" ht="4.5" customHeight="1" x14ac:dyDescent="0.2">
      <c r="P39405" s="75"/>
      <c r="Q39405" s="75"/>
      <c r="W39405" s="75"/>
      <c r="AD39405" s="77"/>
    </row>
    <row r="39406" spans="16:30" ht="4.5" customHeight="1" x14ac:dyDescent="0.2">
      <c r="P39406" s="75"/>
      <c r="Q39406" s="75"/>
      <c r="W39406" s="75"/>
      <c r="AD39406" s="77"/>
    </row>
    <row r="39407" spans="16:30" ht="4.5" customHeight="1" x14ac:dyDescent="0.2">
      <c r="P39407" s="75"/>
      <c r="Q39407" s="75"/>
      <c r="W39407" s="75"/>
      <c r="AD39407" s="77"/>
    </row>
    <row r="39408" spans="16:30" ht="4.5" customHeight="1" x14ac:dyDescent="0.2">
      <c r="P39408" s="75"/>
      <c r="Q39408" s="75"/>
      <c r="W39408" s="75"/>
      <c r="AD39408" s="77"/>
    </row>
    <row r="39409" spans="16:30" ht="4.5" customHeight="1" x14ac:dyDescent="0.2">
      <c r="P39409" s="75"/>
      <c r="Q39409" s="75"/>
      <c r="W39409" s="75"/>
      <c r="AD39409" s="77"/>
    </row>
    <row r="39410" spans="16:30" ht="4.5" customHeight="1" x14ac:dyDescent="0.2">
      <c r="P39410" s="75"/>
      <c r="Q39410" s="75"/>
      <c r="W39410" s="75"/>
      <c r="AD39410" s="77"/>
    </row>
    <row r="39411" spans="16:30" ht="4.5" customHeight="1" x14ac:dyDescent="0.2">
      <c r="P39411" s="75"/>
      <c r="Q39411" s="75"/>
      <c r="W39411" s="75"/>
      <c r="AD39411" s="77"/>
    </row>
    <row r="39412" spans="16:30" ht="4.5" customHeight="1" x14ac:dyDescent="0.2">
      <c r="P39412" s="75"/>
      <c r="Q39412" s="75"/>
      <c r="W39412" s="75"/>
      <c r="AD39412" s="77"/>
    </row>
    <row r="39413" spans="16:30" ht="4.5" customHeight="1" x14ac:dyDescent="0.2">
      <c r="P39413" s="75"/>
      <c r="Q39413" s="75"/>
      <c r="W39413" s="75"/>
      <c r="AD39413" s="77"/>
    </row>
    <row r="39414" spans="16:30" ht="4.5" customHeight="1" x14ac:dyDescent="0.2">
      <c r="P39414" s="75"/>
      <c r="Q39414" s="75"/>
      <c r="W39414" s="75"/>
      <c r="AD39414" s="77"/>
    </row>
    <row r="39415" spans="16:30" ht="4.5" customHeight="1" x14ac:dyDescent="0.2">
      <c r="P39415" s="75"/>
      <c r="Q39415" s="75"/>
      <c r="W39415" s="75"/>
      <c r="AD39415" s="77"/>
    </row>
    <row r="39416" spans="16:30" ht="4.5" customHeight="1" x14ac:dyDescent="0.2">
      <c r="P39416" s="75"/>
      <c r="Q39416" s="75"/>
      <c r="W39416" s="75"/>
      <c r="AD39416" s="77"/>
    </row>
    <row r="39417" spans="16:30" ht="4.5" customHeight="1" x14ac:dyDescent="0.2">
      <c r="P39417" s="75"/>
      <c r="Q39417" s="75"/>
      <c r="W39417" s="75"/>
      <c r="AD39417" s="77"/>
    </row>
    <row r="39418" spans="16:30" ht="4.5" customHeight="1" x14ac:dyDescent="0.2">
      <c r="P39418" s="75"/>
      <c r="Q39418" s="75"/>
      <c r="W39418" s="75"/>
      <c r="AD39418" s="77"/>
    </row>
    <row r="39419" spans="16:30" ht="4.5" customHeight="1" x14ac:dyDescent="0.2">
      <c r="P39419" s="75"/>
      <c r="Q39419" s="75"/>
      <c r="W39419" s="75"/>
      <c r="AD39419" s="77"/>
    </row>
    <row r="39420" spans="16:30" ht="4.5" customHeight="1" x14ac:dyDescent="0.2">
      <c r="P39420" s="75"/>
      <c r="Q39420" s="75"/>
      <c r="W39420" s="75"/>
      <c r="AD39420" s="77"/>
    </row>
    <row r="39421" spans="16:30" ht="4.5" customHeight="1" x14ac:dyDescent="0.2">
      <c r="P39421" s="75"/>
      <c r="Q39421" s="75"/>
      <c r="W39421" s="75"/>
      <c r="AD39421" s="77"/>
    </row>
    <row r="39422" spans="16:30" ht="4.5" customHeight="1" x14ac:dyDescent="0.2">
      <c r="P39422" s="75"/>
      <c r="Q39422" s="75"/>
      <c r="W39422" s="75"/>
      <c r="AD39422" s="77"/>
    </row>
    <row r="39423" spans="16:30" ht="4.5" customHeight="1" x14ac:dyDescent="0.2">
      <c r="P39423" s="75"/>
      <c r="Q39423" s="75"/>
      <c r="W39423" s="75"/>
      <c r="AD39423" s="77"/>
    </row>
    <row r="39424" spans="16:30" ht="4.5" customHeight="1" x14ac:dyDescent="0.2">
      <c r="P39424" s="75"/>
      <c r="Q39424" s="75"/>
      <c r="W39424" s="75"/>
      <c r="AD39424" s="77"/>
    </row>
    <row r="39425" spans="16:30" ht="4.5" customHeight="1" x14ac:dyDescent="0.2">
      <c r="P39425" s="75"/>
      <c r="Q39425" s="75"/>
      <c r="W39425" s="75"/>
      <c r="AD39425" s="77"/>
    </row>
    <row r="39426" spans="16:30" ht="4.5" customHeight="1" x14ac:dyDescent="0.2">
      <c r="P39426" s="75"/>
      <c r="Q39426" s="75"/>
      <c r="W39426" s="75"/>
      <c r="AD39426" s="77"/>
    </row>
    <row r="39427" spans="16:30" ht="4.5" customHeight="1" x14ac:dyDescent="0.2">
      <c r="P39427" s="75"/>
      <c r="Q39427" s="75"/>
      <c r="W39427" s="75"/>
      <c r="AD39427" s="77"/>
    </row>
    <row r="39428" spans="16:30" ht="4.5" customHeight="1" x14ac:dyDescent="0.2">
      <c r="P39428" s="75"/>
      <c r="Q39428" s="75"/>
      <c r="W39428" s="75"/>
      <c r="AD39428" s="77"/>
    </row>
    <row r="39429" spans="16:30" ht="4.5" customHeight="1" x14ac:dyDescent="0.2">
      <c r="P39429" s="75"/>
      <c r="Q39429" s="75"/>
      <c r="W39429" s="75"/>
      <c r="AD39429" s="77"/>
    </row>
    <row r="39430" spans="16:30" ht="4.5" customHeight="1" x14ac:dyDescent="0.2">
      <c r="P39430" s="75"/>
      <c r="Q39430" s="75"/>
      <c r="W39430" s="75"/>
      <c r="AD39430" s="77"/>
    </row>
    <row r="39431" spans="16:30" ht="4.5" customHeight="1" x14ac:dyDescent="0.2">
      <c r="P39431" s="75"/>
      <c r="Q39431" s="75"/>
      <c r="W39431" s="75"/>
      <c r="AD39431" s="77"/>
    </row>
    <row r="39432" spans="16:30" ht="4.5" customHeight="1" x14ac:dyDescent="0.2">
      <c r="P39432" s="75"/>
      <c r="Q39432" s="75"/>
      <c r="W39432" s="75"/>
      <c r="AD39432" s="77"/>
    </row>
    <row r="39433" spans="16:30" ht="4.5" customHeight="1" x14ac:dyDescent="0.2">
      <c r="P39433" s="75"/>
      <c r="Q39433" s="75"/>
      <c r="W39433" s="75"/>
      <c r="AD39433" s="77"/>
    </row>
    <row r="39434" spans="16:30" ht="4.5" customHeight="1" x14ac:dyDescent="0.2">
      <c r="P39434" s="75"/>
      <c r="Q39434" s="75"/>
      <c r="W39434" s="75"/>
      <c r="AD39434" s="77"/>
    </row>
    <row r="39435" spans="16:30" ht="4.5" customHeight="1" x14ac:dyDescent="0.2">
      <c r="P39435" s="75"/>
      <c r="Q39435" s="75"/>
      <c r="W39435" s="75"/>
      <c r="AD39435" s="77"/>
    </row>
    <row r="39436" spans="16:30" ht="4.5" customHeight="1" x14ac:dyDescent="0.2">
      <c r="P39436" s="75"/>
      <c r="Q39436" s="75"/>
      <c r="W39436" s="75"/>
      <c r="AD39436" s="77"/>
    </row>
    <row r="39437" spans="16:30" ht="4.5" customHeight="1" x14ac:dyDescent="0.2">
      <c r="P39437" s="75"/>
      <c r="Q39437" s="75"/>
      <c r="W39437" s="75"/>
      <c r="AD39437" s="77"/>
    </row>
    <row r="39438" spans="16:30" ht="4.5" customHeight="1" x14ac:dyDescent="0.2">
      <c r="P39438" s="75"/>
      <c r="Q39438" s="75"/>
      <c r="W39438" s="75"/>
      <c r="AD39438" s="77"/>
    </row>
    <row r="39439" spans="16:30" ht="4.5" customHeight="1" x14ac:dyDescent="0.2">
      <c r="P39439" s="75"/>
      <c r="Q39439" s="75"/>
      <c r="W39439" s="75"/>
      <c r="AD39439" s="77"/>
    </row>
    <row r="39440" spans="16:30" ht="4.5" customHeight="1" x14ac:dyDescent="0.2">
      <c r="P39440" s="75"/>
      <c r="Q39440" s="75"/>
      <c r="W39440" s="75"/>
      <c r="AD39440" s="77"/>
    </row>
    <row r="39441" spans="16:30" ht="4.5" customHeight="1" x14ac:dyDescent="0.2">
      <c r="P39441" s="75"/>
      <c r="Q39441" s="75"/>
      <c r="W39441" s="75"/>
      <c r="AD39441" s="77"/>
    </row>
    <row r="39442" spans="16:30" ht="4.5" customHeight="1" x14ac:dyDescent="0.2">
      <c r="P39442" s="75"/>
      <c r="Q39442" s="75"/>
      <c r="W39442" s="75"/>
      <c r="AD39442" s="77"/>
    </row>
    <row r="39443" spans="16:30" ht="4.5" customHeight="1" x14ac:dyDescent="0.2">
      <c r="P39443" s="75"/>
      <c r="Q39443" s="75"/>
      <c r="W39443" s="75"/>
      <c r="AD39443" s="77"/>
    </row>
    <row r="39444" spans="16:30" ht="4.5" customHeight="1" x14ac:dyDescent="0.2">
      <c r="P39444" s="75"/>
      <c r="Q39444" s="75"/>
      <c r="W39444" s="75"/>
      <c r="AD39444" s="77"/>
    </row>
    <row r="39445" spans="16:30" ht="4.5" customHeight="1" x14ac:dyDescent="0.2">
      <c r="P39445" s="75"/>
      <c r="Q39445" s="75"/>
      <c r="W39445" s="75"/>
      <c r="AD39445" s="77"/>
    </row>
    <row r="39446" spans="16:30" ht="4.5" customHeight="1" x14ac:dyDescent="0.2">
      <c r="P39446" s="75"/>
      <c r="Q39446" s="75"/>
      <c r="W39446" s="75"/>
      <c r="AD39446" s="77"/>
    </row>
    <row r="39447" spans="16:30" ht="4.5" customHeight="1" x14ac:dyDescent="0.2">
      <c r="P39447" s="75"/>
      <c r="Q39447" s="75"/>
      <c r="W39447" s="75"/>
      <c r="AD39447" s="77"/>
    </row>
    <row r="39448" spans="16:30" ht="4.5" customHeight="1" x14ac:dyDescent="0.2">
      <c r="P39448" s="75"/>
      <c r="Q39448" s="75"/>
      <c r="W39448" s="75"/>
      <c r="AD39448" s="77"/>
    </row>
    <row r="39449" spans="16:30" ht="4.5" customHeight="1" x14ac:dyDescent="0.2">
      <c r="P39449" s="75"/>
      <c r="Q39449" s="75"/>
      <c r="W39449" s="75"/>
      <c r="AD39449" s="77"/>
    </row>
    <row r="39450" spans="16:30" ht="4.5" customHeight="1" x14ac:dyDescent="0.2">
      <c r="P39450" s="75"/>
      <c r="Q39450" s="75"/>
      <c r="W39450" s="75"/>
      <c r="AD39450" s="77"/>
    </row>
    <row r="39451" spans="16:30" ht="4.5" customHeight="1" x14ac:dyDescent="0.2">
      <c r="P39451" s="75"/>
      <c r="Q39451" s="75"/>
      <c r="W39451" s="75"/>
      <c r="AD39451" s="77"/>
    </row>
    <row r="39452" spans="16:30" ht="4.5" customHeight="1" x14ac:dyDescent="0.2">
      <c r="P39452" s="75"/>
      <c r="Q39452" s="75"/>
      <c r="W39452" s="75"/>
      <c r="AD39452" s="77"/>
    </row>
    <row r="39453" spans="16:30" ht="4.5" customHeight="1" x14ac:dyDescent="0.2">
      <c r="P39453" s="75"/>
      <c r="Q39453" s="75"/>
      <c r="W39453" s="75"/>
      <c r="AD39453" s="77"/>
    </row>
    <row r="39454" spans="16:30" ht="4.5" customHeight="1" x14ac:dyDescent="0.2">
      <c r="P39454" s="75"/>
      <c r="Q39454" s="75"/>
      <c r="W39454" s="75"/>
      <c r="AD39454" s="77"/>
    </row>
    <row r="39455" spans="16:30" ht="4.5" customHeight="1" x14ac:dyDescent="0.2">
      <c r="P39455" s="75"/>
      <c r="Q39455" s="75"/>
      <c r="W39455" s="75"/>
      <c r="AD39455" s="77"/>
    </row>
    <row r="39456" spans="16:30" ht="4.5" customHeight="1" x14ac:dyDescent="0.2">
      <c r="P39456" s="75"/>
      <c r="Q39456" s="75"/>
      <c r="W39456" s="75"/>
      <c r="AD39456" s="77"/>
    </row>
    <row r="39457" spans="16:30" ht="4.5" customHeight="1" x14ac:dyDescent="0.2">
      <c r="P39457" s="75"/>
      <c r="Q39457" s="75"/>
      <c r="W39457" s="75"/>
      <c r="AD39457" s="77"/>
    </row>
    <row r="39458" spans="16:30" ht="4.5" customHeight="1" x14ac:dyDescent="0.2">
      <c r="P39458" s="75"/>
      <c r="Q39458" s="75"/>
      <c r="W39458" s="75"/>
      <c r="AD39458" s="77"/>
    </row>
    <row r="39459" spans="16:30" ht="4.5" customHeight="1" x14ac:dyDescent="0.2">
      <c r="P39459" s="75"/>
      <c r="Q39459" s="75"/>
      <c r="W39459" s="75"/>
      <c r="AD39459" s="77"/>
    </row>
    <row r="39460" spans="16:30" ht="4.5" customHeight="1" x14ac:dyDescent="0.2">
      <c r="P39460" s="75"/>
      <c r="Q39460" s="75"/>
      <c r="W39460" s="75"/>
      <c r="AD39460" s="77"/>
    </row>
    <row r="39461" spans="16:30" ht="4.5" customHeight="1" x14ac:dyDescent="0.2">
      <c r="P39461" s="75"/>
      <c r="Q39461" s="75"/>
      <c r="W39461" s="75"/>
      <c r="AD39461" s="77"/>
    </row>
    <row r="39462" spans="16:30" ht="4.5" customHeight="1" x14ac:dyDescent="0.2">
      <c r="P39462" s="75"/>
      <c r="Q39462" s="75"/>
      <c r="W39462" s="75"/>
      <c r="AD39462" s="77"/>
    </row>
    <row r="39463" spans="16:30" ht="4.5" customHeight="1" x14ac:dyDescent="0.2">
      <c r="P39463" s="75"/>
      <c r="Q39463" s="75"/>
      <c r="W39463" s="75"/>
      <c r="AD39463" s="77"/>
    </row>
    <row r="39464" spans="16:30" ht="4.5" customHeight="1" x14ac:dyDescent="0.2">
      <c r="P39464" s="75"/>
      <c r="Q39464" s="75"/>
      <c r="W39464" s="75"/>
      <c r="AD39464" s="77"/>
    </row>
    <row r="39465" spans="16:30" ht="4.5" customHeight="1" x14ac:dyDescent="0.2">
      <c r="P39465" s="75"/>
      <c r="Q39465" s="75"/>
      <c r="W39465" s="75"/>
      <c r="AD39465" s="77"/>
    </row>
    <row r="39466" spans="16:30" ht="4.5" customHeight="1" x14ac:dyDescent="0.2">
      <c r="P39466" s="75"/>
      <c r="Q39466" s="75"/>
      <c r="W39466" s="75"/>
      <c r="AD39466" s="77"/>
    </row>
    <row r="39467" spans="16:30" ht="4.5" customHeight="1" x14ac:dyDescent="0.2">
      <c r="P39467" s="75"/>
      <c r="Q39467" s="75"/>
      <c r="W39467" s="75"/>
      <c r="AD39467" s="77"/>
    </row>
    <row r="39468" spans="16:30" ht="4.5" customHeight="1" x14ac:dyDescent="0.2">
      <c r="P39468" s="75"/>
      <c r="Q39468" s="75"/>
      <c r="W39468" s="75"/>
      <c r="AD39468" s="77"/>
    </row>
    <row r="39469" spans="16:30" ht="4.5" customHeight="1" x14ac:dyDescent="0.2">
      <c r="P39469" s="75"/>
      <c r="Q39469" s="75"/>
      <c r="W39469" s="75"/>
      <c r="AD39469" s="77"/>
    </row>
    <row r="39470" spans="16:30" ht="4.5" customHeight="1" x14ac:dyDescent="0.2">
      <c r="P39470" s="75"/>
      <c r="Q39470" s="75"/>
      <c r="W39470" s="75"/>
      <c r="AD39470" s="77"/>
    </row>
    <row r="39471" spans="16:30" ht="4.5" customHeight="1" x14ac:dyDescent="0.2">
      <c r="P39471" s="75"/>
      <c r="Q39471" s="75"/>
      <c r="W39471" s="75"/>
      <c r="AD39471" s="77"/>
    </row>
    <row r="39472" spans="16:30" ht="4.5" customHeight="1" x14ac:dyDescent="0.2">
      <c r="P39472" s="75"/>
      <c r="Q39472" s="75"/>
      <c r="W39472" s="75"/>
      <c r="AD39472" s="77"/>
    </row>
    <row r="39473" spans="16:30" ht="4.5" customHeight="1" x14ac:dyDescent="0.2">
      <c r="P39473" s="75"/>
      <c r="Q39473" s="75"/>
      <c r="W39473" s="75"/>
      <c r="AD39473" s="77"/>
    </row>
    <row r="39474" spans="16:30" ht="4.5" customHeight="1" x14ac:dyDescent="0.2">
      <c r="P39474" s="75"/>
      <c r="Q39474" s="75"/>
      <c r="W39474" s="75"/>
      <c r="AD39474" s="77"/>
    </row>
    <row r="39475" spans="16:30" ht="4.5" customHeight="1" x14ac:dyDescent="0.2">
      <c r="P39475" s="75"/>
      <c r="Q39475" s="75"/>
      <c r="W39475" s="75"/>
      <c r="AD39475" s="77"/>
    </row>
    <row r="39476" spans="16:30" ht="4.5" customHeight="1" x14ac:dyDescent="0.2">
      <c r="P39476" s="75"/>
      <c r="Q39476" s="75"/>
      <c r="W39476" s="75"/>
      <c r="AD39476" s="77"/>
    </row>
    <row r="39477" spans="16:30" ht="4.5" customHeight="1" x14ac:dyDescent="0.2">
      <c r="P39477" s="75"/>
      <c r="Q39477" s="75"/>
      <c r="W39477" s="75"/>
      <c r="AD39477" s="77"/>
    </row>
    <row r="39478" spans="16:30" ht="4.5" customHeight="1" x14ac:dyDescent="0.2">
      <c r="P39478" s="75"/>
      <c r="Q39478" s="75"/>
      <c r="W39478" s="75"/>
      <c r="AD39478" s="77"/>
    </row>
    <row r="39479" spans="16:30" ht="4.5" customHeight="1" x14ac:dyDescent="0.2">
      <c r="P39479" s="75"/>
      <c r="Q39479" s="75"/>
      <c r="W39479" s="75"/>
      <c r="AD39479" s="77"/>
    </row>
    <row r="39480" spans="16:30" ht="4.5" customHeight="1" x14ac:dyDescent="0.2">
      <c r="P39480" s="75"/>
      <c r="Q39480" s="75"/>
      <c r="W39480" s="75"/>
      <c r="AD39480" s="77"/>
    </row>
    <row r="39481" spans="16:30" ht="4.5" customHeight="1" x14ac:dyDescent="0.2">
      <c r="P39481" s="75"/>
      <c r="Q39481" s="75"/>
      <c r="W39481" s="75"/>
      <c r="AD39481" s="77"/>
    </row>
    <row r="39482" spans="16:30" ht="4.5" customHeight="1" x14ac:dyDescent="0.2">
      <c r="P39482" s="75"/>
      <c r="Q39482" s="75"/>
      <c r="W39482" s="75"/>
      <c r="AD39482" s="77"/>
    </row>
    <row r="39483" spans="16:30" ht="4.5" customHeight="1" x14ac:dyDescent="0.2">
      <c r="P39483" s="75"/>
      <c r="Q39483" s="75"/>
      <c r="W39483" s="75"/>
      <c r="AD39483" s="77"/>
    </row>
    <row r="39484" spans="16:30" ht="4.5" customHeight="1" x14ac:dyDescent="0.2">
      <c r="P39484" s="75"/>
      <c r="Q39484" s="75"/>
      <c r="W39484" s="75"/>
      <c r="AD39484" s="77"/>
    </row>
    <row r="39485" spans="16:30" ht="4.5" customHeight="1" x14ac:dyDescent="0.2">
      <c r="P39485" s="75"/>
      <c r="Q39485" s="75"/>
      <c r="W39485" s="75"/>
      <c r="AD39485" s="77"/>
    </row>
    <row r="39486" spans="16:30" ht="4.5" customHeight="1" x14ac:dyDescent="0.2">
      <c r="P39486" s="75"/>
      <c r="Q39486" s="75"/>
      <c r="W39486" s="75"/>
      <c r="AD39486" s="77"/>
    </row>
    <row r="39487" spans="16:30" ht="4.5" customHeight="1" x14ac:dyDescent="0.2">
      <c r="P39487" s="75"/>
      <c r="Q39487" s="75"/>
      <c r="W39487" s="75"/>
      <c r="AD39487" s="77"/>
    </row>
    <row r="39488" spans="16:30" ht="4.5" customHeight="1" x14ac:dyDescent="0.2">
      <c r="P39488" s="75"/>
      <c r="Q39488" s="75"/>
      <c r="W39488" s="75"/>
      <c r="AD39488" s="77"/>
    </row>
    <row r="39489" spans="16:30" ht="4.5" customHeight="1" x14ac:dyDescent="0.2">
      <c r="P39489" s="75"/>
      <c r="Q39489" s="75"/>
      <c r="W39489" s="75"/>
      <c r="AD39489" s="77"/>
    </row>
    <row r="39490" spans="16:30" ht="4.5" customHeight="1" x14ac:dyDescent="0.2">
      <c r="P39490" s="75"/>
      <c r="Q39490" s="75"/>
      <c r="W39490" s="75"/>
      <c r="AD39490" s="77"/>
    </row>
    <row r="39491" spans="16:30" ht="4.5" customHeight="1" x14ac:dyDescent="0.2">
      <c r="P39491" s="75"/>
      <c r="Q39491" s="75"/>
      <c r="W39491" s="75"/>
      <c r="AD39491" s="77"/>
    </row>
    <row r="39492" spans="16:30" ht="4.5" customHeight="1" x14ac:dyDescent="0.2">
      <c r="P39492" s="75"/>
      <c r="Q39492" s="75"/>
      <c r="W39492" s="75"/>
      <c r="AD39492" s="77"/>
    </row>
    <row r="39493" spans="16:30" ht="4.5" customHeight="1" x14ac:dyDescent="0.2">
      <c r="P39493" s="75"/>
      <c r="Q39493" s="75"/>
      <c r="W39493" s="75"/>
      <c r="AD39493" s="77"/>
    </row>
    <row r="39494" spans="16:30" ht="4.5" customHeight="1" x14ac:dyDescent="0.2">
      <c r="P39494" s="75"/>
      <c r="Q39494" s="75"/>
      <c r="W39494" s="75"/>
      <c r="AD39494" s="77"/>
    </row>
    <row r="39495" spans="16:30" ht="4.5" customHeight="1" x14ac:dyDescent="0.2">
      <c r="P39495" s="75"/>
      <c r="Q39495" s="75"/>
      <c r="W39495" s="75"/>
      <c r="AD39495" s="77"/>
    </row>
    <row r="39496" spans="16:30" ht="4.5" customHeight="1" x14ac:dyDescent="0.2">
      <c r="P39496" s="75"/>
      <c r="Q39496" s="75"/>
      <c r="W39496" s="75"/>
      <c r="AD39496" s="77"/>
    </row>
    <row r="39497" spans="16:30" ht="4.5" customHeight="1" x14ac:dyDescent="0.2">
      <c r="P39497" s="75"/>
      <c r="Q39497" s="75"/>
      <c r="W39497" s="75"/>
      <c r="AD39497" s="77"/>
    </row>
    <row r="39498" spans="16:30" ht="4.5" customHeight="1" x14ac:dyDescent="0.2">
      <c r="P39498" s="75"/>
      <c r="Q39498" s="75"/>
      <c r="W39498" s="75"/>
      <c r="AD39498" s="77"/>
    </row>
    <row r="39499" spans="16:30" ht="4.5" customHeight="1" x14ac:dyDescent="0.2">
      <c r="P39499" s="75"/>
      <c r="Q39499" s="75"/>
      <c r="W39499" s="75"/>
      <c r="AD39499" s="77"/>
    </row>
    <row r="39500" spans="16:30" ht="4.5" customHeight="1" x14ac:dyDescent="0.2">
      <c r="P39500" s="75"/>
      <c r="Q39500" s="75"/>
      <c r="W39500" s="75"/>
      <c r="AD39500" s="77"/>
    </row>
    <row r="39501" spans="16:30" ht="4.5" customHeight="1" x14ac:dyDescent="0.2">
      <c r="P39501" s="75"/>
      <c r="Q39501" s="75"/>
      <c r="W39501" s="75"/>
      <c r="AD39501" s="77"/>
    </row>
    <row r="39502" spans="16:30" ht="4.5" customHeight="1" x14ac:dyDescent="0.2">
      <c r="P39502" s="75"/>
      <c r="Q39502" s="75"/>
      <c r="W39502" s="75"/>
      <c r="AD39502" s="77"/>
    </row>
    <row r="39503" spans="16:30" ht="4.5" customHeight="1" x14ac:dyDescent="0.2">
      <c r="P39503" s="75"/>
      <c r="Q39503" s="75"/>
      <c r="W39503" s="75"/>
      <c r="AD39503" s="77"/>
    </row>
    <row r="39504" spans="16:30" ht="4.5" customHeight="1" x14ac:dyDescent="0.2">
      <c r="P39504" s="75"/>
      <c r="Q39504" s="75"/>
      <c r="W39504" s="75"/>
      <c r="AD39504" s="77"/>
    </row>
    <row r="39505" spans="16:30" ht="4.5" customHeight="1" x14ac:dyDescent="0.2">
      <c r="P39505" s="75"/>
      <c r="Q39505" s="75"/>
      <c r="W39505" s="75"/>
      <c r="AD39505" s="77"/>
    </row>
    <row r="39506" spans="16:30" ht="4.5" customHeight="1" x14ac:dyDescent="0.2">
      <c r="P39506" s="75"/>
      <c r="Q39506" s="75"/>
      <c r="W39506" s="75"/>
      <c r="AD39506" s="77"/>
    </row>
    <row r="39507" spans="16:30" ht="4.5" customHeight="1" x14ac:dyDescent="0.2">
      <c r="P39507" s="75"/>
      <c r="Q39507" s="75"/>
      <c r="W39507" s="75"/>
      <c r="AD39507" s="77"/>
    </row>
    <row r="39508" spans="16:30" ht="4.5" customHeight="1" x14ac:dyDescent="0.2">
      <c r="P39508" s="75"/>
      <c r="Q39508" s="75"/>
      <c r="W39508" s="75"/>
      <c r="AD39508" s="77"/>
    </row>
    <row r="39509" spans="16:30" ht="4.5" customHeight="1" x14ac:dyDescent="0.2">
      <c r="P39509" s="75"/>
      <c r="Q39509" s="75"/>
      <c r="W39509" s="75"/>
      <c r="AD39509" s="77"/>
    </row>
    <row r="39510" spans="16:30" ht="4.5" customHeight="1" x14ac:dyDescent="0.2">
      <c r="P39510" s="75"/>
      <c r="Q39510" s="75"/>
      <c r="W39510" s="75"/>
      <c r="AD39510" s="77"/>
    </row>
    <row r="39511" spans="16:30" ht="4.5" customHeight="1" x14ac:dyDescent="0.2">
      <c r="P39511" s="75"/>
      <c r="Q39511" s="75"/>
      <c r="W39511" s="75"/>
      <c r="AD39511" s="77"/>
    </row>
    <row r="39512" spans="16:30" ht="4.5" customHeight="1" x14ac:dyDescent="0.2">
      <c r="P39512" s="75"/>
      <c r="Q39512" s="75"/>
      <c r="W39512" s="75"/>
      <c r="AD39512" s="77"/>
    </row>
    <row r="39513" spans="16:30" ht="4.5" customHeight="1" x14ac:dyDescent="0.2">
      <c r="P39513" s="75"/>
      <c r="Q39513" s="75"/>
      <c r="W39513" s="75"/>
      <c r="AD39513" s="77"/>
    </row>
    <row r="39514" spans="16:30" ht="4.5" customHeight="1" x14ac:dyDescent="0.2">
      <c r="P39514" s="75"/>
      <c r="Q39514" s="75"/>
      <c r="W39514" s="75"/>
      <c r="AD39514" s="77"/>
    </row>
    <row r="39515" spans="16:30" ht="4.5" customHeight="1" x14ac:dyDescent="0.2">
      <c r="P39515" s="75"/>
      <c r="Q39515" s="75"/>
      <c r="W39515" s="75"/>
      <c r="AD39515" s="77"/>
    </row>
    <row r="39516" spans="16:30" ht="4.5" customHeight="1" x14ac:dyDescent="0.2">
      <c r="P39516" s="75"/>
      <c r="Q39516" s="75"/>
      <c r="W39516" s="75"/>
      <c r="AD39516" s="77"/>
    </row>
    <row r="39517" spans="16:30" ht="4.5" customHeight="1" x14ac:dyDescent="0.2">
      <c r="P39517" s="75"/>
      <c r="Q39517" s="75"/>
      <c r="W39517" s="75"/>
      <c r="AD39517" s="77"/>
    </row>
    <row r="39518" spans="16:30" ht="4.5" customHeight="1" x14ac:dyDescent="0.2">
      <c r="P39518" s="75"/>
      <c r="Q39518" s="75"/>
      <c r="W39518" s="75"/>
      <c r="AD39518" s="77"/>
    </row>
    <row r="39519" spans="16:30" ht="4.5" customHeight="1" x14ac:dyDescent="0.2">
      <c r="P39519" s="75"/>
      <c r="Q39519" s="75"/>
      <c r="W39519" s="75"/>
      <c r="AD39519" s="77"/>
    </row>
    <row r="39520" spans="16:30" ht="4.5" customHeight="1" x14ac:dyDescent="0.2">
      <c r="P39520" s="75"/>
      <c r="Q39520" s="75"/>
      <c r="W39520" s="75"/>
      <c r="AD39520" s="77"/>
    </row>
    <row r="39521" spans="16:30" ht="4.5" customHeight="1" x14ac:dyDescent="0.2">
      <c r="P39521" s="75"/>
      <c r="Q39521" s="75"/>
      <c r="W39521" s="75"/>
      <c r="AD39521" s="77"/>
    </row>
    <row r="39522" spans="16:30" ht="4.5" customHeight="1" x14ac:dyDescent="0.2">
      <c r="P39522" s="75"/>
      <c r="Q39522" s="75"/>
      <c r="W39522" s="75"/>
      <c r="AD39522" s="77"/>
    </row>
    <row r="39523" spans="16:30" ht="4.5" customHeight="1" x14ac:dyDescent="0.2">
      <c r="P39523" s="75"/>
      <c r="Q39523" s="75"/>
      <c r="W39523" s="75"/>
      <c r="AD39523" s="77"/>
    </row>
    <row r="39524" spans="16:30" ht="4.5" customHeight="1" x14ac:dyDescent="0.2">
      <c r="P39524" s="75"/>
      <c r="Q39524" s="75"/>
      <c r="W39524" s="75"/>
      <c r="AD39524" s="77"/>
    </row>
    <row r="39525" spans="16:30" ht="4.5" customHeight="1" x14ac:dyDescent="0.2">
      <c r="P39525" s="75"/>
      <c r="Q39525" s="75"/>
      <c r="W39525" s="75"/>
      <c r="AD39525" s="77"/>
    </row>
    <row r="39526" spans="16:30" ht="4.5" customHeight="1" x14ac:dyDescent="0.2">
      <c r="P39526" s="75"/>
      <c r="Q39526" s="75"/>
      <c r="W39526" s="75"/>
      <c r="AD39526" s="77"/>
    </row>
    <row r="39527" spans="16:30" ht="4.5" customHeight="1" x14ac:dyDescent="0.2">
      <c r="P39527" s="75"/>
      <c r="Q39527" s="75"/>
      <c r="W39527" s="75"/>
      <c r="AD39527" s="77"/>
    </row>
    <row r="39528" spans="16:30" ht="4.5" customHeight="1" x14ac:dyDescent="0.2">
      <c r="P39528" s="75"/>
      <c r="Q39528" s="75"/>
      <c r="W39528" s="75"/>
      <c r="AD39528" s="77"/>
    </row>
    <row r="39529" spans="16:30" ht="4.5" customHeight="1" x14ac:dyDescent="0.2">
      <c r="P39529" s="75"/>
      <c r="Q39529" s="75"/>
      <c r="W39529" s="75"/>
      <c r="AD39529" s="77"/>
    </row>
    <row r="39530" spans="16:30" ht="4.5" customHeight="1" x14ac:dyDescent="0.2">
      <c r="P39530" s="75"/>
      <c r="Q39530" s="75"/>
      <c r="W39530" s="75"/>
      <c r="AD39530" s="77"/>
    </row>
    <row r="39531" spans="16:30" ht="4.5" customHeight="1" x14ac:dyDescent="0.2">
      <c r="P39531" s="75"/>
      <c r="Q39531" s="75"/>
      <c r="W39531" s="75"/>
      <c r="AD39531" s="77"/>
    </row>
    <row r="39532" spans="16:30" ht="4.5" customHeight="1" x14ac:dyDescent="0.2">
      <c r="P39532" s="75"/>
      <c r="Q39532" s="75"/>
      <c r="W39532" s="75"/>
      <c r="AD39532" s="77"/>
    </row>
    <row r="39533" spans="16:30" ht="4.5" customHeight="1" x14ac:dyDescent="0.2">
      <c r="P39533" s="75"/>
      <c r="Q39533" s="75"/>
      <c r="W39533" s="75"/>
      <c r="AD39533" s="77"/>
    </row>
    <row r="39534" spans="16:30" ht="4.5" customHeight="1" x14ac:dyDescent="0.2">
      <c r="P39534" s="75"/>
      <c r="Q39534" s="75"/>
      <c r="W39534" s="75"/>
      <c r="AD39534" s="77"/>
    </row>
    <row r="39535" spans="16:30" ht="4.5" customHeight="1" x14ac:dyDescent="0.2">
      <c r="P39535" s="75"/>
      <c r="Q39535" s="75"/>
      <c r="W39535" s="75"/>
      <c r="AD39535" s="77"/>
    </row>
    <row r="39536" spans="16:30" ht="4.5" customHeight="1" x14ac:dyDescent="0.2">
      <c r="P39536" s="75"/>
      <c r="Q39536" s="75"/>
      <c r="W39536" s="75"/>
      <c r="AD39536" s="77"/>
    </row>
    <row r="39537" spans="16:30" ht="4.5" customHeight="1" x14ac:dyDescent="0.2">
      <c r="P39537" s="75"/>
      <c r="Q39537" s="75"/>
      <c r="W39537" s="75"/>
      <c r="AD39537" s="77"/>
    </row>
    <row r="39538" spans="16:30" ht="4.5" customHeight="1" x14ac:dyDescent="0.2">
      <c r="P39538" s="75"/>
      <c r="Q39538" s="75"/>
      <c r="W39538" s="75"/>
      <c r="AD39538" s="77"/>
    </row>
    <row r="39539" spans="16:30" ht="4.5" customHeight="1" x14ac:dyDescent="0.2">
      <c r="P39539" s="75"/>
      <c r="Q39539" s="75"/>
      <c r="W39539" s="75"/>
      <c r="AD39539" s="77"/>
    </row>
    <row r="39540" spans="16:30" ht="4.5" customHeight="1" x14ac:dyDescent="0.2">
      <c r="P39540" s="75"/>
      <c r="Q39540" s="75"/>
      <c r="W39540" s="75"/>
      <c r="AD39540" s="77"/>
    </row>
    <row r="39541" spans="16:30" ht="4.5" customHeight="1" x14ac:dyDescent="0.2">
      <c r="P39541" s="75"/>
      <c r="Q39541" s="75"/>
      <c r="W39541" s="75"/>
      <c r="AD39541" s="77"/>
    </row>
    <row r="39542" spans="16:30" ht="4.5" customHeight="1" x14ac:dyDescent="0.2">
      <c r="P39542" s="75"/>
      <c r="Q39542" s="75"/>
      <c r="W39542" s="75"/>
      <c r="AD39542" s="77"/>
    </row>
    <row r="39543" spans="16:30" ht="4.5" customHeight="1" x14ac:dyDescent="0.2">
      <c r="P39543" s="75"/>
      <c r="Q39543" s="75"/>
      <c r="W39543" s="75"/>
      <c r="AD39543" s="77"/>
    </row>
    <row r="39544" spans="16:30" ht="4.5" customHeight="1" x14ac:dyDescent="0.2">
      <c r="P39544" s="75"/>
      <c r="Q39544" s="75"/>
      <c r="W39544" s="75"/>
      <c r="AD39544" s="77"/>
    </row>
    <row r="39545" spans="16:30" ht="4.5" customHeight="1" x14ac:dyDescent="0.2">
      <c r="P39545" s="75"/>
      <c r="Q39545" s="75"/>
      <c r="W39545" s="75"/>
      <c r="AD39545" s="77"/>
    </row>
    <row r="39546" spans="16:30" ht="4.5" customHeight="1" x14ac:dyDescent="0.2">
      <c r="P39546" s="75"/>
      <c r="Q39546" s="75"/>
      <c r="W39546" s="75"/>
      <c r="AD39546" s="77"/>
    </row>
    <row r="39547" spans="16:30" ht="4.5" customHeight="1" x14ac:dyDescent="0.2">
      <c r="P39547" s="75"/>
      <c r="Q39547" s="75"/>
      <c r="W39547" s="75"/>
      <c r="AD39547" s="77"/>
    </row>
    <row r="39548" spans="16:30" ht="4.5" customHeight="1" x14ac:dyDescent="0.2">
      <c r="P39548" s="75"/>
      <c r="Q39548" s="75"/>
      <c r="W39548" s="75"/>
      <c r="AD39548" s="77"/>
    </row>
    <row r="39549" spans="16:30" ht="4.5" customHeight="1" x14ac:dyDescent="0.2">
      <c r="P39549" s="75"/>
      <c r="Q39549" s="75"/>
      <c r="W39549" s="75"/>
      <c r="AD39549" s="77"/>
    </row>
    <row r="39550" spans="16:30" ht="4.5" customHeight="1" x14ac:dyDescent="0.2">
      <c r="P39550" s="75"/>
      <c r="Q39550" s="75"/>
      <c r="W39550" s="75"/>
      <c r="AD39550" s="77"/>
    </row>
    <row r="39551" spans="16:30" ht="4.5" customHeight="1" x14ac:dyDescent="0.2">
      <c r="P39551" s="75"/>
      <c r="Q39551" s="75"/>
      <c r="W39551" s="75"/>
      <c r="AD39551" s="77"/>
    </row>
    <row r="39552" spans="16:30" ht="4.5" customHeight="1" x14ac:dyDescent="0.2">
      <c r="P39552" s="75"/>
      <c r="Q39552" s="75"/>
      <c r="W39552" s="75"/>
      <c r="AD39552" s="77"/>
    </row>
    <row r="39553" spans="16:30" ht="4.5" customHeight="1" x14ac:dyDescent="0.2">
      <c r="P39553" s="75"/>
      <c r="Q39553" s="75"/>
      <c r="W39553" s="75"/>
      <c r="AD39553" s="77"/>
    </row>
    <row r="39554" spans="16:30" ht="4.5" customHeight="1" x14ac:dyDescent="0.2">
      <c r="P39554" s="75"/>
      <c r="Q39554" s="75"/>
      <c r="W39554" s="75"/>
      <c r="AD39554" s="77"/>
    </row>
    <row r="39555" spans="16:30" ht="4.5" customHeight="1" x14ac:dyDescent="0.2">
      <c r="P39555" s="75"/>
      <c r="Q39555" s="75"/>
      <c r="W39555" s="75"/>
      <c r="AD39555" s="77"/>
    </row>
    <row r="39556" spans="16:30" ht="4.5" customHeight="1" x14ac:dyDescent="0.2">
      <c r="P39556" s="75"/>
      <c r="Q39556" s="75"/>
      <c r="W39556" s="75"/>
      <c r="AD39556" s="77"/>
    </row>
    <row r="39557" spans="16:30" ht="4.5" customHeight="1" x14ac:dyDescent="0.2">
      <c r="P39557" s="75"/>
      <c r="Q39557" s="75"/>
      <c r="W39557" s="75"/>
      <c r="AD39557" s="77"/>
    </row>
    <row r="39558" spans="16:30" ht="4.5" customHeight="1" x14ac:dyDescent="0.2">
      <c r="P39558" s="75"/>
      <c r="Q39558" s="75"/>
      <c r="W39558" s="75"/>
      <c r="AD39558" s="77"/>
    </row>
    <row r="39559" spans="16:30" ht="4.5" customHeight="1" x14ac:dyDescent="0.2">
      <c r="P39559" s="75"/>
      <c r="Q39559" s="75"/>
      <c r="W39559" s="75"/>
      <c r="AD39559" s="77"/>
    </row>
    <row r="39560" spans="16:30" ht="4.5" customHeight="1" x14ac:dyDescent="0.2">
      <c r="P39560" s="75"/>
      <c r="Q39560" s="75"/>
      <c r="W39560" s="75"/>
      <c r="AD39560" s="77"/>
    </row>
    <row r="39561" spans="16:30" ht="4.5" customHeight="1" x14ac:dyDescent="0.2">
      <c r="P39561" s="75"/>
      <c r="Q39561" s="75"/>
      <c r="W39561" s="75"/>
      <c r="AD39561" s="77"/>
    </row>
    <row r="39562" spans="16:30" ht="4.5" customHeight="1" x14ac:dyDescent="0.2">
      <c r="P39562" s="75"/>
      <c r="Q39562" s="75"/>
      <c r="W39562" s="75"/>
      <c r="AD39562" s="77"/>
    </row>
    <row r="39563" spans="16:30" ht="4.5" customHeight="1" x14ac:dyDescent="0.2">
      <c r="P39563" s="75"/>
      <c r="Q39563" s="75"/>
      <c r="W39563" s="75"/>
      <c r="AD39563" s="77"/>
    </row>
    <row r="39564" spans="16:30" ht="4.5" customHeight="1" x14ac:dyDescent="0.2">
      <c r="P39564" s="75"/>
      <c r="Q39564" s="75"/>
      <c r="W39564" s="75"/>
      <c r="AD39564" s="77"/>
    </row>
    <row r="39565" spans="16:30" ht="4.5" customHeight="1" x14ac:dyDescent="0.2">
      <c r="P39565" s="75"/>
      <c r="Q39565" s="75"/>
      <c r="W39565" s="75"/>
      <c r="AD39565" s="77"/>
    </row>
    <row r="39566" spans="16:30" ht="4.5" customHeight="1" x14ac:dyDescent="0.2">
      <c r="P39566" s="75"/>
      <c r="Q39566" s="75"/>
      <c r="W39566" s="75"/>
      <c r="AD39566" s="77"/>
    </row>
    <row r="39567" spans="16:30" ht="4.5" customHeight="1" x14ac:dyDescent="0.2">
      <c r="P39567" s="75"/>
      <c r="Q39567" s="75"/>
      <c r="W39567" s="75"/>
      <c r="AD39567" s="77"/>
    </row>
    <row r="39568" spans="16:30" ht="4.5" customHeight="1" x14ac:dyDescent="0.2">
      <c r="P39568" s="75"/>
      <c r="Q39568" s="75"/>
      <c r="W39568" s="75"/>
      <c r="AD39568" s="77"/>
    </row>
    <row r="39569" spans="16:30" ht="4.5" customHeight="1" x14ac:dyDescent="0.2">
      <c r="P39569" s="75"/>
      <c r="Q39569" s="75"/>
      <c r="W39569" s="75"/>
      <c r="AD39569" s="77"/>
    </row>
    <row r="39570" spans="16:30" ht="4.5" customHeight="1" x14ac:dyDescent="0.2">
      <c r="P39570" s="75"/>
      <c r="Q39570" s="75"/>
      <c r="W39570" s="75"/>
      <c r="AD39570" s="77"/>
    </row>
    <row r="39571" spans="16:30" ht="4.5" customHeight="1" x14ac:dyDescent="0.2">
      <c r="P39571" s="75"/>
      <c r="Q39571" s="75"/>
      <c r="W39571" s="75"/>
      <c r="AD39571" s="77"/>
    </row>
    <row r="39572" spans="16:30" ht="4.5" customHeight="1" x14ac:dyDescent="0.2">
      <c r="P39572" s="75"/>
      <c r="Q39572" s="75"/>
      <c r="W39572" s="75"/>
      <c r="AD39572" s="77"/>
    </row>
    <row r="39573" spans="16:30" ht="4.5" customHeight="1" x14ac:dyDescent="0.2">
      <c r="P39573" s="75"/>
      <c r="Q39573" s="75"/>
      <c r="W39573" s="75"/>
      <c r="AD39573" s="77"/>
    </row>
    <row r="39574" spans="16:30" ht="4.5" customHeight="1" x14ac:dyDescent="0.2">
      <c r="P39574" s="75"/>
      <c r="Q39574" s="75"/>
      <c r="W39574" s="75"/>
      <c r="AD39574" s="77"/>
    </row>
    <row r="39575" spans="16:30" ht="4.5" customHeight="1" x14ac:dyDescent="0.2">
      <c r="P39575" s="75"/>
      <c r="Q39575" s="75"/>
      <c r="W39575" s="75"/>
      <c r="AD39575" s="77"/>
    </row>
    <row r="39576" spans="16:30" ht="4.5" customHeight="1" x14ac:dyDescent="0.2">
      <c r="P39576" s="75"/>
      <c r="Q39576" s="75"/>
      <c r="W39576" s="75"/>
      <c r="AD39576" s="77"/>
    </row>
    <row r="39577" spans="16:30" ht="4.5" customHeight="1" x14ac:dyDescent="0.2">
      <c r="P39577" s="75"/>
      <c r="Q39577" s="75"/>
      <c r="W39577" s="75"/>
      <c r="AD39577" s="77"/>
    </row>
    <row r="39578" spans="16:30" ht="4.5" customHeight="1" x14ac:dyDescent="0.2">
      <c r="P39578" s="75"/>
      <c r="Q39578" s="75"/>
      <c r="W39578" s="75"/>
      <c r="AD39578" s="77"/>
    </row>
    <row r="39579" spans="16:30" ht="4.5" customHeight="1" x14ac:dyDescent="0.2">
      <c r="P39579" s="75"/>
      <c r="Q39579" s="75"/>
      <c r="W39579" s="75"/>
      <c r="AD39579" s="77"/>
    </row>
    <row r="39580" spans="16:30" ht="4.5" customHeight="1" x14ac:dyDescent="0.2">
      <c r="P39580" s="75"/>
      <c r="Q39580" s="75"/>
      <c r="W39580" s="75"/>
      <c r="AD39580" s="77"/>
    </row>
    <row r="39581" spans="16:30" ht="4.5" customHeight="1" x14ac:dyDescent="0.2">
      <c r="P39581" s="75"/>
      <c r="Q39581" s="75"/>
      <c r="W39581" s="75"/>
      <c r="AD39581" s="77"/>
    </row>
    <row r="39582" spans="16:30" ht="4.5" customHeight="1" x14ac:dyDescent="0.2">
      <c r="P39582" s="75"/>
      <c r="Q39582" s="75"/>
      <c r="W39582" s="75"/>
      <c r="AD39582" s="77"/>
    </row>
    <row r="39583" spans="16:30" ht="4.5" customHeight="1" x14ac:dyDescent="0.2">
      <c r="P39583" s="75"/>
      <c r="Q39583" s="75"/>
      <c r="W39583" s="75"/>
      <c r="AD39583" s="77"/>
    </row>
    <row r="39584" spans="16:30" ht="4.5" customHeight="1" x14ac:dyDescent="0.2">
      <c r="P39584" s="75"/>
      <c r="Q39584" s="75"/>
      <c r="W39584" s="75"/>
      <c r="AD39584" s="77"/>
    </row>
    <row r="39585" spans="16:30" ht="4.5" customHeight="1" x14ac:dyDescent="0.2">
      <c r="P39585" s="75"/>
      <c r="Q39585" s="75"/>
      <c r="W39585" s="75"/>
      <c r="AD39585" s="77"/>
    </row>
    <row r="39586" spans="16:30" ht="4.5" customHeight="1" x14ac:dyDescent="0.2">
      <c r="P39586" s="75"/>
      <c r="Q39586" s="75"/>
      <c r="W39586" s="75"/>
      <c r="AD39586" s="77"/>
    </row>
    <row r="39587" spans="16:30" ht="4.5" customHeight="1" x14ac:dyDescent="0.2">
      <c r="P39587" s="75"/>
      <c r="Q39587" s="75"/>
      <c r="W39587" s="75"/>
      <c r="AD39587" s="77"/>
    </row>
    <row r="39588" spans="16:30" ht="4.5" customHeight="1" x14ac:dyDescent="0.2">
      <c r="P39588" s="75"/>
      <c r="Q39588" s="75"/>
      <c r="W39588" s="75"/>
      <c r="AD39588" s="77"/>
    </row>
    <row r="39589" spans="16:30" ht="4.5" customHeight="1" x14ac:dyDescent="0.2">
      <c r="P39589" s="75"/>
      <c r="Q39589" s="75"/>
      <c r="W39589" s="75"/>
      <c r="AD39589" s="77"/>
    </row>
    <row r="39590" spans="16:30" ht="4.5" customHeight="1" x14ac:dyDescent="0.2">
      <c r="P39590" s="75"/>
      <c r="Q39590" s="75"/>
      <c r="W39590" s="75"/>
      <c r="AD39590" s="77"/>
    </row>
    <row r="39591" spans="16:30" ht="4.5" customHeight="1" x14ac:dyDescent="0.2">
      <c r="P39591" s="75"/>
      <c r="Q39591" s="75"/>
      <c r="W39591" s="75"/>
      <c r="AD39591" s="77"/>
    </row>
    <row r="39592" spans="16:30" ht="4.5" customHeight="1" x14ac:dyDescent="0.2">
      <c r="P39592" s="75"/>
      <c r="Q39592" s="75"/>
      <c r="W39592" s="75"/>
      <c r="AD39592" s="77"/>
    </row>
    <row r="39593" spans="16:30" ht="4.5" customHeight="1" x14ac:dyDescent="0.2">
      <c r="P39593" s="75"/>
      <c r="Q39593" s="75"/>
      <c r="W39593" s="75"/>
      <c r="AD39593" s="77"/>
    </row>
    <row r="39594" spans="16:30" ht="4.5" customHeight="1" x14ac:dyDescent="0.2">
      <c r="P39594" s="75"/>
      <c r="Q39594" s="75"/>
      <c r="W39594" s="75"/>
      <c r="AD39594" s="77"/>
    </row>
    <row r="39595" spans="16:30" ht="4.5" customHeight="1" x14ac:dyDescent="0.2">
      <c r="P39595" s="75"/>
      <c r="Q39595" s="75"/>
      <c r="W39595" s="75"/>
      <c r="AD39595" s="77"/>
    </row>
    <row r="39596" spans="16:30" ht="4.5" customHeight="1" x14ac:dyDescent="0.2">
      <c r="P39596" s="75"/>
      <c r="Q39596" s="75"/>
      <c r="W39596" s="75"/>
      <c r="AD39596" s="77"/>
    </row>
    <row r="39597" spans="16:30" ht="4.5" customHeight="1" x14ac:dyDescent="0.2">
      <c r="P39597" s="75"/>
      <c r="Q39597" s="75"/>
      <c r="W39597" s="75"/>
      <c r="AD39597" s="77"/>
    </row>
    <row r="39598" spans="16:30" ht="4.5" customHeight="1" x14ac:dyDescent="0.2">
      <c r="P39598" s="75"/>
      <c r="Q39598" s="75"/>
      <c r="W39598" s="75"/>
      <c r="AD39598" s="77"/>
    </row>
    <row r="39599" spans="16:30" ht="4.5" customHeight="1" x14ac:dyDescent="0.2">
      <c r="P39599" s="75"/>
      <c r="Q39599" s="75"/>
      <c r="W39599" s="75"/>
      <c r="AD39599" s="77"/>
    </row>
    <row r="39600" spans="16:30" ht="4.5" customHeight="1" x14ac:dyDescent="0.2">
      <c r="P39600" s="75"/>
      <c r="Q39600" s="75"/>
      <c r="W39600" s="75"/>
      <c r="AD39600" s="77"/>
    </row>
    <row r="39601" spans="16:30" ht="4.5" customHeight="1" x14ac:dyDescent="0.2">
      <c r="P39601" s="75"/>
      <c r="Q39601" s="75"/>
      <c r="W39601" s="75"/>
      <c r="AD39601" s="77"/>
    </row>
    <row r="39602" spans="16:30" ht="4.5" customHeight="1" x14ac:dyDescent="0.2">
      <c r="P39602" s="75"/>
      <c r="Q39602" s="75"/>
      <c r="W39602" s="75"/>
      <c r="AD39602" s="77"/>
    </row>
    <row r="39603" spans="16:30" ht="4.5" customHeight="1" x14ac:dyDescent="0.2">
      <c r="P39603" s="75"/>
      <c r="Q39603" s="75"/>
      <c r="W39603" s="75"/>
      <c r="AD39603" s="77"/>
    </row>
    <row r="39604" spans="16:30" ht="4.5" customHeight="1" x14ac:dyDescent="0.2">
      <c r="P39604" s="75"/>
      <c r="Q39604" s="75"/>
      <c r="W39604" s="75"/>
      <c r="AD39604" s="77"/>
    </row>
    <row r="39605" spans="16:30" ht="4.5" customHeight="1" x14ac:dyDescent="0.2">
      <c r="P39605" s="75"/>
      <c r="Q39605" s="75"/>
      <c r="W39605" s="75"/>
      <c r="AD39605" s="77"/>
    </row>
    <row r="39606" spans="16:30" ht="4.5" customHeight="1" x14ac:dyDescent="0.2">
      <c r="P39606" s="75"/>
      <c r="Q39606" s="75"/>
      <c r="W39606" s="75"/>
      <c r="AD39606" s="77"/>
    </row>
    <row r="39607" spans="16:30" ht="4.5" customHeight="1" x14ac:dyDescent="0.2">
      <c r="P39607" s="75"/>
      <c r="Q39607" s="75"/>
      <c r="W39607" s="75"/>
      <c r="AD39607" s="77"/>
    </row>
    <row r="39608" spans="16:30" ht="4.5" customHeight="1" x14ac:dyDescent="0.2">
      <c r="P39608" s="75"/>
      <c r="Q39608" s="75"/>
      <c r="W39608" s="75"/>
      <c r="AD39608" s="77"/>
    </row>
    <row r="39609" spans="16:30" ht="4.5" customHeight="1" x14ac:dyDescent="0.2">
      <c r="P39609" s="75"/>
      <c r="Q39609" s="75"/>
      <c r="W39609" s="75"/>
      <c r="AD39609" s="77"/>
    </row>
    <row r="39610" spans="16:30" ht="4.5" customHeight="1" x14ac:dyDescent="0.2">
      <c r="P39610" s="75"/>
      <c r="Q39610" s="75"/>
      <c r="W39610" s="75"/>
      <c r="AD39610" s="77"/>
    </row>
    <row r="39611" spans="16:30" ht="4.5" customHeight="1" x14ac:dyDescent="0.2">
      <c r="P39611" s="75"/>
      <c r="Q39611" s="75"/>
      <c r="W39611" s="75"/>
      <c r="AD39611" s="77"/>
    </row>
    <row r="39612" spans="16:30" ht="4.5" customHeight="1" x14ac:dyDescent="0.2">
      <c r="P39612" s="75"/>
      <c r="Q39612" s="75"/>
      <c r="W39612" s="75"/>
      <c r="AD39612" s="77"/>
    </row>
    <row r="39613" spans="16:30" ht="4.5" customHeight="1" x14ac:dyDescent="0.2">
      <c r="P39613" s="75"/>
      <c r="Q39613" s="75"/>
      <c r="W39613" s="75"/>
      <c r="AD39613" s="77"/>
    </row>
    <row r="39614" spans="16:30" ht="4.5" customHeight="1" x14ac:dyDescent="0.2">
      <c r="P39614" s="75"/>
      <c r="Q39614" s="75"/>
      <c r="W39614" s="75"/>
      <c r="AD39614" s="77"/>
    </row>
    <row r="39615" spans="16:30" ht="4.5" customHeight="1" x14ac:dyDescent="0.2">
      <c r="P39615" s="75"/>
      <c r="Q39615" s="75"/>
      <c r="W39615" s="75"/>
      <c r="AD39615" s="77"/>
    </row>
    <row r="39616" spans="16:30" ht="4.5" customHeight="1" x14ac:dyDescent="0.2">
      <c r="P39616" s="75"/>
      <c r="Q39616" s="75"/>
      <c r="W39616" s="75"/>
      <c r="AD39616" s="77"/>
    </row>
    <row r="39617" spans="16:30" ht="4.5" customHeight="1" x14ac:dyDescent="0.2">
      <c r="P39617" s="75"/>
      <c r="Q39617" s="75"/>
      <c r="W39617" s="75"/>
      <c r="AD39617" s="77"/>
    </row>
    <row r="39618" spans="16:30" ht="4.5" customHeight="1" x14ac:dyDescent="0.2">
      <c r="P39618" s="75"/>
      <c r="Q39618" s="75"/>
      <c r="W39618" s="75"/>
      <c r="AD39618" s="77"/>
    </row>
    <row r="39619" spans="16:30" ht="4.5" customHeight="1" x14ac:dyDescent="0.2">
      <c r="P39619" s="75"/>
      <c r="Q39619" s="75"/>
      <c r="W39619" s="75"/>
      <c r="AD39619" s="77"/>
    </row>
    <row r="39620" spans="16:30" ht="4.5" customHeight="1" x14ac:dyDescent="0.2">
      <c r="P39620" s="75"/>
      <c r="Q39620" s="75"/>
      <c r="W39620" s="75"/>
      <c r="AD39620" s="77"/>
    </row>
    <row r="39621" spans="16:30" ht="4.5" customHeight="1" x14ac:dyDescent="0.2">
      <c r="P39621" s="75"/>
      <c r="Q39621" s="75"/>
      <c r="W39621" s="75"/>
      <c r="AD39621" s="77"/>
    </row>
    <row r="39622" spans="16:30" ht="4.5" customHeight="1" x14ac:dyDescent="0.2">
      <c r="P39622" s="75"/>
      <c r="Q39622" s="75"/>
      <c r="W39622" s="75"/>
      <c r="AD39622" s="77"/>
    </row>
    <row r="39623" spans="16:30" ht="4.5" customHeight="1" x14ac:dyDescent="0.2">
      <c r="P39623" s="75"/>
      <c r="Q39623" s="75"/>
      <c r="W39623" s="75"/>
      <c r="AD39623" s="77"/>
    </row>
    <row r="39624" spans="16:30" ht="4.5" customHeight="1" x14ac:dyDescent="0.2">
      <c r="P39624" s="75"/>
      <c r="Q39624" s="75"/>
      <c r="W39624" s="75"/>
      <c r="AD39624" s="77"/>
    </row>
    <row r="39625" spans="16:30" ht="4.5" customHeight="1" x14ac:dyDescent="0.2">
      <c r="P39625" s="75"/>
      <c r="Q39625" s="75"/>
      <c r="W39625" s="75"/>
      <c r="AD39625" s="77"/>
    </row>
    <row r="39626" spans="16:30" ht="4.5" customHeight="1" x14ac:dyDescent="0.2">
      <c r="P39626" s="75"/>
      <c r="Q39626" s="75"/>
      <c r="W39626" s="75"/>
      <c r="AD39626" s="77"/>
    </row>
    <row r="39627" spans="16:30" ht="4.5" customHeight="1" x14ac:dyDescent="0.2">
      <c r="P39627" s="75"/>
      <c r="Q39627" s="75"/>
      <c r="W39627" s="75"/>
      <c r="AD39627" s="77"/>
    </row>
    <row r="39628" spans="16:30" ht="4.5" customHeight="1" x14ac:dyDescent="0.2">
      <c r="P39628" s="75"/>
      <c r="Q39628" s="75"/>
      <c r="W39628" s="75"/>
      <c r="AD39628" s="77"/>
    </row>
    <row r="39629" spans="16:30" ht="4.5" customHeight="1" x14ac:dyDescent="0.2">
      <c r="P39629" s="75"/>
      <c r="Q39629" s="75"/>
      <c r="W39629" s="75"/>
      <c r="AD39629" s="77"/>
    </row>
    <row r="39630" spans="16:30" ht="4.5" customHeight="1" x14ac:dyDescent="0.2">
      <c r="P39630" s="75"/>
      <c r="Q39630" s="75"/>
      <c r="W39630" s="75"/>
      <c r="AD39630" s="77"/>
    </row>
    <row r="39631" spans="16:30" ht="4.5" customHeight="1" x14ac:dyDescent="0.2">
      <c r="P39631" s="75"/>
      <c r="Q39631" s="75"/>
      <c r="W39631" s="75"/>
      <c r="AD39631" s="77"/>
    </row>
    <row r="39632" spans="16:30" ht="4.5" customHeight="1" x14ac:dyDescent="0.2">
      <c r="P39632" s="75"/>
      <c r="Q39632" s="75"/>
      <c r="W39632" s="75"/>
      <c r="AD39632" s="77"/>
    </row>
    <row r="39633" spans="16:30" ht="4.5" customHeight="1" x14ac:dyDescent="0.2">
      <c r="P39633" s="75"/>
      <c r="Q39633" s="75"/>
      <c r="W39633" s="75"/>
      <c r="AD39633" s="77"/>
    </row>
    <row r="39634" spans="16:30" ht="4.5" customHeight="1" x14ac:dyDescent="0.2">
      <c r="P39634" s="75"/>
      <c r="Q39634" s="75"/>
      <c r="W39634" s="75"/>
      <c r="AD39634" s="77"/>
    </row>
    <row r="39635" spans="16:30" ht="4.5" customHeight="1" x14ac:dyDescent="0.2">
      <c r="P39635" s="75"/>
      <c r="Q39635" s="75"/>
      <c r="W39635" s="75"/>
      <c r="AD39635" s="77"/>
    </row>
    <row r="39636" spans="16:30" ht="4.5" customHeight="1" x14ac:dyDescent="0.2">
      <c r="P39636" s="75"/>
      <c r="Q39636" s="75"/>
      <c r="W39636" s="75"/>
      <c r="AD39636" s="77"/>
    </row>
    <row r="39637" spans="16:30" ht="4.5" customHeight="1" x14ac:dyDescent="0.2">
      <c r="P39637" s="75"/>
      <c r="Q39637" s="75"/>
      <c r="W39637" s="75"/>
      <c r="AD39637" s="77"/>
    </row>
    <row r="39638" spans="16:30" ht="4.5" customHeight="1" x14ac:dyDescent="0.2">
      <c r="P39638" s="75"/>
      <c r="Q39638" s="75"/>
      <c r="W39638" s="75"/>
      <c r="AD39638" s="77"/>
    </row>
    <row r="39639" spans="16:30" ht="4.5" customHeight="1" x14ac:dyDescent="0.2">
      <c r="P39639" s="75"/>
      <c r="Q39639" s="75"/>
      <c r="W39639" s="75"/>
      <c r="AD39639" s="77"/>
    </row>
    <row r="39640" spans="16:30" ht="4.5" customHeight="1" x14ac:dyDescent="0.2">
      <c r="P39640" s="75"/>
      <c r="Q39640" s="75"/>
      <c r="W39640" s="75"/>
      <c r="AD39640" s="77"/>
    </row>
    <row r="39641" spans="16:30" ht="4.5" customHeight="1" x14ac:dyDescent="0.2">
      <c r="P39641" s="75"/>
      <c r="Q39641" s="75"/>
      <c r="W39641" s="75"/>
      <c r="AD39641" s="77"/>
    </row>
    <row r="39642" spans="16:30" ht="4.5" customHeight="1" x14ac:dyDescent="0.2">
      <c r="P39642" s="75"/>
      <c r="Q39642" s="75"/>
      <c r="W39642" s="75"/>
      <c r="AD39642" s="77"/>
    </row>
    <row r="39643" spans="16:30" ht="4.5" customHeight="1" x14ac:dyDescent="0.2">
      <c r="P39643" s="75"/>
      <c r="Q39643" s="75"/>
      <c r="W39643" s="75"/>
      <c r="AD39643" s="77"/>
    </row>
    <row r="39644" spans="16:30" ht="4.5" customHeight="1" x14ac:dyDescent="0.2">
      <c r="P39644" s="75"/>
      <c r="Q39644" s="75"/>
      <c r="W39644" s="75"/>
      <c r="AD39644" s="77"/>
    </row>
    <row r="39645" spans="16:30" ht="4.5" customHeight="1" x14ac:dyDescent="0.2">
      <c r="P39645" s="75"/>
      <c r="Q39645" s="75"/>
      <c r="W39645" s="75"/>
      <c r="AD39645" s="77"/>
    </row>
    <row r="39646" spans="16:30" ht="4.5" customHeight="1" x14ac:dyDescent="0.2">
      <c r="P39646" s="75"/>
      <c r="Q39646" s="75"/>
      <c r="W39646" s="75"/>
      <c r="AD39646" s="77"/>
    </row>
    <row r="39647" spans="16:30" ht="4.5" customHeight="1" x14ac:dyDescent="0.2">
      <c r="P39647" s="75"/>
      <c r="Q39647" s="75"/>
      <c r="W39647" s="75"/>
      <c r="AD39647" s="77"/>
    </row>
    <row r="39648" spans="16:30" ht="4.5" customHeight="1" x14ac:dyDescent="0.2">
      <c r="P39648" s="75"/>
      <c r="Q39648" s="75"/>
      <c r="W39648" s="75"/>
      <c r="AD39648" s="77"/>
    </row>
    <row r="39649" spans="16:30" ht="4.5" customHeight="1" x14ac:dyDescent="0.2">
      <c r="P39649" s="75"/>
      <c r="Q39649" s="75"/>
      <c r="W39649" s="75"/>
      <c r="AD39649" s="77"/>
    </row>
    <row r="39650" spans="16:30" ht="4.5" customHeight="1" x14ac:dyDescent="0.2">
      <c r="P39650" s="75"/>
      <c r="Q39650" s="75"/>
      <c r="W39650" s="75"/>
      <c r="AD39650" s="77"/>
    </row>
    <row r="39651" spans="16:30" ht="4.5" customHeight="1" x14ac:dyDescent="0.2">
      <c r="P39651" s="75"/>
      <c r="Q39651" s="75"/>
      <c r="W39651" s="75"/>
      <c r="AD39651" s="77"/>
    </row>
    <row r="39652" spans="16:30" ht="4.5" customHeight="1" x14ac:dyDescent="0.2">
      <c r="P39652" s="75"/>
      <c r="Q39652" s="75"/>
      <c r="W39652" s="75"/>
      <c r="AD39652" s="77"/>
    </row>
    <row r="39653" spans="16:30" ht="4.5" customHeight="1" x14ac:dyDescent="0.2">
      <c r="P39653" s="75"/>
      <c r="Q39653" s="75"/>
      <c r="W39653" s="75"/>
      <c r="AD39653" s="77"/>
    </row>
    <row r="39654" spans="16:30" ht="4.5" customHeight="1" x14ac:dyDescent="0.2">
      <c r="P39654" s="75"/>
      <c r="Q39654" s="75"/>
      <c r="W39654" s="75"/>
      <c r="AD39654" s="77"/>
    </row>
    <row r="39655" spans="16:30" ht="4.5" customHeight="1" x14ac:dyDescent="0.2">
      <c r="P39655" s="75"/>
      <c r="Q39655" s="75"/>
      <c r="W39655" s="75"/>
      <c r="AD39655" s="77"/>
    </row>
    <row r="39656" spans="16:30" ht="4.5" customHeight="1" x14ac:dyDescent="0.2">
      <c r="P39656" s="75"/>
      <c r="Q39656" s="75"/>
      <c r="W39656" s="75"/>
      <c r="AD39656" s="77"/>
    </row>
    <row r="39657" spans="16:30" ht="4.5" customHeight="1" x14ac:dyDescent="0.2">
      <c r="P39657" s="75"/>
      <c r="Q39657" s="75"/>
      <c r="W39657" s="75"/>
      <c r="AD39657" s="77"/>
    </row>
    <row r="39658" spans="16:30" ht="4.5" customHeight="1" x14ac:dyDescent="0.2">
      <c r="P39658" s="75"/>
      <c r="Q39658" s="75"/>
      <c r="W39658" s="75"/>
      <c r="AD39658" s="77"/>
    </row>
    <row r="39659" spans="16:30" ht="4.5" customHeight="1" x14ac:dyDescent="0.2">
      <c r="P39659" s="75"/>
      <c r="Q39659" s="75"/>
      <c r="W39659" s="75"/>
      <c r="AD39659" s="77"/>
    </row>
    <row r="39660" spans="16:30" ht="4.5" customHeight="1" x14ac:dyDescent="0.2">
      <c r="P39660" s="75"/>
      <c r="Q39660" s="75"/>
      <c r="W39660" s="75"/>
      <c r="AD39660" s="77"/>
    </row>
    <row r="39661" spans="16:30" ht="4.5" customHeight="1" x14ac:dyDescent="0.2">
      <c r="P39661" s="75"/>
      <c r="Q39661" s="75"/>
      <c r="W39661" s="75"/>
      <c r="AD39661" s="77"/>
    </row>
    <row r="39662" spans="16:30" ht="4.5" customHeight="1" x14ac:dyDescent="0.2">
      <c r="P39662" s="75"/>
      <c r="Q39662" s="75"/>
      <c r="W39662" s="75"/>
      <c r="AD39662" s="77"/>
    </row>
    <row r="39663" spans="16:30" ht="4.5" customHeight="1" x14ac:dyDescent="0.2">
      <c r="P39663" s="75"/>
      <c r="Q39663" s="75"/>
      <c r="W39663" s="75"/>
      <c r="AD39663" s="77"/>
    </row>
    <row r="39664" spans="16:30" ht="4.5" customHeight="1" x14ac:dyDescent="0.2">
      <c r="P39664" s="75"/>
      <c r="Q39664" s="75"/>
      <c r="W39664" s="75"/>
      <c r="AD39664" s="77"/>
    </row>
    <row r="39665" spans="16:30" ht="4.5" customHeight="1" x14ac:dyDescent="0.2">
      <c r="P39665" s="75"/>
      <c r="Q39665" s="75"/>
      <c r="W39665" s="75"/>
      <c r="AD39665" s="77"/>
    </row>
    <row r="39666" spans="16:30" ht="4.5" customHeight="1" x14ac:dyDescent="0.2">
      <c r="P39666" s="75"/>
      <c r="Q39666" s="75"/>
      <c r="W39666" s="75"/>
      <c r="AD39666" s="77"/>
    </row>
    <row r="39667" spans="16:30" ht="4.5" customHeight="1" x14ac:dyDescent="0.2">
      <c r="P39667" s="75"/>
      <c r="Q39667" s="75"/>
      <c r="W39667" s="75"/>
      <c r="AD39667" s="77"/>
    </row>
    <row r="39668" spans="16:30" ht="4.5" customHeight="1" x14ac:dyDescent="0.2">
      <c r="P39668" s="75"/>
      <c r="Q39668" s="75"/>
      <c r="W39668" s="75"/>
      <c r="AD39668" s="77"/>
    </row>
    <row r="39669" spans="16:30" ht="4.5" customHeight="1" x14ac:dyDescent="0.2">
      <c r="P39669" s="75"/>
      <c r="Q39669" s="75"/>
      <c r="W39669" s="75"/>
      <c r="AD39669" s="77"/>
    </row>
    <row r="39670" spans="16:30" ht="4.5" customHeight="1" x14ac:dyDescent="0.2">
      <c r="P39670" s="75"/>
      <c r="Q39670" s="75"/>
      <c r="W39670" s="75"/>
      <c r="AD39670" s="77"/>
    </row>
    <row r="39671" spans="16:30" ht="4.5" customHeight="1" x14ac:dyDescent="0.2">
      <c r="P39671" s="75"/>
      <c r="Q39671" s="75"/>
      <c r="W39671" s="75"/>
      <c r="AD39671" s="77"/>
    </row>
    <row r="39672" spans="16:30" ht="4.5" customHeight="1" x14ac:dyDescent="0.2">
      <c r="P39672" s="75"/>
      <c r="Q39672" s="75"/>
      <c r="W39672" s="75"/>
      <c r="AD39672" s="77"/>
    </row>
    <row r="39673" spans="16:30" ht="4.5" customHeight="1" x14ac:dyDescent="0.2">
      <c r="P39673" s="75"/>
      <c r="Q39673" s="75"/>
      <c r="W39673" s="75"/>
      <c r="AD39673" s="77"/>
    </row>
    <row r="39674" spans="16:30" ht="4.5" customHeight="1" x14ac:dyDescent="0.2">
      <c r="P39674" s="75"/>
      <c r="Q39674" s="75"/>
      <c r="W39674" s="75"/>
      <c r="AD39674" s="77"/>
    </row>
    <row r="39675" spans="16:30" ht="4.5" customHeight="1" x14ac:dyDescent="0.2">
      <c r="P39675" s="75"/>
      <c r="Q39675" s="75"/>
      <c r="W39675" s="75"/>
      <c r="AD39675" s="77"/>
    </row>
    <row r="39676" spans="16:30" ht="4.5" customHeight="1" x14ac:dyDescent="0.2">
      <c r="P39676" s="75"/>
      <c r="Q39676" s="75"/>
      <c r="W39676" s="75"/>
      <c r="AD39676" s="77"/>
    </row>
    <row r="39677" spans="16:30" ht="4.5" customHeight="1" x14ac:dyDescent="0.2">
      <c r="P39677" s="75"/>
      <c r="Q39677" s="75"/>
      <c r="W39677" s="75"/>
      <c r="AD39677" s="77"/>
    </row>
    <row r="39678" spans="16:30" ht="4.5" customHeight="1" x14ac:dyDescent="0.2">
      <c r="P39678" s="75"/>
      <c r="Q39678" s="75"/>
      <c r="W39678" s="75"/>
      <c r="AD39678" s="77"/>
    </row>
    <row r="39679" spans="16:30" ht="4.5" customHeight="1" x14ac:dyDescent="0.2">
      <c r="P39679" s="75"/>
      <c r="Q39679" s="75"/>
      <c r="W39679" s="75"/>
      <c r="AD39679" s="77"/>
    </row>
    <row r="39680" spans="16:30" ht="4.5" customHeight="1" x14ac:dyDescent="0.2">
      <c r="P39680" s="75"/>
      <c r="Q39680" s="75"/>
      <c r="W39680" s="75"/>
      <c r="AD39680" s="77"/>
    </row>
    <row r="39681" spans="16:30" ht="4.5" customHeight="1" x14ac:dyDescent="0.2">
      <c r="P39681" s="75"/>
      <c r="Q39681" s="75"/>
      <c r="W39681" s="75"/>
      <c r="AD39681" s="77"/>
    </row>
    <row r="39682" spans="16:30" ht="4.5" customHeight="1" x14ac:dyDescent="0.2">
      <c r="P39682" s="75"/>
      <c r="Q39682" s="75"/>
      <c r="W39682" s="75"/>
      <c r="AD39682" s="77"/>
    </row>
    <row r="39683" spans="16:30" ht="4.5" customHeight="1" x14ac:dyDescent="0.2">
      <c r="P39683" s="75"/>
      <c r="Q39683" s="75"/>
      <c r="W39683" s="75"/>
      <c r="AD39683" s="77"/>
    </row>
    <row r="39684" spans="16:30" ht="4.5" customHeight="1" x14ac:dyDescent="0.2">
      <c r="P39684" s="75"/>
      <c r="Q39684" s="75"/>
      <c r="W39684" s="75"/>
      <c r="AD39684" s="77"/>
    </row>
    <row r="39685" spans="16:30" ht="4.5" customHeight="1" x14ac:dyDescent="0.2">
      <c r="P39685" s="75"/>
      <c r="Q39685" s="75"/>
      <c r="W39685" s="75"/>
      <c r="AD39685" s="77"/>
    </row>
    <row r="39686" spans="16:30" ht="4.5" customHeight="1" x14ac:dyDescent="0.2">
      <c r="P39686" s="75"/>
      <c r="Q39686" s="75"/>
      <c r="W39686" s="75"/>
      <c r="AD39686" s="77"/>
    </row>
    <row r="39687" spans="16:30" ht="4.5" customHeight="1" x14ac:dyDescent="0.2">
      <c r="P39687" s="75"/>
      <c r="Q39687" s="75"/>
      <c r="W39687" s="75"/>
      <c r="AD39687" s="77"/>
    </row>
    <row r="39688" spans="16:30" ht="4.5" customHeight="1" x14ac:dyDescent="0.2">
      <c r="P39688" s="75"/>
      <c r="Q39688" s="75"/>
      <c r="W39688" s="75"/>
      <c r="AD39688" s="77"/>
    </row>
    <row r="39689" spans="16:30" ht="4.5" customHeight="1" x14ac:dyDescent="0.2">
      <c r="P39689" s="75"/>
      <c r="Q39689" s="75"/>
      <c r="W39689" s="75"/>
      <c r="AD39689" s="77"/>
    </row>
    <row r="39690" spans="16:30" ht="4.5" customHeight="1" x14ac:dyDescent="0.2">
      <c r="P39690" s="75"/>
      <c r="Q39690" s="75"/>
      <c r="W39690" s="75"/>
      <c r="AD39690" s="77"/>
    </row>
    <row r="39691" spans="16:30" ht="4.5" customHeight="1" x14ac:dyDescent="0.2">
      <c r="P39691" s="75"/>
      <c r="Q39691" s="75"/>
      <c r="W39691" s="75"/>
      <c r="AD39691" s="77"/>
    </row>
    <row r="39692" spans="16:30" ht="4.5" customHeight="1" x14ac:dyDescent="0.2">
      <c r="P39692" s="75"/>
      <c r="Q39692" s="75"/>
      <c r="W39692" s="75"/>
      <c r="AD39692" s="77"/>
    </row>
    <row r="39693" spans="16:30" ht="4.5" customHeight="1" x14ac:dyDescent="0.2">
      <c r="P39693" s="75"/>
      <c r="Q39693" s="75"/>
      <c r="W39693" s="75"/>
      <c r="AD39693" s="77"/>
    </row>
    <row r="39694" spans="16:30" ht="4.5" customHeight="1" x14ac:dyDescent="0.2">
      <c r="P39694" s="75"/>
      <c r="Q39694" s="75"/>
      <c r="W39694" s="75"/>
      <c r="AD39694" s="77"/>
    </row>
    <row r="39695" spans="16:30" ht="4.5" customHeight="1" x14ac:dyDescent="0.2">
      <c r="P39695" s="75"/>
      <c r="Q39695" s="75"/>
      <c r="W39695" s="75"/>
      <c r="AD39695" s="77"/>
    </row>
    <row r="39696" spans="16:30" ht="4.5" customHeight="1" x14ac:dyDescent="0.2">
      <c r="P39696" s="75"/>
      <c r="Q39696" s="75"/>
      <c r="W39696" s="75"/>
      <c r="AD39696" s="77"/>
    </row>
    <row r="39697" spans="16:30" ht="4.5" customHeight="1" x14ac:dyDescent="0.2">
      <c r="P39697" s="75"/>
      <c r="Q39697" s="75"/>
      <c r="W39697" s="75"/>
      <c r="AD39697" s="77"/>
    </row>
    <row r="39698" spans="16:30" ht="4.5" customHeight="1" x14ac:dyDescent="0.2">
      <c r="P39698" s="75"/>
      <c r="Q39698" s="75"/>
      <c r="W39698" s="75"/>
      <c r="AD39698" s="77"/>
    </row>
    <row r="39699" spans="16:30" ht="4.5" customHeight="1" x14ac:dyDescent="0.2">
      <c r="P39699" s="75"/>
      <c r="Q39699" s="75"/>
      <c r="W39699" s="75"/>
      <c r="AD39699" s="77"/>
    </row>
    <row r="39700" spans="16:30" ht="4.5" customHeight="1" x14ac:dyDescent="0.2">
      <c r="P39700" s="75"/>
      <c r="Q39700" s="75"/>
      <c r="W39700" s="75"/>
      <c r="AD39700" s="77"/>
    </row>
    <row r="39701" spans="16:30" ht="4.5" customHeight="1" x14ac:dyDescent="0.2">
      <c r="P39701" s="75"/>
      <c r="Q39701" s="75"/>
      <c r="W39701" s="75"/>
      <c r="AD39701" s="77"/>
    </row>
    <row r="39702" spans="16:30" ht="4.5" customHeight="1" x14ac:dyDescent="0.2">
      <c r="P39702" s="75"/>
      <c r="Q39702" s="75"/>
      <c r="W39702" s="75"/>
      <c r="AD39702" s="77"/>
    </row>
    <row r="39703" spans="16:30" ht="4.5" customHeight="1" x14ac:dyDescent="0.2">
      <c r="P39703" s="75"/>
      <c r="Q39703" s="75"/>
      <c r="W39703" s="75"/>
      <c r="AD39703" s="77"/>
    </row>
    <row r="39704" spans="16:30" ht="4.5" customHeight="1" x14ac:dyDescent="0.2">
      <c r="P39704" s="75"/>
      <c r="Q39704" s="75"/>
      <c r="W39704" s="75"/>
      <c r="AD39704" s="77"/>
    </row>
    <row r="39705" spans="16:30" ht="4.5" customHeight="1" x14ac:dyDescent="0.2">
      <c r="P39705" s="75"/>
      <c r="Q39705" s="75"/>
      <c r="W39705" s="75"/>
      <c r="AD39705" s="77"/>
    </row>
    <row r="39706" spans="16:30" ht="4.5" customHeight="1" x14ac:dyDescent="0.2">
      <c r="P39706" s="75"/>
      <c r="Q39706" s="75"/>
      <c r="W39706" s="75"/>
      <c r="AD39706" s="77"/>
    </row>
    <row r="39707" spans="16:30" ht="4.5" customHeight="1" x14ac:dyDescent="0.2">
      <c r="P39707" s="75"/>
      <c r="Q39707" s="75"/>
      <c r="W39707" s="75"/>
      <c r="AD39707" s="77"/>
    </row>
    <row r="39708" spans="16:30" ht="4.5" customHeight="1" x14ac:dyDescent="0.2">
      <c r="P39708" s="75"/>
      <c r="Q39708" s="75"/>
      <c r="W39708" s="75"/>
      <c r="AD39708" s="77"/>
    </row>
    <row r="39709" spans="16:30" ht="4.5" customHeight="1" x14ac:dyDescent="0.2">
      <c r="P39709" s="75"/>
      <c r="Q39709" s="75"/>
      <c r="W39709" s="75"/>
      <c r="AD39709" s="77"/>
    </row>
    <row r="39710" spans="16:30" ht="4.5" customHeight="1" x14ac:dyDescent="0.2">
      <c r="P39710" s="75"/>
      <c r="Q39710" s="75"/>
      <c r="W39710" s="75"/>
      <c r="AD39710" s="77"/>
    </row>
    <row r="39711" spans="16:30" ht="4.5" customHeight="1" x14ac:dyDescent="0.2">
      <c r="P39711" s="75"/>
      <c r="Q39711" s="75"/>
      <c r="W39711" s="75"/>
      <c r="AD39711" s="77"/>
    </row>
    <row r="39712" spans="16:30" ht="4.5" customHeight="1" x14ac:dyDescent="0.2">
      <c r="P39712" s="75"/>
      <c r="Q39712" s="75"/>
      <c r="W39712" s="75"/>
      <c r="AD39712" s="77"/>
    </row>
    <row r="39713" spans="16:30" ht="4.5" customHeight="1" x14ac:dyDescent="0.2">
      <c r="P39713" s="75"/>
      <c r="Q39713" s="75"/>
      <c r="W39713" s="75"/>
      <c r="AD39713" s="77"/>
    </row>
    <row r="39714" spans="16:30" ht="4.5" customHeight="1" x14ac:dyDescent="0.2">
      <c r="P39714" s="75"/>
      <c r="Q39714" s="75"/>
      <c r="W39714" s="75"/>
      <c r="AD39714" s="77"/>
    </row>
    <row r="39715" spans="16:30" ht="4.5" customHeight="1" x14ac:dyDescent="0.2">
      <c r="P39715" s="75"/>
      <c r="Q39715" s="75"/>
      <c r="W39715" s="75"/>
      <c r="AD39715" s="77"/>
    </row>
    <row r="39716" spans="16:30" ht="4.5" customHeight="1" x14ac:dyDescent="0.2">
      <c r="P39716" s="75"/>
      <c r="Q39716" s="75"/>
      <c r="W39716" s="75"/>
      <c r="AD39716" s="77"/>
    </row>
    <row r="39717" spans="16:30" ht="4.5" customHeight="1" x14ac:dyDescent="0.2">
      <c r="P39717" s="75"/>
      <c r="Q39717" s="75"/>
      <c r="W39717" s="75"/>
      <c r="AD39717" s="77"/>
    </row>
    <row r="39718" spans="16:30" ht="4.5" customHeight="1" x14ac:dyDescent="0.2">
      <c r="P39718" s="75"/>
      <c r="Q39718" s="75"/>
      <c r="W39718" s="75"/>
      <c r="AD39718" s="77"/>
    </row>
    <row r="39719" spans="16:30" ht="4.5" customHeight="1" x14ac:dyDescent="0.2">
      <c r="P39719" s="75"/>
      <c r="Q39719" s="75"/>
      <c r="W39719" s="75"/>
      <c r="AD39719" s="77"/>
    </row>
    <row r="39720" spans="16:30" ht="4.5" customHeight="1" x14ac:dyDescent="0.2">
      <c r="P39720" s="75"/>
      <c r="Q39720" s="75"/>
      <c r="W39720" s="75"/>
      <c r="AD39720" s="77"/>
    </row>
    <row r="39721" spans="16:30" ht="4.5" customHeight="1" x14ac:dyDescent="0.2">
      <c r="P39721" s="75"/>
      <c r="Q39721" s="75"/>
      <c r="W39721" s="75"/>
      <c r="AD39721" s="77"/>
    </row>
    <row r="39722" spans="16:30" ht="4.5" customHeight="1" x14ac:dyDescent="0.2">
      <c r="P39722" s="75"/>
      <c r="Q39722" s="75"/>
      <c r="W39722" s="75"/>
      <c r="AD39722" s="77"/>
    </row>
    <row r="39723" spans="16:30" ht="4.5" customHeight="1" x14ac:dyDescent="0.2">
      <c r="P39723" s="75"/>
      <c r="Q39723" s="75"/>
      <c r="W39723" s="75"/>
      <c r="AD39723" s="77"/>
    </row>
    <row r="39724" spans="16:30" ht="4.5" customHeight="1" x14ac:dyDescent="0.2">
      <c r="P39724" s="75"/>
      <c r="Q39724" s="75"/>
      <c r="W39724" s="75"/>
      <c r="AD39724" s="77"/>
    </row>
    <row r="39725" spans="16:30" ht="4.5" customHeight="1" x14ac:dyDescent="0.2">
      <c r="P39725" s="75"/>
      <c r="Q39725" s="75"/>
      <c r="W39725" s="75"/>
      <c r="AD39725" s="77"/>
    </row>
    <row r="39726" spans="16:30" ht="4.5" customHeight="1" x14ac:dyDescent="0.2">
      <c r="P39726" s="75"/>
      <c r="Q39726" s="75"/>
      <c r="W39726" s="75"/>
      <c r="AD39726" s="77"/>
    </row>
    <row r="39727" spans="16:30" ht="4.5" customHeight="1" x14ac:dyDescent="0.2">
      <c r="P39727" s="75"/>
      <c r="Q39727" s="75"/>
      <c r="W39727" s="75"/>
      <c r="AD39727" s="77"/>
    </row>
    <row r="39728" spans="16:30" ht="4.5" customHeight="1" x14ac:dyDescent="0.2">
      <c r="P39728" s="75"/>
      <c r="Q39728" s="75"/>
      <c r="W39728" s="75"/>
      <c r="AD39728" s="77"/>
    </row>
    <row r="39729" spans="16:30" ht="4.5" customHeight="1" x14ac:dyDescent="0.2">
      <c r="P39729" s="75"/>
      <c r="Q39729" s="75"/>
      <c r="W39729" s="75"/>
      <c r="AD39729" s="77"/>
    </row>
    <row r="39730" spans="16:30" ht="4.5" customHeight="1" x14ac:dyDescent="0.2">
      <c r="P39730" s="75"/>
      <c r="Q39730" s="75"/>
      <c r="W39730" s="75"/>
      <c r="AD39730" s="77"/>
    </row>
    <row r="39731" spans="16:30" ht="4.5" customHeight="1" x14ac:dyDescent="0.2">
      <c r="P39731" s="75"/>
      <c r="Q39731" s="75"/>
      <c r="W39731" s="75"/>
      <c r="AD39731" s="77"/>
    </row>
    <row r="39732" spans="16:30" ht="4.5" customHeight="1" x14ac:dyDescent="0.2">
      <c r="P39732" s="75"/>
      <c r="Q39732" s="75"/>
      <c r="W39732" s="75"/>
      <c r="AD39732" s="77"/>
    </row>
    <row r="39733" spans="16:30" ht="4.5" customHeight="1" x14ac:dyDescent="0.2">
      <c r="P39733" s="75"/>
      <c r="Q39733" s="75"/>
      <c r="W39733" s="75"/>
      <c r="AD39733" s="77"/>
    </row>
    <row r="39734" spans="16:30" ht="4.5" customHeight="1" x14ac:dyDescent="0.2">
      <c r="P39734" s="75"/>
      <c r="Q39734" s="75"/>
      <c r="W39734" s="75"/>
      <c r="AD39734" s="77"/>
    </row>
    <row r="39735" spans="16:30" ht="4.5" customHeight="1" x14ac:dyDescent="0.2">
      <c r="P39735" s="75"/>
      <c r="Q39735" s="75"/>
      <c r="W39735" s="75"/>
      <c r="AD39735" s="77"/>
    </row>
    <row r="39736" spans="16:30" ht="4.5" customHeight="1" x14ac:dyDescent="0.2">
      <c r="P39736" s="75"/>
      <c r="Q39736" s="75"/>
      <c r="W39736" s="75"/>
      <c r="AD39736" s="77"/>
    </row>
    <row r="39737" spans="16:30" ht="4.5" customHeight="1" x14ac:dyDescent="0.2">
      <c r="P39737" s="75"/>
      <c r="Q39737" s="75"/>
      <c r="W39737" s="75"/>
      <c r="AD39737" s="77"/>
    </row>
    <row r="39738" spans="16:30" ht="4.5" customHeight="1" x14ac:dyDescent="0.2">
      <c r="P39738" s="75"/>
      <c r="Q39738" s="75"/>
      <c r="W39738" s="75"/>
      <c r="AD39738" s="77"/>
    </row>
    <row r="39739" spans="16:30" ht="4.5" customHeight="1" x14ac:dyDescent="0.2">
      <c r="P39739" s="75"/>
      <c r="Q39739" s="75"/>
      <c r="W39739" s="75"/>
      <c r="AD39739" s="77"/>
    </row>
    <row r="39740" spans="16:30" ht="4.5" customHeight="1" x14ac:dyDescent="0.2">
      <c r="P39740" s="75"/>
      <c r="Q39740" s="75"/>
      <c r="W39740" s="75"/>
      <c r="AD39740" s="77"/>
    </row>
    <row r="39741" spans="16:30" ht="4.5" customHeight="1" x14ac:dyDescent="0.2">
      <c r="P39741" s="75"/>
      <c r="Q39741" s="75"/>
      <c r="W39741" s="75"/>
      <c r="AD39741" s="77"/>
    </row>
    <row r="39742" spans="16:30" ht="4.5" customHeight="1" x14ac:dyDescent="0.2">
      <c r="P39742" s="75"/>
      <c r="Q39742" s="75"/>
      <c r="W39742" s="75"/>
      <c r="AD39742" s="77"/>
    </row>
    <row r="39743" spans="16:30" ht="4.5" customHeight="1" x14ac:dyDescent="0.2">
      <c r="P39743" s="75"/>
      <c r="Q39743" s="75"/>
      <c r="W39743" s="75"/>
      <c r="AD39743" s="77"/>
    </row>
    <row r="39744" spans="16:30" ht="4.5" customHeight="1" x14ac:dyDescent="0.2">
      <c r="P39744" s="75"/>
      <c r="Q39744" s="75"/>
      <c r="W39744" s="75"/>
      <c r="AD39744" s="77"/>
    </row>
    <row r="39745" spans="16:30" ht="4.5" customHeight="1" x14ac:dyDescent="0.2">
      <c r="P39745" s="75"/>
      <c r="Q39745" s="75"/>
      <c r="W39745" s="75"/>
      <c r="AD39745" s="77"/>
    </row>
    <row r="39746" spans="16:30" ht="4.5" customHeight="1" x14ac:dyDescent="0.2">
      <c r="P39746" s="75"/>
      <c r="Q39746" s="75"/>
      <c r="W39746" s="75"/>
      <c r="AD39746" s="77"/>
    </row>
    <row r="39747" spans="16:30" ht="4.5" customHeight="1" x14ac:dyDescent="0.2">
      <c r="P39747" s="75"/>
      <c r="Q39747" s="75"/>
      <c r="W39747" s="75"/>
      <c r="AD39747" s="77"/>
    </row>
    <row r="39748" spans="16:30" ht="4.5" customHeight="1" x14ac:dyDescent="0.2">
      <c r="P39748" s="75"/>
      <c r="Q39748" s="75"/>
      <c r="W39748" s="75"/>
      <c r="AD39748" s="77"/>
    </row>
    <row r="39749" spans="16:30" ht="4.5" customHeight="1" x14ac:dyDescent="0.2">
      <c r="P39749" s="75"/>
      <c r="Q39749" s="75"/>
      <c r="W39749" s="75"/>
      <c r="AD39749" s="77"/>
    </row>
    <row r="39750" spans="16:30" ht="4.5" customHeight="1" x14ac:dyDescent="0.2">
      <c r="P39750" s="75"/>
      <c r="Q39750" s="75"/>
      <c r="W39750" s="75"/>
      <c r="AD39750" s="77"/>
    </row>
    <row r="39751" spans="16:30" ht="4.5" customHeight="1" x14ac:dyDescent="0.2">
      <c r="P39751" s="75"/>
      <c r="Q39751" s="75"/>
      <c r="W39751" s="75"/>
      <c r="AD39751" s="77"/>
    </row>
    <row r="39752" spans="16:30" ht="4.5" customHeight="1" x14ac:dyDescent="0.2">
      <c r="P39752" s="75"/>
      <c r="Q39752" s="75"/>
      <c r="W39752" s="75"/>
      <c r="AD39752" s="77"/>
    </row>
    <row r="39753" spans="16:30" ht="4.5" customHeight="1" x14ac:dyDescent="0.2">
      <c r="P39753" s="75"/>
      <c r="Q39753" s="75"/>
      <c r="W39753" s="75"/>
      <c r="AD39753" s="77"/>
    </row>
    <row r="39754" spans="16:30" ht="4.5" customHeight="1" x14ac:dyDescent="0.2">
      <c r="P39754" s="75"/>
      <c r="Q39754" s="75"/>
      <c r="W39754" s="75"/>
      <c r="AD39754" s="77"/>
    </row>
    <row r="39755" spans="16:30" ht="4.5" customHeight="1" x14ac:dyDescent="0.2">
      <c r="P39755" s="75"/>
      <c r="Q39755" s="75"/>
      <c r="W39755" s="75"/>
      <c r="AD39755" s="77"/>
    </row>
    <row r="39756" spans="16:30" ht="4.5" customHeight="1" x14ac:dyDescent="0.2">
      <c r="P39756" s="75"/>
      <c r="Q39756" s="75"/>
      <c r="W39756" s="75"/>
      <c r="AD39756" s="77"/>
    </row>
    <row r="39757" spans="16:30" ht="4.5" customHeight="1" x14ac:dyDescent="0.2">
      <c r="P39757" s="75"/>
      <c r="Q39757" s="75"/>
      <c r="W39757" s="75"/>
      <c r="AD39757" s="77"/>
    </row>
    <row r="39758" spans="16:30" ht="4.5" customHeight="1" x14ac:dyDescent="0.2">
      <c r="P39758" s="75"/>
      <c r="Q39758" s="75"/>
      <c r="W39758" s="75"/>
      <c r="AD39758" s="77"/>
    </row>
    <row r="39759" spans="16:30" ht="4.5" customHeight="1" x14ac:dyDescent="0.2">
      <c r="P39759" s="75"/>
      <c r="Q39759" s="75"/>
      <c r="W39759" s="75"/>
      <c r="AD39759" s="77"/>
    </row>
    <row r="39760" spans="16:30" ht="4.5" customHeight="1" x14ac:dyDescent="0.2">
      <c r="P39760" s="75"/>
      <c r="Q39760" s="75"/>
      <c r="W39760" s="75"/>
      <c r="AD39760" s="77"/>
    </row>
    <row r="39761" spans="16:30" ht="4.5" customHeight="1" x14ac:dyDescent="0.2">
      <c r="P39761" s="75"/>
      <c r="Q39761" s="75"/>
      <c r="W39761" s="75"/>
      <c r="AD39761" s="77"/>
    </row>
    <row r="39762" spans="16:30" ht="4.5" customHeight="1" x14ac:dyDescent="0.2">
      <c r="P39762" s="75"/>
      <c r="Q39762" s="75"/>
      <c r="W39762" s="75"/>
      <c r="AD39762" s="77"/>
    </row>
    <row r="39763" spans="16:30" ht="4.5" customHeight="1" x14ac:dyDescent="0.2">
      <c r="P39763" s="75"/>
      <c r="Q39763" s="75"/>
      <c r="W39763" s="75"/>
      <c r="AD39763" s="77"/>
    </row>
    <row r="39764" spans="16:30" ht="4.5" customHeight="1" x14ac:dyDescent="0.2">
      <c r="P39764" s="75"/>
      <c r="Q39764" s="75"/>
      <c r="W39764" s="75"/>
      <c r="AD39764" s="77"/>
    </row>
    <row r="39765" spans="16:30" ht="4.5" customHeight="1" x14ac:dyDescent="0.2">
      <c r="P39765" s="75"/>
      <c r="Q39765" s="75"/>
      <c r="W39765" s="75"/>
      <c r="AD39765" s="77"/>
    </row>
    <row r="39766" spans="16:30" ht="4.5" customHeight="1" x14ac:dyDescent="0.2">
      <c r="P39766" s="75"/>
      <c r="Q39766" s="75"/>
      <c r="W39766" s="75"/>
      <c r="AD39766" s="77"/>
    </row>
    <row r="39767" spans="16:30" ht="4.5" customHeight="1" x14ac:dyDescent="0.2">
      <c r="P39767" s="75"/>
      <c r="Q39767" s="75"/>
      <c r="W39767" s="75"/>
      <c r="AD39767" s="77"/>
    </row>
    <row r="39768" spans="16:30" ht="4.5" customHeight="1" x14ac:dyDescent="0.2">
      <c r="P39768" s="75"/>
      <c r="Q39768" s="75"/>
      <c r="W39768" s="75"/>
      <c r="AD39768" s="77"/>
    </row>
    <row r="39769" spans="16:30" ht="4.5" customHeight="1" x14ac:dyDescent="0.2">
      <c r="P39769" s="75"/>
      <c r="Q39769" s="75"/>
      <c r="W39769" s="75"/>
      <c r="AD39769" s="77"/>
    </row>
    <row r="39770" spans="16:30" ht="4.5" customHeight="1" x14ac:dyDescent="0.2">
      <c r="P39770" s="75"/>
      <c r="Q39770" s="75"/>
      <c r="W39770" s="75"/>
      <c r="AD39770" s="77"/>
    </row>
    <row r="39771" spans="16:30" ht="4.5" customHeight="1" x14ac:dyDescent="0.2">
      <c r="P39771" s="75"/>
      <c r="Q39771" s="75"/>
      <c r="W39771" s="75"/>
      <c r="AD39771" s="77"/>
    </row>
    <row r="39772" spans="16:30" ht="4.5" customHeight="1" x14ac:dyDescent="0.2">
      <c r="P39772" s="75"/>
      <c r="Q39772" s="75"/>
      <c r="W39772" s="75"/>
      <c r="AD39772" s="77"/>
    </row>
    <row r="39773" spans="16:30" ht="4.5" customHeight="1" x14ac:dyDescent="0.2">
      <c r="P39773" s="75"/>
      <c r="Q39773" s="75"/>
      <c r="W39773" s="75"/>
      <c r="AD39773" s="77"/>
    </row>
    <row r="39774" spans="16:30" ht="4.5" customHeight="1" x14ac:dyDescent="0.2">
      <c r="P39774" s="75"/>
      <c r="Q39774" s="75"/>
      <c r="W39774" s="75"/>
      <c r="AD39774" s="77"/>
    </row>
    <row r="39775" spans="16:30" ht="4.5" customHeight="1" x14ac:dyDescent="0.2">
      <c r="P39775" s="75"/>
      <c r="Q39775" s="75"/>
      <c r="W39775" s="75"/>
      <c r="AD39775" s="77"/>
    </row>
    <row r="39776" spans="16:30" ht="4.5" customHeight="1" x14ac:dyDescent="0.2">
      <c r="P39776" s="75"/>
      <c r="Q39776" s="75"/>
      <c r="W39776" s="75"/>
      <c r="AD39776" s="77"/>
    </row>
    <row r="39777" spans="16:30" ht="4.5" customHeight="1" x14ac:dyDescent="0.2">
      <c r="P39777" s="75"/>
      <c r="Q39777" s="75"/>
      <c r="W39777" s="75"/>
      <c r="AD39777" s="77"/>
    </row>
    <row r="39778" spans="16:30" ht="4.5" customHeight="1" x14ac:dyDescent="0.2">
      <c r="P39778" s="75"/>
      <c r="Q39778" s="75"/>
      <c r="W39778" s="75"/>
      <c r="AD39778" s="77"/>
    </row>
    <row r="39779" spans="16:30" ht="4.5" customHeight="1" x14ac:dyDescent="0.2">
      <c r="P39779" s="75"/>
      <c r="Q39779" s="75"/>
      <c r="W39779" s="75"/>
      <c r="AD39779" s="77"/>
    </row>
    <row r="39780" spans="16:30" ht="4.5" customHeight="1" x14ac:dyDescent="0.2">
      <c r="P39780" s="75"/>
      <c r="Q39780" s="75"/>
      <c r="W39780" s="75"/>
      <c r="AD39780" s="77"/>
    </row>
    <row r="39781" spans="16:30" ht="4.5" customHeight="1" x14ac:dyDescent="0.2">
      <c r="P39781" s="75"/>
      <c r="Q39781" s="75"/>
      <c r="W39781" s="75"/>
      <c r="AD39781" s="77"/>
    </row>
    <row r="39782" spans="16:30" ht="4.5" customHeight="1" x14ac:dyDescent="0.2">
      <c r="P39782" s="75"/>
      <c r="Q39782" s="75"/>
      <c r="W39782" s="75"/>
      <c r="AD39782" s="77"/>
    </row>
    <row r="39783" spans="16:30" ht="4.5" customHeight="1" x14ac:dyDescent="0.2">
      <c r="P39783" s="75"/>
      <c r="Q39783" s="75"/>
      <c r="W39783" s="75"/>
      <c r="AD39783" s="77"/>
    </row>
    <row r="39784" spans="16:30" ht="4.5" customHeight="1" x14ac:dyDescent="0.2">
      <c r="P39784" s="75"/>
      <c r="Q39784" s="75"/>
      <c r="W39784" s="75"/>
      <c r="AD39784" s="77"/>
    </row>
    <row r="39785" spans="16:30" ht="4.5" customHeight="1" x14ac:dyDescent="0.2">
      <c r="P39785" s="75"/>
      <c r="Q39785" s="75"/>
      <c r="W39785" s="75"/>
      <c r="AD39785" s="77"/>
    </row>
    <row r="39786" spans="16:30" ht="4.5" customHeight="1" x14ac:dyDescent="0.2">
      <c r="P39786" s="75"/>
      <c r="Q39786" s="75"/>
      <c r="W39786" s="75"/>
      <c r="AD39786" s="77"/>
    </row>
    <row r="39787" spans="16:30" ht="4.5" customHeight="1" x14ac:dyDescent="0.2">
      <c r="P39787" s="75"/>
      <c r="Q39787" s="75"/>
      <c r="W39787" s="75"/>
      <c r="AD39787" s="77"/>
    </row>
    <row r="39788" spans="16:30" ht="4.5" customHeight="1" x14ac:dyDescent="0.2">
      <c r="P39788" s="75"/>
      <c r="Q39788" s="75"/>
      <c r="W39788" s="75"/>
      <c r="AD39788" s="77"/>
    </row>
    <row r="39789" spans="16:30" ht="4.5" customHeight="1" x14ac:dyDescent="0.2">
      <c r="P39789" s="75"/>
      <c r="Q39789" s="75"/>
      <c r="W39789" s="75"/>
      <c r="AD39789" s="77"/>
    </row>
    <row r="39790" spans="16:30" ht="4.5" customHeight="1" x14ac:dyDescent="0.2">
      <c r="P39790" s="75"/>
      <c r="Q39790" s="75"/>
      <c r="W39790" s="75"/>
      <c r="AD39790" s="77"/>
    </row>
    <row r="39791" spans="16:30" ht="4.5" customHeight="1" x14ac:dyDescent="0.2">
      <c r="P39791" s="75"/>
      <c r="Q39791" s="75"/>
      <c r="W39791" s="75"/>
      <c r="AD39791" s="77"/>
    </row>
    <row r="39792" spans="16:30" ht="4.5" customHeight="1" x14ac:dyDescent="0.2">
      <c r="P39792" s="75"/>
      <c r="Q39792" s="75"/>
      <c r="W39792" s="75"/>
      <c r="AD39792" s="77"/>
    </row>
    <row r="39793" spans="16:30" ht="4.5" customHeight="1" x14ac:dyDescent="0.2">
      <c r="P39793" s="75"/>
      <c r="Q39793" s="75"/>
      <c r="W39793" s="75"/>
      <c r="AD39793" s="77"/>
    </row>
    <row r="39794" spans="16:30" ht="4.5" customHeight="1" x14ac:dyDescent="0.2">
      <c r="P39794" s="75"/>
      <c r="Q39794" s="75"/>
      <c r="W39794" s="75"/>
      <c r="AD39794" s="77"/>
    </row>
    <row r="39795" spans="16:30" ht="4.5" customHeight="1" x14ac:dyDescent="0.2">
      <c r="P39795" s="75"/>
      <c r="Q39795" s="75"/>
      <c r="W39795" s="75"/>
      <c r="AD39795" s="77"/>
    </row>
    <row r="39796" spans="16:30" ht="4.5" customHeight="1" x14ac:dyDescent="0.2">
      <c r="P39796" s="75"/>
      <c r="Q39796" s="75"/>
      <c r="W39796" s="75"/>
      <c r="AD39796" s="77"/>
    </row>
    <row r="39797" spans="16:30" ht="4.5" customHeight="1" x14ac:dyDescent="0.2">
      <c r="P39797" s="75"/>
      <c r="Q39797" s="75"/>
      <c r="W39797" s="75"/>
      <c r="AD39797" s="77"/>
    </row>
    <row r="39798" spans="16:30" ht="4.5" customHeight="1" x14ac:dyDescent="0.2">
      <c r="P39798" s="75"/>
      <c r="Q39798" s="75"/>
      <c r="W39798" s="75"/>
      <c r="AD39798" s="77"/>
    </row>
    <row r="39799" spans="16:30" ht="4.5" customHeight="1" x14ac:dyDescent="0.2">
      <c r="P39799" s="75"/>
      <c r="Q39799" s="75"/>
      <c r="W39799" s="75"/>
      <c r="AD39799" s="77"/>
    </row>
    <row r="39800" spans="16:30" ht="4.5" customHeight="1" x14ac:dyDescent="0.2">
      <c r="P39800" s="75"/>
      <c r="Q39800" s="75"/>
      <c r="W39800" s="75"/>
      <c r="AD39800" s="77"/>
    </row>
    <row r="39801" spans="16:30" ht="4.5" customHeight="1" x14ac:dyDescent="0.2">
      <c r="P39801" s="75"/>
      <c r="Q39801" s="75"/>
      <c r="W39801" s="75"/>
      <c r="AD39801" s="77"/>
    </row>
    <row r="39802" spans="16:30" ht="4.5" customHeight="1" x14ac:dyDescent="0.2">
      <c r="P39802" s="75"/>
      <c r="Q39802" s="75"/>
      <c r="W39802" s="75"/>
      <c r="AD39802" s="77"/>
    </row>
    <row r="39803" spans="16:30" ht="4.5" customHeight="1" x14ac:dyDescent="0.2">
      <c r="P39803" s="75"/>
      <c r="Q39803" s="75"/>
      <c r="W39803" s="75"/>
      <c r="AD39803" s="77"/>
    </row>
    <row r="39804" spans="16:30" ht="4.5" customHeight="1" x14ac:dyDescent="0.2">
      <c r="P39804" s="75"/>
      <c r="Q39804" s="75"/>
      <c r="W39804" s="75"/>
      <c r="AD39804" s="77"/>
    </row>
    <row r="39805" spans="16:30" ht="4.5" customHeight="1" x14ac:dyDescent="0.2">
      <c r="P39805" s="75"/>
      <c r="Q39805" s="75"/>
      <c r="W39805" s="75"/>
      <c r="AD39805" s="77"/>
    </row>
    <row r="39806" spans="16:30" ht="4.5" customHeight="1" x14ac:dyDescent="0.2">
      <c r="P39806" s="75"/>
      <c r="Q39806" s="75"/>
      <c r="W39806" s="75"/>
      <c r="AD39806" s="77"/>
    </row>
    <row r="39807" spans="16:30" ht="4.5" customHeight="1" x14ac:dyDescent="0.2">
      <c r="P39807" s="75"/>
      <c r="Q39807" s="75"/>
      <c r="W39807" s="75"/>
      <c r="AD39807" s="77"/>
    </row>
    <row r="39808" spans="16:30" ht="4.5" customHeight="1" x14ac:dyDescent="0.2">
      <c r="P39808" s="75"/>
      <c r="Q39808" s="75"/>
      <c r="W39808" s="75"/>
      <c r="AD39808" s="77"/>
    </row>
    <row r="39809" spans="16:30" ht="4.5" customHeight="1" x14ac:dyDescent="0.2">
      <c r="P39809" s="75"/>
      <c r="Q39809" s="75"/>
      <c r="W39809" s="75"/>
      <c r="AD39809" s="77"/>
    </row>
    <row r="39810" spans="16:30" ht="4.5" customHeight="1" x14ac:dyDescent="0.2">
      <c r="P39810" s="75"/>
      <c r="Q39810" s="75"/>
      <c r="W39810" s="75"/>
      <c r="AD39810" s="77"/>
    </row>
    <row r="39811" spans="16:30" ht="4.5" customHeight="1" x14ac:dyDescent="0.2">
      <c r="P39811" s="75"/>
      <c r="Q39811" s="75"/>
      <c r="W39811" s="75"/>
      <c r="AD39811" s="77"/>
    </row>
    <row r="39812" spans="16:30" ht="4.5" customHeight="1" x14ac:dyDescent="0.2">
      <c r="P39812" s="75"/>
      <c r="Q39812" s="75"/>
      <c r="W39812" s="75"/>
      <c r="AD39812" s="77"/>
    </row>
    <row r="39813" spans="16:30" ht="4.5" customHeight="1" x14ac:dyDescent="0.2">
      <c r="P39813" s="75"/>
      <c r="Q39813" s="75"/>
      <c r="W39813" s="75"/>
      <c r="AD39813" s="77"/>
    </row>
    <row r="39814" spans="16:30" ht="4.5" customHeight="1" x14ac:dyDescent="0.2">
      <c r="P39814" s="75"/>
      <c r="Q39814" s="75"/>
      <c r="W39814" s="75"/>
      <c r="AD39814" s="77"/>
    </row>
    <row r="39815" spans="16:30" ht="4.5" customHeight="1" x14ac:dyDescent="0.2">
      <c r="P39815" s="75"/>
      <c r="Q39815" s="75"/>
      <c r="W39815" s="75"/>
      <c r="AD39815" s="77"/>
    </row>
    <row r="39816" spans="16:30" ht="4.5" customHeight="1" x14ac:dyDescent="0.2">
      <c r="P39816" s="75"/>
      <c r="Q39816" s="75"/>
      <c r="W39816" s="75"/>
      <c r="AD39816" s="77"/>
    </row>
    <row r="39817" spans="16:30" ht="4.5" customHeight="1" x14ac:dyDescent="0.2">
      <c r="P39817" s="75"/>
      <c r="Q39817" s="75"/>
      <c r="W39817" s="75"/>
      <c r="AD39817" s="77"/>
    </row>
    <row r="39818" spans="16:30" ht="4.5" customHeight="1" x14ac:dyDescent="0.2">
      <c r="P39818" s="75"/>
      <c r="Q39818" s="75"/>
      <c r="W39818" s="75"/>
      <c r="AD39818" s="77"/>
    </row>
    <row r="39819" spans="16:30" ht="4.5" customHeight="1" x14ac:dyDescent="0.2">
      <c r="P39819" s="75"/>
      <c r="Q39819" s="75"/>
      <c r="W39819" s="75"/>
      <c r="AD39819" s="77"/>
    </row>
    <row r="39820" spans="16:30" ht="4.5" customHeight="1" x14ac:dyDescent="0.2">
      <c r="P39820" s="75"/>
      <c r="Q39820" s="75"/>
      <c r="W39820" s="75"/>
      <c r="AD39820" s="77"/>
    </row>
    <row r="39821" spans="16:30" ht="4.5" customHeight="1" x14ac:dyDescent="0.2">
      <c r="P39821" s="75"/>
      <c r="Q39821" s="75"/>
      <c r="W39821" s="75"/>
      <c r="AD39821" s="77"/>
    </row>
    <row r="39822" spans="16:30" ht="4.5" customHeight="1" x14ac:dyDescent="0.2">
      <c r="P39822" s="75"/>
      <c r="Q39822" s="75"/>
      <c r="W39822" s="75"/>
      <c r="AD39822" s="77"/>
    </row>
    <row r="39823" spans="16:30" ht="4.5" customHeight="1" x14ac:dyDescent="0.2">
      <c r="P39823" s="75"/>
      <c r="Q39823" s="75"/>
      <c r="W39823" s="75"/>
      <c r="AD39823" s="77"/>
    </row>
    <row r="39824" spans="16:30" ht="4.5" customHeight="1" x14ac:dyDescent="0.2">
      <c r="P39824" s="75"/>
      <c r="Q39824" s="75"/>
      <c r="W39824" s="75"/>
      <c r="AD39824" s="77"/>
    </row>
    <row r="39825" spans="16:30" ht="4.5" customHeight="1" x14ac:dyDescent="0.2">
      <c r="P39825" s="75"/>
      <c r="Q39825" s="75"/>
      <c r="W39825" s="75"/>
      <c r="AD39825" s="77"/>
    </row>
    <row r="39826" spans="16:30" ht="4.5" customHeight="1" x14ac:dyDescent="0.2">
      <c r="P39826" s="75"/>
      <c r="Q39826" s="75"/>
      <c r="W39826" s="75"/>
      <c r="AD39826" s="77"/>
    </row>
    <row r="39827" spans="16:30" ht="4.5" customHeight="1" x14ac:dyDescent="0.2">
      <c r="P39827" s="75"/>
      <c r="Q39827" s="75"/>
      <c r="W39827" s="75"/>
      <c r="AD39827" s="77"/>
    </row>
    <row r="39828" spans="16:30" ht="4.5" customHeight="1" x14ac:dyDescent="0.2">
      <c r="P39828" s="75"/>
      <c r="Q39828" s="75"/>
      <c r="W39828" s="75"/>
      <c r="AD39828" s="77"/>
    </row>
    <row r="39829" spans="16:30" ht="4.5" customHeight="1" x14ac:dyDescent="0.2">
      <c r="P39829" s="75"/>
      <c r="Q39829" s="75"/>
      <c r="W39829" s="75"/>
      <c r="AD39829" s="77"/>
    </row>
    <row r="39830" spans="16:30" ht="4.5" customHeight="1" x14ac:dyDescent="0.2">
      <c r="P39830" s="75"/>
      <c r="Q39830" s="75"/>
      <c r="W39830" s="75"/>
      <c r="AD39830" s="77"/>
    </row>
    <row r="39831" spans="16:30" ht="4.5" customHeight="1" x14ac:dyDescent="0.2">
      <c r="P39831" s="75"/>
      <c r="Q39831" s="75"/>
      <c r="W39831" s="75"/>
      <c r="AD39831" s="77"/>
    </row>
    <row r="39832" spans="16:30" ht="4.5" customHeight="1" x14ac:dyDescent="0.2">
      <c r="P39832" s="75"/>
      <c r="Q39832" s="75"/>
      <c r="W39832" s="75"/>
      <c r="AD39832" s="77"/>
    </row>
    <row r="39833" spans="16:30" ht="4.5" customHeight="1" x14ac:dyDescent="0.2">
      <c r="P39833" s="75"/>
      <c r="Q39833" s="75"/>
      <c r="W39833" s="75"/>
      <c r="AD39833" s="77"/>
    </row>
    <row r="39834" spans="16:30" ht="4.5" customHeight="1" x14ac:dyDescent="0.2">
      <c r="P39834" s="75"/>
      <c r="Q39834" s="75"/>
      <c r="W39834" s="75"/>
      <c r="AD39834" s="77"/>
    </row>
    <row r="39835" spans="16:30" ht="4.5" customHeight="1" x14ac:dyDescent="0.2">
      <c r="P39835" s="75"/>
      <c r="Q39835" s="75"/>
      <c r="W39835" s="75"/>
      <c r="AD39835" s="77"/>
    </row>
    <row r="39836" spans="16:30" ht="4.5" customHeight="1" x14ac:dyDescent="0.2">
      <c r="P39836" s="75"/>
      <c r="Q39836" s="75"/>
      <c r="W39836" s="75"/>
      <c r="AD39836" s="77"/>
    </row>
    <row r="39837" spans="16:30" ht="4.5" customHeight="1" x14ac:dyDescent="0.2">
      <c r="P39837" s="75"/>
      <c r="Q39837" s="75"/>
      <c r="W39837" s="75"/>
      <c r="AD39837" s="77"/>
    </row>
    <row r="39838" spans="16:30" ht="4.5" customHeight="1" x14ac:dyDescent="0.2">
      <c r="P39838" s="75"/>
      <c r="Q39838" s="75"/>
      <c r="W39838" s="75"/>
      <c r="AD39838" s="77"/>
    </row>
    <row r="39839" spans="16:30" ht="4.5" customHeight="1" x14ac:dyDescent="0.2">
      <c r="P39839" s="75"/>
      <c r="Q39839" s="75"/>
      <c r="W39839" s="75"/>
      <c r="AD39839" s="77"/>
    </row>
    <row r="39840" spans="16:30" ht="4.5" customHeight="1" x14ac:dyDescent="0.2">
      <c r="P39840" s="75"/>
      <c r="Q39840" s="75"/>
      <c r="W39840" s="75"/>
      <c r="AD39840" s="77"/>
    </row>
    <row r="39841" spans="16:30" ht="4.5" customHeight="1" x14ac:dyDescent="0.2">
      <c r="P39841" s="75"/>
      <c r="Q39841" s="75"/>
      <c r="W39841" s="75"/>
      <c r="AD39841" s="77"/>
    </row>
    <row r="39842" spans="16:30" ht="4.5" customHeight="1" x14ac:dyDescent="0.2">
      <c r="P39842" s="75"/>
      <c r="Q39842" s="75"/>
      <c r="W39842" s="75"/>
      <c r="AD39842" s="77"/>
    </row>
    <row r="39843" spans="16:30" ht="4.5" customHeight="1" x14ac:dyDescent="0.2">
      <c r="P39843" s="75"/>
      <c r="Q39843" s="75"/>
      <c r="W39843" s="75"/>
      <c r="AD39843" s="77"/>
    </row>
    <row r="39844" spans="16:30" ht="4.5" customHeight="1" x14ac:dyDescent="0.2">
      <c r="P39844" s="75"/>
      <c r="Q39844" s="75"/>
      <c r="W39844" s="75"/>
      <c r="AD39844" s="77"/>
    </row>
    <row r="39845" spans="16:30" ht="4.5" customHeight="1" x14ac:dyDescent="0.2">
      <c r="P39845" s="75"/>
      <c r="Q39845" s="75"/>
      <c r="W39845" s="75"/>
      <c r="AD39845" s="77"/>
    </row>
    <row r="39846" spans="16:30" ht="4.5" customHeight="1" x14ac:dyDescent="0.2">
      <c r="P39846" s="75"/>
      <c r="Q39846" s="75"/>
      <c r="W39846" s="75"/>
      <c r="AD39846" s="77"/>
    </row>
    <row r="39847" spans="16:30" ht="4.5" customHeight="1" x14ac:dyDescent="0.2">
      <c r="P39847" s="75"/>
      <c r="Q39847" s="75"/>
      <c r="W39847" s="75"/>
      <c r="AD39847" s="77"/>
    </row>
    <row r="39848" spans="16:30" ht="4.5" customHeight="1" x14ac:dyDescent="0.2">
      <c r="P39848" s="75"/>
      <c r="Q39848" s="75"/>
      <c r="W39848" s="75"/>
      <c r="AD39848" s="77"/>
    </row>
    <row r="39849" spans="16:30" ht="4.5" customHeight="1" x14ac:dyDescent="0.2">
      <c r="P39849" s="75"/>
      <c r="Q39849" s="75"/>
      <c r="W39849" s="75"/>
      <c r="AD39849" s="77"/>
    </row>
    <row r="39850" spans="16:30" ht="4.5" customHeight="1" x14ac:dyDescent="0.2">
      <c r="P39850" s="75"/>
      <c r="Q39850" s="75"/>
      <c r="W39850" s="75"/>
      <c r="AD39850" s="77"/>
    </row>
    <row r="39851" spans="16:30" ht="4.5" customHeight="1" x14ac:dyDescent="0.2">
      <c r="P39851" s="75"/>
      <c r="Q39851" s="75"/>
      <c r="W39851" s="75"/>
      <c r="AD39851" s="77"/>
    </row>
    <row r="39852" spans="16:30" ht="4.5" customHeight="1" x14ac:dyDescent="0.2">
      <c r="P39852" s="75"/>
      <c r="Q39852" s="75"/>
      <c r="W39852" s="75"/>
      <c r="AD39852" s="77"/>
    </row>
    <row r="39853" spans="16:30" ht="4.5" customHeight="1" x14ac:dyDescent="0.2">
      <c r="P39853" s="75"/>
      <c r="Q39853" s="75"/>
      <c r="W39853" s="75"/>
      <c r="AD39853" s="77"/>
    </row>
    <row r="39854" spans="16:30" ht="4.5" customHeight="1" x14ac:dyDescent="0.2">
      <c r="P39854" s="75"/>
      <c r="Q39854" s="75"/>
      <c r="W39854" s="75"/>
      <c r="AD39854" s="77"/>
    </row>
    <row r="39855" spans="16:30" ht="4.5" customHeight="1" x14ac:dyDescent="0.2">
      <c r="P39855" s="75"/>
      <c r="Q39855" s="75"/>
      <c r="W39855" s="75"/>
      <c r="AD39855" s="77"/>
    </row>
    <row r="39856" spans="16:30" ht="4.5" customHeight="1" x14ac:dyDescent="0.2">
      <c r="P39856" s="75"/>
      <c r="Q39856" s="75"/>
      <c r="W39856" s="75"/>
      <c r="AD39856" s="77"/>
    </row>
    <row r="39857" spans="16:30" ht="4.5" customHeight="1" x14ac:dyDescent="0.2">
      <c r="P39857" s="75"/>
      <c r="Q39857" s="75"/>
      <c r="W39857" s="75"/>
      <c r="AD39857" s="77"/>
    </row>
    <row r="39858" spans="16:30" ht="4.5" customHeight="1" x14ac:dyDescent="0.2">
      <c r="P39858" s="75"/>
      <c r="Q39858" s="75"/>
      <c r="W39858" s="75"/>
      <c r="AD39858" s="77"/>
    </row>
    <row r="39859" spans="16:30" ht="4.5" customHeight="1" x14ac:dyDescent="0.2">
      <c r="P39859" s="75"/>
      <c r="Q39859" s="75"/>
      <c r="W39859" s="75"/>
      <c r="AD39859" s="77"/>
    </row>
    <row r="39860" spans="16:30" ht="4.5" customHeight="1" x14ac:dyDescent="0.2">
      <c r="P39860" s="75"/>
      <c r="Q39860" s="75"/>
      <c r="W39860" s="75"/>
      <c r="AD39860" s="77"/>
    </row>
    <row r="39861" spans="16:30" ht="4.5" customHeight="1" x14ac:dyDescent="0.2">
      <c r="P39861" s="75"/>
      <c r="Q39861" s="75"/>
      <c r="W39861" s="75"/>
      <c r="AD39861" s="77"/>
    </row>
    <row r="39862" spans="16:30" ht="4.5" customHeight="1" x14ac:dyDescent="0.2">
      <c r="P39862" s="75"/>
      <c r="Q39862" s="75"/>
      <c r="W39862" s="75"/>
      <c r="AD39862" s="77"/>
    </row>
    <row r="39863" spans="16:30" ht="4.5" customHeight="1" x14ac:dyDescent="0.2">
      <c r="P39863" s="75"/>
      <c r="Q39863" s="75"/>
      <c r="W39863" s="75"/>
      <c r="AD39863" s="77"/>
    </row>
    <row r="39864" spans="16:30" ht="4.5" customHeight="1" x14ac:dyDescent="0.2">
      <c r="P39864" s="75"/>
      <c r="Q39864" s="75"/>
      <c r="W39864" s="75"/>
      <c r="AD39864" s="77"/>
    </row>
    <row r="39865" spans="16:30" ht="4.5" customHeight="1" x14ac:dyDescent="0.2">
      <c r="P39865" s="75"/>
      <c r="Q39865" s="75"/>
      <c r="W39865" s="75"/>
      <c r="AD39865" s="77"/>
    </row>
    <row r="39866" spans="16:30" ht="4.5" customHeight="1" x14ac:dyDescent="0.2">
      <c r="P39866" s="75"/>
      <c r="Q39866" s="75"/>
      <c r="W39866" s="75"/>
      <c r="AD39866" s="77"/>
    </row>
    <row r="39867" spans="16:30" ht="4.5" customHeight="1" x14ac:dyDescent="0.2">
      <c r="P39867" s="75"/>
      <c r="Q39867" s="75"/>
      <c r="W39867" s="75"/>
      <c r="AD39867" s="77"/>
    </row>
    <row r="39868" spans="16:30" ht="4.5" customHeight="1" x14ac:dyDescent="0.2">
      <c r="P39868" s="75"/>
      <c r="Q39868" s="75"/>
      <c r="W39868" s="75"/>
      <c r="AD39868" s="77"/>
    </row>
    <row r="39869" spans="16:30" ht="4.5" customHeight="1" x14ac:dyDescent="0.2">
      <c r="P39869" s="75"/>
      <c r="Q39869" s="75"/>
      <c r="W39869" s="75"/>
      <c r="AD39869" s="77"/>
    </row>
    <row r="39870" spans="16:30" ht="4.5" customHeight="1" x14ac:dyDescent="0.2">
      <c r="P39870" s="75"/>
      <c r="Q39870" s="75"/>
      <c r="W39870" s="75"/>
      <c r="AD39870" s="77"/>
    </row>
    <row r="39871" spans="16:30" ht="4.5" customHeight="1" x14ac:dyDescent="0.2">
      <c r="P39871" s="75"/>
      <c r="Q39871" s="75"/>
      <c r="W39871" s="75"/>
      <c r="AD39871" s="77"/>
    </row>
    <row r="39872" spans="16:30" ht="4.5" customHeight="1" x14ac:dyDescent="0.2">
      <c r="P39872" s="75"/>
      <c r="Q39872" s="75"/>
      <c r="W39872" s="75"/>
      <c r="AD39872" s="77"/>
    </row>
    <row r="39873" spans="16:30" ht="4.5" customHeight="1" x14ac:dyDescent="0.2">
      <c r="P39873" s="75"/>
      <c r="Q39873" s="75"/>
      <c r="W39873" s="75"/>
      <c r="AD39873" s="77"/>
    </row>
    <row r="39874" spans="16:30" ht="4.5" customHeight="1" x14ac:dyDescent="0.2">
      <c r="P39874" s="75"/>
      <c r="Q39874" s="75"/>
      <c r="W39874" s="75"/>
      <c r="AD39874" s="77"/>
    </row>
    <row r="39875" spans="16:30" ht="4.5" customHeight="1" x14ac:dyDescent="0.2">
      <c r="P39875" s="75"/>
      <c r="Q39875" s="75"/>
      <c r="W39875" s="75"/>
      <c r="AD39875" s="77"/>
    </row>
    <row r="39876" spans="16:30" ht="4.5" customHeight="1" x14ac:dyDescent="0.2">
      <c r="P39876" s="75"/>
      <c r="Q39876" s="75"/>
      <c r="W39876" s="75"/>
      <c r="AD39876" s="77"/>
    </row>
    <row r="39877" spans="16:30" ht="4.5" customHeight="1" x14ac:dyDescent="0.2">
      <c r="P39877" s="75"/>
      <c r="Q39877" s="75"/>
      <c r="W39877" s="75"/>
      <c r="AD39877" s="77"/>
    </row>
    <row r="39878" spans="16:30" ht="4.5" customHeight="1" x14ac:dyDescent="0.2">
      <c r="P39878" s="75"/>
      <c r="Q39878" s="75"/>
      <c r="W39878" s="75"/>
      <c r="AD39878" s="77"/>
    </row>
    <row r="39879" spans="16:30" ht="4.5" customHeight="1" x14ac:dyDescent="0.2">
      <c r="P39879" s="75"/>
      <c r="Q39879" s="75"/>
      <c r="W39879" s="75"/>
      <c r="AD39879" s="77"/>
    </row>
    <row r="39880" spans="16:30" ht="4.5" customHeight="1" x14ac:dyDescent="0.2">
      <c r="P39880" s="75"/>
      <c r="Q39880" s="75"/>
      <c r="W39880" s="75"/>
      <c r="AD39880" s="77"/>
    </row>
    <row r="39881" spans="16:30" ht="4.5" customHeight="1" x14ac:dyDescent="0.2">
      <c r="P39881" s="75"/>
      <c r="Q39881" s="75"/>
      <c r="W39881" s="75"/>
      <c r="AD39881" s="77"/>
    </row>
    <row r="39882" spans="16:30" ht="4.5" customHeight="1" x14ac:dyDescent="0.2">
      <c r="P39882" s="75"/>
      <c r="Q39882" s="75"/>
      <c r="W39882" s="75"/>
      <c r="AD39882" s="77"/>
    </row>
    <row r="39883" spans="16:30" ht="4.5" customHeight="1" x14ac:dyDescent="0.2">
      <c r="P39883" s="75"/>
      <c r="Q39883" s="75"/>
      <c r="W39883" s="75"/>
      <c r="AD39883" s="77"/>
    </row>
    <row r="39884" spans="16:30" ht="4.5" customHeight="1" x14ac:dyDescent="0.2">
      <c r="P39884" s="75"/>
      <c r="Q39884" s="75"/>
      <c r="W39884" s="75"/>
      <c r="AD39884" s="77"/>
    </row>
    <row r="39885" spans="16:30" ht="4.5" customHeight="1" x14ac:dyDescent="0.2">
      <c r="P39885" s="75"/>
      <c r="Q39885" s="75"/>
      <c r="W39885" s="75"/>
      <c r="AD39885" s="77"/>
    </row>
    <row r="39886" spans="16:30" ht="4.5" customHeight="1" x14ac:dyDescent="0.2">
      <c r="P39886" s="75"/>
      <c r="Q39886" s="75"/>
      <c r="W39886" s="75"/>
      <c r="AD39886" s="77"/>
    </row>
    <row r="39887" spans="16:30" ht="4.5" customHeight="1" x14ac:dyDescent="0.2">
      <c r="P39887" s="75"/>
      <c r="Q39887" s="75"/>
      <c r="W39887" s="75"/>
      <c r="AD39887" s="77"/>
    </row>
    <row r="39888" spans="16:30" ht="4.5" customHeight="1" x14ac:dyDescent="0.2">
      <c r="P39888" s="75"/>
      <c r="Q39888" s="75"/>
      <c r="W39888" s="75"/>
      <c r="AD39888" s="77"/>
    </row>
    <row r="39889" spans="16:30" ht="4.5" customHeight="1" x14ac:dyDescent="0.2">
      <c r="P39889" s="75"/>
      <c r="Q39889" s="75"/>
      <c r="W39889" s="75"/>
      <c r="AD39889" s="77"/>
    </row>
    <row r="39890" spans="16:30" ht="4.5" customHeight="1" x14ac:dyDescent="0.2">
      <c r="P39890" s="75"/>
      <c r="Q39890" s="75"/>
      <c r="W39890" s="75"/>
      <c r="AD39890" s="77"/>
    </row>
    <row r="39891" spans="16:30" ht="4.5" customHeight="1" x14ac:dyDescent="0.2">
      <c r="P39891" s="75"/>
      <c r="Q39891" s="75"/>
      <c r="W39891" s="75"/>
      <c r="AD39891" s="77"/>
    </row>
    <row r="39892" spans="16:30" ht="4.5" customHeight="1" x14ac:dyDescent="0.2">
      <c r="P39892" s="75"/>
      <c r="Q39892" s="75"/>
      <c r="W39892" s="75"/>
      <c r="AD39892" s="77"/>
    </row>
    <row r="39893" spans="16:30" ht="4.5" customHeight="1" x14ac:dyDescent="0.2">
      <c r="P39893" s="75"/>
      <c r="Q39893" s="75"/>
      <c r="W39893" s="75"/>
      <c r="AD39893" s="77"/>
    </row>
    <row r="39894" spans="16:30" ht="4.5" customHeight="1" x14ac:dyDescent="0.2">
      <c r="P39894" s="75"/>
      <c r="Q39894" s="75"/>
      <c r="W39894" s="75"/>
      <c r="AD39894" s="77"/>
    </row>
    <row r="39895" spans="16:30" ht="4.5" customHeight="1" x14ac:dyDescent="0.2">
      <c r="P39895" s="75"/>
      <c r="Q39895" s="75"/>
      <c r="W39895" s="75"/>
      <c r="AD39895" s="77"/>
    </row>
    <row r="39896" spans="16:30" ht="4.5" customHeight="1" x14ac:dyDescent="0.2">
      <c r="P39896" s="75"/>
      <c r="Q39896" s="75"/>
      <c r="W39896" s="75"/>
      <c r="AD39896" s="77"/>
    </row>
    <row r="39897" spans="16:30" ht="4.5" customHeight="1" x14ac:dyDescent="0.2">
      <c r="P39897" s="75"/>
      <c r="Q39897" s="75"/>
      <c r="W39897" s="75"/>
      <c r="AD39897" s="77"/>
    </row>
    <row r="39898" spans="16:30" ht="4.5" customHeight="1" x14ac:dyDescent="0.2">
      <c r="P39898" s="75"/>
      <c r="Q39898" s="75"/>
      <c r="W39898" s="75"/>
      <c r="AD39898" s="77"/>
    </row>
    <row r="39899" spans="16:30" ht="4.5" customHeight="1" x14ac:dyDescent="0.2">
      <c r="P39899" s="75"/>
      <c r="Q39899" s="75"/>
      <c r="W39899" s="75"/>
      <c r="AD39899" s="77"/>
    </row>
    <row r="39900" spans="16:30" ht="4.5" customHeight="1" x14ac:dyDescent="0.2">
      <c r="P39900" s="75"/>
      <c r="Q39900" s="75"/>
      <c r="W39900" s="75"/>
      <c r="AD39900" s="77"/>
    </row>
    <row r="39901" spans="16:30" ht="4.5" customHeight="1" x14ac:dyDescent="0.2">
      <c r="P39901" s="75"/>
      <c r="Q39901" s="75"/>
      <c r="W39901" s="75"/>
      <c r="AD39901" s="77"/>
    </row>
    <row r="39902" spans="16:30" ht="4.5" customHeight="1" x14ac:dyDescent="0.2">
      <c r="P39902" s="75"/>
      <c r="Q39902" s="75"/>
      <c r="W39902" s="75"/>
      <c r="AD39902" s="77"/>
    </row>
    <row r="39903" spans="16:30" ht="4.5" customHeight="1" x14ac:dyDescent="0.2">
      <c r="P39903" s="75"/>
      <c r="Q39903" s="75"/>
      <c r="W39903" s="75"/>
      <c r="AD39903" s="77"/>
    </row>
    <row r="39904" spans="16:30" ht="4.5" customHeight="1" x14ac:dyDescent="0.2">
      <c r="P39904" s="75"/>
      <c r="Q39904" s="75"/>
      <c r="W39904" s="75"/>
      <c r="AD39904" s="77"/>
    </row>
    <row r="39905" spans="16:30" ht="4.5" customHeight="1" x14ac:dyDescent="0.2">
      <c r="P39905" s="75"/>
      <c r="Q39905" s="75"/>
      <c r="W39905" s="75"/>
      <c r="AD39905" s="77"/>
    </row>
    <row r="39906" spans="16:30" ht="4.5" customHeight="1" x14ac:dyDescent="0.2">
      <c r="P39906" s="75"/>
      <c r="Q39906" s="75"/>
      <c r="W39906" s="75"/>
      <c r="AD39906" s="77"/>
    </row>
    <row r="39907" spans="16:30" ht="4.5" customHeight="1" x14ac:dyDescent="0.2">
      <c r="P39907" s="75"/>
      <c r="Q39907" s="75"/>
      <c r="W39907" s="75"/>
      <c r="AD39907" s="77"/>
    </row>
    <row r="39908" spans="16:30" ht="4.5" customHeight="1" x14ac:dyDescent="0.2">
      <c r="P39908" s="75"/>
      <c r="Q39908" s="75"/>
      <c r="W39908" s="75"/>
      <c r="AD39908" s="77"/>
    </row>
    <row r="39909" spans="16:30" ht="4.5" customHeight="1" x14ac:dyDescent="0.2">
      <c r="P39909" s="75"/>
      <c r="Q39909" s="75"/>
      <c r="W39909" s="75"/>
      <c r="AD39909" s="77"/>
    </row>
    <row r="39910" spans="16:30" ht="4.5" customHeight="1" x14ac:dyDescent="0.2">
      <c r="P39910" s="75"/>
      <c r="Q39910" s="75"/>
      <c r="W39910" s="75"/>
      <c r="AD39910" s="77"/>
    </row>
    <row r="39911" spans="16:30" ht="4.5" customHeight="1" x14ac:dyDescent="0.2">
      <c r="P39911" s="75"/>
      <c r="Q39911" s="75"/>
      <c r="W39911" s="75"/>
      <c r="AD39911" s="77"/>
    </row>
    <row r="39912" spans="16:30" ht="4.5" customHeight="1" x14ac:dyDescent="0.2">
      <c r="P39912" s="75"/>
      <c r="Q39912" s="75"/>
      <c r="W39912" s="75"/>
      <c r="AD39912" s="77"/>
    </row>
    <row r="39913" spans="16:30" ht="4.5" customHeight="1" x14ac:dyDescent="0.2">
      <c r="P39913" s="75"/>
      <c r="Q39913" s="75"/>
      <c r="W39913" s="75"/>
      <c r="AD39913" s="77"/>
    </row>
    <row r="39914" spans="16:30" ht="4.5" customHeight="1" x14ac:dyDescent="0.2">
      <c r="P39914" s="75"/>
      <c r="Q39914" s="75"/>
      <c r="W39914" s="75"/>
      <c r="AD39914" s="77"/>
    </row>
    <row r="39915" spans="16:30" ht="4.5" customHeight="1" x14ac:dyDescent="0.2">
      <c r="P39915" s="75"/>
      <c r="Q39915" s="75"/>
      <c r="W39915" s="75"/>
      <c r="AD39915" s="77"/>
    </row>
    <row r="39916" spans="16:30" ht="4.5" customHeight="1" x14ac:dyDescent="0.2">
      <c r="P39916" s="75"/>
      <c r="Q39916" s="75"/>
      <c r="W39916" s="75"/>
      <c r="AD39916" s="77"/>
    </row>
    <row r="39917" spans="16:30" ht="4.5" customHeight="1" x14ac:dyDescent="0.2">
      <c r="P39917" s="75"/>
      <c r="Q39917" s="75"/>
      <c r="W39917" s="75"/>
      <c r="AD39917" s="77"/>
    </row>
    <row r="39918" spans="16:30" ht="4.5" customHeight="1" x14ac:dyDescent="0.2">
      <c r="P39918" s="75"/>
      <c r="Q39918" s="75"/>
      <c r="W39918" s="75"/>
      <c r="AD39918" s="77"/>
    </row>
    <row r="39919" spans="16:30" ht="4.5" customHeight="1" x14ac:dyDescent="0.2">
      <c r="P39919" s="75"/>
      <c r="Q39919" s="75"/>
      <c r="W39919" s="75"/>
      <c r="AD39919" s="77"/>
    </row>
    <row r="39920" spans="16:30" ht="4.5" customHeight="1" x14ac:dyDescent="0.2">
      <c r="P39920" s="75"/>
      <c r="Q39920" s="75"/>
      <c r="W39920" s="75"/>
      <c r="AD39920" s="77"/>
    </row>
    <row r="39921" spans="16:30" ht="4.5" customHeight="1" x14ac:dyDescent="0.2">
      <c r="P39921" s="75"/>
      <c r="Q39921" s="75"/>
      <c r="W39921" s="75"/>
      <c r="AD39921" s="77"/>
    </row>
    <row r="39922" spans="16:30" ht="4.5" customHeight="1" x14ac:dyDescent="0.2">
      <c r="P39922" s="75"/>
      <c r="Q39922" s="75"/>
      <c r="W39922" s="75"/>
      <c r="AD39922" s="77"/>
    </row>
    <row r="39923" spans="16:30" ht="4.5" customHeight="1" x14ac:dyDescent="0.2">
      <c r="P39923" s="75"/>
      <c r="Q39923" s="75"/>
      <c r="W39923" s="75"/>
      <c r="AD39923" s="77"/>
    </row>
    <row r="39924" spans="16:30" ht="4.5" customHeight="1" x14ac:dyDescent="0.2">
      <c r="P39924" s="75"/>
      <c r="Q39924" s="75"/>
      <c r="W39924" s="75"/>
      <c r="AD39924" s="77"/>
    </row>
    <row r="39925" spans="16:30" ht="4.5" customHeight="1" x14ac:dyDescent="0.2">
      <c r="P39925" s="75"/>
      <c r="Q39925" s="75"/>
      <c r="W39925" s="75"/>
      <c r="AD39925" s="77"/>
    </row>
    <row r="39926" spans="16:30" ht="4.5" customHeight="1" x14ac:dyDescent="0.2">
      <c r="P39926" s="75"/>
      <c r="Q39926" s="75"/>
      <c r="W39926" s="75"/>
      <c r="AD39926" s="77"/>
    </row>
    <row r="39927" spans="16:30" ht="4.5" customHeight="1" x14ac:dyDescent="0.2">
      <c r="P39927" s="75"/>
      <c r="Q39927" s="75"/>
      <c r="W39927" s="75"/>
      <c r="AD39927" s="77"/>
    </row>
    <row r="39928" spans="16:30" ht="4.5" customHeight="1" x14ac:dyDescent="0.2">
      <c r="P39928" s="75"/>
      <c r="Q39928" s="75"/>
      <c r="W39928" s="75"/>
      <c r="AD39928" s="77"/>
    </row>
    <row r="39929" spans="16:30" ht="4.5" customHeight="1" x14ac:dyDescent="0.2">
      <c r="P39929" s="75"/>
      <c r="Q39929" s="75"/>
      <c r="W39929" s="75"/>
      <c r="AD39929" s="77"/>
    </row>
    <row r="39930" spans="16:30" ht="4.5" customHeight="1" x14ac:dyDescent="0.2">
      <c r="P39930" s="75"/>
      <c r="Q39930" s="75"/>
      <c r="W39930" s="75"/>
      <c r="AD39930" s="77"/>
    </row>
    <row r="39931" spans="16:30" ht="4.5" customHeight="1" x14ac:dyDescent="0.2">
      <c r="P39931" s="75"/>
      <c r="Q39931" s="75"/>
      <c r="W39931" s="75"/>
      <c r="AD39931" s="77"/>
    </row>
    <row r="39932" spans="16:30" ht="4.5" customHeight="1" x14ac:dyDescent="0.2">
      <c r="P39932" s="75"/>
      <c r="Q39932" s="75"/>
      <c r="W39932" s="75"/>
      <c r="AD39932" s="77"/>
    </row>
    <row r="39933" spans="16:30" ht="4.5" customHeight="1" x14ac:dyDescent="0.2">
      <c r="P39933" s="75"/>
      <c r="Q39933" s="75"/>
      <c r="W39933" s="75"/>
      <c r="AD39933" s="77"/>
    </row>
    <row r="39934" spans="16:30" ht="4.5" customHeight="1" x14ac:dyDescent="0.2">
      <c r="P39934" s="75"/>
      <c r="Q39934" s="75"/>
      <c r="W39934" s="75"/>
      <c r="AD39934" s="77"/>
    </row>
    <row r="39935" spans="16:30" ht="4.5" customHeight="1" x14ac:dyDescent="0.2">
      <c r="P39935" s="75"/>
      <c r="Q39935" s="75"/>
      <c r="W39935" s="75"/>
      <c r="AD39935" s="77"/>
    </row>
    <row r="39936" spans="16:30" ht="4.5" customHeight="1" x14ac:dyDescent="0.2">
      <c r="P39936" s="75"/>
      <c r="Q39936" s="75"/>
      <c r="W39936" s="75"/>
      <c r="AD39936" s="77"/>
    </row>
    <row r="39937" spans="16:30" ht="4.5" customHeight="1" x14ac:dyDescent="0.2">
      <c r="P39937" s="75"/>
      <c r="Q39937" s="75"/>
      <c r="W39937" s="75"/>
      <c r="AD39937" s="77"/>
    </row>
    <row r="39938" spans="16:30" ht="4.5" customHeight="1" x14ac:dyDescent="0.2">
      <c r="P39938" s="75"/>
      <c r="Q39938" s="75"/>
      <c r="W39938" s="75"/>
      <c r="AD39938" s="77"/>
    </row>
    <row r="39939" spans="16:30" ht="4.5" customHeight="1" x14ac:dyDescent="0.2">
      <c r="P39939" s="75"/>
      <c r="Q39939" s="75"/>
      <c r="W39939" s="75"/>
      <c r="AD39939" s="77"/>
    </row>
    <row r="39940" spans="16:30" ht="4.5" customHeight="1" x14ac:dyDescent="0.2">
      <c r="P39940" s="75"/>
      <c r="Q39940" s="75"/>
      <c r="W39940" s="75"/>
      <c r="AD39940" s="77"/>
    </row>
    <row r="39941" spans="16:30" ht="4.5" customHeight="1" x14ac:dyDescent="0.2">
      <c r="P39941" s="75"/>
      <c r="Q39941" s="75"/>
      <c r="W39941" s="75"/>
      <c r="AD39941" s="77"/>
    </row>
    <row r="39942" spans="16:30" ht="4.5" customHeight="1" x14ac:dyDescent="0.2">
      <c r="P39942" s="75"/>
      <c r="Q39942" s="75"/>
      <c r="W39942" s="75"/>
      <c r="AD39942" s="77"/>
    </row>
    <row r="39943" spans="16:30" ht="4.5" customHeight="1" x14ac:dyDescent="0.2">
      <c r="P39943" s="75"/>
      <c r="Q39943" s="75"/>
      <c r="W39943" s="75"/>
      <c r="AD39943" s="77"/>
    </row>
    <row r="39944" spans="16:30" ht="4.5" customHeight="1" x14ac:dyDescent="0.2">
      <c r="P39944" s="75"/>
      <c r="Q39944" s="75"/>
      <c r="W39944" s="75"/>
      <c r="AD39944" s="77"/>
    </row>
    <row r="39945" spans="16:30" ht="4.5" customHeight="1" x14ac:dyDescent="0.2">
      <c r="P39945" s="75"/>
      <c r="Q39945" s="75"/>
      <c r="W39945" s="75"/>
      <c r="AD39945" s="77"/>
    </row>
    <row r="39946" spans="16:30" ht="4.5" customHeight="1" x14ac:dyDescent="0.2">
      <c r="P39946" s="75"/>
      <c r="Q39946" s="75"/>
      <c r="W39946" s="75"/>
      <c r="AD39946" s="77"/>
    </row>
    <row r="39947" spans="16:30" ht="4.5" customHeight="1" x14ac:dyDescent="0.2">
      <c r="P39947" s="75"/>
      <c r="Q39947" s="75"/>
      <c r="W39947" s="75"/>
      <c r="AD39947" s="77"/>
    </row>
    <row r="39948" spans="16:30" ht="4.5" customHeight="1" x14ac:dyDescent="0.2">
      <c r="P39948" s="75"/>
      <c r="Q39948" s="75"/>
      <c r="W39948" s="75"/>
      <c r="AD39948" s="77"/>
    </row>
    <row r="39949" spans="16:30" ht="4.5" customHeight="1" x14ac:dyDescent="0.2">
      <c r="P39949" s="75"/>
      <c r="Q39949" s="75"/>
      <c r="W39949" s="75"/>
      <c r="AD39949" s="77"/>
    </row>
    <row r="39950" spans="16:30" ht="4.5" customHeight="1" x14ac:dyDescent="0.2">
      <c r="P39950" s="75"/>
      <c r="Q39950" s="75"/>
      <c r="W39950" s="75"/>
      <c r="AD39950" s="77"/>
    </row>
    <row r="39951" spans="16:30" ht="4.5" customHeight="1" x14ac:dyDescent="0.2">
      <c r="P39951" s="75"/>
      <c r="Q39951" s="75"/>
      <c r="W39951" s="75"/>
      <c r="AD39951" s="77"/>
    </row>
    <row r="39952" spans="16:30" ht="4.5" customHeight="1" x14ac:dyDescent="0.2">
      <c r="P39952" s="75"/>
      <c r="Q39952" s="75"/>
      <c r="W39952" s="75"/>
      <c r="AD39952" s="77"/>
    </row>
    <row r="39953" spans="16:30" ht="4.5" customHeight="1" x14ac:dyDescent="0.2">
      <c r="P39953" s="75"/>
      <c r="Q39953" s="75"/>
      <c r="W39953" s="75"/>
      <c r="AD39953" s="77"/>
    </row>
    <row r="39954" spans="16:30" ht="4.5" customHeight="1" x14ac:dyDescent="0.2">
      <c r="P39954" s="75"/>
      <c r="Q39954" s="75"/>
      <c r="W39954" s="75"/>
      <c r="AD39954" s="77"/>
    </row>
    <row r="39955" spans="16:30" ht="4.5" customHeight="1" x14ac:dyDescent="0.2">
      <c r="P39955" s="75"/>
      <c r="Q39955" s="75"/>
      <c r="W39955" s="75"/>
      <c r="AD39955" s="77"/>
    </row>
    <row r="39956" spans="16:30" ht="4.5" customHeight="1" x14ac:dyDescent="0.2">
      <c r="P39956" s="75"/>
      <c r="Q39956" s="75"/>
      <c r="W39956" s="75"/>
      <c r="AD39956" s="77"/>
    </row>
    <row r="39957" spans="16:30" ht="4.5" customHeight="1" x14ac:dyDescent="0.2">
      <c r="P39957" s="75"/>
      <c r="Q39957" s="75"/>
      <c r="W39957" s="75"/>
      <c r="AD39957" s="77"/>
    </row>
    <row r="39958" spans="16:30" ht="4.5" customHeight="1" x14ac:dyDescent="0.2">
      <c r="P39958" s="75"/>
      <c r="Q39958" s="75"/>
      <c r="W39958" s="75"/>
      <c r="AD39958" s="77"/>
    </row>
    <row r="39959" spans="16:30" ht="4.5" customHeight="1" x14ac:dyDescent="0.2">
      <c r="P39959" s="75"/>
      <c r="Q39959" s="75"/>
      <c r="W39959" s="75"/>
      <c r="AD39959" s="77"/>
    </row>
    <row r="39960" spans="16:30" ht="4.5" customHeight="1" x14ac:dyDescent="0.2">
      <c r="P39960" s="75"/>
      <c r="Q39960" s="75"/>
      <c r="W39960" s="75"/>
      <c r="AD39960" s="77"/>
    </row>
    <row r="39961" spans="16:30" ht="4.5" customHeight="1" x14ac:dyDescent="0.2">
      <c r="P39961" s="75"/>
      <c r="Q39961" s="75"/>
      <c r="W39961" s="75"/>
      <c r="AD39961" s="77"/>
    </row>
    <row r="39962" spans="16:30" ht="4.5" customHeight="1" x14ac:dyDescent="0.2">
      <c r="P39962" s="75"/>
      <c r="Q39962" s="75"/>
      <c r="W39962" s="75"/>
      <c r="AD39962" s="77"/>
    </row>
    <row r="39963" spans="16:30" ht="4.5" customHeight="1" x14ac:dyDescent="0.2">
      <c r="P39963" s="75"/>
      <c r="Q39963" s="75"/>
      <c r="W39963" s="75"/>
      <c r="AD39963" s="77"/>
    </row>
    <row r="39964" spans="16:30" ht="4.5" customHeight="1" x14ac:dyDescent="0.2">
      <c r="P39964" s="75"/>
      <c r="Q39964" s="75"/>
      <c r="W39964" s="75"/>
      <c r="AD39964" s="77"/>
    </row>
    <row r="39965" spans="16:30" ht="4.5" customHeight="1" x14ac:dyDescent="0.2">
      <c r="P39965" s="75"/>
      <c r="Q39965" s="75"/>
      <c r="W39965" s="75"/>
      <c r="AD39965" s="77"/>
    </row>
    <row r="39966" spans="16:30" ht="4.5" customHeight="1" x14ac:dyDescent="0.2">
      <c r="P39966" s="75"/>
      <c r="Q39966" s="75"/>
      <c r="W39966" s="75"/>
      <c r="AD39966" s="77"/>
    </row>
    <row r="39967" spans="16:30" ht="4.5" customHeight="1" x14ac:dyDescent="0.2">
      <c r="P39967" s="75"/>
      <c r="Q39967" s="75"/>
      <c r="W39967" s="75"/>
      <c r="AD39967" s="77"/>
    </row>
    <row r="39968" spans="16:30" ht="4.5" customHeight="1" x14ac:dyDescent="0.2">
      <c r="P39968" s="75"/>
      <c r="Q39968" s="75"/>
      <c r="W39968" s="75"/>
      <c r="AD39968" s="77"/>
    </row>
    <row r="39969" spans="16:30" ht="4.5" customHeight="1" x14ac:dyDescent="0.2">
      <c r="P39969" s="75"/>
      <c r="Q39969" s="75"/>
      <c r="W39969" s="75"/>
      <c r="AD39969" s="77"/>
    </row>
    <row r="39970" spans="16:30" ht="4.5" customHeight="1" x14ac:dyDescent="0.2">
      <c r="P39970" s="75"/>
      <c r="Q39970" s="75"/>
      <c r="W39970" s="75"/>
      <c r="AD39970" s="77"/>
    </row>
    <row r="39971" spans="16:30" ht="4.5" customHeight="1" x14ac:dyDescent="0.2">
      <c r="P39971" s="75"/>
      <c r="Q39971" s="75"/>
      <c r="W39971" s="75"/>
      <c r="AD39971" s="77"/>
    </row>
    <row r="39972" spans="16:30" ht="4.5" customHeight="1" x14ac:dyDescent="0.2">
      <c r="P39972" s="75"/>
      <c r="Q39972" s="75"/>
      <c r="W39972" s="75"/>
      <c r="AD39972" s="77"/>
    </row>
    <row r="39973" spans="16:30" ht="4.5" customHeight="1" x14ac:dyDescent="0.2">
      <c r="P39973" s="75"/>
      <c r="Q39973" s="75"/>
      <c r="W39973" s="75"/>
      <c r="AD39973" s="77"/>
    </row>
    <row r="39974" spans="16:30" ht="4.5" customHeight="1" x14ac:dyDescent="0.2">
      <c r="P39974" s="75"/>
      <c r="Q39974" s="75"/>
      <c r="W39974" s="75"/>
      <c r="AD39974" s="77"/>
    </row>
    <row r="39975" spans="16:30" ht="4.5" customHeight="1" x14ac:dyDescent="0.2">
      <c r="P39975" s="75"/>
      <c r="Q39975" s="75"/>
      <c r="W39975" s="75"/>
      <c r="AD39975" s="77"/>
    </row>
    <row r="39976" spans="16:30" ht="4.5" customHeight="1" x14ac:dyDescent="0.2">
      <c r="P39976" s="75"/>
      <c r="Q39976" s="75"/>
      <c r="W39976" s="75"/>
      <c r="AD39976" s="77"/>
    </row>
    <row r="39977" spans="16:30" ht="4.5" customHeight="1" x14ac:dyDescent="0.2">
      <c r="P39977" s="75"/>
      <c r="Q39977" s="75"/>
      <c r="W39977" s="75"/>
      <c r="AD39977" s="77"/>
    </row>
    <row r="39978" spans="16:30" ht="4.5" customHeight="1" x14ac:dyDescent="0.2">
      <c r="P39978" s="75"/>
      <c r="Q39978" s="75"/>
      <c r="W39978" s="75"/>
      <c r="AD39978" s="77"/>
    </row>
    <row r="39979" spans="16:30" ht="4.5" customHeight="1" x14ac:dyDescent="0.2">
      <c r="P39979" s="75"/>
      <c r="Q39979" s="75"/>
      <c r="W39979" s="75"/>
      <c r="AD39979" s="77"/>
    </row>
    <row r="39980" spans="16:30" ht="4.5" customHeight="1" x14ac:dyDescent="0.2">
      <c r="P39980" s="75"/>
      <c r="Q39980" s="75"/>
      <c r="W39980" s="75"/>
      <c r="AD39980" s="77"/>
    </row>
    <row r="39981" spans="16:30" ht="4.5" customHeight="1" x14ac:dyDescent="0.2">
      <c r="P39981" s="75"/>
      <c r="Q39981" s="75"/>
      <c r="W39981" s="75"/>
      <c r="AD39981" s="77"/>
    </row>
    <row r="39982" spans="16:30" ht="4.5" customHeight="1" x14ac:dyDescent="0.2">
      <c r="P39982" s="75"/>
      <c r="Q39982" s="75"/>
      <c r="W39982" s="75"/>
      <c r="AD39982" s="77"/>
    </row>
    <row r="39983" spans="16:30" ht="4.5" customHeight="1" x14ac:dyDescent="0.2">
      <c r="P39983" s="75"/>
      <c r="Q39983" s="75"/>
      <c r="W39983" s="75"/>
      <c r="AD39983" s="77"/>
    </row>
    <row r="39984" spans="16:30" ht="4.5" customHeight="1" x14ac:dyDescent="0.2">
      <c r="P39984" s="75"/>
      <c r="Q39984" s="75"/>
      <c r="W39984" s="75"/>
      <c r="AD39984" s="77"/>
    </row>
    <row r="39985" spans="16:30" ht="4.5" customHeight="1" x14ac:dyDescent="0.2">
      <c r="P39985" s="75"/>
      <c r="Q39985" s="75"/>
      <c r="W39985" s="75"/>
      <c r="AD39985" s="77"/>
    </row>
    <row r="39986" spans="16:30" ht="4.5" customHeight="1" x14ac:dyDescent="0.2">
      <c r="P39986" s="75"/>
      <c r="Q39986" s="75"/>
      <c r="W39986" s="75"/>
      <c r="AD39986" s="77"/>
    </row>
    <row r="39987" spans="16:30" ht="4.5" customHeight="1" x14ac:dyDescent="0.2">
      <c r="P39987" s="75"/>
      <c r="Q39987" s="75"/>
      <c r="W39987" s="75"/>
      <c r="AD39987" s="77"/>
    </row>
    <row r="39988" spans="16:30" ht="4.5" customHeight="1" x14ac:dyDescent="0.2">
      <c r="P39988" s="75"/>
      <c r="Q39988" s="75"/>
      <c r="W39988" s="75"/>
      <c r="AD39988" s="77"/>
    </row>
    <row r="39989" spans="16:30" ht="4.5" customHeight="1" x14ac:dyDescent="0.2">
      <c r="P39989" s="75"/>
      <c r="Q39989" s="75"/>
      <c r="W39989" s="75"/>
      <c r="AD39989" s="77"/>
    </row>
    <row r="39990" spans="16:30" ht="4.5" customHeight="1" x14ac:dyDescent="0.2">
      <c r="P39990" s="75"/>
      <c r="Q39990" s="75"/>
      <c r="W39990" s="75"/>
      <c r="AD39990" s="77"/>
    </row>
    <row r="39991" spans="16:30" ht="4.5" customHeight="1" x14ac:dyDescent="0.2">
      <c r="P39991" s="75"/>
      <c r="Q39991" s="75"/>
      <c r="W39991" s="75"/>
      <c r="AD39991" s="77"/>
    </row>
    <row r="39992" spans="16:30" ht="4.5" customHeight="1" x14ac:dyDescent="0.2">
      <c r="P39992" s="75"/>
      <c r="Q39992" s="75"/>
      <c r="W39992" s="75"/>
      <c r="AD39992" s="77"/>
    </row>
    <row r="39993" spans="16:30" ht="4.5" customHeight="1" x14ac:dyDescent="0.2">
      <c r="P39993" s="75"/>
      <c r="Q39993" s="75"/>
      <c r="W39993" s="75"/>
      <c r="AD39993" s="77"/>
    </row>
    <row r="39994" spans="16:30" ht="4.5" customHeight="1" x14ac:dyDescent="0.2">
      <c r="P39994" s="75"/>
      <c r="Q39994" s="75"/>
      <c r="W39994" s="75"/>
      <c r="AD39994" s="77"/>
    </row>
    <row r="39995" spans="16:30" ht="4.5" customHeight="1" x14ac:dyDescent="0.2">
      <c r="P39995" s="75"/>
      <c r="Q39995" s="75"/>
      <c r="W39995" s="75"/>
      <c r="AD39995" s="77"/>
    </row>
    <row r="39996" spans="16:30" ht="4.5" customHeight="1" x14ac:dyDescent="0.2">
      <c r="P39996" s="75"/>
      <c r="Q39996" s="75"/>
      <c r="W39996" s="75"/>
      <c r="AD39996" s="77"/>
    </row>
    <row r="39997" spans="16:30" ht="4.5" customHeight="1" x14ac:dyDescent="0.2">
      <c r="P39997" s="75"/>
      <c r="Q39997" s="75"/>
      <c r="W39997" s="75"/>
      <c r="AD39997" s="77"/>
    </row>
    <row r="39998" spans="16:30" ht="4.5" customHeight="1" x14ac:dyDescent="0.2">
      <c r="P39998" s="75"/>
      <c r="Q39998" s="75"/>
      <c r="W39998" s="75"/>
      <c r="AD39998" s="77"/>
    </row>
    <row r="39999" spans="16:30" ht="4.5" customHeight="1" x14ac:dyDescent="0.2">
      <c r="P39999" s="75"/>
      <c r="Q39999" s="75"/>
      <c r="W39999" s="75"/>
      <c r="AD39999" s="77"/>
    </row>
    <row r="40000" spans="16:30" ht="4.5" customHeight="1" x14ac:dyDescent="0.2">
      <c r="P40000" s="75"/>
      <c r="Q40000" s="75"/>
      <c r="W40000" s="75"/>
      <c r="AD40000" s="77"/>
    </row>
    <row r="40001" spans="16:30" ht="4.5" customHeight="1" x14ac:dyDescent="0.2">
      <c r="P40001" s="75"/>
      <c r="Q40001" s="75"/>
      <c r="W40001" s="75"/>
      <c r="AD40001" s="77"/>
    </row>
    <row r="40002" spans="16:30" ht="4.5" customHeight="1" x14ac:dyDescent="0.2">
      <c r="P40002" s="75"/>
      <c r="Q40002" s="75"/>
      <c r="W40002" s="75"/>
      <c r="AD40002" s="77"/>
    </row>
    <row r="40003" spans="16:30" ht="4.5" customHeight="1" x14ac:dyDescent="0.2">
      <c r="P40003" s="75"/>
      <c r="Q40003" s="75"/>
      <c r="W40003" s="75"/>
      <c r="AD40003" s="77"/>
    </row>
    <row r="40004" spans="16:30" ht="4.5" customHeight="1" x14ac:dyDescent="0.2">
      <c r="P40004" s="75"/>
      <c r="Q40004" s="75"/>
      <c r="W40004" s="75"/>
      <c r="AD40004" s="77"/>
    </row>
    <row r="40005" spans="16:30" ht="4.5" customHeight="1" x14ac:dyDescent="0.2">
      <c r="P40005" s="75"/>
      <c r="Q40005" s="75"/>
      <c r="W40005" s="75"/>
      <c r="AD40005" s="77"/>
    </row>
    <row r="40006" spans="16:30" ht="4.5" customHeight="1" x14ac:dyDescent="0.2">
      <c r="P40006" s="75"/>
      <c r="Q40006" s="75"/>
      <c r="W40006" s="75"/>
      <c r="AD40006" s="77"/>
    </row>
    <row r="40007" spans="16:30" ht="4.5" customHeight="1" x14ac:dyDescent="0.2">
      <c r="P40007" s="75"/>
      <c r="Q40007" s="75"/>
      <c r="W40007" s="75"/>
      <c r="AD40007" s="77"/>
    </row>
    <row r="40008" spans="16:30" ht="4.5" customHeight="1" x14ac:dyDescent="0.2">
      <c r="P40008" s="75"/>
      <c r="Q40008" s="75"/>
      <c r="W40008" s="75"/>
      <c r="AD40008" s="77"/>
    </row>
    <row r="40009" spans="16:30" ht="4.5" customHeight="1" x14ac:dyDescent="0.2">
      <c r="P40009" s="75"/>
      <c r="Q40009" s="75"/>
      <c r="W40009" s="75"/>
      <c r="AD40009" s="77"/>
    </row>
    <row r="40010" spans="16:30" ht="4.5" customHeight="1" x14ac:dyDescent="0.2">
      <c r="P40010" s="75"/>
      <c r="Q40010" s="75"/>
      <c r="W40010" s="75"/>
      <c r="AD40010" s="77"/>
    </row>
    <row r="40011" spans="16:30" ht="4.5" customHeight="1" x14ac:dyDescent="0.2">
      <c r="P40011" s="75"/>
      <c r="Q40011" s="75"/>
      <c r="W40011" s="75"/>
      <c r="AD40011" s="77"/>
    </row>
    <row r="40012" spans="16:30" ht="4.5" customHeight="1" x14ac:dyDescent="0.2">
      <c r="P40012" s="75"/>
      <c r="Q40012" s="75"/>
      <c r="W40012" s="75"/>
      <c r="AD40012" s="77"/>
    </row>
    <row r="40013" spans="16:30" ht="4.5" customHeight="1" x14ac:dyDescent="0.2">
      <c r="P40013" s="75"/>
      <c r="Q40013" s="75"/>
      <c r="W40013" s="75"/>
      <c r="AD40013" s="77"/>
    </row>
    <row r="40014" spans="16:30" ht="4.5" customHeight="1" x14ac:dyDescent="0.2">
      <c r="P40014" s="75"/>
      <c r="Q40014" s="75"/>
      <c r="W40014" s="75"/>
      <c r="AD40014" s="77"/>
    </row>
    <row r="40015" spans="16:30" ht="4.5" customHeight="1" x14ac:dyDescent="0.2">
      <c r="P40015" s="75"/>
      <c r="Q40015" s="75"/>
      <c r="W40015" s="75"/>
      <c r="AD40015" s="77"/>
    </row>
    <row r="40016" spans="16:30" ht="4.5" customHeight="1" x14ac:dyDescent="0.2">
      <c r="P40016" s="75"/>
      <c r="Q40016" s="75"/>
      <c r="W40016" s="75"/>
      <c r="AD40016" s="77"/>
    </row>
    <row r="40017" spans="16:30" ht="4.5" customHeight="1" x14ac:dyDescent="0.2">
      <c r="P40017" s="75"/>
      <c r="Q40017" s="75"/>
      <c r="W40017" s="75"/>
      <c r="AD40017" s="77"/>
    </row>
    <row r="40018" spans="16:30" ht="4.5" customHeight="1" x14ac:dyDescent="0.2">
      <c r="P40018" s="75"/>
      <c r="Q40018" s="75"/>
      <c r="W40018" s="75"/>
      <c r="AD40018" s="77"/>
    </row>
    <row r="40019" spans="16:30" ht="4.5" customHeight="1" x14ac:dyDescent="0.2">
      <c r="P40019" s="75"/>
      <c r="Q40019" s="75"/>
      <c r="W40019" s="75"/>
      <c r="AD40019" s="77"/>
    </row>
    <row r="40020" spans="16:30" ht="4.5" customHeight="1" x14ac:dyDescent="0.2">
      <c r="P40020" s="75"/>
      <c r="Q40020" s="75"/>
      <c r="W40020" s="75"/>
      <c r="AD40020" s="77"/>
    </row>
    <row r="40021" spans="16:30" ht="4.5" customHeight="1" x14ac:dyDescent="0.2">
      <c r="P40021" s="75"/>
      <c r="Q40021" s="75"/>
      <c r="W40021" s="75"/>
      <c r="AD40021" s="77"/>
    </row>
    <row r="40022" spans="16:30" ht="4.5" customHeight="1" x14ac:dyDescent="0.2">
      <c r="P40022" s="75"/>
      <c r="Q40022" s="75"/>
      <c r="W40022" s="75"/>
      <c r="AD40022" s="77"/>
    </row>
    <row r="40023" spans="16:30" ht="4.5" customHeight="1" x14ac:dyDescent="0.2">
      <c r="P40023" s="75"/>
      <c r="Q40023" s="75"/>
      <c r="W40023" s="75"/>
      <c r="AD40023" s="77"/>
    </row>
    <row r="40024" spans="16:30" ht="4.5" customHeight="1" x14ac:dyDescent="0.2">
      <c r="P40024" s="75"/>
      <c r="Q40024" s="75"/>
      <c r="W40024" s="75"/>
      <c r="AD40024" s="77"/>
    </row>
    <row r="40025" spans="16:30" ht="4.5" customHeight="1" x14ac:dyDescent="0.2">
      <c r="P40025" s="75"/>
      <c r="Q40025" s="75"/>
      <c r="W40025" s="75"/>
      <c r="AD40025" s="77"/>
    </row>
    <row r="40026" spans="16:30" ht="4.5" customHeight="1" x14ac:dyDescent="0.2">
      <c r="P40026" s="75"/>
      <c r="Q40026" s="75"/>
      <c r="W40026" s="75"/>
      <c r="AD40026" s="77"/>
    </row>
    <row r="40027" spans="16:30" ht="4.5" customHeight="1" x14ac:dyDescent="0.2">
      <c r="P40027" s="75"/>
      <c r="Q40027" s="75"/>
      <c r="W40027" s="75"/>
      <c r="AD40027" s="77"/>
    </row>
    <row r="40028" spans="16:30" ht="4.5" customHeight="1" x14ac:dyDescent="0.2">
      <c r="P40028" s="75"/>
      <c r="Q40028" s="75"/>
      <c r="W40028" s="75"/>
      <c r="AD40028" s="77"/>
    </row>
    <row r="40029" spans="16:30" ht="4.5" customHeight="1" x14ac:dyDescent="0.2">
      <c r="P40029" s="75"/>
      <c r="Q40029" s="75"/>
      <c r="W40029" s="75"/>
      <c r="AD40029" s="77"/>
    </row>
    <row r="40030" spans="16:30" ht="4.5" customHeight="1" x14ac:dyDescent="0.2">
      <c r="P40030" s="75"/>
      <c r="Q40030" s="75"/>
      <c r="W40030" s="75"/>
      <c r="AD40030" s="77"/>
    </row>
    <row r="40031" spans="16:30" ht="4.5" customHeight="1" x14ac:dyDescent="0.2">
      <c r="P40031" s="75"/>
      <c r="Q40031" s="75"/>
      <c r="W40031" s="75"/>
      <c r="AD40031" s="77"/>
    </row>
    <row r="40032" spans="16:30" ht="4.5" customHeight="1" x14ac:dyDescent="0.2">
      <c r="P40032" s="75"/>
      <c r="Q40032" s="75"/>
      <c r="W40032" s="75"/>
      <c r="AD40032" s="77"/>
    </row>
    <row r="40033" spans="16:30" ht="4.5" customHeight="1" x14ac:dyDescent="0.2">
      <c r="P40033" s="75"/>
      <c r="Q40033" s="75"/>
      <c r="W40033" s="75"/>
      <c r="AD40033" s="77"/>
    </row>
    <row r="40034" spans="16:30" ht="4.5" customHeight="1" x14ac:dyDescent="0.2">
      <c r="P40034" s="75"/>
      <c r="Q40034" s="75"/>
      <c r="W40034" s="75"/>
      <c r="AD40034" s="77"/>
    </row>
    <row r="40035" spans="16:30" ht="4.5" customHeight="1" x14ac:dyDescent="0.2">
      <c r="P40035" s="75"/>
      <c r="Q40035" s="75"/>
      <c r="W40035" s="75"/>
      <c r="AD40035" s="77"/>
    </row>
    <row r="40036" spans="16:30" ht="4.5" customHeight="1" x14ac:dyDescent="0.2">
      <c r="P40036" s="75"/>
      <c r="Q40036" s="75"/>
      <c r="W40036" s="75"/>
      <c r="AD40036" s="77"/>
    </row>
    <row r="40037" spans="16:30" ht="4.5" customHeight="1" x14ac:dyDescent="0.2">
      <c r="P40037" s="75"/>
      <c r="Q40037" s="75"/>
      <c r="W40037" s="75"/>
      <c r="AD40037" s="77"/>
    </row>
    <row r="40038" spans="16:30" ht="4.5" customHeight="1" x14ac:dyDescent="0.2">
      <c r="P40038" s="75"/>
      <c r="Q40038" s="75"/>
      <c r="W40038" s="75"/>
      <c r="AD40038" s="77"/>
    </row>
    <row r="40039" spans="16:30" ht="4.5" customHeight="1" x14ac:dyDescent="0.2">
      <c r="P40039" s="75"/>
      <c r="Q40039" s="75"/>
      <c r="W40039" s="75"/>
      <c r="AD40039" s="77"/>
    </row>
    <row r="40040" spans="16:30" ht="4.5" customHeight="1" x14ac:dyDescent="0.2">
      <c r="P40040" s="75"/>
      <c r="Q40040" s="75"/>
      <c r="W40040" s="75"/>
      <c r="AD40040" s="77"/>
    </row>
    <row r="40041" spans="16:30" ht="4.5" customHeight="1" x14ac:dyDescent="0.2">
      <c r="P40041" s="75"/>
      <c r="Q40041" s="75"/>
      <c r="W40041" s="75"/>
      <c r="AD40041" s="77"/>
    </row>
    <row r="40042" spans="16:30" ht="4.5" customHeight="1" x14ac:dyDescent="0.2">
      <c r="P40042" s="75"/>
      <c r="Q40042" s="75"/>
      <c r="W40042" s="75"/>
      <c r="AD40042" s="77"/>
    </row>
    <row r="40043" spans="16:30" ht="4.5" customHeight="1" x14ac:dyDescent="0.2">
      <c r="P40043" s="75"/>
      <c r="Q40043" s="75"/>
      <c r="W40043" s="75"/>
      <c r="AD40043" s="77"/>
    </row>
    <row r="40044" spans="16:30" ht="4.5" customHeight="1" x14ac:dyDescent="0.2">
      <c r="P40044" s="75"/>
      <c r="Q40044" s="75"/>
      <c r="W40044" s="75"/>
      <c r="AD40044" s="77"/>
    </row>
    <row r="40045" spans="16:30" ht="4.5" customHeight="1" x14ac:dyDescent="0.2">
      <c r="P40045" s="75"/>
      <c r="Q40045" s="75"/>
      <c r="W40045" s="75"/>
      <c r="AD40045" s="77"/>
    </row>
    <row r="40046" spans="16:30" ht="4.5" customHeight="1" x14ac:dyDescent="0.2">
      <c r="P40046" s="75"/>
      <c r="Q40046" s="75"/>
      <c r="W40046" s="75"/>
      <c r="AD40046" s="77"/>
    </row>
    <row r="40047" spans="16:30" ht="4.5" customHeight="1" x14ac:dyDescent="0.2">
      <c r="P40047" s="75"/>
      <c r="Q40047" s="75"/>
      <c r="W40047" s="75"/>
      <c r="AD40047" s="77"/>
    </row>
    <row r="40048" spans="16:30" ht="4.5" customHeight="1" x14ac:dyDescent="0.2">
      <c r="P40048" s="75"/>
      <c r="Q40048" s="75"/>
      <c r="W40048" s="75"/>
      <c r="AD40048" s="77"/>
    </row>
    <row r="40049" spans="16:30" ht="4.5" customHeight="1" x14ac:dyDescent="0.2">
      <c r="P40049" s="75"/>
      <c r="Q40049" s="75"/>
      <c r="W40049" s="75"/>
      <c r="AD40049" s="77"/>
    </row>
    <row r="40050" spans="16:30" ht="4.5" customHeight="1" x14ac:dyDescent="0.2">
      <c r="P40050" s="75"/>
      <c r="Q40050" s="75"/>
      <c r="W40050" s="75"/>
      <c r="AD40050" s="77"/>
    </row>
    <row r="40051" spans="16:30" ht="4.5" customHeight="1" x14ac:dyDescent="0.2">
      <c r="P40051" s="75"/>
      <c r="Q40051" s="75"/>
      <c r="W40051" s="75"/>
      <c r="AD40051" s="77"/>
    </row>
    <row r="40052" spans="16:30" ht="4.5" customHeight="1" x14ac:dyDescent="0.2">
      <c r="P40052" s="75"/>
      <c r="Q40052" s="75"/>
      <c r="W40052" s="75"/>
      <c r="AD40052" s="77"/>
    </row>
    <row r="40053" spans="16:30" ht="4.5" customHeight="1" x14ac:dyDescent="0.2">
      <c r="P40053" s="75"/>
      <c r="Q40053" s="75"/>
      <c r="W40053" s="75"/>
      <c r="AD40053" s="77"/>
    </row>
    <row r="40054" spans="16:30" ht="4.5" customHeight="1" x14ac:dyDescent="0.2">
      <c r="P40054" s="75"/>
      <c r="Q40054" s="75"/>
      <c r="W40054" s="75"/>
      <c r="AD40054" s="77"/>
    </row>
    <row r="40055" spans="16:30" ht="4.5" customHeight="1" x14ac:dyDescent="0.2">
      <c r="P40055" s="75"/>
      <c r="Q40055" s="75"/>
      <c r="W40055" s="75"/>
      <c r="AD40055" s="77"/>
    </row>
    <row r="40056" spans="16:30" ht="4.5" customHeight="1" x14ac:dyDescent="0.2">
      <c r="P40056" s="75"/>
      <c r="Q40056" s="75"/>
      <c r="W40056" s="75"/>
      <c r="AD40056" s="77"/>
    </row>
    <row r="40057" spans="16:30" ht="4.5" customHeight="1" x14ac:dyDescent="0.2">
      <c r="P40057" s="75"/>
      <c r="Q40057" s="75"/>
      <c r="W40057" s="75"/>
      <c r="AD40057" s="77"/>
    </row>
    <row r="40058" spans="16:30" ht="4.5" customHeight="1" x14ac:dyDescent="0.2">
      <c r="P40058" s="75"/>
      <c r="Q40058" s="75"/>
      <c r="W40058" s="75"/>
      <c r="AD40058" s="77"/>
    </row>
    <row r="40059" spans="16:30" ht="4.5" customHeight="1" x14ac:dyDescent="0.2">
      <c r="P40059" s="75"/>
      <c r="Q40059" s="75"/>
      <c r="W40059" s="75"/>
      <c r="AD40059" s="77"/>
    </row>
    <row r="40060" spans="16:30" ht="4.5" customHeight="1" x14ac:dyDescent="0.2">
      <c r="P40060" s="75"/>
      <c r="Q40060" s="75"/>
      <c r="W40060" s="75"/>
      <c r="AD40060" s="77"/>
    </row>
    <row r="40061" spans="16:30" ht="4.5" customHeight="1" x14ac:dyDescent="0.2">
      <c r="P40061" s="75"/>
      <c r="Q40061" s="75"/>
      <c r="W40061" s="75"/>
      <c r="AD40061" s="77"/>
    </row>
    <row r="40062" spans="16:30" ht="4.5" customHeight="1" x14ac:dyDescent="0.2">
      <c r="P40062" s="75"/>
      <c r="Q40062" s="75"/>
      <c r="W40062" s="75"/>
      <c r="AD40062" s="77"/>
    </row>
    <row r="40063" spans="16:30" ht="4.5" customHeight="1" x14ac:dyDescent="0.2">
      <c r="P40063" s="75"/>
      <c r="Q40063" s="75"/>
      <c r="W40063" s="75"/>
      <c r="AD40063" s="77"/>
    </row>
    <row r="40064" spans="16:30" ht="4.5" customHeight="1" x14ac:dyDescent="0.2">
      <c r="P40064" s="75"/>
      <c r="Q40064" s="75"/>
      <c r="W40064" s="75"/>
      <c r="AD40064" s="77"/>
    </row>
    <row r="40065" spans="16:30" ht="4.5" customHeight="1" x14ac:dyDescent="0.2">
      <c r="P40065" s="75"/>
      <c r="Q40065" s="75"/>
      <c r="W40065" s="75"/>
      <c r="AD40065" s="77"/>
    </row>
    <row r="40066" spans="16:30" ht="4.5" customHeight="1" x14ac:dyDescent="0.2">
      <c r="P40066" s="75"/>
      <c r="Q40066" s="75"/>
      <c r="W40066" s="75"/>
      <c r="AD40066" s="77"/>
    </row>
    <row r="40067" spans="16:30" ht="4.5" customHeight="1" x14ac:dyDescent="0.2">
      <c r="P40067" s="75"/>
      <c r="Q40067" s="75"/>
      <c r="W40067" s="75"/>
      <c r="AD40067" s="77"/>
    </row>
    <row r="40068" spans="16:30" ht="4.5" customHeight="1" x14ac:dyDescent="0.2">
      <c r="P40068" s="75"/>
      <c r="Q40068" s="75"/>
      <c r="W40068" s="75"/>
      <c r="AD40068" s="77"/>
    </row>
    <row r="40069" spans="16:30" ht="4.5" customHeight="1" x14ac:dyDescent="0.2">
      <c r="P40069" s="75"/>
      <c r="Q40069" s="75"/>
      <c r="W40069" s="75"/>
      <c r="AD40069" s="77"/>
    </row>
    <row r="40070" spans="16:30" ht="4.5" customHeight="1" x14ac:dyDescent="0.2">
      <c r="P40070" s="75"/>
      <c r="Q40070" s="75"/>
      <c r="W40070" s="75"/>
      <c r="AD40070" s="77"/>
    </row>
    <row r="40071" spans="16:30" ht="4.5" customHeight="1" x14ac:dyDescent="0.2">
      <c r="P40071" s="75"/>
      <c r="Q40071" s="75"/>
      <c r="W40071" s="75"/>
      <c r="AD40071" s="77"/>
    </row>
    <row r="40072" spans="16:30" ht="4.5" customHeight="1" x14ac:dyDescent="0.2">
      <c r="P40072" s="75"/>
      <c r="Q40072" s="75"/>
      <c r="W40072" s="75"/>
      <c r="AD40072" s="77"/>
    </row>
    <row r="40073" spans="16:30" ht="4.5" customHeight="1" x14ac:dyDescent="0.2">
      <c r="P40073" s="75"/>
      <c r="Q40073" s="75"/>
      <c r="W40073" s="75"/>
      <c r="AD40073" s="77"/>
    </row>
    <row r="40074" spans="16:30" ht="4.5" customHeight="1" x14ac:dyDescent="0.2">
      <c r="P40074" s="75"/>
      <c r="Q40074" s="75"/>
      <c r="W40074" s="75"/>
      <c r="AD40074" s="77"/>
    </row>
    <row r="40075" spans="16:30" ht="4.5" customHeight="1" x14ac:dyDescent="0.2">
      <c r="P40075" s="75"/>
      <c r="Q40075" s="75"/>
      <c r="W40075" s="75"/>
      <c r="AD40075" s="77"/>
    </row>
    <row r="40076" spans="16:30" ht="4.5" customHeight="1" x14ac:dyDescent="0.2">
      <c r="P40076" s="75"/>
      <c r="Q40076" s="75"/>
      <c r="W40076" s="75"/>
      <c r="AD40076" s="77"/>
    </row>
    <row r="40077" spans="16:30" ht="4.5" customHeight="1" x14ac:dyDescent="0.2">
      <c r="P40077" s="75"/>
      <c r="Q40077" s="75"/>
      <c r="W40077" s="75"/>
      <c r="AD40077" s="77"/>
    </row>
    <row r="40078" spans="16:30" ht="4.5" customHeight="1" x14ac:dyDescent="0.2">
      <c r="P40078" s="75"/>
      <c r="Q40078" s="75"/>
      <c r="W40078" s="75"/>
      <c r="AD40078" s="77"/>
    </row>
    <row r="40079" spans="16:30" ht="4.5" customHeight="1" x14ac:dyDescent="0.2">
      <c r="P40079" s="75"/>
      <c r="Q40079" s="75"/>
      <c r="W40079" s="75"/>
      <c r="AD40079" s="77"/>
    </row>
    <row r="40080" spans="16:30" ht="4.5" customHeight="1" x14ac:dyDescent="0.2">
      <c r="P40080" s="75"/>
      <c r="Q40080" s="75"/>
      <c r="W40080" s="75"/>
      <c r="AD40080" s="77"/>
    </row>
    <row r="40081" spans="16:30" ht="4.5" customHeight="1" x14ac:dyDescent="0.2">
      <c r="P40081" s="75"/>
      <c r="Q40081" s="75"/>
      <c r="W40081" s="75"/>
      <c r="AD40081" s="77"/>
    </row>
    <row r="40082" spans="16:30" ht="4.5" customHeight="1" x14ac:dyDescent="0.2">
      <c r="P40082" s="75"/>
      <c r="Q40082" s="75"/>
      <c r="W40082" s="75"/>
      <c r="AD40082" s="77"/>
    </row>
    <row r="40083" spans="16:30" ht="4.5" customHeight="1" x14ac:dyDescent="0.2">
      <c r="P40083" s="75"/>
      <c r="Q40083" s="75"/>
      <c r="W40083" s="75"/>
      <c r="AD40083" s="77"/>
    </row>
    <row r="40084" spans="16:30" ht="4.5" customHeight="1" x14ac:dyDescent="0.2">
      <c r="P40084" s="75"/>
      <c r="Q40084" s="75"/>
      <c r="W40084" s="75"/>
      <c r="AD40084" s="77"/>
    </row>
    <row r="40085" spans="16:30" ht="4.5" customHeight="1" x14ac:dyDescent="0.2">
      <c r="P40085" s="75"/>
      <c r="Q40085" s="75"/>
      <c r="W40085" s="75"/>
      <c r="AD40085" s="77"/>
    </row>
    <row r="40086" spans="16:30" ht="4.5" customHeight="1" x14ac:dyDescent="0.2">
      <c r="P40086" s="75"/>
      <c r="Q40086" s="75"/>
      <c r="W40086" s="75"/>
      <c r="AD40086" s="77"/>
    </row>
    <row r="40087" spans="16:30" ht="4.5" customHeight="1" x14ac:dyDescent="0.2">
      <c r="P40087" s="75"/>
      <c r="Q40087" s="75"/>
      <c r="W40087" s="75"/>
      <c r="AD40087" s="77"/>
    </row>
    <row r="40088" spans="16:30" ht="4.5" customHeight="1" x14ac:dyDescent="0.2">
      <c r="P40088" s="75"/>
      <c r="Q40088" s="75"/>
      <c r="W40088" s="75"/>
      <c r="AD40088" s="77"/>
    </row>
    <row r="40089" spans="16:30" ht="4.5" customHeight="1" x14ac:dyDescent="0.2">
      <c r="P40089" s="75"/>
      <c r="Q40089" s="75"/>
      <c r="W40089" s="75"/>
      <c r="AD40089" s="77"/>
    </row>
    <row r="40090" spans="16:30" ht="4.5" customHeight="1" x14ac:dyDescent="0.2">
      <c r="P40090" s="75"/>
      <c r="Q40090" s="75"/>
      <c r="W40090" s="75"/>
      <c r="AD40090" s="77"/>
    </row>
    <row r="40091" spans="16:30" ht="4.5" customHeight="1" x14ac:dyDescent="0.2">
      <c r="P40091" s="75"/>
      <c r="Q40091" s="75"/>
      <c r="W40091" s="75"/>
      <c r="AD40091" s="77"/>
    </row>
    <row r="40092" spans="16:30" ht="4.5" customHeight="1" x14ac:dyDescent="0.2">
      <c r="P40092" s="75"/>
      <c r="Q40092" s="75"/>
      <c r="W40092" s="75"/>
      <c r="AD40092" s="77"/>
    </row>
    <row r="40093" spans="16:30" ht="4.5" customHeight="1" x14ac:dyDescent="0.2">
      <c r="P40093" s="75"/>
      <c r="Q40093" s="75"/>
      <c r="W40093" s="75"/>
      <c r="AD40093" s="77"/>
    </row>
    <row r="40094" spans="16:30" ht="4.5" customHeight="1" x14ac:dyDescent="0.2">
      <c r="P40094" s="75"/>
      <c r="Q40094" s="75"/>
      <c r="W40094" s="75"/>
      <c r="AD40094" s="77"/>
    </row>
    <row r="40095" spans="16:30" ht="4.5" customHeight="1" x14ac:dyDescent="0.2">
      <c r="P40095" s="75"/>
      <c r="Q40095" s="75"/>
      <c r="W40095" s="75"/>
      <c r="AD40095" s="77"/>
    </row>
    <row r="40096" spans="16:30" ht="4.5" customHeight="1" x14ac:dyDescent="0.2">
      <c r="P40096" s="75"/>
      <c r="Q40096" s="75"/>
      <c r="W40096" s="75"/>
      <c r="AD40096" s="77"/>
    </row>
    <row r="40097" spans="16:30" ht="4.5" customHeight="1" x14ac:dyDescent="0.2">
      <c r="P40097" s="75"/>
      <c r="Q40097" s="75"/>
      <c r="W40097" s="75"/>
      <c r="AD40097" s="77"/>
    </row>
    <row r="40098" spans="16:30" ht="4.5" customHeight="1" x14ac:dyDescent="0.2">
      <c r="P40098" s="75"/>
      <c r="Q40098" s="75"/>
      <c r="W40098" s="75"/>
      <c r="AD40098" s="77"/>
    </row>
    <row r="40099" spans="16:30" ht="4.5" customHeight="1" x14ac:dyDescent="0.2">
      <c r="P40099" s="75"/>
      <c r="Q40099" s="75"/>
      <c r="W40099" s="75"/>
      <c r="AD40099" s="77"/>
    </row>
    <row r="40100" spans="16:30" ht="4.5" customHeight="1" x14ac:dyDescent="0.2">
      <c r="P40100" s="75"/>
      <c r="Q40100" s="75"/>
      <c r="W40100" s="75"/>
      <c r="AD40100" s="77"/>
    </row>
    <row r="40101" spans="16:30" ht="4.5" customHeight="1" x14ac:dyDescent="0.2">
      <c r="P40101" s="75"/>
      <c r="Q40101" s="75"/>
      <c r="W40101" s="75"/>
      <c r="AD40101" s="77"/>
    </row>
    <row r="40102" spans="16:30" ht="4.5" customHeight="1" x14ac:dyDescent="0.2">
      <c r="P40102" s="75"/>
      <c r="Q40102" s="75"/>
      <c r="W40102" s="75"/>
      <c r="AD40102" s="77"/>
    </row>
    <row r="40103" spans="16:30" ht="4.5" customHeight="1" x14ac:dyDescent="0.2">
      <c r="P40103" s="75"/>
      <c r="Q40103" s="75"/>
      <c r="W40103" s="75"/>
      <c r="AD40103" s="77"/>
    </row>
    <row r="40104" spans="16:30" ht="4.5" customHeight="1" x14ac:dyDescent="0.2">
      <c r="P40104" s="75"/>
      <c r="Q40104" s="75"/>
      <c r="W40104" s="75"/>
      <c r="AD40104" s="77"/>
    </row>
    <row r="40105" spans="16:30" ht="4.5" customHeight="1" x14ac:dyDescent="0.2">
      <c r="P40105" s="75"/>
      <c r="Q40105" s="75"/>
      <c r="W40105" s="75"/>
      <c r="AD40105" s="77"/>
    </row>
    <row r="40106" spans="16:30" ht="4.5" customHeight="1" x14ac:dyDescent="0.2">
      <c r="P40106" s="75"/>
      <c r="Q40106" s="75"/>
      <c r="W40106" s="75"/>
      <c r="AD40106" s="77"/>
    </row>
    <row r="40107" spans="16:30" ht="4.5" customHeight="1" x14ac:dyDescent="0.2">
      <c r="P40107" s="75"/>
      <c r="Q40107" s="75"/>
      <c r="W40107" s="75"/>
      <c r="AD40107" s="77"/>
    </row>
    <row r="40108" spans="16:30" ht="4.5" customHeight="1" x14ac:dyDescent="0.2">
      <c r="P40108" s="75"/>
      <c r="Q40108" s="75"/>
      <c r="W40108" s="75"/>
      <c r="AD40108" s="77"/>
    </row>
    <row r="40109" spans="16:30" ht="4.5" customHeight="1" x14ac:dyDescent="0.2">
      <c r="P40109" s="75"/>
      <c r="Q40109" s="75"/>
      <c r="W40109" s="75"/>
      <c r="AD40109" s="77"/>
    </row>
    <row r="40110" spans="16:30" ht="4.5" customHeight="1" x14ac:dyDescent="0.2">
      <c r="P40110" s="75"/>
      <c r="Q40110" s="75"/>
      <c r="W40110" s="75"/>
      <c r="AD40110" s="77"/>
    </row>
    <row r="40111" spans="16:30" ht="4.5" customHeight="1" x14ac:dyDescent="0.2">
      <c r="P40111" s="75"/>
      <c r="Q40111" s="75"/>
      <c r="W40111" s="75"/>
      <c r="AD40111" s="77"/>
    </row>
    <row r="40112" spans="16:30" ht="4.5" customHeight="1" x14ac:dyDescent="0.2">
      <c r="P40112" s="75"/>
      <c r="Q40112" s="75"/>
      <c r="W40112" s="75"/>
      <c r="AD40112" s="77"/>
    </row>
    <row r="40113" spans="16:30" ht="4.5" customHeight="1" x14ac:dyDescent="0.2">
      <c r="P40113" s="75"/>
      <c r="Q40113" s="75"/>
      <c r="W40113" s="75"/>
      <c r="AD40113" s="77"/>
    </row>
    <row r="40114" spans="16:30" ht="4.5" customHeight="1" x14ac:dyDescent="0.2">
      <c r="P40114" s="75"/>
      <c r="Q40114" s="75"/>
      <c r="W40114" s="75"/>
      <c r="AD40114" s="77"/>
    </row>
    <row r="40115" spans="16:30" ht="4.5" customHeight="1" x14ac:dyDescent="0.2">
      <c r="P40115" s="75"/>
      <c r="Q40115" s="75"/>
      <c r="W40115" s="75"/>
      <c r="AD40115" s="77"/>
    </row>
    <row r="40116" spans="16:30" ht="4.5" customHeight="1" x14ac:dyDescent="0.2">
      <c r="P40116" s="75"/>
      <c r="Q40116" s="75"/>
      <c r="W40116" s="75"/>
      <c r="AD40116" s="77"/>
    </row>
    <row r="40117" spans="16:30" ht="4.5" customHeight="1" x14ac:dyDescent="0.2">
      <c r="P40117" s="75"/>
      <c r="Q40117" s="75"/>
      <c r="W40117" s="75"/>
      <c r="AD40117" s="77"/>
    </row>
    <row r="40118" spans="16:30" ht="4.5" customHeight="1" x14ac:dyDescent="0.2">
      <c r="P40118" s="75"/>
      <c r="Q40118" s="75"/>
      <c r="W40118" s="75"/>
      <c r="AD40118" s="77"/>
    </row>
    <row r="40119" spans="16:30" ht="4.5" customHeight="1" x14ac:dyDescent="0.2">
      <c r="P40119" s="75"/>
      <c r="Q40119" s="75"/>
      <c r="W40119" s="75"/>
      <c r="AD40119" s="77"/>
    </row>
    <row r="40120" spans="16:30" ht="4.5" customHeight="1" x14ac:dyDescent="0.2">
      <c r="P40120" s="75"/>
      <c r="Q40120" s="75"/>
      <c r="W40120" s="75"/>
      <c r="AD40120" s="77"/>
    </row>
    <row r="40121" spans="16:30" ht="4.5" customHeight="1" x14ac:dyDescent="0.2">
      <c r="P40121" s="75"/>
      <c r="Q40121" s="75"/>
      <c r="W40121" s="75"/>
      <c r="AD40121" s="77"/>
    </row>
    <row r="40122" spans="16:30" ht="4.5" customHeight="1" x14ac:dyDescent="0.2">
      <c r="P40122" s="75"/>
      <c r="Q40122" s="75"/>
      <c r="W40122" s="75"/>
      <c r="AD40122" s="77"/>
    </row>
    <row r="40123" spans="16:30" ht="4.5" customHeight="1" x14ac:dyDescent="0.2">
      <c r="P40123" s="75"/>
      <c r="Q40123" s="75"/>
      <c r="W40123" s="75"/>
      <c r="AD40123" s="77"/>
    </row>
    <row r="40124" spans="16:30" ht="4.5" customHeight="1" x14ac:dyDescent="0.2">
      <c r="P40124" s="75"/>
      <c r="Q40124" s="75"/>
      <c r="W40124" s="75"/>
      <c r="AD40124" s="77"/>
    </row>
    <row r="40125" spans="16:30" ht="4.5" customHeight="1" x14ac:dyDescent="0.2">
      <c r="P40125" s="75"/>
      <c r="Q40125" s="75"/>
      <c r="W40125" s="75"/>
      <c r="AD40125" s="77"/>
    </row>
    <row r="40126" spans="16:30" ht="4.5" customHeight="1" x14ac:dyDescent="0.2">
      <c r="P40126" s="75"/>
      <c r="Q40126" s="75"/>
      <c r="W40126" s="75"/>
      <c r="AD40126" s="77"/>
    </row>
    <row r="40127" spans="16:30" ht="4.5" customHeight="1" x14ac:dyDescent="0.2">
      <c r="P40127" s="75"/>
      <c r="Q40127" s="75"/>
      <c r="W40127" s="75"/>
      <c r="AD40127" s="77"/>
    </row>
    <row r="40128" spans="16:30" ht="4.5" customHeight="1" x14ac:dyDescent="0.2">
      <c r="P40128" s="75"/>
      <c r="Q40128" s="75"/>
      <c r="W40128" s="75"/>
      <c r="AD40128" s="77"/>
    </row>
    <row r="40129" spans="16:30" ht="4.5" customHeight="1" x14ac:dyDescent="0.2">
      <c r="P40129" s="75"/>
      <c r="Q40129" s="75"/>
      <c r="W40129" s="75"/>
      <c r="AD40129" s="77"/>
    </row>
    <row r="40130" spans="16:30" ht="4.5" customHeight="1" x14ac:dyDescent="0.2">
      <c r="P40130" s="75"/>
      <c r="Q40130" s="75"/>
      <c r="W40130" s="75"/>
      <c r="AD40130" s="77"/>
    </row>
    <row r="40131" spans="16:30" ht="4.5" customHeight="1" x14ac:dyDescent="0.2">
      <c r="P40131" s="75"/>
      <c r="Q40131" s="75"/>
      <c r="W40131" s="75"/>
      <c r="AD40131" s="77"/>
    </row>
    <row r="40132" spans="16:30" ht="4.5" customHeight="1" x14ac:dyDescent="0.2">
      <c r="P40132" s="75"/>
      <c r="Q40132" s="75"/>
      <c r="W40132" s="75"/>
      <c r="AD40132" s="77"/>
    </row>
    <row r="40133" spans="16:30" ht="4.5" customHeight="1" x14ac:dyDescent="0.2">
      <c r="P40133" s="75"/>
      <c r="Q40133" s="75"/>
      <c r="W40133" s="75"/>
      <c r="AD40133" s="77"/>
    </row>
    <row r="40134" spans="16:30" ht="4.5" customHeight="1" x14ac:dyDescent="0.2">
      <c r="P40134" s="75"/>
      <c r="Q40134" s="75"/>
      <c r="W40134" s="75"/>
      <c r="AD40134" s="77"/>
    </row>
    <row r="40135" spans="16:30" ht="4.5" customHeight="1" x14ac:dyDescent="0.2">
      <c r="P40135" s="75"/>
      <c r="Q40135" s="75"/>
      <c r="W40135" s="75"/>
      <c r="AD40135" s="77"/>
    </row>
    <row r="40136" spans="16:30" ht="4.5" customHeight="1" x14ac:dyDescent="0.2">
      <c r="P40136" s="75"/>
      <c r="Q40136" s="75"/>
      <c r="W40136" s="75"/>
      <c r="AD40136" s="77"/>
    </row>
    <row r="40137" spans="16:30" ht="4.5" customHeight="1" x14ac:dyDescent="0.2">
      <c r="P40137" s="75"/>
      <c r="Q40137" s="75"/>
      <c r="W40137" s="75"/>
      <c r="AD40137" s="77"/>
    </row>
    <row r="40138" spans="16:30" ht="4.5" customHeight="1" x14ac:dyDescent="0.2">
      <c r="P40138" s="75"/>
      <c r="Q40138" s="75"/>
      <c r="W40138" s="75"/>
      <c r="AD40138" s="77"/>
    </row>
    <row r="40139" spans="16:30" ht="4.5" customHeight="1" x14ac:dyDescent="0.2">
      <c r="P40139" s="75"/>
      <c r="Q40139" s="75"/>
      <c r="W40139" s="75"/>
      <c r="AD40139" s="77"/>
    </row>
    <row r="40140" spans="16:30" ht="4.5" customHeight="1" x14ac:dyDescent="0.2">
      <c r="P40140" s="75"/>
      <c r="Q40140" s="75"/>
      <c r="W40140" s="75"/>
      <c r="AD40140" s="77"/>
    </row>
    <row r="40141" spans="16:30" ht="4.5" customHeight="1" x14ac:dyDescent="0.2">
      <c r="P40141" s="75"/>
      <c r="Q40141" s="75"/>
      <c r="W40141" s="75"/>
      <c r="AD40141" s="77"/>
    </row>
    <row r="40142" spans="16:30" ht="4.5" customHeight="1" x14ac:dyDescent="0.2">
      <c r="P40142" s="75"/>
      <c r="Q40142" s="75"/>
      <c r="W40142" s="75"/>
      <c r="AD40142" s="77"/>
    </row>
    <row r="40143" spans="16:30" ht="4.5" customHeight="1" x14ac:dyDescent="0.2">
      <c r="P40143" s="75"/>
      <c r="Q40143" s="75"/>
      <c r="W40143" s="75"/>
      <c r="AD40143" s="77"/>
    </row>
    <row r="40144" spans="16:30" ht="4.5" customHeight="1" x14ac:dyDescent="0.2">
      <c r="P40144" s="75"/>
      <c r="Q40144" s="75"/>
      <c r="W40144" s="75"/>
      <c r="AD40144" s="77"/>
    </row>
    <row r="40145" spans="16:30" ht="4.5" customHeight="1" x14ac:dyDescent="0.2">
      <c r="P40145" s="75"/>
      <c r="Q40145" s="75"/>
      <c r="W40145" s="75"/>
      <c r="AD40145" s="77"/>
    </row>
    <row r="40146" spans="16:30" ht="4.5" customHeight="1" x14ac:dyDescent="0.2">
      <c r="P40146" s="75"/>
      <c r="Q40146" s="75"/>
      <c r="W40146" s="75"/>
      <c r="AD40146" s="77"/>
    </row>
    <row r="40147" spans="16:30" ht="4.5" customHeight="1" x14ac:dyDescent="0.2">
      <c r="P40147" s="75"/>
      <c r="Q40147" s="75"/>
      <c r="W40147" s="75"/>
      <c r="AD40147" s="77"/>
    </row>
    <row r="40148" spans="16:30" ht="4.5" customHeight="1" x14ac:dyDescent="0.2">
      <c r="P40148" s="75"/>
      <c r="Q40148" s="75"/>
      <c r="W40148" s="75"/>
      <c r="AD40148" s="77"/>
    </row>
    <row r="40149" spans="16:30" ht="4.5" customHeight="1" x14ac:dyDescent="0.2">
      <c r="P40149" s="75"/>
      <c r="Q40149" s="75"/>
      <c r="W40149" s="75"/>
      <c r="AD40149" s="77"/>
    </row>
    <row r="40150" spans="16:30" ht="4.5" customHeight="1" x14ac:dyDescent="0.2">
      <c r="P40150" s="75"/>
      <c r="Q40150" s="75"/>
      <c r="W40150" s="75"/>
      <c r="AD40150" s="77"/>
    </row>
    <row r="40151" spans="16:30" ht="4.5" customHeight="1" x14ac:dyDescent="0.2">
      <c r="P40151" s="75"/>
      <c r="Q40151" s="75"/>
      <c r="W40151" s="75"/>
      <c r="AD40151" s="77"/>
    </row>
    <row r="40152" spans="16:30" ht="4.5" customHeight="1" x14ac:dyDescent="0.2">
      <c r="P40152" s="75"/>
      <c r="Q40152" s="75"/>
      <c r="W40152" s="75"/>
      <c r="AD40152" s="77"/>
    </row>
    <row r="40153" spans="16:30" ht="4.5" customHeight="1" x14ac:dyDescent="0.2">
      <c r="P40153" s="75"/>
      <c r="Q40153" s="75"/>
      <c r="W40153" s="75"/>
      <c r="AD40153" s="77"/>
    </row>
    <row r="40154" spans="16:30" ht="4.5" customHeight="1" x14ac:dyDescent="0.2">
      <c r="P40154" s="75"/>
      <c r="Q40154" s="75"/>
      <c r="W40154" s="75"/>
      <c r="AD40154" s="77"/>
    </row>
    <row r="40155" spans="16:30" ht="4.5" customHeight="1" x14ac:dyDescent="0.2">
      <c r="P40155" s="75"/>
      <c r="Q40155" s="75"/>
      <c r="W40155" s="75"/>
      <c r="AD40155" s="77"/>
    </row>
    <row r="40156" spans="16:30" ht="4.5" customHeight="1" x14ac:dyDescent="0.2">
      <c r="P40156" s="75"/>
      <c r="Q40156" s="75"/>
      <c r="W40156" s="75"/>
      <c r="AD40156" s="77"/>
    </row>
    <row r="40157" spans="16:30" ht="4.5" customHeight="1" x14ac:dyDescent="0.2">
      <c r="P40157" s="75"/>
      <c r="Q40157" s="75"/>
      <c r="W40157" s="75"/>
      <c r="AD40157" s="77"/>
    </row>
    <row r="40158" spans="16:30" ht="4.5" customHeight="1" x14ac:dyDescent="0.2">
      <c r="P40158" s="75"/>
      <c r="Q40158" s="75"/>
      <c r="W40158" s="75"/>
      <c r="AD40158" s="77"/>
    </row>
    <row r="40159" spans="16:30" ht="4.5" customHeight="1" x14ac:dyDescent="0.2">
      <c r="P40159" s="75"/>
      <c r="Q40159" s="75"/>
      <c r="W40159" s="75"/>
      <c r="AD40159" s="77"/>
    </row>
    <row r="40160" spans="16:30" ht="4.5" customHeight="1" x14ac:dyDescent="0.2">
      <c r="P40160" s="75"/>
      <c r="Q40160" s="75"/>
      <c r="W40160" s="75"/>
      <c r="AD40160" s="77"/>
    </row>
    <row r="40161" spans="16:30" ht="4.5" customHeight="1" x14ac:dyDescent="0.2">
      <c r="P40161" s="75"/>
      <c r="Q40161" s="75"/>
      <c r="W40161" s="75"/>
      <c r="AD40161" s="77"/>
    </row>
    <row r="40162" spans="16:30" ht="4.5" customHeight="1" x14ac:dyDescent="0.2">
      <c r="P40162" s="75"/>
      <c r="Q40162" s="75"/>
      <c r="W40162" s="75"/>
      <c r="AD40162" s="77"/>
    </row>
    <row r="40163" spans="16:30" ht="4.5" customHeight="1" x14ac:dyDescent="0.2">
      <c r="P40163" s="75"/>
      <c r="Q40163" s="75"/>
      <c r="W40163" s="75"/>
      <c r="AD40163" s="77"/>
    </row>
    <row r="40164" spans="16:30" ht="4.5" customHeight="1" x14ac:dyDescent="0.2">
      <c r="P40164" s="75"/>
      <c r="Q40164" s="75"/>
      <c r="W40164" s="75"/>
      <c r="AD40164" s="77"/>
    </row>
    <row r="40165" spans="16:30" ht="4.5" customHeight="1" x14ac:dyDescent="0.2">
      <c r="P40165" s="75"/>
      <c r="Q40165" s="75"/>
      <c r="W40165" s="75"/>
      <c r="AD40165" s="77"/>
    </row>
    <row r="40166" spans="16:30" ht="4.5" customHeight="1" x14ac:dyDescent="0.2">
      <c r="P40166" s="75"/>
      <c r="Q40166" s="75"/>
      <c r="W40166" s="75"/>
      <c r="AD40166" s="77"/>
    </row>
    <row r="40167" spans="16:30" ht="4.5" customHeight="1" x14ac:dyDescent="0.2">
      <c r="P40167" s="75"/>
      <c r="Q40167" s="75"/>
      <c r="W40167" s="75"/>
      <c r="AD40167" s="77"/>
    </row>
    <row r="40168" spans="16:30" ht="4.5" customHeight="1" x14ac:dyDescent="0.2">
      <c r="P40168" s="75"/>
      <c r="Q40168" s="75"/>
      <c r="W40168" s="75"/>
      <c r="AD40168" s="77"/>
    </row>
    <row r="40169" spans="16:30" ht="4.5" customHeight="1" x14ac:dyDescent="0.2">
      <c r="P40169" s="75"/>
      <c r="Q40169" s="75"/>
      <c r="W40169" s="75"/>
      <c r="AD40169" s="77"/>
    </row>
    <row r="40170" spans="16:30" ht="4.5" customHeight="1" x14ac:dyDescent="0.2">
      <c r="P40170" s="75"/>
      <c r="Q40170" s="75"/>
      <c r="W40170" s="75"/>
      <c r="AD40170" s="77"/>
    </row>
    <row r="40171" spans="16:30" ht="4.5" customHeight="1" x14ac:dyDescent="0.2">
      <c r="P40171" s="75"/>
      <c r="Q40171" s="75"/>
      <c r="W40171" s="75"/>
      <c r="AD40171" s="77"/>
    </row>
    <row r="40172" spans="16:30" ht="4.5" customHeight="1" x14ac:dyDescent="0.2">
      <c r="P40172" s="75"/>
      <c r="Q40172" s="75"/>
      <c r="W40172" s="75"/>
      <c r="AD40172" s="77"/>
    </row>
    <row r="40173" spans="16:30" ht="4.5" customHeight="1" x14ac:dyDescent="0.2">
      <c r="P40173" s="75"/>
      <c r="Q40173" s="75"/>
      <c r="W40173" s="75"/>
      <c r="AD40173" s="77"/>
    </row>
    <row r="40174" spans="16:30" ht="4.5" customHeight="1" x14ac:dyDescent="0.2">
      <c r="P40174" s="75"/>
      <c r="Q40174" s="75"/>
      <c r="W40174" s="75"/>
      <c r="AD40174" s="77"/>
    </row>
    <row r="40175" spans="16:30" ht="4.5" customHeight="1" x14ac:dyDescent="0.2">
      <c r="P40175" s="75"/>
      <c r="Q40175" s="75"/>
      <c r="W40175" s="75"/>
      <c r="AD40175" s="77"/>
    </row>
    <row r="40176" spans="16:30" ht="4.5" customHeight="1" x14ac:dyDescent="0.2">
      <c r="P40176" s="75"/>
      <c r="Q40176" s="75"/>
      <c r="W40176" s="75"/>
      <c r="AD40176" s="77"/>
    </row>
    <row r="40177" spans="16:30" ht="4.5" customHeight="1" x14ac:dyDescent="0.2">
      <c r="P40177" s="75"/>
      <c r="Q40177" s="75"/>
      <c r="W40177" s="75"/>
      <c r="AD40177" s="77"/>
    </row>
    <row r="40178" spans="16:30" ht="4.5" customHeight="1" x14ac:dyDescent="0.2">
      <c r="P40178" s="75"/>
      <c r="Q40178" s="75"/>
      <c r="W40178" s="75"/>
      <c r="AD40178" s="77"/>
    </row>
    <row r="40179" spans="16:30" ht="4.5" customHeight="1" x14ac:dyDescent="0.2">
      <c r="P40179" s="75"/>
      <c r="Q40179" s="75"/>
      <c r="W40179" s="75"/>
      <c r="AD40179" s="77"/>
    </row>
    <row r="40180" spans="16:30" ht="4.5" customHeight="1" x14ac:dyDescent="0.2">
      <c r="P40180" s="75"/>
      <c r="Q40180" s="75"/>
      <c r="W40180" s="75"/>
      <c r="AD40180" s="77"/>
    </row>
    <row r="40181" spans="16:30" ht="4.5" customHeight="1" x14ac:dyDescent="0.2">
      <c r="P40181" s="75"/>
      <c r="Q40181" s="75"/>
      <c r="W40181" s="75"/>
      <c r="AD40181" s="77"/>
    </row>
    <row r="40182" spans="16:30" ht="4.5" customHeight="1" x14ac:dyDescent="0.2">
      <c r="P40182" s="75"/>
      <c r="Q40182" s="75"/>
      <c r="W40182" s="75"/>
      <c r="AD40182" s="77"/>
    </row>
    <row r="40183" spans="16:30" ht="4.5" customHeight="1" x14ac:dyDescent="0.2">
      <c r="P40183" s="75"/>
      <c r="Q40183" s="75"/>
      <c r="W40183" s="75"/>
      <c r="AD40183" s="77"/>
    </row>
    <row r="40184" spans="16:30" ht="4.5" customHeight="1" x14ac:dyDescent="0.2">
      <c r="P40184" s="75"/>
      <c r="Q40184" s="75"/>
      <c r="W40184" s="75"/>
      <c r="AD40184" s="77"/>
    </row>
    <row r="40185" spans="16:30" ht="4.5" customHeight="1" x14ac:dyDescent="0.2">
      <c r="P40185" s="75"/>
      <c r="Q40185" s="75"/>
      <c r="W40185" s="75"/>
      <c r="AD40185" s="77"/>
    </row>
    <row r="40186" spans="16:30" ht="4.5" customHeight="1" x14ac:dyDescent="0.2">
      <c r="P40186" s="75"/>
      <c r="Q40186" s="75"/>
      <c r="W40186" s="75"/>
      <c r="AD40186" s="77"/>
    </row>
    <row r="40187" spans="16:30" ht="4.5" customHeight="1" x14ac:dyDescent="0.2">
      <c r="P40187" s="75"/>
      <c r="Q40187" s="75"/>
      <c r="W40187" s="75"/>
      <c r="AD40187" s="77"/>
    </row>
    <row r="40188" spans="16:30" ht="4.5" customHeight="1" x14ac:dyDescent="0.2">
      <c r="P40188" s="75"/>
      <c r="Q40188" s="75"/>
      <c r="W40188" s="75"/>
      <c r="AD40188" s="77"/>
    </row>
    <row r="40189" spans="16:30" ht="4.5" customHeight="1" x14ac:dyDescent="0.2">
      <c r="P40189" s="75"/>
      <c r="Q40189" s="75"/>
      <c r="W40189" s="75"/>
      <c r="AD40189" s="77"/>
    </row>
    <row r="40190" spans="16:30" ht="4.5" customHeight="1" x14ac:dyDescent="0.2">
      <c r="P40190" s="75"/>
      <c r="Q40190" s="75"/>
      <c r="W40190" s="75"/>
      <c r="AD40190" s="77"/>
    </row>
    <row r="40191" spans="16:30" ht="4.5" customHeight="1" x14ac:dyDescent="0.2">
      <c r="P40191" s="75"/>
      <c r="Q40191" s="75"/>
      <c r="W40191" s="75"/>
      <c r="AD40191" s="77"/>
    </row>
    <row r="40192" spans="16:30" ht="4.5" customHeight="1" x14ac:dyDescent="0.2">
      <c r="P40192" s="75"/>
      <c r="Q40192" s="75"/>
      <c r="W40192" s="75"/>
      <c r="AD40192" s="77"/>
    </row>
    <row r="40193" spans="16:30" ht="4.5" customHeight="1" x14ac:dyDescent="0.2">
      <c r="P40193" s="75"/>
      <c r="Q40193" s="75"/>
      <c r="W40193" s="75"/>
      <c r="AD40193" s="77"/>
    </row>
    <row r="40194" spans="16:30" ht="4.5" customHeight="1" x14ac:dyDescent="0.2">
      <c r="P40194" s="75"/>
      <c r="Q40194" s="75"/>
      <c r="W40194" s="75"/>
      <c r="AD40194" s="77"/>
    </row>
    <row r="40195" spans="16:30" ht="4.5" customHeight="1" x14ac:dyDescent="0.2">
      <c r="P40195" s="75"/>
      <c r="Q40195" s="75"/>
      <c r="W40195" s="75"/>
      <c r="AD40195" s="77"/>
    </row>
    <row r="40196" spans="16:30" ht="4.5" customHeight="1" x14ac:dyDescent="0.2">
      <c r="P40196" s="75"/>
      <c r="Q40196" s="75"/>
      <c r="W40196" s="75"/>
      <c r="AD40196" s="77"/>
    </row>
    <row r="40197" spans="16:30" ht="4.5" customHeight="1" x14ac:dyDescent="0.2">
      <c r="P40197" s="75"/>
      <c r="Q40197" s="75"/>
      <c r="W40197" s="75"/>
      <c r="AD40197" s="77"/>
    </row>
    <row r="40198" spans="16:30" ht="4.5" customHeight="1" x14ac:dyDescent="0.2">
      <c r="P40198" s="75"/>
      <c r="Q40198" s="75"/>
      <c r="W40198" s="75"/>
      <c r="AD40198" s="77"/>
    </row>
    <row r="40199" spans="16:30" ht="4.5" customHeight="1" x14ac:dyDescent="0.2">
      <c r="P40199" s="75"/>
      <c r="Q40199" s="75"/>
      <c r="W40199" s="75"/>
      <c r="AD40199" s="77"/>
    </row>
    <row r="40200" spans="16:30" ht="4.5" customHeight="1" x14ac:dyDescent="0.2">
      <c r="P40200" s="75"/>
      <c r="Q40200" s="75"/>
      <c r="W40200" s="75"/>
      <c r="AD40200" s="77"/>
    </row>
    <row r="40201" spans="16:30" ht="4.5" customHeight="1" x14ac:dyDescent="0.2">
      <c r="P40201" s="75"/>
      <c r="Q40201" s="75"/>
      <c r="W40201" s="75"/>
      <c r="AD40201" s="77"/>
    </row>
    <row r="40202" spans="16:30" ht="4.5" customHeight="1" x14ac:dyDescent="0.2">
      <c r="P40202" s="75"/>
      <c r="Q40202" s="75"/>
      <c r="W40202" s="75"/>
      <c r="AD40202" s="77"/>
    </row>
    <row r="40203" spans="16:30" ht="4.5" customHeight="1" x14ac:dyDescent="0.2">
      <c r="P40203" s="75"/>
      <c r="Q40203" s="75"/>
      <c r="W40203" s="75"/>
      <c r="AD40203" s="77"/>
    </row>
    <row r="40204" spans="16:30" ht="4.5" customHeight="1" x14ac:dyDescent="0.2">
      <c r="P40204" s="75"/>
      <c r="Q40204" s="75"/>
      <c r="W40204" s="75"/>
      <c r="AD40204" s="77"/>
    </row>
    <row r="40205" spans="16:30" ht="4.5" customHeight="1" x14ac:dyDescent="0.2">
      <c r="P40205" s="75"/>
      <c r="Q40205" s="75"/>
      <c r="W40205" s="75"/>
      <c r="AD40205" s="77"/>
    </row>
    <row r="40206" spans="16:30" ht="4.5" customHeight="1" x14ac:dyDescent="0.2">
      <c r="P40206" s="75"/>
      <c r="Q40206" s="75"/>
      <c r="W40206" s="75"/>
      <c r="AD40206" s="77"/>
    </row>
    <row r="40207" spans="16:30" ht="4.5" customHeight="1" x14ac:dyDescent="0.2">
      <c r="P40207" s="75"/>
      <c r="Q40207" s="75"/>
      <c r="W40207" s="75"/>
      <c r="AD40207" s="77"/>
    </row>
    <row r="40208" spans="16:30" ht="4.5" customHeight="1" x14ac:dyDescent="0.2">
      <c r="P40208" s="75"/>
      <c r="Q40208" s="75"/>
      <c r="W40208" s="75"/>
      <c r="AD40208" s="77"/>
    </row>
    <row r="40209" spans="16:30" ht="4.5" customHeight="1" x14ac:dyDescent="0.2">
      <c r="P40209" s="75"/>
      <c r="Q40209" s="75"/>
      <c r="W40209" s="75"/>
      <c r="AD40209" s="77"/>
    </row>
    <row r="40210" spans="16:30" ht="4.5" customHeight="1" x14ac:dyDescent="0.2">
      <c r="P40210" s="75"/>
      <c r="Q40210" s="75"/>
      <c r="W40210" s="75"/>
      <c r="AD40210" s="77"/>
    </row>
    <row r="40211" spans="16:30" ht="4.5" customHeight="1" x14ac:dyDescent="0.2">
      <c r="P40211" s="75"/>
      <c r="Q40211" s="75"/>
      <c r="W40211" s="75"/>
      <c r="AD40211" s="77"/>
    </row>
    <row r="40212" spans="16:30" ht="4.5" customHeight="1" x14ac:dyDescent="0.2">
      <c r="P40212" s="75"/>
      <c r="Q40212" s="75"/>
      <c r="W40212" s="75"/>
      <c r="AD40212" s="77"/>
    </row>
    <row r="40213" spans="16:30" ht="4.5" customHeight="1" x14ac:dyDescent="0.2">
      <c r="P40213" s="75"/>
      <c r="Q40213" s="75"/>
      <c r="W40213" s="75"/>
      <c r="AD40213" s="77"/>
    </row>
    <row r="40214" spans="16:30" ht="4.5" customHeight="1" x14ac:dyDescent="0.2">
      <c r="P40214" s="75"/>
      <c r="Q40214" s="75"/>
      <c r="W40214" s="75"/>
      <c r="AD40214" s="77"/>
    </row>
    <row r="40215" spans="16:30" ht="4.5" customHeight="1" x14ac:dyDescent="0.2">
      <c r="P40215" s="75"/>
      <c r="Q40215" s="75"/>
      <c r="W40215" s="75"/>
      <c r="AD40215" s="77"/>
    </row>
    <row r="40216" spans="16:30" ht="4.5" customHeight="1" x14ac:dyDescent="0.2">
      <c r="P40216" s="75"/>
      <c r="Q40216" s="75"/>
      <c r="W40216" s="75"/>
      <c r="AD40216" s="77"/>
    </row>
    <row r="40217" spans="16:30" ht="4.5" customHeight="1" x14ac:dyDescent="0.2">
      <c r="P40217" s="75"/>
      <c r="Q40217" s="75"/>
      <c r="W40217" s="75"/>
      <c r="AD40217" s="77"/>
    </row>
    <row r="40218" spans="16:30" ht="4.5" customHeight="1" x14ac:dyDescent="0.2">
      <c r="P40218" s="75"/>
      <c r="Q40218" s="75"/>
      <c r="W40218" s="75"/>
      <c r="AD40218" s="77"/>
    </row>
    <row r="40219" spans="16:30" ht="4.5" customHeight="1" x14ac:dyDescent="0.2">
      <c r="P40219" s="75"/>
      <c r="Q40219" s="75"/>
      <c r="W40219" s="75"/>
      <c r="AD40219" s="77"/>
    </row>
    <row r="40220" spans="16:30" ht="4.5" customHeight="1" x14ac:dyDescent="0.2">
      <c r="P40220" s="75"/>
      <c r="Q40220" s="75"/>
      <c r="W40220" s="75"/>
      <c r="AD40220" s="77"/>
    </row>
    <row r="40221" spans="16:30" ht="4.5" customHeight="1" x14ac:dyDescent="0.2">
      <c r="P40221" s="75"/>
      <c r="Q40221" s="75"/>
      <c r="W40221" s="75"/>
      <c r="AD40221" s="77"/>
    </row>
    <row r="40222" spans="16:30" ht="4.5" customHeight="1" x14ac:dyDescent="0.2">
      <c r="P40222" s="75"/>
      <c r="Q40222" s="75"/>
      <c r="W40222" s="75"/>
      <c r="AD40222" s="77"/>
    </row>
    <row r="40223" spans="16:30" ht="4.5" customHeight="1" x14ac:dyDescent="0.2">
      <c r="P40223" s="75"/>
      <c r="Q40223" s="75"/>
      <c r="W40223" s="75"/>
      <c r="AD40223" s="77"/>
    </row>
    <row r="40224" spans="16:30" ht="4.5" customHeight="1" x14ac:dyDescent="0.2">
      <c r="P40224" s="75"/>
      <c r="Q40224" s="75"/>
      <c r="W40224" s="75"/>
      <c r="AD40224" s="77"/>
    </row>
    <row r="40225" spans="16:30" ht="4.5" customHeight="1" x14ac:dyDescent="0.2">
      <c r="P40225" s="75"/>
      <c r="Q40225" s="75"/>
      <c r="W40225" s="75"/>
      <c r="AD40225" s="77"/>
    </row>
    <row r="40226" spans="16:30" ht="4.5" customHeight="1" x14ac:dyDescent="0.2">
      <c r="P40226" s="75"/>
      <c r="Q40226" s="75"/>
      <c r="W40226" s="75"/>
      <c r="AD40226" s="77"/>
    </row>
    <row r="40227" spans="16:30" ht="4.5" customHeight="1" x14ac:dyDescent="0.2">
      <c r="P40227" s="75"/>
      <c r="Q40227" s="75"/>
      <c r="W40227" s="75"/>
      <c r="AD40227" s="77"/>
    </row>
    <row r="40228" spans="16:30" ht="4.5" customHeight="1" x14ac:dyDescent="0.2">
      <c r="P40228" s="75"/>
      <c r="Q40228" s="75"/>
      <c r="W40228" s="75"/>
      <c r="AD40228" s="77"/>
    </row>
    <row r="40229" spans="16:30" ht="4.5" customHeight="1" x14ac:dyDescent="0.2">
      <c r="P40229" s="75"/>
      <c r="Q40229" s="75"/>
      <c r="W40229" s="75"/>
      <c r="AD40229" s="77"/>
    </row>
    <row r="40230" spans="16:30" ht="4.5" customHeight="1" x14ac:dyDescent="0.2">
      <c r="P40230" s="75"/>
      <c r="Q40230" s="75"/>
      <c r="W40230" s="75"/>
      <c r="AD40230" s="77"/>
    </row>
    <row r="40231" spans="16:30" ht="4.5" customHeight="1" x14ac:dyDescent="0.2">
      <c r="P40231" s="75"/>
      <c r="Q40231" s="75"/>
      <c r="W40231" s="75"/>
      <c r="AD40231" s="77"/>
    </row>
    <row r="40232" spans="16:30" ht="4.5" customHeight="1" x14ac:dyDescent="0.2">
      <c r="P40232" s="75"/>
      <c r="Q40232" s="75"/>
      <c r="W40232" s="75"/>
      <c r="AD40232" s="77"/>
    </row>
    <row r="40233" spans="16:30" ht="4.5" customHeight="1" x14ac:dyDescent="0.2">
      <c r="P40233" s="75"/>
      <c r="Q40233" s="75"/>
      <c r="W40233" s="75"/>
      <c r="AD40233" s="77"/>
    </row>
    <row r="40234" spans="16:30" ht="4.5" customHeight="1" x14ac:dyDescent="0.2">
      <c r="P40234" s="75"/>
      <c r="Q40234" s="75"/>
      <c r="W40234" s="75"/>
      <c r="AD40234" s="77"/>
    </row>
    <row r="40235" spans="16:30" ht="4.5" customHeight="1" x14ac:dyDescent="0.2">
      <c r="P40235" s="75"/>
      <c r="Q40235" s="75"/>
      <c r="W40235" s="75"/>
      <c r="AD40235" s="77"/>
    </row>
    <row r="40236" spans="16:30" ht="4.5" customHeight="1" x14ac:dyDescent="0.2">
      <c r="P40236" s="75"/>
      <c r="Q40236" s="75"/>
      <c r="W40236" s="75"/>
      <c r="AD40236" s="77"/>
    </row>
    <row r="40237" spans="16:30" ht="4.5" customHeight="1" x14ac:dyDescent="0.2">
      <c r="P40237" s="75"/>
      <c r="Q40237" s="75"/>
      <c r="W40237" s="75"/>
      <c r="AD40237" s="77"/>
    </row>
    <row r="40238" spans="16:30" ht="4.5" customHeight="1" x14ac:dyDescent="0.2">
      <c r="P40238" s="75"/>
      <c r="Q40238" s="75"/>
      <c r="W40238" s="75"/>
      <c r="AD40238" s="77"/>
    </row>
    <row r="40239" spans="16:30" ht="4.5" customHeight="1" x14ac:dyDescent="0.2">
      <c r="P40239" s="75"/>
      <c r="Q40239" s="75"/>
      <c r="W40239" s="75"/>
      <c r="AD40239" s="77"/>
    </row>
    <row r="40240" spans="16:30" ht="4.5" customHeight="1" x14ac:dyDescent="0.2">
      <c r="P40240" s="75"/>
      <c r="Q40240" s="75"/>
      <c r="W40240" s="75"/>
      <c r="AD40240" s="77"/>
    </row>
    <row r="40241" spans="16:30" ht="4.5" customHeight="1" x14ac:dyDescent="0.2">
      <c r="P40241" s="75"/>
      <c r="Q40241" s="75"/>
      <c r="W40241" s="75"/>
      <c r="AD40241" s="77"/>
    </row>
    <row r="40242" spans="16:30" ht="4.5" customHeight="1" x14ac:dyDescent="0.2">
      <c r="P40242" s="75"/>
      <c r="Q40242" s="75"/>
      <c r="W40242" s="75"/>
      <c r="AD40242" s="77"/>
    </row>
    <row r="40243" spans="16:30" ht="4.5" customHeight="1" x14ac:dyDescent="0.2">
      <c r="P40243" s="75"/>
      <c r="Q40243" s="75"/>
      <c r="W40243" s="75"/>
      <c r="AD40243" s="77"/>
    </row>
    <row r="40244" spans="16:30" ht="4.5" customHeight="1" x14ac:dyDescent="0.2">
      <c r="P40244" s="75"/>
      <c r="Q40244" s="75"/>
      <c r="W40244" s="75"/>
      <c r="AD40244" s="77"/>
    </row>
    <row r="40245" spans="16:30" ht="4.5" customHeight="1" x14ac:dyDescent="0.2">
      <c r="P40245" s="75"/>
      <c r="Q40245" s="75"/>
      <c r="W40245" s="75"/>
      <c r="AD40245" s="77"/>
    </row>
    <row r="40246" spans="16:30" ht="4.5" customHeight="1" x14ac:dyDescent="0.2">
      <c r="P40246" s="75"/>
      <c r="Q40246" s="75"/>
      <c r="W40246" s="75"/>
      <c r="AD40246" s="77"/>
    </row>
    <row r="40247" spans="16:30" ht="4.5" customHeight="1" x14ac:dyDescent="0.2">
      <c r="P40247" s="75"/>
      <c r="Q40247" s="75"/>
      <c r="W40247" s="75"/>
      <c r="AD40247" s="77"/>
    </row>
    <row r="40248" spans="16:30" ht="4.5" customHeight="1" x14ac:dyDescent="0.2">
      <c r="P40248" s="75"/>
      <c r="Q40248" s="75"/>
      <c r="W40248" s="75"/>
      <c r="AD40248" s="77"/>
    </row>
    <row r="40249" spans="16:30" ht="4.5" customHeight="1" x14ac:dyDescent="0.2">
      <c r="P40249" s="75"/>
      <c r="Q40249" s="75"/>
      <c r="W40249" s="75"/>
      <c r="AD40249" s="77"/>
    </row>
    <row r="40250" spans="16:30" ht="4.5" customHeight="1" x14ac:dyDescent="0.2">
      <c r="P40250" s="75"/>
      <c r="Q40250" s="75"/>
      <c r="W40250" s="75"/>
      <c r="AD40250" s="77"/>
    </row>
    <row r="40251" spans="16:30" ht="4.5" customHeight="1" x14ac:dyDescent="0.2">
      <c r="P40251" s="75"/>
      <c r="Q40251" s="75"/>
      <c r="W40251" s="75"/>
      <c r="AD40251" s="77"/>
    </row>
    <row r="40252" spans="16:30" ht="4.5" customHeight="1" x14ac:dyDescent="0.2">
      <c r="P40252" s="75"/>
      <c r="Q40252" s="75"/>
      <c r="W40252" s="75"/>
      <c r="AD40252" s="77"/>
    </row>
    <row r="40253" spans="16:30" ht="4.5" customHeight="1" x14ac:dyDescent="0.2">
      <c r="P40253" s="75"/>
      <c r="Q40253" s="75"/>
      <c r="W40253" s="75"/>
      <c r="AD40253" s="77"/>
    </row>
    <row r="40254" spans="16:30" ht="4.5" customHeight="1" x14ac:dyDescent="0.2">
      <c r="P40254" s="75"/>
      <c r="Q40254" s="75"/>
      <c r="W40254" s="75"/>
      <c r="AD40254" s="77"/>
    </row>
    <row r="40255" spans="16:30" ht="4.5" customHeight="1" x14ac:dyDescent="0.2">
      <c r="P40255" s="75"/>
      <c r="Q40255" s="75"/>
      <c r="W40255" s="75"/>
      <c r="AD40255" s="77"/>
    </row>
    <row r="40256" spans="16:30" ht="4.5" customHeight="1" x14ac:dyDescent="0.2">
      <c r="P40256" s="75"/>
      <c r="Q40256" s="75"/>
      <c r="W40256" s="75"/>
      <c r="AD40256" s="77"/>
    </row>
    <row r="40257" spans="16:30" ht="4.5" customHeight="1" x14ac:dyDescent="0.2">
      <c r="P40257" s="75"/>
      <c r="Q40257" s="75"/>
      <c r="W40257" s="75"/>
      <c r="AD40257" s="77"/>
    </row>
    <row r="40258" spans="16:30" ht="4.5" customHeight="1" x14ac:dyDescent="0.2">
      <c r="P40258" s="75"/>
      <c r="Q40258" s="75"/>
      <c r="W40258" s="75"/>
      <c r="AD40258" s="77"/>
    </row>
    <row r="40259" spans="16:30" ht="4.5" customHeight="1" x14ac:dyDescent="0.2">
      <c r="P40259" s="75"/>
      <c r="Q40259" s="75"/>
      <c r="W40259" s="75"/>
      <c r="AD40259" s="77"/>
    </row>
    <row r="40260" spans="16:30" ht="4.5" customHeight="1" x14ac:dyDescent="0.2">
      <c r="P40260" s="75"/>
      <c r="Q40260" s="75"/>
      <c r="W40260" s="75"/>
      <c r="AD40260" s="77"/>
    </row>
    <row r="40261" spans="16:30" ht="4.5" customHeight="1" x14ac:dyDescent="0.2">
      <c r="P40261" s="75"/>
      <c r="Q40261" s="75"/>
      <c r="W40261" s="75"/>
      <c r="AD40261" s="77"/>
    </row>
    <row r="40262" spans="16:30" ht="4.5" customHeight="1" x14ac:dyDescent="0.2">
      <c r="P40262" s="75"/>
      <c r="Q40262" s="75"/>
      <c r="W40262" s="75"/>
      <c r="AD40262" s="77"/>
    </row>
    <row r="40263" spans="16:30" ht="4.5" customHeight="1" x14ac:dyDescent="0.2">
      <c r="P40263" s="75"/>
      <c r="Q40263" s="75"/>
      <c r="W40263" s="75"/>
      <c r="AD40263" s="77"/>
    </row>
    <row r="40264" spans="16:30" ht="4.5" customHeight="1" x14ac:dyDescent="0.2">
      <c r="P40264" s="75"/>
      <c r="Q40264" s="75"/>
      <c r="W40264" s="75"/>
      <c r="AD40264" s="77"/>
    </row>
    <row r="40265" spans="16:30" ht="4.5" customHeight="1" x14ac:dyDescent="0.2">
      <c r="P40265" s="75"/>
      <c r="Q40265" s="75"/>
      <c r="W40265" s="75"/>
      <c r="AD40265" s="77"/>
    </row>
    <row r="40266" spans="16:30" ht="4.5" customHeight="1" x14ac:dyDescent="0.2">
      <c r="P40266" s="75"/>
      <c r="Q40266" s="75"/>
      <c r="W40266" s="75"/>
      <c r="AD40266" s="77"/>
    </row>
    <row r="40267" spans="16:30" ht="4.5" customHeight="1" x14ac:dyDescent="0.2">
      <c r="P40267" s="75"/>
      <c r="Q40267" s="75"/>
      <c r="W40267" s="75"/>
      <c r="AD40267" s="77"/>
    </row>
    <row r="40268" spans="16:30" ht="4.5" customHeight="1" x14ac:dyDescent="0.2">
      <c r="P40268" s="75"/>
      <c r="Q40268" s="75"/>
      <c r="W40268" s="75"/>
      <c r="AD40268" s="77"/>
    </row>
    <row r="40269" spans="16:30" ht="4.5" customHeight="1" x14ac:dyDescent="0.2">
      <c r="P40269" s="75"/>
      <c r="Q40269" s="75"/>
      <c r="W40269" s="75"/>
      <c r="AD40269" s="77"/>
    </row>
    <row r="40270" spans="16:30" ht="4.5" customHeight="1" x14ac:dyDescent="0.2">
      <c r="P40270" s="75"/>
      <c r="Q40270" s="75"/>
      <c r="W40270" s="75"/>
      <c r="AD40270" s="77"/>
    </row>
    <row r="40271" spans="16:30" ht="4.5" customHeight="1" x14ac:dyDescent="0.2">
      <c r="P40271" s="75"/>
      <c r="Q40271" s="75"/>
      <c r="W40271" s="75"/>
      <c r="AD40271" s="77"/>
    </row>
    <row r="40272" spans="16:30" ht="4.5" customHeight="1" x14ac:dyDescent="0.2">
      <c r="P40272" s="75"/>
      <c r="Q40272" s="75"/>
      <c r="W40272" s="75"/>
      <c r="AD40272" s="77"/>
    </row>
    <row r="40273" spans="16:30" ht="4.5" customHeight="1" x14ac:dyDescent="0.2">
      <c r="P40273" s="75"/>
      <c r="Q40273" s="75"/>
      <c r="W40273" s="75"/>
      <c r="AD40273" s="77"/>
    </row>
    <row r="40274" spans="16:30" ht="4.5" customHeight="1" x14ac:dyDescent="0.2">
      <c r="P40274" s="75"/>
      <c r="Q40274" s="75"/>
      <c r="W40274" s="75"/>
      <c r="AD40274" s="77"/>
    </row>
    <row r="40275" spans="16:30" ht="4.5" customHeight="1" x14ac:dyDescent="0.2">
      <c r="P40275" s="75"/>
      <c r="Q40275" s="75"/>
      <c r="W40275" s="75"/>
      <c r="AD40275" s="77"/>
    </row>
    <row r="40276" spans="16:30" ht="4.5" customHeight="1" x14ac:dyDescent="0.2">
      <c r="P40276" s="75"/>
      <c r="Q40276" s="75"/>
      <c r="W40276" s="75"/>
      <c r="AD40276" s="77"/>
    </row>
    <row r="40277" spans="16:30" ht="4.5" customHeight="1" x14ac:dyDescent="0.2">
      <c r="P40277" s="75"/>
      <c r="Q40277" s="75"/>
      <c r="W40277" s="75"/>
      <c r="AD40277" s="77"/>
    </row>
    <row r="40278" spans="16:30" ht="4.5" customHeight="1" x14ac:dyDescent="0.2">
      <c r="P40278" s="75"/>
      <c r="Q40278" s="75"/>
      <c r="W40278" s="75"/>
      <c r="AD40278" s="77"/>
    </row>
    <row r="40279" spans="16:30" ht="4.5" customHeight="1" x14ac:dyDescent="0.2">
      <c r="P40279" s="75"/>
      <c r="Q40279" s="75"/>
      <c r="W40279" s="75"/>
      <c r="AD40279" s="77"/>
    </row>
    <row r="40280" spans="16:30" ht="4.5" customHeight="1" x14ac:dyDescent="0.2">
      <c r="P40280" s="75"/>
      <c r="Q40280" s="75"/>
      <c r="W40280" s="75"/>
      <c r="AD40280" s="77"/>
    </row>
    <row r="40281" spans="16:30" ht="4.5" customHeight="1" x14ac:dyDescent="0.2">
      <c r="P40281" s="75"/>
      <c r="Q40281" s="75"/>
      <c r="W40281" s="75"/>
      <c r="AD40281" s="77"/>
    </row>
    <row r="40282" spans="16:30" ht="4.5" customHeight="1" x14ac:dyDescent="0.2">
      <c r="P40282" s="75"/>
      <c r="Q40282" s="75"/>
      <c r="W40282" s="75"/>
      <c r="AD40282" s="77"/>
    </row>
    <row r="40283" spans="16:30" ht="4.5" customHeight="1" x14ac:dyDescent="0.2">
      <c r="P40283" s="75"/>
      <c r="Q40283" s="75"/>
      <c r="W40283" s="75"/>
      <c r="AD40283" s="77"/>
    </row>
    <row r="40284" spans="16:30" ht="4.5" customHeight="1" x14ac:dyDescent="0.2">
      <c r="P40284" s="75"/>
      <c r="Q40284" s="75"/>
      <c r="W40284" s="75"/>
      <c r="AD40284" s="77"/>
    </row>
    <row r="40285" spans="16:30" ht="4.5" customHeight="1" x14ac:dyDescent="0.2">
      <c r="P40285" s="75"/>
      <c r="Q40285" s="75"/>
      <c r="W40285" s="75"/>
      <c r="AD40285" s="77"/>
    </row>
    <row r="40286" spans="16:30" ht="4.5" customHeight="1" x14ac:dyDescent="0.2">
      <c r="P40286" s="75"/>
      <c r="Q40286" s="75"/>
      <c r="W40286" s="75"/>
      <c r="AD40286" s="77"/>
    </row>
    <row r="40287" spans="16:30" ht="4.5" customHeight="1" x14ac:dyDescent="0.2">
      <c r="P40287" s="75"/>
      <c r="Q40287" s="75"/>
      <c r="W40287" s="75"/>
      <c r="AD40287" s="77"/>
    </row>
    <row r="40288" spans="16:30" ht="4.5" customHeight="1" x14ac:dyDescent="0.2">
      <c r="P40288" s="75"/>
      <c r="Q40288" s="75"/>
      <c r="W40288" s="75"/>
      <c r="AD40288" s="77"/>
    </row>
    <row r="40289" spans="16:30" ht="4.5" customHeight="1" x14ac:dyDescent="0.2">
      <c r="P40289" s="75"/>
      <c r="Q40289" s="75"/>
      <c r="W40289" s="75"/>
      <c r="AD40289" s="77"/>
    </row>
    <row r="40290" spans="16:30" ht="4.5" customHeight="1" x14ac:dyDescent="0.2">
      <c r="P40290" s="75"/>
      <c r="Q40290" s="75"/>
      <c r="W40290" s="75"/>
      <c r="AD40290" s="77"/>
    </row>
    <row r="40291" spans="16:30" ht="4.5" customHeight="1" x14ac:dyDescent="0.2">
      <c r="P40291" s="75"/>
      <c r="Q40291" s="75"/>
      <c r="W40291" s="75"/>
      <c r="AD40291" s="77"/>
    </row>
    <row r="40292" spans="16:30" ht="4.5" customHeight="1" x14ac:dyDescent="0.2">
      <c r="P40292" s="75"/>
      <c r="Q40292" s="75"/>
      <c r="W40292" s="75"/>
      <c r="AD40292" s="77"/>
    </row>
    <row r="40293" spans="16:30" ht="4.5" customHeight="1" x14ac:dyDescent="0.2">
      <c r="P40293" s="75"/>
      <c r="Q40293" s="75"/>
      <c r="W40293" s="75"/>
      <c r="AD40293" s="77"/>
    </row>
    <row r="40294" spans="16:30" ht="4.5" customHeight="1" x14ac:dyDescent="0.2">
      <c r="P40294" s="75"/>
      <c r="Q40294" s="75"/>
      <c r="W40294" s="75"/>
      <c r="AD40294" s="77"/>
    </row>
    <row r="40295" spans="16:30" ht="4.5" customHeight="1" x14ac:dyDescent="0.2">
      <c r="P40295" s="75"/>
      <c r="Q40295" s="75"/>
      <c r="W40295" s="75"/>
      <c r="AD40295" s="77"/>
    </row>
    <row r="40296" spans="16:30" ht="4.5" customHeight="1" x14ac:dyDescent="0.2">
      <c r="P40296" s="75"/>
      <c r="Q40296" s="75"/>
      <c r="W40296" s="75"/>
      <c r="AD40296" s="77"/>
    </row>
    <row r="40297" spans="16:30" ht="4.5" customHeight="1" x14ac:dyDescent="0.2">
      <c r="P40297" s="75"/>
      <c r="Q40297" s="75"/>
      <c r="W40297" s="75"/>
      <c r="AD40297" s="77"/>
    </row>
    <row r="40298" spans="16:30" ht="4.5" customHeight="1" x14ac:dyDescent="0.2">
      <c r="P40298" s="75"/>
      <c r="Q40298" s="75"/>
      <c r="W40298" s="75"/>
      <c r="AD40298" s="77"/>
    </row>
    <row r="40299" spans="16:30" ht="4.5" customHeight="1" x14ac:dyDescent="0.2">
      <c r="P40299" s="75"/>
      <c r="Q40299" s="75"/>
      <c r="W40299" s="75"/>
      <c r="AD40299" s="77"/>
    </row>
    <row r="40300" spans="16:30" ht="4.5" customHeight="1" x14ac:dyDescent="0.2">
      <c r="P40300" s="75"/>
      <c r="Q40300" s="75"/>
      <c r="W40300" s="75"/>
      <c r="AD40300" s="77"/>
    </row>
    <row r="40301" spans="16:30" ht="4.5" customHeight="1" x14ac:dyDescent="0.2">
      <c r="P40301" s="75"/>
      <c r="Q40301" s="75"/>
      <c r="W40301" s="75"/>
      <c r="AD40301" s="77"/>
    </row>
    <row r="40302" spans="16:30" ht="4.5" customHeight="1" x14ac:dyDescent="0.2">
      <c r="P40302" s="75"/>
      <c r="Q40302" s="75"/>
      <c r="W40302" s="75"/>
      <c r="AD40302" s="77"/>
    </row>
    <row r="40303" spans="16:30" ht="4.5" customHeight="1" x14ac:dyDescent="0.2">
      <c r="P40303" s="75"/>
      <c r="Q40303" s="75"/>
      <c r="W40303" s="75"/>
      <c r="AD40303" s="77"/>
    </row>
    <row r="40304" spans="16:30" ht="4.5" customHeight="1" x14ac:dyDescent="0.2">
      <c r="P40304" s="75"/>
      <c r="Q40304" s="75"/>
      <c r="W40304" s="75"/>
      <c r="AD40304" s="77"/>
    </row>
    <row r="40305" spans="16:30" ht="4.5" customHeight="1" x14ac:dyDescent="0.2">
      <c r="P40305" s="75"/>
      <c r="Q40305" s="75"/>
      <c r="W40305" s="75"/>
      <c r="AD40305" s="77"/>
    </row>
    <row r="40306" spans="16:30" ht="4.5" customHeight="1" x14ac:dyDescent="0.2">
      <c r="P40306" s="75"/>
      <c r="Q40306" s="75"/>
      <c r="W40306" s="75"/>
      <c r="AD40306" s="77"/>
    </row>
    <row r="40307" spans="16:30" ht="4.5" customHeight="1" x14ac:dyDescent="0.2">
      <c r="P40307" s="75"/>
      <c r="Q40307" s="75"/>
      <c r="W40307" s="75"/>
      <c r="AD40307" s="77"/>
    </row>
    <row r="40308" spans="16:30" ht="4.5" customHeight="1" x14ac:dyDescent="0.2">
      <c r="P40308" s="75"/>
      <c r="Q40308" s="75"/>
      <c r="W40308" s="75"/>
      <c r="AD40308" s="77"/>
    </row>
    <row r="40309" spans="16:30" ht="4.5" customHeight="1" x14ac:dyDescent="0.2">
      <c r="P40309" s="75"/>
      <c r="Q40309" s="75"/>
      <c r="W40309" s="75"/>
      <c r="AD40309" s="77"/>
    </row>
    <row r="40310" spans="16:30" ht="4.5" customHeight="1" x14ac:dyDescent="0.2">
      <c r="P40310" s="75"/>
      <c r="Q40310" s="75"/>
      <c r="W40310" s="75"/>
      <c r="AD40310" s="77"/>
    </row>
    <row r="40311" spans="16:30" ht="4.5" customHeight="1" x14ac:dyDescent="0.2">
      <c r="P40311" s="75"/>
      <c r="Q40311" s="75"/>
      <c r="W40311" s="75"/>
      <c r="AD40311" s="77"/>
    </row>
    <row r="40312" spans="16:30" ht="4.5" customHeight="1" x14ac:dyDescent="0.2">
      <c r="P40312" s="75"/>
      <c r="Q40312" s="75"/>
      <c r="W40312" s="75"/>
      <c r="AD40312" s="77"/>
    </row>
    <row r="40313" spans="16:30" ht="4.5" customHeight="1" x14ac:dyDescent="0.2">
      <c r="P40313" s="75"/>
      <c r="Q40313" s="75"/>
      <c r="W40313" s="75"/>
      <c r="AD40313" s="77"/>
    </row>
    <row r="40314" spans="16:30" ht="4.5" customHeight="1" x14ac:dyDescent="0.2">
      <c r="P40314" s="75"/>
      <c r="Q40314" s="75"/>
      <c r="W40314" s="75"/>
      <c r="AD40314" s="77"/>
    </row>
    <row r="40315" spans="16:30" ht="4.5" customHeight="1" x14ac:dyDescent="0.2">
      <c r="P40315" s="75"/>
      <c r="Q40315" s="75"/>
      <c r="W40315" s="75"/>
      <c r="AD40315" s="77"/>
    </row>
    <row r="40316" spans="16:30" ht="4.5" customHeight="1" x14ac:dyDescent="0.2">
      <c r="P40316" s="75"/>
      <c r="Q40316" s="75"/>
      <c r="W40316" s="75"/>
      <c r="AD40316" s="77"/>
    </row>
    <row r="40317" spans="16:30" ht="4.5" customHeight="1" x14ac:dyDescent="0.2">
      <c r="P40317" s="75"/>
      <c r="Q40317" s="75"/>
      <c r="W40317" s="75"/>
      <c r="AD40317" s="77"/>
    </row>
    <row r="40318" spans="16:30" ht="4.5" customHeight="1" x14ac:dyDescent="0.2">
      <c r="P40318" s="75"/>
      <c r="Q40318" s="75"/>
      <c r="W40318" s="75"/>
      <c r="AD40318" s="77"/>
    </row>
    <row r="40319" spans="16:30" ht="4.5" customHeight="1" x14ac:dyDescent="0.2">
      <c r="P40319" s="75"/>
      <c r="Q40319" s="75"/>
      <c r="W40319" s="75"/>
      <c r="AD40319" s="77"/>
    </row>
    <row r="40320" spans="16:30" ht="4.5" customHeight="1" x14ac:dyDescent="0.2">
      <c r="P40320" s="75"/>
      <c r="Q40320" s="75"/>
      <c r="W40320" s="75"/>
      <c r="AD40320" s="77"/>
    </row>
    <row r="40321" spans="16:30" ht="4.5" customHeight="1" x14ac:dyDescent="0.2">
      <c r="P40321" s="75"/>
      <c r="Q40321" s="75"/>
      <c r="W40321" s="75"/>
      <c r="AD40321" s="77"/>
    </row>
    <row r="40322" spans="16:30" ht="4.5" customHeight="1" x14ac:dyDescent="0.2">
      <c r="P40322" s="75"/>
      <c r="Q40322" s="75"/>
      <c r="W40322" s="75"/>
      <c r="AD40322" s="77"/>
    </row>
    <row r="40323" spans="16:30" ht="4.5" customHeight="1" x14ac:dyDescent="0.2">
      <c r="P40323" s="75"/>
      <c r="Q40323" s="75"/>
      <c r="W40323" s="75"/>
      <c r="AD40323" s="77"/>
    </row>
    <row r="40324" spans="16:30" ht="4.5" customHeight="1" x14ac:dyDescent="0.2">
      <c r="P40324" s="75"/>
      <c r="Q40324" s="75"/>
      <c r="W40324" s="75"/>
      <c r="AD40324" s="77"/>
    </row>
    <row r="40325" spans="16:30" ht="4.5" customHeight="1" x14ac:dyDescent="0.2">
      <c r="P40325" s="75"/>
      <c r="Q40325" s="75"/>
      <c r="W40325" s="75"/>
      <c r="AD40325" s="77"/>
    </row>
    <row r="40326" spans="16:30" ht="4.5" customHeight="1" x14ac:dyDescent="0.2">
      <c r="P40326" s="75"/>
      <c r="Q40326" s="75"/>
      <c r="W40326" s="75"/>
      <c r="AD40326" s="77"/>
    </row>
    <row r="40327" spans="16:30" ht="4.5" customHeight="1" x14ac:dyDescent="0.2">
      <c r="P40327" s="75"/>
      <c r="Q40327" s="75"/>
      <c r="W40327" s="75"/>
      <c r="AD40327" s="77"/>
    </row>
    <row r="40328" spans="16:30" ht="4.5" customHeight="1" x14ac:dyDescent="0.2">
      <c r="P40328" s="75"/>
      <c r="Q40328" s="75"/>
      <c r="W40328" s="75"/>
      <c r="AD40328" s="77"/>
    </row>
    <row r="40329" spans="16:30" ht="4.5" customHeight="1" x14ac:dyDescent="0.2">
      <c r="P40329" s="75"/>
      <c r="Q40329" s="75"/>
      <c r="W40329" s="75"/>
      <c r="AD40329" s="77"/>
    </row>
    <row r="40330" spans="16:30" ht="4.5" customHeight="1" x14ac:dyDescent="0.2">
      <c r="P40330" s="75"/>
      <c r="Q40330" s="75"/>
      <c r="W40330" s="75"/>
      <c r="AD40330" s="77"/>
    </row>
    <row r="40331" spans="16:30" ht="4.5" customHeight="1" x14ac:dyDescent="0.2">
      <c r="P40331" s="75"/>
      <c r="Q40331" s="75"/>
      <c r="W40331" s="75"/>
      <c r="AD40331" s="77"/>
    </row>
    <row r="40332" spans="16:30" ht="4.5" customHeight="1" x14ac:dyDescent="0.2">
      <c r="P40332" s="75"/>
      <c r="Q40332" s="75"/>
      <c r="W40332" s="75"/>
      <c r="AD40332" s="77"/>
    </row>
    <row r="40333" spans="16:30" ht="4.5" customHeight="1" x14ac:dyDescent="0.2">
      <c r="P40333" s="75"/>
      <c r="Q40333" s="75"/>
      <c r="W40333" s="75"/>
      <c r="AD40333" s="77"/>
    </row>
    <row r="40334" spans="16:30" ht="4.5" customHeight="1" x14ac:dyDescent="0.2">
      <c r="P40334" s="75"/>
      <c r="Q40334" s="75"/>
      <c r="W40334" s="75"/>
      <c r="AD40334" s="77"/>
    </row>
    <row r="40335" spans="16:30" ht="4.5" customHeight="1" x14ac:dyDescent="0.2">
      <c r="P40335" s="75"/>
      <c r="Q40335" s="75"/>
      <c r="W40335" s="75"/>
      <c r="AD40335" s="77"/>
    </row>
    <row r="40336" spans="16:30" ht="4.5" customHeight="1" x14ac:dyDescent="0.2">
      <c r="P40336" s="75"/>
      <c r="Q40336" s="75"/>
      <c r="W40336" s="75"/>
      <c r="AD40336" s="77"/>
    </row>
    <row r="40337" spans="16:30" ht="4.5" customHeight="1" x14ac:dyDescent="0.2">
      <c r="P40337" s="75"/>
      <c r="Q40337" s="75"/>
      <c r="W40337" s="75"/>
      <c r="AD40337" s="77"/>
    </row>
    <row r="40338" spans="16:30" ht="4.5" customHeight="1" x14ac:dyDescent="0.2">
      <c r="P40338" s="75"/>
      <c r="Q40338" s="75"/>
      <c r="W40338" s="75"/>
      <c r="AD40338" s="77"/>
    </row>
    <row r="40339" spans="16:30" ht="4.5" customHeight="1" x14ac:dyDescent="0.2">
      <c r="P40339" s="75"/>
      <c r="Q40339" s="75"/>
      <c r="W40339" s="75"/>
      <c r="AD40339" s="77"/>
    </row>
    <row r="40340" spans="16:30" ht="4.5" customHeight="1" x14ac:dyDescent="0.2">
      <c r="P40340" s="75"/>
      <c r="Q40340" s="75"/>
      <c r="W40340" s="75"/>
      <c r="AD40340" s="77"/>
    </row>
    <row r="40341" spans="16:30" ht="4.5" customHeight="1" x14ac:dyDescent="0.2">
      <c r="P40341" s="75"/>
      <c r="Q40341" s="75"/>
      <c r="W40341" s="75"/>
      <c r="AD40341" s="77"/>
    </row>
    <row r="40342" spans="16:30" ht="4.5" customHeight="1" x14ac:dyDescent="0.2">
      <c r="P40342" s="75"/>
      <c r="Q40342" s="75"/>
      <c r="W40342" s="75"/>
      <c r="AD40342" s="77"/>
    </row>
    <row r="40343" spans="16:30" ht="4.5" customHeight="1" x14ac:dyDescent="0.2">
      <c r="P40343" s="75"/>
      <c r="Q40343" s="75"/>
      <c r="W40343" s="75"/>
      <c r="AD40343" s="77"/>
    </row>
    <row r="40344" spans="16:30" ht="4.5" customHeight="1" x14ac:dyDescent="0.2">
      <c r="P40344" s="75"/>
      <c r="Q40344" s="75"/>
      <c r="W40344" s="75"/>
      <c r="AD40344" s="77"/>
    </row>
    <row r="40345" spans="16:30" ht="4.5" customHeight="1" x14ac:dyDescent="0.2">
      <c r="P40345" s="75"/>
      <c r="Q40345" s="75"/>
      <c r="W40345" s="75"/>
      <c r="AD40345" s="77"/>
    </row>
    <row r="40346" spans="16:30" ht="4.5" customHeight="1" x14ac:dyDescent="0.2">
      <c r="P40346" s="75"/>
      <c r="Q40346" s="75"/>
      <c r="W40346" s="75"/>
      <c r="AD40346" s="77"/>
    </row>
    <row r="40347" spans="16:30" ht="4.5" customHeight="1" x14ac:dyDescent="0.2">
      <c r="P40347" s="75"/>
      <c r="Q40347" s="75"/>
      <c r="W40347" s="75"/>
      <c r="AD40347" s="77"/>
    </row>
    <row r="40348" spans="16:30" ht="4.5" customHeight="1" x14ac:dyDescent="0.2">
      <c r="P40348" s="75"/>
      <c r="Q40348" s="75"/>
      <c r="W40348" s="75"/>
      <c r="AD40348" s="77"/>
    </row>
    <row r="40349" spans="16:30" ht="4.5" customHeight="1" x14ac:dyDescent="0.2">
      <c r="P40349" s="75"/>
      <c r="Q40349" s="75"/>
      <c r="W40349" s="75"/>
      <c r="AD40349" s="77"/>
    </row>
    <row r="40350" spans="16:30" ht="4.5" customHeight="1" x14ac:dyDescent="0.2">
      <c r="P40350" s="75"/>
      <c r="Q40350" s="75"/>
      <c r="W40350" s="75"/>
      <c r="AD40350" s="77"/>
    </row>
    <row r="40351" spans="16:30" ht="4.5" customHeight="1" x14ac:dyDescent="0.2">
      <c r="P40351" s="75"/>
      <c r="Q40351" s="75"/>
      <c r="W40351" s="75"/>
      <c r="AD40351" s="77"/>
    </row>
    <row r="40352" spans="16:30" ht="4.5" customHeight="1" x14ac:dyDescent="0.2">
      <c r="P40352" s="75"/>
      <c r="Q40352" s="75"/>
      <c r="W40352" s="75"/>
      <c r="AD40352" s="77"/>
    </row>
    <row r="40353" spans="16:30" ht="4.5" customHeight="1" x14ac:dyDescent="0.2">
      <c r="P40353" s="75"/>
      <c r="Q40353" s="75"/>
      <c r="W40353" s="75"/>
      <c r="AD40353" s="77"/>
    </row>
    <row r="40354" spans="16:30" ht="4.5" customHeight="1" x14ac:dyDescent="0.2">
      <c r="P40354" s="75"/>
      <c r="Q40354" s="75"/>
      <c r="W40354" s="75"/>
      <c r="AD40354" s="77"/>
    </row>
    <row r="40355" spans="16:30" ht="4.5" customHeight="1" x14ac:dyDescent="0.2">
      <c r="P40355" s="75"/>
      <c r="Q40355" s="75"/>
      <c r="W40355" s="75"/>
      <c r="AD40355" s="77"/>
    </row>
    <row r="40356" spans="16:30" ht="4.5" customHeight="1" x14ac:dyDescent="0.2">
      <c r="P40356" s="75"/>
      <c r="Q40356" s="75"/>
      <c r="W40356" s="75"/>
      <c r="AD40356" s="77"/>
    </row>
    <row r="40357" spans="16:30" ht="4.5" customHeight="1" x14ac:dyDescent="0.2">
      <c r="P40357" s="75"/>
      <c r="Q40357" s="75"/>
      <c r="W40357" s="75"/>
      <c r="AD40357" s="77"/>
    </row>
    <row r="40358" spans="16:30" ht="4.5" customHeight="1" x14ac:dyDescent="0.2">
      <c r="P40358" s="75"/>
      <c r="Q40358" s="75"/>
      <c r="W40358" s="75"/>
      <c r="AD40358" s="77"/>
    </row>
    <row r="40359" spans="16:30" ht="4.5" customHeight="1" x14ac:dyDescent="0.2">
      <c r="P40359" s="75"/>
      <c r="Q40359" s="75"/>
      <c r="W40359" s="75"/>
      <c r="AD40359" s="77"/>
    </row>
    <row r="40360" spans="16:30" ht="4.5" customHeight="1" x14ac:dyDescent="0.2">
      <c r="P40360" s="75"/>
      <c r="Q40360" s="75"/>
      <c r="W40360" s="75"/>
      <c r="AD40360" s="77"/>
    </row>
    <row r="40361" spans="16:30" ht="4.5" customHeight="1" x14ac:dyDescent="0.2">
      <c r="P40361" s="75"/>
      <c r="Q40361" s="75"/>
      <c r="W40361" s="75"/>
      <c r="AD40361" s="77"/>
    </row>
    <row r="40362" spans="16:30" ht="4.5" customHeight="1" x14ac:dyDescent="0.2">
      <c r="P40362" s="75"/>
      <c r="Q40362" s="75"/>
      <c r="W40362" s="75"/>
      <c r="AD40362" s="77"/>
    </row>
    <row r="40363" spans="16:30" ht="4.5" customHeight="1" x14ac:dyDescent="0.2">
      <c r="P40363" s="75"/>
      <c r="Q40363" s="75"/>
      <c r="W40363" s="75"/>
      <c r="AD40363" s="77"/>
    </row>
    <row r="40364" spans="16:30" ht="4.5" customHeight="1" x14ac:dyDescent="0.2">
      <c r="P40364" s="75"/>
      <c r="Q40364" s="75"/>
      <c r="W40364" s="75"/>
      <c r="AD40364" s="77"/>
    </row>
    <row r="40365" spans="16:30" ht="4.5" customHeight="1" x14ac:dyDescent="0.2">
      <c r="P40365" s="75"/>
      <c r="Q40365" s="75"/>
      <c r="W40365" s="75"/>
      <c r="AD40365" s="77"/>
    </row>
    <row r="40366" spans="16:30" ht="4.5" customHeight="1" x14ac:dyDescent="0.2">
      <c r="P40366" s="75"/>
      <c r="Q40366" s="75"/>
      <c r="W40366" s="75"/>
      <c r="AD40366" s="77"/>
    </row>
    <row r="40367" spans="16:30" ht="4.5" customHeight="1" x14ac:dyDescent="0.2">
      <c r="P40367" s="75"/>
      <c r="Q40367" s="75"/>
      <c r="W40367" s="75"/>
      <c r="AD40367" s="77"/>
    </row>
    <row r="40368" spans="16:30" ht="4.5" customHeight="1" x14ac:dyDescent="0.2">
      <c r="P40368" s="75"/>
      <c r="Q40368" s="75"/>
      <c r="W40368" s="75"/>
      <c r="AD40368" s="77"/>
    </row>
    <row r="40369" spans="16:30" ht="4.5" customHeight="1" x14ac:dyDescent="0.2">
      <c r="P40369" s="75"/>
      <c r="Q40369" s="75"/>
      <c r="W40369" s="75"/>
      <c r="AD40369" s="77"/>
    </row>
    <row r="40370" spans="16:30" ht="4.5" customHeight="1" x14ac:dyDescent="0.2">
      <c r="P40370" s="75"/>
      <c r="Q40370" s="75"/>
      <c r="W40370" s="75"/>
      <c r="AD40370" s="77"/>
    </row>
    <row r="40371" spans="16:30" ht="4.5" customHeight="1" x14ac:dyDescent="0.2">
      <c r="P40371" s="75"/>
      <c r="Q40371" s="75"/>
      <c r="W40371" s="75"/>
      <c r="AD40371" s="77"/>
    </row>
    <row r="40372" spans="16:30" ht="4.5" customHeight="1" x14ac:dyDescent="0.2">
      <c r="P40372" s="75"/>
      <c r="Q40372" s="75"/>
      <c r="W40372" s="75"/>
      <c r="AD40372" s="77"/>
    </row>
    <row r="40373" spans="16:30" ht="4.5" customHeight="1" x14ac:dyDescent="0.2">
      <c r="P40373" s="75"/>
      <c r="Q40373" s="75"/>
      <c r="W40373" s="75"/>
      <c r="AD40373" s="77"/>
    </row>
    <row r="40374" spans="16:30" ht="4.5" customHeight="1" x14ac:dyDescent="0.2">
      <c r="P40374" s="75"/>
      <c r="Q40374" s="75"/>
      <c r="W40374" s="75"/>
      <c r="AD40374" s="77"/>
    </row>
    <row r="40375" spans="16:30" ht="4.5" customHeight="1" x14ac:dyDescent="0.2">
      <c r="P40375" s="75"/>
      <c r="Q40375" s="75"/>
      <c r="W40375" s="75"/>
      <c r="AD40375" s="77"/>
    </row>
    <row r="40376" spans="16:30" ht="4.5" customHeight="1" x14ac:dyDescent="0.2">
      <c r="P40376" s="75"/>
      <c r="Q40376" s="75"/>
      <c r="W40376" s="75"/>
      <c r="AD40376" s="77"/>
    </row>
    <row r="40377" spans="16:30" ht="4.5" customHeight="1" x14ac:dyDescent="0.2">
      <c r="P40377" s="75"/>
      <c r="Q40377" s="75"/>
      <c r="W40377" s="75"/>
      <c r="AD40377" s="77"/>
    </row>
    <row r="40378" spans="16:30" ht="4.5" customHeight="1" x14ac:dyDescent="0.2">
      <c r="P40378" s="75"/>
      <c r="Q40378" s="75"/>
      <c r="W40378" s="75"/>
      <c r="AD40378" s="77"/>
    </row>
    <row r="40379" spans="16:30" ht="4.5" customHeight="1" x14ac:dyDescent="0.2">
      <c r="P40379" s="75"/>
      <c r="Q40379" s="75"/>
      <c r="W40379" s="75"/>
      <c r="AD40379" s="77"/>
    </row>
    <row r="40380" spans="16:30" ht="4.5" customHeight="1" x14ac:dyDescent="0.2">
      <c r="P40380" s="75"/>
      <c r="Q40380" s="75"/>
      <c r="W40380" s="75"/>
      <c r="AD40380" s="77"/>
    </row>
    <row r="40381" spans="16:30" ht="4.5" customHeight="1" x14ac:dyDescent="0.2">
      <c r="P40381" s="75"/>
      <c r="Q40381" s="75"/>
      <c r="W40381" s="75"/>
      <c r="AD40381" s="77"/>
    </row>
    <row r="40382" spans="16:30" ht="4.5" customHeight="1" x14ac:dyDescent="0.2">
      <c r="P40382" s="75"/>
      <c r="Q40382" s="75"/>
      <c r="W40382" s="75"/>
      <c r="AD40382" s="77"/>
    </row>
    <row r="40383" spans="16:30" ht="4.5" customHeight="1" x14ac:dyDescent="0.2">
      <c r="P40383" s="75"/>
      <c r="Q40383" s="75"/>
      <c r="W40383" s="75"/>
      <c r="AD40383" s="77"/>
    </row>
    <row r="40384" spans="16:30" ht="4.5" customHeight="1" x14ac:dyDescent="0.2">
      <c r="P40384" s="75"/>
      <c r="Q40384" s="75"/>
      <c r="W40384" s="75"/>
      <c r="AD40384" s="77"/>
    </row>
    <row r="40385" spans="16:30" ht="4.5" customHeight="1" x14ac:dyDescent="0.2">
      <c r="P40385" s="75"/>
      <c r="Q40385" s="75"/>
      <c r="W40385" s="75"/>
      <c r="AD40385" s="77"/>
    </row>
    <row r="40386" spans="16:30" ht="4.5" customHeight="1" x14ac:dyDescent="0.2">
      <c r="P40386" s="75"/>
      <c r="Q40386" s="75"/>
      <c r="W40386" s="75"/>
      <c r="AD40386" s="77"/>
    </row>
    <row r="40387" spans="16:30" ht="4.5" customHeight="1" x14ac:dyDescent="0.2">
      <c r="P40387" s="75"/>
      <c r="Q40387" s="75"/>
      <c r="W40387" s="75"/>
      <c r="AD40387" s="77"/>
    </row>
    <row r="40388" spans="16:30" ht="4.5" customHeight="1" x14ac:dyDescent="0.2">
      <c r="P40388" s="75"/>
      <c r="Q40388" s="75"/>
      <c r="W40388" s="75"/>
      <c r="AD40388" s="77"/>
    </row>
    <row r="40389" spans="16:30" ht="4.5" customHeight="1" x14ac:dyDescent="0.2">
      <c r="P40389" s="75"/>
      <c r="Q40389" s="75"/>
      <c r="W40389" s="75"/>
      <c r="AD40389" s="77"/>
    </row>
    <row r="40390" spans="16:30" ht="4.5" customHeight="1" x14ac:dyDescent="0.2">
      <c r="P40390" s="75"/>
      <c r="Q40390" s="75"/>
      <c r="W40390" s="75"/>
      <c r="AD40390" s="77"/>
    </row>
    <row r="40391" spans="16:30" ht="4.5" customHeight="1" x14ac:dyDescent="0.2">
      <c r="P40391" s="75"/>
      <c r="Q40391" s="75"/>
      <c r="W40391" s="75"/>
      <c r="AD40391" s="77"/>
    </row>
    <row r="40392" spans="16:30" ht="4.5" customHeight="1" x14ac:dyDescent="0.2">
      <c r="P40392" s="75"/>
      <c r="Q40392" s="75"/>
      <c r="W40392" s="75"/>
      <c r="AD40392" s="77"/>
    </row>
    <row r="40393" spans="16:30" ht="4.5" customHeight="1" x14ac:dyDescent="0.2">
      <c r="P40393" s="75"/>
      <c r="Q40393" s="75"/>
      <c r="W40393" s="75"/>
      <c r="AD40393" s="77"/>
    </row>
    <row r="40394" spans="16:30" ht="4.5" customHeight="1" x14ac:dyDescent="0.2">
      <c r="P40394" s="75"/>
      <c r="Q40394" s="75"/>
      <c r="W40394" s="75"/>
      <c r="AD40394" s="77"/>
    </row>
    <row r="40395" spans="16:30" ht="4.5" customHeight="1" x14ac:dyDescent="0.2">
      <c r="P40395" s="75"/>
      <c r="Q40395" s="75"/>
      <c r="W40395" s="75"/>
      <c r="AD40395" s="77"/>
    </row>
    <row r="40396" spans="16:30" ht="4.5" customHeight="1" x14ac:dyDescent="0.2">
      <c r="P40396" s="75"/>
      <c r="Q40396" s="75"/>
      <c r="W40396" s="75"/>
      <c r="AD40396" s="77"/>
    </row>
    <row r="40397" spans="16:30" ht="4.5" customHeight="1" x14ac:dyDescent="0.2">
      <c r="P40397" s="75"/>
      <c r="Q40397" s="75"/>
      <c r="W40397" s="75"/>
      <c r="AD40397" s="77"/>
    </row>
    <row r="40398" spans="16:30" ht="4.5" customHeight="1" x14ac:dyDescent="0.2">
      <c r="P40398" s="75"/>
      <c r="Q40398" s="75"/>
      <c r="W40398" s="75"/>
      <c r="AD40398" s="77"/>
    </row>
    <row r="40399" spans="16:30" ht="4.5" customHeight="1" x14ac:dyDescent="0.2">
      <c r="P40399" s="75"/>
      <c r="Q40399" s="75"/>
      <c r="W40399" s="75"/>
      <c r="AD40399" s="77"/>
    </row>
    <row r="40400" spans="16:30" ht="4.5" customHeight="1" x14ac:dyDescent="0.2">
      <c r="P40400" s="75"/>
      <c r="Q40400" s="75"/>
      <c r="W40400" s="75"/>
      <c r="AD40400" s="77"/>
    </row>
    <row r="40401" spans="16:30" ht="4.5" customHeight="1" x14ac:dyDescent="0.2">
      <c r="P40401" s="75"/>
      <c r="Q40401" s="75"/>
      <c r="W40401" s="75"/>
      <c r="AD40401" s="77"/>
    </row>
    <row r="40402" spans="16:30" ht="4.5" customHeight="1" x14ac:dyDescent="0.2">
      <c r="P40402" s="75"/>
      <c r="Q40402" s="75"/>
      <c r="W40402" s="75"/>
      <c r="AD40402" s="77"/>
    </row>
    <row r="40403" spans="16:30" ht="4.5" customHeight="1" x14ac:dyDescent="0.2">
      <c r="P40403" s="75"/>
      <c r="Q40403" s="75"/>
      <c r="W40403" s="75"/>
      <c r="AD40403" s="77"/>
    </row>
    <row r="40404" spans="16:30" ht="4.5" customHeight="1" x14ac:dyDescent="0.2">
      <c r="P40404" s="75"/>
      <c r="Q40404" s="75"/>
      <c r="W40404" s="75"/>
      <c r="AD40404" s="77"/>
    </row>
    <row r="40405" spans="16:30" ht="4.5" customHeight="1" x14ac:dyDescent="0.2">
      <c r="P40405" s="75"/>
      <c r="Q40405" s="75"/>
      <c r="W40405" s="75"/>
      <c r="AD40405" s="77"/>
    </row>
    <row r="40406" spans="16:30" ht="4.5" customHeight="1" x14ac:dyDescent="0.2">
      <c r="P40406" s="75"/>
      <c r="Q40406" s="75"/>
      <c r="W40406" s="75"/>
      <c r="AD40406" s="77"/>
    </row>
    <row r="40407" spans="16:30" ht="4.5" customHeight="1" x14ac:dyDescent="0.2">
      <c r="P40407" s="75"/>
      <c r="Q40407" s="75"/>
      <c r="W40407" s="75"/>
      <c r="AD40407" s="77"/>
    </row>
    <row r="40408" spans="16:30" ht="4.5" customHeight="1" x14ac:dyDescent="0.2">
      <c r="P40408" s="75"/>
      <c r="Q40408" s="75"/>
      <c r="W40408" s="75"/>
      <c r="AD40408" s="77"/>
    </row>
    <row r="40409" spans="16:30" ht="4.5" customHeight="1" x14ac:dyDescent="0.2">
      <c r="P40409" s="75"/>
      <c r="Q40409" s="75"/>
      <c r="W40409" s="75"/>
      <c r="AD40409" s="77"/>
    </row>
    <row r="40410" spans="16:30" ht="4.5" customHeight="1" x14ac:dyDescent="0.2">
      <c r="P40410" s="75"/>
      <c r="Q40410" s="75"/>
      <c r="W40410" s="75"/>
      <c r="AD40410" s="77"/>
    </row>
    <row r="40411" spans="16:30" ht="4.5" customHeight="1" x14ac:dyDescent="0.2">
      <c r="P40411" s="75"/>
      <c r="Q40411" s="75"/>
      <c r="W40411" s="75"/>
      <c r="AD40411" s="77"/>
    </row>
    <row r="40412" spans="16:30" ht="4.5" customHeight="1" x14ac:dyDescent="0.2">
      <c r="P40412" s="75"/>
      <c r="Q40412" s="75"/>
      <c r="W40412" s="75"/>
      <c r="AD40412" s="77"/>
    </row>
    <row r="40413" spans="16:30" ht="4.5" customHeight="1" x14ac:dyDescent="0.2">
      <c r="P40413" s="75"/>
      <c r="Q40413" s="75"/>
      <c r="W40413" s="75"/>
      <c r="AD40413" s="77"/>
    </row>
    <row r="40414" spans="16:30" ht="4.5" customHeight="1" x14ac:dyDescent="0.2">
      <c r="P40414" s="75"/>
      <c r="Q40414" s="75"/>
      <c r="W40414" s="75"/>
      <c r="AD40414" s="77"/>
    </row>
    <row r="40415" spans="16:30" ht="4.5" customHeight="1" x14ac:dyDescent="0.2">
      <c r="P40415" s="75"/>
      <c r="Q40415" s="75"/>
      <c r="W40415" s="75"/>
      <c r="AD40415" s="77"/>
    </row>
    <row r="40416" spans="16:30" ht="4.5" customHeight="1" x14ac:dyDescent="0.2">
      <c r="P40416" s="75"/>
      <c r="Q40416" s="75"/>
      <c r="W40416" s="75"/>
      <c r="AD40416" s="77"/>
    </row>
    <row r="40417" spans="16:30" ht="4.5" customHeight="1" x14ac:dyDescent="0.2">
      <c r="P40417" s="75"/>
      <c r="Q40417" s="75"/>
      <c r="W40417" s="75"/>
      <c r="AD40417" s="77"/>
    </row>
    <row r="40418" spans="16:30" ht="4.5" customHeight="1" x14ac:dyDescent="0.2">
      <c r="P40418" s="75"/>
      <c r="Q40418" s="75"/>
      <c r="W40418" s="75"/>
      <c r="AD40418" s="77"/>
    </row>
    <row r="40419" spans="16:30" ht="4.5" customHeight="1" x14ac:dyDescent="0.2">
      <c r="P40419" s="75"/>
      <c r="Q40419" s="75"/>
      <c r="W40419" s="75"/>
      <c r="AD40419" s="77"/>
    </row>
    <row r="40420" spans="16:30" ht="4.5" customHeight="1" x14ac:dyDescent="0.2">
      <c r="P40420" s="75"/>
      <c r="Q40420" s="75"/>
      <c r="W40420" s="75"/>
      <c r="AD40420" s="77"/>
    </row>
    <row r="40421" spans="16:30" ht="4.5" customHeight="1" x14ac:dyDescent="0.2">
      <c r="P40421" s="75"/>
      <c r="Q40421" s="75"/>
      <c r="W40421" s="75"/>
      <c r="AD40421" s="77"/>
    </row>
    <row r="40422" spans="16:30" ht="4.5" customHeight="1" x14ac:dyDescent="0.2">
      <c r="P40422" s="75"/>
      <c r="Q40422" s="75"/>
      <c r="W40422" s="75"/>
      <c r="AD40422" s="77"/>
    </row>
    <row r="40423" spans="16:30" ht="4.5" customHeight="1" x14ac:dyDescent="0.2">
      <c r="P40423" s="75"/>
      <c r="Q40423" s="75"/>
      <c r="W40423" s="75"/>
      <c r="AD40423" s="77"/>
    </row>
    <row r="40424" spans="16:30" ht="4.5" customHeight="1" x14ac:dyDescent="0.2">
      <c r="P40424" s="75"/>
      <c r="Q40424" s="75"/>
      <c r="W40424" s="75"/>
      <c r="AD40424" s="77"/>
    </row>
    <row r="40425" spans="16:30" ht="4.5" customHeight="1" x14ac:dyDescent="0.2">
      <c r="P40425" s="75"/>
      <c r="Q40425" s="75"/>
      <c r="W40425" s="75"/>
      <c r="AD40425" s="77"/>
    </row>
    <row r="40426" spans="16:30" ht="4.5" customHeight="1" x14ac:dyDescent="0.2">
      <c r="P40426" s="75"/>
      <c r="Q40426" s="75"/>
      <c r="W40426" s="75"/>
      <c r="AD40426" s="77"/>
    </row>
    <row r="40427" spans="16:30" ht="4.5" customHeight="1" x14ac:dyDescent="0.2">
      <c r="P40427" s="75"/>
      <c r="Q40427" s="75"/>
      <c r="W40427" s="75"/>
      <c r="AD40427" s="77"/>
    </row>
    <row r="40428" spans="16:30" ht="4.5" customHeight="1" x14ac:dyDescent="0.2">
      <c r="P40428" s="75"/>
      <c r="Q40428" s="75"/>
      <c r="W40428" s="75"/>
      <c r="AD40428" s="77"/>
    </row>
    <row r="40429" spans="16:30" ht="4.5" customHeight="1" x14ac:dyDescent="0.2">
      <c r="P40429" s="75"/>
      <c r="Q40429" s="75"/>
      <c r="W40429" s="75"/>
      <c r="AD40429" s="77"/>
    </row>
    <row r="40430" spans="16:30" ht="4.5" customHeight="1" x14ac:dyDescent="0.2">
      <c r="P40430" s="75"/>
      <c r="Q40430" s="75"/>
      <c r="W40430" s="75"/>
      <c r="AD40430" s="77"/>
    </row>
    <row r="40431" spans="16:30" ht="4.5" customHeight="1" x14ac:dyDescent="0.2">
      <c r="P40431" s="75"/>
      <c r="Q40431" s="75"/>
      <c r="W40431" s="75"/>
      <c r="AD40431" s="77"/>
    </row>
    <row r="40432" spans="16:30" ht="4.5" customHeight="1" x14ac:dyDescent="0.2">
      <c r="P40432" s="75"/>
      <c r="Q40432" s="75"/>
      <c r="W40432" s="75"/>
      <c r="AD40432" s="77"/>
    </row>
    <row r="40433" spans="16:30" ht="4.5" customHeight="1" x14ac:dyDescent="0.2">
      <c r="P40433" s="75"/>
      <c r="Q40433" s="75"/>
      <c r="W40433" s="75"/>
      <c r="AD40433" s="77"/>
    </row>
    <row r="40434" spans="16:30" ht="4.5" customHeight="1" x14ac:dyDescent="0.2">
      <c r="P40434" s="75"/>
      <c r="Q40434" s="75"/>
      <c r="W40434" s="75"/>
      <c r="AD40434" s="77"/>
    </row>
    <row r="40435" spans="16:30" ht="4.5" customHeight="1" x14ac:dyDescent="0.2">
      <c r="P40435" s="75"/>
      <c r="Q40435" s="75"/>
      <c r="W40435" s="75"/>
      <c r="AD40435" s="77"/>
    </row>
    <row r="40436" spans="16:30" ht="4.5" customHeight="1" x14ac:dyDescent="0.2">
      <c r="P40436" s="75"/>
      <c r="Q40436" s="75"/>
      <c r="W40436" s="75"/>
      <c r="AD40436" s="77"/>
    </row>
    <row r="40437" spans="16:30" ht="4.5" customHeight="1" x14ac:dyDescent="0.2">
      <c r="P40437" s="75"/>
      <c r="Q40437" s="75"/>
      <c r="W40437" s="75"/>
      <c r="AD40437" s="77"/>
    </row>
    <row r="40438" spans="16:30" ht="4.5" customHeight="1" x14ac:dyDescent="0.2">
      <c r="P40438" s="75"/>
      <c r="Q40438" s="75"/>
      <c r="W40438" s="75"/>
      <c r="AD40438" s="77"/>
    </row>
    <row r="40439" spans="16:30" ht="4.5" customHeight="1" x14ac:dyDescent="0.2">
      <c r="P40439" s="75"/>
      <c r="Q40439" s="75"/>
      <c r="W40439" s="75"/>
      <c r="AD40439" s="77"/>
    </row>
    <row r="40440" spans="16:30" ht="4.5" customHeight="1" x14ac:dyDescent="0.2">
      <c r="P40440" s="75"/>
      <c r="Q40440" s="75"/>
      <c r="W40440" s="75"/>
      <c r="AD40440" s="77"/>
    </row>
    <row r="40441" spans="16:30" ht="4.5" customHeight="1" x14ac:dyDescent="0.2">
      <c r="P40441" s="75"/>
      <c r="Q40441" s="75"/>
      <c r="W40441" s="75"/>
      <c r="AD40441" s="77"/>
    </row>
    <row r="40442" spans="16:30" ht="4.5" customHeight="1" x14ac:dyDescent="0.2">
      <c r="P40442" s="75"/>
      <c r="Q40442" s="75"/>
      <c r="W40442" s="75"/>
      <c r="AD40442" s="77"/>
    </row>
    <row r="40443" spans="16:30" ht="4.5" customHeight="1" x14ac:dyDescent="0.2">
      <c r="P40443" s="75"/>
      <c r="Q40443" s="75"/>
      <c r="W40443" s="75"/>
      <c r="AD40443" s="77"/>
    </row>
    <row r="40444" spans="16:30" ht="4.5" customHeight="1" x14ac:dyDescent="0.2">
      <c r="P40444" s="75"/>
      <c r="Q40444" s="75"/>
      <c r="W40444" s="75"/>
      <c r="AD40444" s="77"/>
    </row>
    <row r="40445" spans="16:30" ht="4.5" customHeight="1" x14ac:dyDescent="0.2">
      <c r="P40445" s="75"/>
      <c r="Q40445" s="75"/>
      <c r="W40445" s="75"/>
      <c r="AD40445" s="77"/>
    </row>
    <row r="40446" spans="16:30" ht="4.5" customHeight="1" x14ac:dyDescent="0.2">
      <c r="P40446" s="75"/>
      <c r="Q40446" s="75"/>
      <c r="W40446" s="75"/>
      <c r="AD40446" s="77"/>
    </row>
    <row r="40447" spans="16:30" ht="4.5" customHeight="1" x14ac:dyDescent="0.2">
      <c r="P40447" s="75"/>
      <c r="Q40447" s="75"/>
      <c r="W40447" s="75"/>
      <c r="AD40447" s="77"/>
    </row>
    <row r="40448" spans="16:30" ht="4.5" customHeight="1" x14ac:dyDescent="0.2">
      <c r="P40448" s="75"/>
      <c r="Q40448" s="75"/>
      <c r="W40448" s="75"/>
      <c r="AD40448" s="77"/>
    </row>
    <row r="40449" spans="16:30" ht="4.5" customHeight="1" x14ac:dyDescent="0.2">
      <c r="P40449" s="75"/>
      <c r="Q40449" s="75"/>
      <c r="W40449" s="75"/>
      <c r="AD40449" s="77"/>
    </row>
    <row r="40450" spans="16:30" ht="4.5" customHeight="1" x14ac:dyDescent="0.2">
      <c r="P40450" s="75"/>
      <c r="Q40450" s="75"/>
      <c r="W40450" s="75"/>
      <c r="AD40450" s="77"/>
    </row>
    <row r="40451" spans="16:30" ht="4.5" customHeight="1" x14ac:dyDescent="0.2">
      <c r="P40451" s="75"/>
      <c r="Q40451" s="75"/>
      <c r="W40451" s="75"/>
      <c r="AD40451" s="77"/>
    </row>
    <row r="40452" spans="16:30" ht="4.5" customHeight="1" x14ac:dyDescent="0.2">
      <c r="P40452" s="75"/>
      <c r="Q40452" s="75"/>
      <c r="W40452" s="75"/>
      <c r="AD40452" s="77"/>
    </row>
    <row r="40453" spans="16:30" ht="4.5" customHeight="1" x14ac:dyDescent="0.2">
      <c r="P40453" s="75"/>
      <c r="Q40453" s="75"/>
      <c r="W40453" s="75"/>
      <c r="AD40453" s="77"/>
    </row>
    <row r="40454" spans="16:30" ht="4.5" customHeight="1" x14ac:dyDescent="0.2">
      <c r="P40454" s="75"/>
      <c r="Q40454" s="75"/>
      <c r="W40454" s="75"/>
      <c r="AD40454" s="77"/>
    </row>
    <row r="40455" spans="16:30" ht="4.5" customHeight="1" x14ac:dyDescent="0.2">
      <c r="P40455" s="75"/>
      <c r="Q40455" s="75"/>
      <c r="W40455" s="75"/>
      <c r="AD40455" s="77"/>
    </row>
    <row r="40456" spans="16:30" ht="4.5" customHeight="1" x14ac:dyDescent="0.2">
      <c r="P40456" s="75"/>
      <c r="Q40456" s="75"/>
      <c r="W40456" s="75"/>
      <c r="AD40456" s="77"/>
    </row>
    <row r="40457" spans="16:30" ht="4.5" customHeight="1" x14ac:dyDescent="0.2">
      <c r="P40457" s="75"/>
      <c r="Q40457" s="75"/>
      <c r="W40457" s="75"/>
      <c r="AD40457" s="77"/>
    </row>
    <row r="40458" spans="16:30" ht="4.5" customHeight="1" x14ac:dyDescent="0.2">
      <c r="P40458" s="75"/>
      <c r="Q40458" s="75"/>
      <c r="W40458" s="75"/>
      <c r="AD40458" s="77"/>
    </row>
    <row r="40459" spans="16:30" ht="4.5" customHeight="1" x14ac:dyDescent="0.2">
      <c r="P40459" s="75"/>
      <c r="Q40459" s="75"/>
      <c r="W40459" s="75"/>
      <c r="AD40459" s="77"/>
    </row>
    <row r="40460" spans="16:30" ht="4.5" customHeight="1" x14ac:dyDescent="0.2">
      <c r="P40460" s="75"/>
      <c r="Q40460" s="75"/>
      <c r="W40460" s="75"/>
      <c r="AD40460" s="77"/>
    </row>
    <row r="40461" spans="16:30" ht="4.5" customHeight="1" x14ac:dyDescent="0.2">
      <c r="P40461" s="75"/>
      <c r="Q40461" s="75"/>
      <c r="W40461" s="75"/>
      <c r="AD40461" s="77"/>
    </row>
    <row r="40462" spans="16:30" ht="4.5" customHeight="1" x14ac:dyDescent="0.2">
      <c r="P40462" s="75"/>
      <c r="Q40462" s="75"/>
      <c r="W40462" s="75"/>
      <c r="AD40462" s="77"/>
    </row>
    <row r="40463" spans="16:30" ht="4.5" customHeight="1" x14ac:dyDescent="0.2">
      <c r="P40463" s="75"/>
      <c r="Q40463" s="75"/>
      <c r="W40463" s="75"/>
      <c r="AD40463" s="77"/>
    </row>
    <row r="40464" spans="16:30" ht="4.5" customHeight="1" x14ac:dyDescent="0.2">
      <c r="P40464" s="75"/>
      <c r="Q40464" s="75"/>
      <c r="W40464" s="75"/>
      <c r="AD40464" s="77"/>
    </row>
    <row r="40465" spans="16:30" ht="4.5" customHeight="1" x14ac:dyDescent="0.2">
      <c r="P40465" s="75"/>
      <c r="Q40465" s="75"/>
      <c r="W40465" s="75"/>
      <c r="AD40465" s="77"/>
    </row>
    <row r="40466" spans="16:30" ht="4.5" customHeight="1" x14ac:dyDescent="0.2">
      <c r="P40466" s="75"/>
      <c r="Q40466" s="75"/>
      <c r="W40466" s="75"/>
      <c r="AD40466" s="77"/>
    </row>
    <row r="40467" spans="16:30" ht="4.5" customHeight="1" x14ac:dyDescent="0.2">
      <c r="P40467" s="75"/>
      <c r="Q40467" s="75"/>
      <c r="W40467" s="75"/>
      <c r="AD40467" s="77"/>
    </row>
    <row r="40468" spans="16:30" ht="4.5" customHeight="1" x14ac:dyDescent="0.2">
      <c r="P40468" s="75"/>
      <c r="Q40468" s="75"/>
      <c r="W40468" s="75"/>
      <c r="AD40468" s="77"/>
    </row>
    <row r="40469" spans="16:30" ht="4.5" customHeight="1" x14ac:dyDescent="0.2">
      <c r="P40469" s="75"/>
      <c r="Q40469" s="75"/>
      <c r="W40469" s="75"/>
      <c r="AD40469" s="77"/>
    </row>
    <row r="40470" spans="16:30" ht="4.5" customHeight="1" x14ac:dyDescent="0.2">
      <c r="P40470" s="75"/>
      <c r="Q40470" s="75"/>
      <c r="W40470" s="75"/>
      <c r="AD40470" s="77"/>
    </row>
    <row r="40471" spans="16:30" ht="4.5" customHeight="1" x14ac:dyDescent="0.2">
      <c r="P40471" s="75"/>
      <c r="Q40471" s="75"/>
      <c r="W40471" s="75"/>
      <c r="AD40471" s="77"/>
    </row>
    <row r="40472" spans="16:30" ht="4.5" customHeight="1" x14ac:dyDescent="0.2">
      <c r="P40472" s="75"/>
      <c r="Q40472" s="75"/>
      <c r="W40472" s="75"/>
      <c r="AD40472" s="77"/>
    </row>
    <row r="40473" spans="16:30" ht="4.5" customHeight="1" x14ac:dyDescent="0.2">
      <c r="P40473" s="75"/>
      <c r="Q40473" s="75"/>
      <c r="W40473" s="75"/>
      <c r="AD40473" s="77"/>
    </row>
    <row r="40474" spans="16:30" ht="4.5" customHeight="1" x14ac:dyDescent="0.2">
      <c r="P40474" s="75"/>
      <c r="Q40474" s="75"/>
      <c r="W40474" s="75"/>
      <c r="AD40474" s="77"/>
    </row>
    <row r="40475" spans="16:30" ht="4.5" customHeight="1" x14ac:dyDescent="0.2">
      <c r="P40475" s="75"/>
      <c r="Q40475" s="75"/>
      <c r="W40475" s="75"/>
      <c r="AD40475" s="77"/>
    </row>
    <row r="40476" spans="16:30" ht="4.5" customHeight="1" x14ac:dyDescent="0.2">
      <c r="P40476" s="75"/>
      <c r="Q40476" s="75"/>
      <c r="W40476" s="75"/>
      <c r="AD40476" s="77"/>
    </row>
    <row r="40477" spans="16:30" ht="4.5" customHeight="1" x14ac:dyDescent="0.2">
      <c r="P40477" s="75"/>
      <c r="Q40477" s="75"/>
      <c r="W40477" s="75"/>
      <c r="AD40477" s="77"/>
    </row>
    <row r="40478" spans="16:30" ht="4.5" customHeight="1" x14ac:dyDescent="0.2">
      <c r="P40478" s="75"/>
      <c r="Q40478" s="75"/>
      <c r="W40478" s="75"/>
      <c r="AD40478" s="77"/>
    </row>
    <row r="40479" spans="16:30" ht="4.5" customHeight="1" x14ac:dyDescent="0.2">
      <c r="P40479" s="75"/>
      <c r="Q40479" s="75"/>
      <c r="W40479" s="75"/>
      <c r="AD40479" s="77"/>
    </row>
    <row r="40480" spans="16:30" ht="4.5" customHeight="1" x14ac:dyDescent="0.2">
      <c r="P40480" s="75"/>
      <c r="Q40480" s="75"/>
      <c r="W40480" s="75"/>
      <c r="AD40480" s="77"/>
    </row>
    <row r="40481" spans="16:30" ht="4.5" customHeight="1" x14ac:dyDescent="0.2">
      <c r="P40481" s="75"/>
      <c r="Q40481" s="75"/>
      <c r="W40481" s="75"/>
      <c r="AD40481" s="77"/>
    </row>
    <row r="40482" spans="16:30" ht="4.5" customHeight="1" x14ac:dyDescent="0.2">
      <c r="P40482" s="75"/>
      <c r="Q40482" s="75"/>
      <c r="W40482" s="75"/>
      <c r="AD40482" s="77"/>
    </row>
    <row r="40483" spans="16:30" ht="4.5" customHeight="1" x14ac:dyDescent="0.2">
      <c r="P40483" s="75"/>
      <c r="Q40483" s="75"/>
      <c r="W40483" s="75"/>
      <c r="AD40483" s="77"/>
    </row>
    <row r="40484" spans="16:30" ht="4.5" customHeight="1" x14ac:dyDescent="0.2">
      <c r="P40484" s="75"/>
      <c r="Q40484" s="75"/>
      <c r="W40484" s="75"/>
      <c r="AD40484" s="77"/>
    </row>
    <row r="40485" spans="16:30" ht="4.5" customHeight="1" x14ac:dyDescent="0.2">
      <c r="P40485" s="75"/>
      <c r="Q40485" s="75"/>
      <c r="W40485" s="75"/>
      <c r="AD40485" s="77"/>
    </row>
    <row r="40486" spans="16:30" ht="4.5" customHeight="1" x14ac:dyDescent="0.2">
      <c r="P40486" s="75"/>
      <c r="Q40486" s="75"/>
      <c r="W40486" s="75"/>
      <c r="AD40486" s="77"/>
    </row>
    <row r="40487" spans="16:30" ht="4.5" customHeight="1" x14ac:dyDescent="0.2">
      <c r="P40487" s="75"/>
      <c r="Q40487" s="75"/>
      <c r="W40487" s="75"/>
      <c r="AD40487" s="77"/>
    </row>
    <row r="40488" spans="16:30" ht="4.5" customHeight="1" x14ac:dyDescent="0.2">
      <c r="P40488" s="75"/>
      <c r="Q40488" s="75"/>
      <c r="W40488" s="75"/>
      <c r="AD40488" s="77"/>
    </row>
    <row r="40489" spans="16:30" ht="4.5" customHeight="1" x14ac:dyDescent="0.2">
      <c r="P40489" s="75"/>
      <c r="Q40489" s="75"/>
      <c r="W40489" s="75"/>
      <c r="AD40489" s="77"/>
    </row>
    <row r="40490" spans="16:30" ht="4.5" customHeight="1" x14ac:dyDescent="0.2">
      <c r="P40490" s="75"/>
      <c r="Q40490" s="75"/>
      <c r="W40490" s="75"/>
      <c r="AD40490" s="77"/>
    </row>
    <row r="40491" spans="16:30" ht="4.5" customHeight="1" x14ac:dyDescent="0.2">
      <c r="P40491" s="75"/>
      <c r="Q40491" s="75"/>
      <c r="W40491" s="75"/>
      <c r="AD40491" s="77"/>
    </row>
    <row r="40492" spans="16:30" ht="4.5" customHeight="1" x14ac:dyDescent="0.2">
      <c r="P40492" s="75"/>
      <c r="Q40492" s="75"/>
      <c r="W40492" s="75"/>
      <c r="AD40492" s="77"/>
    </row>
    <row r="40493" spans="16:30" ht="4.5" customHeight="1" x14ac:dyDescent="0.2">
      <c r="P40493" s="75"/>
      <c r="Q40493" s="75"/>
      <c r="W40493" s="75"/>
      <c r="AD40493" s="77"/>
    </row>
    <row r="40494" spans="16:30" ht="4.5" customHeight="1" x14ac:dyDescent="0.2">
      <c r="P40494" s="75"/>
      <c r="Q40494" s="75"/>
      <c r="W40494" s="75"/>
      <c r="AD40494" s="77"/>
    </row>
    <row r="40495" spans="16:30" ht="4.5" customHeight="1" x14ac:dyDescent="0.2">
      <c r="P40495" s="75"/>
      <c r="Q40495" s="75"/>
      <c r="W40495" s="75"/>
      <c r="AD40495" s="77"/>
    </row>
    <row r="40496" spans="16:30" ht="4.5" customHeight="1" x14ac:dyDescent="0.2">
      <c r="P40496" s="75"/>
      <c r="Q40496" s="75"/>
      <c r="W40496" s="75"/>
      <c r="AD40496" s="77"/>
    </row>
    <row r="40497" spans="16:30" ht="4.5" customHeight="1" x14ac:dyDescent="0.2">
      <c r="P40497" s="75"/>
      <c r="Q40497" s="75"/>
      <c r="W40497" s="75"/>
      <c r="AD40497" s="77"/>
    </row>
    <row r="40498" spans="16:30" ht="4.5" customHeight="1" x14ac:dyDescent="0.2">
      <c r="P40498" s="75"/>
      <c r="Q40498" s="75"/>
      <c r="W40498" s="75"/>
      <c r="AD40498" s="77"/>
    </row>
    <row r="40499" spans="16:30" ht="4.5" customHeight="1" x14ac:dyDescent="0.2">
      <c r="P40499" s="75"/>
      <c r="Q40499" s="75"/>
      <c r="W40499" s="75"/>
      <c r="AD40499" s="77"/>
    </row>
    <row r="40500" spans="16:30" ht="4.5" customHeight="1" x14ac:dyDescent="0.2">
      <c r="P40500" s="75"/>
      <c r="Q40500" s="75"/>
      <c r="W40500" s="75"/>
      <c r="AD40500" s="77"/>
    </row>
    <row r="40501" spans="16:30" ht="4.5" customHeight="1" x14ac:dyDescent="0.2">
      <c r="P40501" s="75"/>
      <c r="Q40501" s="75"/>
      <c r="W40501" s="75"/>
      <c r="AD40501" s="77"/>
    </row>
    <row r="40502" spans="16:30" ht="4.5" customHeight="1" x14ac:dyDescent="0.2">
      <c r="P40502" s="75"/>
      <c r="Q40502" s="75"/>
      <c r="W40502" s="75"/>
      <c r="AD40502" s="77"/>
    </row>
    <row r="40503" spans="16:30" ht="4.5" customHeight="1" x14ac:dyDescent="0.2">
      <c r="P40503" s="75"/>
      <c r="Q40503" s="75"/>
      <c r="W40503" s="75"/>
      <c r="AD40503" s="77"/>
    </row>
    <row r="40504" spans="16:30" ht="4.5" customHeight="1" x14ac:dyDescent="0.2">
      <c r="P40504" s="75"/>
      <c r="Q40504" s="75"/>
      <c r="W40504" s="75"/>
      <c r="AD40504" s="77"/>
    </row>
    <row r="40505" spans="16:30" ht="4.5" customHeight="1" x14ac:dyDescent="0.2">
      <c r="P40505" s="75"/>
      <c r="Q40505" s="75"/>
      <c r="W40505" s="75"/>
      <c r="AD40505" s="77"/>
    </row>
    <row r="40506" spans="16:30" ht="4.5" customHeight="1" x14ac:dyDescent="0.2">
      <c r="P40506" s="75"/>
      <c r="Q40506" s="75"/>
      <c r="W40506" s="75"/>
      <c r="AD40506" s="77"/>
    </row>
    <row r="40507" spans="16:30" ht="4.5" customHeight="1" x14ac:dyDescent="0.2">
      <c r="P40507" s="75"/>
      <c r="Q40507" s="75"/>
      <c r="W40507" s="75"/>
      <c r="AD40507" s="77"/>
    </row>
    <row r="40508" spans="16:30" ht="4.5" customHeight="1" x14ac:dyDescent="0.2">
      <c r="P40508" s="75"/>
      <c r="Q40508" s="75"/>
      <c r="W40508" s="75"/>
      <c r="AD40508" s="77"/>
    </row>
    <row r="40509" spans="16:30" ht="4.5" customHeight="1" x14ac:dyDescent="0.2">
      <c r="P40509" s="75"/>
      <c r="Q40509" s="75"/>
      <c r="W40509" s="75"/>
      <c r="AD40509" s="77"/>
    </row>
    <row r="40510" spans="16:30" ht="4.5" customHeight="1" x14ac:dyDescent="0.2">
      <c r="P40510" s="75"/>
      <c r="Q40510" s="75"/>
      <c r="W40510" s="75"/>
      <c r="AD40510" s="77"/>
    </row>
    <row r="40511" spans="16:30" ht="4.5" customHeight="1" x14ac:dyDescent="0.2">
      <c r="P40511" s="75"/>
      <c r="Q40511" s="75"/>
      <c r="W40511" s="75"/>
      <c r="AD40511" s="77"/>
    </row>
    <row r="40512" spans="16:30" ht="4.5" customHeight="1" x14ac:dyDescent="0.2">
      <c r="P40512" s="75"/>
      <c r="Q40512" s="75"/>
      <c r="W40512" s="75"/>
      <c r="AD40512" s="77"/>
    </row>
    <row r="40513" spans="16:30" ht="4.5" customHeight="1" x14ac:dyDescent="0.2">
      <c r="P40513" s="75"/>
      <c r="Q40513" s="75"/>
      <c r="W40513" s="75"/>
      <c r="AD40513" s="77"/>
    </row>
    <row r="40514" spans="16:30" ht="4.5" customHeight="1" x14ac:dyDescent="0.2">
      <c r="P40514" s="75"/>
      <c r="Q40514" s="75"/>
      <c r="W40514" s="75"/>
      <c r="AD40514" s="77"/>
    </row>
    <row r="40515" spans="16:30" ht="4.5" customHeight="1" x14ac:dyDescent="0.2">
      <c r="P40515" s="75"/>
      <c r="Q40515" s="75"/>
      <c r="W40515" s="75"/>
      <c r="AD40515" s="77"/>
    </row>
    <row r="40516" spans="16:30" ht="4.5" customHeight="1" x14ac:dyDescent="0.2">
      <c r="P40516" s="75"/>
      <c r="Q40516" s="75"/>
      <c r="W40516" s="75"/>
      <c r="AD40516" s="77"/>
    </row>
    <row r="40517" spans="16:30" ht="4.5" customHeight="1" x14ac:dyDescent="0.2">
      <c r="P40517" s="75"/>
      <c r="Q40517" s="75"/>
      <c r="W40517" s="75"/>
      <c r="AD40517" s="77"/>
    </row>
    <row r="40518" spans="16:30" ht="4.5" customHeight="1" x14ac:dyDescent="0.2">
      <c r="P40518" s="75"/>
      <c r="Q40518" s="75"/>
      <c r="W40518" s="75"/>
      <c r="AD40518" s="77"/>
    </row>
    <row r="40519" spans="16:30" ht="4.5" customHeight="1" x14ac:dyDescent="0.2">
      <c r="P40519" s="75"/>
      <c r="Q40519" s="75"/>
      <c r="W40519" s="75"/>
      <c r="AD40519" s="77"/>
    </row>
    <row r="40520" spans="16:30" ht="4.5" customHeight="1" x14ac:dyDescent="0.2">
      <c r="P40520" s="75"/>
      <c r="Q40520" s="75"/>
      <c r="W40520" s="75"/>
      <c r="AD40520" s="77"/>
    </row>
    <row r="40521" spans="16:30" ht="4.5" customHeight="1" x14ac:dyDescent="0.2">
      <c r="P40521" s="75"/>
      <c r="Q40521" s="75"/>
      <c r="W40521" s="75"/>
      <c r="AD40521" s="77"/>
    </row>
    <row r="40522" spans="16:30" ht="4.5" customHeight="1" x14ac:dyDescent="0.2">
      <c r="P40522" s="75"/>
      <c r="Q40522" s="75"/>
      <c r="W40522" s="75"/>
      <c r="AD40522" s="77"/>
    </row>
    <row r="40523" spans="16:30" ht="4.5" customHeight="1" x14ac:dyDescent="0.2">
      <c r="P40523" s="75"/>
      <c r="Q40523" s="75"/>
      <c r="W40523" s="75"/>
      <c r="AD40523" s="77"/>
    </row>
    <row r="40524" spans="16:30" ht="4.5" customHeight="1" x14ac:dyDescent="0.2">
      <c r="P40524" s="75"/>
      <c r="Q40524" s="75"/>
      <c r="W40524" s="75"/>
      <c r="AD40524" s="77"/>
    </row>
    <row r="40525" spans="16:30" ht="4.5" customHeight="1" x14ac:dyDescent="0.2">
      <c r="P40525" s="75"/>
      <c r="Q40525" s="75"/>
      <c r="W40525" s="75"/>
      <c r="AD40525" s="77"/>
    </row>
    <row r="40526" spans="16:30" ht="4.5" customHeight="1" x14ac:dyDescent="0.2">
      <c r="P40526" s="75"/>
      <c r="Q40526" s="75"/>
      <c r="W40526" s="75"/>
      <c r="AD40526" s="77"/>
    </row>
    <row r="40527" spans="16:30" ht="4.5" customHeight="1" x14ac:dyDescent="0.2">
      <c r="P40527" s="75"/>
      <c r="Q40527" s="75"/>
      <c r="W40527" s="75"/>
      <c r="AD40527" s="77"/>
    </row>
    <row r="40528" spans="16:30" ht="4.5" customHeight="1" x14ac:dyDescent="0.2">
      <c r="P40528" s="75"/>
      <c r="Q40528" s="75"/>
      <c r="W40528" s="75"/>
      <c r="AD40528" s="77"/>
    </row>
    <row r="40529" spans="16:30" ht="4.5" customHeight="1" x14ac:dyDescent="0.2">
      <c r="P40529" s="75"/>
      <c r="Q40529" s="75"/>
      <c r="W40529" s="75"/>
      <c r="AD40529" s="77"/>
    </row>
    <row r="40530" spans="16:30" ht="4.5" customHeight="1" x14ac:dyDescent="0.2">
      <c r="P40530" s="75"/>
      <c r="Q40530" s="75"/>
      <c r="W40530" s="75"/>
      <c r="AD40530" s="77"/>
    </row>
    <row r="40531" spans="16:30" ht="4.5" customHeight="1" x14ac:dyDescent="0.2">
      <c r="P40531" s="75"/>
      <c r="Q40531" s="75"/>
      <c r="W40531" s="75"/>
      <c r="AD40531" s="77"/>
    </row>
    <row r="40532" spans="16:30" ht="4.5" customHeight="1" x14ac:dyDescent="0.2">
      <c r="P40532" s="75"/>
      <c r="Q40532" s="75"/>
      <c r="W40532" s="75"/>
      <c r="AD40532" s="77"/>
    </row>
    <row r="40533" spans="16:30" ht="4.5" customHeight="1" x14ac:dyDescent="0.2">
      <c r="P40533" s="75"/>
      <c r="Q40533" s="75"/>
      <c r="W40533" s="75"/>
      <c r="AD40533" s="77"/>
    </row>
    <row r="40534" spans="16:30" ht="4.5" customHeight="1" x14ac:dyDescent="0.2">
      <c r="P40534" s="75"/>
      <c r="Q40534" s="75"/>
      <c r="W40534" s="75"/>
      <c r="AD40534" s="77"/>
    </row>
    <row r="40535" spans="16:30" ht="4.5" customHeight="1" x14ac:dyDescent="0.2">
      <c r="P40535" s="75"/>
      <c r="Q40535" s="75"/>
      <c r="W40535" s="75"/>
      <c r="AD40535" s="77"/>
    </row>
    <row r="40536" spans="16:30" ht="4.5" customHeight="1" x14ac:dyDescent="0.2">
      <c r="P40536" s="75"/>
      <c r="Q40536" s="75"/>
      <c r="W40536" s="75"/>
      <c r="AD40536" s="77"/>
    </row>
    <row r="40537" spans="16:30" ht="4.5" customHeight="1" x14ac:dyDescent="0.2">
      <c r="P40537" s="75"/>
      <c r="Q40537" s="75"/>
      <c r="W40537" s="75"/>
      <c r="AD40537" s="77"/>
    </row>
    <row r="40538" spans="16:30" ht="4.5" customHeight="1" x14ac:dyDescent="0.2">
      <c r="P40538" s="75"/>
      <c r="Q40538" s="75"/>
      <c r="W40538" s="75"/>
      <c r="AD40538" s="77"/>
    </row>
    <row r="40539" spans="16:30" ht="4.5" customHeight="1" x14ac:dyDescent="0.2">
      <c r="P40539" s="75"/>
      <c r="Q40539" s="75"/>
      <c r="W40539" s="75"/>
      <c r="AD40539" s="77"/>
    </row>
    <row r="40540" spans="16:30" ht="4.5" customHeight="1" x14ac:dyDescent="0.2">
      <c r="P40540" s="75"/>
      <c r="Q40540" s="75"/>
      <c r="W40540" s="75"/>
      <c r="AD40540" s="77"/>
    </row>
    <row r="40541" spans="16:30" ht="4.5" customHeight="1" x14ac:dyDescent="0.2">
      <c r="P40541" s="75"/>
      <c r="Q40541" s="75"/>
      <c r="W40541" s="75"/>
      <c r="AD40541" s="77"/>
    </row>
    <row r="40542" spans="16:30" ht="4.5" customHeight="1" x14ac:dyDescent="0.2">
      <c r="P40542" s="75"/>
      <c r="Q40542" s="75"/>
      <c r="W40542" s="75"/>
      <c r="AD40542" s="77"/>
    </row>
    <row r="40543" spans="16:30" ht="4.5" customHeight="1" x14ac:dyDescent="0.2">
      <c r="P40543" s="75"/>
      <c r="Q40543" s="75"/>
      <c r="W40543" s="75"/>
      <c r="AD40543" s="77"/>
    </row>
    <row r="40544" spans="16:30" ht="4.5" customHeight="1" x14ac:dyDescent="0.2">
      <c r="P40544" s="75"/>
      <c r="Q40544" s="75"/>
      <c r="W40544" s="75"/>
      <c r="AD40544" s="77"/>
    </row>
    <row r="40545" spans="16:30" ht="4.5" customHeight="1" x14ac:dyDescent="0.2">
      <c r="P40545" s="75"/>
      <c r="Q40545" s="75"/>
      <c r="W40545" s="75"/>
      <c r="AD40545" s="77"/>
    </row>
    <row r="40546" spans="16:30" ht="4.5" customHeight="1" x14ac:dyDescent="0.2">
      <c r="P40546" s="75"/>
      <c r="Q40546" s="75"/>
      <c r="W40546" s="75"/>
      <c r="AD40546" s="77"/>
    </row>
    <row r="40547" spans="16:30" ht="4.5" customHeight="1" x14ac:dyDescent="0.2">
      <c r="P40547" s="75"/>
      <c r="Q40547" s="75"/>
      <c r="W40547" s="75"/>
      <c r="AD40547" s="77"/>
    </row>
    <row r="40548" spans="16:30" ht="4.5" customHeight="1" x14ac:dyDescent="0.2">
      <c r="P40548" s="75"/>
      <c r="Q40548" s="75"/>
      <c r="W40548" s="75"/>
      <c r="AD40548" s="77"/>
    </row>
    <row r="40549" spans="16:30" ht="4.5" customHeight="1" x14ac:dyDescent="0.2">
      <c r="P40549" s="75"/>
      <c r="Q40549" s="75"/>
      <c r="W40549" s="75"/>
      <c r="AD40549" s="77"/>
    </row>
    <row r="40550" spans="16:30" ht="4.5" customHeight="1" x14ac:dyDescent="0.2">
      <c r="P40550" s="75"/>
      <c r="Q40550" s="75"/>
      <c r="W40550" s="75"/>
      <c r="AD40550" s="77"/>
    </row>
    <row r="40551" spans="16:30" ht="4.5" customHeight="1" x14ac:dyDescent="0.2">
      <c r="P40551" s="75"/>
      <c r="Q40551" s="75"/>
      <c r="W40551" s="75"/>
      <c r="AD40551" s="77"/>
    </row>
    <row r="40552" spans="16:30" ht="4.5" customHeight="1" x14ac:dyDescent="0.2">
      <c r="P40552" s="75"/>
      <c r="Q40552" s="75"/>
      <c r="W40552" s="75"/>
      <c r="AD40552" s="77"/>
    </row>
    <row r="40553" spans="16:30" ht="4.5" customHeight="1" x14ac:dyDescent="0.2">
      <c r="P40553" s="75"/>
      <c r="Q40553" s="75"/>
      <c r="W40553" s="75"/>
      <c r="AD40553" s="77"/>
    </row>
    <row r="40554" spans="16:30" ht="4.5" customHeight="1" x14ac:dyDescent="0.2">
      <c r="P40554" s="75"/>
      <c r="Q40554" s="75"/>
      <c r="W40554" s="75"/>
      <c r="AD40554" s="77"/>
    </row>
    <row r="40555" spans="16:30" ht="4.5" customHeight="1" x14ac:dyDescent="0.2">
      <c r="P40555" s="75"/>
      <c r="Q40555" s="75"/>
      <c r="W40555" s="75"/>
      <c r="AD40555" s="77"/>
    </row>
    <row r="40556" spans="16:30" ht="4.5" customHeight="1" x14ac:dyDescent="0.2">
      <c r="P40556" s="75"/>
      <c r="Q40556" s="75"/>
      <c r="W40556" s="75"/>
      <c r="AD40556" s="77"/>
    </row>
    <row r="40557" spans="16:30" ht="4.5" customHeight="1" x14ac:dyDescent="0.2">
      <c r="P40557" s="75"/>
      <c r="Q40557" s="75"/>
      <c r="W40557" s="75"/>
      <c r="AD40557" s="77"/>
    </row>
    <row r="40558" spans="16:30" ht="4.5" customHeight="1" x14ac:dyDescent="0.2">
      <c r="P40558" s="75"/>
      <c r="Q40558" s="75"/>
      <c r="W40558" s="75"/>
      <c r="AD40558" s="77"/>
    </row>
    <row r="40559" spans="16:30" ht="4.5" customHeight="1" x14ac:dyDescent="0.2">
      <c r="P40559" s="75"/>
      <c r="Q40559" s="75"/>
      <c r="W40559" s="75"/>
      <c r="AD40559" s="77"/>
    </row>
    <row r="40560" spans="16:30" ht="4.5" customHeight="1" x14ac:dyDescent="0.2">
      <c r="P40560" s="75"/>
      <c r="Q40560" s="75"/>
      <c r="W40560" s="75"/>
      <c r="AD40560" s="77"/>
    </row>
    <row r="40561" spans="16:30" ht="4.5" customHeight="1" x14ac:dyDescent="0.2">
      <c r="P40561" s="75"/>
      <c r="Q40561" s="75"/>
      <c r="W40561" s="75"/>
      <c r="AD40561" s="77"/>
    </row>
    <row r="40562" spans="16:30" ht="4.5" customHeight="1" x14ac:dyDescent="0.2">
      <c r="P40562" s="75"/>
      <c r="Q40562" s="75"/>
      <c r="W40562" s="75"/>
      <c r="AD40562" s="77"/>
    </row>
    <row r="40563" spans="16:30" ht="4.5" customHeight="1" x14ac:dyDescent="0.2">
      <c r="P40563" s="75"/>
      <c r="Q40563" s="75"/>
      <c r="W40563" s="75"/>
      <c r="AD40563" s="77"/>
    </row>
    <row r="40564" spans="16:30" ht="4.5" customHeight="1" x14ac:dyDescent="0.2">
      <c r="P40564" s="75"/>
      <c r="Q40564" s="75"/>
      <c r="W40564" s="75"/>
      <c r="AD40564" s="77"/>
    </row>
    <row r="40565" spans="16:30" ht="4.5" customHeight="1" x14ac:dyDescent="0.2">
      <c r="P40565" s="75"/>
      <c r="Q40565" s="75"/>
      <c r="W40565" s="75"/>
      <c r="AD40565" s="77"/>
    </row>
    <row r="40566" spans="16:30" ht="4.5" customHeight="1" x14ac:dyDescent="0.2">
      <c r="P40566" s="75"/>
      <c r="Q40566" s="75"/>
      <c r="W40566" s="75"/>
      <c r="AD40566" s="77"/>
    </row>
    <row r="40567" spans="16:30" ht="4.5" customHeight="1" x14ac:dyDescent="0.2">
      <c r="P40567" s="75"/>
      <c r="Q40567" s="75"/>
      <c r="W40567" s="75"/>
      <c r="AD40567" s="77"/>
    </row>
    <row r="40568" spans="16:30" ht="4.5" customHeight="1" x14ac:dyDescent="0.2">
      <c r="P40568" s="75"/>
      <c r="Q40568" s="75"/>
      <c r="W40568" s="75"/>
      <c r="AD40568" s="77"/>
    </row>
    <row r="40569" spans="16:30" ht="4.5" customHeight="1" x14ac:dyDescent="0.2">
      <c r="P40569" s="75"/>
      <c r="Q40569" s="75"/>
      <c r="W40569" s="75"/>
      <c r="AD40569" s="77"/>
    </row>
    <row r="40570" spans="16:30" ht="4.5" customHeight="1" x14ac:dyDescent="0.2">
      <c r="P40570" s="75"/>
      <c r="Q40570" s="75"/>
      <c r="W40570" s="75"/>
      <c r="AD40570" s="77"/>
    </row>
    <row r="40571" spans="16:30" ht="4.5" customHeight="1" x14ac:dyDescent="0.2">
      <c r="P40571" s="75"/>
      <c r="Q40571" s="75"/>
      <c r="W40571" s="75"/>
      <c r="AD40571" s="77"/>
    </row>
    <row r="40572" spans="16:30" ht="4.5" customHeight="1" x14ac:dyDescent="0.2">
      <c r="P40572" s="75"/>
      <c r="Q40572" s="75"/>
      <c r="W40572" s="75"/>
      <c r="AD40572" s="77"/>
    </row>
    <row r="40573" spans="16:30" ht="4.5" customHeight="1" x14ac:dyDescent="0.2">
      <c r="P40573" s="75"/>
      <c r="Q40573" s="75"/>
      <c r="W40573" s="75"/>
      <c r="AD40573" s="77"/>
    </row>
    <row r="40574" spans="16:30" ht="4.5" customHeight="1" x14ac:dyDescent="0.2">
      <c r="P40574" s="75"/>
      <c r="Q40574" s="75"/>
      <c r="W40574" s="75"/>
      <c r="AD40574" s="77"/>
    </row>
    <row r="40575" spans="16:30" ht="4.5" customHeight="1" x14ac:dyDescent="0.2">
      <c r="P40575" s="75"/>
      <c r="Q40575" s="75"/>
      <c r="W40575" s="75"/>
      <c r="AD40575" s="77"/>
    </row>
    <row r="40576" spans="16:30" ht="4.5" customHeight="1" x14ac:dyDescent="0.2">
      <c r="P40576" s="75"/>
      <c r="Q40576" s="75"/>
      <c r="W40576" s="75"/>
      <c r="AD40576" s="77"/>
    </row>
    <row r="40577" spans="16:30" ht="4.5" customHeight="1" x14ac:dyDescent="0.2">
      <c r="P40577" s="75"/>
      <c r="Q40577" s="75"/>
      <c r="W40577" s="75"/>
      <c r="AD40577" s="77"/>
    </row>
    <row r="40578" spans="16:30" ht="4.5" customHeight="1" x14ac:dyDescent="0.2">
      <c r="P40578" s="75"/>
      <c r="Q40578" s="75"/>
      <c r="W40578" s="75"/>
      <c r="AD40578" s="77"/>
    </row>
    <row r="40579" spans="16:30" ht="4.5" customHeight="1" x14ac:dyDescent="0.2">
      <c r="P40579" s="75"/>
      <c r="Q40579" s="75"/>
      <c r="W40579" s="75"/>
      <c r="AD40579" s="77"/>
    </row>
    <row r="40580" spans="16:30" ht="4.5" customHeight="1" x14ac:dyDescent="0.2">
      <c r="P40580" s="75"/>
      <c r="Q40580" s="75"/>
      <c r="W40580" s="75"/>
      <c r="AD40580" s="77"/>
    </row>
    <row r="40581" spans="16:30" ht="4.5" customHeight="1" x14ac:dyDescent="0.2">
      <c r="P40581" s="75"/>
      <c r="Q40581" s="75"/>
      <c r="W40581" s="75"/>
      <c r="AD40581" s="77"/>
    </row>
    <row r="40582" spans="16:30" ht="4.5" customHeight="1" x14ac:dyDescent="0.2">
      <c r="P40582" s="75"/>
      <c r="Q40582" s="75"/>
      <c r="W40582" s="75"/>
      <c r="AD40582" s="77"/>
    </row>
    <row r="40583" spans="16:30" ht="4.5" customHeight="1" x14ac:dyDescent="0.2">
      <c r="P40583" s="75"/>
      <c r="Q40583" s="75"/>
      <c r="W40583" s="75"/>
      <c r="AD40583" s="77"/>
    </row>
    <row r="40584" spans="16:30" ht="4.5" customHeight="1" x14ac:dyDescent="0.2">
      <c r="P40584" s="75"/>
      <c r="Q40584" s="75"/>
      <c r="W40584" s="75"/>
      <c r="AD40584" s="77"/>
    </row>
    <row r="40585" spans="16:30" ht="4.5" customHeight="1" x14ac:dyDescent="0.2">
      <c r="P40585" s="75"/>
      <c r="Q40585" s="75"/>
      <c r="W40585" s="75"/>
      <c r="AD40585" s="77"/>
    </row>
    <row r="40586" spans="16:30" ht="4.5" customHeight="1" x14ac:dyDescent="0.2">
      <c r="P40586" s="75"/>
      <c r="Q40586" s="75"/>
      <c r="W40586" s="75"/>
      <c r="AD40586" s="77"/>
    </row>
    <row r="40587" spans="16:30" ht="4.5" customHeight="1" x14ac:dyDescent="0.2">
      <c r="P40587" s="75"/>
      <c r="Q40587" s="75"/>
      <c r="W40587" s="75"/>
      <c r="AD40587" s="77"/>
    </row>
    <row r="40588" spans="16:30" ht="4.5" customHeight="1" x14ac:dyDescent="0.2">
      <c r="P40588" s="75"/>
      <c r="Q40588" s="75"/>
      <c r="W40588" s="75"/>
      <c r="AD40588" s="77"/>
    </row>
    <row r="40589" spans="16:30" ht="4.5" customHeight="1" x14ac:dyDescent="0.2">
      <c r="P40589" s="75"/>
      <c r="Q40589" s="75"/>
      <c r="W40589" s="75"/>
      <c r="AD40589" s="77"/>
    </row>
    <row r="40590" spans="16:30" ht="4.5" customHeight="1" x14ac:dyDescent="0.2">
      <c r="P40590" s="75"/>
      <c r="Q40590" s="75"/>
      <c r="W40590" s="75"/>
      <c r="AD40590" s="77"/>
    </row>
    <row r="40591" spans="16:30" ht="4.5" customHeight="1" x14ac:dyDescent="0.2">
      <c r="P40591" s="75"/>
      <c r="Q40591" s="75"/>
      <c r="W40591" s="75"/>
      <c r="AD40591" s="77"/>
    </row>
    <row r="40592" spans="16:30" ht="4.5" customHeight="1" x14ac:dyDescent="0.2">
      <c r="P40592" s="75"/>
      <c r="Q40592" s="75"/>
      <c r="W40592" s="75"/>
      <c r="AD40592" s="77"/>
    </row>
    <row r="40593" spans="16:30" ht="4.5" customHeight="1" x14ac:dyDescent="0.2">
      <c r="P40593" s="75"/>
      <c r="Q40593" s="75"/>
      <c r="W40593" s="75"/>
      <c r="AD40593" s="77"/>
    </row>
    <row r="40594" spans="16:30" ht="4.5" customHeight="1" x14ac:dyDescent="0.2">
      <c r="P40594" s="75"/>
      <c r="Q40594" s="75"/>
      <c r="W40594" s="75"/>
      <c r="AD40594" s="77"/>
    </row>
    <row r="40595" spans="16:30" ht="4.5" customHeight="1" x14ac:dyDescent="0.2">
      <c r="P40595" s="75"/>
      <c r="Q40595" s="75"/>
      <c r="W40595" s="75"/>
      <c r="AD40595" s="77"/>
    </row>
    <row r="40596" spans="16:30" ht="4.5" customHeight="1" x14ac:dyDescent="0.2">
      <c r="P40596" s="75"/>
      <c r="Q40596" s="75"/>
      <c r="W40596" s="75"/>
      <c r="AD40596" s="77"/>
    </row>
    <row r="40597" spans="16:30" ht="4.5" customHeight="1" x14ac:dyDescent="0.2">
      <c r="P40597" s="75"/>
      <c r="Q40597" s="75"/>
      <c r="W40597" s="75"/>
      <c r="AD40597" s="77"/>
    </row>
    <row r="40598" spans="16:30" ht="4.5" customHeight="1" x14ac:dyDescent="0.2">
      <c r="P40598" s="75"/>
      <c r="Q40598" s="75"/>
      <c r="W40598" s="75"/>
      <c r="AD40598" s="77"/>
    </row>
    <row r="40599" spans="16:30" ht="4.5" customHeight="1" x14ac:dyDescent="0.2">
      <c r="P40599" s="75"/>
      <c r="Q40599" s="75"/>
      <c r="W40599" s="75"/>
      <c r="AD40599" s="77"/>
    </row>
    <row r="40600" spans="16:30" ht="4.5" customHeight="1" x14ac:dyDescent="0.2">
      <c r="P40600" s="75"/>
      <c r="Q40600" s="75"/>
      <c r="W40600" s="75"/>
      <c r="AD40600" s="77"/>
    </row>
    <row r="40601" spans="16:30" ht="4.5" customHeight="1" x14ac:dyDescent="0.2">
      <c r="P40601" s="75"/>
      <c r="Q40601" s="75"/>
      <c r="W40601" s="75"/>
      <c r="AD40601" s="77"/>
    </row>
    <row r="40602" spans="16:30" ht="4.5" customHeight="1" x14ac:dyDescent="0.2">
      <c r="P40602" s="75"/>
      <c r="Q40602" s="75"/>
      <c r="W40602" s="75"/>
      <c r="AD40602" s="77"/>
    </row>
    <row r="40603" spans="16:30" ht="4.5" customHeight="1" x14ac:dyDescent="0.2">
      <c r="P40603" s="75"/>
      <c r="Q40603" s="75"/>
      <c r="W40603" s="75"/>
      <c r="AD40603" s="77"/>
    </row>
    <row r="40604" spans="16:30" ht="4.5" customHeight="1" x14ac:dyDescent="0.2">
      <c r="P40604" s="75"/>
      <c r="Q40604" s="75"/>
      <c r="W40604" s="75"/>
      <c r="AD40604" s="77"/>
    </row>
    <row r="40605" spans="16:30" ht="4.5" customHeight="1" x14ac:dyDescent="0.2">
      <c r="P40605" s="75"/>
      <c r="Q40605" s="75"/>
      <c r="W40605" s="75"/>
      <c r="AD40605" s="77"/>
    </row>
    <row r="40606" spans="16:30" ht="4.5" customHeight="1" x14ac:dyDescent="0.2">
      <c r="P40606" s="75"/>
      <c r="Q40606" s="75"/>
      <c r="W40606" s="75"/>
      <c r="AD40606" s="77"/>
    </row>
    <row r="40607" spans="16:30" ht="4.5" customHeight="1" x14ac:dyDescent="0.2">
      <c r="P40607" s="75"/>
      <c r="Q40607" s="75"/>
      <c r="W40607" s="75"/>
      <c r="AD40607" s="77"/>
    </row>
    <row r="40608" spans="16:30" ht="4.5" customHeight="1" x14ac:dyDescent="0.2">
      <c r="P40608" s="75"/>
      <c r="Q40608" s="75"/>
      <c r="W40608" s="75"/>
      <c r="AD40608" s="77"/>
    </row>
    <row r="40609" spans="16:30" ht="4.5" customHeight="1" x14ac:dyDescent="0.2">
      <c r="P40609" s="75"/>
      <c r="Q40609" s="75"/>
      <c r="W40609" s="75"/>
      <c r="AD40609" s="77"/>
    </row>
    <row r="40610" spans="16:30" ht="4.5" customHeight="1" x14ac:dyDescent="0.2">
      <c r="P40610" s="75"/>
      <c r="Q40610" s="75"/>
      <c r="W40610" s="75"/>
      <c r="AD40610" s="77"/>
    </row>
    <row r="40611" spans="16:30" ht="4.5" customHeight="1" x14ac:dyDescent="0.2">
      <c r="P40611" s="75"/>
      <c r="Q40611" s="75"/>
      <c r="W40611" s="75"/>
      <c r="AD40611" s="77"/>
    </row>
    <row r="40612" spans="16:30" ht="4.5" customHeight="1" x14ac:dyDescent="0.2">
      <c r="P40612" s="75"/>
      <c r="Q40612" s="75"/>
      <c r="W40612" s="75"/>
      <c r="AD40612" s="77"/>
    </row>
    <row r="40613" spans="16:30" ht="4.5" customHeight="1" x14ac:dyDescent="0.2">
      <c r="P40613" s="75"/>
      <c r="Q40613" s="75"/>
      <c r="W40613" s="75"/>
      <c r="AD40613" s="77"/>
    </row>
    <row r="40614" spans="16:30" ht="4.5" customHeight="1" x14ac:dyDescent="0.2">
      <c r="P40614" s="75"/>
      <c r="Q40614" s="75"/>
      <c r="W40614" s="75"/>
      <c r="AD40614" s="77"/>
    </row>
    <row r="40615" spans="16:30" ht="4.5" customHeight="1" x14ac:dyDescent="0.2">
      <c r="P40615" s="75"/>
      <c r="Q40615" s="75"/>
      <c r="W40615" s="75"/>
      <c r="AD40615" s="77"/>
    </row>
    <row r="40616" spans="16:30" ht="4.5" customHeight="1" x14ac:dyDescent="0.2">
      <c r="P40616" s="75"/>
      <c r="Q40616" s="75"/>
      <c r="W40616" s="75"/>
      <c r="AD40616" s="77"/>
    </row>
    <row r="40617" spans="16:30" ht="4.5" customHeight="1" x14ac:dyDescent="0.2">
      <c r="P40617" s="75"/>
      <c r="Q40617" s="75"/>
      <c r="W40617" s="75"/>
      <c r="AD40617" s="77"/>
    </row>
    <row r="40618" spans="16:30" ht="4.5" customHeight="1" x14ac:dyDescent="0.2">
      <c r="P40618" s="75"/>
      <c r="Q40618" s="75"/>
      <c r="W40618" s="75"/>
      <c r="AD40618" s="77"/>
    </row>
    <row r="40619" spans="16:30" ht="4.5" customHeight="1" x14ac:dyDescent="0.2">
      <c r="P40619" s="75"/>
      <c r="Q40619" s="75"/>
      <c r="W40619" s="75"/>
      <c r="AD40619" s="77"/>
    </row>
    <row r="40620" spans="16:30" ht="4.5" customHeight="1" x14ac:dyDescent="0.2">
      <c r="P40620" s="75"/>
      <c r="Q40620" s="75"/>
      <c r="W40620" s="75"/>
      <c r="AD40620" s="77"/>
    </row>
    <row r="40621" spans="16:30" ht="4.5" customHeight="1" x14ac:dyDescent="0.2">
      <c r="P40621" s="75"/>
      <c r="Q40621" s="75"/>
      <c r="W40621" s="75"/>
      <c r="AD40621" s="77"/>
    </row>
    <row r="40622" spans="16:30" ht="4.5" customHeight="1" x14ac:dyDescent="0.2">
      <c r="P40622" s="75"/>
      <c r="Q40622" s="75"/>
      <c r="W40622" s="75"/>
      <c r="AD40622" s="77"/>
    </row>
    <row r="40623" spans="16:30" ht="4.5" customHeight="1" x14ac:dyDescent="0.2">
      <c r="P40623" s="75"/>
      <c r="Q40623" s="75"/>
      <c r="W40623" s="75"/>
      <c r="AD40623" s="77"/>
    </row>
    <row r="40624" spans="16:30" ht="4.5" customHeight="1" x14ac:dyDescent="0.2">
      <c r="P40624" s="75"/>
      <c r="Q40624" s="75"/>
      <c r="W40624" s="75"/>
      <c r="AD40624" s="77"/>
    </row>
    <row r="40625" spans="16:30" ht="4.5" customHeight="1" x14ac:dyDescent="0.2">
      <c r="P40625" s="75"/>
      <c r="Q40625" s="75"/>
      <c r="W40625" s="75"/>
      <c r="AD40625" s="77"/>
    </row>
    <row r="40626" spans="16:30" ht="4.5" customHeight="1" x14ac:dyDescent="0.2">
      <c r="P40626" s="75"/>
      <c r="Q40626" s="75"/>
      <c r="W40626" s="75"/>
      <c r="AD40626" s="77"/>
    </row>
    <row r="40627" spans="16:30" ht="4.5" customHeight="1" x14ac:dyDescent="0.2">
      <c r="P40627" s="75"/>
      <c r="Q40627" s="75"/>
      <c r="W40627" s="75"/>
      <c r="AD40627" s="77"/>
    </row>
    <row r="40628" spans="16:30" ht="4.5" customHeight="1" x14ac:dyDescent="0.2">
      <c r="P40628" s="75"/>
      <c r="Q40628" s="75"/>
      <c r="W40628" s="75"/>
      <c r="AD40628" s="77"/>
    </row>
    <row r="40629" spans="16:30" ht="4.5" customHeight="1" x14ac:dyDescent="0.2">
      <c r="P40629" s="75"/>
      <c r="Q40629" s="75"/>
      <c r="W40629" s="75"/>
      <c r="AD40629" s="77"/>
    </row>
    <row r="40630" spans="16:30" ht="4.5" customHeight="1" x14ac:dyDescent="0.2">
      <c r="P40630" s="75"/>
      <c r="Q40630" s="75"/>
      <c r="W40630" s="75"/>
      <c r="AD40630" s="77"/>
    </row>
    <row r="40631" spans="16:30" ht="4.5" customHeight="1" x14ac:dyDescent="0.2">
      <c r="P40631" s="75"/>
      <c r="Q40631" s="75"/>
      <c r="W40631" s="75"/>
      <c r="AD40631" s="77"/>
    </row>
    <row r="40632" spans="16:30" ht="4.5" customHeight="1" x14ac:dyDescent="0.2">
      <c r="P40632" s="75"/>
      <c r="Q40632" s="75"/>
      <c r="W40632" s="75"/>
      <c r="AD40632" s="77"/>
    </row>
    <row r="40633" spans="16:30" ht="4.5" customHeight="1" x14ac:dyDescent="0.2">
      <c r="P40633" s="75"/>
      <c r="Q40633" s="75"/>
      <c r="W40633" s="75"/>
      <c r="AD40633" s="77"/>
    </row>
    <row r="40634" spans="16:30" ht="4.5" customHeight="1" x14ac:dyDescent="0.2">
      <c r="P40634" s="75"/>
      <c r="Q40634" s="75"/>
      <c r="W40634" s="75"/>
      <c r="AD40634" s="77"/>
    </row>
    <row r="40635" spans="16:30" ht="4.5" customHeight="1" x14ac:dyDescent="0.2">
      <c r="P40635" s="75"/>
      <c r="Q40635" s="75"/>
      <c r="W40635" s="75"/>
      <c r="AD40635" s="77"/>
    </row>
    <row r="40636" spans="16:30" ht="4.5" customHeight="1" x14ac:dyDescent="0.2">
      <c r="P40636" s="75"/>
      <c r="Q40636" s="75"/>
      <c r="W40636" s="75"/>
      <c r="AD40636" s="77"/>
    </row>
    <row r="40637" spans="16:30" ht="4.5" customHeight="1" x14ac:dyDescent="0.2">
      <c r="P40637" s="75"/>
      <c r="Q40637" s="75"/>
      <c r="W40637" s="75"/>
      <c r="AD40637" s="77"/>
    </row>
    <row r="40638" spans="16:30" ht="4.5" customHeight="1" x14ac:dyDescent="0.2">
      <c r="P40638" s="75"/>
      <c r="Q40638" s="75"/>
      <c r="W40638" s="75"/>
      <c r="AD40638" s="77"/>
    </row>
    <row r="40639" spans="16:30" ht="4.5" customHeight="1" x14ac:dyDescent="0.2">
      <c r="P40639" s="75"/>
      <c r="Q40639" s="75"/>
      <c r="W40639" s="75"/>
      <c r="AD40639" s="77"/>
    </row>
    <row r="40640" spans="16:30" ht="4.5" customHeight="1" x14ac:dyDescent="0.2">
      <c r="P40640" s="75"/>
      <c r="Q40640" s="75"/>
      <c r="W40640" s="75"/>
      <c r="AD40640" s="77"/>
    </row>
    <row r="40641" spans="16:30" ht="4.5" customHeight="1" x14ac:dyDescent="0.2">
      <c r="P40641" s="75"/>
      <c r="Q40641" s="75"/>
      <c r="W40641" s="75"/>
      <c r="AD40641" s="77"/>
    </row>
    <row r="40642" spans="16:30" ht="4.5" customHeight="1" x14ac:dyDescent="0.2">
      <c r="P40642" s="75"/>
      <c r="Q40642" s="75"/>
      <c r="W40642" s="75"/>
      <c r="AD40642" s="77"/>
    </row>
    <row r="40643" spans="16:30" ht="4.5" customHeight="1" x14ac:dyDescent="0.2">
      <c r="P40643" s="75"/>
      <c r="Q40643" s="75"/>
      <c r="W40643" s="75"/>
      <c r="AD40643" s="77"/>
    </row>
    <row r="40644" spans="16:30" ht="4.5" customHeight="1" x14ac:dyDescent="0.2">
      <c r="P40644" s="75"/>
      <c r="Q40644" s="75"/>
      <c r="W40644" s="75"/>
      <c r="AD40644" s="77"/>
    </row>
    <row r="40645" spans="16:30" ht="4.5" customHeight="1" x14ac:dyDescent="0.2">
      <c r="P40645" s="75"/>
      <c r="Q40645" s="75"/>
      <c r="W40645" s="75"/>
      <c r="AD40645" s="77"/>
    </row>
    <row r="40646" spans="16:30" ht="4.5" customHeight="1" x14ac:dyDescent="0.2">
      <c r="P40646" s="75"/>
      <c r="Q40646" s="75"/>
      <c r="W40646" s="75"/>
      <c r="AD40646" s="77"/>
    </row>
    <row r="40647" spans="16:30" ht="4.5" customHeight="1" x14ac:dyDescent="0.2">
      <c r="P40647" s="75"/>
      <c r="Q40647" s="75"/>
      <c r="W40647" s="75"/>
      <c r="AD40647" s="77"/>
    </row>
    <row r="40648" spans="16:30" ht="4.5" customHeight="1" x14ac:dyDescent="0.2">
      <c r="P40648" s="75"/>
      <c r="Q40648" s="75"/>
      <c r="W40648" s="75"/>
      <c r="AD40648" s="77"/>
    </row>
    <row r="40649" spans="16:30" ht="4.5" customHeight="1" x14ac:dyDescent="0.2">
      <c r="P40649" s="75"/>
      <c r="Q40649" s="75"/>
      <c r="W40649" s="75"/>
      <c r="AD40649" s="77"/>
    </row>
    <row r="40650" spans="16:30" ht="4.5" customHeight="1" x14ac:dyDescent="0.2">
      <c r="P40650" s="75"/>
      <c r="Q40650" s="75"/>
      <c r="W40650" s="75"/>
      <c r="AD40650" s="77"/>
    </row>
    <row r="40651" spans="16:30" ht="4.5" customHeight="1" x14ac:dyDescent="0.2">
      <c r="P40651" s="75"/>
      <c r="Q40651" s="75"/>
      <c r="W40651" s="75"/>
      <c r="AD40651" s="77"/>
    </row>
    <row r="40652" spans="16:30" ht="4.5" customHeight="1" x14ac:dyDescent="0.2">
      <c r="P40652" s="75"/>
      <c r="Q40652" s="75"/>
      <c r="W40652" s="75"/>
      <c r="AD40652" s="77"/>
    </row>
    <row r="40653" spans="16:30" ht="4.5" customHeight="1" x14ac:dyDescent="0.2">
      <c r="P40653" s="75"/>
      <c r="Q40653" s="75"/>
      <c r="W40653" s="75"/>
      <c r="AD40653" s="77"/>
    </row>
    <row r="40654" spans="16:30" ht="4.5" customHeight="1" x14ac:dyDescent="0.2">
      <c r="P40654" s="75"/>
      <c r="Q40654" s="75"/>
      <c r="W40654" s="75"/>
      <c r="AD40654" s="77"/>
    </row>
    <row r="40655" spans="16:30" ht="4.5" customHeight="1" x14ac:dyDescent="0.2">
      <c r="P40655" s="75"/>
      <c r="Q40655" s="75"/>
      <c r="W40655" s="75"/>
      <c r="AD40655" s="77"/>
    </row>
    <row r="40656" spans="16:30" ht="4.5" customHeight="1" x14ac:dyDescent="0.2">
      <c r="P40656" s="75"/>
      <c r="Q40656" s="75"/>
      <c r="W40656" s="75"/>
      <c r="AD40656" s="77"/>
    </row>
    <row r="40657" spans="16:30" ht="4.5" customHeight="1" x14ac:dyDescent="0.2">
      <c r="P40657" s="75"/>
      <c r="Q40657" s="75"/>
      <c r="W40657" s="75"/>
      <c r="AD40657" s="77"/>
    </row>
    <row r="40658" spans="16:30" ht="4.5" customHeight="1" x14ac:dyDescent="0.2">
      <c r="P40658" s="75"/>
      <c r="Q40658" s="75"/>
      <c r="W40658" s="75"/>
      <c r="AD40658" s="77"/>
    </row>
    <row r="40659" spans="16:30" ht="4.5" customHeight="1" x14ac:dyDescent="0.2">
      <c r="P40659" s="75"/>
      <c r="Q40659" s="75"/>
      <c r="W40659" s="75"/>
      <c r="AD40659" s="77"/>
    </row>
    <row r="40660" spans="16:30" ht="4.5" customHeight="1" x14ac:dyDescent="0.2">
      <c r="P40660" s="75"/>
      <c r="Q40660" s="75"/>
      <c r="W40660" s="75"/>
      <c r="AD40660" s="77"/>
    </row>
    <row r="40661" spans="16:30" ht="4.5" customHeight="1" x14ac:dyDescent="0.2">
      <c r="P40661" s="75"/>
      <c r="Q40661" s="75"/>
      <c r="W40661" s="75"/>
      <c r="AD40661" s="77"/>
    </row>
    <row r="40662" spans="16:30" ht="4.5" customHeight="1" x14ac:dyDescent="0.2">
      <c r="P40662" s="75"/>
      <c r="Q40662" s="75"/>
      <c r="W40662" s="75"/>
      <c r="AD40662" s="77"/>
    </row>
    <row r="40663" spans="16:30" ht="4.5" customHeight="1" x14ac:dyDescent="0.2">
      <c r="P40663" s="75"/>
      <c r="Q40663" s="75"/>
      <c r="W40663" s="75"/>
      <c r="AD40663" s="77"/>
    </row>
    <row r="40664" spans="16:30" ht="4.5" customHeight="1" x14ac:dyDescent="0.2">
      <c r="P40664" s="75"/>
      <c r="Q40664" s="75"/>
      <c r="W40664" s="75"/>
      <c r="AD40664" s="77"/>
    </row>
    <row r="40665" spans="16:30" ht="4.5" customHeight="1" x14ac:dyDescent="0.2">
      <c r="P40665" s="75"/>
      <c r="Q40665" s="75"/>
      <c r="W40665" s="75"/>
      <c r="AD40665" s="77"/>
    </row>
    <row r="40666" spans="16:30" ht="4.5" customHeight="1" x14ac:dyDescent="0.2">
      <c r="P40666" s="75"/>
      <c r="Q40666" s="75"/>
      <c r="W40666" s="75"/>
      <c r="AD40666" s="77"/>
    </row>
    <row r="40667" spans="16:30" ht="4.5" customHeight="1" x14ac:dyDescent="0.2">
      <c r="P40667" s="75"/>
      <c r="Q40667" s="75"/>
      <c r="W40667" s="75"/>
      <c r="AD40667" s="77"/>
    </row>
    <row r="40668" spans="16:30" ht="4.5" customHeight="1" x14ac:dyDescent="0.2">
      <c r="P40668" s="75"/>
      <c r="Q40668" s="75"/>
      <c r="W40668" s="75"/>
      <c r="AD40668" s="77"/>
    </row>
    <row r="40669" spans="16:30" ht="4.5" customHeight="1" x14ac:dyDescent="0.2">
      <c r="P40669" s="75"/>
      <c r="Q40669" s="75"/>
      <c r="W40669" s="75"/>
      <c r="AD40669" s="77"/>
    </row>
    <row r="40670" spans="16:30" ht="4.5" customHeight="1" x14ac:dyDescent="0.2">
      <c r="P40670" s="75"/>
      <c r="Q40670" s="75"/>
      <c r="W40670" s="75"/>
      <c r="AD40670" s="77"/>
    </row>
    <row r="40671" spans="16:30" ht="4.5" customHeight="1" x14ac:dyDescent="0.2">
      <c r="P40671" s="75"/>
      <c r="Q40671" s="75"/>
      <c r="W40671" s="75"/>
      <c r="AD40671" s="77"/>
    </row>
    <row r="40672" spans="16:30" ht="4.5" customHeight="1" x14ac:dyDescent="0.2">
      <c r="P40672" s="75"/>
      <c r="Q40672" s="75"/>
      <c r="W40672" s="75"/>
      <c r="AD40672" s="77"/>
    </row>
    <row r="40673" spans="16:30" ht="4.5" customHeight="1" x14ac:dyDescent="0.2">
      <c r="P40673" s="75"/>
      <c r="Q40673" s="75"/>
      <c r="W40673" s="75"/>
      <c r="AD40673" s="77"/>
    </row>
    <row r="40674" spans="16:30" ht="4.5" customHeight="1" x14ac:dyDescent="0.2">
      <c r="P40674" s="75"/>
      <c r="Q40674" s="75"/>
      <c r="W40674" s="75"/>
      <c r="AD40674" s="77"/>
    </row>
    <row r="40675" spans="16:30" ht="4.5" customHeight="1" x14ac:dyDescent="0.2">
      <c r="P40675" s="75"/>
      <c r="Q40675" s="75"/>
      <c r="W40675" s="75"/>
      <c r="AD40675" s="77"/>
    </row>
    <row r="40676" spans="16:30" ht="4.5" customHeight="1" x14ac:dyDescent="0.2">
      <c r="P40676" s="75"/>
      <c r="Q40676" s="75"/>
      <c r="W40676" s="75"/>
      <c r="AD40676" s="77"/>
    </row>
    <row r="40677" spans="16:30" ht="4.5" customHeight="1" x14ac:dyDescent="0.2">
      <c r="P40677" s="75"/>
      <c r="Q40677" s="75"/>
      <c r="W40677" s="75"/>
      <c r="AD40677" s="77"/>
    </row>
    <row r="40678" spans="16:30" ht="4.5" customHeight="1" x14ac:dyDescent="0.2">
      <c r="P40678" s="75"/>
      <c r="Q40678" s="75"/>
      <c r="W40678" s="75"/>
      <c r="AD40678" s="77"/>
    </row>
    <row r="40679" spans="16:30" ht="4.5" customHeight="1" x14ac:dyDescent="0.2">
      <c r="P40679" s="75"/>
      <c r="Q40679" s="75"/>
      <c r="W40679" s="75"/>
      <c r="AD40679" s="77"/>
    </row>
    <row r="40680" spans="16:30" ht="4.5" customHeight="1" x14ac:dyDescent="0.2">
      <c r="P40680" s="75"/>
      <c r="Q40680" s="75"/>
      <c r="W40680" s="75"/>
      <c r="AD40680" s="77"/>
    </row>
    <row r="40681" spans="16:30" ht="4.5" customHeight="1" x14ac:dyDescent="0.2">
      <c r="P40681" s="75"/>
      <c r="Q40681" s="75"/>
      <c r="W40681" s="75"/>
      <c r="AD40681" s="77"/>
    </row>
    <row r="40682" spans="16:30" ht="4.5" customHeight="1" x14ac:dyDescent="0.2">
      <c r="P40682" s="75"/>
      <c r="Q40682" s="75"/>
      <c r="W40682" s="75"/>
      <c r="AD40682" s="77"/>
    </row>
    <row r="40683" spans="16:30" ht="4.5" customHeight="1" x14ac:dyDescent="0.2">
      <c r="P40683" s="75"/>
      <c r="Q40683" s="75"/>
      <c r="W40683" s="75"/>
      <c r="AD40683" s="77"/>
    </row>
    <row r="40684" spans="16:30" ht="4.5" customHeight="1" x14ac:dyDescent="0.2">
      <c r="P40684" s="75"/>
      <c r="Q40684" s="75"/>
      <c r="W40684" s="75"/>
      <c r="AD40684" s="77"/>
    </row>
    <row r="40685" spans="16:30" ht="4.5" customHeight="1" x14ac:dyDescent="0.2">
      <c r="P40685" s="75"/>
      <c r="Q40685" s="75"/>
      <c r="W40685" s="75"/>
      <c r="AD40685" s="77"/>
    </row>
    <row r="40686" spans="16:30" ht="4.5" customHeight="1" x14ac:dyDescent="0.2">
      <c r="P40686" s="75"/>
      <c r="Q40686" s="75"/>
      <c r="W40686" s="75"/>
      <c r="AD40686" s="77"/>
    </row>
    <row r="40687" spans="16:30" ht="4.5" customHeight="1" x14ac:dyDescent="0.2">
      <c r="P40687" s="75"/>
      <c r="Q40687" s="75"/>
      <c r="W40687" s="75"/>
      <c r="AD40687" s="77"/>
    </row>
    <row r="40688" spans="16:30" ht="4.5" customHeight="1" x14ac:dyDescent="0.2">
      <c r="P40688" s="75"/>
      <c r="Q40688" s="75"/>
      <c r="W40688" s="75"/>
      <c r="AD40688" s="77"/>
    </row>
    <row r="40689" spans="16:30" ht="4.5" customHeight="1" x14ac:dyDescent="0.2">
      <c r="P40689" s="75"/>
      <c r="Q40689" s="75"/>
      <c r="W40689" s="75"/>
      <c r="AD40689" s="77"/>
    </row>
    <row r="40690" spans="16:30" ht="4.5" customHeight="1" x14ac:dyDescent="0.2">
      <c r="P40690" s="75"/>
      <c r="Q40690" s="75"/>
      <c r="W40690" s="75"/>
      <c r="AD40690" s="77"/>
    </row>
    <row r="40691" spans="16:30" ht="4.5" customHeight="1" x14ac:dyDescent="0.2">
      <c r="P40691" s="75"/>
      <c r="Q40691" s="75"/>
      <c r="W40691" s="75"/>
      <c r="AD40691" s="77"/>
    </row>
    <row r="40692" spans="16:30" ht="4.5" customHeight="1" x14ac:dyDescent="0.2">
      <c r="P40692" s="75"/>
      <c r="Q40692" s="75"/>
      <c r="W40692" s="75"/>
      <c r="AD40692" s="77"/>
    </row>
    <row r="40693" spans="16:30" ht="4.5" customHeight="1" x14ac:dyDescent="0.2">
      <c r="P40693" s="75"/>
      <c r="Q40693" s="75"/>
      <c r="W40693" s="75"/>
      <c r="AD40693" s="77"/>
    </row>
    <row r="40694" spans="16:30" ht="4.5" customHeight="1" x14ac:dyDescent="0.2">
      <c r="P40694" s="75"/>
      <c r="Q40694" s="75"/>
      <c r="W40694" s="75"/>
      <c r="AD40694" s="77"/>
    </row>
    <row r="40695" spans="16:30" ht="4.5" customHeight="1" x14ac:dyDescent="0.2">
      <c r="P40695" s="75"/>
      <c r="Q40695" s="75"/>
      <c r="W40695" s="75"/>
      <c r="AD40695" s="77"/>
    </row>
    <row r="40696" spans="16:30" ht="4.5" customHeight="1" x14ac:dyDescent="0.2">
      <c r="P40696" s="75"/>
      <c r="Q40696" s="75"/>
      <c r="W40696" s="75"/>
      <c r="AD40696" s="77"/>
    </row>
    <row r="40697" spans="16:30" ht="4.5" customHeight="1" x14ac:dyDescent="0.2">
      <c r="P40697" s="75"/>
      <c r="Q40697" s="75"/>
      <c r="W40697" s="75"/>
      <c r="AD40697" s="77"/>
    </row>
    <row r="40698" spans="16:30" ht="4.5" customHeight="1" x14ac:dyDescent="0.2">
      <c r="P40698" s="75"/>
      <c r="Q40698" s="75"/>
      <c r="W40698" s="75"/>
      <c r="AD40698" s="77"/>
    </row>
    <row r="40699" spans="16:30" ht="4.5" customHeight="1" x14ac:dyDescent="0.2">
      <c r="P40699" s="75"/>
      <c r="Q40699" s="75"/>
      <c r="W40699" s="75"/>
      <c r="AD40699" s="77"/>
    </row>
    <row r="40700" spans="16:30" ht="4.5" customHeight="1" x14ac:dyDescent="0.2">
      <c r="P40700" s="75"/>
      <c r="Q40700" s="75"/>
      <c r="W40700" s="75"/>
      <c r="AD40700" s="77"/>
    </row>
    <row r="40701" spans="16:30" ht="4.5" customHeight="1" x14ac:dyDescent="0.2">
      <c r="P40701" s="75"/>
      <c r="Q40701" s="75"/>
      <c r="W40701" s="75"/>
      <c r="AD40701" s="77"/>
    </row>
    <row r="40702" spans="16:30" ht="4.5" customHeight="1" x14ac:dyDescent="0.2">
      <c r="P40702" s="75"/>
      <c r="Q40702" s="75"/>
      <c r="W40702" s="75"/>
      <c r="AD40702" s="77"/>
    </row>
    <row r="40703" spans="16:30" ht="4.5" customHeight="1" x14ac:dyDescent="0.2">
      <c r="P40703" s="75"/>
      <c r="Q40703" s="75"/>
      <c r="W40703" s="75"/>
      <c r="AD40703" s="77"/>
    </row>
    <row r="40704" spans="16:30" ht="4.5" customHeight="1" x14ac:dyDescent="0.2">
      <c r="P40704" s="75"/>
      <c r="Q40704" s="75"/>
      <c r="W40704" s="75"/>
      <c r="AD40704" s="77"/>
    </row>
    <row r="40705" spans="16:30" ht="4.5" customHeight="1" x14ac:dyDescent="0.2">
      <c r="P40705" s="75"/>
      <c r="Q40705" s="75"/>
      <c r="W40705" s="75"/>
      <c r="AD40705" s="77"/>
    </row>
    <row r="40706" spans="16:30" ht="4.5" customHeight="1" x14ac:dyDescent="0.2">
      <c r="P40706" s="75"/>
      <c r="Q40706" s="75"/>
      <c r="W40706" s="75"/>
      <c r="AD40706" s="77"/>
    </row>
    <row r="40707" spans="16:30" ht="4.5" customHeight="1" x14ac:dyDescent="0.2">
      <c r="P40707" s="75"/>
      <c r="Q40707" s="75"/>
      <c r="W40707" s="75"/>
      <c r="AD40707" s="77"/>
    </row>
    <row r="40708" spans="16:30" ht="4.5" customHeight="1" x14ac:dyDescent="0.2">
      <c r="P40708" s="75"/>
      <c r="Q40708" s="75"/>
      <c r="W40708" s="75"/>
      <c r="AD40708" s="77"/>
    </row>
    <row r="40709" spans="16:30" ht="4.5" customHeight="1" x14ac:dyDescent="0.2">
      <c r="P40709" s="75"/>
      <c r="Q40709" s="75"/>
      <c r="W40709" s="75"/>
      <c r="AD40709" s="77"/>
    </row>
    <row r="40710" spans="16:30" ht="4.5" customHeight="1" x14ac:dyDescent="0.2">
      <c r="P40710" s="75"/>
      <c r="Q40710" s="75"/>
      <c r="W40710" s="75"/>
      <c r="AD40710" s="77"/>
    </row>
    <row r="40711" spans="16:30" ht="4.5" customHeight="1" x14ac:dyDescent="0.2">
      <c r="P40711" s="75"/>
      <c r="Q40711" s="75"/>
      <c r="W40711" s="75"/>
      <c r="AD40711" s="77"/>
    </row>
    <row r="40712" spans="16:30" ht="4.5" customHeight="1" x14ac:dyDescent="0.2">
      <c r="P40712" s="75"/>
      <c r="Q40712" s="75"/>
      <c r="W40712" s="75"/>
      <c r="AD40712" s="77"/>
    </row>
    <row r="40713" spans="16:30" ht="4.5" customHeight="1" x14ac:dyDescent="0.2">
      <c r="P40713" s="75"/>
      <c r="Q40713" s="75"/>
      <c r="W40713" s="75"/>
      <c r="AD40713" s="77"/>
    </row>
    <row r="40714" spans="16:30" ht="4.5" customHeight="1" x14ac:dyDescent="0.2">
      <c r="P40714" s="75"/>
      <c r="Q40714" s="75"/>
      <c r="W40714" s="75"/>
      <c r="AD40714" s="77"/>
    </row>
    <row r="40715" spans="16:30" ht="4.5" customHeight="1" x14ac:dyDescent="0.2">
      <c r="P40715" s="75"/>
      <c r="Q40715" s="75"/>
      <c r="W40715" s="75"/>
      <c r="AD40715" s="77"/>
    </row>
    <row r="40716" spans="16:30" ht="4.5" customHeight="1" x14ac:dyDescent="0.2">
      <c r="P40716" s="75"/>
      <c r="Q40716" s="75"/>
      <c r="W40716" s="75"/>
      <c r="AD40716" s="77"/>
    </row>
    <row r="40717" spans="16:30" ht="4.5" customHeight="1" x14ac:dyDescent="0.2">
      <c r="P40717" s="75"/>
      <c r="Q40717" s="75"/>
      <c r="W40717" s="75"/>
      <c r="AD40717" s="77"/>
    </row>
    <row r="40718" spans="16:30" ht="4.5" customHeight="1" x14ac:dyDescent="0.2">
      <c r="P40718" s="75"/>
      <c r="Q40718" s="75"/>
      <c r="W40718" s="75"/>
      <c r="AD40718" s="77"/>
    </row>
    <row r="40719" spans="16:30" ht="4.5" customHeight="1" x14ac:dyDescent="0.2">
      <c r="P40719" s="75"/>
      <c r="Q40719" s="75"/>
      <c r="W40719" s="75"/>
      <c r="AD40719" s="77"/>
    </row>
    <row r="40720" spans="16:30" ht="4.5" customHeight="1" x14ac:dyDescent="0.2">
      <c r="P40720" s="75"/>
      <c r="Q40720" s="75"/>
      <c r="W40720" s="75"/>
      <c r="AD40720" s="77"/>
    </row>
    <row r="40721" spans="16:30" ht="4.5" customHeight="1" x14ac:dyDescent="0.2">
      <c r="P40721" s="75"/>
      <c r="Q40721" s="75"/>
      <c r="W40721" s="75"/>
      <c r="AD40721" s="77"/>
    </row>
    <row r="40722" spans="16:30" ht="4.5" customHeight="1" x14ac:dyDescent="0.2">
      <c r="P40722" s="75"/>
      <c r="Q40722" s="75"/>
      <c r="W40722" s="75"/>
      <c r="AD40722" s="77"/>
    </row>
    <row r="40723" spans="16:30" ht="4.5" customHeight="1" x14ac:dyDescent="0.2">
      <c r="P40723" s="75"/>
      <c r="Q40723" s="75"/>
      <c r="W40723" s="75"/>
      <c r="AD40723" s="77"/>
    </row>
    <row r="40724" spans="16:30" ht="4.5" customHeight="1" x14ac:dyDescent="0.2">
      <c r="P40724" s="75"/>
      <c r="Q40724" s="75"/>
      <c r="W40724" s="75"/>
      <c r="AD40724" s="77"/>
    </row>
    <row r="40725" spans="16:30" ht="4.5" customHeight="1" x14ac:dyDescent="0.2">
      <c r="P40725" s="75"/>
      <c r="Q40725" s="75"/>
      <c r="W40725" s="75"/>
      <c r="AD40725" s="77"/>
    </row>
    <row r="40726" spans="16:30" ht="4.5" customHeight="1" x14ac:dyDescent="0.2">
      <c r="P40726" s="75"/>
      <c r="Q40726" s="75"/>
      <c r="W40726" s="75"/>
      <c r="AD40726" s="77"/>
    </row>
    <row r="40727" spans="16:30" ht="4.5" customHeight="1" x14ac:dyDescent="0.2">
      <c r="P40727" s="75"/>
      <c r="Q40727" s="75"/>
      <c r="W40727" s="75"/>
      <c r="AD40727" s="77"/>
    </row>
    <row r="40728" spans="16:30" ht="4.5" customHeight="1" x14ac:dyDescent="0.2">
      <c r="P40728" s="75"/>
      <c r="Q40728" s="75"/>
      <c r="W40728" s="75"/>
      <c r="AD40728" s="77"/>
    </row>
    <row r="40729" spans="16:30" ht="4.5" customHeight="1" x14ac:dyDescent="0.2">
      <c r="P40729" s="75"/>
      <c r="Q40729" s="75"/>
      <c r="W40729" s="75"/>
      <c r="AD40729" s="77"/>
    </row>
    <row r="40730" spans="16:30" ht="4.5" customHeight="1" x14ac:dyDescent="0.2">
      <c r="P40730" s="75"/>
      <c r="Q40730" s="75"/>
      <c r="W40730" s="75"/>
      <c r="AD40730" s="77"/>
    </row>
    <row r="40731" spans="16:30" ht="4.5" customHeight="1" x14ac:dyDescent="0.2">
      <c r="P40731" s="75"/>
      <c r="Q40731" s="75"/>
      <c r="W40731" s="75"/>
      <c r="AD40731" s="77"/>
    </row>
    <row r="40732" spans="16:30" ht="4.5" customHeight="1" x14ac:dyDescent="0.2">
      <c r="P40732" s="75"/>
      <c r="Q40732" s="75"/>
      <c r="W40732" s="75"/>
      <c r="AD40732" s="77"/>
    </row>
    <row r="40733" spans="16:30" ht="4.5" customHeight="1" x14ac:dyDescent="0.2">
      <c r="P40733" s="75"/>
      <c r="Q40733" s="75"/>
      <c r="W40733" s="75"/>
      <c r="AD40733" s="77"/>
    </row>
    <row r="40734" spans="16:30" ht="4.5" customHeight="1" x14ac:dyDescent="0.2">
      <c r="P40734" s="75"/>
      <c r="Q40734" s="75"/>
      <c r="W40734" s="75"/>
      <c r="AD40734" s="77"/>
    </row>
    <row r="40735" spans="16:30" ht="4.5" customHeight="1" x14ac:dyDescent="0.2">
      <c r="P40735" s="75"/>
      <c r="Q40735" s="75"/>
      <c r="W40735" s="75"/>
      <c r="AD40735" s="77"/>
    </row>
    <row r="40736" spans="16:30" ht="4.5" customHeight="1" x14ac:dyDescent="0.2">
      <c r="P40736" s="75"/>
      <c r="Q40736" s="75"/>
      <c r="W40736" s="75"/>
      <c r="AD40736" s="77"/>
    </row>
    <row r="40737" spans="16:30" ht="4.5" customHeight="1" x14ac:dyDescent="0.2">
      <c r="P40737" s="75"/>
      <c r="Q40737" s="75"/>
      <c r="W40737" s="75"/>
      <c r="AD40737" s="77"/>
    </row>
    <row r="40738" spans="16:30" ht="4.5" customHeight="1" x14ac:dyDescent="0.2">
      <c r="P40738" s="75"/>
      <c r="Q40738" s="75"/>
      <c r="W40738" s="75"/>
      <c r="AD40738" s="77"/>
    </row>
    <row r="40739" spans="16:30" ht="4.5" customHeight="1" x14ac:dyDescent="0.2">
      <c r="P40739" s="75"/>
      <c r="Q40739" s="75"/>
      <c r="W40739" s="75"/>
      <c r="AD40739" s="77"/>
    </row>
    <row r="40740" spans="16:30" ht="4.5" customHeight="1" x14ac:dyDescent="0.2">
      <c r="P40740" s="75"/>
      <c r="Q40740" s="75"/>
      <c r="W40740" s="75"/>
      <c r="AD40740" s="77"/>
    </row>
    <row r="40741" spans="16:30" ht="4.5" customHeight="1" x14ac:dyDescent="0.2">
      <c r="P40741" s="75"/>
      <c r="Q40741" s="75"/>
      <c r="W40741" s="75"/>
      <c r="AD40741" s="77"/>
    </row>
    <row r="40742" spans="16:30" ht="4.5" customHeight="1" x14ac:dyDescent="0.2">
      <c r="P40742" s="75"/>
      <c r="Q40742" s="75"/>
      <c r="W40742" s="75"/>
      <c r="AD40742" s="77"/>
    </row>
    <row r="40743" spans="16:30" ht="4.5" customHeight="1" x14ac:dyDescent="0.2">
      <c r="P40743" s="75"/>
      <c r="Q40743" s="75"/>
      <c r="W40743" s="75"/>
      <c r="AD40743" s="77"/>
    </row>
    <row r="40744" spans="16:30" ht="4.5" customHeight="1" x14ac:dyDescent="0.2">
      <c r="P40744" s="75"/>
      <c r="Q40744" s="75"/>
      <c r="W40744" s="75"/>
      <c r="AD40744" s="77"/>
    </row>
    <row r="40745" spans="16:30" ht="4.5" customHeight="1" x14ac:dyDescent="0.2">
      <c r="P40745" s="75"/>
      <c r="Q40745" s="75"/>
      <c r="W40745" s="75"/>
      <c r="AD40745" s="77"/>
    </row>
    <row r="40746" spans="16:30" ht="4.5" customHeight="1" x14ac:dyDescent="0.2">
      <c r="P40746" s="75"/>
      <c r="Q40746" s="75"/>
      <c r="W40746" s="75"/>
      <c r="AD40746" s="77"/>
    </row>
    <row r="40747" spans="16:30" ht="4.5" customHeight="1" x14ac:dyDescent="0.2">
      <c r="P40747" s="75"/>
      <c r="Q40747" s="75"/>
      <c r="W40747" s="75"/>
      <c r="AD40747" s="77"/>
    </row>
    <row r="40748" spans="16:30" ht="4.5" customHeight="1" x14ac:dyDescent="0.2">
      <c r="P40748" s="75"/>
      <c r="Q40748" s="75"/>
      <c r="W40748" s="75"/>
      <c r="AD40748" s="77"/>
    </row>
    <row r="40749" spans="16:30" ht="4.5" customHeight="1" x14ac:dyDescent="0.2">
      <c r="P40749" s="75"/>
      <c r="Q40749" s="75"/>
      <c r="W40749" s="75"/>
      <c r="AD40749" s="77"/>
    </row>
    <row r="40750" spans="16:30" ht="4.5" customHeight="1" x14ac:dyDescent="0.2">
      <c r="P40750" s="75"/>
      <c r="Q40750" s="75"/>
      <c r="W40750" s="75"/>
      <c r="AD40750" s="77"/>
    </row>
    <row r="40751" spans="16:30" ht="4.5" customHeight="1" x14ac:dyDescent="0.2">
      <c r="P40751" s="75"/>
      <c r="Q40751" s="75"/>
      <c r="W40751" s="75"/>
      <c r="AD40751" s="77"/>
    </row>
    <row r="40752" spans="16:30" ht="4.5" customHeight="1" x14ac:dyDescent="0.2">
      <c r="P40752" s="75"/>
      <c r="Q40752" s="75"/>
      <c r="W40752" s="75"/>
      <c r="AD40752" s="77"/>
    </row>
    <row r="40753" spans="16:30" ht="4.5" customHeight="1" x14ac:dyDescent="0.2">
      <c r="P40753" s="75"/>
      <c r="Q40753" s="75"/>
      <c r="W40753" s="75"/>
      <c r="AD40753" s="77"/>
    </row>
    <row r="40754" spans="16:30" ht="4.5" customHeight="1" x14ac:dyDescent="0.2">
      <c r="P40754" s="75"/>
      <c r="Q40754" s="75"/>
      <c r="W40754" s="75"/>
      <c r="AD40754" s="77"/>
    </row>
    <row r="40755" spans="16:30" ht="4.5" customHeight="1" x14ac:dyDescent="0.2">
      <c r="P40755" s="75"/>
      <c r="Q40755" s="75"/>
      <c r="W40755" s="75"/>
      <c r="AD40755" s="77"/>
    </row>
    <row r="40756" spans="16:30" ht="4.5" customHeight="1" x14ac:dyDescent="0.2">
      <c r="P40756" s="75"/>
      <c r="Q40756" s="75"/>
      <c r="W40756" s="75"/>
      <c r="AD40756" s="77"/>
    </row>
    <row r="40757" spans="16:30" ht="4.5" customHeight="1" x14ac:dyDescent="0.2">
      <c r="P40757" s="75"/>
      <c r="Q40757" s="75"/>
      <c r="W40757" s="75"/>
      <c r="AD40757" s="77"/>
    </row>
    <row r="40758" spans="16:30" ht="4.5" customHeight="1" x14ac:dyDescent="0.2">
      <c r="P40758" s="75"/>
      <c r="Q40758" s="75"/>
      <c r="W40758" s="75"/>
      <c r="AD40758" s="77"/>
    </row>
    <row r="40759" spans="16:30" ht="4.5" customHeight="1" x14ac:dyDescent="0.2">
      <c r="P40759" s="75"/>
      <c r="Q40759" s="75"/>
      <c r="W40759" s="75"/>
      <c r="AD40759" s="77"/>
    </row>
    <row r="40760" spans="16:30" ht="4.5" customHeight="1" x14ac:dyDescent="0.2">
      <c r="P40760" s="75"/>
      <c r="Q40760" s="75"/>
      <c r="W40760" s="75"/>
      <c r="AD40760" s="77"/>
    </row>
    <row r="40761" spans="16:30" ht="4.5" customHeight="1" x14ac:dyDescent="0.2">
      <c r="P40761" s="75"/>
      <c r="Q40761" s="75"/>
      <c r="W40761" s="75"/>
      <c r="AD40761" s="77"/>
    </row>
    <row r="40762" spans="16:30" ht="4.5" customHeight="1" x14ac:dyDescent="0.2">
      <c r="P40762" s="75"/>
      <c r="Q40762" s="75"/>
      <c r="W40762" s="75"/>
      <c r="AD40762" s="77"/>
    </row>
    <row r="40763" spans="16:30" ht="4.5" customHeight="1" x14ac:dyDescent="0.2">
      <c r="P40763" s="75"/>
      <c r="Q40763" s="75"/>
      <c r="W40763" s="75"/>
      <c r="AD40763" s="77"/>
    </row>
    <row r="40764" spans="16:30" ht="4.5" customHeight="1" x14ac:dyDescent="0.2">
      <c r="P40764" s="75"/>
      <c r="Q40764" s="75"/>
      <c r="W40764" s="75"/>
      <c r="AD40764" s="77"/>
    </row>
    <row r="40765" spans="16:30" ht="4.5" customHeight="1" x14ac:dyDescent="0.2">
      <c r="P40765" s="75"/>
      <c r="Q40765" s="75"/>
      <c r="W40765" s="75"/>
      <c r="AD40765" s="77"/>
    </row>
    <row r="40766" spans="16:30" ht="4.5" customHeight="1" x14ac:dyDescent="0.2">
      <c r="P40766" s="75"/>
      <c r="Q40766" s="75"/>
      <c r="W40766" s="75"/>
      <c r="AD40766" s="77"/>
    </row>
    <row r="40767" spans="16:30" ht="4.5" customHeight="1" x14ac:dyDescent="0.2">
      <c r="P40767" s="75"/>
      <c r="Q40767" s="75"/>
      <c r="W40767" s="75"/>
      <c r="AD40767" s="77"/>
    </row>
    <row r="40768" spans="16:30" ht="4.5" customHeight="1" x14ac:dyDescent="0.2">
      <c r="P40768" s="75"/>
      <c r="Q40768" s="75"/>
      <c r="W40768" s="75"/>
      <c r="AD40768" s="77"/>
    </row>
    <row r="40769" spans="16:30" ht="4.5" customHeight="1" x14ac:dyDescent="0.2">
      <c r="P40769" s="75"/>
      <c r="Q40769" s="75"/>
      <c r="W40769" s="75"/>
      <c r="AD40769" s="77"/>
    </row>
    <row r="40770" spans="16:30" ht="4.5" customHeight="1" x14ac:dyDescent="0.2">
      <c r="P40770" s="75"/>
      <c r="Q40770" s="75"/>
      <c r="W40770" s="75"/>
      <c r="AD40770" s="77"/>
    </row>
    <row r="40771" spans="16:30" ht="4.5" customHeight="1" x14ac:dyDescent="0.2">
      <c r="P40771" s="75"/>
      <c r="Q40771" s="75"/>
      <c r="W40771" s="75"/>
      <c r="AD40771" s="77"/>
    </row>
    <row r="40772" spans="16:30" ht="4.5" customHeight="1" x14ac:dyDescent="0.2">
      <c r="P40772" s="75"/>
      <c r="Q40772" s="75"/>
      <c r="W40772" s="75"/>
      <c r="AD40772" s="77"/>
    </row>
    <row r="40773" spans="16:30" ht="4.5" customHeight="1" x14ac:dyDescent="0.2">
      <c r="P40773" s="75"/>
      <c r="Q40773" s="75"/>
      <c r="W40773" s="75"/>
      <c r="AD40773" s="77"/>
    </row>
    <row r="40774" spans="16:30" ht="4.5" customHeight="1" x14ac:dyDescent="0.2">
      <c r="P40774" s="75"/>
      <c r="Q40774" s="75"/>
      <c r="W40774" s="75"/>
      <c r="AD40774" s="77"/>
    </row>
    <row r="40775" spans="16:30" ht="4.5" customHeight="1" x14ac:dyDescent="0.2">
      <c r="P40775" s="75"/>
      <c r="Q40775" s="75"/>
      <c r="W40775" s="75"/>
      <c r="AD40775" s="77"/>
    </row>
    <row r="40776" spans="16:30" ht="4.5" customHeight="1" x14ac:dyDescent="0.2">
      <c r="P40776" s="75"/>
      <c r="Q40776" s="75"/>
      <c r="W40776" s="75"/>
      <c r="AD40776" s="77"/>
    </row>
    <row r="40777" spans="16:30" ht="4.5" customHeight="1" x14ac:dyDescent="0.2">
      <c r="P40777" s="75"/>
      <c r="Q40777" s="75"/>
      <c r="W40777" s="75"/>
      <c r="AD40777" s="77"/>
    </row>
    <row r="40778" spans="16:30" ht="4.5" customHeight="1" x14ac:dyDescent="0.2">
      <c r="P40778" s="75"/>
      <c r="Q40778" s="75"/>
      <c r="W40778" s="75"/>
      <c r="AD40778" s="77"/>
    </row>
    <row r="40779" spans="16:30" ht="4.5" customHeight="1" x14ac:dyDescent="0.2">
      <c r="P40779" s="75"/>
      <c r="Q40779" s="75"/>
      <c r="W40779" s="75"/>
      <c r="AD40779" s="77"/>
    </row>
    <row r="40780" spans="16:30" ht="4.5" customHeight="1" x14ac:dyDescent="0.2">
      <c r="P40780" s="75"/>
      <c r="Q40780" s="75"/>
      <c r="W40780" s="75"/>
      <c r="AD40780" s="77"/>
    </row>
    <row r="40781" spans="16:30" ht="4.5" customHeight="1" x14ac:dyDescent="0.2">
      <c r="P40781" s="75"/>
      <c r="Q40781" s="75"/>
      <c r="W40781" s="75"/>
      <c r="AD40781" s="77"/>
    </row>
    <row r="40782" spans="16:30" ht="4.5" customHeight="1" x14ac:dyDescent="0.2">
      <c r="P40782" s="75"/>
      <c r="Q40782" s="75"/>
      <c r="W40782" s="75"/>
      <c r="AD40782" s="77"/>
    </row>
    <row r="40783" spans="16:30" ht="4.5" customHeight="1" x14ac:dyDescent="0.2">
      <c r="P40783" s="75"/>
      <c r="Q40783" s="75"/>
      <c r="W40783" s="75"/>
      <c r="AD40783" s="77"/>
    </row>
    <row r="40784" spans="16:30" ht="4.5" customHeight="1" x14ac:dyDescent="0.2">
      <c r="P40784" s="75"/>
      <c r="Q40784" s="75"/>
      <c r="W40784" s="75"/>
      <c r="AD40784" s="77"/>
    </row>
    <row r="40785" spans="16:30" ht="4.5" customHeight="1" x14ac:dyDescent="0.2">
      <c r="P40785" s="75"/>
      <c r="Q40785" s="75"/>
      <c r="W40785" s="75"/>
      <c r="AD40785" s="77"/>
    </row>
    <row r="40786" spans="16:30" ht="4.5" customHeight="1" x14ac:dyDescent="0.2">
      <c r="P40786" s="75"/>
      <c r="Q40786" s="75"/>
      <c r="W40786" s="75"/>
      <c r="AD40786" s="77"/>
    </row>
    <row r="40787" spans="16:30" ht="4.5" customHeight="1" x14ac:dyDescent="0.2">
      <c r="P40787" s="75"/>
      <c r="Q40787" s="75"/>
      <c r="W40787" s="75"/>
      <c r="AD40787" s="77"/>
    </row>
    <row r="40788" spans="16:30" ht="4.5" customHeight="1" x14ac:dyDescent="0.2">
      <c r="P40788" s="75"/>
      <c r="Q40788" s="75"/>
      <c r="W40788" s="75"/>
      <c r="AD40788" s="77"/>
    </row>
    <row r="40789" spans="16:30" ht="4.5" customHeight="1" x14ac:dyDescent="0.2">
      <c r="P40789" s="75"/>
      <c r="Q40789" s="75"/>
      <c r="W40789" s="75"/>
      <c r="AD40789" s="77"/>
    </row>
    <row r="40790" spans="16:30" ht="4.5" customHeight="1" x14ac:dyDescent="0.2">
      <c r="P40790" s="75"/>
      <c r="Q40790" s="75"/>
      <c r="W40790" s="75"/>
      <c r="AD40790" s="77"/>
    </row>
    <row r="40791" spans="16:30" ht="4.5" customHeight="1" x14ac:dyDescent="0.2">
      <c r="P40791" s="75"/>
      <c r="Q40791" s="75"/>
      <c r="W40791" s="75"/>
      <c r="AD40791" s="77"/>
    </row>
    <row r="40792" spans="16:30" ht="4.5" customHeight="1" x14ac:dyDescent="0.2">
      <c r="P40792" s="75"/>
      <c r="Q40792" s="75"/>
      <c r="W40792" s="75"/>
      <c r="AD40792" s="77"/>
    </row>
    <row r="40793" spans="16:30" ht="4.5" customHeight="1" x14ac:dyDescent="0.2">
      <c r="P40793" s="75"/>
      <c r="Q40793" s="75"/>
      <c r="W40793" s="75"/>
      <c r="AD40793" s="77"/>
    </row>
    <row r="40794" spans="16:30" ht="4.5" customHeight="1" x14ac:dyDescent="0.2">
      <c r="P40794" s="75"/>
      <c r="Q40794" s="75"/>
      <c r="W40794" s="75"/>
      <c r="AD40794" s="77"/>
    </row>
    <row r="40795" spans="16:30" ht="4.5" customHeight="1" x14ac:dyDescent="0.2">
      <c r="P40795" s="75"/>
      <c r="Q40795" s="75"/>
      <c r="W40795" s="75"/>
      <c r="AD40795" s="77"/>
    </row>
    <row r="40796" spans="16:30" ht="4.5" customHeight="1" x14ac:dyDescent="0.2">
      <c r="P40796" s="75"/>
      <c r="Q40796" s="75"/>
      <c r="W40796" s="75"/>
      <c r="AD40796" s="77"/>
    </row>
    <row r="40797" spans="16:30" ht="4.5" customHeight="1" x14ac:dyDescent="0.2">
      <c r="P40797" s="75"/>
      <c r="Q40797" s="75"/>
      <c r="W40797" s="75"/>
      <c r="AD40797" s="77"/>
    </row>
    <row r="40798" spans="16:30" ht="4.5" customHeight="1" x14ac:dyDescent="0.2">
      <c r="P40798" s="75"/>
      <c r="Q40798" s="75"/>
      <c r="W40798" s="75"/>
      <c r="AD40798" s="77"/>
    </row>
    <row r="40799" spans="16:30" ht="4.5" customHeight="1" x14ac:dyDescent="0.2">
      <c r="P40799" s="75"/>
      <c r="Q40799" s="75"/>
      <c r="W40799" s="75"/>
      <c r="AD40799" s="77"/>
    </row>
    <row r="40800" spans="16:30" ht="4.5" customHeight="1" x14ac:dyDescent="0.2">
      <c r="P40800" s="75"/>
      <c r="Q40800" s="75"/>
      <c r="W40800" s="75"/>
      <c r="AD40800" s="77"/>
    </row>
    <row r="40801" spans="16:30" ht="4.5" customHeight="1" x14ac:dyDescent="0.2">
      <c r="P40801" s="75"/>
      <c r="Q40801" s="75"/>
      <c r="W40801" s="75"/>
      <c r="AD40801" s="77"/>
    </row>
    <row r="40802" spans="16:30" ht="4.5" customHeight="1" x14ac:dyDescent="0.2">
      <c r="P40802" s="75"/>
      <c r="Q40802" s="75"/>
      <c r="W40802" s="75"/>
      <c r="AD40802" s="77"/>
    </row>
    <row r="40803" spans="16:30" ht="4.5" customHeight="1" x14ac:dyDescent="0.2">
      <c r="P40803" s="75"/>
      <c r="Q40803" s="75"/>
      <c r="W40803" s="75"/>
      <c r="AD40803" s="77"/>
    </row>
    <row r="40804" spans="16:30" ht="4.5" customHeight="1" x14ac:dyDescent="0.2">
      <c r="P40804" s="75"/>
      <c r="Q40804" s="75"/>
      <c r="W40804" s="75"/>
      <c r="AD40804" s="77"/>
    </row>
    <row r="40805" spans="16:30" ht="4.5" customHeight="1" x14ac:dyDescent="0.2">
      <c r="P40805" s="75"/>
      <c r="Q40805" s="75"/>
      <c r="W40805" s="75"/>
      <c r="AD40805" s="77"/>
    </row>
    <row r="40806" spans="16:30" ht="4.5" customHeight="1" x14ac:dyDescent="0.2">
      <c r="P40806" s="75"/>
      <c r="Q40806" s="75"/>
      <c r="W40806" s="75"/>
      <c r="AD40806" s="77"/>
    </row>
    <row r="40807" spans="16:30" ht="4.5" customHeight="1" x14ac:dyDescent="0.2">
      <c r="P40807" s="75"/>
      <c r="Q40807" s="75"/>
      <c r="W40807" s="75"/>
      <c r="AD40807" s="77"/>
    </row>
    <row r="40808" spans="16:30" ht="4.5" customHeight="1" x14ac:dyDescent="0.2">
      <c r="P40808" s="75"/>
      <c r="Q40808" s="75"/>
      <c r="W40808" s="75"/>
      <c r="AD40808" s="77"/>
    </row>
    <row r="40809" spans="16:30" ht="4.5" customHeight="1" x14ac:dyDescent="0.2">
      <c r="P40809" s="75"/>
      <c r="Q40809" s="75"/>
      <c r="W40809" s="75"/>
      <c r="AD40809" s="77"/>
    </row>
    <row r="40810" spans="16:30" ht="4.5" customHeight="1" x14ac:dyDescent="0.2">
      <c r="P40810" s="75"/>
      <c r="Q40810" s="75"/>
      <c r="W40810" s="75"/>
      <c r="AD40810" s="77"/>
    </row>
    <row r="40811" spans="16:30" ht="4.5" customHeight="1" x14ac:dyDescent="0.2">
      <c r="P40811" s="75"/>
      <c r="Q40811" s="75"/>
      <c r="W40811" s="75"/>
      <c r="AD40811" s="77"/>
    </row>
    <row r="40812" spans="16:30" ht="4.5" customHeight="1" x14ac:dyDescent="0.2">
      <c r="P40812" s="75"/>
      <c r="Q40812" s="75"/>
      <c r="W40812" s="75"/>
      <c r="AD40812" s="77"/>
    </row>
    <row r="40813" spans="16:30" ht="4.5" customHeight="1" x14ac:dyDescent="0.2">
      <c r="P40813" s="75"/>
      <c r="Q40813" s="75"/>
      <c r="W40813" s="75"/>
      <c r="AD40813" s="77"/>
    </row>
    <row r="40814" spans="16:30" ht="4.5" customHeight="1" x14ac:dyDescent="0.2">
      <c r="P40814" s="75"/>
      <c r="Q40814" s="75"/>
      <c r="W40814" s="75"/>
      <c r="AD40814" s="77"/>
    </row>
    <row r="40815" spans="16:30" ht="4.5" customHeight="1" x14ac:dyDescent="0.2">
      <c r="P40815" s="75"/>
      <c r="Q40815" s="75"/>
      <c r="W40815" s="75"/>
      <c r="AD40815" s="77"/>
    </row>
    <row r="40816" spans="16:30" ht="4.5" customHeight="1" x14ac:dyDescent="0.2">
      <c r="P40816" s="75"/>
      <c r="Q40816" s="75"/>
      <c r="W40816" s="75"/>
      <c r="AD40816" s="77"/>
    </row>
    <row r="40817" spans="16:30" ht="4.5" customHeight="1" x14ac:dyDescent="0.2">
      <c r="P40817" s="75"/>
      <c r="Q40817" s="75"/>
      <c r="W40817" s="75"/>
      <c r="AD40817" s="77"/>
    </row>
    <row r="40818" spans="16:30" ht="4.5" customHeight="1" x14ac:dyDescent="0.2">
      <c r="P40818" s="75"/>
      <c r="Q40818" s="75"/>
      <c r="W40818" s="75"/>
      <c r="AD40818" s="77"/>
    </row>
    <row r="40819" spans="16:30" ht="4.5" customHeight="1" x14ac:dyDescent="0.2">
      <c r="P40819" s="75"/>
      <c r="Q40819" s="75"/>
      <c r="W40819" s="75"/>
      <c r="AD40819" s="77"/>
    </row>
    <row r="40820" spans="16:30" ht="4.5" customHeight="1" x14ac:dyDescent="0.2">
      <c r="P40820" s="75"/>
      <c r="Q40820" s="75"/>
      <c r="W40820" s="75"/>
      <c r="AD40820" s="77"/>
    </row>
    <row r="40821" spans="16:30" ht="4.5" customHeight="1" x14ac:dyDescent="0.2">
      <c r="P40821" s="75"/>
      <c r="Q40821" s="75"/>
      <c r="W40821" s="75"/>
      <c r="AD40821" s="77"/>
    </row>
    <row r="40822" spans="16:30" ht="4.5" customHeight="1" x14ac:dyDescent="0.2">
      <c r="P40822" s="75"/>
      <c r="Q40822" s="75"/>
      <c r="W40822" s="75"/>
      <c r="AD40822" s="77"/>
    </row>
    <row r="40823" spans="16:30" ht="4.5" customHeight="1" x14ac:dyDescent="0.2">
      <c r="P40823" s="75"/>
      <c r="Q40823" s="75"/>
      <c r="W40823" s="75"/>
      <c r="AD40823" s="77"/>
    </row>
    <row r="40824" spans="16:30" ht="4.5" customHeight="1" x14ac:dyDescent="0.2">
      <c r="P40824" s="75"/>
      <c r="Q40824" s="75"/>
      <c r="W40824" s="75"/>
      <c r="AD40824" s="77"/>
    </row>
    <row r="40825" spans="16:30" ht="4.5" customHeight="1" x14ac:dyDescent="0.2">
      <c r="P40825" s="75"/>
      <c r="Q40825" s="75"/>
      <c r="W40825" s="75"/>
      <c r="AD40825" s="77"/>
    </row>
    <row r="40826" spans="16:30" ht="4.5" customHeight="1" x14ac:dyDescent="0.2">
      <c r="P40826" s="75"/>
      <c r="Q40826" s="75"/>
      <c r="W40826" s="75"/>
      <c r="AD40826" s="77"/>
    </row>
    <row r="40827" spans="16:30" ht="4.5" customHeight="1" x14ac:dyDescent="0.2">
      <c r="P40827" s="75"/>
      <c r="Q40827" s="75"/>
      <c r="W40827" s="75"/>
      <c r="AD40827" s="77"/>
    </row>
    <row r="40828" spans="16:30" ht="4.5" customHeight="1" x14ac:dyDescent="0.2">
      <c r="P40828" s="75"/>
      <c r="Q40828" s="75"/>
      <c r="W40828" s="75"/>
      <c r="AD40828" s="77"/>
    </row>
    <row r="40829" spans="16:30" ht="4.5" customHeight="1" x14ac:dyDescent="0.2">
      <c r="P40829" s="75"/>
      <c r="Q40829" s="75"/>
      <c r="W40829" s="75"/>
      <c r="AD40829" s="77"/>
    </row>
    <row r="40830" spans="16:30" ht="4.5" customHeight="1" x14ac:dyDescent="0.2">
      <c r="P40830" s="75"/>
      <c r="Q40830" s="75"/>
      <c r="W40830" s="75"/>
      <c r="AD40830" s="77"/>
    </row>
    <row r="40831" spans="16:30" ht="4.5" customHeight="1" x14ac:dyDescent="0.2">
      <c r="P40831" s="75"/>
      <c r="Q40831" s="75"/>
      <c r="W40831" s="75"/>
      <c r="AD40831" s="77"/>
    </row>
    <row r="40832" spans="16:30" ht="4.5" customHeight="1" x14ac:dyDescent="0.2">
      <c r="P40832" s="75"/>
      <c r="Q40832" s="75"/>
      <c r="W40832" s="75"/>
      <c r="AD40832" s="77"/>
    </row>
    <row r="40833" spans="16:30" ht="4.5" customHeight="1" x14ac:dyDescent="0.2">
      <c r="P40833" s="75"/>
      <c r="Q40833" s="75"/>
      <c r="W40833" s="75"/>
      <c r="AD40833" s="77"/>
    </row>
    <row r="40834" spans="16:30" ht="4.5" customHeight="1" x14ac:dyDescent="0.2">
      <c r="P40834" s="75"/>
      <c r="Q40834" s="75"/>
      <c r="W40834" s="75"/>
      <c r="AD40834" s="77"/>
    </row>
    <row r="40835" spans="16:30" ht="4.5" customHeight="1" x14ac:dyDescent="0.2">
      <c r="P40835" s="75"/>
      <c r="Q40835" s="75"/>
      <c r="W40835" s="75"/>
      <c r="AD40835" s="77"/>
    </row>
    <row r="40836" spans="16:30" ht="4.5" customHeight="1" x14ac:dyDescent="0.2">
      <c r="P40836" s="75"/>
      <c r="Q40836" s="75"/>
      <c r="W40836" s="75"/>
      <c r="AD40836" s="77"/>
    </row>
    <row r="40837" spans="16:30" ht="4.5" customHeight="1" x14ac:dyDescent="0.2">
      <c r="P40837" s="75"/>
      <c r="Q40837" s="75"/>
      <c r="W40837" s="75"/>
      <c r="AD40837" s="77"/>
    </row>
    <row r="40838" spans="16:30" ht="4.5" customHeight="1" x14ac:dyDescent="0.2">
      <c r="P40838" s="75"/>
      <c r="Q40838" s="75"/>
      <c r="W40838" s="75"/>
      <c r="AD40838" s="77"/>
    </row>
    <row r="40839" spans="16:30" ht="4.5" customHeight="1" x14ac:dyDescent="0.2">
      <c r="P40839" s="75"/>
      <c r="Q40839" s="75"/>
      <c r="W40839" s="75"/>
      <c r="AD40839" s="77"/>
    </row>
    <row r="40840" spans="16:30" ht="4.5" customHeight="1" x14ac:dyDescent="0.2">
      <c r="P40840" s="75"/>
      <c r="Q40840" s="75"/>
      <c r="W40840" s="75"/>
      <c r="AD40840" s="77"/>
    </row>
    <row r="40841" spans="16:30" ht="4.5" customHeight="1" x14ac:dyDescent="0.2">
      <c r="P40841" s="75"/>
      <c r="Q40841" s="75"/>
      <c r="W40841" s="75"/>
      <c r="AD40841" s="77"/>
    </row>
    <row r="40842" spans="16:30" ht="4.5" customHeight="1" x14ac:dyDescent="0.2">
      <c r="P40842" s="75"/>
      <c r="Q40842" s="75"/>
      <c r="W40842" s="75"/>
      <c r="AD40842" s="77"/>
    </row>
    <row r="40843" spans="16:30" ht="4.5" customHeight="1" x14ac:dyDescent="0.2">
      <c r="P40843" s="75"/>
      <c r="Q40843" s="75"/>
      <c r="W40843" s="75"/>
      <c r="AD40843" s="77"/>
    </row>
    <row r="40844" spans="16:30" ht="4.5" customHeight="1" x14ac:dyDescent="0.2">
      <c r="P40844" s="75"/>
      <c r="Q40844" s="75"/>
      <c r="W40844" s="75"/>
      <c r="AD40844" s="77"/>
    </row>
    <row r="40845" spans="16:30" ht="4.5" customHeight="1" x14ac:dyDescent="0.2">
      <c r="P40845" s="75"/>
      <c r="Q40845" s="75"/>
      <c r="W40845" s="75"/>
      <c r="AD40845" s="77"/>
    </row>
    <row r="40846" spans="16:30" ht="4.5" customHeight="1" x14ac:dyDescent="0.2">
      <c r="P40846" s="75"/>
      <c r="Q40846" s="75"/>
      <c r="W40846" s="75"/>
      <c r="AD40846" s="77"/>
    </row>
    <row r="40847" spans="16:30" ht="4.5" customHeight="1" x14ac:dyDescent="0.2">
      <c r="P40847" s="75"/>
      <c r="Q40847" s="75"/>
      <c r="W40847" s="75"/>
      <c r="AD40847" s="77"/>
    </row>
    <row r="40848" spans="16:30" ht="4.5" customHeight="1" x14ac:dyDescent="0.2">
      <c r="P40848" s="75"/>
      <c r="Q40848" s="75"/>
      <c r="W40848" s="75"/>
      <c r="AD40848" s="77"/>
    </row>
    <row r="40849" spans="16:30" ht="4.5" customHeight="1" x14ac:dyDescent="0.2">
      <c r="P40849" s="75"/>
      <c r="Q40849" s="75"/>
      <c r="W40849" s="75"/>
      <c r="AD40849" s="77"/>
    </row>
    <row r="40850" spans="16:30" ht="4.5" customHeight="1" x14ac:dyDescent="0.2">
      <c r="P40850" s="75"/>
      <c r="Q40850" s="75"/>
      <c r="W40850" s="75"/>
      <c r="AD40850" s="77"/>
    </row>
    <row r="40851" spans="16:30" ht="4.5" customHeight="1" x14ac:dyDescent="0.2">
      <c r="P40851" s="75"/>
      <c r="Q40851" s="75"/>
      <c r="W40851" s="75"/>
      <c r="AD40851" s="77"/>
    </row>
    <row r="40852" spans="16:30" ht="4.5" customHeight="1" x14ac:dyDescent="0.2">
      <c r="P40852" s="75"/>
      <c r="Q40852" s="75"/>
      <c r="W40852" s="75"/>
      <c r="AD40852" s="77"/>
    </row>
    <row r="40853" spans="16:30" ht="4.5" customHeight="1" x14ac:dyDescent="0.2">
      <c r="P40853" s="75"/>
      <c r="Q40853" s="75"/>
      <c r="W40853" s="75"/>
      <c r="AD40853" s="77"/>
    </row>
    <row r="40854" spans="16:30" ht="4.5" customHeight="1" x14ac:dyDescent="0.2">
      <c r="P40854" s="75"/>
      <c r="Q40854" s="75"/>
      <c r="W40854" s="75"/>
      <c r="AD40854" s="77"/>
    </row>
    <row r="40855" spans="16:30" ht="4.5" customHeight="1" x14ac:dyDescent="0.2">
      <c r="P40855" s="75"/>
      <c r="Q40855" s="75"/>
      <c r="W40855" s="75"/>
      <c r="AD40855" s="77"/>
    </row>
    <row r="40856" spans="16:30" ht="4.5" customHeight="1" x14ac:dyDescent="0.2">
      <c r="P40856" s="75"/>
      <c r="Q40856" s="75"/>
      <c r="W40856" s="75"/>
      <c r="AD40856" s="77"/>
    </row>
    <row r="40857" spans="16:30" ht="4.5" customHeight="1" x14ac:dyDescent="0.2">
      <c r="P40857" s="75"/>
      <c r="Q40857" s="75"/>
      <c r="W40857" s="75"/>
      <c r="AD40857" s="77"/>
    </row>
    <row r="40858" spans="16:30" ht="4.5" customHeight="1" x14ac:dyDescent="0.2">
      <c r="P40858" s="75"/>
      <c r="Q40858" s="75"/>
      <c r="W40858" s="75"/>
      <c r="AD40858" s="77"/>
    </row>
    <row r="40859" spans="16:30" ht="4.5" customHeight="1" x14ac:dyDescent="0.2">
      <c r="P40859" s="75"/>
      <c r="Q40859" s="75"/>
      <c r="W40859" s="75"/>
      <c r="AD40859" s="77"/>
    </row>
    <row r="40860" spans="16:30" ht="4.5" customHeight="1" x14ac:dyDescent="0.2">
      <c r="P40860" s="75"/>
      <c r="Q40860" s="75"/>
      <c r="W40860" s="75"/>
      <c r="AD40860" s="77"/>
    </row>
    <row r="40861" spans="16:30" ht="4.5" customHeight="1" x14ac:dyDescent="0.2">
      <c r="P40861" s="75"/>
      <c r="Q40861" s="75"/>
      <c r="W40861" s="75"/>
      <c r="AD40861" s="77"/>
    </row>
    <row r="40862" spans="16:30" ht="4.5" customHeight="1" x14ac:dyDescent="0.2">
      <c r="P40862" s="75"/>
      <c r="Q40862" s="75"/>
      <c r="W40862" s="75"/>
      <c r="AD40862" s="77"/>
    </row>
    <row r="40863" spans="16:30" ht="4.5" customHeight="1" x14ac:dyDescent="0.2">
      <c r="P40863" s="75"/>
      <c r="Q40863" s="75"/>
      <c r="W40863" s="75"/>
      <c r="AD40863" s="77"/>
    </row>
    <row r="40864" spans="16:30" ht="4.5" customHeight="1" x14ac:dyDescent="0.2">
      <c r="P40864" s="75"/>
      <c r="Q40864" s="75"/>
      <c r="W40864" s="75"/>
      <c r="AD40864" s="77"/>
    </row>
    <row r="40865" spans="16:30" ht="4.5" customHeight="1" x14ac:dyDescent="0.2">
      <c r="P40865" s="75"/>
      <c r="Q40865" s="75"/>
      <c r="W40865" s="75"/>
      <c r="AD40865" s="77"/>
    </row>
    <row r="40866" spans="16:30" ht="4.5" customHeight="1" x14ac:dyDescent="0.2">
      <c r="P40866" s="75"/>
      <c r="Q40866" s="75"/>
      <c r="W40866" s="75"/>
      <c r="AD40866" s="77"/>
    </row>
    <row r="40867" spans="16:30" ht="4.5" customHeight="1" x14ac:dyDescent="0.2">
      <c r="P40867" s="75"/>
      <c r="Q40867" s="75"/>
      <c r="W40867" s="75"/>
      <c r="AD40867" s="77"/>
    </row>
    <row r="40868" spans="16:30" ht="4.5" customHeight="1" x14ac:dyDescent="0.2">
      <c r="P40868" s="75"/>
      <c r="Q40868" s="75"/>
      <c r="W40868" s="75"/>
      <c r="AD40868" s="77"/>
    </row>
    <row r="40869" spans="16:30" ht="4.5" customHeight="1" x14ac:dyDescent="0.2">
      <c r="P40869" s="75"/>
      <c r="Q40869" s="75"/>
      <c r="W40869" s="75"/>
      <c r="AD40869" s="77"/>
    </row>
    <row r="40870" spans="16:30" ht="4.5" customHeight="1" x14ac:dyDescent="0.2">
      <c r="P40870" s="75"/>
      <c r="Q40870" s="75"/>
      <c r="W40870" s="75"/>
      <c r="AD40870" s="77"/>
    </row>
    <row r="40871" spans="16:30" ht="4.5" customHeight="1" x14ac:dyDescent="0.2">
      <c r="P40871" s="75"/>
      <c r="Q40871" s="75"/>
      <c r="W40871" s="75"/>
      <c r="AD40871" s="77"/>
    </row>
    <row r="40872" spans="16:30" ht="4.5" customHeight="1" x14ac:dyDescent="0.2">
      <c r="P40872" s="75"/>
      <c r="Q40872" s="75"/>
      <c r="W40872" s="75"/>
      <c r="AD40872" s="77"/>
    </row>
    <row r="40873" spans="16:30" ht="4.5" customHeight="1" x14ac:dyDescent="0.2">
      <c r="P40873" s="75"/>
      <c r="Q40873" s="75"/>
      <c r="W40873" s="75"/>
      <c r="AD40873" s="77"/>
    </row>
    <row r="40874" spans="16:30" ht="4.5" customHeight="1" x14ac:dyDescent="0.2">
      <c r="P40874" s="75"/>
      <c r="Q40874" s="75"/>
      <c r="W40874" s="75"/>
      <c r="AD40874" s="77"/>
    </row>
    <row r="40875" spans="16:30" ht="4.5" customHeight="1" x14ac:dyDescent="0.2">
      <c r="P40875" s="75"/>
      <c r="Q40875" s="75"/>
      <c r="W40875" s="75"/>
      <c r="AD40875" s="77"/>
    </row>
    <row r="40876" spans="16:30" ht="4.5" customHeight="1" x14ac:dyDescent="0.2">
      <c r="P40876" s="75"/>
      <c r="Q40876" s="75"/>
      <c r="W40876" s="75"/>
      <c r="AD40876" s="77"/>
    </row>
    <row r="40877" spans="16:30" ht="4.5" customHeight="1" x14ac:dyDescent="0.2">
      <c r="P40877" s="75"/>
      <c r="Q40877" s="75"/>
      <c r="W40877" s="75"/>
      <c r="AD40877" s="77"/>
    </row>
    <row r="40878" spans="16:30" ht="4.5" customHeight="1" x14ac:dyDescent="0.2">
      <c r="P40878" s="75"/>
      <c r="Q40878" s="75"/>
      <c r="W40878" s="75"/>
      <c r="AD40878" s="77"/>
    </row>
    <row r="40879" spans="16:30" ht="4.5" customHeight="1" x14ac:dyDescent="0.2">
      <c r="P40879" s="75"/>
      <c r="Q40879" s="75"/>
      <c r="W40879" s="75"/>
      <c r="AD40879" s="77"/>
    </row>
    <row r="40880" spans="16:30" ht="4.5" customHeight="1" x14ac:dyDescent="0.2">
      <c r="P40880" s="75"/>
      <c r="Q40880" s="75"/>
      <c r="W40880" s="75"/>
      <c r="AD40880" s="77"/>
    </row>
    <row r="40881" spans="16:30" ht="4.5" customHeight="1" x14ac:dyDescent="0.2">
      <c r="P40881" s="75"/>
      <c r="Q40881" s="75"/>
      <c r="W40881" s="75"/>
      <c r="AD40881" s="77"/>
    </row>
    <row r="40882" spans="16:30" ht="4.5" customHeight="1" x14ac:dyDescent="0.2">
      <c r="P40882" s="75"/>
      <c r="Q40882" s="75"/>
      <c r="W40882" s="75"/>
      <c r="AD40882" s="77"/>
    </row>
    <row r="40883" spans="16:30" ht="4.5" customHeight="1" x14ac:dyDescent="0.2">
      <c r="P40883" s="75"/>
      <c r="Q40883" s="75"/>
      <c r="W40883" s="75"/>
      <c r="AD40883" s="77"/>
    </row>
    <row r="40884" spans="16:30" ht="4.5" customHeight="1" x14ac:dyDescent="0.2">
      <c r="P40884" s="75"/>
      <c r="Q40884" s="75"/>
      <c r="W40884" s="75"/>
      <c r="AD40884" s="77"/>
    </row>
    <row r="40885" spans="16:30" ht="4.5" customHeight="1" x14ac:dyDescent="0.2">
      <c r="P40885" s="75"/>
      <c r="Q40885" s="75"/>
      <c r="W40885" s="75"/>
      <c r="AD40885" s="77"/>
    </row>
    <row r="40886" spans="16:30" ht="4.5" customHeight="1" x14ac:dyDescent="0.2">
      <c r="P40886" s="75"/>
      <c r="Q40886" s="75"/>
      <c r="W40886" s="75"/>
      <c r="AD40886" s="77"/>
    </row>
    <row r="40887" spans="16:30" ht="4.5" customHeight="1" x14ac:dyDescent="0.2">
      <c r="P40887" s="75"/>
      <c r="Q40887" s="75"/>
      <c r="W40887" s="75"/>
      <c r="AD40887" s="77"/>
    </row>
    <row r="40888" spans="16:30" ht="4.5" customHeight="1" x14ac:dyDescent="0.2">
      <c r="P40888" s="75"/>
      <c r="Q40888" s="75"/>
      <c r="W40888" s="75"/>
      <c r="AD40888" s="77"/>
    </row>
    <row r="40889" spans="16:30" ht="4.5" customHeight="1" x14ac:dyDescent="0.2">
      <c r="P40889" s="75"/>
      <c r="Q40889" s="75"/>
      <c r="W40889" s="75"/>
      <c r="AD40889" s="77"/>
    </row>
    <row r="40890" spans="16:30" ht="4.5" customHeight="1" x14ac:dyDescent="0.2">
      <c r="P40890" s="75"/>
      <c r="Q40890" s="75"/>
      <c r="W40890" s="75"/>
      <c r="AD40890" s="77"/>
    </row>
    <row r="40891" spans="16:30" ht="4.5" customHeight="1" x14ac:dyDescent="0.2">
      <c r="P40891" s="75"/>
      <c r="Q40891" s="75"/>
      <c r="W40891" s="75"/>
      <c r="AD40891" s="77"/>
    </row>
    <row r="40892" spans="16:30" ht="4.5" customHeight="1" x14ac:dyDescent="0.2">
      <c r="P40892" s="75"/>
      <c r="Q40892" s="75"/>
      <c r="W40892" s="75"/>
      <c r="AD40892" s="77"/>
    </row>
    <row r="40893" spans="16:30" ht="4.5" customHeight="1" x14ac:dyDescent="0.2">
      <c r="P40893" s="75"/>
      <c r="Q40893" s="75"/>
      <c r="W40893" s="75"/>
      <c r="AD40893" s="77"/>
    </row>
    <row r="40894" spans="16:30" ht="4.5" customHeight="1" x14ac:dyDescent="0.2">
      <c r="P40894" s="75"/>
      <c r="Q40894" s="75"/>
      <c r="W40894" s="75"/>
      <c r="AD40894" s="77"/>
    </row>
    <row r="40895" spans="16:30" ht="4.5" customHeight="1" x14ac:dyDescent="0.2">
      <c r="P40895" s="75"/>
      <c r="Q40895" s="75"/>
      <c r="W40895" s="75"/>
      <c r="AD40895" s="77"/>
    </row>
    <row r="40896" spans="16:30" ht="4.5" customHeight="1" x14ac:dyDescent="0.2">
      <c r="P40896" s="75"/>
      <c r="Q40896" s="75"/>
      <c r="W40896" s="75"/>
      <c r="AD40896" s="77"/>
    </row>
    <row r="40897" spans="16:30" ht="4.5" customHeight="1" x14ac:dyDescent="0.2">
      <c r="P40897" s="75"/>
      <c r="Q40897" s="75"/>
      <c r="W40897" s="75"/>
      <c r="AD40897" s="77"/>
    </row>
    <row r="40898" spans="16:30" ht="4.5" customHeight="1" x14ac:dyDescent="0.2">
      <c r="P40898" s="75"/>
      <c r="Q40898" s="75"/>
      <c r="W40898" s="75"/>
      <c r="AD40898" s="77"/>
    </row>
    <row r="40899" spans="16:30" ht="4.5" customHeight="1" x14ac:dyDescent="0.2">
      <c r="P40899" s="75"/>
      <c r="Q40899" s="75"/>
      <c r="W40899" s="75"/>
      <c r="AD40899" s="77"/>
    </row>
    <row r="40900" spans="16:30" ht="4.5" customHeight="1" x14ac:dyDescent="0.2">
      <c r="P40900" s="75"/>
      <c r="Q40900" s="75"/>
      <c r="W40900" s="75"/>
      <c r="AD40900" s="77"/>
    </row>
    <row r="40901" spans="16:30" ht="4.5" customHeight="1" x14ac:dyDescent="0.2">
      <c r="P40901" s="75"/>
      <c r="Q40901" s="75"/>
      <c r="W40901" s="75"/>
      <c r="AD40901" s="77"/>
    </row>
    <row r="40902" spans="16:30" ht="4.5" customHeight="1" x14ac:dyDescent="0.2">
      <c r="P40902" s="75"/>
      <c r="Q40902" s="75"/>
      <c r="W40902" s="75"/>
      <c r="AD40902" s="77"/>
    </row>
    <row r="40903" spans="16:30" ht="4.5" customHeight="1" x14ac:dyDescent="0.2">
      <c r="P40903" s="75"/>
      <c r="Q40903" s="75"/>
      <c r="W40903" s="75"/>
      <c r="AD40903" s="77"/>
    </row>
    <row r="40904" spans="16:30" ht="4.5" customHeight="1" x14ac:dyDescent="0.2">
      <c r="P40904" s="75"/>
      <c r="Q40904" s="75"/>
      <c r="W40904" s="75"/>
      <c r="AD40904" s="77"/>
    </row>
    <row r="40905" spans="16:30" ht="4.5" customHeight="1" x14ac:dyDescent="0.2">
      <c r="P40905" s="75"/>
      <c r="Q40905" s="75"/>
      <c r="W40905" s="75"/>
      <c r="AD40905" s="77"/>
    </row>
    <row r="40906" spans="16:30" ht="4.5" customHeight="1" x14ac:dyDescent="0.2">
      <c r="P40906" s="75"/>
      <c r="Q40906" s="75"/>
      <c r="W40906" s="75"/>
      <c r="AD40906" s="77"/>
    </row>
    <row r="40907" spans="16:30" ht="4.5" customHeight="1" x14ac:dyDescent="0.2">
      <c r="P40907" s="75"/>
      <c r="Q40907" s="75"/>
      <c r="W40907" s="75"/>
      <c r="AD40907" s="77"/>
    </row>
    <row r="40908" spans="16:30" ht="4.5" customHeight="1" x14ac:dyDescent="0.2">
      <c r="P40908" s="75"/>
      <c r="Q40908" s="75"/>
      <c r="W40908" s="75"/>
      <c r="AD40908" s="77"/>
    </row>
    <row r="40909" spans="16:30" ht="4.5" customHeight="1" x14ac:dyDescent="0.2">
      <c r="P40909" s="75"/>
      <c r="Q40909" s="75"/>
      <c r="W40909" s="75"/>
      <c r="AD40909" s="77"/>
    </row>
    <row r="40910" spans="16:30" ht="4.5" customHeight="1" x14ac:dyDescent="0.2">
      <c r="P40910" s="75"/>
      <c r="Q40910" s="75"/>
      <c r="W40910" s="75"/>
      <c r="AD40910" s="77"/>
    </row>
    <row r="40911" spans="16:30" ht="4.5" customHeight="1" x14ac:dyDescent="0.2">
      <c r="P40911" s="75"/>
      <c r="Q40911" s="75"/>
      <c r="W40911" s="75"/>
      <c r="AD40911" s="77"/>
    </row>
    <row r="40912" spans="16:30" ht="4.5" customHeight="1" x14ac:dyDescent="0.2">
      <c r="P40912" s="75"/>
      <c r="Q40912" s="75"/>
      <c r="W40912" s="75"/>
      <c r="AD40912" s="77"/>
    </row>
    <row r="40913" spans="16:30" ht="4.5" customHeight="1" x14ac:dyDescent="0.2">
      <c r="P40913" s="75"/>
      <c r="Q40913" s="75"/>
      <c r="W40913" s="75"/>
      <c r="AD40913" s="77"/>
    </row>
    <row r="40914" spans="16:30" ht="4.5" customHeight="1" x14ac:dyDescent="0.2">
      <c r="P40914" s="75"/>
      <c r="Q40914" s="75"/>
      <c r="W40914" s="75"/>
      <c r="AD40914" s="77"/>
    </row>
    <row r="40915" spans="16:30" ht="4.5" customHeight="1" x14ac:dyDescent="0.2">
      <c r="P40915" s="75"/>
      <c r="Q40915" s="75"/>
      <c r="W40915" s="75"/>
      <c r="AD40915" s="77"/>
    </row>
    <row r="40916" spans="16:30" ht="4.5" customHeight="1" x14ac:dyDescent="0.2">
      <c r="P40916" s="75"/>
      <c r="Q40916" s="75"/>
      <c r="W40916" s="75"/>
      <c r="AD40916" s="77"/>
    </row>
    <row r="40917" spans="16:30" ht="4.5" customHeight="1" x14ac:dyDescent="0.2">
      <c r="P40917" s="75"/>
      <c r="Q40917" s="75"/>
      <c r="W40917" s="75"/>
      <c r="AD40917" s="77"/>
    </row>
    <row r="40918" spans="16:30" ht="4.5" customHeight="1" x14ac:dyDescent="0.2">
      <c r="P40918" s="75"/>
      <c r="Q40918" s="75"/>
      <c r="W40918" s="75"/>
      <c r="AD40918" s="77"/>
    </row>
    <row r="40919" spans="16:30" ht="4.5" customHeight="1" x14ac:dyDescent="0.2">
      <c r="P40919" s="75"/>
      <c r="Q40919" s="75"/>
      <c r="W40919" s="75"/>
      <c r="AD40919" s="77"/>
    </row>
    <row r="40920" spans="16:30" ht="4.5" customHeight="1" x14ac:dyDescent="0.2">
      <c r="P40920" s="75"/>
      <c r="Q40920" s="75"/>
      <c r="W40920" s="75"/>
      <c r="AD40920" s="77"/>
    </row>
    <row r="40921" spans="16:30" ht="4.5" customHeight="1" x14ac:dyDescent="0.2">
      <c r="P40921" s="75"/>
      <c r="Q40921" s="75"/>
      <c r="W40921" s="75"/>
      <c r="AD40921" s="77"/>
    </row>
    <row r="40922" spans="16:30" ht="4.5" customHeight="1" x14ac:dyDescent="0.2">
      <c r="P40922" s="75"/>
      <c r="Q40922" s="75"/>
      <c r="W40922" s="75"/>
      <c r="AD40922" s="77"/>
    </row>
    <row r="40923" spans="16:30" ht="4.5" customHeight="1" x14ac:dyDescent="0.2">
      <c r="P40923" s="75"/>
      <c r="Q40923" s="75"/>
      <c r="W40923" s="75"/>
      <c r="AD40923" s="77"/>
    </row>
    <row r="40924" spans="16:30" ht="4.5" customHeight="1" x14ac:dyDescent="0.2">
      <c r="P40924" s="75"/>
      <c r="Q40924" s="75"/>
      <c r="W40924" s="75"/>
      <c r="AD40924" s="77"/>
    </row>
    <row r="40925" spans="16:30" ht="4.5" customHeight="1" x14ac:dyDescent="0.2">
      <c r="P40925" s="75"/>
      <c r="Q40925" s="75"/>
      <c r="W40925" s="75"/>
      <c r="AD40925" s="77"/>
    </row>
    <row r="40926" spans="16:30" ht="4.5" customHeight="1" x14ac:dyDescent="0.2">
      <c r="P40926" s="75"/>
      <c r="Q40926" s="75"/>
      <c r="W40926" s="75"/>
      <c r="AD40926" s="77"/>
    </row>
    <row r="40927" spans="16:30" ht="4.5" customHeight="1" x14ac:dyDescent="0.2">
      <c r="P40927" s="75"/>
      <c r="Q40927" s="75"/>
      <c r="W40927" s="75"/>
      <c r="AD40927" s="77"/>
    </row>
    <row r="40928" spans="16:30" ht="4.5" customHeight="1" x14ac:dyDescent="0.2">
      <c r="P40928" s="75"/>
      <c r="Q40928" s="75"/>
      <c r="W40928" s="75"/>
      <c r="AD40928" s="77"/>
    </row>
    <row r="40929" spans="16:30" ht="4.5" customHeight="1" x14ac:dyDescent="0.2">
      <c r="P40929" s="75"/>
      <c r="Q40929" s="75"/>
      <c r="W40929" s="75"/>
      <c r="AD40929" s="77"/>
    </row>
    <row r="40930" spans="16:30" ht="4.5" customHeight="1" x14ac:dyDescent="0.2">
      <c r="P40930" s="75"/>
      <c r="Q40930" s="75"/>
      <c r="W40930" s="75"/>
      <c r="AD40930" s="77"/>
    </row>
    <row r="40931" spans="16:30" ht="4.5" customHeight="1" x14ac:dyDescent="0.2">
      <c r="P40931" s="75"/>
      <c r="Q40931" s="75"/>
      <c r="W40931" s="75"/>
      <c r="AD40931" s="77"/>
    </row>
    <row r="40932" spans="16:30" ht="4.5" customHeight="1" x14ac:dyDescent="0.2">
      <c r="P40932" s="75"/>
      <c r="Q40932" s="75"/>
      <c r="W40932" s="75"/>
      <c r="AD40932" s="77"/>
    </row>
    <row r="40933" spans="16:30" ht="4.5" customHeight="1" x14ac:dyDescent="0.2">
      <c r="P40933" s="75"/>
      <c r="Q40933" s="75"/>
      <c r="W40933" s="75"/>
      <c r="AD40933" s="77"/>
    </row>
    <row r="40934" spans="16:30" ht="4.5" customHeight="1" x14ac:dyDescent="0.2">
      <c r="P40934" s="75"/>
      <c r="Q40934" s="75"/>
      <c r="W40934" s="75"/>
      <c r="AD40934" s="77"/>
    </row>
    <row r="40935" spans="16:30" ht="4.5" customHeight="1" x14ac:dyDescent="0.2">
      <c r="P40935" s="75"/>
      <c r="Q40935" s="75"/>
      <c r="W40935" s="75"/>
      <c r="AD40935" s="77"/>
    </row>
    <row r="40936" spans="16:30" ht="4.5" customHeight="1" x14ac:dyDescent="0.2">
      <c r="P40936" s="75"/>
      <c r="Q40936" s="75"/>
      <c r="W40936" s="75"/>
      <c r="AD40936" s="77"/>
    </row>
    <row r="40937" spans="16:30" ht="4.5" customHeight="1" x14ac:dyDescent="0.2">
      <c r="P40937" s="75"/>
      <c r="Q40937" s="75"/>
      <c r="W40937" s="75"/>
      <c r="AD40937" s="77"/>
    </row>
    <row r="40938" spans="16:30" ht="4.5" customHeight="1" x14ac:dyDescent="0.2">
      <c r="P40938" s="75"/>
      <c r="Q40938" s="75"/>
      <c r="W40938" s="75"/>
      <c r="AD40938" s="77"/>
    </row>
    <row r="40939" spans="16:30" ht="4.5" customHeight="1" x14ac:dyDescent="0.2">
      <c r="P40939" s="75"/>
      <c r="Q40939" s="75"/>
      <c r="W40939" s="75"/>
      <c r="AD40939" s="77"/>
    </row>
    <row r="40940" spans="16:30" ht="4.5" customHeight="1" x14ac:dyDescent="0.2">
      <c r="P40940" s="75"/>
      <c r="Q40940" s="75"/>
      <c r="W40940" s="75"/>
      <c r="AD40940" s="77"/>
    </row>
    <row r="40941" spans="16:30" ht="4.5" customHeight="1" x14ac:dyDescent="0.2">
      <c r="P40941" s="75"/>
      <c r="Q40941" s="75"/>
      <c r="W40941" s="75"/>
      <c r="AD40941" s="77"/>
    </row>
    <row r="40942" spans="16:30" ht="4.5" customHeight="1" x14ac:dyDescent="0.2">
      <c r="P40942" s="75"/>
      <c r="Q40942" s="75"/>
      <c r="W40942" s="75"/>
      <c r="AD40942" s="77"/>
    </row>
    <row r="40943" spans="16:30" ht="4.5" customHeight="1" x14ac:dyDescent="0.2">
      <c r="P40943" s="75"/>
      <c r="Q40943" s="75"/>
      <c r="W40943" s="75"/>
      <c r="AD40943" s="77"/>
    </row>
    <row r="40944" spans="16:30" ht="4.5" customHeight="1" x14ac:dyDescent="0.2">
      <c r="P40944" s="75"/>
      <c r="Q40944" s="75"/>
      <c r="W40944" s="75"/>
      <c r="AD40944" s="77"/>
    </row>
    <row r="40945" spans="16:30" ht="4.5" customHeight="1" x14ac:dyDescent="0.2">
      <c r="P40945" s="75"/>
      <c r="Q40945" s="75"/>
      <c r="W40945" s="75"/>
      <c r="AD40945" s="77"/>
    </row>
    <row r="40946" spans="16:30" ht="4.5" customHeight="1" x14ac:dyDescent="0.2">
      <c r="P40946" s="75"/>
      <c r="Q40946" s="75"/>
      <c r="W40946" s="75"/>
      <c r="AD40946" s="77"/>
    </row>
    <row r="40947" spans="16:30" ht="4.5" customHeight="1" x14ac:dyDescent="0.2">
      <c r="P40947" s="75"/>
      <c r="Q40947" s="75"/>
      <c r="W40947" s="75"/>
      <c r="AD40947" s="77"/>
    </row>
    <row r="40948" spans="16:30" ht="4.5" customHeight="1" x14ac:dyDescent="0.2">
      <c r="P40948" s="75"/>
      <c r="Q40948" s="75"/>
      <c r="W40948" s="75"/>
      <c r="AD40948" s="77"/>
    </row>
    <row r="40949" spans="16:30" ht="4.5" customHeight="1" x14ac:dyDescent="0.2">
      <c r="P40949" s="75"/>
      <c r="Q40949" s="75"/>
      <c r="W40949" s="75"/>
      <c r="AD40949" s="77"/>
    </row>
    <row r="40950" spans="16:30" ht="4.5" customHeight="1" x14ac:dyDescent="0.2">
      <c r="P40950" s="75"/>
      <c r="Q40950" s="75"/>
      <c r="W40950" s="75"/>
      <c r="AD40950" s="77"/>
    </row>
    <row r="40951" spans="16:30" ht="4.5" customHeight="1" x14ac:dyDescent="0.2">
      <c r="P40951" s="75"/>
      <c r="Q40951" s="75"/>
      <c r="W40951" s="75"/>
      <c r="AD40951" s="77"/>
    </row>
    <row r="40952" spans="16:30" ht="4.5" customHeight="1" x14ac:dyDescent="0.2">
      <c r="P40952" s="75"/>
      <c r="Q40952" s="75"/>
      <c r="W40952" s="75"/>
      <c r="AD40952" s="77"/>
    </row>
    <row r="40953" spans="16:30" ht="4.5" customHeight="1" x14ac:dyDescent="0.2">
      <c r="P40953" s="75"/>
      <c r="Q40953" s="75"/>
      <c r="W40953" s="75"/>
      <c r="AD40953" s="77"/>
    </row>
    <row r="40954" spans="16:30" ht="4.5" customHeight="1" x14ac:dyDescent="0.2">
      <c r="P40954" s="75"/>
      <c r="Q40954" s="75"/>
      <c r="W40954" s="75"/>
      <c r="AD40954" s="77"/>
    </row>
    <row r="40955" spans="16:30" ht="4.5" customHeight="1" x14ac:dyDescent="0.2">
      <c r="P40955" s="75"/>
      <c r="Q40955" s="75"/>
      <c r="W40955" s="75"/>
      <c r="AD40955" s="77"/>
    </row>
    <row r="40956" spans="16:30" ht="4.5" customHeight="1" x14ac:dyDescent="0.2">
      <c r="P40956" s="75"/>
      <c r="Q40956" s="75"/>
      <c r="W40956" s="75"/>
      <c r="AD40956" s="77"/>
    </row>
    <row r="40957" spans="16:30" ht="4.5" customHeight="1" x14ac:dyDescent="0.2">
      <c r="P40957" s="75"/>
      <c r="Q40957" s="75"/>
      <c r="W40957" s="75"/>
      <c r="AD40957" s="77"/>
    </row>
    <row r="40958" spans="16:30" ht="4.5" customHeight="1" x14ac:dyDescent="0.2">
      <c r="P40958" s="75"/>
      <c r="Q40958" s="75"/>
      <c r="W40958" s="75"/>
      <c r="AD40958" s="77"/>
    </row>
    <row r="40959" spans="16:30" ht="4.5" customHeight="1" x14ac:dyDescent="0.2">
      <c r="P40959" s="75"/>
      <c r="Q40959" s="75"/>
      <c r="W40959" s="75"/>
      <c r="AD40959" s="77"/>
    </row>
    <row r="40960" spans="16:30" ht="4.5" customHeight="1" x14ac:dyDescent="0.2">
      <c r="P40960" s="75"/>
      <c r="Q40960" s="75"/>
      <c r="W40960" s="75"/>
      <c r="AD40960" s="77"/>
    </row>
    <row r="40961" spans="16:30" ht="4.5" customHeight="1" x14ac:dyDescent="0.2">
      <c r="P40961" s="75"/>
      <c r="Q40961" s="75"/>
      <c r="W40961" s="75"/>
      <c r="AD40961" s="77"/>
    </row>
    <row r="40962" spans="16:30" ht="4.5" customHeight="1" x14ac:dyDescent="0.2">
      <c r="P40962" s="75"/>
      <c r="Q40962" s="75"/>
      <c r="W40962" s="75"/>
      <c r="AD40962" s="77"/>
    </row>
    <row r="40963" spans="16:30" ht="4.5" customHeight="1" x14ac:dyDescent="0.2">
      <c r="P40963" s="75"/>
      <c r="Q40963" s="75"/>
      <c r="W40963" s="75"/>
      <c r="AD40963" s="77"/>
    </row>
    <row r="40964" spans="16:30" ht="4.5" customHeight="1" x14ac:dyDescent="0.2">
      <c r="P40964" s="75"/>
      <c r="Q40964" s="75"/>
      <c r="W40964" s="75"/>
      <c r="AD40964" s="77"/>
    </row>
    <row r="40965" spans="16:30" ht="4.5" customHeight="1" x14ac:dyDescent="0.2">
      <c r="P40965" s="75"/>
      <c r="Q40965" s="75"/>
      <c r="W40965" s="75"/>
      <c r="AD40965" s="77"/>
    </row>
    <row r="40966" spans="16:30" ht="4.5" customHeight="1" x14ac:dyDescent="0.2">
      <c r="P40966" s="75"/>
      <c r="Q40966" s="75"/>
      <c r="W40966" s="75"/>
      <c r="AD40966" s="77"/>
    </row>
    <row r="40967" spans="16:30" ht="4.5" customHeight="1" x14ac:dyDescent="0.2">
      <c r="P40967" s="75"/>
      <c r="Q40967" s="75"/>
      <c r="W40967" s="75"/>
      <c r="AD40967" s="77"/>
    </row>
    <row r="40968" spans="16:30" ht="4.5" customHeight="1" x14ac:dyDescent="0.2">
      <c r="P40968" s="75"/>
      <c r="Q40968" s="75"/>
      <c r="W40968" s="75"/>
      <c r="AD40968" s="77"/>
    </row>
    <row r="40969" spans="16:30" ht="4.5" customHeight="1" x14ac:dyDescent="0.2">
      <c r="P40969" s="75"/>
      <c r="Q40969" s="75"/>
      <c r="W40969" s="75"/>
      <c r="AD40969" s="77"/>
    </row>
    <row r="40970" spans="16:30" ht="4.5" customHeight="1" x14ac:dyDescent="0.2">
      <c r="P40970" s="75"/>
      <c r="Q40970" s="75"/>
      <c r="W40970" s="75"/>
      <c r="AD40970" s="77"/>
    </row>
    <row r="40971" spans="16:30" ht="4.5" customHeight="1" x14ac:dyDescent="0.2">
      <c r="P40971" s="75"/>
      <c r="Q40971" s="75"/>
      <c r="W40971" s="75"/>
      <c r="AD40971" s="77"/>
    </row>
    <row r="40972" spans="16:30" ht="4.5" customHeight="1" x14ac:dyDescent="0.2">
      <c r="P40972" s="75"/>
      <c r="Q40972" s="75"/>
      <c r="W40972" s="75"/>
      <c r="AD40972" s="77"/>
    </row>
    <row r="40973" spans="16:30" ht="4.5" customHeight="1" x14ac:dyDescent="0.2">
      <c r="P40973" s="75"/>
      <c r="Q40973" s="75"/>
      <c r="W40973" s="75"/>
      <c r="AD40973" s="77"/>
    </row>
    <row r="40974" spans="16:30" ht="4.5" customHeight="1" x14ac:dyDescent="0.2">
      <c r="P40974" s="75"/>
      <c r="Q40974" s="75"/>
      <c r="W40974" s="75"/>
      <c r="AD40974" s="77"/>
    </row>
    <row r="40975" spans="16:30" ht="4.5" customHeight="1" x14ac:dyDescent="0.2">
      <c r="P40975" s="75"/>
      <c r="Q40975" s="75"/>
      <c r="W40975" s="75"/>
      <c r="AD40975" s="77"/>
    </row>
    <row r="40976" spans="16:30" ht="4.5" customHeight="1" x14ac:dyDescent="0.2">
      <c r="P40976" s="75"/>
      <c r="Q40976" s="75"/>
      <c r="W40976" s="75"/>
      <c r="AD40976" s="77"/>
    </row>
    <row r="40977" spans="16:30" ht="4.5" customHeight="1" x14ac:dyDescent="0.2">
      <c r="P40977" s="75"/>
      <c r="Q40977" s="75"/>
      <c r="W40977" s="75"/>
      <c r="AD40977" s="77"/>
    </row>
    <row r="40978" spans="16:30" ht="4.5" customHeight="1" x14ac:dyDescent="0.2">
      <c r="P40978" s="75"/>
      <c r="Q40978" s="75"/>
      <c r="W40978" s="75"/>
      <c r="AD40978" s="77"/>
    </row>
    <row r="40979" spans="16:30" ht="4.5" customHeight="1" x14ac:dyDescent="0.2">
      <c r="P40979" s="75"/>
      <c r="Q40979" s="75"/>
      <c r="W40979" s="75"/>
      <c r="AD40979" s="77"/>
    </row>
    <row r="40980" spans="16:30" ht="4.5" customHeight="1" x14ac:dyDescent="0.2">
      <c r="P40980" s="75"/>
      <c r="Q40980" s="75"/>
      <c r="W40980" s="75"/>
      <c r="AD40980" s="77"/>
    </row>
    <row r="40981" spans="16:30" ht="4.5" customHeight="1" x14ac:dyDescent="0.2">
      <c r="P40981" s="75"/>
      <c r="Q40981" s="75"/>
      <c r="W40981" s="75"/>
      <c r="AD40981" s="77"/>
    </row>
    <row r="40982" spans="16:30" ht="4.5" customHeight="1" x14ac:dyDescent="0.2">
      <c r="P40982" s="75"/>
      <c r="Q40982" s="75"/>
      <c r="W40982" s="75"/>
      <c r="AD40982" s="77"/>
    </row>
    <row r="40983" spans="16:30" ht="4.5" customHeight="1" x14ac:dyDescent="0.2">
      <c r="P40983" s="75"/>
      <c r="Q40983" s="75"/>
      <c r="W40983" s="75"/>
      <c r="AD40983" s="77"/>
    </row>
    <row r="40984" spans="16:30" ht="4.5" customHeight="1" x14ac:dyDescent="0.2">
      <c r="P40984" s="75"/>
      <c r="Q40984" s="75"/>
      <c r="W40984" s="75"/>
      <c r="AD40984" s="77"/>
    </row>
    <row r="40985" spans="16:30" ht="4.5" customHeight="1" x14ac:dyDescent="0.2">
      <c r="P40985" s="75"/>
      <c r="Q40985" s="75"/>
      <c r="W40985" s="75"/>
      <c r="AD40985" s="77"/>
    </row>
    <row r="40986" spans="16:30" ht="4.5" customHeight="1" x14ac:dyDescent="0.2">
      <c r="P40986" s="75"/>
      <c r="Q40986" s="75"/>
      <c r="W40986" s="75"/>
      <c r="AD40986" s="77"/>
    </row>
    <row r="40987" spans="16:30" ht="4.5" customHeight="1" x14ac:dyDescent="0.2">
      <c r="P40987" s="75"/>
      <c r="Q40987" s="75"/>
      <c r="W40987" s="75"/>
      <c r="AD40987" s="77"/>
    </row>
    <row r="40988" spans="16:30" ht="4.5" customHeight="1" x14ac:dyDescent="0.2">
      <c r="P40988" s="75"/>
      <c r="Q40988" s="75"/>
      <c r="W40988" s="75"/>
      <c r="AD40988" s="77"/>
    </row>
    <row r="40989" spans="16:30" ht="4.5" customHeight="1" x14ac:dyDescent="0.2">
      <c r="P40989" s="75"/>
      <c r="Q40989" s="75"/>
      <c r="W40989" s="75"/>
      <c r="AD40989" s="77"/>
    </row>
    <row r="40990" spans="16:30" ht="4.5" customHeight="1" x14ac:dyDescent="0.2">
      <c r="P40990" s="75"/>
      <c r="Q40990" s="75"/>
      <c r="W40990" s="75"/>
      <c r="AD40990" s="77"/>
    </row>
    <row r="40991" spans="16:30" ht="4.5" customHeight="1" x14ac:dyDescent="0.2">
      <c r="P40991" s="75"/>
      <c r="Q40991" s="75"/>
      <c r="W40991" s="75"/>
      <c r="AD40991" s="77"/>
    </row>
    <row r="40992" spans="16:30" ht="4.5" customHeight="1" x14ac:dyDescent="0.2">
      <c r="P40992" s="75"/>
      <c r="Q40992" s="75"/>
      <c r="W40992" s="75"/>
      <c r="AD40992" s="77"/>
    </row>
    <row r="40993" spans="16:30" ht="4.5" customHeight="1" x14ac:dyDescent="0.2">
      <c r="P40993" s="75"/>
      <c r="Q40993" s="75"/>
      <c r="W40993" s="75"/>
      <c r="AD40993" s="77"/>
    </row>
    <row r="40994" spans="16:30" ht="4.5" customHeight="1" x14ac:dyDescent="0.2">
      <c r="P40994" s="75"/>
      <c r="Q40994" s="75"/>
      <c r="W40994" s="75"/>
      <c r="AD40994" s="77"/>
    </row>
    <row r="40995" spans="16:30" ht="4.5" customHeight="1" x14ac:dyDescent="0.2">
      <c r="P40995" s="75"/>
      <c r="Q40995" s="75"/>
      <c r="W40995" s="75"/>
      <c r="AD40995" s="77"/>
    </row>
    <row r="40996" spans="16:30" ht="4.5" customHeight="1" x14ac:dyDescent="0.2">
      <c r="P40996" s="75"/>
      <c r="Q40996" s="75"/>
      <c r="W40996" s="75"/>
      <c r="AD40996" s="77"/>
    </row>
    <row r="40997" spans="16:30" ht="4.5" customHeight="1" x14ac:dyDescent="0.2">
      <c r="P40997" s="75"/>
      <c r="Q40997" s="75"/>
      <c r="W40997" s="75"/>
      <c r="AD40997" s="77"/>
    </row>
    <row r="40998" spans="16:30" ht="4.5" customHeight="1" x14ac:dyDescent="0.2">
      <c r="P40998" s="75"/>
      <c r="Q40998" s="75"/>
      <c r="W40998" s="75"/>
      <c r="AD40998" s="77"/>
    </row>
    <row r="40999" spans="16:30" ht="4.5" customHeight="1" x14ac:dyDescent="0.2">
      <c r="P40999" s="75"/>
      <c r="Q40999" s="75"/>
      <c r="W40999" s="75"/>
      <c r="AD40999" s="77"/>
    </row>
    <row r="41000" spans="16:30" ht="4.5" customHeight="1" x14ac:dyDescent="0.2">
      <c r="P41000" s="75"/>
      <c r="Q41000" s="75"/>
      <c r="W41000" s="75"/>
      <c r="AD41000" s="77"/>
    </row>
    <row r="41001" spans="16:30" ht="4.5" customHeight="1" x14ac:dyDescent="0.2">
      <c r="P41001" s="75"/>
      <c r="Q41001" s="75"/>
      <c r="W41001" s="75"/>
      <c r="AD41001" s="77"/>
    </row>
    <row r="41002" spans="16:30" ht="4.5" customHeight="1" x14ac:dyDescent="0.2">
      <c r="P41002" s="75"/>
      <c r="Q41002" s="75"/>
      <c r="W41002" s="75"/>
      <c r="AD41002" s="77"/>
    </row>
    <row r="41003" spans="16:30" ht="4.5" customHeight="1" x14ac:dyDescent="0.2">
      <c r="P41003" s="75"/>
      <c r="Q41003" s="75"/>
      <c r="W41003" s="75"/>
      <c r="AD41003" s="77"/>
    </row>
    <row r="41004" spans="16:30" ht="4.5" customHeight="1" x14ac:dyDescent="0.2">
      <c r="P41004" s="75"/>
      <c r="Q41004" s="75"/>
      <c r="W41004" s="75"/>
      <c r="AD41004" s="77"/>
    </row>
    <row r="41005" spans="16:30" ht="4.5" customHeight="1" x14ac:dyDescent="0.2">
      <c r="P41005" s="75"/>
      <c r="Q41005" s="75"/>
      <c r="W41005" s="75"/>
      <c r="AD41005" s="77"/>
    </row>
    <row r="41006" spans="16:30" ht="4.5" customHeight="1" x14ac:dyDescent="0.2">
      <c r="P41006" s="75"/>
      <c r="Q41006" s="75"/>
      <c r="W41006" s="75"/>
      <c r="AD41006" s="77"/>
    </row>
    <row r="41007" spans="16:30" ht="4.5" customHeight="1" x14ac:dyDescent="0.2">
      <c r="P41007" s="75"/>
      <c r="Q41007" s="75"/>
      <c r="W41007" s="75"/>
      <c r="AD41007" s="77"/>
    </row>
    <row r="41008" spans="16:30" ht="4.5" customHeight="1" x14ac:dyDescent="0.2">
      <c r="P41008" s="75"/>
      <c r="Q41008" s="75"/>
      <c r="W41008" s="75"/>
      <c r="AD41008" s="77"/>
    </row>
    <row r="41009" spans="16:30" ht="4.5" customHeight="1" x14ac:dyDescent="0.2">
      <c r="P41009" s="75"/>
      <c r="Q41009" s="75"/>
      <c r="W41009" s="75"/>
      <c r="AD41009" s="77"/>
    </row>
    <row r="41010" spans="16:30" ht="4.5" customHeight="1" x14ac:dyDescent="0.2">
      <c r="P41010" s="75"/>
      <c r="Q41010" s="75"/>
      <c r="W41010" s="75"/>
      <c r="AD41010" s="77"/>
    </row>
    <row r="41011" spans="16:30" ht="4.5" customHeight="1" x14ac:dyDescent="0.2">
      <c r="P41011" s="75"/>
      <c r="Q41011" s="75"/>
      <c r="W41011" s="75"/>
      <c r="AD41011" s="77"/>
    </row>
    <row r="41012" spans="16:30" ht="4.5" customHeight="1" x14ac:dyDescent="0.2">
      <c r="P41012" s="75"/>
      <c r="Q41012" s="75"/>
      <c r="W41012" s="75"/>
      <c r="AD41012" s="77"/>
    </row>
    <row r="41013" spans="16:30" ht="4.5" customHeight="1" x14ac:dyDescent="0.2">
      <c r="P41013" s="75"/>
      <c r="Q41013" s="75"/>
      <c r="W41013" s="75"/>
      <c r="AD41013" s="77"/>
    </row>
    <row r="41014" spans="16:30" ht="4.5" customHeight="1" x14ac:dyDescent="0.2">
      <c r="P41014" s="75"/>
      <c r="Q41014" s="75"/>
      <c r="W41014" s="75"/>
      <c r="AD41014" s="77"/>
    </row>
    <row r="41015" spans="16:30" ht="4.5" customHeight="1" x14ac:dyDescent="0.2">
      <c r="P41015" s="75"/>
      <c r="Q41015" s="75"/>
      <c r="W41015" s="75"/>
      <c r="AD41015" s="77"/>
    </row>
    <row r="41016" spans="16:30" ht="4.5" customHeight="1" x14ac:dyDescent="0.2">
      <c r="P41016" s="75"/>
      <c r="Q41016" s="75"/>
      <c r="W41016" s="75"/>
      <c r="AD41016" s="77"/>
    </row>
    <row r="41017" spans="16:30" ht="4.5" customHeight="1" x14ac:dyDescent="0.2">
      <c r="P41017" s="75"/>
      <c r="Q41017" s="75"/>
      <c r="W41017" s="75"/>
      <c r="AD41017" s="77"/>
    </row>
    <row r="41018" spans="16:30" ht="4.5" customHeight="1" x14ac:dyDescent="0.2">
      <c r="P41018" s="75"/>
      <c r="Q41018" s="75"/>
      <c r="W41018" s="75"/>
      <c r="AD41018" s="77"/>
    </row>
    <row r="41019" spans="16:30" ht="4.5" customHeight="1" x14ac:dyDescent="0.2">
      <c r="P41019" s="75"/>
      <c r="Q41019" s="75"/>
      <c r="W41019" s="75"/>
      <c r="AD41019" s="77"/>
    </row>
    <row r="41020" spans="16:30" ht="4.5" customHeight="1" x14ac:dyDescent="0.2">
      <c r="P41020" s="75"/>
      <c r="Q41020" s="75"/>
      <c r="W41020" s="75"/>
      <c r="AD41020" s="77"/>
    </row>
    <row r="41021" spans="16:30" ht="4.5" customHeight="1" x14ac:dyDescent="0.2">
      <c r="P41021" s="75"/>
      <c r="Q41021" s="75"/>
      <c r="W41021" s="75"/>
      <c r="AD41021" s="77"/>
    </row>
    <row r="41022" spans="16:30" ht="4.5" customHeight="1" x14ac:dyDescent="0.2">
      <c r="P41022" s="75"/>
      <c r="Q41022" s="75"/>
      <c r="W41022" s="75"/>
      <c r="AD41022" s="77"/>
    </row>
    <row r="41023" spans="16:30" ht="4.5" customHeight="1" x14ac:dyDescent="0.2">
      <c r="P41023" s="75"/>
      <c r="Q41023" s="75"/>
      <c r="W41023" s="75"/>
      <c r="AD41023" s="77"/>
    </row>
    <row r="41024" spans="16:30" ht="4.5" customHeight="1" x14ac:dyDescent="0.2">
      <c r="P41024" s="75"/>
      <c r="Q41024" s="75"/>
      <c r="W41024" s="75"/>
      <c r="AD41024" s="77"/>
    </row>
    <row r="41025" spans="16:30" ht="4.5" customHeight="1" x14ac:dyDescent="0.2">
      <c r="P41025" s="75"/>
      <c r="Q41025" s="75"/>
      <c r="W41025" s="75"/>
      <c r="AD41025" s="77"/>
    </row>
    <row r="41026" spans="16:30" ht="4.5" customHeight="1" x14ac:dyDescent="0.2">
      <c r="P41026" s="75"/>
      <c r="Q41026" s="75"/>
      <c r="W41026" s="75"/>
      <c r="AD41026" s="77"/>
    </row>
    <row r="41027" spans="16:30" ht="4.5" customHeight="1" x14ac:dyDescent="0.2">
      <c r="P41027" s="75"/>
      <c r="Q41027" s="75"/>
      <c r="W41027" s="75"/>
      <c r="AD41027" s="77"/>
    </row>
    <row r="41028" spans="16:30" ht="4.5" customHeight="1" x14ac:dyDescent="0.2">
      <c r="P41028" s="75"/>
      <c r="Q41028" s="75"/>
      <c r="W41028" s="75"/>
      <c r="AD41028" s="77"/>
    </row>
    <row r="41029" spans="16:30" ht="4.5" customHeight="1" x14ac:dyDescent="0.2">
      <c r="P41029" s="75"/>
      <c r="Q41029" s="75"/>
      <c r="W41029" s="75"/>
      <c r="AD41029" s="77"/>
    </row>
    <row r="41030" spans="16:30" ht="4.5" customHeight="1" x14ac:dyDescent="0.2">
      <c r="P41030" s="75"/>
      <c r="Q41030" s="75"/>
      <c r="W41030" s="75"/>
      <c r="AD41030" s="77"/>
    </row>
    <row r="41031" spans="16:30" ht="4.5" customHeight="1" x14ac:dyDescent="0.2">
      <c r="P41031" s="75"/>
      <c r="Q41031" s="75"/>
      <c r="W41031" s="75"/>
      <c r="AD41031" s="77"/>
    </row>
    <row r="41032" spans="16:30" ht="4.5" customHeight="1" x14ac:dyDescent="0.2">
      <c r="P41032" s="75"/>
      <c r="Q41032" s="75"/>
      <c r="W41032" s="75"/>
      <c r="AD41032" s="77"/>
    </row>
    <row r="41033" spans="16:30" ht="4.5" customHeight="1" x14ac:dyDescent="0.2">
      <c r="P41033" s="75"/>
      <c r="Q41033" s="75"/>
      <c r="W41033" s="75"/>
      <c r="AD41033" s="77"/>
    </row>
    <row r="41034" spans="16:30" ht="4.5" customHeight="1" x14ac:dyDescent="0.2">
      <c r="P41034" s="75"/>
      <c r="Q41034" s="75"/>
      <c r="W41034" s="75"/>
      <c r="AD41034" s="77"/>
    </row>
    <row r="41035" spans="16:30" ht="4.5" customHeight="1" x14ac:dyDescent="0.2">
      <c r="P41035" s="75"/>
      <c r="Q41035" s="75"/>
      <c r="W41035" s="75"/>
      <c r="AD41035" s="77"/>
    </row>
    <row r="41036" spans="16:30" ht="4.5" customHeight="1" x14ac:dyDescent="0.2">
      <c r="P41036" s="75"/>
      <c r="Q41036" s="75"/>
      <c r="W41036" s="75"/>
      <c r="AD41036" s="77"/>
    </row>
    <row r="41037" spans="16:30" ht="4.5" customHeight="1" x14ac:dyDescent="0.2">
      <c r="P41037" s="75"/>
      <c r="Q41037" s="75"/>
      <c r="W41037" s="75"/>
      <c r="AD41037" s="77"/>
    </row>
    <row r="41038" spans="16:30" ht="4.5" customHeight="1" x14ac:dyDescent="0.2">
      <c r="P41038" s="75"/>
      <c r="Q41038" s="75"/>
      <c r="W41038" s="75"/>
      <c r="AD41038" s="77"/>
    </row>
    <row r="41039" spans="16:30" ht="4.5" customHeight="1" x14ac:dyDescent="0.2">
      <c r="P41039" s="75"/>
      <c r="Q41039" s="75"/>
      <c r="W41039" s="75"/>
      <c r="AD41039" s="77"/>
    </row>
    <row r="41040" spans="16:30" ht="4.5" customHeight="1" x14ac:dyDescent="0.2">
      <c r="P41040" s="75"/>
      <c r="Q41040" s="75"/>
      <c r="W41040" s="75"/>
      <c r="AD41040" s="77"/>
    </row>
    <row r="41041" spans="16:30" ht="4.5" customHeight="1" x14ac:dyDescent="0.2">
      <c r="P41041" s="75"/>
      <c r="Q41041" s="75"/>
      <c r="W41041" s="75"/>
      <c r="AD41041" s="77"/>
    </row>
    <row r="41042" spans="16:30" ht="4.5" customHeight="1" x14ac:dyDescent="0.2">
      <c r="P41042" s="75"/>
      <c r="Q41042" s="75"/>
      <c r="W41042" s="75"/>
      <c r="AD41042" s="77"/>
    </row>
    <row r="41043" spans="16:30" ht="4.5" customHeight="1" x14ac:dyDescent="0.2">
      <c r="P41043" s="75"/>
      <c r="Q41043" s="75"/>
      <c r="W41043" s="75"/>
      <c r="AD41043" s="77"/>
    </row>
    <row r="41044" spans="16:30" ht="4.5" customHeight="1" x14ac:dyDescent="0.2">
      <c r="P41044" s="75"/>
      <c r="Q41044" s="75"/>
      <c r="W41044" s="75"/>
      <c r="AD41044" s="77"/>
    </row>
    <row r="41045" spans="16:30" ht="4.5" customHeight="1" x14ac:dyDescent="0.2">
      <c r="P41045" s="75"/>
      <c r="Q41045" s="75"/>
      <c r="W41045" s="75"/>
      <c r="AD41045" s="77"/>
    </row>
    <row r="41046" spans="16:30" ht="4.5" customHeight="1" x14ac:dyDescent="0.2">
      <c r="P41046" s="75"/>
      <c r="Q41046" s="75"/>
      <c r="W41046" s="75"/>
      <c r="AD41046" s="77"/>
    </row>
    <row r="41047" spans="16:30" ht="4.5" customHeight="1" x14ac:dyDescent="0.2">
      <c r="P41047" s="75"/>
      <c r="Q41047" s="75"/>
      <c r="W41047" s="75"/>
      <c r="AD41047" s="77"/>
    </row>
    <row r="41048" spans="16:30" ht="4.5" customHeight="1" x14ac:dyDescent="0.2">
      <c r="P41048" s="75"/>
      <c r="Q41048" s="75"/>
      <c r="W41048" s="75"/>
      <c r="AD41048" s="77"/>
    </row>
    <row r="41049" spans="16:30" ht="4.5" customHeight="1" x14ac:dyDescent="0.2">
      <c r="P41049" s="75"/>
      <c r="Q41049" s="75"/>
      <c r="W41049" s="75"/>
      <c r="AD41049" s="77"/>
    </row>
    <row r="41050" spans="16:30" ht="4.5" customHeight="1" x14ac:dyDescent="0.2">
      <c r="P41050" s="75"/>
      <c r="Q41050" s="75"/>
      <c r="W41050" s="75"/>
      <c r="AD41050" s="77"/>
    </row>
    <row r="41051" spans="16:30" ht="4.5" customHeight="1" x14ac:dyDescent="0.2">
      <c r="P41051" s="75"/>
      <c r="Q41051" s="75"/>
      <c r="W41051" s="75"/>
      <c r="AD41051" s="77"/>
    </row>
    <row r="41052" spans="16:30" ht="4.5" customHeight="1" x14ac:dyDescent="0.2">
      <c r="P41052" s="75"/>
      <c r="Q41052" s="75"/>
      <c r="W41052" s="75"/>
      <c r="AD41052" s="77"/>
    </row>
    <row r="41053" spans="16:30" ht="4.5" customHeight="1" x14ac:dyDescent="0.2">
      <c r="P41053" s="75"/>
      <c r="Q41053" s="75"/>
      <c r="W41053" s="75"/>
      <c r="AD41053" s="77"/>
    </row>
    <row r="41054" spans="16:30" ht="4.5" customHeight="1" x14ac:dyDescent="0.2">
      <c r="P41054" s="75"/>
      <c r="Q41054" s="75"/>
      <c r="W41054" s="75"/>
      <c r="AD41054" s="77"/>
    </row>
    <row r="41055" spans="16:30" ht="4.5" customHeight="1" x14ac:dyDescent="0.2">
      <c r="P41055" s="75"/>
      <c r="Q41055" s="75"/>
      <c r="W41055" s="75"/>
      <c r="AD41055" s="77"/>
    </row>
    <row r="41056" spans="16:30" ht="4.5" customHeight="1" x14ac:dyDescent="0.2">
      <c r="P41056" s="75"/>
      <c r="Q41056" s="75"/>
      <c r="W41056" s="75"/>
      <c r="AD41056" s="77"/>
    </row>
    <row r="41057" spans="16:30" ht="4.5" customHeight="1" x14ac:dyDescent="0.2">
      <c r="P41057" s="75"/>
      <c r="Q41057" s="75"/>
      <c r="W41057" s="75"/>
      <c r="AD41057" s="77"/>
    </row>
    <row r="41058" spans="16:30" ht="4.5" customHeight="1" x14ac:dyDescent="0.2">
      <c r="P41058" s="75"/>
      <c r="Q41058" s="75"/>
      <c r="W41058" s="75"/>
      <c r="AD41058" s="77"/>
    </row>
    <row r="41059" spans="16:30" ht="4.5" customHeight="1" x14ac:dyDescent="0.2">
      <c r="P41059" s="75"/>
      <c r="Q41059" s="75"/>
      <c r="W41059" s="75"/>
      <c r="AD41059" s="77"/>
    </row>
    <row r="41060" spans="16:30" ht="4.5" customHeight="1" x14ac:dyDescent="0.2">
      <c r="P41060" s="75"/>
      <c r="Q41060" s="75"/>
      <c r="W41060" s="75"/>
      <c r="AD41060" s="77"/>
    </row>
    <row r="41061" spans="16:30" ht="4.5" customHeight="1" x14ac:dyDescent="0.2">
      <c r="P41061" s="75"/>
      <c r="Q41061" s="75"/>
      <c r="W41061" s="75"/>
      <c r="AD41061" s="77"/>
    </row>
    <row r="41062" spans="16:30" ht="4.5" customHeight="1" x14ac:dyDescent="0.2">
      <c r="P41062" s="75"/>
      <c r="Q41062" s="75"/>
      <c r="W41062" s="75"/>
      <c r="AD41062" s="77"/>
    </row>
    <row r="41063" spans="16:30" ht="4.5" customHeight="1" x14ac:dyDescent="0.2">
      <c r="P41063" s="75"/>
      <c r="Q41063" s="75"/>
      <c r="W41063" s="75"/>
      <c r="AD41063" s="77"/>
    </row>
    <row r="41064" spans="16:30" ht="4.5" customHeight="1" x14ac:dyDescent="0.2">
      <c r="P41064" s="75"/>
      <c r="Q41064" s="75"/>
      <c r="W41064" s="75"/>
      <c r="AD41064" s="77"/>
    </row>
    <row r="41065" spans="16:30" ht="4.5" customHeight="1" x14ac:dyDescent="0.2">
      <c r="P41065" s="75"/>
      <c r="Q41065" s="75"/>
      <c r="W41065" s="75"/>
      <c r="AD41065" s="77"/>
    </row>
    <row r="41066" spans="16:30" ht="4.5" customHeight="1" x14ac:dyDescent="0.2">
      <c r="P41066" s="75"/>
      <c r="Q41066" s="75"/>
      <c r="W41066" s="75"/>
      <c r="AD41066" s="77"/>
    </row>
    <row r="41067" spans="16:30" ht="4.5" customHeight="1" x14ac:dyDescent="0.2">
      <c r="P41067" s="75"/>
      <c r="Q41067" s="75"/>
      <c r="W41067" s="75"/>
      <c r="AD41067" s="77"/>
    </row>
    <row r="41068" spans="16:30" ht="4.5" customHeight="1" x14ac:dyDescent="0.2">
      <c r="P41068" s="75"/>
      <c r="Q41068" s="75"/>
      <c r="W41068" s="75"/>
      <c r="AD41068" s="77"/>
    </row>
    <row r="41069" spans="16:30" ht="4.5" customHeight="1" x14ac:dyDescent="0.2">
      <c r="P41069" s="75"/>
      <c r="Q41069" s="75"/>
      <c r="W41069" s="75"/>
      <c r="AD41069" s="77"/>
    </row>
    <row r="41070" spans="16:30" ht="4.5" customHeight="1" x14ac:dyDescent="0.2">
      <c r="P41070" s="75"/>
      <c r="Q41070" s="75"/>
      <c r="W41070" s="75"/>
      <c r="AD41070" s="77"/>
    </row>
    <row r="41071" spans="16:30" ht="4.5" customHeight="1" x14ac:dyDescent="0.2">
      <c r="P41071" s="75"/>
      <c r="Q41071" s="75"/>
      <c r="W41071" s="75"/>
      <c r="AD41071" s="77"/>
    </row>
    <row r="41072" spans="16:30" ht="4.5" customHeight="1" x14ac:dyDescent="0.2">
      <c r="P41072" s="75"/>
      <c r="Q41072" s="75"/>
      <c r="W41072" s="75"/>
      <c r="AD41072" s="77"/>
    </row>
    <row r="41073" spans="16:30" ht="4.5" customHeight="1" x14ac:dyDescent="0.2">
      <c r="P41073" s="75"/>
      <c r="Q41073" s="75"/>
      <c r="W41073" s="75"/>
      <c r="AD41073" s="77"/>
    </row>
    <row r="41074" spans="16:30" ht="4.5" customHeight="1" x14ac:dyDescent="0.2">
      <c r="P41074" s="75"/>
      <c r="Q41074" s="75"/>
      <c r="W41074" s="75"/>
      <c r="AD41074" s="77"/>
    </row>
    <row r="41075" spans="16:30" ht="4.5" customHeight="1" x14ac:dyDescent="0.2">
      <c r="P41075" s="75"/>
      <c r="Q41075" s="75"/>
      <c r="W41075" s="75"/>
      <c r="AD41075" s="77"/>
    </row>
    <row r="41076" spans="16:30" ht="4.5" customHeight="1" x14ac:dyDescent="0.2">
      <c r="P41076" s="75"/>
      <c r="Q41076" s="75"/>
      <c r="W41076" s="75"/>
      <c r="AD41076" s="77"/>
    </row>
    <row r="41077" spans="16:30" ht="4.5" customHeight="1" x14ac:dyDescent="0.2">
      <c r="P41077" s="75"/>
      <c r="Q41077" s="75"/>
      <c r="W41077" s="75"/>
      <c r="AD41077" s="77"/>
    </row>
    <row r="41078" spans="16:30" ht="4.5" customHeight="1" x14ac:dyDescent="0.2">
      <c r="P41078" s="75"/>
      <c r="Q41078" s="75"/>
      <c r="W41078" s="75"/>
      <c r="AD41078" s="77"/>
    </row>
    <row r="41079" spans="16:30" ht="4.5" customHeight="1" x14ac:dyDescent="0.2">
      <c r="P41079" s="75"/>
      <c r="Q41079" s="75"/>
      <c r="W41079" s="75"/>
      <c r="AD41079" s="77"/>
    </row>
    <row r="41080" spans="16:30" ht="4.5" customHeight="1" x14ac:dyDescent="0.2">
      <c r="P41080" s="75"/>
      <c r="Q41080" s="75"/>
      <c r="W41080" s="75"/>
      <c r="AD41080" s="77"/>
    </row>
    <row r="41081" spans="16:30" ht="4.5" customHeight="1" x14ac:dyDescent="0.2">
      <c r="P41081" s="75"/>
      <c r="Q41081" s="75"/>
      <c r="W41081" s="75"/>
      <c r="AD41081" s="77"/>
    </row>
    <row r="41082" spans="16:30" ht="4.5" customHeight="1" x14ac:dyDescent="0.2">
      <c r="P41082" s="75"/>
      <c r="Q41082" s="75"/>
      <c r="W41082" s="75"/>
      <c r="AD41082" s="77"/>
    </row>
    <row r="41083" spans="16:30" ht="4.5" customHeight="1" x14ac:dyDescent="0.2">
      <c r="P41083" s="75"/>
      <c r="Q41083" s="75"/>
      <c r="W41083" s="75"/>
      <c r="AD41083" s="77"/>
    </row>
    <row r="41084" spans="16:30" ht="4.5" customHeight="1" x14ac:dyDescent="0.2">
      <c r="P41084" s="75"/>
      <c r="Q41084" s="75"/>
      <c r="W41084" s="75"/>
      <c r="AD41084" s="77"/>
    </row>
    <row r="41085" spans="16:30" ht="4.5" customHeight="1" x14ac:dyDescent="0.2">
      <c r="P41085" s="75"/>
      <c r="Q41085" s="75"/>
      <c r="W41085" s="75"/>
      <c r="AD41085" s="77"/>
    </row>
    <row r="41086" spans="16:30" ht="4.5" customHeight="1" x14ac:dyDescent="0.2">
      <c r="P41086" s="75"/>
      <c r="Q41086" s="75"/>
      <c r="W41086" s="75"/>
      <c r="AD41086" s="77"/>
    </row>
    <row r="41087" spans="16:30" ht="4.5" customHeight="1" x14ac:dyDescent="0.2">
      <c r="P41087" s="75"/>
      <c r="Q41087" s="75"/>
      <c r="W41087" s="75"/>
      <c r="AD41087" s="77"/>
    </row>
    <row r="41088" spans="16:30" ht="4.5" customHeight="1" x14ac:dyDescent="0.2">
      <c r="P41088" s="75"/>
      <c r="Q41088" s="75"/>
      <c r="W41088" s="75"/>
      <c r="AD41088" s="77"/>
    </row>
    <row r="41089" spans="16:30" ht="4.5" customHeight="1" x14ac:dyDescent="0.2">
      <c r="P41089" s="75"/>
      <c r="Q41089" s="75"/>
      <c r="W41089" s="75"/>
      <c r="AD41089" s="77"/>
    </row>
    <row r="41090" spans="16:30" ht="4.5" customHeight="1" x14ac:dyDescent="0.2">
      <c r="P41090" s="75"/>
      <c r="Q41090" s="75"/>
      <c r="W41090" s="75"/>
      <c r="AD41090" s="77"/>
    </row>
    <row r="41091" spans="16:30" ht="4.5" customHeight="1" x14ac:dyDescent="0.2">
      <c r="P41091" s="75"/>
      <c r="Q41091" s="75"/>
      <c r="W41091" s="75"/>
      <c r="AD41091" s="77"/>
    </row>
    <row r="41092" spans="16:30" ht="4.5" customHeight="1" x14ac:dyDescent="0.2">
      <c r="P41092" s="75"/>
      <c r="Q41092" s="75"/>
      <c r="W41092" s="75"/>
      <c r="AD41092" s="77"/>
    </row>
    <row r="41093" spans="16:30" ht="4.5" customHeight="1" x14ac:dyDescent="0.2">
      <c r="P41093" s="75"/>
      <c r="Q41093" s="75"/>
      <c r="W41093" s="75"/>
      <c r="AD41093" s="77"/>
    </row>
    <row r="41094" spans="16:30" ht="4.5" customHeight="1" x14ac:dyDescent="0.2">
      <c r="P41094" s="75"/>
      <c r="Q41094" s="75"/>
      <c r="W41094" s="75"/>
      <c r="AD41094" s="77"/>
    </row>
    <row r="41095" spans="16:30" ht="4.5" customHeight="1" x14ac:dyDescent="0.2">
      <c r="P41095" s="75"/>
      <c r="Q41095" s="75"/>
      <c r="W41095" s="75"/>
      <c r="AD41095" s="77"/>
    </row>
    <row r="41096" spans="16:30" ht="4.5" customHeight="1" x14ac:dyDescent="0.2">
      <c r="P41096" s="75"/>
      <c r="Q41096" s="75"/>
      <c r="W41096" s="75"/>
      <c r="AD41096" s="77"/>
    </row>
    <row r="41097" spans="16:30" ht="4.5" customHeight="1" x14ac:dyDescent="0.2">
      <c r="P41097" s="75"/>
      <c r="Q41097" s="75"/>
      <c r="W41097" s="75"/>
      <c r="AD41097" s="77"/>
    </row>
    <row r="41098" spans="16:30" ht="4.5" customHeight="1" x14ac:dyDescent="0.2">
      <c r="P41098" s="75"/>
      <c r="Q41098" s="75"/>
      <c r="W41098" s="75"/>
      <c r="AD41098" s="77"/>
    </row>
    <row r="41099" spans="16:30" ht="4.5" customHeight="1" x14ac:dyDescent="0.2">
      <c r="P41099" s="75"/>
      <c r="Q41099" s="75"/>
      <c r="W41099" s="75"/>
      <c r="AD41099" s="77"/>
    </row>
    <row r="41100" spans="16:30" ht="4.5" customHeight="1" x14ac:dyDescent="0.2">
      <c r="P41100" s="75"/>
      <c r="Q41100" s="75"/>
      <c r="W41100" s="75"/>
      <c r="AD41100" s="77"/>
    </row>
    <row r="41101" spans="16:30" ht="4.5" customHeight="1" x14ac:dyDescent="0.2">
      <c r="P41101" s="75"/>
      <c r="Q41101" s="75"/>
      <c r="W41101" s="75"/>
      <c r="AD41101" s="77"/>
    </row>
    <row r="41102" spans="16:30" ht="4.5" customHeight="1" x14ac:dyDescent="0.2">
      <c r="P41102" s="75"/>
      <c r="Q41102" s="75"/>
      <c r="W41102" s="75"/>
      <c r="AD41102" s="77"/>
    </row>
    <row r="41103" spans="16:30" ht="4.5" customHeight="1" x14ac:dyDescent="0.2">
      <c r="P41103" s="75"/>
      <c r="Q41103" s="75"/>
      <c r="W41103" s="75"/>
      <c r="AD41103" s="77"/>
    </row>
    <row r="41104" spans="16:30" ht="4.5" customHeight="1" x14ac:dyDescent="0.2">
      <c r="P41104" s="75"/>
      <c r="Q41104" s="75"/>
      <c r="W41104" s="75"/>
      <c r="AD41104" s="77"/>
    </row>
    <row r="41105" spans="16:30" ht="4.5" customHeight="1" x14ac:dyDescent="0.2">
      <c r="P41105" s="75"/>
      <c r="Q41105" s="75"/>
      <c r="W41105" s="75"/>
      <c r="AD41105" s="77"/>
    </row>
    <row r="41106" spans="16:30" ht="4.5" customHeight="1" x14ac:dyDescent="0.2">
      <c r="P41106" s="75"/>
      <c r="Q41106" s="75"/>
      <c r="W41106" s="75"/>
      <c r="AD41106" s="77"/>
    </row>
    <row r="41107" spans="16:30" ht="4.5" customHeight="1" x14ac:dyDescent="0.2">
      <c r="P41107" s="75"/>
      <c r="Q41107" s="75"/>
      <c r="W41107" s="75"/>
      <c r="AD41107" s="77"/>
    </row>
    <row r="41108" spans="16:30" ht="4.5" customHeight="1" x14ac:dyDescent="0.2">
      <c r="P41108" s="75"/>
      <c r="Q41108" s="75"/>
      <c r="W41108" s="75"/>
      <c r="AD41108" s="77"/>
    </row>
    <row r="41109" spans="16:30" ht="4.5" customHeight="1" x14ac:dyDescent="0.2">
      <c r="P41109" s="75"/>
      <c r="Q41109" s="75"/>
      <c r="W41109" s="75"/>
      <c r="AD41109" s="77"/>
    </row>
    <row r="41110" spans="16:30" ht="4.5" customHeight="1" x14ac:dyDescent="0.2">
      <c r="P41110" s="75"/>
      <c r="Q41110" s="75"/>
      <c r="W41110" s="75"/>
      <c r="AD41110" s="77"/>
    </row>
    <row r="41111" spans="16:30" ht="4.5" customHeight="1" x14ac:dyDescent="0.2">
      <c r="P41111" s="75"/>
      <c r="Q41111" s="75"/>
      <c r="W41111" s="75"/>
      <c r="AD41111" s="77"/>
    </row>
    <row r="41112" spans="16:30" ht="4.5" customHeight="1" x14ac:dyDescent="0.2">
      <c r="P41112" s="75"/>
      <c r="Q41112" s="75"/>
      <c r="W41112" s="75"/>
      <c r="AD41112" s="77"/>
    </row>
    <row r="41113" spans="16:30" ht="4.5" customHeight="1" x14ac:dyDescent="0.2">
      <c r="P41113" s="75"/>
      <c r="Q41113" s="75"/>
      <c r="W41113" s="75"/>
      <c r="AD41113" s="77"/>
    </row>
    <row r="41114" spans="16:30" ht="4.5" customHeight="1" x14ac:dyDescent="0.2">
      <c r="P41114" s="75"/>
      <c r="Q41114" s="75"/>
      <c r="W41114" s="75"/>
      <c r="AD41114" s="77"/>
    </row>
    <row r="41115" spans="16:30" ht="4.5" customHeight="1" x14ac:dyDescent="0.2">
      <c r="P41115" s="75"/>
      <c r="Q41115" s="75"/>
      <c r="W41115" s="75"/>
      <c r="AD41115" s="77"/>
    </row>
    <row r="41116" spans="16:30" ht="4.5" customHeight="1" x14ac:dyDescent="0.2">
      <c r="P41116" s="75"/>
      <c r="Q41116" s="75"/>
      <c r="W41116" s="75"/>
      <c r="AD41116" s="77"/>
    </row>
    <row r="41117" spans="16:30" ht="4.5" customHeight="1" x14ac:dyDescent="0.2">
      <c r="P41117" s="75"/>
      <c r="Q41117" s="75"/>
      <c r="W41117" s="75"/>
      <c r="AD41117" s="77"/>
    </row>
    <row r="41118" spans="16:30" ht="4.5" customHeight="1" x14ac:dyDescent="0.2">
      <c r="P41118" s="75"/>
      <c r="Q41118" s="75"/>
      <c r="W41118" s="75"/>
      <c r="AD41118" s="77"/>
    </row>
    <row r="41119" spans="16:30" ht="4.5" customHeight="1" x14ac:dyDescent="0.2">
      <c r="P41119" s="75"/>
      <c r="Q41119" s="75"/>
      <c r="W41119" s="75"/>
      <c r="AD41119" s="77"/>
    </row>
    <row r="41120" spans="16:30" ht="4.5" customHeight="1" x14ac:dyDescent="0.2">
      <c r="P41120" s="75"/>
      <c r="Q41120" s="75"/>
      <c r="W41120" s="75"/>
      <c r="AD41120" s="77"/>
    </row>
    <row r="41121" spans="16:30" ht="4.5" customHeight="1" x14ac:dyDescent="0.2">
      <c r="P41121" s="75"/>
      <c r="Q41121" s="75"/>
      <c r="W41121" s="75"/>
      <c r="AD41121" s="77"/>
    </row>
    <row r="41122" spans="16:30" ht="4.5" customHeight="1" x14ac:dyDescent="0.2">
      <c r="P41122" s="75"/>
      <c r="Q41122" s="75"/>
      <c r="W41122" s="75"/>
      <c r="AD41122" s="77"/>
    </row>
    <row r="41123" spans="16:30" ht="4.5" customHeight="1" x14ac:dyDescent="0.2">
      <c r="P41123" s="75"/>
      <c r="Q41123" s="75"/>
      <c r="W41123" s="75"/>
      <c r="AD41123" s="77"/>
    </row>
    <row r="41124" spans="16:30" ht="4.5" customHeight="1" x14ac:dyDescent="0.2">
      <c r="P41124" s="75"/>
      <c r="Q41124" s="75"/>
      <c r="W41124" s="75"/>
      <c r="AD41124" s="77"/>
    </row>
    <row r="41125" spans="16:30" ht="4.5" customHeight="1" x14ac:dyDescent="0.2">
      <c r="P41125" s="75"/>
      <c r="Q41125" s="75"/>
      <c r="W41125" s="75"/>
      <c r="AD41125" s="77"/>
    </row>
    <row r="41126" spans="16:30" ht="4.5" customHeight="1" x14ac:dyDescent="0.2">
      <c r="P41126" s="75"/>
      <c r="Q41126" s="75"/>
      <c r="W41126" s="75"/>
      <c r="AD41126" s="77"/>
    </row>
    <row r="41127" spans="16:30" ht="4.5" customHeight="1" x14ac:dyDescent="0.2">
      <c r="P41127" s="75"/>
      <c r="Q41127" s="75"/>
      <c r="W41127" s="75"/>
      <c r="AD41127" s="77"/>
    </row>
    <row r="41128" spans="16:30" ht="4.5" customHeight="1" x14ac:dyDescent="0.2">
      <c r="P41128" s="75"/>
      <c r="Q41128" s="75"/>
      <c r="W41128" s="75"/>
      <c r="AD41128" s="77"/>
    </row>
    <row r="41129" spans="16:30" ht="4.5" customHeight="1" x14ac:dyDescent="0.2">
      <c r="P41129" s="75"/>
      <c r="Q41129" s="75"/>
      <c r="W41129" s="75"/>
      <c r="AD41129" s="77"/>
    </row>
    <row r="41130" spans="16:30" ht="4.5" customHeight="1" x14ac:dyDescent="0.2">
      <c r="P41130" s="75"/>
      <c r="Q41130" s="75"/>
      <c r="W41130" s="75"/>
      <c r="AD41130" s="77"/>
    </row>
    <row r="41131" spans="16:30" ht="4.5" customHeight="1" x14ac:dyDescent="0.2">
      <c r="P41131" s="75"/>
      <c r="Q41131" s="75"/>
      <c r="W41131" s="75"/>
      <c r="AD41131" s="77"/>
    </row>
    <row r="41132" spans="16:30" ht="4.5" customHeight="1" x14ac:dyDescent="0.2">
      <c r="P41132" s="75"/>
      <c r="Q41132" s="75"/>
      <c r="W41132" s="75"/>
      <c r="AD41132" s="77"/>
    </row>
    <row r="41133" spans="16:30" ht="4.5" customHeight="1" x14ac:dyDescent="0.2">
      <c r="P41133" s="75"/>
      <c r="Q41133" s="75"/>
      <c r="W41133" s="75"/>
      <c r="AD41133" s="77"/>
    </row>
    <row r="41134" spans="16:30" ht="4.5" customHeight="1" x14ac:dyDescent="0.2">
      <c r="P41134" s="75"/>
      <c r="Q41134" s="75"/>
      <c r="W41134" s="75"/>
      <c r="AD41134" s="77"/>
    </row>
    <row r="41135" spans="16:30" ht="4.5" customHeight="1" x14ac:dyDescent="0.2">
      <c r="P41135" s="75"/>
      <c r="Q41135" s="75"/>
      <c r="W41135" s="75"/>
      <c r="AD41135" s="77"/>
    </row>
    <row r="41136" spans="16:30" ht="4.5" customHeight="1" x14ac:dyDescent="0.2">
      <c r="P41136" s="75"/>
      <c r="Q41136" s="75"/>
      <c r="W41136" s="75"/>
      <c r="AD41136" s="77"/>
    </row>
    <row r="41137" spans="16:30" ht="4.5" customHeight="1" x14ac:dyDescent="0.2">
      <c r="P41137" s="75"/>
      <c r="Q41137" s="75"/>
      <c r="W41137" s="75"/>
      <c r="AD41137" s="77"/>
    </row>
    <row r="41138" spans="16:30" ht="4.5" customHeight="1" x14ac:dyDescent="0.2">
      <c r="P41138" s="75"/>
      <c r="Q41138" s="75"/>
      <c r="W41138" s="75"/>
      <c r="AD41138" s="77"/>
    </row>
    <row r="41139" spans="16:30" ht="4.5" customHeight="1" x14ac:dyDescent="0.2">
      <c r="P41139" s="75"/>
      <c r="Q41139" s="75"/>
      <c r="W41139" s="75"/>
      <c r="AD41139" s="77"/>
    </row>
    <row r="41140" spans="16:30" ht="4.5" customHeight="1" x14ac:dyDescent="0.2">
      <c r="P41140" s="75"/>
      <c r="Q41140" s="75"/>
      <c r="W41140" s="75"/>
      <c r="AD41140" s="77"/>
    </row>
    <row r="41141" spans="16:30" ht="4.5" customHeight="1" x14ac:dyDescent="0.2">
      <c r="P41141" s="75"/>
      <c r="Q41141" s="75"/>
      <c r="W41141" s="75"/>
      <c r="AD41141" s="77"/>
    </row>
    <row r="41142" spans="16:30" ht="4.5" customHeight="1" x14ac:dyDescent="0.2">
      <c r="P41142" s="75"/>
      <c r="Q41142" s="75"/>
      <c r="W41142" s="75"/>
      <c r="AD41142" s="77"/>
    </row>
    <row r="41143" spans="16:30" ht="4.5" customHeight="1" x14ac:dyDescent="0.2">
      <c r="P41143" s="75"/>
      <c r="Q41143" s="75"/>
      <c r="W41143" s="75"/>
      <c r="AD41143" s="77"/>
    </row>
    <row r="41144" spans="16:30" ht="4.5" customHeight="1" x14ac:dyDescent="0.2">
      <c r="P41144" s="75"/>
      <c r="Q41144" s="75"/>
      <c r="W41144" s="75"/>
      <c r="AD41144" s="77"/>
    </row>
    <row r="41145" spans="16:30" ht="4.5" customHeight="1" x14ac:dyDescent="0.2">
      <c r="P41145" s="75"/>
      <c r="Q41145" s="75"/>
      <c r="W41145" s="75"/>
      <c r="AD41145" s="77"/>
    </row>
    <row r="41146" spans="16:30" ht="4.5" customHeight="1" x14ac:dyDescent="0.2">
      <c r="P41146" s="75"/>
      <c r="Q41146" s="75"/>
      <c r="W41146" s="75"/>
      <c r="AD41146" s="77"/>
    </row>
    <row r="41147" spans="16:30" ht="4.5" customHeight="1" x14ac:dyDescent="0.2">
      <c r="P41147" s="75"/>
      <c r="Q41147" s="75"/>
      <c r="W41147" s="75"/>
      <c r="AD41147" s="77"/>
    </row>
    <row r="41148" spans="16:30" ht="4.5" customHeight="1" x14ac:dyDescent="0.2">
      <c r="P41148" s="75"/>
      <c r="Q41148" s="75"/>
      <c r="W41148" s="75"/>
      <c r="AD41148" s="77"/>
    </row>
    <row r="41149" spans="16:30" ht="4.5" customHeight="1" x14ac:dyDescent="0.2">
      <c r="P41149" s="75"/>
      <c r="Q41149" s="75"/>
      <c r="W41149" s="75"/>
      <c r="AD41149" s="77"/>
    </row>
    <row r="41150" spans="16:30" ht="4.5" customHeight="1" x14ac:dyDescent="0.2">
      <c r="P41150" s="75"/>
      <c r="Q41150" s="75"/>
      <c r="W41150" s="75"/>
      <c r="AD41150" s="77"/>
    </row>
    <row r="41151" spans="16:30" ht="4.5" customHeight="1" x14ac:dyDescent="0.2">
      <c r="P41151" s="75"/>
      <c r="Q41151" s="75"/>
      <c r="W41151" s="75"/>
      <c r="AD41151" s="77"/>
    </row>
    <row r="41152" spans="16:30" ht="4.5" customHeight="1" x14ac:dyDescent="0.2">
      <c r="P41152" s="75"/>
      <c r="Q41152" s="75"/>
      <c r="W41152" s="75"/>
      <c r="AD41152" s="77"/>
    </row>
    <row r="41153" spans="16:30" ht="4.5" customHeight="1" x14ac:dyDescent="0.2">
      <c r="P41153" s="75"/>
      <c r="Q41153" s="75"/>
      <c r="W41153" s="75"/>
      <c r="AD41153" s="77"/>
    </row>
    <row r="41154" spans="16:30" ht="4.5" customHeight="1" x14ac:dyDescent="0.2">
      <c r="P41154" s="75"/>
      <c r="Q41154" s="75"/>
      <c r="W41154" s="75"/>
      <c r="AD41154" s="77"/>
    </row>
    <row r="41155" spans="16:30" ht="4.5" customHeight="1" x14ac:dyDescent="0.2">
      <c r="P41155" s="75"/>
      <c r="Q41155" s="75"/>
      <c r="W41155" s="75"/>
      <c r="AD41155" s="77"/>
    </row>
    <row r="41156" spans="16:30" ht="4.5" customHeight="1" x14ac:dyDescent="0.2">
      <c r="P41156" s="75"/>
      <c r="Q41156" s="75"/>
      <c r="W41156" s="75"/>
      <c r="AD41156" s="77"/>
    </row>
    <row r="41157" spans="16:30" ht="4.5" customHeight="1" x14ac:dyDescent="0.2">
      <c r="P41157" s="75"/>
      <c r="Q41157" s="75"/>
      <c r="W41157" s="75"/>
      <c r="AD41157" s="77"/>
    </row>
    <row r="41158" spans="16:30" ht="4.5" customHeight="1" x14ac:dyDescent="0.2">
      <c r="P41158" s="75"/>
      <c r="Q41158" s="75"/>
      <c r="W41158" s="75"/>
      <c r="AD41158" s="77"/>
    </row>
    <row r="41159" spans="16:30" ht="4.5" customHeight="1" x14ac:dyDescent="0.2">
      <c r="P41159" s="75"/>
      <c r="Q41159" s="75"/>
      <c r="W41159" s="75"/>
      <c r="AD41159" s="77"/>
    </row>
    <row r="41160" spans="16:30" ht="4.5" customHeight="1" x14ac:dyDescent="0.2">
      <c r="P41160" s="75"/>
      <c r="Q41160" s="75"/>
      <c r="W41160" s="75"/>
      <c r="AD41160" s="77"/>
    </row>
    <row r="41161" spans="16:30" ht="4.5" customHeight="1" x14ac:dyDescent="0.2">
      <c r="P41161" s="75"/>
      <c r="Q41161" s="75"/>
      <c r="W41161" s="75"/>
      <c r="AD41161" s="77"/>
    </row>
    <row r="41162" spans="16:30" ht="4.5" customHeight="1" x14ac:dyDescent="0.2">
      <c r="P41162" s="75"/>
      <c r="Q41162" s="75"/>
      <c r="W41162" s="75"/>
      <c r="AD41162" s="77"/>
    </row>
    <row r="41163" spans="16:30" ht="4.5" customHeight="1" x14ac:dyDescent="0.2">
      <c r="P41163" s="75"/>
      <c r="Q41163" s="75"/>
      <c r="W41163" s="75"/>
      <c r="AD41163" s="77"/>
    </row>
    <row r="41164" spans="16:30" ht="4.5" customHeight="1" x14ac:dyDescent="0.2">
      <c r="P41164" s="75"/>
      <c r="Q41164" s="75"/>
      <c r="W41164" s="75"/>
      <c r="AD41164" s="77"/>
    </row>
    <row r="41165" spans="16:30" ht="4.5" customHeight="1" x14ac:dyDescent="0.2">
      <c r="P41165" s="75"/>
      <c r="Q41165" s="75"/>
      <c r="W41165" s="75"/>
      <c r="AD41165" s="77"/>
    </row>
    <row r="41166" spans="16:30" ht="4.5" customHeight="1" x14ac:dyDescent="0.2">
      <c r="P41166" s="75"/>
      <c r="Q41166" s="75"/>
      <c r="W41166" s="75"/>
      <c r="AD41166" s="77"/>
    </row>
    <row r="41167" spans="16:30" ht="4.5" customHeight="1" x14ac:dyDescent="0.2">
      <c r="P41167" s="75"/>
      <c r="Q41167" s="75"/>
      <c r="W41167" s="75"/>
      <c r="AD41167" s="77"/>
    </row>
    <row r="41168" spans="16:30" ht="4.5" customHeight="1" x14ac:dyDescent="0.2">
      <c r="P41168" s="75"/>
      <c r="Q41168" s="75"/>
      <c r="W41168" s="75"/>
      <c r="AD41168" s="77"/>
    </row>
    <row r="41169" spans="16:30" ht="4.5" customHeight="1" x14ac:dyDescent="0.2">
      <c r="P41169" s="75"/>
      <c r="Q41169" s="75"/>
      <c r="W41169" s="75"/>
      <c r="AD41169" s="77"/>
    </row>
    <row r="41170" spans="16:30" ht="4.5" customHeight="1" x14ac:dyDescent="0.2">
      <c r="P41170" s="75"/>
      <c r="Q41170" s="75"/>
      <c r="W41170" s="75"/>
      <c r="AD41170" s="77"/>
    </row>
    <row r="41171" spans="16:30" ht="4.5" customHeight="1" x14ac:dyDescent="0.2">
      <c r="P41171" s="75"/>
      <c r="Q41171" s="75"/>
      <c r="W41171" s="75"/>
      <c r="AD41171" s="77"/>
    </row>
    <row r="41172" spans="16:30" ht="4.5" customHeight="1" x14ac:dyDescent="0.2">
      <c r="P41172" s="75"/>
      <c r="Q41172" s="75"/>
      <c r="W41172" s="75"/>
      <c r="AD41172" s="77"/>
    </row>
    <row r="41173" spans="16:30" ht="4.5" customHeight="1" x14ac:dyDescent="0.2">
      <c r="P41173" s="75"/>
      <c r="Q41173" s="75"/>
      <c r="W41173" s="75"/>
      <c r="AD41173" s="77"/>
    </row>
    <row r="41174" spans="16:30" ht="4.5" customHeight="1" x14ac:dyDescent="0.2">
      <c r="P41174" s="75"/>
      <c r="Q41174" s="75"/>
      <c r="W41174" s="75"/>
      <c r="AD41174" s="77"/>
    </row>
    <row r="41175" spans="16:30" ht="4.5" customHeight="1" x14ac:dyDescent="0.2">
      <c r="P41175" s="75"/>
      <c r="Q41175" s="75"/>
      <c r="W41175" s="75"/>
      <c r="AD41175" s="77"/>
    </row>
    <row r="41176" spans="16:30" ht="4.5" customHeight="1" x14ac:dyDescent="0.2">
      <c r="P41176" s="75"/>
      <c r="Q41176" s="75"/>
      <c r="W41176" s="75"/>
      <c r="AD41176" s="77"/>
    </row>
    <row r="41177" spans="16:30" ht="4.5" customHeight="1" x14ac:dyDescent="0.2">
      <c r="P41177" s="75"/>
      <c r="Q41177" s="75"/>
      <c r="W41177" s="75"/>
      <c r="AD41177" s="77"/>
    </row>
    <row r="41178" spans="16:30" ht="4.5" customHeight="1" x14ac:dyDescent="0.2">
      <c r="P41178" s="75"/>
      <c r="Q41178" s="75"/>
      <c r="W41178" s="75"/>
      <c r="AD41178" s="77"/>
    </row>
    <row r="41179" spans="16:30" ht="4.5" customHeight="1" x14ac:dyDescent="0.2">
      <c r="P41179" s="75"/>
      <c r="Q41179" s="75"/>
      <c r="W41179" s="75"/>
      <c r="AD41179" s="77"/>
    </row>
    <row r="41180" spans="16:30" ht="4.5" customHeight="1" x14ac:dyDescent="0.2">
      <c r="P41180" s="75"/>
      <c r="Q41180" s="75"/>
      <c r="W41180" s="75"/>
      <c r="AD41180" s="77"/>
    </row>
    <row r="41181" spans="16:30" ht="4.5" customHeight="1" x14ac:dyDescent="0.2">
      <c r="P41181" s="75"/>
      <c r="Q41181" s="75"/>
      <c r="W41181" s="75"/>
      <c r="AD41181" s="77"/>
    </row>
    <row r="41182" spans="16:30" ht="4.5" customHeight="1" x14ac:dyDescent="0.2">
      <c r="P41182" s="75"/>
      <c r="Q41182" s="75"/>
      <c r="W41182" s="75"/>
      <c r="AD41182" s="77"/>
    </row>
    <row r="41183" spans="16:30" ht="4.5" customHeight="1" x14ac:dyDescent="0.2">
      <c r="P41183" s="75"/>
      <c r="Q41183" s="75"/>
      <c r="W41183" s="75"/>
      <c r="AD41183" s="77"/>
    </row>
    <row r="41184" spans="16:30" ht="4.5" customHeight="1" x14ac:dyDescent="0.2">
      <c r="P41184" s="75"/>
      <c r="Q41184" s="75"/>
      <c r="W41184" s="75"/>
      <c r="AD41184" s="77"/>
    </row>
    <row r="41185" spans="16:30" ht="4.5" customHeight="1" x14ac:dyDescent="0.2">
      <c r="P41185" s="75"/>
      <c r="Q41185" s="75"/>
      <c r="W41185" s="75"/>
      <c r="AD41185" s="77"/>
    </row>
    <row r="41186" spans="16:30" ht="4.5" customHeight="1" x14ac:dyDescent="0.2">
      <c r="P41186" s="75"/>
      <c r="Q41186" s="75"/>
      <c r="W41186" s="75"/>
      <c r="AD41186" s="77"/>
    </row>
    <row r="41187" spans="16:30" ht="4.5" customHeight="1" x14ac:dyDescent="0.2">
      <c r="P41187" s="75"/>
      <c r="Q41187" s="75"/>
      <c r="W41187" s="75"/>
      <c r="AD41187" s="77"/>
    </row>
    <row r="41188" spans="16:30" ht="4.5" customHeight="1" x14ac:dyDescent="0.2">
      <c r="P41188" s="75"/>
      <c r="Q41188" s="75"/>
      <c r="W41188" s="75"/>
      <c r="AD41188" s="77"/>
    </row>
    <row r="41189" spans="16:30" ht="4.5" customHeight="1" x14ac:dyDescent="0.2">
      <c r="P41189" s="75"/>
      <c r="Q41189" s="75"/>
      <c r="W41189" s="75"/>
      <c r="AD41189" s="77"/>
    </row>
    <row r="41190" spans="16:30" ht="4.5" customHeight="1" x14ac:dyDescent="0.2">
      <c r="P41190" s="75"/>
      <c r="Q41190" s="75"/>
      <c r="W41190" s="75"/>
      <c r="AD41190" s="77"/>
    </row>
    <row r="41191" spans="16:30" ht="4.5" customHeight="1" x14ac:dyDescent="0.2">
      <c r="P41191" s="75"/>
      <c r="Q41191" s="75"/>
      <c r="W41191" s="75"/>
      <c r="AD41191" s="77"/>
    </row>
    <row r="41192" spans="16:30" ht="4.5" customHeight="1" x14ac:dyDescent="0.2">
      <c r="P41192" s="75"/>
      <c r="Q41192" s="75"/>
      <c r="W41192" s="75"/>
      <c r="AD41192" s="77"/>
    </row>
    <row r="41193" spans="16:30" ht="4.5" customHeight="1" x14ac:dyDescent="0.2">
      <c r="P41193" s="75"/>
      <c r="Q41193" s="75"/>
      <c r="W41193" s="75"/>
      <c r="AD41193" s="77"/>
    </row>
    <row r="41194" spans="16:30" ht="4.5" customHeight="1" x14ac:dyDescent="0.2">
      <c r="P41194" s="75"/>
      <c r="Q41194" s="75"/>
      <c r="W41194" s="75"/>
      <c r="AD41194" s="77"/>
    </row>
    <row r="41195" spans="16:30" ht="4.5" customHeight="1" x14ac:dyDescent="0.2">
      <c r="P41195" s="75"/>
      <c r="Q41195" s="75"/>
      <c r="W41195" s="75"/>
      <c r="AD41195" s="77"/>
    </row>
    <row r="41196" spans="16:30" ht="4.5" customHeight="1" x14ac:dyDescent="0.2">
      <c r="P41196" s="75"/>
      <c r="Q41196" s="75"/>
      <c r="W41196" s="75"/>
      <c r="AD41196" s="77"/>
    </row>
    <row r="41197" spans="16:30" ht="4.5" customHeight="1" x14ac:dyDescent="0.2">
      <c r="P41197" s="75"/>
      <c r="Q41197" s="75"/>
      <c r="W41197" s="75"/>
      <c r="AD41197" s="77"/>
    </row>
    <row r="41198" spans="16:30" ht="4.5" customHeight="1" x14ac:dyDescent="0.2">
      <c r="P41198" s="75"/>
      <c r="Q41198" s="75"/>
      <c r="W41198" s="75"/>
      <c r="AD41198" s="77"/>
    </row>
    <row r="41199" spans="16:30" ht="4.5" customHeight="1" x14ac:dyDescent="0.2">
      <c r="P41199" s="75"/>
      <c r="Q41199" s="75"/>
      <c r="W41199" s="75"/>
      <c r="AD41199" s="77"/>
    </row>
    <row r="41200" spans="16:30" ht="4.5" customHeight="1" x14ac:dyDescent="0.2">
      <c r="P41200" s="75"/>
      <c r="Q41200" s="75"/>
      <c r="W41200" s="75"/>
      <c r="AD41200" s="77"/>
    </row>
    <row r="41201" spans="16:30" ht="4.5" customHeight="1" x14ac:dyDescent="0.2">
      <c r="P41201" s="75"/>
      <c r="Q41201" s="75"/>
      <c r="W41201" s="75"/>
      <c r="AD41201" s="77"/>
    </row>
    <row r="41202" spans="16:30" ht="4.5" customHeight="1" x14ac:dyDescent="0.2">
      <c r="P41202" s="75"/>
      <c r="Q41202" s="75"/>
      <c r="W41202" s="75"/>
      <c r="AD41202" s="77"/>
    </row>
    <row r="41203" spans="16:30" ht="4.5" customHeight="1" x14ac:dyDescent="0.2">
      <c r="P41203" s="75"/>
      <c r="Q41203" s="75"/>
      <c r="W41203" s="75"/>
      <c r="AD41203" s="77"/>
    </row>
    <row r="41204" spans="16:30" ht="4.5" customHeight="1" x14ac:dyDescent="0.2">
      <c r="P41204" s="75"/>
      <c r="Q41204" s="75"/>
      <c r="W41204" s="75"/>
      <c r="AD41204" s="77"/>
    </row>
    <row r="41205" spans="16:30" ht="4.5" customHeight="1" x14ac:dyDescent="0.2">
      <c r="P41205" s="75"/>
      <c r="Q41205" s="75"/>
      <c r="W41205" s="75"/>
      <c r="AD41205" s="77"/>
    </row>
    <row r="41206" spans="16:30" ht="4.5" customHeight="1" x14ac:dyDescent="0.2">
      <c r="P41206" s="75"/>
      <c r="Q41206" s="75"/>
      <c r="W41206" s="75"/>
      <c r="AD41206" s="77"/>
    </row>
    <row r="41207" spans="16:30" ht="4.5" customHeight="1" x14ac:dyDescent="0.2">
      <c r="P41207" s="75"/>
      <c r="Q41207" s="75"/>
      <c r="W41207" s="75"/>
      <c r="AD41207" s="77"/>
    </row>
    <row r="41208" spans="16:30" ht="4.5" customHeight="1" x14ac:dyDescent="0.2">
      <c r="P41208" s="75"/>
      <c r="Q41208" s="75"/>
      <c r="W41208" s="75"/>
      <c r="AD41208" s="77"/>
    </row>
    <row r="41209" spans="16:30" ht="4.5" customHeight="1" x14ac:dyDescent="0.2">
      <c r="P41209" s="75"/>
      <c r="Q41209" s="75"/>
      <c r="W41209" s="75"/>
      <c r="AD41209" s="77"/>
    </row>
    <row r="41210" spans="16:30" ht="4.5" customHeight="1" x14ac:dyDescent="0.2">
      <c r="P41210" s="75"/>
      <c r="Q41210" s="75"/>
      <c r="W41210" s="75"/>
      <c r="AD41210" s="77"/>
    </row>
    <row r="41211" spans="16:30" ht="4.5" customHeight="1" x14ac:dyDescent="0.2">
      <c r="P41211" s="75"/>
      <c r="Q41211" s="75"/>
      <c r="W41211" s="75"/>
      <c r="AD41211" s="77"/>
    </row>
    <row r="41212" spans="16:30" ht="4.5" customHeight="1" x14ac:dyDescent="0.2">
      <c r="P41212" s="75"/>
      <c r="Q41212" s="75"/>
      <c r="W41212" s="75"/>
      <c r="AD41212" s="77"/>
    </row>
    <row r="41213" spans="16:30" ht="4.5" customHeight="1" x14ac:dyDescent="0.2">
      <c r="P41213" s="75"/>
      <c r="Q41213" s="75"/>
      <c r="W41213" s="75"/>
      <c r="AD41213" s="77"/>
    </row>
    <row r="41214" spans="16:30" ht="4.5" customHeight="1" x14ac:dyDescent="0.2">
      <c r="P41214" s="75"/>
      <c r="Q41214" s="75"/>
      <c r="W41214" s="75"/>
      <c r="AD41214" s="77"/>
    </row>
    <row r="41215" spans="16:30" ht="4.5" customHeight="1" x14ac:dyDescent="0.2">
      <c r="P41215" s="75"/>
      <c r="Q41215" s="75"/>
      <c r="W41215" s="75"/>
      <c r="AD41215" s="77"/>
    </row>
    <row r="41216" spans="16:30" ht="4.5" customHeight="1" x14ac:dyDescent="0.2">
      <c r="P41216" s="75"/>
      <c r="Q41216" s="75"/>
      <c r="W41216" s="75"/>
      <c r="AD41216" s="77"/>
    </row>
    <row r="41217" spans="16:30" ht="4.5" customHeight="1" x14ac:dyDescent="0.2">
      <c r="P41217" s="75"/>
      <c r="Q41217" s="75"/>
      <c r="W41217" s="75"/>
      <c r="AD41217" s="77"/>
    </row>
    <row r="41218" spans="16:30" ht="4.5" customHeight="1" x14ac:dyDescent="0.2">
      <c r="P41218" s="75"/>
      <c r="Q41218" s="75"/>
      <c r="W41218" s="75"/>
      <c r="AD41218" s="77"/>
    </row>
    <row r="41219" spans="16:30" ht="4.5" customHeight="1" x14ac:dyDescent="0.2">
      <c r="P41219" s="75"/>
      <c r="Q41219" s="75"/>
      <c r="W41219" s="75"/>
      <c r="AD41219" s="77"/>
    </row>
    <row r="41220" spans="16:30" ht="4.5" customHeight="1" x14ac:dyDescent="0.2">
      <c r="P41220" s="75"/>
      <c r="Q41220" s="75"/>
      <c r="W41220" s="75"/>
      <c r="AD41220" s="77"/>
    </row>
    <row r="41221" spans="16:30" ht="4.5" customHeight="1" x14ac:dyDescent="0.2">
      <c r="P41221" s="75"/>
      <c r="Q41221" s="75"/>
      <c r="W41221" s="75"/>
      <c r="AD41221" s="77"/>
    </row>
    <row r="41222" spans="16:30" ht="4.5" customHeight="1" x14ac:dyDescent="0.2">
      <c r="P41222" s="75"/>
      <c r="Q41222" s="75"/>
      <c r="W41222" s="75"/>
      <c r="AD41222" s="77"/>
    </row>
    <row r="41223" spans="16:30" ht="4.5" customHeight="1" x14ac:dyDescent="0.2">
      <c r="P41223" s="75"/>
      <c r="Q41223" s="75"/>
      <c r="W41223" s="75"/>
      <c r="AD41223" s="77"/>
    </row>
    <row r="41224" spans="16:30" ht="4.5" customHeight="1" x14ac:dyDescent="0.2">
      <c r="P41224" s="75"/>
      <c r="Q41224" s="75"/>
      <c r="W41224" s="75"/>
      <c r="AD41224" s="77"/>
    </row>
    <row r="41225" spans="16:30" ht="4.5" customHeight="1" x14ac:dyDescent="0.2">
      <c r="P41225" s="75"/>
      <c r="Q41225" s="75"/>
      <c r="W41225" s="75"/>
      <c r="AD41225" s="77"/>
    </row>
    <row r="41226" spans="16:30" ht="4.5" customHeight="1" x14ac:dyDescent="0.2">
      <c r="P41226" s="75"/>
      <c r="Q41226" s="75"/>
      <c r="W41226" s="75"/>
      <c r="AD41226" s="77"/>
    </row>
    <row r="41227" spans="16:30" ht="4.5" customHeight="1" x14ac:dyDescent="0.2">
      <c r="P41227" s="75"/>
      <c r="Q41227" s="75"/>
      <c r="W41227" s="75"/>
      <c r="AD41227" s="77"/>
    </row>
    <row r="41228" spans="16:30" ht="4.5" customHeight="1" x14ac:dyDescent="0.2">
      <c r="P41228" s="75"/>
      <c r="Q41228" s="75"/>
      <c r="W41228" s="75"/>
      <c r="AD41228" s="77"/>
    </row>
    <row r="41229" spans="16:30" ht="4.5" customHeight="1" x14ac:dyDescent="0.2">
      <c r="P41229" s="75"/>
      <c r="Q41229" s="75"/>
      <c r="W41229" s="75"/>
      <c r="AD41229" s="77"/>
    </row>
    <row r="41230" spans="16:30" ht="4.5" customHeight="1" x14ac:dyDescent="0.2">
      <c r="P41230" s="75"/>
      <c r="Q41230" s="75"/>
      <c r="W41230" s="75"/>
      <c r="AD41230" s="77"/>
    </row>
    <row r="41231" spans="16:30" ht="4.5" customHeight="1" x14ac:dyDescent="0.2">
      <c r="P41231" s="75"/>
      <c r="Q41231" s="75"/>
      <c r="W41231" s="75"/>
      <c r="AD41231" s="77"/>
    </row>
    <row r="41232" spans="16:30" ht="4.5" customHeight="1" x14ac:dyDescent="0.2">
      <c r="P41232" s="75"/>
      <c r="Q41232" s="75"/>
      <c r="W41232" s="75"/>
      <c r="AD41232" s="77"/>
    </row>
    <row r="41233" spans="16:30" ht="4.5" customHeight="1" x14ac:dyDescent="0.2">
      <c r="P41233" s="75"/>
      <c r="Q41233" s="75"/>
      <c r="W41233" s="75"/>
      <c r="AD41233" s="77"/>
    </row>
    <row r="41234" spans="16:30" ht="4.5" customHeight="1" x14ac:dyDescent="0.2">
      <c r="P41234" s="75"/>
      <c r="Q41234" s="75"/>
      <c r="W41234" s="75"/>
      <c r="AD41234" s="77"/>
    </row>
    <row r="41235" spans="16:30" ht="4.5" customHeight="1" x14ac:dyDescent="0.2">
      <c r="P41235" s="75"/>
      <c r="Q41235" s="75"/>
      <c r="W41235" s="75"/>
      <c r="AD41235" s="77"/>
    </row>
    <row r="41236" spans="16:30" ht="4.5" customHeight="1" x14ac:dyDescent="0.2">
      <c r="P41236" s="75"/>
      <c r="Q41236" s="75"/>
      <c r="W41236" s="75"/>
      <c r="AD41236" s="77"/>
    </row>
    <row r="41237" spans="16:30" ht="4.5" customHeight="1" x14ac:dyDescent="0.2">
      <c r="P41237" s="75"/>
      <c r="Q41237" s="75"/>
      <c r="W41237" s="75"/>
      <c r="AD41237" s="77"/>
    </row>
    <row r="41238" spans="16:30" ht="4.5" customHeight="1" x14ac:dyDescent="0.2">
      <c r="P41238" s="75"/>
      <c r="Q41238" s="75"/>
      <c r="W41238" s="75"/>
      <c r="AD41238" s="77"/>
    </row>
    <row r="41239" spans="16:30" ht="4.5" customHeight="1" x14ac:dyDescent="0.2">
      <c r="P41239" s="75"/>
      <c r="Q41239" s="75"/>
      <c r="W41239" s="75"/>
      <c r="AD41239" s="77"/>
    </row>
    <row r="41240" spans="16:30" ht="4.5" customHeight="1" x14ac:dyDescent="0.2">
      <c r="P41240" s="75"/>
      <c r="Q41240" s="75"/>
      <c r="W41240" s="75"/>
      <c r="AD41240" s="77"/>
    </row>
    <row r="41241" spans="16:30" ht="4.5" customHeight="1" x14ac:dyDescent="0.2">
      <c r="P41241" s="75"/>
      <c r="Q41241" s="75"/>
      <c r="W41241" s="75"/>
      <c r="AD41241" s="77"/>
    </row>
    <row r="41242" spans="16:30" ht="4.5" customHeight="1" x14ac:dyDescent="0.2">
      <c r="P41242" s="75"/>
      <c r="Q41242" s="75"/>
      <c r="W41242" s="75"/>
      <c r="AD41242" s="77"/>
    </row>
    <row r="41243" spans="16:30" ht="4.5" customHeight="1" x14ac:dyDescent="0.2">
      <c r="P41243" s="75"/>
      <c r="Q41243" s="75"/>
      <c r="W41243" s="75"/>
      <c r="AD41243" s="77"/>
    </row>
    <row r="41244" spans="16:30" ht="4.5" customHeight="1" x14ac:dyDescent="0.2">
      <c r="P41244" s="75"/>
      <c r="Q41244" s="75"/>
      <c r="W41244" s="75"/>
      <c r="AD41244" s="77"/>
    </row>
    <row r="41245" spans="16:30" ht="4.5" customHeight="1" x14ac:dyDescent="0.2">
      <c r="P41245" s="75"/>
      <c r="Q41245" s="75"/>
      <c r="W41245" s="75"/>
      <c r="AD41245" s="77"/>
    </row>
    <row r="41246" spans="16:30" ht="4.5" customHeight="1" x14ac:dyDescent="0.2">
      <c r="P41246" s="75"/>
      <c r="Q41246" s="75"/>
      <c r="W41246" s="75"/>
      <c r="AD41246" s="77"/>
    </row>
    <row r="41247" spans="16:30" ht="4.5" customHeight="1" x14ac:dyDescent="0.2">
      <c r="P41247" s="75"/>
      <c r="Q41247" s="75"/>
      <c r="W41247" s="75"/>
      <c r="AD41247" s="77"/>
    </row>
    <row r="41248" spans="16:30" ht="4.5" customHeight="1" x14ac:dyDescent="0.2">
      <c r="P41248" s="75"/>
      <c r="Q41248" s="75"/>
      <c r="W41248" s="75"/>
      <c r="AD41248" s="77"/>
    </row>
    <row r="41249" spans="16:30" ht="4.5" customHeight="1" x14ac:dyDescent="0.2">
      <c r="P41249" s="75"/>
      <c r="Q41249" s="75"/>
      <c r="W41249" s="75"/>
      <c r="AD41249" s="77"/>
    </row>
    <row r="41250" spans="16:30" ht="4.5" customHeight="1" x14ac:dyDescent="0.2">
      <c r="P41250" s="75"/>
      <c r="Q41250" s="75"/>
      <c r="W41250" s="75"/>
      <c r="AD41250" s="77"/>
    </row>
    <row r="41251" spans="16:30" ht="4.5" customHeight="1" x14ac:dyDescent="0.2">
      <c r="P41251" s="75"/>
      <c r="Q41251" s="75"/>
      <c r="W41251" s="75"/>
      <c r="AD41251" s="77"/>
    </row>
    <row r="41252" spans="16:30" ht="4.5" customHeight="1" x14ac:dyDescent="0.2">
      <c r="P41252" s="75"/>
      <c r="Q41252" s="75"/>
      <c r="W41252" s="75"/>
      <c r="AD41252" s="77"/>
    </row>
    <row r="41253" spans="16:30" ht="4.5" customHeight="1" x14ac:dyDescent="0.2">
      <c r="P41253" s="75"/>
      <c r="Q41253" s="75"/>
      <c r="W41253" s="75"/>
      <c r="AD41253" s="77"/>
    </row>
    <row r="41254" spans="16:30" ht="4.5" customHeight="1" x14ac:dyDescent="0.2">
      <c r="P41254" s="75"/>
      <c r="Q41254" s="75"/>
      <c r="W41254" s="75"/>
      <c r="AD41254" s="77"/>
    </row>
    <row r="41255" spans="16:30" ht="4.5" customHeight="1" x14ac:dyDescent="0.2">
      <c r="P41255" s="75"/>
      <c r="Q41255" s="75"/>
      <c r="W41255" s="75"/>
      <c r="AD41255" s="77"/>
    </row>
    <row r="41256" spans="16:30" ht="4.5" customHeight="1" x14ac:dyDescent="0.2">
      <c r="P41256" s="75"/>
      <c r="Q41256" s="75"/>
      <c r="W41256" s="75"/>
      <c r="AD41256" s="77"/>
    </row>
    <row r="41257" spans="16:30" ht="4.5" customHeight="1" x14ac:dyDescent="0.2">
      <c r="P41257" s="75"/>
      <c r="Q41257" s="75"/>
      <c r="W41257" s="75"/>
      <c r="AD41257" s="77"/>
    </row>
    <row r="41258" spans="16:30" ht="4.5" customHeight="1" x14ac:dyDescent="0.2">
      <c r="P41258" s="75"/>
      <c r="Q41258" s="75"/>
      <c r="W41258" s="75"/>
      <c r="AD41258" s="77"/>
    </row>
    <row r="41259" spans="16:30" ht="4.5" customHeight="1" x14ac:dyDescent="0.2">
      <c r="P41259" s="75"/>
      <c r="Q41259" s="75"/>
      <c r="W41259" s="75"/>
      <c r="AD41259" s="77"/>
    </row>
    <row r="41260" spans="16:30" ht="4.5" customHeight="1" x14ac:dyDescent="0.2">
      <c r="P41260" s="75"/>
      <c r="Q41260" s="75"/>
      <c r="W41260" s="75"/>
      <c r="AD41260" s="77"/>
    </row>
    <row r="41261" spans="16:30" ht="4.5" customHeight="1" x14ac:dyDescent="0.2">
      <c r="P41261" s="75"/>
      <c r="Q41261" s="75"/>
      <c r="W41261" s="75"/>
      <c r="AD41261" s="77"/>
    </row>
    <row r="41262" spans="16:30" ht="4.5" customHeight="1" x14ac:dyDescent="0.2">
      <c r="P41262" s="75"/>
      <c r="Q41262" s="75"/>
      <c r="W41262" s="75"/>
      <c r="AD41262" s="77"/>
    </row>
    <row r="41263" spans="16:30" ht="4.5" customHeight="1" x14ac:dyDescent="0.2">
      <c r="P41263" s="75"/>
      <c r="Q41263" s="75"/>
      <c r="W41263" s="75"/>
      <c r="AD41263" s="77"/>
    </row>
    <row r="41264" spans="16:30" ht="4.5" customHeight="1" x14ac:dyDescent="0.2">
      <c r="P41264" s="75"/>
      <c r="Q41264" s="75"/>
      <c r="W41264" s="75"/>
      <c r="AD41264" s="77"/>
    </row>
    <row r="41265" spans="16:30" ht="4.5" customHeight="1" x14ac:dyDescent="0.2">
      <c r="P41265" s="75"/>
      <c r="Q41265" s="75"/>
      <c r="W41265" s="75"/>
      <c r="AD41265" s="77"/>
    </row>
    <row r="41266" spans="16:30" ht="4.5" customHeight="1" x14ac:dyDescent="0.2">
      <c r="P41266" s="75"/>
      <c r="Q41266" s="75"/>
      <c r="W41266" s="75"/>
      <c r="AD41266" s="77"/>
    </row>
    <row r="41267" spans="16:30" ht="4.5" customHeight="1" x14ac:dyDescent="0.2">
      <c r="P41267" s="75"/>
      <c r="Q41267" s="75"/>
      <c r="W41267" s="75"/>
      <c r="AD41267" s="77"/>
    </row>
    <row r="41268" spans="16:30" ht="4.5" customHeight="1" x14ac:dyDescent="0.2">
      <c r="P41268" s="75"/>
      <c r="Q41268" s="75"/>
      <c r="W41268" s="75"/>
      <c r="AD41268" s="77"/>
    </row>
    <row r="41269" spans="16:30" ht="4.5" customHeight="1" x14ac:dyDescent="0.2">
      <c r="P41269" s="75"/>
      <c r="Q41269" s="75"/>
      <c r="W41269" s="75"/>
      <c r="AD41269" s="77"/>
    </row>
    <row r="41270" spans="16:30" ht="4.5" customHeight="1" x14ac:dyDescent="0.2">
      <c r="P41270" s="75"/>
      <c r="Q41270" s="75"/>
      <c r="W41270" s="75"/>
      <c r="AD41270" s="77"/>
    </row>
    <row r="41271" spans="16:30" ht="4.5" customHeight="1" x14ac:dyDescent="0.2">
      <c r="P41271" s="75"/>
      <c r="Q41271" s="75"/>
      <c r="W41271" s="75"/>
      <c r="AD41271" s="77"/>
    </row>
    <row r="41272" spans="16:30" ht="4.5" customHeight="1" x14ac:dyDescent="0.2">
      <c r="P41272" s="75"/>
      <c r="Q41272" s="75"/>
      <c r="W41272" s="75"/>
      <c r="AD41272" s="77"/>
    </row>
    <row r="41273" spans="16:30" ht="4.5" customHeight="1" x14ac:dyDescent="0.2">
      <c r="P41273" s="75"/>
      <c r="Q41273" s="75"/>
      <c r="W41273" s="75"/>
      <c r="AD41273" s="77"/>
    </row>
    <row r="41274" spans="16:30" ht="4.5" customHeight="1" x14ac:dyDescent="0.2">
      <c r="P41274" s="75"/>
      <c r="Q41274" s="75"/>
      <c r="W41274" s="75"/>
      <c r="AD41274" s="77"/>
    </row>
    <row r="41275" spans="16:30" ht="4.5" customHeight="1" x14ac:dyDescent="0.2">
      <c r="P41275" s="75"/>
      <c r="Q41275" s="75"/>
      <c r="W41275" s="75"/>
      <c r="AD41275" s="77"/>
    </row>
    <row r="41276" spans="16:30" ht="4.5" customHeight="1" x14ac:dyDescent="0.2">
      <c r="P41276" s="75"/>
      <c r="Q41276" s="75"/>
      <c r="W41276" s="75"/>
      <c r="AD41276" s="77"/>
    </row>
    <row r="41277" spans="16:30" ht="4.5" customHeight="1" x14ac:dyDescent="0.2">
      <c r="P41277" s="75"/>
      <c r="Q41277" s="75"/>
      <c r="W41277" s="75"/>
      <c r="AD41277" s="77"/>
    </row>
    <row r="41278" spans="16:30" ht="4.5" customHeight="1" x14ac:dyDescent="0.2">
      <c r="P41278" s="75"/>
      <c r="Q41278" s="75"/>
      <c r="W41278" s="75"/>
      <c r="AD41278" s="77"/>
    </row>
    <row r="41279" spans="16:30" ht="4.5" customHeight="1" x14ac:dyDescent="0.2">
      <c r="P41279" s="75"/>
      <c r="Q41279" s="75"/>
      <c r="W41279" s="75"/>
      <c r="AD41279" s="77"/>
    </row>
    <row r="41280" spans="16:30" ht="4.5" customHeight="1" x14ac:dyDescent="0.2">
      <c r="P41280" s="75"/>
      <c r="Q41280" s="75"/>
      <c r="W41280" s="75"/>
      <c r="AD41280" s="77"/>
    </row>
    <row r="41281" spans="16:30" ht="4.5" customHeight="1" x14ac:dyDescent="0.2">
      <c r="P41281" s="75"/>
      <c r="Q41281" s="75"/>
      <c r="W41281" s="75"/>
      <c r="AD41281" s="77"/>
    </row>
    <row r="41282" spans="16:30" ht="4.5" customHeight="1" x14ac:dyDescent="0.2">
      <c r="P41282" s="75"/>
      <c r="Q41282" s="75"/>
      <c r="W41282" s="75"/>
      <c r="AD41282" s="77"/>
    </row>
    <row r="41283" spans="16:30" ht="4.5" customHeight="1" x14ac:dyDescent="0.2">
      <c r="P41283" s="75"/>
      <c r="Q41283" s="75"/>
      <c r="W41283" s="75"/>
      <c r="AD41283" s="77"/>
    </row>
    <row r="41284" spans="16:30" ht="4.5" customHeight="1" x14ac:dyDescent="0.2">
      <c r="P41284" s="75"/>
      <c r="Q41284" s="75"/>
      <c r="W41284" s="75"/>
      <c r="AD41284" s="77"/>
    </row>
    <row r="41285" spans="16:30" ht="4.5" customHeight="1" x14ac:dyDescent="0.2">
      <c r="P41285" s="75"/>
      <c r="Q41285" s="75"/>
      <c r="W41285" s="75"/>
      <c r="AD41285" s="77"/>
    </row>
    <row r="41286" spans="16:30" ht="4.5" customHeight="1" x14ac:dyDescent="0.2">
      <c r="P41286" s="75"/>
      <c r="Q41286" s="75"/>
      <c r="W41286" s="75"/>
      <c r="AD41286" s="77"/>
    </row>
    <row r="41287" spans="16:30" ht="4.5" customHeight="1" x14ac:dyDescent="0.2">
      <c r="P41287" s="75"/>
      <c r="Q41287" s="75"/>
      <c r="W41287" s="75"/>
      <c r="AD41287" s="77"/>
    </row>
    <row r="41288" spans="16:30" ht="4.5" customHeight="1" x14ac:dyDescent="0.2">
      <c r="P41288" s="75"/>
      <c r="Q41288" s="75"/>
      <c r="W41288" s="75"/>
      <c r="AD41288" s="77"/>
    </row>
    <row r="41289" spans="16:30" ht="4.5" customHeight="1" x14ac:dyDescent="0.2">
      <c r="P41289" s="75"/>
      <c r="Q41289" s="75"/>
      <c r="W41289" s="75"/>
      <c r="AD41289" s="77"/>
    </row>
    <row r="41290" spans="16:30" ht="4.5" customHeight="1" x14ac:dyDescent="0.2">
      <c r="P41290" s="75"/>
      <c r="Q41290" s="75"/>
      <c r="W41290" s="75"/>
      <c r="AD41290" s="77"/>
    </row>
    <row r="41291" spans="16:30" ht="4.5" customHeight="1" x14ac:dyDescent="0.2">
      <c r="P41291" s="75"/>
      <c r="Q41291" s="75"/>
      <c r="W41291" s="75"/>
      <c r="AD41291" s="77"/>
    </row>
    <row r="41292" spans="16:30" ht="4.5" customHeight="1" x14ac:dyDescent="0.2">
      <c r="P41292" s="75"/>
      <c r="Q41292" s="75"/>
      <c r="W41292" s="75"/>
      <c r="AD41292" s="77"/>
    </row>
    <row r="41293" spans="16:30" ht="4.5" customHeight="1" x14ac:dyDescent="0.2">
      <c r="P41293" s="75"/>
      <c r="Q41293" s="75"/>
      <c r="W41293" s="75"/>
      <c r="AD41293" s="77"/>
    </row>
    <row r="41294" spans="16:30" ht="4.5" customHeight="1" x14ac:dyDescent="0.2">
      <c r="P41294" s="75"/>
      <c r="Q41294" s="75"/>
      <c r="W41294" s="75"/>
      <c r="AD41294" s="77"/>
    </row>
    <row r="41295" spans="16:30" ht="4.5" customHeight="1" x14ac:dyDescent="0.2">
      <c r="P41295" s="75"/>
      <c r="Q41295" s="75"/>
      <c r="W41295" s="75"/>
      <c r="AD41295" s="77"/>
    </row>
    <row r="41296" spans="16:30" ht="4.5" customHeight="1" x14ac:dyDescent="0.2">
      <c r="P41296" s="75"/>
      <c r="Q41296" s="75"/>
      <c r="W41296" s="75"/>
      <c r="AD41296" s="77"/>
    </row>
    <row r="41297" spans="16:30" ht="4.5" customHeight="1" x14ac:dyDescent="0.2">
      <c r="P41297" s="75"/>
      <c r="Q41297" s="75"/>
      <c r="W41297" s="75"/>
      <c r="AD41297" s="77"/>
    </row>
    <row r="41298" spans="16:30" ht="4.5" customHeight="1" x14ac:dyDescent="0.2">
      <c r="P41298" s="75"/>
      <c r="Q41298" s="75"/>
      <c r="W41298" s="75"/>
      <c r="AD41298" s="77"/>
    </row>
    <row r="41299" spans="16:30" ht="4.5" customHeight="1" x14ac:dyDescent="0.2">
      <c r="P41299" s="75"/>
      <c r="Q41299" s="75"/>
      <c r="W41299" s="75"/>
      <c r="AD41299" s="77"/>
    </row>
    <row r="41300" spans="16:30" ht="4.5" customHeight="1" x14ac:dyDescent="0.2">
      <c r="P41300" s="75"/>
      <c r="Q41300" s="75"/>
      <c r="W41300" s="75"/>
      <c r="AD41300" s="77"/>
    </row>
    <row r="41301" spans="16:30" ht="4.5" customHeight="1" x14ac:dyDescent="0.2">
      <c r="P41301" s="75"/>
      <c r="Q41301" s="75"/>
      <c r="W41301" s="75"/>
      <c r="AD41301" s="77"/>
    </row>
    <row r="41302" spans="16:30" ht="4.5" customHeight="1" x14ac:dyDescent="0.2">
      <c r="P41302" s="75"/>
      <c r="Q41302" s="75"/>
      <c r="W41302" s="75"/>
      <c r="AD41302" s="77"/>
    </row>
    <row r="41303" spans="16:30" ht="4.5" customHeight="1" x14ac:dyDescent="0.2">
      <c r="P41303" s="75"/>
      <c r="Q41303" s="75"/>
      <c r="W41303" s="75"/>
      <c r="AD41303" s="77"/>
    </row>
    <row r="41304" spans="16:30" ht="4.5" customHeight="1" x14ac:dyDescent="0.2">
      <c r="P41304" s="75"/>
      <c r="Q41304" s="75"/>
      <c r="W41304" s="75"/>
      <c r="AD41304" s="77"/>
    </row>
    <row r="41305" spans="16:30" ht="4.5" customHeight="1" x14ac:dyDescent="0.2">
      <c r="P41305" s="75"/>
      <c r="Q41305" s="75"/>
      <c r="W41305" s="75"/>
      <c r="AD41305" s="77"/>
    </row>
    <row r="41306" spans="16:30" ht="4.5" customHeight="1" x14ac:dyDescent="0.2">
      <c r="P41306" s="75"/>
      <c r="Q41306" s="75"/>
      <c r="W41306" s="75"/>
      <c r="AD41306" s="77"/>
    </row>
    <row r="41307" spans="16:30" ht="4.5" customHeight="1" x14ac:dyDescent="0.2">
      <c r="P41307" s="75"/>
      <c r="Q41307" s="75"/>
      <c r="W41307" s="75"/>
      <c r="AD41307" s="77"/>
    </row>
    <row r="41308" spans="16:30" ht="4.5" customHeight="1" x14ac:dyDescent="0.2">
      <c r="P41308" s="75"/>
      <c r="Q41308" s="75"/>
      <c r="W41308" s="75"/>
      <c r="AD41308" s="77"/>
    </row>
    <row r="41309" spans="16:30" ht="4.5" customHeight="1" x14ac:dyDescent="0.2">
      <c r="P41309" s="75"/>
      <c r="Q41309" s="75"/>
      <c r="W41309" s="75"/>
      <c r="AD41309" s="77"/>
    </row>
    <row r="41310" spans="16:30" ht="4.5" customHeight="1" x14ac:dyDescent="0.2">
      <c r="P41310" s="75"/>
      <c r="Q41310" s="75"/>
      <c r="W41310" s="75"/>
      <c r="AD41310" s="77"/>
    </row>
    <row r="41311" spans="16:30" ht="4.5" customHeight="1" x14ac:dyDescent="0.2">
      <c r="P41311" s="75"/>
      <c r="Q41311" s="75"/>
      <c r="W41311" s="75"/>
      <c r="AD41311" s="77"/>
    </row>
    <row r="41312" spans="16:30" ht="4.5" customHeight="1" x14ac:dyDescent="0.2">
      <c r="P41312" s="75"/>
      <c r="Q41312" s="75"/>
      <c r="W41312" s="75"/>
      <c r="AD41312" s="77"/>
    </row>
    <row r="41313" spans="16:30" ht="4.5" customHeight="1" x14ac:dyDescent="0.2">
      <c r="P41313" s="75"/>
      <c r="Q41313" s="75"/>
      <c r="W41313" s="75"/>
      <c r="AD41313" s="77"/>
    </row>
    <row r="41314" spans="16:30" ht="4.5" customHeight="1" x14ac:dyDescent="0.2">
      <c r="P41314" s="75"/>
      <c r="Q41314" s="75"/>
      <c r="W41314" s="75"/>
      <c r="AD41314" s="77"/>
    </row>
    <row r="41315" spans="16:30" ht="4.5" customHeight="1" x14ac:dyDescent="0.2">
      <c r="P41315" s="75"/>
      <c r="Q41315" s="75"/>
      <c r="W41315" s="75"/>
      <c r="AD41315" s="77"/>
    </row>
    <row r="41316" spans="16:30" ht="4.5" customHeight="1" x14ac:dyDescent="0.2">
      <c r="P41316" s="75"/>
      <c r="Q41316" s="75"/>
      <c r="W41316" s="75"/>
      <c r="AD41316" s="77"/>
    </row>
    <row r="41317" spans="16:30" ht="4.5" customHeight="1" x14ac:dyDescent="0.2">
      <c r="P41317" s="75"/>
      <c r="Q41317" s="75"/>
      <c r="W41317" s="75"/>
      <c r="AD41317" s="77"/>
    </row>
    <row r="41318" spans="16:30" ht="4.5" customHeight="1" x14ac:dyDescent="0.2">
      <c r="P41318" s="75"/>
      <c r="Q41318" s="75"/>
      <c r="W41318" s="75"/>
      <c r="AD41318" s="77"/>
    </row>
    <row r="41319" spans="16:30" ht="4.5" customHeight="1" x14ac:dyDescent="0.2">
      <c r="P41319" s="75"/>
      <c r="Q41319" s="75"/>
      <c r="W41319" s="75"/>
      <c r="AD41319" s="77"/>
    </row>
    <row r="41320" spans="16:30" ht="4.5" customHeight="1" x14ac:dyDescent="0.2">
      <c r="P41320" s="75"/>
      <c r="Q41320" s="75"/>
      <c r="W41320" s="75"/>
      <c r="AD41320" s="77"/>
    </row>
    <row r="41321" spans="16:30" ht="4.5" customHeight="1" x14ac:dyDescent="0.2">
      <c r="P41321" s="75"/>
      <c r="Q41321" s="75"/>
      <c r="W41321" s="75"/>
      <c r="AD41321" s="77"/>
    </row>
    <row r="41322" spans="16:30" ht="4.5" customHeight="1" x14ac:dyDescent="0.2">
      <c r="P41322" s="75"/>
      <c r="Q41322" s="75"/>
      <c r="W41322" s="75"/>
      <c r="AD41322" s="77"/>
    </row>
    <row r="41323" spans="16:30" ht="4.5" customHeight="1" x14ac:dyDescent="0.2">
      <c r="P41323" s="75"/>
      <c r="Q41323" s="75"/>
      <c r="W41323" s="75"/>
      <c r="AD41323" s="77"/>
    </row>
    <row r="41324" spans="16:30" ht="4.5" customHeight="1" x14ac:dyDescent="0.2">
      <c r="P41324" s="75"/>
      <c r="Q41324" s="75"/>
      <c r="W41324" s="75"/>
      <c r="AD41324" s="77"/>
    </row>
    <row r="41325" spans="16:30" ht="4.5" customHeight="1" x14ac:dyDescent="0.2">
      <c r="P41325" s="75"/>
      <c r="Q41325" s="75"/>
      <c r="W41325" s="75"/>
      <c r="AD41325" s="77"/>
    </row>
    <row r="41326" spans="16:30" ht="4.5" customHeight="1" x14ac:dyDescent="0.2">
      <c r="P41326" s="75"/>
      <c r="Q41326" s="75"/>
      <c r="W41326" s="75"/>
      <c r="AD41326" s="77"/>
    </row>
    <row r="41327" spans="16:30" ht="4.5" customHeight="1" x14ac:dyDescent="0.2">
      <c r="P41327" s="75"/>
      <c r="Q41327" s="75"/>
      <c r="W41327" s="75"/>
      <c r="AD41327" s="77"/>
    </row>
    <row r="41328" spans="16:30" ht="4.5" customHeight="1" x14ac:dyDescent="0.2">
      <c r="P41328" s="75"/>
      <c r="Q41328" s="75"/>
      <c r="W41328" s="75"/>
      <c r="AD41328" s="77"/>
    </row>
    <row r="41329" spans="16:30" ht="4.5" customHeight="1" x14ac:dyDescent="0.2">
      <c r="P41329" s="75"/>
      <c r="Q41329" s="75"/>
      <c r="W41329" s="75"/>
      <c r="AD41329" s="77"/>
    </row>
    <row r="41330" spans="16:30" ht="4.5" customHeight="1" x14ac:dyDescent="0.2">
      <c r="P41330" s="75"/>
      <c r="Q41330" s="75"/>
      <c r="W41330" s="75"/>
      <c r="AD41330" s="77"/>
    </row>
    <row r="41331" spans="16:30" ht="4.5" customHeight="1" x14ac:dyDescent="0.2">
      <c r="P41331" s="75"/>
      <c r="Q41331" s="75"/>
      <c r="W41331" s="75"/>
      <c r="AD41331" s="77"/>
    </row>
    <row r="41332" spans="16:30" ht="4.5" customHeight="1" x14ac:dyDescent="0.2">
      <c r="P41332" s="75"/>
      <c r="Q41332" s="75"/>
      <c r="W41332" s="75"/>
      <c r="AD41332" s="77"/>
    </row>
    <row r="41333" spans="16:30" ht="4.5" customHeight="1" x14ac:dyDescent="0.2">
      <c r="P41333" s="75"/>
      <c r="Q41333" s="75"/>
      <c r="W41333" s="75"/>
      <c r="AD41333" s="77"/>
    </row>
    <row r="41334" spans="16:30" ht="4.5" customHeight="1" x14ac:dyDescent="0.2">
      <c r="P41334" s="75"/>
      <c r="Q41334" s="75"/>
      <c r="W41334" s="75"/>
      <c r="AD41334" s="77"/>
    </row>
    <row r="41335" spans="16:30" ht="4.5" customHeight="1" x14ac:dyDescent="0.2">
      <c r="P41335" s="75"/>
      <c r="Q41335" s="75"/>
      <c r="W41335" s="75"/>
      <c r="AD41335" s="77"/>
    </row>
    <row r="41336" spans="16:30" ht="4.5" customHeight="1" x14ac:dyDescent="0.2">
      <c r="P41336" s="75"/>
      <c r="Q41336" s="75"/>
      <c r="W41336" s="75"/>
      <c r="AD41336" s="77"/>
    </row>
    <row r="41337" spans="16:30" ht="4.5" customHeight="1" x14ac:dyDescent="0.2">
      <c r="P41337" s="75"/>
      <c r="Q41337" s="75"/>
      <c r="W41337" s="75"/>
      <c r="AD41337" s="77"/>
    </row>
    <row r="41338" spans="16:30" ht="4.5" customHeight="1" x14ac:dyDescent="0.2">
      <c r="P41338" s="75"/>
      <c r="Q41338" s="75"/>
      <c r="W41338" s="75"/>
      <c r="AD41338" s="77"/>
    </row>
    <row r="41339" spans="16:30" ht="4.5" customHeight="1" x14ac:dyDescent="0.2">
      <c r="P41339" s="75"/>
      <c r="Q41339" s="75"/>
      <c r="W41339" s="75"/>
      <c r="AD41339" s="77"/>
    </row>
    <row r="41340" spans="16:30" ht="4.5" customHeight="1" x14ac:dyDescent="0.2">
      <c r="P41340" s="75"/>
      <c r="Q41340" s="75"/>
      <c r="W41340" s="75"/>
      <c r="AD41340" s="77"/>
    </row>
    <row r="41341" spans="16:30" ht="4.5" customHeight="1" x14ac:dyDescent="0.2">
      <c r="P41341" s="75"/>
      <c r="Q41341" s="75"/>
      <c r="W41341" s="75"/>
      <c r="AD41341" s="77"/>
    </row>
    <row r="41342" spans="16:30" ht="4.5" customHeight="1" x14ac:dyDescent="0.2">
      <c r="P41342" s="75"/>
      <c r="Q41342" s="75"/>
      <c r="W41342" s="75"/>
      <c r="AD41342" s="77"/>
    </row>
    <row r="41343" spans="16:30" ht="4.5" customHeight="1" x14ac:dyDescent="0.2">
      <c r="P41343" s="75"/>
      <c r="Q41343" s="75"/>
      <c r="W41343" s="75"/>
      <c r="AD41343" s="77"/>
    </row>
    <row r="41344" spans="16:30" ht="4.5" customHeight="1" x14ac:dyDescent="0.2">
      <c r="P41344" s="75"/>
      <c r="Q41344" s="75"/>
      <c r="W41344" s="75"/>
      <c r="AD41344" s="77"/>
    </row>
    <row r="41345" spans="16:30" ht="4.5" customHeight="1" x14ac:dyDescent="0.2">
      <c r="P41345" s="75"/>
      <c r="Q41345" s="75"/>
      <c r="W41345" s="75"/>
      <c r="AD41345" s="77"/>
    </row>
    <row r="41346" spans="16:30" ht="4.5" customHeight="1" x14ac:dyDescent="0.2">
      <c r="P41346" s="75"/>
      <c r="Q41346" s="75"/>
      <c r="W41346" s="75"/>
      <c r="AD41346" s="77"/>
    </row>
    <row r="41347" spans="16:30" ht="4.5" customHeight="1" x14ac:dyDescent="0.2">
      <c r="P41347" s="75"/>
      <c r="Q41347" s="75"/>
      <c r="W41347" s="75"/>
      <c r="AD41347" s="77"/>
    </row>
    <row r="41348" spans="16:30" ht="4.5" customHeight="1" x14ac:dyDescent="0.2">
      <c r="P41348" s="75"/>
      <c r="Q41348" s="75"/>
      <c r="W41348" s="75"/>
      <c r="AD41348" s="77"/>
    </row>
    <row r="41349" spans="16:30" ht="4.5" customHeight="1" x14ac:dyDescent="0.2">
      <c r="P41349" s="75"/>
      <c r="Q41349" s="75"/>
      <c r="W41349" s="75"/>
      <c r="AD41349" s="77"/>
    </row>
    <row r="41350" spans="16:30" ht="4.5" customHeight="1" x14ac:dyDescent="0.2">
      <c r="P41350" s="75"/>
      <c r="Q41350" s="75"/>
      <c r="W41350" s="75"/>
      <c r="AD41350" s="77"/>
    </row>
    <row r="41351" spans="16:30" ht="4.5" customHeight="1" x14ac:dyDescent="0.2">
      <c r="P41351" s="75"/>
      <c r="Q41351" s="75"/>
      <c r="W41351" s="75"/>
      <c r="AD41351" s="77"/>
    </row>
    <row r="41352" spans="16:30" ht="4.5" customHeight="1" x14ac:dyDescent="0.2">
      <c r="P41352" s="75"/>
      <c r="Q41352" s="75"/>
      <c r="W41352" s="75"/>
      <c r="AD41352" s="77"/>
    </row>
    <row r="41353" spans="16:30" ht="4.5" customHeight="1" x14ac:dyDescent="0.2">
      <c r="P41353" s="75"/>
      <c r="Q41353" s="75"/>
      <c r="W41353" s="75"/>
      <c r="AD41353" s="77"/>
    </row>
    <row r="41354" spans="16:30" ht="4.5" customHeight="1" x14ac:dyDescent="0.2">
      <c r="P41354" s="75"/>
      <c r="Q41354" s="75"/>
      <c r="W41354" s="75"/>
      <c r="AD41354" s="77"/>
    </row>
    <row r="41355" spans="16:30" ht="4.5" customHeight="1" x14ac:dyDescent="0.2">
      <c r="P41355" s="75"/>
      <c r="Q41355" s="75"/>
      <c r="W41355" s="75"/>
      <c r="AD41355" s="77"/>
    </row>
    <row r="41356" spans="16:30" ht="4.5" customHeight="1" x14ac:dyDescent="0.2">
      <c r="P41356" s="75"/>
      <c r="Q41356" s="75"/>
      <c r="W41356" s="75"/>
      <c r="AD41356" s="77"/>
    </row>
    <row r="41357" spans="16:30" ht="4.5" customHeight="1" x14ac:dyDescent="0.2">
      <c r="P41357" s="75"/>
      <c r="Q41357" s="75"/>
      <c r="W41357" s="75"/>
      <c r="AD41357" s="77"/>
    </row>
    <row r="41358" spans="16:30" ht="4.5" customHeight="1" x14ac:dyDescent="0.2">
      <c r="P41358" s="75"/>
      <c r="Q41358" s="75"/>
      <c r="W41358" s="75"/>
      <c r="AD41358" s="77"/>
    </row>
    <row r="41359" spans="16:30" ht="4.5" customHeight="1" x14ac:dyDescent="0.2">
      <c r="P41359" s="75"/>
      <c r="Q41359" s="75"/>
      <c r="W41359" s="75"/>
      <c r="AD41359" s="77"/>
    </row>
    <row r="41360" spans="16:30" ht="4.5" customHeight="1" x14ac:dyDescent="0.2">
      <c r="P41360" s="75"/>
      <c r="Q41360" s="75"/>
      <c r="W41360" s="75"/>
      <c r="AD41360" s="77"/>
    </row>
    <row r="41361" spans="16:30" ht="4.5" customHeight="1" x14ac:dyDescent="0.2">
      <c r="P41361" s="75"/>
      <c r="Q41361" s="75"/>
      <c r="W41361" s="75"/>
      <c r="AD41361" s="77"/>
    </row>
    <row r="41362" spans="16:30" ht="4.5" customHeight="1" x14ac:dyDescent="0.2">
      <c r="P41362" s="75"/>
      <c r="Q41362" s="75"/>
      <c r="W41362" s="75"/>
      <c r="AD41362" s="77"/>
    </row>
    <row r="41363" spans="16:30" ht="4.5" customHeight="1" x14ac:dyDescent="0.2">
      <c r="P41363" s="75"/>
      <c r="Q41363" s="75"/>
      <c r="W41363" s="75"/>
      <c r="AD41363" s="77"/>
    </row>
    <row r="41364" spans="16:30" ht="4.5" customHeight="1" x14ac:dyDescent="0.2">
      <c r="P41364" s="75"/>
      <c r="Q41364" s="75"/>
      <c r="W41364" s="75"/>
      <c r="AD41364" s="77"/>
    </row>
    <row r="41365" spans="16:30" ht="4.5" customHeight="1" x14ac:dyDescent="0.2">
      <c r="P41365" s="75"/>
      <c r="Q41365" s="75"/>
      <c r="W41365" s="75"/>
      <c r="AD41365" s="77"/>
    </row>
    <row r="41366" spans="16:30" ht="4.5" customHeight="1" x14ac:dyDescent="0.2">
      <c r="P41366" s="75"/>
      <c r="Q41366" s="75"/>
      <c r="W41366" s="75"/>
      <c r="AD41366" s="77"/>
    </row>
    <row r="41367" spans="16:30" ht="4.5" customHeight="1" x14ac:dyDescent="0.2">
      <c r="P41367" s="75"/>
      <c r="Q41367" s="75"/>
      <c r="W41367" s="75"/>
      <c r="AD41367" s="77"/>
    </row>
    <row r="41368" spans="16:30" ht="4.5" customHeight="1" x14ac:dyDescent="0.2">
      <c r="P41368" s="75"/>
      <c r="Q41368" s="75"/>
      <c r="W41368" s="75"/>
      <c r="AD41368" s="77"/>
    </row>
    <row r="41369" spans="16:30" ht="4.5" customHeight="1" x14ac:dyDescent="0.2">
      <c r="P41369" s="75"/>
      <c r="Q41369" s="75"/>
      <c r="W41369" s="75"/>
      <c r="AD41369" s="77"/>
    </row>
    <row r="41370" spans="16:30" ht="4.5" customHeight="1" x14ac:dyDescent="0.2">
      <c r="P41370" s="75"/>
      <c r="Q41370" s="75"/>
      <c r="W41370" s="75"/>
      <c r="AD41370" s="77"/>
    </row>
    <row r="41371" spans="16:30" ht="4.5" customHeight="1" x14ac:dyDescent="0.2">
      <c r="P41371" s="75"/>
      <c r="Q41371" s="75"/>
      <c r="W41371" s="75"/>
      <c r="AD41371" s="77"/>
    </row>
    <row r="41372" spans="16:30" ht="4.5" customHeight="1" x14ac:dyDescent="0.2">
      <c r="P41372" s="75"/>
      <c r="Q41372" s="75"/>
      <c r="W41372" s="75"/>
      <c r="AD41372" s="77"/>
    </row>
    <row r="41373" spans="16:30" ht="4.5" customHeight="1" x14ac:dyDescent="0.2">
      <c r="P41373" s="75"/>
      <c r="Q41373" s="75"/>
      <c r="W41373" s="75"/>
      <c r="AD41373" s="77"/>
    </row>
    <row r="41374" spans="16:30" ht="4.5" customHeight="1" x14ac:dyDescent="0.2">
      <c r="P41374" s="75"/>
      <c r="Q41374" s="75"/>
      <c r="W41374" s="75"/>
      <c r="AD41374" s="77"/>
    </row>
    <row r="41375" spans="16:30" ht="4.5" customHeight="1" x14ac:dyDescent="0.2">
      <c r="P41375" s="75"/>
      <c r="Q41375" s="75"/>
      <c r="W41375" s="75"/>
      <c r="AD41375" s="77"/>
    </row>
    <row r="41376" spans="16:30" ht="4.5" customHeight="1" x14ac:dyDescent="0.2">
      <c r="P41376" s="75"/>
      <c r="Q41376" s="75"/>
      <c r="W41376" s="75"/>
      <c r="AD41376" s="77"/>
    </row>
    <row r="41377" spans="16:30" ht="4.5" customHeight="1" x14ac:dyDescent="0.2">
      <c r="P41377" s="75"/>
      <c r="Q41377" s="75"/>
      <c r="W41377" s="75"/>
      <c r="AD41377" s="77"/>
    </row>
    <row r="41378" spans="16:30" ht="4.5" customHeight="1" x14ac:dyDescent="0.2">
      <c r="P41378" s="75"/>
      <c r="Q41378" s="75"/>
      <c r="W41378" s="75"/>
      <c r="AD41378" s="77"/>
    </row>
    <row r="41379" spans="16:30" ht="4.5" customHeight="1" x14ac:dyDescent="0.2">
      <c r="P41379" s="75"/>
      <c r="Q41379" s="75"/>
      <c r="W41379" s="75"/>
      <c r="AD41379" s="77"/>
    </row>
    <row r="41380" spans="16:30" ht="4.5" customHeight="1" x14ac:dyDescent="0.2">
      <c r="P41380" s="75"/>
      <c r="Q41380" s="75"/>
      <c r="W41380" s="75"/>
      <c r="AD41380" s="77"/>
    </row>
    <row r="41381" spans="16:30" ht="4.5" customHeight="1" x14ac:dyDescent="0.2">
      <c r="P41381" s="75"/>
      <c r="Q41381" s="75"/>
      <c r="W41381" s="75"/>
      <c r="AD41381" s="77"/>
    </row>
    <row r="41382" spans="16:30" ht="4.5" customHeight="1" x14ac:dyDescent="0.2">
      <c r="P41382" s="75"/>
      <c r="Q41382" s="75"/>
      <c r="W41382" s="75"/>
      <c r="AD41382" s="77"/>
    </row>
    <row r="41383" spans="16:30" ht="4.5" customHeight="1" x14ac:dyDescent="0.2">
      <c r="P41383" s="75"/>
      <c r="Q41383" s="75"/>
      <c r="W41383" s="75"/>
      <c r="AD41383" s="77"/>
    </row>
    <row r="41384" spans="16:30" ht="4.5" customHeight="1" x14ac:dyDescent="0.2">
      <c r="P41384" s="75"/>
      <c r="Q41384" s="75"/>
      <c r="W41384" s="75"/>
      <c r="AD41384" s="77"/>
    </row>
    <row r="41385" spans="16:30" ht="4.5" customHeight="1" x14ac:dyDescent="0.2">
      <c r="P41385" s="75"/>
      <c r="Q41385" s="75"/>
      <c r="W41385" s="75"/>
      <c r="AD41385" s="77"/>
    </row>
    <row r="41386" spans="16:30" ht="4.5" customHeight="1" x14ac:dyDescent="0.2">
      <c r="P41386" s="75"/>
      <c r="Q41386" s="75"/>
      <c r="W41386" s="75"/>
      <c r="AD41386" s="77"/>
    </row>
    <row r="41387" spans="16:30" ht="4.5" customHeight="1" x14ac:dyDescent="0.2">
      <c r="P41387" s="75"/>
      <c r="Q41387" s="75"/>
      <c r="W41387" s="75"/>
      <c r="AD41387" s="77"/>
    </row>
    <row r="41388" spans="16:30" ht="4.5" customHeight="1" x14ac:dyDescent="0.2">
      <c r="P41388" s="75"/>
      <c r="Q41388" s="75"/>
      <c r="W41388" s="75"/>
      <c r="AD41388" s="77"/>
    </row>
    <row r="41389" spans="16:30" ht="4.5" customHeight="1" x14ac:dyDescent="0.2">
      <c r="P41389" s="75"/>
      <c r="Q41389" s="75"/>
      <c r="W41389" s="75"/>
      <c r="AD41389" s="77"/>
    </row>
    <row r="41390" spans="16:30" ht="4.5" customHeight="1" x14ac:dyDescent="0.2">
      <c r="P41390" s="75"/>
      <c r="Q41390" s="75"/>
      <c r="W41390" s="75"/>
      <c r="AD41390" s="77"/>
    </row>
    <row r="41391" spans="16:30" ht="4.5" customHeight="1" x14ac:dyDescent="0.2">
      <c r="P41391" s="75"/>
      <c r="Q41391" s="75"/>
      <c r="W41391" s="75"/>
      <c r="AD41391" s="77"/>
    </row>
    <row r="41392" spans="16:30" ht="4.5" customHeight="1" x14ac:dyDescent="0.2">
      <c r="P41392" s="75"/>
      <c r="Q41392" s="75"/>
      <c r="W41392" s="75"/>
      <c r="AD41392" s="77"/>
    </row>
    <row r="41393" spans="16:30" ht="4.5" customHeight="1" x14ac:dyDescent="0.2">
      <c r="P41393" s="75"/>
      <c r="Q41393" s="75"/>
      <c r="W41393" s="75"/>
      <c r="AD41393" s="77"/>
    </row>
    <row r="41394" spans="16:30" ht="4.5" customHeight="1" x14ac:dyDescent="0.2">
      <c r="P41394" s="75"/>
      <c r="Q41394" s="75"/>
      <c r="W41394" s="75"/>
      <c r="AD41394" s="77"/>
    </row>
    <row r="41395" spans="16:30" ht="4.5" customHeight="1" x14ac:dyDescent="0.2">
      <c r="P41395" s="75"/>
      <c r="Q41395" s="75"/>
      <c r="W41395" s="75"/>
      <c r="AD41395" s="77"/>
    </row>
    <row r="41396" spans="16:30" ht="4.5" customHeight="1" x14ac:dyDescent="0.2">
      <c r="P41396" s="75"/>
      <c r="Q41396" s="75"/>
      <c r="W41396" s="75"/>
      <c r="AD41396" s="77"/>
    </row>
    <row r="41397" spans="16:30" ht="4.5" customHeight="1" x14ac:dyDescent="0.2">
      <c r="P41397" s="75"/>
      <c r="Q41397" s="75"/>
      <c r="W41397" s="75"/>
      <c r="AD41397" s="77"/>
    </row>
    <row r="41398" spans="16:30" ht="4.5" customHeight="1" x14ac:dyDescent="0.2">
      <c r="P41398" s="75"/>
      <c r="Q41398" s="75"/>
      <c r="W41398" s="75"/>
      <c r="AD41398" s="77"/>
    </row>
    <row r="41399" spans="16:30" ht="4.5" customHeight="1" x14ac:dyDescent="0.2">
      <c r="P41399" s="75"/>
      <c r="Q41399" s="75"/>
      <c r="W41399" s="75"/>
      <c r="AD41399" s="77"/>
    </row>
    <row r="41400" spans="16:30" ht="4.5" customHeight="1" x14ac:dyDescent="0.2">
      <c r="P41400" s="75"/>
      <c r="Q41400" s="75"/>
      <c r="W41400" s="75"/>
      <c r="AD41400" s="77"/>
    </row>
    <row r="41401" spans="16:30" ht="4.5" customHeight="1" x14ac:dyDescent="0.2">
      <c r="P41401" s="75"/>
      <c r="Q41401" s="75"/>
      <c r="W41401" s="75"/>
      <c r="AD41401" s="77"/>
    </row>
    <row r="41402" spans="16:30" ht="4.5" customHeight="1" x14ac:dyDescent="0.2">
      <c r="P41402" s="75"/>
      <c r="Q41402" s="75"/>
      <c r="W41402" s="75"/>
      <c r="AD41402" s="77"/>
    </row>
    <row r="41403" spans="16:30" ht="4.5" customHeight="1" x14ac:dyDescent="0.2">
      <c r="P41403" s="75"/>
      <c r="Q41403" s="75"/>
      <c r="W41403" s="75"/>
      <c r="AD41403" s="77"/>
    </row>
    <row r="41404" spans="16:30" ht="4.5" customHeight="1" x14ac:dyDescent="0.2">
      <c r="P41404" s="75"/>
      <c r="Q41404" s="75"/>
      <c r="W41404" s="75"/>
      <c r="AD41404" s="77"/>
    </row>
    <row r="41405" spans="16:30" ht="4.5" customHeight="1" x14ac:dyDescent="0.2">
      <c r="P41405" s="75"/>
      <c r="Q41405" s="75"/>
      <c r="W41405" s="75"/>
      <c r="AD41405" s="77"/>
    </row>
    <row r="41406" spans="16:30" ht="4.5" customHeight="1" x14ac:dyDescent="0.2">
      <c r="P41406" s="75"/>
      <c r="Q41406" s="75"/>
      <c r="W41406" s="75"/>
      <c r="AD41406" s="77"/>
    </row>
    <row r="41407" spans="16:30" ht="4.5" customHeight="1" x14ac:dyDescent="0.2">
      <c r="P41407" s="75"/>
      <c r="Q41407" s="75"/>
      <c r="W41407" s="75"/>
      <c r="AD41407" s="77"/>
    </row>
    <row r="41408" spans="16:30" ht="4.5" customHeight="1" x14ac:dyDescent="0.2">
      <c r="P41408" s="75"/>
      <c r="Q41408" s="75"/>
      <c r="W41408" s="75"/>
      <c r="AD41408" s="77"/>
    </row>
    <row r="41409" spans="16:30" ht="4.5" customHeight="1" x14ac:dyDescent="0.2">
      <c r="P41409" s="75"/>
      <c r="Q41409" s="75"/>
      <c r="W41409" s="75"/>
      <c r="AD41409" s="77"/>
    </row>
    <row r="41410" spans="16:30" ht="4.5" customHeight="1" x14ac:dyDescent="0.2">
      <c r="P41410" s="75"/>
      <c r="Q41410" s="75"/>
      <c r="W41410" s="75"/>
      <c r="AD41410" s="77"/>
    </row>
    <row r="41411" spans="16:30" ht="4.5" customHeight="1" x14ac:dyDescent="0.2">
      <c r="P41411" s="75"/>
      <c r="Q41411" s="75"/>
      <c r="W41411" s="75"/>
      <c r="AD41411" s="77"/>
    </row>
    <row r="41412" spans="16:30" ht="4.5" customHeight="1" x14ac:dyDescent="0.2">
      <c r="P41412" s="75"/>
      <c r="Q41412" s="75"/>
      <c r="W41412" s="75"/>
      <c r="AD41412" s="77"/>
    </row>
    <row r="41413" spans="16:30" ht="4.5" customHeight="1" x14ac:dyDescent="0.2">
      <c r="P41413" s="75"/>
      <c r="Q41413" s="75"/>
      <c r="W41413" s="75"/>
      <c r="AD41413" s="77"/>
    </row>
    <row r="41414" spans="16:30" ht="4.5" customHeight="1" x14ac:dyDescent="0.2">
      <c r="P41414" s="75"/>
      <c r="Q41414" s="75"/>
      <c r="W41414" s="75"/>
      <c r="AD41414" s="77"/>
    </row>
    <row r="41415" spans="16:30" ht="4.5" customHeight="1" x14ac:dyDescent="0.2">
      <c r="P41415" s="75"/>
      <c r="Q41415" s="75"/>
      <c r="W41415" s="75"/>
      <c r="AD41415" s="77"/>
    </row>
    <row r="41416" spans="16:30" ht="4.5" customHeight="1" x14ac:dyDescent="0.2">
      <c r="P41416" s="75"/>
      <c r="Q41416" s="75"/>
      <c r="W41416" s="75"/>
      <c r="AD41416" s="77"/>
    </row>
    <row r="41417" spans="16:30" ht="4.5" customHeight="1" x14ac:dyDescent="0.2">
      <c r="P41417" s="75"/>
      <c r="Q41417" s="75"/>
      <c r="W41417" s="75"/>
      <c r="AD41417" s="77"/>
    </row>
    <row r="41418" spans="16:30" ht="4.5" customHeight="1" x14ac:dyDescent="0.2">
      <c r="P41418" s="75"/>
      <c r="Q41418" s="75"/>
      <c r="W41418" s="75"/>
      <c r="AD41418" s="77"/>
    </row>
    <row r="41419" spans="16:30" ht="4.5" customHeight="1" x14ac:dyDescent="0.2">
      <c r="P41419" s="75"/>
      <c r="Q41419" s="75"/>
      <c r="W41419" s="75"/>
      <c r="AD41419" s="77"/>
    </row>
    <row r="41420" spans="16:30" ht="4.5" customHeight="1" x14ac:dyDescent="0.2">
      <c r="P41420" s="75"/>
      <c r="Q41420" s="75"/>
      <c r="W41420" s="75"/>
      <c r="AD41420" s="77"/>
    </row>
    <row r="41421" spans="16:30" ht="4.5" customHeight="1" x14ac:dyDescent="0.2">
      <c r="P41421" s="75"/>
      <c r="Q41421" s="75"/>
      <c r="W41421" s="75"/>
      <c r="AD41421" s="77"/>
    </row>
    <row r="41422" spans="16:30" ht="4.5" customHeight="1" x14ac:dyDescent="0.2">
      <c r="P41422" s="75"/>
      <c r="Q41422" s="75"/>
      <c r="W41422" s="75"/>
      <c r="AD41422" s="77"/>
    </row>
    <row r="41423" spans="16:30" ht="4.5" customHeight="1" x14ac:dyDescent="0.2">
      <c r="P41423" s="75"/>
      <c r="Q41423" s="75"/>
      <c r="W41423" s="75"/>
      <c r="AD41423" s="77"/>
    </row>
    <row r="41424" spans="16:30" ht="4.5" customHeight="1" x14ac:dyDescent="0.2">
      <c r="P41424" s="75"/>
      <c r="Q41424" s="75"/>
      <c r="W41424" s="75"/>
      <c r="AD41424" s="77"/>
    </row>
    <row r="41425" spans="16:30" ht="4.5" customHeight="1" x14ac:dyDescent="0.2">
      <c r="P41425" s="75"/>
      <c r="Q41425" s="75"/>
      <c r="W41425" s="75"/>
      <c r="AD41425" s="77"/>
    </row>
    <row r="41426" spans="16:30" ht="4.5" customHeight="1" x14ac:dyDescent="0.2">
      <c r="P41426" s="75"/>
      <c r="Q41426" s="75"/>
      <c r="W41426" s="75"/>
      <c r="AD41426" s="77"/>
    </row>
    <row r="41427" spans="16:30" ht="4.5" customHeight="1" x14ac:dyDescent="0.2">
      <c r="P41427" s="75"/>
      <c r="Q41427" s="75"/>
      <c r="W41427" s="75"/>
      <c r="AD41427" s="77"/>
    </row>
    <row r="41428" spans="16:30" ht="4.5" customHeight="1" x14ac:dyDescent="0.2">
      <c r="P41428" s="75"/>
      <c r="Q41428" s="75"/>
      <c r="W41428" s="75"/>
      <c r="AD41428" s="77"/>
    </row>
    <row r="41429" spans="16:30" ht="4.5" customHeight="1" x14ac:dyDescent="0.2">
      <c r="P41429" s="75"/>
      <c r="Q41429" s="75"/>
      <c r="W41429" s="75"/>
      <c r="AD41429" s="77"/>
    </row>
    <row r="41430" spans="16:30" ht="4.5" customHeight="1" x14ac:dyDescent="0.2">
      <c r="P41430" s="75"/>
      <c r="Q41430" s="75"/>
      <c r="W41430" s="75"/>
      <c r="AD41430" s="77"/>
    </row>
    <row r="41431" spans="16:30" ht="4.5" customHeight="1" x14ac:dyDescent="0.2">
      <c r="P41431" s="75"/>
      <c r="Q41431" s="75"/>
      <c r="W41431" s="75"/>
      <c r="AD41431" s="77"/>
    </row>
    <row r="41432" spans="16:30" ht="4.5" customHeight="1" x14ac:dyDescent="0.2">
      <c r="P41432" s="75"/>
      <c r="Q41432" s="75"/>
      <c r="W41432" s="75"/>
      <c r="AD41432" s="77"/>
    </row>
    <row r="41433" spans="16:30" ht="4.5" customHeight="1" x14ac:dyDescent="0.2">
      <c r="P41433" s="75"/>
      <c r="Q41433" s="75"/>
      <c r="W41433" s="75"/>
      <c r="AD41433" s="77"/>
    </row>
    <row r="41434" spans="16:30" ht="4.5" customHeight="1" x14ac:dyDescent="0.2">
      <c r="P41434" s="75"/>
      <c r="Q41434" s="75"/>
      <c r="W41434" s="75"/>
      <c r="AD41434" s="77"/>
    </row>
    <row r="41435" spans="16:30" ht="4.5" customHeight="1" x14ac:dyDescent="0.2">
      <c r="P41435" s="75"/>
      <c r="Q41435" s="75"/>
      <c r="W41435" s="75"/>
      <c r="AD41435" s="77"/>
    </row>
    <row r="41436" spans="16:30" ht="4.5" customHeight="1" x14ac:dyDescent="0.2">
      <c r="P41436" s="75"/>
      <c r="Q41436" s="75"/>
      <c r="W41436" s="75"/>
      <c r="AD41436" s="77"/>
    </row>
    <row r="41437" spans="16:30" ht="4.5" customHeight="1" x14ac:dyDescent="0.2">
      <c r="P41437" s="75"/>
      <c r="Q41437" s="75"/>
      <c r="W41437" s="75"/>
      <c r="AD41437" s="77"/>
    </row>
    <row r="41438" spans="16:30" ht="4.5" customHeight="1" x14ac:dyDescent="0.2">
      <c r="P41438" s="75"/>
      <c r="Q41438" s="75"/>
      <c r="W41438" s="75"/>
      <c r="AD41438" s="77"/>
    </row>
    <row r="41439" spans="16:30" ht="4.5" customHeight="1" x14ac:dyDescent="0.2">
      <c r="P41439" s="75"/>
      <c r="Q41439" s="75"/>
      <c r="W41439" s="75"/>
      <c r="AD41439" s="77"/>
    </row>
    <row r="41440" spans="16:30" ht="4.5" customHeight="1" x14ac:dyDescent="0.2">
      <c r="P41440" s="75"/>
      <c r="Q41440" s="75"/>
      <c r="W41440" s="75"/>
      <c r="AD41440" s="77"/>
    </row>
    <row r="41441" spans="16:30" ht="4.5" customHeight="1" x14ac:dyDescent="0.2">
      <c r="P41441" s="75"/>
      <c r="Q41441" s="75"/>
      <c r="W41441" s="75"/>
      <c r="AD41441" s="77"/>
    </row>
    <row r="41442" spans="16:30" ht="4.5" customHeight="1" x14ac:dyDescent="0.2">
      <c r="P41442" s="75"/>
      <c r="Q41442" s="75"/>
      <c r="W41442" s="75"/>
      <c r="AD41442" s="77"/>
    </row>
    <row r="41443" spans="16:30" ht="4.5" customHeight="1" x14ac:dyDescent="0.2">
      <c r="P41443" s="75"/>
      <c r="Q41443" s="75"/>
      <c r="W41443" s="75"/>
      <c r="AD41443" s="77"/>
    </row>
    <row r="41444" spans="16:30" ht="4.5" customHeight="1" x14ac:dyDescent="0.2">
      <c r="P41444" s="75"/>
      <c r="Q41444" s="75"/>
      <c r="W41444" s="75"/>
      <c r="AD41444" s="77"/>
    </row>
    <row r="41445" spans="16:30" ht="4.5" customHeight="1" x14ac:dyDescent="0.2">
      <c r="P41445" s="75"/>
      <c r="Q41445" s="75"/>
      <c r="W41445" s="75"/>
      <c r="AD41445" s="77"/>
    </row>
    <row r="41446" spans="16:30" ht="4.5" customHeight="1" x14ac:dyDescent="0.2">
      <c r="P41446" s="75"/>
      <c r="Q41446" s="75"/>
      <c r="W41446" s="75"/>
      <c r="AD41446" s="77"/>
    </row>
    <row r="41447" spans="16:30" ht="4.5" customHeight="1" x14ac:dyDescent="0.2">
      <c r="P41447" s="75"/>
      <c r="Q41447" s="75"/>
      <c r="W41447" s="75"/>
      <c r="AD41447" s="77"/>
    </row>
    <row r="41448" spans="16:30" ht="4.5" customHeight="1" x14ac:dyDescent="0.2">
      <c r="P41448" s="75"/>
      <c r="Q41448" s="75"/>
      <c r="W41448" s="75"/>
      <c r="AD41448" s="77"/>
    </row>
    <row r="41449" spans="16:30" ht="4.5" customHeight="1" x14ac:dyDescent="0.2">
      <c r="P41449" s="75"/>
      <c r="Q41449" s="75"/>
      <c r="W41449" s="75"/>
      <c r="AD41449" s="77"/>
    </row>
    <row r="41450" spans="16:30" ht="4.5" customHeight="1" x14ac:dyDescent="0.2">
      <c r="P41450" s="75"/>
      <c r="Q41450" s="75"/>
      <c r="W41450" s="75"/>
      <c r="AD41450" s="77"/>
    </row>
    <row r="41451" spans="16:30" ht="4.5" customHeight="1" x14ac:dyDescent="0.2">
      <c r="P41451" s="75"/>
      <c r="Q41451" s="75"/>
      <c r="W41451" s="75"/>
      <c r="AD41451" s="77"/>
    </row>
    <row r="41452" spans="16:30" ht="4.5" customHeight="1" x14ac:dyDescent="0.2">
      <c r="P41452" s="75"/>
      <c r="Q41452" s="75"/>
      <c r="W41452" s="75"/>
      <c r="AD41452" s="77"/>
    </row>
    <row r="41453" spans="16:30" ht="4.5" customHeight="1" x14ac:dyDescent="0.2">
      <c r="P41453" s="75"/>
      <c r="Q41453" s="75"/>
      <c r="W41453" s="75"/>
      <c r="AD41453" s="77"/>
    </row>
    <row r="41454" spans="16:30" ht="4.5" customHeight="1" x14ac:dyDescent="0.2">
      <c r="P41454" s="75"/>
      <c r="Q41454" s="75"/>
      <c r="W41454" s="75"/>
      <c r="AD41454" s="77"/>
    </row>
    <row r="41455" spans="16:30" ht="4.5" customHeight="1" x14ac:dyDescent="0.2">
      <c r="P41455" s="75"/>
      <c r="Q41455" s="75"/>
      <c r="W41455" s="75"/>
      <c r="AD41455" s="77"/>
    </row>
    <row r="41456" spans="16:30" ht="4.5" customHeight="1" x14ac:dyDescent="0.2">
      <c r="P41456" s="75"/>
      <c r="Q41456" s="75"/>
      <c r="W41456" s="75"/>
      <c r="AD41456" s="77"/>
    </row>
    <row r="41457" spans="16:30" ht="4.5" customHeight="1" x14ac:dyDescent="0.2">
      <c r="P41457" s="75"/>
      <c r="Q41457" s="75"/>
      <c r="W41457" s="75"/>
      <c r="AD41457" s="77"/>
    </row>
    <row r="41458" spans="16:30" ht="4.5" customHeight="1" x14ac:dyDescent="0.2">
      <c r="P41458" s="75"/>
      <c r="Q41458" s="75"/>
      <c r="W41458" s="75"/>
      <c r="AD41458" s="77"/>
    </row>
    <row r="41459" spans="16:30" ht="4.5" customHeight="1" x14ac:dyDescent="0.2">
      <c r="P41459" s="75"/>
      <c r="Q41459" s="75"/>
      <c r="W41459" s="75"/>
      <c r="AD41459" s="77"/>
    </row>
    <row r="41460" spans="16:30" ht="4.5" customHeight="1" x14ac:dyDescent="0.2">
      <c r="P41460" s="75"/>
      <c r="Q41460" s="75"/>
      <c r="W41460" s="75"/>
      <c r="AD41460" s="77"/>
    </row>
    <row r="41461" spans="16:30" ht="4.5" customHeight="1" x14ac:dyDescent="0.2">
      <c r="P41461" s="75"/>
      <c r="Q41461" s="75"/>
      <c r="W41461" s="75"/>
      <c r="AD41461" s="77"/>
    </row>
    <row r="41462" spans="16:30" ht="4.5" customHeight="1" x14ac:dyDescent="0.2">
      <c r="P41462" s="75"/>
      <c r="Q41462" s="75"/>
      <c r="W41462" s="75"/>
      <c r="AD41462" s="77"/>
    </row>
    <row r="41463" spans="16:30" ht="4.5" customHeight="1" x14ac:dyDescent="0.2">
      <c r="P41463" s="75"/>
      <c r="Q41463" s="75"/>
      <c r="W41463" s="75"/>
      <c r="AD41463" s="77"/>
    </row>
    <row r="41464" spans="16:30" ht="4.5" customHeight="1" x14ac:dyDescent="0.2">
      <c r="P41464" s="75"/>
      <c r="Q41464" s="75"/>
      <c r="W41464" s="75"/>
      <c r="AD41464" s="77"/>
    </row>
    <row r="41465" spans="16:30" ht="4.5" customHeight="1" x14ac:dyDescent="0.2">
      <c r="P41465" s="75"/>
      <c r="Q41465" s="75"/>
      <c r="W41465" s="75"/>
      <c r="AD41465" s="77"/>
    </row>
    <row r="41466" spans="16:30" ht="4.5" customHeight="1" x14ac:dyDescent="0.2">
      <c r="P41466" s="75"/>
      <c r="Q41466" s="75"/>
      <c r="W41466" s="75"/>
      <c r="AD41466" s="77"/>
    </row>
    <row r="41467" spans="16:30" ht="4.5" customHeight="1" x14ac:dyDescent="0.2">
      <c r="P41467" s="75"/>
      <c r="Q41467" s="75"/>
      <c r="W41467" s="75"/>
      <c r="AD41467" s="77"/>
    </row>
    <row r="41468" spans="16:30" ht="4.5" customHeight="1" x14ac:dyDescent="0.2">
      <c r="P41468" s="75"/>
      <c r="Q41468" s="75"/>
      <c r="W41468" s="75"/>
      <c r="AD41468" s="77"/>
    </row>
    <row r="41469" spans="16:30" ht="4.5" customHeight="1" x14ac:dyDescent="0.2">
      <c r="P41469" s="75"/>
      <c r="Q41469" s="75"/>
      <c r="W41469" s="75"/>
      <c r="AD41469" s="77"/>
    </row>
    <row r="41470" spans="16:30" ht="4.5" customHeight="1" x14ac:dyDescent="0.2">
      <c r="P41470" s="75"/>
      <c r="Q41470" s="75"/>
      <c r="W41470" s="75"/>
      <c r="AD41470" s="77"/>
    </row>
    <row r="41471" spans="16:30" ht="4.5" customHeight="1" x14ac:dyDescent="0.2">
      <c r="P41471" s="75"/>
      <c r="Q41471" s="75"/>
      <c r="W41471" s="75"/>
      <c r="AD41471" s="77"/>
    </row>
    <row r="41472" spans="16:30" ht="4.5" customHeight="1" x14ac:dyDescent="0.2">
      <c r="P41472" s="75"/>
      <c r="Q41472" s="75"/>
      <c r="W41472" s="75"/>
      <c r="AD41472" s="77"/>
    </row>
    <row r="41473" spans="16:30" ht="4.5" customHeight="1" x14ac:dyDescent="0.2">
      <c r="P41473" s="75"/>
      <c r="Q41473" s="75"/>
      <c r="W41473" s="75"/>
      <c r="AD41473" s="77"/>
    </row>
    <row r="41474" spans="16:30" ht="4.5" customHeight="1" x14ac:dyDescent="0.2">
      <c r="P41474" s="75"/>
      <c r="Q41474" s="75"/>
      <c r="W41474" s="75"/>
      <c r="AD41474" s="77"/>
    </row>
    <row r="41475" spans="16:30" ht="4.5" customHeight="1" x14ac:dyDescent="0.2">
      <c r="P41475" s="75"/>
      <c r="Q41475" s="75"/>
      <c r="W41475" s="75"/>
      <c r="AD41475" s="77"/>
    </row>
    <row r="41476" spans="16:30" ht="4.5" customHeight="1" x14ac:dyDescent="0.2">
      <c r="P41476" s="75"/>
      <c r="Q41476" s="75"/>
      <c r="W41476" s="75"/>
      <c r="AD41476" s="77"/>
    </row>
    <row r="41477" spans="16:30" ht="4.5" customHeight="1" x14ac:dyDescent="0.2">
      <c r="P41477" s="75"/>
      <c r="Q41477" s="75"/>
      <c r="W41477" s="75"/>
      <c r="AD41477" s="77"/>
    </row>
    <row r="41478" spans="16:30" ht="4.5" customHeight="1" x14ac:dyDescent="0.2">
      <c r="P41478" s="75"/>
      <c r="Q41478" s="75"/>
      <c r="W41478" s="75"/>
      <c r="AD41478" s="77"/>
    </row>
    <row r="41479" spans="16:30" ht="4.5" customHeight="1" x14ac:dyDescent="0.2">
      <c r="P41479" s="75"/>
      <c r="Q41479" s="75"/>
      <c r="W41479" s="75"/>
      <c r="AD41479" s="77"/>
    </row>
    <row r="41480" spans="16:30" ht="4.5" customHeight="1" x14ac:dyDescent="0.2">
      <c r="P41480" s="75"/>
      <c r="Q41480" s="75"/>
      <c r="W41480" s="75"/>
      <c r="AD41480" s="77"/>
    </row>
    <row r="41481" spans="16:30" ht="4.5" customHeight="1" x14ac:dyDescent="0.2">
      <c r="P41481" s="75"/>
      <c r="Q41481" s="75"/>
      <c r="W41481" s="75"/>
      <c r="AD41481" s="77"/>
    </row>
    <row r="41482" spans="16:30" ht="4.5" customHeight="1" x14ac:dyDescent="0.2">
      <c r="P41482" s="75"/>
      <c r="Q41482" s="75"/>
      <c r="W41482" s="75"/>
      <c r="AD41482" s="77"/>
    </row>
    <row r="41483" spans="16:30" ht="4.5" customHeight="1" x14ac:dyDescent="0.2">
      <c r="P41483" s="75"/>
      <c r="Q41483" s="75"/>
      <c r="W41483" s="75"/>
      <c r="AD41483" s="77"/>
    </row>
    <row r="41484" spans="16:30" ht="4.5" customHeight="1" x14ac:dyDescent="0.2">
      <c r="P41484" s="75"/>
      <c r="Q41484" s="75"/>
      <c r="W41484" s="75"/>
      <c r="AD41484" s="77"/>
    </row>
    <row r="41485" spans="16:30" ht="4.5" customHeight="1" x14ac:dyDescent="0.2">
      <c r="P41485" s="75"/>
      <c r="Q41485" s="75"/>
      <c r="W41485" s="75"/>
      <c r="AD41485" s="77"/>
    </row>
    <row r="41486" spans="16:30" ht="4.5" customHeight="1" x14ac:dyDescent="0.2">
      <c r="P41486" s="75"/>
      <c r="Q41486" s="75"/>
      <c r="W41486" s="75"/>
      <c r="AD41486" s="77"/>
    </row>
    <row r="41487" spans="16:30" ht="4.5" customHeight="1" x14ac:dyDescent="0.2">
      <c r="P41487" s="75"/>
      <c r="Q41487" s="75"/>
      <c r="W41487" s="75"/>
      <c r="AD41487" s="77"/>
    </row>
    <row r="41488" spans="16:30" ht="4.5" customHeight="1" x14ac:dyDescent="0.2">
      <c r="P41488" s="75"/>
      <c r="Q41488" s="75"/>
      <c r="W41488" s="75"/>
      <c r="AD41488" s="77"/>
    </row>
    <row r="41489" spans="16:30" ht="4.5" customHeight="1" x14ac:dyDescent="0.2">
      <c r="P41489" s="75"/>
      <c r="Q41489" s="75"/>
      <c r="W41489" s="75"/>
      <c r="AD41489" s="77"/>
    </row>
    <row r="41490" spans="16:30" ht="4.5" customHeight="1" x14ac:dyDescent="0.2">
      <c r="P41490" s="75"/>
      <c r="Q41490" s="75"/>
      <c r="W41490" s="75"/>
      <c r="AD41490" s="77"/>
    </row>
    <row r="41491" spans="16:30" ht="4.5" customHeight="1" x14ac:dyDescent="0.2">
      <c r="P41491" s="75"/>
      <c r="Q41491" s="75"/>
      <c r="W41491" s="75"/>
      <c r="AD41491" s="77"/>
    </row>
    <row r="41492" spans="16:30" ht="4.5" customHeight="1" x14ac:dyDescent="0.2">
      <c r="P41492" s="75"/>
      <c r="Q41492" s="75"/>
      <c r="W41492" s="75"/>
      <c r="AD41492" s="77"/>
    </row>
    <row r="41493" spans="16:30" ht="4.5" customHeight="1" x14ac:dyDescent="0.2">
      <c r="P41493" s="75"/>
      <c r="Q41493" s="75"/>
      <c r="W41493" s="75"/>
      <c r="AD41493" s="77"/>
    </row>
    <row r="41494" spans="16:30" ht="4.5" customHeight="1" x14ac:dyDescent="0.2">
      <c r="P41494" s="75"/>
      <c r="Q41494" s="75"/>
      <c r="W41494" s="75"/>
      <c r="AD41494" s="77"/>
    </row>
    <row r="41495" spans="16:30" ht="4.5" customHeight="1" x14ac:dyDescent="0.2">
      <c r="P41495" s="75"/>
      <c r="Q41495" s="75"/>
      <c r="W41495" s="75"/>
      <c r="AD41495" s="77"/>
    </row>
    <row r="41496" spans="16:30" ht="4.5" customHeight="1" x14ac:dyDescent="0.2">
      <c r="P41496" s="75"/>
      <c r="Q41496" s="75"/>
      <c r="W41496" s="75"/>
      <c r="AD41496" s="77"/>
    </row>
    <row r="41497" spans="16:30" ht="4.5" customHeight="1" x14ac:dyDescent="0.2">
      <c r="P41497" s="75"/>
      <c r="Q41497" s="75"/>
      <c r="W41497" s="75"/>
      <c r="AD41497" s="77"/>
    </row>
    <row r="41498" spans="16:30" ht="4.5" customHeight="1" x14ac:dyDescent="0.2">
      <c r="P41498" s="75"/>
      <c r="Q41498" s="75"/>
      <c r="W41498" s="75"/>
      <c r="AD41498" s="77"/>
    </row>
    <row r="41499" spans="16:30" ht="4.5" customHeight="1" x14ac:dyDescent="0.2">
      <c r="P41499" s="75"/>
      <c r="Q41499" s="75"/>
      <c r="W41499" s="75"/>
      <c r="AD41499" s="77"/>
    </row>
    <row r="41500" spans="16:30" ht="4.5" customHeight="1" x14ac:dyDescent="0.2">
      <c r="P41500" s="75"/>
      <c r="Q41500" s="75"/>
      <c r="W41500" s="75"/>
      <c r="AD41500" s="77"/>
    </row>
    <row r="41501" spans="16:30" ht="4.5" customHeight="1" x14ac:dyDescent="0.2">
      <c r="P41501" s="75"/>
      <c r="Q41501" s="75"/>
      <c r="W41501" s="75"/>
      <c r="AD41501" s="77"/>
    </row>
    <row r="41502" spans="16:30" ht="4.5" customHeight="1" x14ac:dyDescent="0.2">
      <c r="P41502" s="75"/>
      <c r="Q41502" s="75"/>
      <c r="W41502" s="75"/>
      <c r="AD41502" s="77"/>
    </row>
    <row r="41503" spans="16:30" ht="4.5" customHeight="1" x14ac:dyDescent="0.2">
      <c r="P41503" s="75"/>
      <c r="Q41503" s="75"/>
      <c r="W41503" s="75"/>
      <c r="AD41503" s="77"/>
    </row>
    <row r="41504" spans="16:30" ht="4.5" customHeight="1" x14ac:dyDescent="0.2">
      <c r="P41504" s="75"/>
      <c r="Q41504" s="75"/>
      <c r="W41504" s="75"/>
      <c r="AD41504" s="77"/>
    </row>
    <row r="41505" spans="16:30" ht="4.5" customHeight="1" x14ac:dyDescent="0.2">
      <c r="P41505" s="75"/>
      <c r="Q41505" s="75"/>
      <c r="W41505" s="75"/>
      <c r="AD41505" s="77"/>
    </row>
    <row r="41506" spans="16:30" ht="4.5" customHeight="1" x14ac:dyDescent="0.2">
      <c r="P41506" s="75"/>
      <c r="Q41506" s="75"/>
      <c r="W41506" s="75"/>
      <c r="AD41506" s="77"/>
    </row>
    <row r="41507" spans="16:30" ht="4.5" customHeight="1" x14ac:dyDescent="0.2">
      <c r="P41507" s="75"/>
      <c r="Q41507" s="75"/>
      <c r="W41507" s="75"/>
      <c r="AD41507" s="77"/>
    </row>
    <row r="41508" spans="16:30" ht="4.5" customHeight="1" x14ac:dyDescent="0.2">
      <c r="P41508" s="75"/>
      <c r="Q41508" s="75"/>
      <c r="W41508" s="75"/>
      <c r="AD41508" s="77"/>
    </row>
    <row r="41509" spans="16:30" ht="4.5" customHeight="1" x14ac:dyDescent="0.2">
      <c r="P41509" s="75"/>
      <c r="Q41509" s="75"/>
      <c r="W41509" s="75"/>
      <c r="AD41509" s="77"/>
    </row>
    <row r="41510" spans="16:30" ht="4.5" customHeight="1" x14ac:dyDescent="0.2">
      <c r="P41510" s="75"/>
      <c r="Q41510" s="75"/>
      <c r="W41510" s="75"/>
      <c r="AD41510" s="77"/>
    </row>
    <row r="41511" spans="16:30" ht="4.5" customHeight="1" x14ac:dyDescent="0.2">
      <c r="P41511" s="75"/>
      <c r="Q41511" s="75"/>
      <c r="W41511" s="75"/>
      <c r="AD41511" s="77"/>
    </row>
    <row r="41512" spans="16:30" ht="4.5" customHeight="1" x14ac:dyDescent="0.2">
      <c r="P41512" s="75"/>
      <c r="Q41512" s="75"/>
      <c r="W41512" s="75"/>
      <c r="AD41512" s="77"/>
    </row>
    <row r="41513" spans="16:30" ht="4.5" customHeight="1" x14ac:dyDescent="0.2">
      <c r="P41513" s="75"/>
      <c r="Q41513" s="75"/>
      <c r="W41513" s="75"/>
      <c r="AD41513" s="77"/>
    </row>
    <row r="41514" spans="16:30" ht="4.5" customHeight="1" x14ac:dyDescent="0.2">
      <c r="P41514" s="75"/>
      <c r="Q41514" s="75"/>
      <c r="W41514" s="75"/>
      <c r="AD41514" s="77"/>
    </row>
    <row r="41515" spans="16:30" ht="4.5" customHeight="1" x14ac:dyDescent="0.2">
      <c r="P41515" s="75"/>
      <c r="Q41515" s="75"/>
      <c r="W41515" s="75"/>
      <c r="AD41515" s="77"/>
    </row>
    <row r="41516" spans="16:30" ht="4.5" customHeight="1" x14ac:dyDescent="0.2">
      <c r="P41516" s="75"/>
      <c r="Q41516" s="75"/>
      <c r="W41516" s="75"/>
      <c r="AD41516" s="77"/>
    </row>
    <row r="41517" spans="16:30" ht="4.5" customHeight="1" x14ac:dyDescent="0.2">
      <c r="P41517" s="75"/>
      <c r="Q41517" s="75"/>
      <c r="W41517" s="75"/>
      <c r="AD41517" s="77"/>
    </row>
    <row r="41518" spans="16:30" ht="4.5" customHeight="1" x14ac:dyDescent="0.2">
      <c r="P41518" s="75"/>
      <c r="Q41518" s="75"/>
      <c r="W41518" s="75"/>
      <c r="AD41518" s="77"/>
    </row>
    <row r="41519" spans="16:30" ht="4.5" customHeight="1" x14ac:dyDescent="0.2">
      <c r="P41519" s="75"/>
      <c r="Q41519" s="75"/>
      <c r="W41519" s="75"/>
      <c r="AD41519" s="77"/>
    </row>
    <row r="41520" spans="16:30" ht="4.5" customHeight="1" x14ac:dyDescent="0.2">
      <c r="P41520" s="75"/>
      <c r="Q41520" s="75"/>
      <c r="W41520" s="75"/>
      <c r="AD41520" s="77"/>
    </row>
    <row r="41521" spans="16:30" ht="4.5" customHeight="1" x14ac:dyDescent="0.2">
      <c r="P41521" s="75"/>
      <c r="Q41521" s="75"/>
      <c r="W41521" s="75"/>
      <c r="AD41521" s="77"/>
    </row>
    <row r="41522" spans="16:30" ht="4.5" customHeight="1" x14ac:dyDescent="0.2">
      <c r="P41522" s="75"/>
      <c r="Q41522" s="75"/>
      <c r="W41522" s="75"/>
      <c r="AD41522" s="77"/>
    </row>
    <row r="41523" spans="16:30" ht="4.5" customHeight="1" x14ac:dyDescent="0.2">
      <c r="P41523" s="75"/>
      <c r="Q41523" s="75"/>
      <c r="W41523" s="75"/>
      <c r="AD41523" s="77"/>
    </row>
    <row r="41524" spans="16:30" ht="4.5" customHeight="1" x14ac:dyDescent="0.2">
      <c r="P41524" s="75"/>
      <c r="Q41524" s="75"/>
      <c r="W41524" s="75"/>
      <c r="AD41524" s="77"/>
    </row>
    <row r="41525" spans="16:30" ht="4.5" customHeight="1" x14ac:dyDescent="0.2">
      <c r="P41525" s="75"/>
      <c r="Q41525" s="75"/>
      <c r="W41525" s="75"/>
      <c r="AD41525" s="77"/>
    </row>
    <row r="41526" spans="16:30" ht="4.5" customHeight="1" x14ac:dyDescent="0.2">
      <c r="P41526" s="75"/>
      <c r="Q41526" s="75"/>
      <c r="W41526" s="75"/>
      <c r="AD41526" s="77"/>
    </row>
    <row r="41527" spans="16:30" ht="4.5" customHeight="1" x14ac:dyDescent="0.2">
      <c r="P41527" s="75"/>
      <c r="Q41527" s="75"/>
      <c r="W41527" s="75"/>
      <c r="AD41527" s="77"/>
    </row>
    <row r="41528" spans="16:30" ht="4.5" customHeight="1" x14ac:dyDescent="0.2">
      <c r="P41528" s="75"/>
      <c r="Q41528" s="75"/>
      <c r="W41528" s="75"/>
      <c r="AD41528" s="77"/>
    </row>
    <row r="41529" spans="16:30" ht="4.5" customHeight="1" x14ac:dyDescent="0.2">
      <c r="P41529" s="75"/>
      <c r="Q41529" s="75"/>
      <c r="W41529" s="75"/>
      <c r="AD41529" s="77"/>
    </row>
    <row r="41530" spans="16:30" ht="4.5" customHeight="1" x14ac:dyDescent="0.2">
      <c r="P41530" s="75"/>
      <c r="Q41530" s="75"/>
      <c r="W41530" s="75"/>
      <c r="AD41530" s="77"/>
    </row>
    <row r="41531" spans="16:30" ht="4.5" customHeight="1" x14ac:dyDescent="0.2">
      <c r="P41531" s="75"/>
      <c r="Q41531" s="75"/>
      <c r="W41531" s="75"/>
      <c r="AD41531" s="77"/>
    </row>
    <row r="41532" spans="16:30" ht="4.5" customHeight="1" x14ac:dyDescent="0.2">
      <c r="P41532" s="75"/>
      <c r="Q41532" s="75"/>
      <c r="W41532" s="75"/>
      <c r="AD41532" s="77"/>
    </row>
    <row r="41533" spans="16:30" ht="4.5" customHeight="1" x14ac:dyDescent="0.2">
      <c r="P41533" s="75"/>
      <c r="Q41533" s="75"/>
      <c r="W41533" s="75"/>
      <c r="AD41533" s="77"/>
    </row>
    <row r="41534" spans="16:30" ht="4.5" customHeight="1" x14ac:dyDescent="0.2">
      <c r="P41534" s="75"/>
      <c r="Q41534" s="75"/>
      <c r="W41534" s="75"/>
      <c r="AD41534" s="77"/>
    </row>
    <row r="41535" spans="16:30" ht="4.5" customHeight="1" x14ac:dyDescent="0.2">
      <c r="P41535" s="75"/>
      <c r="Q41535" s="75"/>
      <c r="W41535" s="75"/>
      <c r="AD41535" s="77"/>
    </row>
    <row r="41536" spans="16:30" ht="4.5" customHeight="1" x14ac:dyDescent="0.2">
      <c r="P41536" s="75"/>
      <c r="Q41536" s="75"/>
      <c r="W41536" s="75"/>
      <c r="AD41536" s="77"/>
    </row>
    <row r="41537" spans="16:30" ht="4.5" customHeight="1" x14ac:dyDescent="0.2">
      <c r="P41537" s="75"/>
      <c r="Q41537" s="75"/>
      <c r="W41537" s="75"/>
      <c r="AD41537" s="77"/>
    </row>
    <row r="41538" spans="16:30" ht="4.5" customHeight="1" x14ac:dyDescent="0.2">
      <c r="P41538" s="75"/>
      <c r="Q41538" s="75"/>
      <c r="W41538" s="75"/>
      <c r="AD41538" s="77"/>
    </row>
    <row r="41539" spans="16:30" ht="4.5" customHeight="1" x14ac:dyDescent="0.2">
      <c r="P41539" s="75"/>
      <c r="Q41539" s="75"/>
      <c r="W41539" s="75"/>
      <c r="AD41539" s="77"/>
    </row>
    <row r="41540" spans="16:30" ht="4.5" customHeight="1" x14ac:dyDescent="0.2">
      <c r="P41540" s="75"/>
      <c r="Q41540" s="75"/>
      <c r="W41540" s="75"/>
      <c r="AD41540" s="77"/>
    </row>
    <row r="41541" spans="16:30" ht="4.5" customHeight="1" x14ac:dyDescent="0.2">
      <c r="P41541" s="75"/>
      <c r="Q41541" s="75"/>
      <c r="W41541" s="75"/>
      <c r="AD41541" s="77"/>
    </row>
    <row r="41542" spans="16:30" ht="4.5" customHeight="1" x14ac:dyDescent="0.2">
      <c r="P41542" s="75"/>
      <c r="Q41542" s="75"/>
      <c r="W41542" s="75"/>
      <c r="AD41542" s="77"/>
    </row>
    <row r="41543" spans="16:30" ht="4.5" customHeight="1" x14ac:dyDescent="0.2">
      <c r="P41543" s="75"/>
      <c r="Q41543" s="75"/>
      <c r="W41543" s="75"/>
      <c r="AD41543" s="77"/>
    </row>
    <row r="41544" spans="16:30" ht="4.5" customHeight="1" x14ac:dyDescent="0.2">
      <c r="P41544" s="75"/>
      <c r="Q41544" s="75"/>
      <c r="W41544" s="75"/>
      <c r="AD41544" s="77"/>
    </row>
    <row r="41545" spans="16:30" ht="4.5" customHeight="1" x14ac:dyDescent="0.2">
      <c r="P41545" s="75"/>
      <c r="Q41545" s="75"/>
      <c r="W41545" s="75"/>
      <c r="AD41545" s="77"/>
    </row>
    <row r="41546" spans="16:30" ht="4.5" customHeight="1" x14ac:dyDescent="0.2">
      <c r="P41546" s="75"/>
      <c r="Q41546" s="75"/>
      <c r="W41546" s="75"/>
      <c r="AD41546" s="77"/>
    </row>
    <row r="41547" spans="16:30" ht="4.5" customHeight="1" x14ac:dyDescent="0.2">
      <c r="P41547" s="75"/>
      <c r="Q41547" s="75"/>
      <c r="W41547" s="75"/>
      <c r="AD41547" s="77"/>
    </row>
    <row r="41548" spans="16:30" ht="4.5" customHeight="1" x14ac:dyDescent="0.2">
      <c r="P41548" s="75"/>
      <c r="Q41548" s="75"/>
      <c r="W41548" s="75"/>
      <c r="AD41548" s="77"/>
    </row>
    <row r="41549" spans="16:30" ht="4.5" customHeight="1" x14ac:dyDescent="0.2">
      <c r="P41549" s="75"/>
      <c r="Q41549" s="75"/>
      <c r="W41549" s="75"/>
      <c r="AD41549" s="77"/>
    </row>
    <row r="41550" spans="16:30" ht="4.5" customHeight="1" x14ac:dyDescent="0.2">
      <c r="P41550" s="75"/>
      <c r="Q41550" s="75"/>
      <c r="W41550" s="75"/>
      <c r="AD41550" s="77"/>
    </row>
    <row r="41551" spans="16:30" ht="4.5" customHeight="1" x14ac:dyDescent="0.2">
      <c r="P41551" s="75"/>
      <c r="Q41551" s="75"/>
      <c r="W41551" s="75"/>
      <c r="AD41551" s="77"/>
    </row>
    <row r="41552" spans="16:30" ht="4.5" customHeight="1" x14ac:dyDescent="0.2">
      <c r="P41552" s="75"/>
      <c r="Q41552" s="75"/>
      <c r="W41552" s="75"/>
      <c r="AD41552" s="77"/>
    </row>
    <row r="41553" spans="16:30" ht="4.5" customHeight="1" x14ac:dyDescent="0.2">
      <c r="P41553" s="75"/>
      <c r="Q41553" s="75"/>
      <c r="W41553" s="75"/>
      <c r="AD41553" s="77"/>
    </row>
    <row r="41554" spans="16:30" ht="4.5" customHeight="1" x14ac:dyDescent="0.2">
      <c r="P41554" s="75"/>
      <c r="Q41554" s="75"/>
      <c r="W41554" s="75"/>
      <c r="AD41554" s="77"/>
    </row>
    <row r="41555" spans="16:30" ht="4.5" customHeight="1" x14ac:dyDescent="0.2">
      <c r="P41555" s="75"/>
      <c r="Q41555" s="75"/>
      <c r="W41555" s="75"/>
      <c r="AD41555" s="77"/>
    </row>
    <row r="41556" spans="16:30" ht="4.5" customHeight="1" x14ac:dyDescent="0.2">
      <c r="P41556" s="75"/>
      <c r="Q41556" s="75"/>
      <c r="W41556" s="75"/>
      <c r="AD41556" s="77"/>
    </row>
    <row r="41557" spans="16:30" ht="4.5" customHeight="1" x14ac:dyDescent="0.2">
      <c r="P41557" s="75"/>
      <c r="Q41557" s="75"/>
      <c r="W41557" s="75"/>
      <c r="AD41557" s="77"/>
    </row>
    <row r="41558" spans="16:30" ht="4.5" customHeight="1" x14ac:dyDescent="0.2">
      <c r="P41558" s="75"/>
      <c r="Q41558" s="75"/>
      <c r="W41558" s="75"/>
      <c r="AD41558" s="77"/>
    </row>
    <row r="41559" spans="16:30" ht="4.5" customHeight="1" x14ac:dyDescent="0.2">
      <c r="P41559" s="75"/>
      <c r="Q41559" s="75"/>
      <c r="W41559" s="75"/>
      <c r="AD41559" s="77"/>
    </row>
    <row r="41560" spans="16:30" ht="4.5" customHeight="1" x14ac:dyDescent="0.2">
      <c r="P41560" s="75"/>
      <c r="Q41560" s="75"/>
      <c r="W41560" s="75"/>
      <c r="AD41560" s="77"/>
    </row>
    <row r="41561" spans="16:30" ht="4.5" customHeight="1" x14ac:dyDescent="0.2">
      <c r="P41561" s="75"/>
      <c r="Q41561" s="75"/>
      <c r="W41561" s="75"/>
      <c r="AD41561" s="77"/>
    </row>
    <row r="41562" spans="16:30" ht="4.5" customHeight="1" x14ac:dyDescent="0.2">
      <c r="P41562" s="75"/>
      <c r="Q41562" s="75"/>
      <c r="W41562" s="75"/>
      <c r="AD41562" s="77"/>
    </row>
    <row r="41563" spans="16:30" ht="4.5" customHeight="1" x14ac:dyDescent="0.2">
      <c r="P41563" s="75"/>
      <c r="Q41563" s="75"/>
      <c r="W41563" s="75"/>
      <c r="AD41563" s="77"/>
    </row>
    <row r="41564" spans="16:30" ht="4.5" customHeight="1" x14ac:dyDescent="0.2">
      <c r="P41564" s="75"/>
      <c r="Q41564" s="75"/>
      <c r="W41564" s="75"/>
      <c r="AD41564" s="77"/>
    </row>
    <row r="41565" spans="16:30" ht="4.5" customHeight="1" x14ac:dyDescent="0.2">
      <c r="P41565" s="75"/>
      <c r="Q41565" s="75"/>
      <c r="W41565" s="75"/>
      <c r="AD41565" s="77"/>
    </row>
    <row r="41566" spans="16:30" ht="4.5" customHeight="1" x14ac:dyDescent="0.2">
      <c r="P41566" s="75"/>
      <c r="Q41566" s="75"/>
      <c r="W41566" s="75"/>
      <c r="AD41566" s="77"/>
    </row>
    <row r="41567" spans="16:30" ht="4.5" customHeight="1" x14ac:dyDescent="0.2">
      <c r="P41567" s="75"/>
      <c r="Q41567" s="75"/>
      <c r="W41567" s="75"/>
      <c r="AD41567" s="77"/>
    </row>
    <row r="41568" spans="16:30" ht="4.5" customHeight="1" x14ac:dyDescent="0.2">
      <c r="P41568" s="75"/>
      <c r="Q41568" s="75"/>
      <c r="W41568" s="75"/>
      <c r="AD41568" s="77"/>
    </row>
    <row r="41569" spans="16:30" ht="4.5" customHeight="1" x14ac:dyDescent="0.2">
      <c r="P41569" s="75"/>
      <c r="Q41569" s="75"/>
      <c r="W41569" s="75"/>
      <c r="AD41569" s="77"/>
    </row>
    <row r="41570" spans="16:30" ht="4.5" customHeight="1" x14ac:dyDescent="0.2">
      <c r="P41570" s="75"/>
      <c r="Q41570" s="75"/>
      <c r="W41570" s="75"/>
      <c r="AD41570" s="77"/>
    </row>
    <row r="41571" spans="16:30" ht="4.5" customHeight="1" x14ac:dyDescent="0.2">
      <c r="P41571" s="75"/>
      <c r="Q41571" s="75"/>
      <c r="W41571" s="75"/>
      <c r="AD41571" s="77"/>
    </row>
    <row r="41572" spans="16:30" ht="4.5" customHeight="1" x14ac:dyDescent="0.2">
      <c r="P41572" s="75"/>
      <c r="Q41572" s="75"/>
      <c r="W41572" s="75"/>
      <c r="AD41572" s="77"/>
    </row>
    <row r="41573" spans="16:30" ht="4.5" customHeight="1" x14ac:dyDescent="0.2">
      <c r="P41573" s="75"/>
      <c r="Q41573" s="75"/>
      <c r="W41573" s="75"/>
      <c r="AD41573" s="77"/>
    </row>
    <row r="41574" spans="16:30" ht="4.5" customHeight="1" x14ac:dyDescent="0.2">
      <c r="P41574" s="75"/>
      <c r="Q41574" s="75"/>
      <c r="W41574" s="75"/>
      <c r="AD41574" s="77"/>
    </row>
    <row r="41575" spans="16:30" ht="4.5" customHeight="1" x14ac:dyDescent="0.2">
      <c r="P41575" s="75"/>
      <c r="Q41575" s="75"/>
      <c r="W41575" s="75"/>
      <c r="AD41575" s="77"/>
    </row>
    <row r="41576" spans="16:30" ht="4.5" customHeight="1" x14ac:dyDescent="0.2">
      <c r="P41576" s="75"/>
      <c r="Q41576" s="75"/>
      <c r="W41576" s="75"/>
      <c r="AD41576" s="77"/>
    </row>
    <row r="41577" spans="16:30" ht="4.5" customHeight="1" x14ac:dyDescent="0.2">
      <c r="P41577" s="75"/>
      <c r="Q41577" s="75"/>
      <c r="W41577" s="75"/>
      <c r="AD41577" s="77"/>
    </row>
    <row r="41578" spans="16:30" ht="4.5" customHeight="1" x14ac:dyDescent="0.2">
      <c r="P41578" s="75"/>
      <c r="Q41578" s="75"/>
      <c r="W41578" s="75"/>
      <c r="AD41578" s="77"/>
    </row>
    <row r="41579" spans="16:30" ht="4.5" customHeight="1" x14ac:dyDescent="0.2">
      <c r="P41579" s="75"/>
      <c r="Q41579" s="75"/>
      <c r="W41579" s="75"/>
      <c r="AD41579" s="77"/>
    </row>
    <row r="41580" spans="16:30" ht="4.5" customHeight="1" x14ac:dyDescent="0.2">
      <c r="P41580" s="75"/>
      <c r="Q41580" s="75"/>
      <c r="W41580" s="75"/>
      <c r="AD41580" s="77"/>
    </row>
    <row r="41581" spans="16:30" ht="4.5" customHeight="1" x14ac:dyDescent="0.2">
      <c r="P41581" s="75"/>
      <c r="Q41581" s="75"/>
      <c r="W41581" s="75"/>
      <c r="AD41581" s="77"/>
    </row>
    <row r="41582" spans="16:30" ht="4.5" customHeight="1" x14ac:dyDescent="0.2">
      <c r="P41582" s="75"/>
      <c r="Q41582" s="75"/>
      <c r="W41582" s="75"/>
      <c r="AD41582" s="77"/>
    </row>
    <row r="41583" spans="16:30" ht="4.5" customHeight="1" x14ac:dyDescent="0.2">
      <c r="P41583" s="75"/>
      <c r="Q41583" s="75"/>
      <c r="W41583" s="75"/>
      <c r="AD41583" s="77"/>
    </row>
    <row r="41584" spans="16:30" ht="4.5" customHeight="1" x14ac:dyDescent="0.2">
      <c r="P41584" s="75"/>
      <c r="Q41584" s="75"/>
      <c r="W41584" s="75"/>
      <c r="AD41584" s="77"/>
    </row>
    <row r="41585" spans="16:30" ht="4.5" customHeight="1" x14ac:dyDescent="0.2">
      <c r="P41585" s="75"/>
      <c r="Q41585" s="75"/>
      <c r="W41585" s="75"/>
      <c r="AD41585" s="77"/>
    </row>
    <row r="41586" spans="16:30" ht="4.5" customHeight="1" x14ac:dyDescent="0.2">
      <c r="P41586" s="75"/>
      <c r="Q41586" s="75"/>
      <c r="W41586" s="75"/>
      <c r="AD41586" s="77"/>
    </row>
    <row r="41587" spans="16:30" ht="4.5" customHeight="1" x14ac:dyDescent="0.2">
      <c r="P41587" s="75"/>
      <c r="Q41587" s="75"/>
      <c r="W41587" s="75"/>
      <c r="AD41587" s="77"/>
    </row>
    <row r="41588" spans="16:30" ht="4.5" customHeight="1" x14ac:dyDescent="0.2">
      <c r="P41588" s="75"/>
      <c r="Q41588" s="75"/>
      <c r="W41588" s="75"/>
      <c r="AD41588" s="77"/>
    </row>
    <row r="41589" spans="16:30" ht="4.5" customHeight="1" x14ac:dyDescent="0.2">
      <c r="P41589" s="75"/>
      <c r="Q41589" s="75"/>
      <c r="W41589" s="75"/>
      <c r="AD41589" s="77"/>
    </row>
    <row r="41590" spans="16:30" ht="4.5" customHeight="1" x14ac:dyDescent="0.2">
      <c r="P41590" s="75"/>
      <c r="Q41590" s="75"/>
      <c r="W41590" s="75"/>
      <c r="AD41590" s="77"/>
    </row>
    <row r="41591" spans="16:30" ht="4.5" customHeight="1" x14ac:dyDescent="0.2">
      <c r="P41591" s="75"/>
      <c r="Q41591" s="75"/>
      <c r="W41591" s="75"/>
      <c r="AD41591" s="77"/>
    </row>
    <row r="41592" spans="16:30" ht="4.5" customHeight="1" x14ac:dyDescent="0.2">
      <c r="P41592" s="75"/>
      <c r="Q41592" s="75"/>
      <c r="W41592" s="75"/>
      <c r="AD41592" s="77"/>
    </row>
    <row r="41593" spans="16:30" ht="4.5" customHeight="1" x14ac:dyDescent="0.2">
      <c r="P41593" s="75"/>
      <c r="Q41593" s="75"/>
      <c r="W41593" s="75"/>
      <c r="AD41593" s="77"/>
    </row>
    <row r="41594" spans="16:30" ht="4.5" customHeight="1" x14ac:dyDescent="0.2">
      <c r="P41594" s="75"/>
      <c r="Q41594" s="75"/>
      <c r="W41594" s="75"/>
      <c r="AD41594" s="77"/>
    </row>
    <row r="41595" spans="16:30" ht="4.5" customHeight="1" x14ac:dyDescent="0.2">
      <c r="P41595" s="75"/>
      <c r="Q41595" s="75"/>
      <c r="W41595" s="75"/>
      <c r="AD41595" s="77"/>
    </row>
    <row r="41596" spans="16:30" ht="4.5" customHeight="1" x14ac:dyDescent="0.2">
      <c r="P41596" s="75"/>
      <c r="Q41596" s="75"/>
      <c r="W41596" s="75"/>
      <c r="AD41596" s="77"/>
    </row>
    <row r="41597" spans="16:30" ht="4.5" customHeight="1" x14ac:dyDescent="0.2">
      <c r="P41597" s="75"/>
      <c r="Q41597" s="75"/>
      <c r="W41597" s="75"/>
      <c r="AD41597" s="77"/>
    </row>
    <row r="41598" spans="16:30" ht="4.5" customHeight="1" x14ac:dyDescent="0.2">
      <c r="P41598" s="75"/>
      <c r="Q41598" s="75"/>
      <c r="W41598" s="75"/>
      <c r="AD41598" s="77"/>
    </row>
    <row r="41599" spans="16:30" ht="4.5" customHeight="1" x14ac:dyDescent="0.2">
      <c r="P41599" s="75"/>
      <c r="Q41599" s="75"/>
      <c r="W41599" s="75"/>
      <c r="AD41599" s="77"/>
    </row>
    <row r="41600" spans="16:30" ht="4.5" customHeight="1" x14ac:dyDescent="0.2">
      <c r="P41600" s="75"/>
      <c r="Q41600" s="75"/>
      <c r="W41600" s="75"/>
      <c r="AD41600" s="77"/>
    </row>
    <row r="41601" spans="16:30" ht="4.5" customHeight="1" x14ac:dyDescent="0.2">
      <c r="P41601" s="75"/>
      <c r="Q41601" s="75"/>
      <c r="W41601" s="75"/>
      <c r="AD41601" s="77"/>
    </row>
    <row r="41602" spans="16:30" ht="4.5" customHeight="1" x14ac:dyDescent="0.2">
      <c r="P41602" s="75"/>
      <c r="Q41602" s="75"/>
      <c r="W41602" s="75"/>
      <c r="AD41602" s="77"/>
    </row>
    <row r="41603" spans="16:30" ht="4.5" customHeight="1" x14ac:dyDescent="0.2">
      <c r="P41603" s="75"/>
      <c r="Q41603" s="75"/>
      <c r="W41603" s="75"/>
      <c r="AD41603" s="77"/>
    </row>
    <row r="41604" spans="16:30" ht="4.5" customHeight="1" x14ac:dyDescent="0.2">
      <c r="P41604" s="75"/>
      <c r="Q41604" s="75"/>
      <c r="W41604" s="75"/>
      <c r="AD41604" s="77"/>
    </row>
    <row r="41605" spans="16:30" ht="4.5" customHeight="1" x14ac:dyDescent="0.2">
      <c r="P41605" s="75"/>
      <c r="Q41605" s="75"/>
      <c r="W41605" s="75"/>
      <c r="AD41605" s="77"/>
    </row>
    <row r="41606" spans="16:30" ht="4.5" customHeight="1" x14ac:dyDescent="0.2">
      <c r="P41606" s="75"/>
      <c r="Q41606" s="75"/>
      <c r="W41606" s="75"/>
      <c r="AD41606" s="77"/>
    </row>
    <row r="41607" spans="16:30" ht="4.5" customHeight="1" x14ac:dyDescent="0.2">
      <c r="P41607" s="75"/>
      <c r="Q41607" s="75"/>
      <c r="W41607" s="75"/>
      <c r="AD41607" s="77"/>
    </row>
    <row r="41608" spans="16:30" ht="4.5" customHeight="1" x14ac:dyDescent="0.2">
      <c r="P41608" s="75"/>
      <c r="Q41608" s="75"/>
      <c r="W41608" s="75"/>
      <c r="AD41608" s="77"/>
    </row>
    <row r="41609" spans="16:30" ht="4.5" customHeight="1" x14ac:dyDescent="0.2">
      <c r="P41609" s="75"/>
      <c r="Q41609" s="75"/>
      <c r="W41609" s="75"/>
      <c r="AD41609" s="77"/>
    </row>
    <row r="41610" spans="16:30" ht="4.5" customHeight="1" x14ac:dyDescent="0.2">
      <c r="P41610" s="75"/>
      <c r="Q41610" s="75"/>
      <c r="W41610" s="75"/>
      <c r="AD41610" s="77"/>
    </row>
    <row r="41611" spans="16:30" ht="4.5" customHeight="1" x14ac:dyDescent="0.2">
      <c r="P41611" s="75"/>
      <c r="Q41611" s="75"/>
      <c r="W41611" s="75"/>
      <c r="AD41611" s="77"/>
    </row>
    <row r="41612" spans="16:30" ht="4.5" customHeight="1" x14ac:dyDescent="0.2">
      <c r="P41612" s="75"/>
      <c r="Q41612" s="75"/>
      <c r="W41612" s="75"/>
      <c r="AD41612" s="77"/>
    </row>
    <row r="41613" spans="16:30" ht="4.5" customHeight="1" x14ac:dyDescent="0.2">
      <c r="P41613" s="75"/>
      <c r="Q41613" s="75"/>
      <c r="W41613" s="75"/>
      <c r="AD41613" s="77"/>
    </row>
    <row r="41614" spans="16:30" ht="4.5" customHeight="1" x14ac:dyDescent="0.2">
      <c r="P41614" s="75"/>
      <c r="Q41614" s="75"/>
      <c r="W41614" s="75"/>
      <c r="AD41614" s="77"/>
    </row>
    <row r="41615" spans="16:30" ht="4.5" customHeight="1" x14ac:dyDescent="0.2">
      <c r="P41615" s="75"/>
      <c r="Q41615" s="75"/>
      <c r="W41615" s="75"/>
      <c r="AD41615" s="77"/>
    </row>
    <row r="41616" spans="16:30" ht="4.5" customHeight="1" x14ac:dyDescent="0.2">
      <c r="P41616" s="75"/>
      <c r="Q41616" s="75"/>
      <c r="W41616" s="75"/>
      <c r="AD41616" s="77"/>
    </row>
    <row r="41617" spans="16:30" ht="4.5" customHeight="1" x14ac:dyDescent="0.2">
      <c r="P41617" s="75"/>
      <c r="Q41617" s="75"/>
      <c r="W41617" s="75"/>
      <c r="AD41617" s="77"/>
    </row>
    <row r="41618" spans="16:30" ht="4.5" customHeight="1" x14ac:dyDescent="0.2">
      <c r="P41618" s="75"/>
      <c r="Q41618" s="75"/>
      <c r="W41618" s="75"/>
      <c r="AD41618" s="77"/>
    </row>
    <row r="41619" spans="16:30" ht="4.5" customHeight="1" x14ac:dyDescent="0.2">
      <c r="P41619" s="75"/>
      <c r="Q41619" s="75"/>
      <c r="W41619" s="75"/>
      <c r="AD41619" s="77"/>
    </row>
    <row r="41620" spans="16:30" ht="4.5" customHeight="1" x14ac:dyDescent="0.2">
      <c r="P41620" s="75"/>
      <c r="Q41620" s="75"/>
      <c r="W41620" s="75"/>
      <c r="AD41620" s="77"/>
    </row>
    <row r="41621" spans="16:30" ht="4.5" customHeight="1" x14ac:dyDescent="0.2">
      <c r="P41621" s="75"/>
      <c r="Q41621" s="75"/>
      <c r="W41621" s="75"/>
      <c r="AD41621" s="77"/>
    </row>
    <row r="41622" spans="16:30" ht="4.5" customHeight="1" x14ac:dyDescent="0.2">
      <c r="P41622" s="75"/>
      <c r="Q41622" s="75"/>
      <c r="W41622" s="75"/>
      <c r="AD41622" s="77"/>
    </row>
    <row r="41623" spans="16:30" ht="4.5" customHeight="1" x14ac:dyDescent="0.2">
      <c r="P41623" s="75"/>
      <c r="Q41623" s="75"/>
      <c r="W41623" s="75"/>
      <c r="AD41623" s="77"/>
    </row>
    <row r="41624" spans="16:30" ht="4.5" customHeight="1" x14ac:dyDescent="0.2">
      <c r="P41624" s="75"/>
      <c r="Q41624" s="75"/>
      <c r="W41624" s="75"/>
      <c r="AD41624" s="77"/>
    </row>
    <row r="41625" spans="16:30" ht="4.5" customHeight="1" x14ac:dyDescent="0.2">
      <c r="P41625" s="75"/>
      <c r="Q41625" s="75"/>
      <c r="W41625" s="75"/>
      <c r="AD41625" s="77"/>
    </row>
    <row r="41626" spans="16:30" ht="4.5" customHeight="1" x14ac:dyDescent="0.2">
      <c r="P41626" s="75"/>
      <c r="Q41626" s="75"/>
      <c r="W41626" s="75"/>
      <c r="AD41626" s="77"/>
    </row>
    <row r="41627" spans="16:30" ht="4.5" customHeight="1" x14ac:dyDescent="0.2">
      <c r="P41627" s="75"/>
      <c r="Q41627" s="75"/>
      <c r="W41627" s="75"/>
      <c r="AD41627" s="77"/>
    </row>
    <row r="41628" spans="16:30" ht="4.5" customHeight="1" x14ac:dyDescent="0.2">
      <c r="P41628" s="75"/>
      <c r="Q41628" s="75"/>
      <c r="W41628" s="75"/>
      <c r="AD41628" s="77"/>
    </row>
    <row r="41629" spans="16:30" ht="4.5" customHeight="1" x14ac:dyDescent="0.2">
      <c r="P41629" s="75"/>
      <c r="Q41629" s="75"/>
      <c r="W41629" s="75"/>
      <c r="AD41629" s="77"/>
    </row>
    <row r="41630" spans="16:30" ht="4.5" customHeight="1" x14ac:dyDescent="0.2">
      <c r="P41630" s="75"/>
      <c r="Q41630" s="75"/>
      <c r="W41630" s="75"/>
      <c r="AD41630" s="77"/>
    </row>
    <row r="41631" spans="16:30" ht="4.5" customHeight="1" x14ac:dyDescent="0.2">
      <c r="P41631" s="75"/>
      <c r="Q41631" s="75"/>
      <c r="W41631" s="75"/>
      <c r="AD41631" s="77"/>
    </row>
    <row r="41632" spans="16:30" ht="4.5" customHeight="1" x14ac:dyDescent="0.2">
      <c r="P41632" s="75"/>
      <c r="Q41632" s="75"/>
      <c r="W41632" s="75"/>
      <c r="AD41632" s="77"/>
    </row>
    <row r="41633" spans="16:30" ht="4.5" customHeight="1" x14ac:dyDescent="0.2">
      <c r="P41633" s="75"/>
      <c r="Q41633" s="75"/>
      <c r="W41633" s="75"/>
      <c r="AD41633" s="77"/>
    </row>
    <row r="41634" spans="16:30" ht="4.5" customHeight="1" x14ac:dyDescent="0.2">
      <c r="P41634" s="75"/>
      <c r="Q41634" s="75"/>
      <c r="W41634" s="75"/>
      <c r="AD41634" s="77"/>
    </row>
    <row r="41635" spans="16:30" ht="4.5" customHeight="1" x14ac:dyDescent="0.2">
      <c r="P41635" s="75"/>
      <c r="Q41635" s="75"/>
      <c r="W41635" s="75"/>
      <c r="AD41635" s="77"/>
    </row>
    <row r="41636" spans="16:30" ht="4.5" customHeight="1" x14ac:dyDescent="0.2">
      <c r="P41636" s="75"/>
      <c r="Q41636" s="75"/>
      <c r="W41636" s="75"/>
      <c r="AD41636" s="77"/>
    </row>
    <row r="41637" spans="16:30" ht="4.5" customHeight="1" x14ac:dyDescent="0.2">
      <c r="P41637" s="75"/>
      <c r="Q41637" s="75"/>
      <c r="W41637" s="75"/>
      <c r="AD41637" s="77"/>
    </row>
    <row r="41638" spans="16:30" ht="4.5" customHeight="1" x14ac:dyDescent="0.2">
      <c r="P41638" s="75"/>
      <c r="Q41638" s="75"/>
      <c r="W41638" s="75"/>
      <c r="AD41638" s="77"/>
    </row>
    <row r="41639" spans="16:30" ht="4.5" customHeight="1" x14ac:dyDescent="0.2">
      <c r="P41639" s="75"/>
      <c r="Q41639" s="75"/>
      <c r="W41639" s="75"/>
      <c r="AD41639" s="77"/>
    </row>
    <row r="41640" spans="16:30" ht="4.5" customHeight="1" x14ac:dyDescent="0.2">
      <c r="P41640" s="75"/>
      <c r="Q41640" s="75"/>
      <c r="W41640" s="75"/>
      <c r="AD41640" s="77"/>
    </row>
    <row r="41641" spans="16:30" ht="4.5" customHeight="1" x14ac:dyDescent="0.2">
      <c r="P41641" s="75"/>
      <c r="Q41641" s="75"/>
      <c r="W41641" s="75"/>
      <c r="AD41641" s="77"/>
    </row>
    <row r="41642" spans="16:30" ht="4.5" customHeight="1" x14ac:dyDescent="0.2">
      <c r="P41642" s="75"/>
      <c r="Q41642" s="75"/>
      <c r="W41642" s="75"/>
      <c r="AD41642" s="77"/>
    </row>
    <row r="41643" spans="16:30" ht="4.5" customHeight="1" x14ac:dyDescent="0.2">
      <c r="P41643" s="75"/>
      <c r="Q41643" s="75"/>
      <c r="W41643" s="75"/>
      <c r="AD41643" s="77"/>
    </row>
    <row r="41644" spans="16:30" ht="4.5" customHeight="1" x14ac:dyDescent="0.2">
      <c r="P41644" s="75"/>
      <c r="Q41644" s="75"/>
      <c r="W41644" s="75"/>
      <c r="AD41644" s="77"/>
    </row>
    <row r="41645" spans="16:30" ht="4.5" customHeight="1" x14ac:dyDescent="0.2">
      <c r="P41645" s="75"/>
      <c r="Q41645" s="75"/>
      <c r="W41645" s="75"/>
      <c r="AD41645" s="77"/>
    </row>
    <row r="41646" spans="16:30" ht="4.5" customHeight="1" x14ac:dyDescent="0.2">
      <c r="P41646" s="75"/>
      <c r="Q41646" s="75"/>
      <c r="W41646" s="75"/>
      <c r="AD41646" s="77"/>
    </row>
    <row r="41647" spans="16:30" ht="4.5" customHeight="1" x14ac:dyDescent="0.2">
      <c r="P41647" s="75"/>
      <c r="Q41647" s="75"/>
      <c r="W41647" s="75"/>
      <c r="AD41647" s="77"/>
    </row>
    <row r="41648" spans="16:30" ht="4.5" customHeight="1" x14ac:dyDescent="0.2">
      <c r="P41648" s="75"/>
      <c r="Q41648" s="75"/>
      <c r="W41648" s="75"/>
      <c r="AD41648" s="77"/>
    </row>
    <row r="41649" spans="16:30" ht="4.5" customHeight="1" x14ac:dyDescent="0.2">
      <c r="P41649" s="75"/>
      <c r="Q41649" s="75"/>
      <c r="W41649" s="75"/>
      <c r="AD41649" s="77"/>
    </row>
    <row r="41650" spans="16:30" ht="4.5" customHeight="1" x14ac:dyDescent="0.2">
      <c r="P41650" s="75"/>
      <c r="Q41650" s="75"/>
      <c r="W41650" s="75"/>
      <c r="AD41650" s="77"/>
    </row>
    <row r="41651" spans="16:30" ht="4.5" customHeight="1" x14ac:dyDescent="0.2">
      <c r="P41651" s="75"/>
      <c r="Q41651" s="75"/>
      <c r="W41651" s="75"/>
      <c r="AD41651" s="77"/>
    </row>
    <row r="41652" spans="16:30" ht="4.5" customHeight="1" x14ac:dyDescent="0.2">
      <c r="P41652" s="75"/>
      <c r="Q41652" s="75"/>
      <c r="W41652" s="75"/>
      <c r="AD41652" s="77"/>
    </row>
    <row r="41653" spans="16:30" ht="4.5" customHeight="1" x14ac:dyDescent="0.2">
      <c r="P41653" s="75"/>
      <c r="Q41653" s="75"/>
      <c r="W41653" s="75"/>
      <c r="AD41653" s="77"/>
    </row>
    <row r="41654" spans="16:30" ht="4.5" customHeight="1" x14ac:dyDescent="0.2">
      <c r="P41654" s="75"/>
      <c r="Q41654" s="75"/>
      <c r="W41654" s="75"/>
      <c r="AD41654" s="77"/>
    </row>
    <row r="41655" spans="16:30" ht="4.5" customHeight="1" x14ac:dyDescent="0.2">
      <c r="P41655" s="75"/>
      <c r="Q41655" s="75"/>
      <c r="W41655" s="75"/>
      <c r="AD41655" s="77"/>
    </row>
    <row r="41656" spans="16:30" ht="4.5" customHeight="1" x14ac:dyDescent="0.2">
      <c r="P41656" s="75"/>
      <c r="Q41656" s="75"/>
      <c r="W41656" s="75"/>
      <c r="AD41656" s="77"/>
    </row>
    <row r="41657" spans="16:30" ht="4.5" customHeight="1" x14ac:dyDescent="0.2">
      <c r="P41657" s="75"/>
      <c r="Q41657" s="75"/>
      <c r="W41657" s="75"/>
      <c r="AD41657" s="77"/>
    </row>
    <row r="41658" spans="16:30" ht="4.5" customHeight="1" x14ac:dyDescent="0.2">
      <c r="P41658" s="75"/>
      <c r="Q41658" s="75"/>
      <c r="W41658" s="75"/>
      <c r="AD41658" s="77"/>
    </row>
    <row r="41659" spans="16:30" ht="4.5" customHeight="1" x14ac:dyDescent="0.2">
      <c r="P41659" s="75"/>
      <c r="Q41659" s="75"/>
      <c r="W41659" s="75"/>
      <c r="AD41659" s="77"/>
    </row>
    <row r="41660" spans="16:30" ht="4.5" customHeight="1" x14ac:dyDescent="0.2">
      <c r="P41660" s="75"/>
      <c r="Q41660" s="75"/>
      <c r="W41660" s="75"/>
      <c r="AD41660" s="77"/>
    </row>
    <row r="41661" spans="16:30" ht="4.5" customHeight="1" x14ac:dyDescent="0.2">
      <c r="P41661" s="75"/>
      <c r="Q41661" s="75"/>
      <c r="W41661" s="75"/>
      <c r="AD41661" s="77"/>
    </row>
    <row r="41662" spans="16:30" ht="4.5" customHeight="1" x14ac:dyDescent="0.2">
      <c r="P41662" s="75"/>
      <c r="Q41662" s="75"/>
      <c r="W41662" s="75"/>
      <c r="AD41662" s="77"/>
    </row>
    <row r="41663" spans="16:30" ht="4.5" customHeight="1" x14ac:dyDescent="0.2">
      <c r="P41663" s="75"/>
      <c r="Q41663" s="75"/>
      <c r="W41663" s="75"/>
      <c r="AD41663" s="77"/>
    </row>
    <row r="41664" spans="16:30" ht="4.5" customHeight="1" x14ac:dyDescent="0.2">
      <c r="P41664" s="75"/>
      <c r="Q41664" s="75"/>
      <c r="W41664" s="75"/>
      <c r="AD41664" s="77"/>
    </row>
    <row r="41665" spans="16:30" ht="4.5" customHeight="1" x14ac:dyDescent="0.2">
      <c r="P41665" s="75"/>
      <c r="Q41665" s="75"/>
      <c r="W41665" s="75"/>
      <c r="AD41665" s="77"/>
    </row>
    <row r="41666" spans="16:30" ht="4.5" customHeight="1" x14ac:dyDescent="0.2">
      <c r="P41666" s="75"/>
      <c r="Q41666" s="75"/>
      <c r="W41666" s="75"/>
      <c r="AD41666" s="77"/>
    </row>
    <row r="41667" spans="16:30" ht="4.5" customHeight="1" x14ac:dyDescent="0.2">
      <c r="P41667" s="75"/>
      <c r="Q41667" s="75"/>
      <c r="W41667" s="75"/>
      <c r="AD41667" s="77"/>
    </row>
    <row r="41668" spans="16:30" ht="4.5" customHeight="1" x14ac:dyDescent="0.2">
      <c r="P41668" s="75"/>
      <c r="Q41668" s="75"/>
      <c r="W41668" s="75"/>
      <c r="AD41668" s="77"/>
    </row>
    <row r="41669" spans="16:30" ht="4.5" customHeight="1" x14ac:dyDescent="0.2">
      <c r="P41669" s="75"/>
      <c r="Q41669" s="75"/>
      <c r="W41669" s="75"/>
      <c r="AD41669" s="77"/>
    </row>
    <row r="41670" spans="16:30" ht="4.5" customHeight="1" x14ac:dyDescent="0.2">
      <c r="P41670" s="75"/>
      <c r="Q41670" s="75"/>
      <c r="W41670" s="75"/>
      <c r="AD41670" s="77"/>
    </row>
    <row r="41671" spans="16:30" ht="4.5" customHeight="1" x14ac:dyDescent="0.2">
      <c r="P41671" s="75"/>
      <c r="Q41671" s="75"/>
      <c r="W41671" s="75"/>
      <c r="AD41671" s="77"/>
    </row>
    <row r="41672" spans="16:30" ht="4.5" customHeight="1" x14ac:dyDescent="0.2">
      <c r="P41672" s="75"/>
      <c r="Q41672" s="75"/>
      <c r="W41672" s="75"/>
      <c r="AD41672" s="77"/>
    </row>
    <row r="41673" spans="16:30" ht="4.5" customHeight="1" x14ac:dyDescent="0.2">
      <c r="P41673" s="75"/>
      <c r="Q41673" s="75"/>
      <c r="W41673" s="75"/>
      <c r="AD41673" s="77"/>
    </row>
    <row r="41674" spans="16:30" ht="4.5" customHeight="1" x14ac:dyDescent="0.2">
      <c r="P41674" s="75"/>
      <c r="Q41674" s="75"/>
      <c r="W41674" s="75"/>
      <c r="AD41674" s="77"/>
    </row>
    <row r="41675" spans="16:30" ht="4.5" customHeight="1" x14ac:dyDescent="0.2">
      <c r="P41675" s="75"/>
      <c r="Q41675" s="75"/>
      <c r="W41675" s="75"/>
      <c r="AD41675" s="77"/>
    </row>
    <row r="41676" spans="16:30" ht="4.5" customHeight="1" x14ac:dyDescent="0.2">
      <c r="P41676" s="75"/>
      <c r="Q41676" s="75"/>
      <c r="W41676" s="75"/>
      <c r="AD41676" s="77"/>
    </row>
    <row r="41677" spans="16:30" ht="4.5" customHeight="1" x14ac:dyDescent="0.2">
      <c r="P41677" s="75"/>
      <c r="Q41677" s="75"/>
      <c r="W41677" s="75"/>
      <c r="AD41677" s="77"/>
    </row>
    <row r="41678" spans="16:30" ht="4.5" customHeight="1" x14ac:dyDescent="0.2">
      <c r="P41678" s="75"/>
      <c r="Q41678" s="75"/>
      <c r="W41678" s="75"/>
      <c r="AD41678" s="77"/>
    </row>
    <row r="41679" spans="16:30" ht="4.5" customHeight="1" x14ac:dyDescent="0.2">
      <c r="P41679" s="75"/>
      <c r="Q41679" s="75"/>
      <c r="W41679" s="75"/>
      <c r="AD41679" s="77"/>
    </row>
    <row r="41680" spans="16:30" ht="4.5" customHeight="1" x14ac:dyDescent="0.2">
      <c r="P41680" s="75"/>
      <c r="Q41680" s="75"/>
      <c r="W41680" s="75"/>
      <c r="AD41680" s="77"/>
    </row>
    <row r="41681" spans="16:30" ht="4.5" customHeight="1" x14ac:dyDescent="0.2">
      <c r="P41681" s="75"/>
      <c r="Q41681" s="75"/>
      <c r="W41681" s="75"/>
      <c r="AD41681" s="77"/>
    </row>
    <row r="41682" spans="16:30" ht="4.5" customHeight="1" x14ac:dyDescent="0.2">
      <c r="P41682" s="75"/>
      <c r="Q41682" s="75"/>
      <c r="W41682" s="75"/>
      <c r="AD41682" s="77"/>
    </row>
    <row r="41683" spans="16:30" ht="4.5" customHeight="1" x14ac:dyDescent="0.2">
      <c r="P41683" s="75"/>
      <c r="Q41683" s="75"/>
      <c r="W41683" s="75"/>
      <c r="AD41683" s="77"/>
    </row>
    <row r="41684" spans="16:30" ht="4.5" customHeight="1" x14ac:dyDescent="0.2">
      <c r="P41684" s="75"/>
      <c r="Q41684" s="75"/>
      <c r="W41684" s="75"/>
      <c r="AD41684" s="77"/>
    </row>
    <row r="41685" spans="16:30" ht="4.5" customHeight="1" x14ac:dyDescent="0.2">
      <c r="P41685" s="75"/>
      <c r="Q41685" s="75"/>
      <c r="W41685" s="75"/>
      <c r="AD41685" s="77"/>
    </row>
    <row r="41686" spans="16:30" ht="4.5" customHeight="1" x14ac:dyDescent="0.2">
      <c r="P41686" s="75"/>
      <c r="Q41686" s="75"/>
      <c r="W41686" s="75"/>
      <c r="AD41686" s="77"/>
    </row>
    <row r="41687" spans="16:30" ht="4.5" customHeight="1" x14ac:dyDescent="0.2">
      <c r="P41687" s="75"/>
      <c r="Q41687" s="75"/>
      <c r="W41687" s="75"/>
      <c r="AD41687" s="77"/>
    </row>
    <row r="41688" spans="16:30" ht="4.5" customHeight="1" x14ac:dyDescent="0.2">
      <c r="P41688" s="75"/>
      <c r="Q41688" s="75"/>
      <c r="W41688" s="75"/>
      <c r="AD41688" s="77"/>
    </row>
    <row r="41689" spans="16:30" ht="4.5" customHeight="1" x14ac:dyDescent="0.2">
      <c r="P41689" s="75"/>
      <c r="Q41689" s="75"/>
      <c r="W41689" s="75"/>
      <c r="AD41689" s="77"/>
    </row>
    <row r="41690" spans="16:30" ht="4.5" customHeight="1" x14ac:dyDescent="0.2">
      <c r="P41690" s="75"/>
      <c r="Q41690" s="75"/>
      <c r="W41690" s="75"/>
      <c r="AD41690" s="77"/>
    </row>
    <row r="41691" spans="16:30" ht="4.5" customHeight="1" x14ac:dyDescent="0.2">
      <c r="P41691" s="75"/>
      <c r="Q41691" s="75"/>
      <c r="W41691" s="75"/>
      <c r="AD41691" s="77"/>
    </row>
    <row r="41692" spans="16:30" ht="4.5" customHeight="1" x14ac:dyDescent="0.2">
      <c r="P41692" s="75"/>
      <c r="Q41692" s="75"/>
      <c r="W41692" s="75"/>
      <c r="AD41692" s="77"/>
    </row>
    <row r="41693" spans="16:30" ht="4.5" customHeight="1" x14ac:dyDescent="0.2">
      <c r="P41693" s="75"/>
      <c r="Q41693" s="75"/>
      <c r="W41693" s="75"/>
      <c r="AD41693" s="77"/>
    </row>
    <row r="41694" spans="16:30" ht="4.5" customHeight="1" x14ac:dyDescent="0.2">
      <c r="P41694" s="75"/>
      <c r="Q41694" s="75"/>
      <c r="W41694" s="75"/>
      <c r="AD41694" s="77"/>
    </row>
    <row r="41695" spans="16:30" ht="4.5" customHeight="1" x14ac:dyDescent="0.2">
      <c r="P41695" s="75"/>
      <c r="Q41695" s="75"/>
      <c r="W41695" s="75"/>
      <c r="AD41695" s="77"/>
    </row>
    <row r="41696" spans="16:30" ht="4.5" customHeight="1" x14ac:dyDescent="0.2">
      <c r="P41696" s="75"/>
      <c r="Q41696" s="75"/>
      <c r="W41696" s="75"/>
      <c r="AD41696" s="77"/>
    </row>
    <row r="41697" spans="16:30" ht="4.5" customHeight="1" x14ac:dyDescent="0.2">
      <c r="P41697" s="75"/>
      <c r="Q41697" s="75"/>
      <c r="W41697" s="75"/>
      <c r="AD41697" s="77"/>
    </row>
    <row r="41698" spans="16:30" ht="4.5" customHeight="1" x14ac:dyDescent="0.2">
      <c r="P41698" s="75"/>
      <c r="Q41698" s="75"/>
      <c r="W41698" s="75"/>
      <c r="AD41698" s="77"/>
    </row>
    <row r="41699" spans="16:30" ht="4.5" customHeight="1" x14ac:dyDescent="0.2">
      <c r="P41699" s="75"/>
      <c r="Q41699" s="75"/>
      <c r="W41699" s="75"/>
      <c r="AD41699" s="77"/>
    </row>
    <row r="41700" spans="16:30" ht="4.5" customHeight="1" x14ac:dyDescent="0.2">
      <c r="P41700" s="75"/>
      <c r="Q41700" s="75"/>
      <c r="W41700" s="75"/>
      <c r="AD41700" s="77"/>
    </row>
    <row r="41701" spans="16:30" ht="4.5" customHeight="1" x14ac:dyDescent="0.2">
      <c r="P41701" s="75"/>
      <c r="Q41701" s="75"/>
      <c r="W41701" s="75"/>
      <c r="AD41701" s="77"/>
    </row>
    <row r="41702" spans="16:30" ht="4.5" customHeight="1" x14ac:dyDescent="0.2">
      <c r="P41702" s="75"/>
      <c r="Q41702" s="75"/>
      <c r="W41702" s="75"/>
      <c r="AD41702" s="77"/>
    </row>
    <row r="41703" spans="16:30" ht="4.5" customHeight="1" x14ac:dyDescent="0.2">
      <c r="P41703" s="75"/>
      <c r="Q41703" s="75"/>
      <c r="W41703" s="75"/>
      <c r="AD41703" s="77"/>
    </row>
    <row r="41704" spans="16:30" ht="4.5" customHeight="1" x14ac:dyDescent="0.2">
      <c r="P41704" s="75"/>
      <c r="Q41704" s="75"/>
      <c r="W41704" s="75"/>
      <c r="AD41704" s="77"/>
    </row>
    <row r="41705" spans="16:30" ht="4.5" customHeight="1" x14ac:dyDescent="0.2">
      <c r="P41705" s="75"/>
      <c r="Q41705" s="75"/>
      <c r="W41705" s="75"/>
      <c r="AD41705" s="77"/>
    </row>
    <row r="41706" spans="16:30" ht="4.5" customHeight="1" x14ac:dyDescent="0.2">
      <c r="P41706" s="75"/>
      <c r="Q41706" s="75"/>
      <c r="W41706" s="75"/>
      <c r="AD41706" s="77"/>
    </row>
    <row r="41707" spans="16:30" ht="4.5" customHeight="1" x14ac:dyDescent="0.2">
      <c r="P41707" s="75"/>
      <c r="Q41707" s="75"/>
      <c r="W41707" s="75"/>
      <c r="AD41707" s="77"/>
    </row>
    <row r="41708" spans="16:30" ht="4.5" customHeight="1" x14ac:dyDescent="0.2">
      <c r="P41708" s="75"/>
      <c r="Q41708" s="75"/>
      <c r="W41708" s="75"/>
      <c r="AD41708" s="77"/>
    </row>
    <row r="41709" spans="16:30" ht="4.5" customHeight="1" x14ac:dyDescent="0.2">
      <c r="P41709" s="75"/>
      <c r="Q41709" s="75"/>
      <c r="W41709" s="75"/>
      <c r="AD41709" s="77"/>
    </row>
    <row r="41710" spans="16:30" ht="4.5" customHeight="1" x14ac:dyDescent="0.2">
      <c r="P41710" s="75"/>
      <c r="Q41710" s="75"/>
      <c r="W41710" s="75"/>
      <c r="AD41710" s="77"/>
    </row>
    <row r="41711" spans="16:30" ht="4.5" customHeight="1" x14ac:dyDescent="0.2">
      <c r="P41711" s="75"/>
      <c r="Q41711" s="75"/>
      <c r="W41711" s="75"/>
      <c r="AD41711" s="77"/>
    </row>
    <row r="41712" spans="16:30" ht="4.5" customHeight="1" x14ac:dyDescent="0.2">
      <c r="P41712" s="75"/>
      <c r="Q41712" s="75"/>
      <c r="W41712" s="75"/>
      <c r="AD41712" s="77"/>
    </row>
    <row r="41713" spans="16:30" ht="4.5" customHeight="1" x14ac:dyDescent="0.2">
      <c r="P41713" s="75"/>
      <c r="Q41713" s="75"/>
      <c r="W41713" s="75"/>
      <c r="AD41713" s="77"/>
    </row>
    <row r="41714" spans="16:30" ht="4.5" customHeight="1" x14ac:dyDescent="0.2">
      <c r="P41714" s="75"/>
      <c r="Q41714" s="75"/>
      <c r="W41714" s="75"/>
      <c r="AD41714" s="77"/>
    </row>
    <row r="41715" spans="16:30" ht="4.5" customHeight="1" x14ac:dyDescent="0.2">
      <c r="P41715" s="75"/>
      <c r="Q41715" s="75"/>
      <c r="W41715" s="75"/>
      <c r="AD41715" s="77"/>
    </row>
    <row r="41716" spans="16:30" ht="4.5" customHeight="1" x14ac:dyDescent="0.2">
      <c r="P41716" s="75"/>
      <c r="Q41716" s="75"/>
      <c r="W41716" s="75"/>
      <c r="AD41716" s="77"/>
    </row>
    <row r="41717" spans="16:30" ht="4.5" customHeight="1" x14ac:dyDescent="0.2">
      <c r="P41717" s="75"/>
      <c r="Q41717" s="75"/>
      <c r="W41717" s="75"/>
      <c r="AD41717" s="77"/>
    </row>
    <row r="41718" spans="16:30" ht="4.5" customHeight="1" x14ac:dyDescent="0.2">
      <c r="P41718" s="75"/>
      <c r="Q41718" s="75"/>
      <c r="W41718" s="75"/>
      <c r="AD41718" s="77"/>
    </row>
    <row r="41719" spans="16:30" ht="4.5" customHeight="1" x14ac:dyDescent="0.2">
      <c r="P41719" s="75"/>
      <c r="Q41719" s="75"/>
      <c r="W41719" s="75"/>
      <c r="AD41719" s="77"/>
    </row>
    <row r="41720" spans="16:30" ht="4.5" customHeight="1" x14ac:dyDescent="0.2">
      <c r="P41720" s="75"/>
      <c r="Q41720" s="75"/>
      <c r="W41720" s="75"/>
      <c r="AD41720" s="77"/>
    </row>
    <row r="41721" spans="16:30" ht="4.5" customHeight="1" x14ac:dyDescent="0.2">
      <c r="P41721" s="75"/>
      <c r="Q41721" s="75"/>
      <c r="W41721" s="75"/>
      <c r="AD41721" s="77"/>
    </row>
    <row r="41722" spans="16:30" ht="4.5" customHeight="1" x14ac:dyDescent="0.2">
      <c r="P41722" s="75"/>
      <c r="Q41722" s="75"/>
      <c r="W41722" s="75"/>
      <c r="AD41722" s="77"/>
    </row>
    <row r="41723" spans="16:30" ht="4.5" customHeight="1" x14ac:dyDescent="0.2">
      <c r="P41723" s="75"/>
      <c r="Q41723" s="75"/>
      <c r="W41723" s="75"/>
      <c r="AD41723" s="77"/>
    </row>
    <row r="41724" spans="16:30" ht="4.5" customHeight="1" x14ac:dyDescent="0.2">
      <c r="P41724" s="75"/>
      <c r="Q41724" s="75"/>
      <c r="W41724" s="75"/>
      <c r="AD41724" s="77"/>
    </row>
    <row r="41725" spans="16:30" ht="4.5" customHeight="1" x14ac:dyDescent="0.2">
      <c r="P41725" s="75"/>
      <c r="Q41725" s="75"/>
      <c r="W41725" s="75"/>
      <c r="AD41725" s="77"/>
    </row>
    <row r="41726" spans="16:30" ht="4.5" customHeight="1" x14ac:dyDescent="0.2">
      <c r="P41726" s="75"/>
      <c r="Q41726" s="75"/>
      <c r="W41726" s="75"/>
      <c r="AD41726" s="77"/>
    </row>
    <row r="41727" spans="16:30" ht="4.5" customHeight="1" x14ac:dyDescent="0.2">
      <c r="P41727" s="75"/>
      <c r="Q41727" s="75"/>
      <c r="W41727" s="75"/>
      <c r="AD41727" s="77"/>
    </row>
    <row r="41728" spans="16:30" ht="4.5" customHeight="1" x14ac:dyDescent="0.2">
      <c r="P41728" s="75"/>
      <c r="Q41728" s="75"/>
      <c r="W41728" s="75"/>
      <c r="AD41728" s="77"/>
    </row>
    <row r="41729" spans="16:30" ht="4.5" customHeight="1" x14ac:dyDescent="0.2">
      <c r="P41729" s="75"/>
      <c r="Q41729" s="75"/>
      <c r="W41729" s="75"/>
      <c r="AD41729" s="77"/>
    </row>
    <row r="41730" spans="16:30" ht="4.5" customHeight="1" x14ac:dyDescent="0.2">
      <c r="P41730" s="75"/>
      <c r="Q41730" s="75"/>
      <c r="W41730" s="75"/>
      <c r="AD41730" s="77"/>
    </row>
    <row r="41731" spans="16:30" ht="4.5" customHeight="1" x14ac:dyDescent="0.2">
      <c r="P41731" s="75"/>
      <c r="Q41731" s="75"/>
      <c r="W41731" s="75"/>
      <c r="AD41731" s="77"/>
    </row>
    <row r="41732" spans="16:30" ht="4.5" customHeight="1" x14ac:dyDescent="0.2">
      <c r="P41732" s="75"/>
      <c r="Q41732" s="75"/>
      <c r="W41732" s="75"/>
      <c r="AD41732" s="77"/>
    </row>
    <row r="41733" spans="16:30" ht="4.5" customHeight="1" x14ac:dyDescent="0.2">
      <c r="P41733" s="75"/>
      <c r="Q41733" s="75"/>
      <c r="W41733" s="75"/>
      <c r="AD41733" s="77"/>
    </row>
    <row r="41734" spans="16:30" ht="4.5" customHeight="1" x14ac:dyDescent="0.2">
      <c r="P41734" s="75"/>
      <c r="Q41734" s="75"/>
      <c r="W41734" s="75"/>
      <c r="AD41734" s="77"/>
    </row>
    <row r="41735" spans="16:30" ht="4.5" customHeight="1" x14ac:dyDescent="0.2">
      <c r="P41735" s="75"/>
      <c r="Q41735" s="75"/>
      <c r="W41735" s="75"/>
      <c r="AD41735" s="77"/>
    </row>
    <row r="41736" spans="16:30" ht="4.5" customHeight="1" x14ac:dyDescent="0.2">
      <c r="P41736" s="75"/>
      <c r="Q41736" s="75"/>
      <c r="W41736" s="75"/>
      <c r="AD41736" s="77"/>
    </row>
    <row r="41737" spans="16:30" ht="4.5" customHeight="1" x14ac:dyDescent="0.2">
      <c r="P41737" s="75"/>
      <c r="Q41737" s="75"/>
      <c r="W41737" s="75"/>
      <c r="AD41737" s="77"/>
    </row>
    <row r="41738" spans="16:30" ht="4.5" customHeight="1" x14ac:dyDescent="0.2">
      <c r="P41738" s="75"/>
      <c r="Q41738" s="75"/>
      <c r="W41738" s="75"/>
      <c r="AD41738" s="77"/>
    </row>
    <row r="41739" spans="16:30" ht="4.5" customHeight="1" x14ac:dyDescent="0.2">
      <c r="P41739" s="75"/>
      <c r="Q41739" s="75"/>
      <c r="W41739" s="75"/>
      <c r="AD41739" s="77"/>
    </row>
    <row r="41740" spans="16:30" ht="4.5" customHeight="1" x14ac:dyDescent="0.2">
      <c r="P41740" s="75"/>
      <c r="Q41740" s="75"/>
      <c r="W41740" s="75"/>
      <c r="AD41740" s="77"/>
    </row>
    <row r="41741" spans="16:30" ht="4.5" customHeight="1" x14ac:dyDescent="0.2">
      <c r="P41741" s="75"/>
      <c r="Q41741" s="75"/>
      <c r="W41741" s="75"/>
      <c r="AD41741" s="77"/>
    </row>
    <row r="41742" spans="16:30" ht="4.5" customHeight="1" x14ac:dyDescent="0.2">
      <c r="P41742" s="75"/>
      <c r="Q41742" s="75"/>
      <c r="W41742" s="75"/>
      <c r="AD41742" s="77"/>
    </row>
    <row r="41743" spans="16:30" ht="4.5" customHeight="1" x14ac:dyDescent="0.2">
      <c r="P41743" s="75"/>
      <c r="Q41743" s="75"/>
      <c r="W41743" s="75"/>
      <c r="AD41743" s="77"/>
    </row>
    <row r="41744" spans="16:30" ht="4.5" customHeight="1" x14ac:dyDescent="0.2">
      <c r="P41744" s="75"/>
      <c r="Q41744" s="75"/>
      <c r="W41744" s="75"/>
      <c r="AD41744" s="77"/>
    </row>
    <row r="41745" spans="16:30" ht="4.5" customHeight="1" x14ac:dyDescent="0.2">
      <c r="P41745" s="75"/>
      <c r="Q41745" s="75"/>
      <c r="W41745" s="75"/>
      <c r="AD41745" s="77"/>
    </row>
    <row r="41746" spans="16:30" ht="4.5" customHeight="1" x14ac:dyDescent="0.2">
      <c r="P41746" s="75"/>
      <c r="Q41746" s="75"/>
      <c r="W41746" s="75"/>
      <c r="AD41746" s="77"/>
    </row>
    <row r="41747" spans="16:30" ht="4.5" customHeight="1" x14ac:dyDescent="0.2">
      <c r="P41747" s="75"/>
      <c r="Q41747" s="75"/>
      <c r="W41747" s="75"/>
      <c r="AD41747" s="77"/>
    </row>
    <row r="41748" spans="16:30" ht="4.5" customHeight="1" x14ac:dyDescent="0.2">
      <c r="P41748" s="75"/>
      <c r="Q41748" s="75"/>
      <c r="W41748" s="75"/>
      <c r="AD41748" s="77"/>
    </row>
    <row r="41749" spans="16:30" ht="4.5" customHeight="1" x14ac:dyDescent="0.2">
      <c r="P41749" s="75"/>
      <c r="Q41749" s="75"/>
      <c r="W41749" s="75"/>
      <c r="AD41749" s="77"/>
    </row>
    <row r="41750" spans="16:30" ht="4.5" customHeight="1" x14ac:dyDescent="0.2">
      <c r="P41750" s="75"/>
      <c r="Q41750" s="75"/>
      <c r="W41750" s="75"/>
      <c r="AD41750" s="77"/>
    </row>
    <row r="41751" spans="16:30" ht="4.5" customHeight="1" x14ac:dyDescent="0.2">
      <c r="P41751" s="75"/>
      <c r="Q41751" s="75"/>
      <c r="W41751" s="75"/>
      <c r="AD41751" s="77"/>
    </row>
    <row r="41752" spans="16:30" ht="4.5" customHeight="1" x14ac:dyDescent="0.2">
      <c r="P41752" s="75"/>
      <c r="Q41752" s="75"/>
      <c r="W41752" s="75"/>
      <c r="AD41752" s="77"/>
    </row>
    <row r="41753" spans="16:30" ht="4.5" customHeight="1" x14ac:dyDescent="0.2">
      <c r="P41753" s="75"/>
      <c r="Q41753" s="75"/>
      <c r="W41753" s="75"/>
      <c r="AD41753" s="77"/>
    </row>
    <row r="41754" spans="16:30" ht="4.5" customHeight="1" x14ac:dyDescent="0.2">
      <c r="P41754" s="75"/>
      <c r="Q41754" s="75"/>
      <c r="W41754" s="75"/>
      <c r="AD41754" s="77"/>
    </row>
    <row r="41755" spans="16:30" ht="4.5" customHeight="1" x14ac:dyDescent="0.2">
      <c r="P41755" s="75"/>
      <c r="Q41755" s="75"/>
      <c r="W41755" s="75"/>
      <c r="AD41755" s="77"/>
    </row>
    <row r="41756" spans="16:30" ht="4.5" customHeight="1" x14ac:dyDescent="0.2">
      <c r="P41756" s="75"/>
      <c r="Q41756" s="75"/>
      <c r="W41756" s="75"/>
      <c r="AD41756" s="77"/>
    </row>
    <row r="41757" spans="16:30" ht="4.5" customHeight="1" x14ac:dyDescent="0.2">
      <c r="P41757" s="75"/>
      <c r="Q41757" s="75"/>
      <c r="W41757" s="75"/>
      <c r="AD41757" s="77"/>
    </row>
    <row r="41758" spans="16:30" ht="4.5" customHeight="1" x14ac:dyDescent="0.2">
      <c r="P41758" s="75"/>
      <c r="Q41758" s="75"/>
      <c r="W41758" s="75"/>
      <c r="AD41758" s="77"/>
    </row>
    <row r="41759" spans="16:30" ht="4.5" customHeight="1" x14ac:dyDescent="0.2">
      <c r="P41759" s="75"/>
      <c r="Q41759" s="75"/>
      <c r="W41759" s="75"/>
      <c r="AD41759" s="77"/>
    </row>
    <row r="41760" spans="16:30" ht="4.5" customHeight="1" x14ac:dyDescent="0.2">
      <c r="P41760" s="75"/>
      <c r="Q41760" s="75"/>
      <c r="W41760" s="75"/>
      <c r="AD41760" s="77"/>
    </row>
    <row r="41761" spans="16:30" ht="4.5" customHeight="1" x14ac:dyDescent="0.2">
      <c r="P41761" s="75"/>
      <c r="Q41761" s="75"/>
      <c r="W41761" s="75"/>
      <c r="AD41761" s="77"/>
    </row>
    <row r="41762" spans="16:30" ht="4.5" customHeight="1" x14ac:dyDescent="0.2">
      <c r="P41762" s="75"/>
      <c r="Q41762" s="75"/>
      <c r="W41762" s="75"/>
      <c r="AD41762" s="77"/>
    </row>
    <row r="41763" spans="16:30" ht="4.5" customHeight="1" x14ac:dyDescent="0.2">
      <c r="P41763" s="75"/>
      <c r="Q41763" s="75"/>
      <c r="W41763" s="75"/>
      <c r="AD41763" s="77"/>
    </row>
    <row r="41764" spans="16:30" ht="4.5" customHeight="1" x14ac:dyDescent="0.2">
      <c r="P41764" s="75"/>
      <c r="Q41764" s="75"/>
      <c r="W41764" s="75"/>
      <c r="AD41764" s="77"/>
    </row>
    <row r="41765" spans="16:30" ht="4.5" customHeight="1" x14ac:dyDescent="0.2">
      <c r="P41765" s="75"/>
      <c r="Q41765" s="75"/>
      <c r="W41765" s="75"/>
      <c r="AD41765" s="77"/>
    </row>
    <row r="41766" spans="16:30" ht="4.5" customHeight="1" x14ac:dyDescent="0.2">
      <c r="P41766" s="75"/>
      <c r="Q41766" s="75"/>
      <c r="W41766" s="75"/>
      <c r="AD41766" s="77"/>
    </row>
    <row r="41767" spans="16:30" ht="4.5" customHeight="1" x14ac:dyDescent="0.2">
      <c r="P41767" s="75"/>
      <c r="Q41767" s="75"/>
      <c r="W41767" s="75"/>
      <c r="AD41767" s="77"/>
    </row>
    <row r="41768" spans="16:30" ht="4.5" customHeight="1" x14ac:dyDescent="0.2">
      <c r="P41768" s="75"/>
      <c r="Q41768" s="75"/>
      <c r="W41768" s="75"/>
      <c r="AD41768" s="77"/>
    </row>
    <row r="41769" spans="16:30" ht="4.5" customHeight="1" x14ac:dyDescent="0.2">
      <c r="P41769" s="75"/>
      <c r="Q41769" s="75"/>
      <c r="W41769" s="75"/>
      <c r="AD41769" s="77"/>
    </row>
    <row r="41770" spans="16:30" ht="4.5" customHeight="1" x14ac:dyDescent="0.2">
      <c r="P41770" s="75"/>
      <c r="Q41770" s="75"/>
      <c r="W41770" s="75"/>
      <c r="AD41770" s="77"/>
    </row>
    <row r="41771" spans="16:30" ht="4.5" customHeight="1" x14ac:dyDescent="0.2">
      <c r="P41771" s="75"/>
      <c r="Q41771" s="75"/>
      <c r="W41771" s="75"/>
      <c r="AD41771" s="77"/>
    </row>
    <row r="41772" spans="16:30" ht="4.5" customHeight="1" x14ac:dyDescent="0.2">
      <c r="P41772" s="75"/>
      <c r="Q41772" s="75"/>
      <c r="W41772" s="75"/>
      <c r="AD41772" s="77"/>
    </row>
    <row r="41773" spans="16:30" ht="4.5" customHeight="1" x14ac:dyDescent="0.2">
      <c r="P41773" s="75"/>
      <c r="Q41773" s="75"/>
      <c r="W41773" s="75"/>
      <c r="AD41773" s="77"/>
    </row>
    <row r="41774" spans="16:30" ht="4.5" customHeight="1" x14ac:dyDescent="0.2">
      <c r="P41774" s="75"/>
      <c r="Q41774" s="75"/>
      <c r="W41774" s="75"/>
      <c r="AD41774" s="77"/>
    </row>
    <row r="41775" spans="16:30" ht="4.5" customHeight="1" x14ac:dyDescent="0.2">
      <c r="P41775" s="75"/>
      <c r="Q41775" s="75"/>
      <c r="W41775" s="75"/>
      <c r="AD41775" s="77"/>
    </row>
    <row r="41776" spans="16:30" ht="4.5" customHeight="1" x14ac:dyDescent="0.2">
      <c r="P41776" s="75"/>
      <c r="Q41776" s="75"/>
      <c r="W41776" s="75"/>
      <c r="AD41776" s="77"/>
    </row>
    <row r="41777" spans="16:30" ht="4.5" customHeight="1" x14ac:dyDescent="0.2">
      <c r="P41777" s="75"/>
      <c r="Q41777" s="75"/>
      <c r="W41777" s="75"/>
      <c r="AD41777" s="77"/>
    </row>
    <row r="41778" spans="16:30" ht="4.5" customHeight="1" x14ac:dyDescent="0.2">
      <c r="P41778" s="75"/>
      <c r="Q41778" s="75"/>
      <c r="W41778" s="75"/>
      <c r="AD41778" s="77"/>
    </row>
    <row r="41779" spans="16:30" ht="4.5" customHeight="1" x14ac:dyDescent="0.2">
      <c r="P41779" s="75"/>
      <c r="Q41779" s="75"/>
      <c r="W41779" s="75"/>
      <c r="AD41779" s="77"/>
    </row>
    <row r="41780" spans="16:30" ht="4.5" customHeight="1" x14ac:dyDescent="0.2">
      <c r="P41780" s="75"/>
      <c r="Q41780" s="75"/>
      <c r="W41780" s="75"/>
      <c r="AD41780" s="77"/>
    </row>
    <row r="41781" spans="16:30" ht="4.5" customHeight="1" x14ac:dyDescent="0.2">
      <c r="P41781" s="75"/>
      <c r="Q41781" s="75"/>
      <c r="W41781" s="75"/>
      <c r="AD41781" s="77"/>
    </row>
    <row r="41782" spans="16:30" ht="4.5" customHeight="1" x14ac:dyDescent="0.2">
      <c r="P41782" s="75"/>
      <c r="Q41782" s="75"/>
      <c r="W41782" s="75"/>
      <c r="AD41782" s="77"/>
    </row>
    <row r="41783" spans="16:30" ht="4.5" customHeight="1" x14ac:dyDescent="0.2">
      <c r="P41783" s="75"/>
      <c r="Q41783" s="75"/>
      <c r="W41783" s="75"/>
      <c r="AD41783" s="77"/>
    </row>
    <row r="41784" spans="16:30" ht="4.5" customHeight="1" x14ac:dyDescent="0.2">
      <c r="P41784" s="75"/>
      <c r="Q41784" s="75"/>
      <c r="W41784" s="75"/>
      <c r="AD41784" s="77"/>
    </row>
    <row r="41785" spans="16:30" ht="4.5" customHeight="1" x14ac:dyDescent="0.2">
      <c r="P41785" s="75"/>
      <c r="Q41785" s="75"/>
      <c r="W41785" s="75"/>
      <c r="AD41785" s="77"/>
    </row>
    <row r="41786" spans="16:30" ht="4.5" customHeight="1" x14ac:dyDescent="0.2">
      <c r="P41786" s="75"/>
      <c r="Q41786" s="75"/>
      <c r="W41786" s="75"/>
      <c r="AD41786" s="77"/>
    </row>
    <row r="41787" spans="16:30" ht="4.5" customHeight="1" x14ac:dyDescent="0.2">
      <c r="P41787" s="75"/>
      <c r="Q41787" s="75"/>
      <c r="W41787" s="75"/>
      <c r="AD41787" s="77"/>
    </row>
    <row r="41788" spans="16:30" ht="4.5" customHeight="1" x14ac:dyDescent="0.2">
      <c r="P41788" s="75"/>
      <c r="Q41788" s="75"/>
      <c r="W41788" s="75"/>
      <c r="AD41788" s="77"/>
    </row>
    <row r="41789" spans="16:30" ht="4.5" customHeight="1" x14ac:dyDescent="0.2">
      <c r="P41789" s="75"/>
      <c r="Q41789" s="75"/>
      <c r="W41789" s="75"/>
      <c r="AD41789" s="77"/>
    </row>
    <row r="41790" spans="16:30" ht="4.5" customHeight="1" x14ac:dyDescent="0.2">
      <c r="P41790" s="75"/>
      <c r="Q41790" s="75"/>
      <c r="W41790" s="75"/>
      <c r="AD41790" s="77"/>
    </row>
    <row r="41791" spans="16:30" ht="4.5" customHeight="1" x14ac:dyDescent="0.2">
      <c r="P41791" s="75"/>
      <c r="Q41791" s="75"/>
      <c r="W41791" s="75"/>
      <c r="AD41791" s="77"/>
    </row>
    <row r="41792" spans="16:30" ht="4.5" customHeight="1" x14ac:dyDescent="0.2">
      <c r="P41792" s="75"/>
      <c r="Q41792" s="75"/>
      <c r="W41792" s="75"/>
      <c r="AD41792" s="77"/>
    </row>
    <row r="41793" spans="16:30" ht="4.5" customHeight="1" x14ac:dyDescent="0.2">
      <c r="P41793" s="75"/>
      <c r="Q41793" s="75"/>
      <c r="W41793" s="75"/>
      <c r="AD41793" s="77"/>
    </row>
    <row r="41794" spans="16:30" ht="4.5" customHeight="1" x14ac:dyDescent="0.2">
      <c r="P41794" s="75"/>
      <c r="Q41794" s="75"/>
      <c r="W41794" s="75"/>
      <c r="AD41794" s="77"/>
    </row>
    <row r="41795" spans="16:30" ht="4.5" customHeight="1" x14ac:dyDescent="0.2">
      <c r="P41795" s="75"/>
      <c r="Q41795" s="75"/>
      <c r="W41795" s="75"/>
      <c r="AD41795" s="77"/>
    </row>
    <row r="41796" spans="16:30" ht="4.5" customHeight="1" x14ac:dyDescent="0.2">
      <c r="P41796" s="75"/>
      <c r="Q41796" s="75"/>
      <c r="W41796" s="75"/>
      <c r="AD41796" s="77"/>
    </row>
    <row r="41797" spans="16:30" ht="4.5" customHeight="1" x14ac:dyDescent="0.2">
      <c r="P41797" s="75"/>
      <c r="Q41797" s="75"/>
      <c r="W41797" s="75"/>
      <c r="AD41797" s="77"/>
    </row>
    <row r="41798" spans="16:30" ht="4.5" customHeight="1" x14ac:dyDescent="0.2">
      <c r="P41798" s="75"/>
      <c r="Q41798" s="75"/>
      <c r="W41798" s="75"/>
      <c r="AD41798" s="77"/>
    </row>
    <row r="41799" spans="16:30" ht="4.5" customHeight="1" x14ac:dyDescent="0.2">
      <c r="P41799" s="75"/>
      <c r="Q41799" s="75"/>
      <c r="W41799" s="75"/>
      <c r="AD41799" s="77"/>
    </row>
    <row r="41800" spans="16:30" ht="4.5" customHeight="1" x14ac:dyDescent="0.2">
      <c r="P41800" s="75"/>
      <c r="Q41800" s="75"/>
      <c r="W41800" s="75"/>
      <c r="AD41800" s="77"/>
    </row>
    <row r="41801" spans="16:30" ht="4.5" customHeight="1" x14ac:dyDescent="0.2">
      <c r="P41801" s="75"/>
      <c r="Q41801" s="75"/>
      <c r="W41801" s="75"/>
      <c r="AD41801" s="77"/>
    </row>
    <row r="41802" spans="16:30" ht="4.5" customHeight="1" x14ac:dyDescent="0.2">
      <c r="P41802" s="75"/>
      <c r="Q41802" s="75"/>
      <c r="W41802" s="75"/>
      <c r="AD41802" s="77"/>
    </row>
    <row r="41803" spans="16:30" ht="4.5" customHeight="1" x14ac:dyDescent="0.2">
      <c r="P41803" s="75"/>
      <c r="Q41803" s="75"/>
      <c r="W41803" s="75"/>
      <c r="AD41803" s="77"/>
    </row>
    <row r="41804" spans="16:30" ht="4.5" customHeight="1" x14ac:dyDescent="0.2">
      <c r="P41804" s="75"/>
      <c r="Q41804" s="75"/>
      <c r="W41804" s="75"/>
      <c r="AD41804" s="77"/>
    </row>
    <row r="41805" spans="16:30" ht="4.5" customHeight="1" x14ac:dyDescent="0.2">
      <c r="P41805" s="75"/>
      <c r="Q41805" s="75"/>
      <c r="W41805" s="75"/>
      <c r="AD41805" s="77"/>
    </row>
    <row r="41806" spans="16:30" ht="4.5" customHeight="1" x14ac:dyDescent="0.2">
      <c r="P41806" s="75"/>
      <c r="Q41806" s="75"/>
      <c r="W41806" s="75"/>
      <c r="AD41806" s="77"/>
    </row>
    <row r="41807" spans="16:30" ht="4.5" customHeight="1" x14ac:dyDescent="0.2">
      <c r="P41807" s="75"/>
      <c r="Q41807" s="75"/>
      <c r="W41807" s="75"/>
      <c r="AD41807" s="77"/>
    </row>
    <row r="41808" spans="16:30" ht="4.5" customHeight="1" x14ac:dyDescent="0.2">
      <c r="P41808" s="75"/>
      <c r="Q41808" s="75"/>
      <c r="W41808" s="75"/>
      <c r="AD41808" s="77"/>
    </row>
    <row r="41809" spans="16:30" ht="4.5" customHeight="1" x14ac:dyDescent="0.2">
      <c r="P41809" s="75"/>
      <c r="Q41809" s="75"/>
      <c r="W41809" s="75"/>
      <c r="AD41809" s="77"/>
    </row>
    <row r="41810" spans="16:30" ht="4.5" customHeight="1" x14ac:dyDescent="0.2">
      <c r="P41810" s="75"/>
      <c r="Q41810" s="75"/>
      <c r="W41810" s="75"/>
      <c r="AD41810" s="77"/>
    </row>
    <row r="41811" spans="16:30" ht="4.5" customHeight="1" x14ac:dyDescent="0.2">
      <c r="P41811" s="75"/>
      <c r="Q41811" s="75"/>
      <c r="W41811" s="75"/>
      <c r="AD41811" s="77"/>
    </row>
    <row r="41812" spans="16:30" ht="4.5" customHeight="1" x14ac:dyDescent="0.2">
      <c r="P41812" s="75"/>
      <c r="Q41812" s="75"/>
      <c r="W41812" s="75"/>
      <c r="AD41812" s="77"/>
    </row>
    <row r="41813" spans="16:30" ht="4.5" customHeight="1" x14ac:dyDescent="0.2">
      <c r="P41813" s="75"/>
      <c r="Q41813" s="75"/>
      <c r="W41813" s="75"/>
      <c r="AD41813" s="77"/>
    </row>
    <row r="41814" spans="16:30" ht="4.5" customHeight="1" x14ac:dyDescent="0.2">
      <c r="P41814" s="75"/>
      <c r="Q41814" s="75"/>
      <c r="W41814" s="75"/>
      <c r="AD41814" s="77"/>
    </row>
    <row r="41815" spans="16:30" ht="4.5" customHeight="1" x14ac:dyDescent="0.2">
      <c r="P41815" s="75"/>
      <c r="Q41815" s="75"/>
      <c r="W41815" s="75"/>
      <c r="AD41815" s="77"/>
    </row>
    <row r="41816" spans="16:30" ht="4.5" customHeight="1" x14ac:dyDescent="0.2">
      <c r="P41816" s="75"/>
      <c r="Q41816" s="75"/>
      <c r="W41816" s="75"/>
      <c r="AD41816" s="77"/>
    </row>
    <row r="41817" spans="16:30" ht="4.5" customHeight="1" x14ac:dyDescent="0.2">
      <c r="P41817" s="75"/>
      <c r="Q41817" s="75"/>
      <c r="W41817" s="75"/>
      <c r="AD41817" s="77"/>
    </row>
    <row r="41818" spans="16:30" ht="4.5" customHeight="1" x14ac:dyDescent="0.2">
      <c r="P41818" s="75"/>
      <c r="Q41818" s="75"/>
      <c r="W41818" s="75"/>
      <c r="AD41818" s="77"/>
    </row>
    <row r="41819" spans="16:30" ht="4.5" customHeight="1" x14ac:dyDescent="0.2">
      <c r="P41819" s="75"/>
      <c r="Q41819" s="75"/>
      <c r="W41819" s="75"/>
      <c r="AD41819" s="77"/>
    </row>
    <row r="41820" spans="16:30" ht="4.5" customHeight="1" x14ac:dyDescent="0.2">
      <c r="P41820" s="75"/>
      <c r="Q41820" s="75"/>
      <c r="W41820" s="75"/>
      <c r="AD41820" s="77"/>
    </row>
    <row r="41821" spans="16:30" ht="4.5" customHeight="1" x14ac:dyDescent="0.2">
      <c r="P41821" s="75"/>
      <c r="Q41821" s="75"/>
      <c r="W41821" s="75"/>
      <c r="AD41821" s="77"/>
    </row>
    <row r="41822" spans="16:30" ht="4.5" customHeight="1" x14ac:dyDescent="0.2">
      <c r="P41822" s="75"/>
      <c r="Q41822" s="75"/>
      <c r="W41822" s="75"/>
      <c r="AD41822" s="77"/>
    </row>
    <row r="41823" spans="16:30" ht="4.5" customHeight="1" x14ac:dyDescent="0.2">
      <c r="P41823" s="75"/>
      <c r="Q41823" s="75"/>
      <c r="W41823" s="75"/>
      <c r="AD41823" s="77"/>
    </row>
    <row r="41824" spans="16:30" ht="4.5" customHeight="1" x14ac:dyDescent="0.2">
      <c r="P41824" s="75"/>
      <c r="Q41824" s="75"/>
      <c r="W41824" s="75"/>
      <c r="AD41824" s="77"/>
    </row>
    <row r="41825" spans="16:30" ht="4.5" customHeight="1" x14ac:dyDescent="0.2">
      <c r="P41825" s="75"/>
      <c r="Q41825" s="75"/>
      <c r="W41825" s="75"/>
      <c r="AD41825" s="77"/>
    </row>
    <row r="41826" spans="16:30" ht="4.5" customHeight="1" x14ac:dyDescent="0.2">
      <c r="P41826" s="75"/>
      <c r="Q41826" s="75"/>
      <c r="W41826" s="75"/>
      <c r="AD41826" s="77"/>
    </row>
    <row r="41827" spans="16:30" ht="4.5" customHeight="1" x14ac:dyDescent="0.2">
      <c r="P41827" s="75"/>
      <c r="Q41827" s="75"/>
      <c r="W41827" s="75"/>
      <c r="AD41827" s="77"/>
    </row>
    <row r="41828" spans="16:30" ht="4.5" customHeight="1" x14ac:dyDescent="0.2">
      <c r="P41828" s="75"/>
      <c r="Q41828" s="75"/>
      <c r="W41828" s="75"/>
      <c r="AD41828" s="77"/>
    </row>
    <row r="41829" spans="16:30" ht="4.5" customHeight="1" x14ac:dyDescent="0.2">
      <c r="P41829" s="75"/>
      <c r="Q41829" s="75"/>
      <c r="W41829" s="75"/>
      <c r="AD41829" s="77"/>
    </row>
    <row r="41830" spans="16:30" ht="4.5" customHeight="1" x14ac:dyDescent="0.2">
      <c r="P41830" s="75"/>
      <c r="Q41830" s="75"/>
      <c r="W41830" s="75"/>
      <c r="AD41830" s="77"/>
    </row>
    <row r="41831" spans="16:30" ht="4.5" customHeight="1" x14ac:dyDescent="0.2">
      <c r="P41831" s="75"/>
      <c r="Q41831" s="75"/>
      <c r="W41831" s="75"/>
      <c r="AD41831" s="77"/>
    </row>
    <row r="41832" spans="16:30" ht="4.5" customHeight="1" x14ac:dyDescent="0.2">
      <c r="P41832" s="75"/>
      <c r="Q41832" s="75"/>
      <c r="W41832" s="75"/>
      <c r="AD41832" s="77"/>
    </row>
    <row r="41833" spans="16:30" ht="4.5" customHeight="1" x14ac:dyDescent="0.2">
      <c r="P41833" s="75"/>
      <c r="Q41833" s="75"/>
      <c r="W41833" s="75"/>
      <c r="AD41833" s="77"/>
    </row>
    <row r="41834" spans="16:30" ht="4.5" customHeight="1" x14ac:dyDescent="0.2">
      <c r="P41834" s="75"/>
      <c r="Q41834" s="75"/>
      <c r="W41834" s="75"/>
      <c r="AD41834" s="77"/>
    </row>
    <row r="41835" spans="16:30" ht="4.5" customHeight="1" x14ac:dyDescent="0.2">
      <c r="P41835" s="75"/>
      <c r="Q41835" s="75"/>
      <c r="W41835" s="75"/>
      <c r="AD41835" s="77"/>
    </row>
    <row r="41836" spans="16:30" ht="4.5" customHeight="1" x14ac:dyDescent="0.2">
      <c r="P41836" s="75"/>
      <c r="Q41836" s="75"/>
      <c r="W41836" s="75"/>
      <c r="AD41836" s="77"/>
    </row>
    <row r="41837" spans="16:30" ht="4.5" customHeight="1" x14ac:dyDescent="0.2">
      <c r="P41837" s="75"/>
      <c r="Q41837" s="75"/>
      <c r="W41837" s="75"/>
      <c r="AD41837" s="77"/>
    </row>
    <row r="41838" spans="16:30" ht="4.5" customHeight="1" x14ac:dyDescent="0.2">
      <c r="P41838" s="75"/>
      <c r="Q41838" s="75"/>
      <c r="W41838" s="75"/>
      <c r="AD41838" s="77"/>
    </row>
    <row r="41839" spans="16:30" ht="4.5" customHeight="1" x14ac:dyDescent="0.2">
      <c r="P41839" s="75"/>
      <c r="Q41839" s="75"/>
      <c r="W41839" s="75"/>
      <c r="AD41839" s="77"/>
    </row>
    <row r="41840" spans="16:30" ht="4.5" customHeight="1" x14ac:dyDescent="0.2">
      <c r="P41840" s="75"/>
      <c r="Q41840" s="75"/>
      <c r="W41840" s="75"/>
      <c r="AD41840" s="77"/>
    </row>
    <row r="41841" spans="16:30" ht="4.5" customHeight="1" x14ac:dyDescent="0.2">
      <c r="P41841" s="75"/>
      <c r="Q41841" s="75"/>
      <c r="W41841" s="75"/>
      <c r="AD41841" s="77"/>
    </row>
    <row r="41842" spans="16:30" ht="4.5" customHeight="1" x14ac:dyDescent="0.2">
      <c r="P41842" s="75"/>
      <c r="Q41842" s="75"/>
      <c r="W41842" s="75"/>
      <c r="AD41842" s="77"/>
    </row>
    <row r="41843" spans="16:30" ht="4.5" customHeight="1" x14ac:dyDescent="0.2">
      <c r="P41843" s="75"/>
      <c r="Q41843" s="75"/>
      <c r="W41843" s="75"/>
      <c r="AD41843" s="77"/>
    </row>
    <row r="41844" spans="16:30" ht="4.5" customHeight="1" x14ac:dyDescent="0.2">
      <c r="P41844" s="75"/>
      <c r="Q41844" s="75"/>
      <c r="W41844" s="75"/>
      <c r="AD41844" s="77"/>
    </row>
    <row r="41845" spans="16:30" ht="4.5" customHeight="1" x14ac:dyDescent="0.2">
      <c r="P41845" s="75"/>
      <c r="Q41845" s="75"/>
      <c r="W41845" s="75"/>
      <c r="AD41845" s="77"/>
    </row>
    <row r="41846" spans="16:30" ht="4.5" customHeight="1" x14ac:dyDescent="0.2">
      <c r="P41846" s="75"/>
      <c r="Q41846" s="75"/>
      <c r="W41846" s="75"/>
      <c r="AD41846" s="77"/>
    </row>
    <row r="41847" spans="16:30" ht="4.5" customHeight="1" x14ac:dyDescent="0.2">
      <c r="P41847" s="75"/>
      <c r="Q41847" s="75"/>
      <c r="W41847" s="75"/>
      <c r="AD41847" s="77"/>
    </row>
    <row r="41848" spans="16:30" ht="4.5" customHeight="1" x14ac:dyDescent="0.2">
      <c r="P41848" s="75"/>
      <c r="Q41848" s="75"/>
      <c r="W41848" s="75"/>
      <c r="AD41848" s="77"/>
    </row>
    <row r="41849" spans="16:30" ht="4.5" customHeight="1" x14ac:dyDescent="0.2">
      <c r="P41849" s="75"/>
      <c r="Q41849" s="75"/>
      <c r="W41849" s="75"/>
      <c r="AD41849" s="77"/>
    </row>
    <row r="41850" spans="16:30" ht="4.5" customHeight="1" x14ac:dyDescent="0.2">
      <c r="P41850" s="75"/>
      <c r="Q41850" s="75"/>
      <c r="W41850" s="75"/>
      <c r="AD41850" s="77"/>
    </row>
    <row r="41851" spans="16:30" ht="4.5" customHeight="1" x14ac:dyDescent="0.2">
      <c r="P41851" s="75"/>
      <c r="Q41851" s="75"/>
      <c r="W41851" s="75"/>
      <c r="AD41851" s="77"/>
    </row>
    <row r="41852" spans="16:30" ht="4.5" customHeight="1" x14ac:dyDescent="0.2">
      <c r="P41852" s="75"/>
      <c r="Q41852" s="75"/>
      <c r="W41852" s="75"/>
      <c r="AD41852" s="77"/>
    </row>
    <row r="41853" spans="16:30" ht="4.5" customHeight="1" x14ac:dyDescent="0.2">
      <c r="P41853" s="75"/>
      <c r="Q41853" s="75"/>
      <c r="W41853" s="75"/>
      <c r="AD41853" s="77"/>
    </row>
    <row r="41854" spans="16:30" ht="4.5" customHeight="1" x14ac:dyDescent="0.2">
      <c r="P41854" s="75"/>
      <c r="Q41854" s="75"/>
      <c r="W41854" s="75"/>
      <c r="AD41854" s="77"/>
    </row>
    <row r="41855" spans="16:30" ht="4.5" customHeight="1" x14ac:dyDescent="0.2">
      <c r="P41855" s="75"/>
      <c r="Q41855" s="75"/>
      <c r="W41855" s="75"/>
      <c r="AD41855" s="77"/>
    </row>
    <row r="41856" spans="16:30" ht="4.5" customHeight="1" x14ac:dyDescent="0.2">
      <c r="P41856" s="75"/>
      <c r="Q41856" s="75"/>
      <c r="W41856" s="75"/>
      <c r="AD41856" s="77"/>
    </row>
    <row r="41857" spans="16:30" ht="4.5" customHeight="1" x14ac:dyDescent="0.2">
      <c r="P41857" s="75"/>
      <c r="Q41857" s="75"/>
      <c r="W41857" s="75"/>
      <c r="AD41857" s="77"/>
    </row>
    <row r="41858" spans="16:30" ht="4.5" customHeight="1" x14ac:dyDescent="0.2">
      <c r="P41858" s="75"/>
      <c r="Q41858" s="75"/>
      <c r="W41858" s="75"/>
      <c r="AD41858" s="77"/>
    </row>
    <row r="41859" spans="16:30" ht="4.5" customHeight="1" x14ac:dyDescent="0.2">
      <c r="P41859" s="75"/>
      <c r="Q41859" s="75"/>
      <c r="W41859" s="75"/>
      <c r="AD41859" s="77"/>
    </row>
    <row r="41860" spans="16:30" ht="4.5" customHeight="1" x14ac:dyDescent="0.2">
      <c r="P41860" s="75"/>
      <c r="Q41860" s="75"/>
      <c r="W41860" s="75"/>
      <c r="AD41860" s="77"/>
    </row>
    <row r="41861" spans="16:30" ht="4.5" customHeight="1" x14ac:dyDescent="0.2">
      <c r="P41861" s="75"/>
      <c r="Q41861" s="75"/>
      <c r="W41861" s="75"/>
      <c r="AD41861" s="77"/>
    </row>
    <row r="41862" spans="16:30" ht="4.5" customHeight="1" x14ac:dyDescent="0.2">
      <c r="P41862" s="75"/>
      <c r="Q41862" s="75"/>
      <c r="W41862" s="75"/>
      <c r="AD41862" s="77"/>
    </row>
    <row r="41863" spans="16:30" ht="4.5" customHeight="1" x14ac:dyDescent="0.2">
      <c r="P41863" s="75"/>
      <c r="Q41863" s="75"/>
      <c r="W41863" s="75"/>
      <c r="AD41863" s="77"/>
    </row>
    <row r="41864" spans="16:30" ht="4.5" customHeight="1" x14ac:dyDescent="0.2">
      <c r="P41864" s="75"/>
      <c r="Q41864" s="75"/>
      <c r="W41864" s="75"/>
      <c r="AD41864" s="77"/>
    </row>
    <row r="41865" spans="16:30" ht="4.5" customHeight="1" x14ac:dyDescent="0.2">
      <c r="P41865" s="75"/>
      <c r="Q41865" s="75"/>
      <c r="W41865" s="75"/>
      <c r="AD41865" s="77"/>
    </row>
    <row r="41866" spans="16:30" ht="4.5" customHeight="1" x14ac:dyDescent="0.2">
      <c r="P41866" s="75"/>
      <c r="Q41866" s="75"/>
      <c r="W41866" s="75"/>
      <c r="AD41866" s="77"/>
    </row>
    <row r="41867" spans="16:30" ht="4.5" customHeight="1" x14ac:dyDescent="0.2">
      <c r="P41867" s="75"/>
      <c r="Q41867" s="75"/>
      <c r="W41867" s="75"/>
      <c r="AD41867" s="77"/>
    </row>
    <row r="41868" spans="16:30" ht="4.5" customHeight="1" x14ac:dyDescent="0.2">
      <c r="P41868" s="75"/>
      <c r="Q41868" s="75"/>
      <c r="W41868" s="75"/>
      <c r="AD41868" s="77"/>
    </row>
    <row r="41869" spans="16:30" ht="4.5" customHeight="1" x14ac:dyDescent="0.2">
      <c r="P41869" s="75"/>
      <c r="Q41869" s="75"/>
      <c r="W41869" s="75"/>
      <c r="AD41869" s="77"/>
    </row>
    <row r="41870" spans="16:30" ht="4.5" customHeight="1" x14ac:dyDescent="0.2">
      <c r="P41870" s="75"/>
      <c r="Q41870" s="75"/>
      <c r="W41870" s="75"/>
      <c r="AD41870" s="77"/>
    </row>
    <row r="41871" spans="16:30" ht="4.5" customHeight="1" x14ac:dyDescent="0.2">
      <c r="P41871" s="75"/>
      <c r="Q41871" s="75"/>
      <c r="W41871" s="75"/>
      <c r="AD41871" s="77"/>
    </row>
    <row r="41872" spans="16:30" ht="4.5" customHeight="1" x14ac:dyDescent="0.2">
      <c r="P41872" s="75"/>
      <c r="Q41872" s="75"/>
      <c r="W41872" s="75"/>
      <c r="AD41872" s="77"/>
    </row>
    <row r="41873" spans="16:30" ht="4.5" customHeight="1" x14ac:dyDescent="0.2">
      <c r="P41873" s="75"/>
      <c r="Q41873" s="75"/>
      <c r="W41873" s="75"/>
      <c r="AD41873" s="77"/>
    </row>
    <row r="41874" spans="16:30" ht="4.5" customHeight="1" x14ac:dyDescent="0.2">
      <c r="P41874" s="75"/>
      <c r="Q41874" s="75"/>
      <c r="W41874" s="75"/>
      <c r="AD41874" s="77"/>
    </row>
    <row r="41875" spans="16:30" ht="4.5" customHeight="1" x14ac:dyDescent="0.2">
      <c r="P41875" s="75"/>
      <c r="Q41875" s="75"/>
      <c r="W41875" s="75"/>
      <c r="AD41875" s="77"/>
    </row>
    <row r="41876" spans="16:30" ht="4.5" customHeight="1" x14ac:dyDescent="0.2">
      <c r="P41876" s="75"/>
      <c r="Q41876" s="75"/>
      <c r="W41876" s="75"/>
      <c r="AD41876" s="77"/>
    </row>
    <row r="41877" spans="16:30" ht="4.5" customHeight="1" x14ac:dyDescent="0.2">
      <c r="P41877" s="75"/>
      <c r="Q41877" s="75"/>
      <c r="W41877" s="75"/>
      <c r="AD41877" s="77"/>
    </row>
    <row r="41878" spans="16:30" ht="4.5" customHeight="1" x14ac:dyDescent="0.2">
      <c r="P41878" s="75"/>
      <c r="Q41878" s="75"/>
      <c r="W41878" s="75"/>
      <c r="AD41878" s="77"/>
    </row>
    <row r="41879" spans="16:30" ht="4.5" customHeight="1" x14ac:dyDescent="0.2">
      <c r="P41879" s="75"/>
      <c r="Q41879" s="75"/>
      <c r="W41879" s="75"/>
      <c r="AD41879" s="77"/>
    </row>
    <row r="41880" spans="16:30" ht="4.5" customHeight="1" x14ac:dyDescent="0.2">
      <c r="P41880" s="75"/>
      <c r="Q41880" s="75"/>
      <c r="W41880" s="75"/>
      <c r="AD41880" s="77"/>
    </row>
    <row r="41881" spans="16:30" ht="4.5" customHeight="1" x14ac:dyDescent="0.2">
      <c r="P41881" s="75"/>
      <c r="Q41881" s="75"/>
      <c r="W41881" s="75"/>
      <c r="AD41881" s="77"/>
    </row>
    <row r="41882" spans="16:30" ht="4.5" customHeight="1" x14ac:dyDescent="0.2">
      <c r="P41882" s="75"/>
      <c r="Q41882" s="75"/>
      <c r="W41882" s="75"/>
      <c r="AD41882" s="77"/>
    </row>
    <row r="41883" spans="16:30" ht="4.5" customHeight="1" x14ac:dyDescent="0.2">
      <c r="P41883" s="75"/>
      <c r="Q41883" s="75"/>
      <c r="W41883" s="75"/>
      <c r="AD41883" s="77"/>
    </row>
    <row r="41884" spans="16:30" ht="4.5" customHeight="1" x14ac:dyDescent="0.2">
      <c r="P41884" s="75"/>
      <c r="Q41884" s="75"/>
      <c r="W41884" s="75"/>
      <c r="AD41884" s="77"/>
    </row>
    <row r="41885" spans="16:30" ht="4.5" customHeight="1" x14ac:dyDescent="0.2">
      <c r="P41885" s="75"/>
      <c r="Q41885" s="75"/>
      <c r="W41885" s="75"/>
      <c r="AD41885" s="77"/>
    </row>
    <row r="41886" spans="16:30" ht="4.5" customHeight="1" x14ac:dyDescent="0.2">
      <c r="P41886" s="75"/>
      <c r="Q41886" s="75"/>
      <c r="W41886" s="75"/>
      <c r="AD41886" s="77"/>
    </row>
    <row r="41887" spans="16:30" ht="4.5" customHeight="1" x14ac:dyDescent="0.2">
      <c r="P41887" s="75"/>
      <c r="Q41887" s="75"/>
      <c r="W41887" s="75"/>
      <c r="AD41887" s="77"/>
    </row>
    <row r="41888" spans="16:30" ht="4.5" customHeight="1" x14ac:dyDescent="0.2">
      <c r="P41888" s="75"/>
      <c r="Q41888" s="75"/>
      <c r="W41888" s="75"/>
      <c r="AD41888" s="77"/>
    </row>
    <row r="41889" spans="16:30" ht="4.5" customHeight="1" x14ac:dyDescent="0.2">
      <c r="P41889" s="75"/>
      <c r="Q41889" s="75"/>
      <c r="W41889" s="75"/>
      <c r="AD41889" s="77"/>
    </row>
    <row r="41890" spans="16:30" ht="4.5" customHeight="1" x14ac:dyDescent="0.2">
      <c r="P41890" s="75"/>
      <c r="Q41890" s="75"/>
      <c r="W41890" s="75"/>
      <c r="AD41890" s="77"/>
    </row>
    <row r="41891" spans="16:30" ht="4.5" customHeight="1" x14ac:dyDescent="0.2">
      <c r="P41891" s="75"/>
      <c r="Q41891" s="75"/>
      <c r="W41891" s="75"/>
      <c r="AD41891" s="77"/>
    </row>
    <row r="41892" spans="16:30" ht="4.5" customHeight="1" x14ac:dyDescent="0.2">
      <c r="P41892" s="75"/>
      <c r="Q41892" s="75"/>
      <c r="W41892" s="75"/>
      <c r="AD41892" s="77"/>
    </row>
    <row r="41893" spans="16:30" ht="4.5" customHeight="1" x14ac:dyDescent="0.2">
      <c r="P41893" s="75"/>
      <c r="Q41893" s="75"/>
      <c r="W41893" s="75"/>
      <c r="AD41893" s="77"/>
    </row>
    <row r="41894" spans="16:30" ht="4.5" customHeight="1" x14ac:dyDescent="0.2">
      <c r="P41894" s="75"/>
      <c r="Q41894" s="75"/>
      <c r="W41894" s="75"/>
      <c r="AD41894" s="77"/>
    </row>
    <row r="41895" spans="16:30" ht="4.5" customHeight="1" x14ac:dyDescent="0.2">
      <c r="P41895" s="75"/>
      <c r="Q41895" s="75"/>
      <c r="W41895" s="75"/>
      <c r="AD41895" s="77"/>
    </row>
    <row r="41896" spans="16:30" ht="4.5" customHeight="1" x14ac:dyDescent="0.2">
      <c r="P41896" s="75"/>
      <c r="Q41896" s="75"/>
      <c r="W41896" s="75"/>
      <c r="AD41896" s="77"/>
    </row>
    <row r="41897" spans="16:30" ht="4.5" customHeight="1" x14ac:dyDescent="0.2">
      <c r="P41897" s="75"/>
      <c r="Q41897" s="75"/>
      <c r="W41897" s="75"/>
      <c r="AD41897" s="77"/>
    </row>
    <row r="41898" spans="16:30" ht="4.5" customHeight="1" x14ac:dyDescent="0.2">
      <c r="P41898" s="75"/>
      <c r="Q41898" s="75"/>
      <c r="W41898" s="75"/>
      <c r="AD41898" s="77"/>
    </row>
    <row r="41899" spans="16:30" ht="4.5" customHeight="1" x14ac:dyDescent="0.2">
      <c r="P41899" s="75"/>
      <c r="Q41899" s="75"/>
      <c r="W41899" s="75"/>
      <c r="AD41899" s="77"/>
    </row>
    <row r="41900" spans="16:30" ht="4.5" customHeight="1" x14ac:dyDescent="0.2">
      <c r="P41900" s="75"/>
      <c r="Q41900" s="75"/>
      <c r="W41900" s="75"/>
      <c r="AD41900" s="77"/>
    </row>
    <row r="41901" spans="16:30" ht="4.5" customHeight="1" x14ac:dyDescent="0.2">
      <c r="P41901" s="75"/>
      <c r="Q41901" s="75"/>
      <c r="W41901" s="75"/>
      <c r="AD41901" s="77"/>
    </row>
    <row r="41902" spans="16:30" ht="4.5" customHeight="1" x14ac:dyDescent="0.2">
      <c r="P41902" s="75"/>
      <c r="Q41902" s="75"/>
      <c r="W41902" s="75"/>
      <c r="AD41902" s="77"/>
    </row>
    <row r="41903" spans="16:30" ht="4.5" customHeight="1" x14ac:dyDescent="0.2">
      <c r="P41903" s="75"/>
      <c r="Q41903" s="75"/>
      <c r="W41903" s="75"/>
      <c r="AD41903" s="77"/>
    </row>
    <row r="41904" spans="16:30" ht="4.5" customHeight="1" x14ac:dyDescent="0.2">
      <c r="P41904" s="75"/>
      <c r="Q41904" s="75"/>
      <c r="W41904" s="75"/>
      <c r="AD41904" s="77"/>
    </row>
    <row r="41905" spans="16:30" ht="4.5" customHeight="1" x14ac:dyDescent="0.2">
      <c r="P41905" s="75"/>
      <c r="Q41905" s="75"/>
      <c r="W41905" s="75"/>
      <c r="AD41905" s="77"/>
    </row>
    <row r="41906" spans="16:30" ht="4.5" customHeight="1" x14ac:dyDescent="0.2">
      <c r="P41906" s="75"/>
      <c r="Q41906" s="75"/>
      <c r="W41906" s="75"/>
      <c r="AD41906" s="77"/>
    </row>
    <row r="41907" spans="16:30" ht="4.5" customHeight="1" x14ac:dyDescent="0.2">
      <c r="P41907" s="75"/>
      <c r="Q41907" s="75"/>
      <c r="W41907" s="75"/>
      <c r="AD41907" s="77"/>
    </row>
    <row r="41908" spans="16:30" ht="4.5" customHeight="1" x14ac:dyDescent="0.2">
      <c r="P41908" s="75"/>
      <c r="Q41908" s="75"/>
      <c r="W41908" s="75"/>
      <c r="AD41908" s="77"/>
    </row>
    <row r="41909" spans="16:30" ht="4.5" customHeight="1" x14ac:dyDescent="0.2">
      <c r="P41909" s="75"/>
      <c r="Q41909" s="75"/>
      <c r="W41909" s="75"/>
      <c r="AD41909" s="77"/>
    </row>
    <row r="41910" spans="16:30" ht="4.5" customHeight="1" x14ac:dyDescent="0.2">
      <c r="P41910" s="75"/>
      <c r="Q41910" s="75"/>
      <c r="W41910" s="75"/>
      <c r="AD41910" s="77"/>
    </row>
    <row r="41911" spans="16:30" ht="4.5" customHeight="1" x14ac:dyDescent="0.2">
      <c r="P41911" s="75"/>
      <c r="Q41911" s="75"/>
      <c r="W41911" s="75"/>
      <c r="AD41911" s="77"/>
    </row>
    <row r="41912" spans="16:30" ht="4.5" customHeight="1" x14ac:dyDescent="0.2">
      <c r="P41912" s="75"/>
      <c r="Q41912" s="75"/>
      <c r="W41912" s="75"/>
      <c r="AD41912" s="77"/>
    </row>
    <row r="41913" spans="16:30" ht="4.5" customHeight="1" x14ac:dyDescent="0.2">
      <c r="P41913" s="75"/>
      <c r="Q41913" s="75"/>
      <c r="W41913" s="75"/>
      <c r="AD41913" s="77"/>
    </row>
    <row r="41914" spans="16:30" ht="4.5" customHeight="1" x14ac:dyDescent="0.2">
      <c r="P41914" s="75"/>
      <c r="Q41914" s="75"/>
      <c r="W41914" s="75"/>
      <c r="AD41914" s="77"/>
    </row>
    <row r="41915" spans="16:30" ht="4.5" customHeight="1" x14ac:dyDescent="0.2">
      <c r="P41915" s="75"/>
      <c r="Q41915" s="75"/>
      <c r="W41915" s="75"/>
      <c r="AD41915" s="77"/>
    </row>
    <row r="41916" spans="16:30" ht="4.5" customHeight="1" x14ac:dyDescent="0.2">
      <c r="P41916" s="75"/>
      <c r="Q41916" s="75"/>
      <c r="W41916" s="75"/>
      <c r="AD41916" s="77"/>
    </row>
    <row r="41917" spans="16:30" ht="4.5" customHeight="1" x14ac:dyDescent="0.2">
      <c r="P41917" s="75"/>
      <c r="Q41917" s="75"/>
      <c r="W41917" s="75"/>
      <c r="AD41917" s="77"/>
    </row>
    <row r="41918" spans="16:30" ht="4.5" customHeight="1" x14ac:dyDescent="0.2">
      <c r="P41918" s="75"/>
      <c r="Q41918" s="75"/>
      <c r="W41918" s="75"/>
      <c r="AD41918" s="77"/>
    </row>
    <row r="41919" spans="16:30" ht="4.5" customHeight="1" x14ac:dyDescent="0.2">
      <c r="P41919" s="75"/>
      <c r="Q41919" s="75"/>
      <c r="W41919" s="75"/>
      <c r="AD41919" s="77"/>
    </row>
    <row r="41920" spans="16:30" ht="4.5" customHeight="1" x14ac:dyDescent="0.2">
      <c r="P41920" s="75"/>
      <c r="Q41920" s="75"/>
      <c r="W41920" s="75"/>
      <c r="AD41920" s="77"/>
    </row>
    <row r="41921" spans="16:30" ht="4.5" customHeight="1" x14ac:dyDescent="0.2">
      <c r="P41921" s="75"/>
      <c r="Q41921" s="75"/>
      <c r="W41921" s="75"/>
      <c r="AD41921" s="77"/>
    </row>
    <row r="41922" spans="16:30" ht="4.5" customHeight="1" x14ac:dyDescent="0.2">
      <c r="P41922" s="75"/>
      <c r="Q41922" s="75"/>
      <c r="W41922" s="75"/>
      <c r="AD41922" s="77"/>
    </row>
    <row r="41923" spans="16:30" ht="4.5" customHeight="1" x14ac:dyDescent="0.2">
      <c r="P41923" s="75"/>
      <c r="Q41923" s="75"/>
      <c r="W41923" s="75"/>
      <c r="AD41923" s="77"/>
    </row>
    <row r="41924" spans="16:30" ht="4.5" customHeight="1" x14ac:dyDescent="0.2">
      <c r="P41924" s="75"/>
      <c r="Q41924" s="75"/>
      <c r="W41924" s="75"/>
      <c r="AD41924" s="77"/>
    </row>
    <row r="41925" spans="16:30" ht="4.5" customHeight="1" x14ac:dyDescent="0.2">
      <c r="P41925" s="75"/>
      <c r="Q41925" s="75"/>
      <c r="W41925" s="75"/>
      <c r="AD41925" s="77"/>
    </row>
    <row r="41926" spans="16:30" ht="4.5" customHeight="1" x14ac:dyDescent="0.2">
      <c r="P41926" s="75"/>
      <c r="Q41926" s="75"/>
      <c r="W41926" s="75"/>
      <c r="AD41926" s="77"/>
    </row>
    <row r="41927" spans="16:30" ht="4.5" customHeight="1" x14ac:dyDescent="0.2">
      <c r="P41927" s="75"/>
      <c r="Q41927" s="75"/>
      <c r="W41927" s="75"/>
      <c r="AD41927" s="77"/>
    </row>
    <row r="41928" spans="16:30" ht="4.5" customHeight="1" x14ac:dyDescent="0.2">
      <c r="P41928" s="75"/>
      <c r="Q41928" s="75"/>
      <c r="W41928" s="75"/>
      <c r="AD41928" s="77"/>
    </row>
    <row r="41929" spans="16:30" ht="4.5" customHeight="1" x14ac:dyDescent="0.2">
      <c r="P41929" s="75"/>
      <c r="Q41929" s="75"/>
      <c r="W41929" s="75"/>
      <c r="AD41929" s="77"/>
    </row>
    <row r="41930" spans="16:30" ht="4.5" customHeight="1" x14ac:dyDescent="0.2">
      <c r="P41930" s="75"/>
      <c r="Q41930" s="75"/>
      <c r="W41930" s="75"/>
      <c r="AD41930" s="77"/>
    </row>
    <row r="41931" spans="16:30" ht="4.5" customHeight="1" x14ac:dyDescent="0.2">
      <c r="P41931" s="75"/>
      <c r="Q41931" s="75"/>
      <c r="W41931" s="75"/>
      <c r="AD41931" s="77"/>
    </row>
    <row r="41932" spans="16:30" ht="4.5" customHeight="1" x14ac:dyDescent="0.2">
      <c r="P41932" s="75"/>
      <c r="Q41932" s="75"/>
      <c r="W41932" s="75"/>
      <c r="AD41932" s="77"/>
    </row>
    <row r="41933" spans="16:30" ht="4.5" customHeight="1" x14ac:dyDescent="0.2">
      <c r="P41933" s="75"/>
      <c r="Q41933" s="75"/>
      <c r="W41933" s="75"/>
      <c r="AD41933" s="77"/>
    </row>
    <row r="41934" spans="16:30" ht="4.5" customHeight="1" x14ac:dyDescent="0.2">
      <c r="P41934" s="75"/>
      <c r="Q41934" s="75"/>
      <c r="W41934" s="75"/>
      <c r="AD41934" s="77"/>
    </row>
    <row r="41935" spans="16:30" ht="4.5" customHeight="1" x14ac:dyDescent="0.2">
      <c r="P41935" s="75"/>
      <c r="Q41935" s="75"/>
      <c r="W41935" s="75"/>
      <c r="AD41935" s="77"/>
    </row>
    <row r="41936" spans="16:30" ht="4.5" customHeight="1" x14ac:dyDescent="0.2">
      <c r="P41936" s="75"/>
      <c r="Q41936" s="75"/>
      <c r="W41936" s="75"/>
      <c r="AD41936" s="77"/>
    </row>
    <row r="41937" spans="16:30" ht="4.5" customHeight="1" x14ac:dyDescent="0.2">
      <c r="P41937" s="75"/>
      <c r="Q41937" s="75"/>
      <c r="W41937" s="75"/>
      <c r="AD41937" s="77"/>
    </row>
    <row r="41938" spans="16:30" ht="4.5" customHeight="1" x14ac:dyDescent="0.2">
      <c r="P41938" s="75"/>
      <c r="Q41938" s="75"/>
      <c r="W41938" s="75"/>
      <c r="AD41938" s="77"/>
    </row>
    <row r="41939" spans="16:30" ht="4.5" customHeight="1" x14ac:dyDescent="0.2">
      <c r="P41939" s="75"/>
      <c r="Q41939" s="75"/>
      <c r="W41939" s="75"/>
      <c r="AD41939" s="77"/>
    </row>
    <row r="41940" spans="16:30" ht="4.5" customHeight="1" x14ac:dyDescent="0.2">
      <c r="P41940" s="75"/>
      <c r="Q41940" s="75"/>
      <c r="W41940" s="75"/>
      <c r="AD41940" s="77"/>
    </row>
    <row r="41941" spans="16:30" ht="4.5" customHeight="1" x14ac:dyDescent="0.2">
      <c r="P41941" s="75"/>
      <c r="Q41941" s="75"/>
      <c r="W41941" s="75"/>
      <c r="AD41941" s="77"/>
    </row>
    <row r="41942" spans="16:30" ht="4.5" customHeight="1" x14ac:dyDescent="0.2">
      <c r="P41942" s="75"/>
      <c r="Q41942" s="75"/>
      <c r="W41942" s="75"/>
      <c r="AD41942" s="77"/>
    </row>
    <row r="41943" spans="16:30" ht="4.5" customHeight="1" x14ac:dyDescent="0.2">
      <c r="P41943" s="75"/>
      <c r="Q41943" s="75"/>
      <c r="W41943" s="75"/>
      <c r="AD41943" s="77"/>
    </row>
    <row r="41944" spans="16:30" ht="4.5" customHeight="1" x14ac:dyDescent="0.2">
      <c r="P41944" s="75"/>
      <c r="Q41944" s="75"/>
      <c r="W41944" s="75"/>
      <c r="AD41944" s="77"/>
    </row>
    <row r="41945" spans="16:30" ht="4.5" customHeight="1" x14ac:dyDescent="0.2">
      <c r="P41945" s="75"/>
      <c r="Q41945" s="75"/>
      <c r="W41945" s="75"/>
      <c r="AD41945" s="77"/>
    </row>
    <row r="41946" spans="16:30" ht="4.5" customHeight="1" x14ac:dyDescent="0.2">
      <c r="P41946" s="75"/>
      <c r="Q41946" s="75"/>
      <c r="W41946" s="75"/>
      <c r="AD41946" s="77"/>
    </row>
    <row r="41947" spans="16:30" ht="4.5" customHeight="1" x14ac:dyDescent="0.2">
      <c r="P41947" s="75"/>
      <c r="Q41947" s="75"/>
      <c r="W41947" s="75"/>
      <c r="AD41947" s="77"/>
    </row>
    <row r="41948" spans="16:30" ht="4.5" customHeight="1" x14ac:dyDescent="0.2">
      <c r="P41948" s="75"/>
      <c r="Q41948" s="75"/>
      <c r="W41948" s="75"/>
      <c r="AD41948" s="77"/>
    </row>
    <row r="41949" spans="16:30" ht="4.5" customHeight="1" x14ac:dyDescent="0.2">
      <c r="P41949" s="75"/>
      <c r="Q41949" s="75"/>
      <c r="W41949" s="75"/>
      <c r="AD41949" s="77"/>
    </row>
    <row r="41950" spans="16:30" ht="4.5" customHeight="1" x14ac:dyDescent="0.2">
      <c r="P41950" s="75"/>
      <c r="Q41950" s="75"/>
      <c r="W41950" s="75"/>
      <c r="AD41950" s="77"/>
    </row>
    <row r="41951" spans="16:30" ht="4.5" customHeight="1" x14ac:dyDescent="0.2">
      <c r="P41951" s="75"/>
      <c r="Q41951" s="75"/>
      <c r="W41951" s="75"/>
      <c r="AD41951" s="77"/>
    </row>
    <row r="41952" spans="16:30" ht="4.5" customHeight="1" x14ac:dyDescent="0.2">
      <c r="P41952" s="75"/>
      <c r="Q41952" s="75"/>
      <c r="W41952" s="75"/>
      <c r="AD41952" s="77"/>
    </row>
    <row r="41953" spans="16:30" ht="4.5" customHeight="1" x14ac:dyDescent="0.2">
      <c r="P41953" s="75"/>
      <c r="Q41953" s="75"/>
      <c r="W41953" s="75"/>
      <c r="AD41953" s="77"/>
    </row>
    <row r="41954" spans="16:30" ht="4.5" customHeight="1" x14ac:dyDescent="0.2">
      <c r="P41954" s="75"/>
      <c r="Q41954" s="75"/>
      <c r="W41954" s="75"/>
      <c r="AD41954" s="77"/>
    </row>
    <row r="41955" spans="16:30" ht="4.5" customHeight="1" x14ac:dyDescent="0.2">
      <c r="P41955" s="75"/>
      <c r="Q41955" s="75"/>
      <c r="W41955" s="75"/>
      <c r="AD41955" s="77"/>
    </row>
    <row r="41956" spans="16:30" ht="4.5" customHeight="1" x14ac:dyDescent="0.2">
      <c r="P41956" s="75"/>
      <c r="Q41956" s="75"/>
      <c r="W41956" s="75"/>
      <c r="AD41956" s="77"/>
    </row>
    <row r="41957" spans="16:30" ht="4.5" customHeight="1" x14ac:dyDescent="0.2">
      <c r="P41957" s="75"/>
      <c r="Q41957" s="75"/>
      <c r="W41957" s="75"/>
      <c r="AD41957" s="77"/>
    </row>
    <row r="41958" spans="16:30" ht="4.5" customHeight="1" x14ac:dyDescent="0.2">
      <c r="P41958" s="75"/>
      <c r="Q41958" s="75"/>
      <c r="W41958" s="75"/>
      <c r="AD41958" s="77"/>
    </row>
    <row r="41959" spans="16:30" ht="4.5" customHeight="1" x14ac:dyDescent="0.2">
      <c r="P41959" s="75"/>
      <c r="Q41959" s="75"/>
      <c r="W41959" s="75"/>
      <c r="AD41959" s="77"/>
    </row>
    <row r="41960" spans="16:30" ht="4.5" customHeight="1" x14ac:dyDescent="0.2">
      <c r="P41960" s="75"/>
      <c r="Q41960" s="75"/>
      <c r="W41960" s="75"/>
      <c r="AD41960" s="77"/>
    </row>
    <row r="41961" spans="16:30" ht="4.5" customHeight="1" x14ac:dyDescent="0.2">
      <c r="P41961" s="75"/>
      <c r="Q41961" s="75"/>
      <c r="W41961" s="75"/>
      <c r="AD41961" s="77"/>
    </row>
    <row r="41962" spans="16:30" ht="4.5" customHeight="1" x14ac:dyDescent="0.2">
      <c r="P41962" s="75"/>
      <c r="Q41962" s="75"/>
      <c r="W41962" s="75"/>
      <c r="AD41962" s="77"/>
    </row>
    <row r="41963" spans="16:30" ht="4.5" customHeight="1" x14ac:dyDescent="0.2">
      <c r="P41963" s="75"/>
      <c r="Q41963" s="75"/>
      <c r="W41963" s="75"/>
      <c r="AD41963" s="77"/>
    </row>
    <row r="41964" spans="16:30" ht="4.5" customHeight="1" x14ac:dyDescent="0.2">
      <c r="P41964" s="75"/>
      <c r="Q41964" s="75"/>
      <c r="W41964" s="75"/>
      <c r="AD41964" s="77"/>
    </row>
    <row r="41965" spans="16:30" ht="4.5" customHeight="1" x14ac:dyDescent="0.2">
      <c r="P41965" s="75"/>
      <c r="Q41965" s="75"/>
      <c r="W41965" s="75"/>
      <c r="AD41965" s="77"/>
    </row>
    <row r="41966" spans="16:30" ht="4.5" customHeight="1" x14ac:dyDescent="0.2">
      <c r="P41966" s="75"/>
      <c r="Q41966" s="75"/>
      <c r="W41966" s="75"/>
      <c r="AD41966" s="77"/>
    </row>
    <row r="41967" spans="16:30" ht="4.5" customHeight="1" x14ac:dyDescent="0.2">
      <c r="P41967" s="75"/>
      <c r="Q41967" s="75"/>
      <c r="W41967" s="75"/>
      <c r="AD41967" s="77"/>
    </row>
    <row r="41968" spans="16:30" ht="4.5" customHeight="1" x14ac:dyDescent="0.2">
      <c r="P41968" s="75"/>
      <c r="Q41968" s="75"/>
      <c r="W41968" s="75"/>
      <c r="AD41968" s="77"/>
    </row>
    <row r="41969" spans="16:30" ht="4.5" customHeight="1" x14ac:dyDescent="0.2">
      <c r="P41969" s="75"/>
      <c r="Q41969" s="75"/>
      <c r="W41969" s="75"/>
      <c r="AD41969" s="77"/>
    </row>
    <row r="41970" spans="16:30" ht="4.5" customHeight="1" x14ac:dyDescent="0.2">
      <c r="P41970" s="75"/>
      <c r="Q41970" s="75"/>
      <c r="W41970" s="75"/>
      <c r="AD41970" s="77"/>
    </row>
    <row r="41971" spans="16:30" ht="4.5" customHeight="1" x14ac:dyDescent="0.2">
      <c r="P41971" s="75"/>
      <c r="Q41971" s="75"/>
      <c r="W41971" s="75"/>
      <c r="AD41971" s="77"/>
    </row>
    <row r="41972" spans="16:30" ht="4.5" customHeight="1" x14ac:dyDescent="0.2">
      <c r="P41972" s="75"/>
      <c r="Q41972" s="75"/>
      <c r="W41972" s="75"/>
      <c r="AD41972" s="77"/>
    </row>
    <row r="41973" spans="16:30" ht="4.5" customHeight="1" x14ac:dyDescent="0.2">
      <c r="P41973" s="75"/>
      <c r="Q41973" s="75"/>
      <c r="W41973" s="75"/>
      <c r="AD41973" s="77"/>
    </row>
    <row r="41974" spans="16:30" ht="4.5" customHeight="1" x14ac:dyDescent="0.2">
      <c r="P41974" s="75"/>
      <c r="Q41974" s="75"/>
      <c r="W41974" s="75"/>
      <c r="AD41974" s="77"/>
    </row>
    <row r="41975" spans="16:30" ht="4.5" customHeight="1" x14ac:dyDescent="0.2">
      <c r="P41975" s="75"/>
      <c r="Q41975" s="75"/>
      <c r="W41975" s="75"/>
      <c r="AD41975" s="77"/>
    </row>
    <row r="41976" spans="16:30" ht="4.5" customHeight="1" x14ac:dyDescent="0.2">
      <c r="P41976" s="75"/>
      <c r="Q41976" s="75"/>
      <c r="W41976" s="75"/>
      <c r="AD41976" s="77"/>
    </row>
    <row r="41977" spans="16:30" ht="4.5" customHeight="1" x14ac:dyDescent="0.2">
      <c r="P41977" s="75"/>
      <c r="Q41977" s="75"/>
      <c r="W41977" s="75"/>
      <c r="AD41977" s="77"/>
    </row>
    <row r="41978" spans="16:30" ht="4.5" customHeight="1" x14ac:dyDescent="0.2">
      <c r="P41978" s="75"/>
      <c r="Q41978" s="75"/>
      <c r="W41978" s="75"/>
      <c r="AD41978" s="77"/>
    </row>
    <row r="41979" spans="16:30" ht="4.5" customHeight="1" x14ac:dyDescent="0.2">
      <c r="P41979" s="75"/>
      <c r="Q41979" s="75"/>
      <c r="W41979" s="75"/>
      <c r="AD41979" s="77"/>
    </row>
    <row r="41980" spans="16:30" ht="4.5" customHeight="1" x14ac:dyDescent="0.2">
      <c r="P41980" s="75"/>
      <c r="Q41980" s="75"/>
      <c r="W41980" s="75"/>
      <c r="AD41980" s="77"/>
    </row>
    <row r="41981" spans="16:30" ht="4.5" customHeight="1" x14ac:dyDescent="0.2">
      <c r="P41981" s="75"/>
      <c r="Q41981" s="75"/>
      <c r="W41981" s="75"/>
      <c r="AD41981" s="77"/>
    </row>
    <row r="41982" spans="16:30" ht="4.5" customHeight="1" x14ac:dyDescent="0.2">
      <c r="P41982" s="75"/>
      <c r="Q41982" s="75"/>
      <c r="W41982" s="75"/>
      <c r="AD41982" s="77"/>
    </row>
    <row r="41983" spans="16:30" ht="4.5" customHeight="1" x14ac:dyDescent="0.2">
      <c r="P41983" s="75"/>
      <c r="Q41983" s="75"/>
      <c r="W41983" s="75"/>
      <c r="AD41983" s="77"/>
    </row>
    <row r="41984" spans="16:30" ht="4.5" customHeight="1" x14ac:dyDescent="0.2">
      <c r="P41984" s="75"/>
      <c r="Q41984" s="75"/>
      <c r="W41984" s="75"/>
      <c r="AD41984" s="77"/>
    </row>
    <row r="41985" spans="16:30" ht="4.5" customHeight="1" x14ac:dyDescent="0.2">
      <c r="P41985" s="75"/>
      <c r="Q41985" s="75"/>
      <c r="W41985" s="75"/>
      <c r="AD41985" s="77"/>
    </row>
    <row r="41986" spans="16:30" ht="4.5" customHeight="1" x14ac:dyDescent="0.2">
      <c r="P41986" s="75"/>
      <c r="Q41986" s="75"/>
      <c r="W41986" s="75"/>
      <c r="AD41986" s="77"/>
    </row>
    <row r="41987" spans="16:30" ht="4.5" customHeight="1" x14ac:dyDescent="0.2">
      <c r="P41987" s="75"/>
      <c r="Q41987" s="75"/>
      <c r="W41987" s="75"/>
      <c r="AD41987" s="77"/>
    </row>
    <row r="41988" spans="16:30" ht="4.5" customHeight="1" x14ac:dyDescent="0.2">
      <c r="P41988" s="75"/>
      <c r="Q41988" s="75"/>
      <c r="W41988" s="75"/>
      <c r="AD41988" s="77"/>
    </row>
    <row r="41989" spans="16:30" ht="4.5" customHeight="1" x14ac:dyDescent="0.2">
      <c r="P41989" s="75"/>
      <c r="Q41989" s="75"/>
      <c r="W41989" s="75"/>
      <c r="AD41989" s="77"/>
    </row>
    <row r="41990" spans="16:30" ht="4.5" customHeight="1" x14ac:dyDescent="0.2">
      <c r="P41990" s="75"/>
      <c r="Q41990" s="75"/>
      <c r="W41990" s="75"/>
      <c r="AD41990" s="77"/>
    </row>
    <row r="41991" spans="16:30" ht="4.5" customHeight="1" x14ac:dyDescent="0.2">
      <c r="P41991" s="75"/>
      <c r="Q41991" s="75"/>
      <c r="W41991" s="75"/>
      <c r="AD41991" s="77"/>
    </row>
    <row r="41992" spans="16:30" ht="4.5" customHeight="1" x14ac:dyDescent="0.2">
      <c r="P41992" s="75"/>
      <c r="Q41992" s="75"/>
      <c r="W41992" s="75"/>
      <c r="AD41992" s="77"/>
    </row>
    <row r="41993" spans="16:30" ht="4.5" customHeight="1" x14ac:dyDescent="0.2">
      <c r="P41993" s="75"/>
      <c r="Q41993" s="75"/>
      <c r="W41993" s="75"/>
      <c r="AD41993" s="77"/>
    </row>
    <row r="41994" spans="16:30" ht="4.5" customHeight="1" x14ac:dyDescent="0.2">
      <c r="P41994" s="75"/>
      <c r="Q41994" s="75"/>
      <c r="W41994" s="75"/>
      <c r="AD41994" s="77"/>
    </row>
    <row r="41995" spans="16:30" ht="4.5" customHeight="1" x14ac:dyDescent="0.2">
      <c r="P41995" s="75"/>
      <c r="Q41995" s="75"/>
      <c r="W41995" s="75"/>
      <c r="AD41995" s="77"/>
    </row>
    <row r="41996" spans="16:30" ht="4.5" customHeight="1" x14ac:dyDescent="0.2">
      <c r="P41996" s="75"/>
      <c r="Q41996" s="75"/>
      <c r="W41996" s="75"/>
      <c r="AD41996" s="77"/>
    </row>
    <row r="41997" spans="16:30" ht="4.5" customHeight="1" x14ac:dyDescent="0.2">
      <c r="P41997" s="75"/>
      <c r="Q41997" s="75"/>
      <c r="W41997" s="75"/>
      <c r="AD41997" s="77"/>
    </row>
    <row r="41998" spans="16:30" ht="4.5" customHeight="1" x14ac:dyDescent="0.2">
      <c r="P41998" s="75"/>
      <c r="Q41998" s="75"/>
      <c r="W41998" s="75"/>
      <c r="AD41998" s="77"/>
    </row>
    <row r="41999" spans="16:30" ht="4.5" customHeight="1" x14ac:dyDescent="0.2">
      <c r="P41999" s="75"/>
      <c r="Q41999" s="75"/>
      <c r="W41999" s="75"/>
      <c r="AD41999" s="77"/>
    </row>
    <row r="42000" spans="16:30" ht="4.5" customHeight="1" x14ac:dyDescent="0.2">
      <c r="P42000" s="75"/>
      <c r="Q42000" s="75"/>
      <c r="W42000" s="75"/>
      <c r="AD42000" s="77"/>
    </row>
    <row r="42001" spans="16:30" ht="4.5" customHeight="1" x14ac:dyDescent="0.2">
      <c r="P42001" s="75"/>
      <c r="Q42001" s="75"/>
      <c r="W42001" s="75"/>
      <c r="AD42001" s="77"/>
    </row>
    <row r="42002" spans="16:30" ht="4.5" customHeight="1" x14ac:dyDescent="0.2">
      <c r="P42002" s="75"/>
      <c r="Q42002" s="75"/>
      <c r="W42002" s="75"/>
      <c r="AD42002" s="77"/>
    </row>
    <row r="42003" spans="16:30" ht="4.5" customHeight="1" x14ac:dyDescent="0.2">
      <c r="P42003" s="75"/>
      <c r="Q42003" s="75"/>
      <c r="W42003" s="75"/>
      <c r="AD42003" s="77"/>
    </row>
    <row r="42004" spans="16:30" ht="4.5" customHeight="1" x14ac:dyDescent="0.2">
      <c r="P42004" s="75"/>
      <c r="Q42004" s="75"/>
      <c r="W42004" s="75"/>
      <c r="AD42004" s="77"/>
    </row>
    <row r="42005" spans="16:30" ht="4.5" customHeight="1" x14ac:dyDescent="0.2">
      <c r="P42005" s="75"/>
      <c r="Q42005" s="75"/>
      <c r="W42005" s="75"/>
      <c r="AD42005" s="77"/>
    </row>
    <row r="42006" spans="16:30" ht="4.5" customHeight="1" x14ac:dyDescent="0.2">
      <c r="P42006" s="75"/>
      <c r="Q42006" s="75"/>
      <c r="W42006" s="75"/>
      <c r="AD42006" s="77"/>
    </row>
    <row r="42007" spans="16:30" ht="4.5" customHeight="1" x14ac:dyDescent="0.2">
      <c r="P42007" s="75"/>
      <c r="Q42007" s="75"/>
      <c r="W42007" s="75"/>
      <c r="AD42007" s="77"/>
    </row>
    <row r="42008" spans="16:30" ht="4.5" customHeight="1" x14ac:dyDescent="0.2">
      <c r="P42008" s="75"/>
      <c r="Q42008" s="75"/>
      <c r="W42008" s="75"/>
      <c r="AD42008" s="77"/>
    </row>
    <row r="42009" spans="16:30" ht="4.5" customHeight="1" x14ac:dyDescent="0.2">
      <c r="P42009" s="75"/>
      <c r="Q42009" s="75"/>
      <c r="W42009" s="75"/>
      <c r="AD42009" s="77"/>
    </row>
    <row r="42010" spans="16:30" ht="4.5" customHeight="1" x14ac:dyDescent="0.2">
      <c r="P42010" s="75"/>
      <c r="Q42010" s="75"/>
      <c r="W42010" s="75"/>
      <c r="AD42010" s="77"/>
    </row>
    <row r="42011" spans="16:30" ht="4.5" customHeight="1" x14ac:dyDescent="0.2">
      <c r="P42011" s="75"/>
      <c r="Q42011" s="75"/>
      <c r="W42011" s="75"/>
      <c r="AD42011" s="77"/>
    </row>
    <row r="42012" spans="16:30" ht="4.5" customHeight="1" x14ac:dyDescent="0.2">
      <c r="P42012" s="75"/>
      <c r="Q42012" s="75"/>
      <c r="W42012" s="75"/>
      <c r="AD42012" s="77"/>
    </row>
    <row r="42013" spans="16:30" ht="4.5" customHeight="1" x14ac:dyDescent="0.2">
      <c r="P42013" s="75"/>
      <c r="Q42013" s="75"/>
      <c r="W42013" s="75"/>
      <c r="AD42013" s="77"/>
    </row>
    <row r="42014" spans="16:30" ht="4.5" customHeight="1" x14ac:dyDescent="0.2">
      <c r="P42014" s="75"/>
      <c r="Q42014" s="75"/>
      <c r="W42014" s="75"/>
      <c r="AD42014" s="77"/>
    </row>
    <row r="42015" spans="16:30" ht="4.5" customHeight="1" x14ac:dyDescent="0.2">
      <c r="P42015" s="75"/>
      <c r="Q42015" s="75"/>
      <c r="W42015" s="75"/>
      <c r="AD42015" s="77"/>
    </row>
    <row r="42016" spans="16:30" ht="4.5" customHeight="1" x14ac:dyDescent="0.2">
      <c r="P42016" s="75"/>
      <c r="Q42016" s="75"/>
      <c r="W42016" s="75"/>
      <c r="AD42016" s="77"/>
    </row>
    <row r="42017" spans="16:30" ht="4.5" customHeight="1" x14ac:dyDescent="0.2">
      <c r="P42017" s="75"/>
      <c r="Q42017" s="75"/>
      <c r="W42017" s="75"/>
      <c r="AD42017" s="77"/>
    </row>
    <row r="42018" spans="16:30" ht="4.5" customHeight="1" x14ac:dyDescent="0.2">
      <c r="P42018" s="75"/>
      <c r="Q42018" s="75"/>
      <c r="W42018" s="75"/>
      <c r="AD42018" s="77"/>
    </row>
    <row r="42019" spans="16:30" ht="4.5" customHeight="1" x14ac:dyDescent="0.2">
      <c r="P42019" s="75"/>
      <c r="Q42019" s="75"/>
      <c r="W42019" s="75"/>
      <c r="AD42019" s="77"/>
    </row>
    <row r="42020" spans="16:30" ht="4.5" customHeight="1" x14ac:dyDescent="0.2">
      <c r="P42020" s="75"/>
      <c r="Q42020" s="75"/>
      <c r="W42020" s="75"/>
      <c r="AD42020" s="77"/>
    </row>
    <row r="42021" spans="16:30" ht="4.5" customHeight="1" x14ac:dyDescent="0.2">
      <c r="P42021" s="75"/>
      <c r="Q42021" s="75"/>
      <c r="W42021" s="75"/>
      <c r="AD42021" s="77"/>
    </row>
    <row r="42022" spans="16:30" ht="4.5" customHeight="1" x14ac:dyDescent="0.2">
      <c r="P42022" s="75"/>
      <c r="Q42022" s="75"/>
      <c r="W42022" s="75"/>
      <c r="AD42022" s="77"/>
    </row>
    <row r="42023" spans="16:30" ht="4.5" customHeight="1" x14ac:dyDescent="0.2">
      <c r="P42023" s="75"/>
      <c r="Q42023" s="75"/>
      <c r="W42023" s="75"/>
      <c r="AD42023" s="77"/>
    </row>
    <row r="42024" spans="16:30" ht="4.5" customHeight="1" x14ac:dyDescent="0.2">
      <c r="P42024" s="75"/>
      <c r="Q42024" s="75"/>
      <c r="W42024" s="75"/>
      <c r="AD42024" s="77"/>
    </row>
    <row r="42025" spans="16:30" ht="4.5" customHeight="1" x14ac:dyDescent="0.2">
      <c r="P42025" s="75"/>
      <c r="Q42025" s="75"/>
      <c r="W42025" s="75"/>
      <c r="AD42025" s="77"/>
    </row>
    <row r="42026" spans="16:30" ht="4.5" customHeight="1" x14ac:dyDescent="0.2">
      <c r="P42026" s="75"/>
      <c r="Q42026" s="75"/>
      <c r="W42026" s="75"/>
      <c r="AD42026" s="77"/>
    </row>
    <row r="42027" spans="16:30" ht="4.5" customHeight="1" x14ac:dyDescent="0.2">
      <c r="P42027" s="75"/>
      <c r="Q42027" s="75"/>
      <c r="W42027" s="75"/>
      <c r="AD42027" s="77"/>
    </row>
    <row r="42028" spans="16:30" ht="4.5" customHeight="1" x14ac:dyDescent="0.2">
      <c r="P42028" s="75"/>
      <c r="Q42028" s="75"/>
      <c r="W42028" s="75"/>
      <c r="AD42028" s="77"/>
    </row>
    <row r="42029" spans="16:30" ht="4.5" customHeight="1" x14ac:dyDescent="0.2">
      <c r="P42029" s="75"/>
      <c r="Q42029" s="75"/>
      <c r="W42029" s="75"/>
      <c r="AD42029" s="77"/>
    </row>
    <row r="42030" spans="16:30" ht="4.5" customHeight="1" x14ac:dyDescent="0.2">
      <c r="P42030" s="75"/>
      <c r="Q42030" s="75"/>
      <c r="W42030" s="75"/>
      <c r="AD42030" s="77"/>
    </row>
    <row r="42031" spans="16:30" ht="4.5" customHeight="1" x14ac:dyDescent="0.2">
      <c r="P42031" s="75"/>
      <c r="Q42031" s="75"/>
      <c r="W42031" s="75"/>
      <c r="AD42031" s="77"/>
    </row>
    <row r="42032" spans="16:30" ht="4.5" customHeight="1" x14ac:dyDescent="0.2">
      <c r="P42032" s="75"/>
      <c r="Q42032" s="75"/>
      <c r="W42032" s="75"/>
      <c r="AD42032" s="77"/>
    </row>
    <row r="42033" spans="16:30" ht="4.5" customHeight="1" x14ac:dyDescent="0.2">
      <c r="P42033" s="75"/>
      <c r="Q42033" s="75"/>
      <c r="W42033" s="75"/>
      <c r="AD42033" s="77"/>
    </row>
    <row r="42034" spans="16:30" ht="4.5" customHeight="1" x14ac:dyDescent="0.2">
      <c r="P42034" s="75"/>
      <c r="Q42034" s="75"/>
      <c r="W42034" s="75"/>
      <c r="AD42034" s="77"/>
    </row>
    <row r="42035" spans="16:30" ht="4.5" customHeight="1" x14ac:dyDescent="0.2">
      <c r="P42035" s="75"/>
      <c r="Q42035" s="75"/>
      <c r="W42035" s="75"/>
      <c r="AD42035" s="77"/>
    </row>
    <row r="42036" spans="16:30" ht="4.5" customHeight="1" x14ac:dyDescent="0.2">
      <c r="P42036" s="75"/>
      <c r="Q42036" s="75"/>
      <c r="W42036" s="75"/>
      <c r="AD42036" s="77"/>
    </row>
    <row r="42037" spans="16:30" ht="4.5" customHeight="1" x14ac:dyDescent="0.2">
      <c r="P42037" s="75"/>
      <c r="Q42037" s="75"/>
      <c r="W42037" s="75"/>
      <c r="AD42037" s="77"/>
    </row>
    <row r="42038" spans="16:30" ht="4.5" customHeight="1" x14ac:dyDescent="0.2">
      <c r="P42038" s="75"/>
      <c r="Q42038" s="75"/>
      <c r="W42038" s="75"/>
      <c r="AD42038" s="77"/>
    </row>
    <row r="42039" spans="16:30" ht="4.5" customHeight="1" x14ac:dyDescent="0.2">
      <c r="P42039" s="75"/>
      <c r="Q42039" s="75"/>
      <c r="W42039" s="75"/>
      <c r="AD42039" s="77"/>
    </row>
    <row r="42040" spans="16:30" ht="4.5" customHeight="1" x14ac:dyDescent="0.2">
      <c r="P42040" s="75"/>
      <c r="Q42040" s="75"/>
      <c r="W42040" s="75"/>
      <c r="AD42040" s="77"/>
    </row>
    <row r="42041" spans="16:30" ht="4.5" customHeight="1" x14ac:dyDescent="0.2">
      <c r="P42041" s="75"/>
      <c r="Q42041" s="75"/>
      <c r="W42041" s="75"/>
      <c r="AD42041" s="77"/>
    </row>
    <row r="42042" spans="16:30" ht="4.5" customHeight="1" x14ac:dyDescent="0.2">
      <c r="P42042" s="75"/>
      <c r="Q42042" s="75"/>
      <c r="W42042" s="75"/>
      <c r="AD42042" s="77"/>
    </row>
    <row r="42043" spans="16:30" ht="4.5" customHeight="1" x14ac:dyDescent="0.2">
      <c r="P42043" s="75"/>
      <c r="Q42043" s="75"/>
      <c r="W42043" s="75"/>
      <c r="AD42043" s="77"/>
    </row>
    <row r="42044" spans="16:30" ht="4.5" customHeight="1" x14ac:dyDescent="0.2">
      <c r="P42044" s="75"/>
      <c r="Q42044" s="75"/>
      <c r="W42044" s="75"/>
      <c r="AD42044" s="77"/>
    </row>
    <row r="42045" spans="16:30" ht="4.5" customHeight="1" x14ac:dyDescent="0.2">
      <c r="P42045" s="75"/>
      <c r="Q42045" s="75"/>
      <c r="W42045" s="75"/>
      <c r="AD42045" s="77"/>
    </row>
    <row r="42046" spans="16:30" ht="4.5" customHeight="1" x14ac:dyDescent="0.2">
      <c r="P42046" s="75"/>
      <c r="Q42046" s="75"/>
      <c r="W42046" s="75"/>
      <c r="AD42046" s="77"/>
    </row>
    <row r="42047" spans="16:30" ht="4.5" customHeight="1" x14ac:dyDescent="0.2">
      <c r="P42047" s="75"/>
      <c r="Q42047" s="75"/>
      <c r="W42047" s="75"/>
      <c r="AD42047" s="77"/>
    </row>
    <row r="42048" spans="16:30" ht="4.5" customHeight="1" x14ac:dyDescent="0.2">
      <c r="P42048" s="75"/>
      <c r="Q42048" s="75"/>
      <c r="W42048" s="75"/>
      <c r="AD42048" s="77"/>
    </row>
    <row r="42049" spans="16:30" ht="4.5" customHeight="1" x14ac:dyDescent="0.2">
      <c r="P42049" s="75"/>
      <c r="Q42049" s="75"/>
      <c r="W42049" s="75"/>
      <c r="AD42049" s="77"/>
    </row>
    <row r="42050" spans="16:30" ht="4.5" customHeight="1" x14ac:dyDescent="0.2">
      <c r="P42050" s="75"/>
      <c r="Q42050" s="75"/>
      <c r="W42050" s="75"/>
      <c r="AD42050" s="77"/>
    </row>
    <row r="42051" spans="16:30" ht="4.5" customHeight="1" x14ac:dyDescent="0.2">
      <c r="P42051" s="75"/>
      <c r="Q42051" s="75"/>
      <c r="W42051" s="75"/>
      <c r="AD42051" s="77"/>
    </row>
    <row r="42052" spans="16:30" ht="4.5" customHeight="1" x14ac:dyDescent="0.2">
      <c r="P42052" s="75"/>
      <c r="Q42052" s="75"/>
      <c r="W42052" s="75"/>
      <c r="AD42052" s="77"/>
    </row>
    <row r="42053" spans="16:30" ht="4.5" customHeight="1" x14ac:dyDescent="0.2">
      <c r="P42053" s="75"/>
      <c r="Q42053" s="75"/>
      <c r="W42053" s="75"/>
      <c r="AD42053" s="77"/>
    </row>
    <row r="42054" spans="16:30" ht="4.5" customHeight="1" x14ac:dyDescent="0.2">
      <c r="P42054" s="75"/>
      <c r="Q42054" s="75"/>
      <c r="W42054" s="75"/>
      <c r="AD42054" s="77"/>
    </row>
    <row r="42055" spans="16:30" ht="4.5" customHeight="1" x14ac:dyDescent="0.2">
      <c r="P42055" s="75"/>
      <c r="Q42055" s="75"/>
      <c r="W42055" s="75"/>
      <c r="AD42055" s="77"/>
    </row>
    <row r="42056" spans="16:30" ht="4.5" customHeight="1" x14ac:dyDescent="0.2">
      <c r="P42056" s="75"/>
      <c r="Q42056" s="75"/>
      <c r="W42056" s="75"/>
      <c r="AD42056" s="77"/>
    </row>
    <row r="42057" spans="16:30" ht="4.5" customHeight="1" x14ac:dyDescent="0.2">
      <c r="P42057" s="75"/>
      <c r="Q42057" s="75"/>
      <c r="W42057" s="75"/>
      <c r="AD42057" s="77"/>
    </row>
    <row r="42058" spans="16:30" ht="4.5" customHeight="1" x14ac:dyDescent="0.2">
      <c r="P42058" s="75"/>
      <c r="Q42058" s="75"/>
      <c r="W42058" s="75"/>
      <c r="AD42058" s="77"/>
    </row>
    <row r="42059" spans="16:30" ht="4.5" customHeight="1" x14ac:dyDescent="0.2">
      <c r="P42059" s="75"/>
      <c r="Q42059" s="75"/>
      <c r="W42059" s="75"/>
      <c r="AD42059" s="77"/>
    </row>
    <row r="42060" spans="16:30" ht="4.5" customHeight="1" x14ac:dyDescent="0.2">
      <c r="P42060" s="75"/>
      <c r="Q42060" s="75"/>
      <c r="W42060" s="75"/>
      <c r="AD42060" s="77"/>
    </row>
    <row r="42061" spans="16:30" ht="4.5" customHeight="1" x14ac:dyDescent="0.2">
      <c r="P42061" s="75"/>
      <c r="Q42061" s="75"/>
      <c r="W42061" s="75"/>
      <c r="AD42061" s="77"/>
    </row>
    <row r="42062" spans="16:30" ht="4.5" customHeight="1" x14ac:dyDescent="0.2">
      <c r="P42062" s="75"/>
      <c r="Q42062" s="75"/>
      <c r="W42062" s="75"/>
      <c r="AD42062" s="77"/>
    </row>
    <row r="42063" spans="16:30" ht="4.5" customHeight="1" x14ac:dyDescent="0.2">
      <c r="P42063" s="75"/>
      <c r="Q42063" s="75"/>
      <c r="W42063" s="75"/>
      <c r="AD42063" s="77"/>
    </row>
    <row r="42064" spans="16:30" ht="4.5" customHeight="1" x14ac:dyDescent="0.2">
      <c r="P42064" s="75"/>
      <c r="Q42064" s="75"/>
      <c r="W42064" s="75"/>
      <c r="AD42064" s="77"/>
    </row>
    <row r="42065" spans="16:30" ht="4.5" customHeight="1" x14ac:dyDescent="0.2">
      <c r="P42065" s="75"/>
      <c r="Q42065" s="75"/>
      <c r="W42065" s="75"/>
      <c r="AD42065" s="77"/>
    </row>
    <row r="42066" spans="16:30" ht="4.5" customHeight="1" x14ac:dyDescent="0.2">
      <c r="P42066" s="75"/>
      <c r="Q42066" s="75"/>
      <c r="W42066" s="75"/>
      <c r="AD42066" s="77"/>
    </row>
    <row r="42067" spans="16:30" ht="4.5" customHeight="1" x14ac:dyDescent="0.2">
      <c r="P42067" s="75"/>
      <c r="Q42067" s="75"/>
      <c r="W42067" s="75"/>
      <c r="AD42067" s="77"/>
    </row>
    <row r="42068" spans="16:30" ht="4.5" customHeight="1" x14ac:dyDescent="0.2">
      <c r="P42068" s="75"/>
      <c r="Q42068" s="75"/>
      <c r="W42068" s="75"/>
      <c r="AD42068" s="77"/>
    </row>
    <row r="42069" spans="16:30" ht="4.5" customHeight="1" x14ac:dyDescent="0.2">
      <c r="P42069" s="75"/>
      <c r="Q42069" s="75"/>
      <c r="W42069" s="75"/>
      <c r="AD42069" s="77"/>
    </row>
    <row r="42070" spans="16:30" ht="4.5" customHeight="1" x14ac:dyDescent="0.2">
      <c r="P42070" s="75"/>
      <c r="Q42070" s="75"/>
      <c r="W42070" s="75"/>
      <c r="AD42070" s="77"/>
    </row>
    <row r="42071" spans="16:30" ht="4.5" customHeight="1" x14ac:dyDescent="0.2">
      <c r="P42071" s="75"/>
      <c r="Q42071" s="75"/>
      <c r="W42071" s="75"/>
      <c r="AD42071" s="77"/>
    </row>
    <row r="42072" spans="16:30" ht="4.5" customHeight="1" x14ac:dyDescent="0.2">
      <c r="P42072" s="75"/>
      <c r="Q42072" s="75"/>
      <c r="W42072" s="75"/>
      <c r="AD42072" s="77"/>
    </row>
    <row r="42073" spans="16:30" ht="4.5" customHeight="1" x14ac:dyDescent="0.2">
      <c r="P42073" s="75"/>
      <c r="Q42073" s="75"/>
      <c r="W42073" s="75"/>
      <c r="AD42073" s="77"/>
    </row>
    <row r="42074" spans="16:30" ht="4.5" customHeight="1" x14ac:dyDescent="0.2">
      <c r="P42074" s="75"/>
      <c r="Q42074" s="75"/>
      <c r="W42074" s="75"/>
      <c r="AD42074" s="77"/>
    </row>
    <row r="42075" spans="16:30" ht="4.5" customHeight="1" x14ac:dyDescent="0.2">
      <c r="P42075" s="75"/>
      <c r="Q42075" s="75"/>
      <c r="W42075" s="75"/>
      <c r="AD42075" s="77"/>
    </row>
    <row r="42076" spans="16:30" ht="4.5" customHeight="1" x14ac:dyDescent="0.2">
      <c r="P42076" s="75"/>
      <c r="Q42076" s="75"/>
      <c r="W42076" s="75"/>
      <c r="AD42076" s="77"/>
    </row>
    <row r="42077" spans="16:30" ht="4.5" customHeight="1" x14ac:dyDescent="0.2">
      <c r="P42077" s="75"/>
      <c r="Q42077" s="75"/>
      <c r="W42077" s="75"/>
      <c r="AD42077" s="77"/>
    </row>
    <row r="42078" spans="16:30" ht="4.5" customHeight="1" x14ac:dyDescent="0.2">
      <c r="P42078" s="75"/>
      <c r="Q42078" s="75"/>
      <c r="W42078" s="75"/>
      <c r="AD42078" s="77"/>
    </row>
    <row r="42079" spans="16:30" ht="4.5" customHeight="1" x14ac:dyDescent="0.2">
      <c r="P42079" s="75"/>
      <c r="Q42079" s="75"/>
      <c r="W42079" s="75"/>
      <c r="AD42079" s="77"/>
    </row>
    <row r="42080" spans="16:30" ht="4.5" customHeight="1" x14ac:dyDescent="0.2">
      <c r="P42080" s="75"/>
      <c r="Q42080" s="75"/>
      <c r="W42080" s="75"/>
      <c r="AD42080" s="77"/>
    </row>
    <row r="42081" spans="16:30" ht="4.5" customHeight="1" x14ac:dyDescent="0.2">
      <c r="P42081" s="75"/>
      <c r="Q42081" s="75"/>
      <c r="W42081" s="75"/>
      <c r="AD42081" s="77"/>
    </row>
    <row r="42082" spans="16:30" ht="4.5" customHeight="1" x14ac:dyDescent="0.2">
      <c r="P42082" s="75"/>
      <c r="Q42082" s="75"/>
      <c r="W42082" s="75"/>
      <c r="AD42082" s="77"/>
    </row>
    <row r="42083" spans="16:30" ht="4.5" customHeight="1" x14ac:dyDescent="0.2">
      <c r="P42083" s="75"/>
      <c r="Q42083" s="75"/>
      <c r="W42083" s="75"/>
      <c r="AD42083" s="77"/>
    </row>
    <row r="42084" spans="16:30" ht="4.5" customHeight="1" x14ac:dyDescent="0.2">
      <c r="P42084" s="75"/>
      <c r="Q42084" s="75"/>
      <c r="W42084" s="75"/>
      <c r="AD42084" s="77"/>
    </row>
    <row r="42085" spans="16:30" ht="4.5" customHeight="1" x14ac:dyDescent="0.2">
      <c r="P42085" s="75"/>
      <c r="Q42085" s="75"/>
      <c r="W42085" s="75"/>
      <c r="AD42085" s="77"/>
    </row>
    <row r="42086" spans="16:30" ht="4.5" customHeight="1" x14ac:dyDescent="0.2">
      <c r="P42086" s="75"/>
      <c r="Q42086" s="75"/>
      <c r="W42086" s="75"/>
      <c r="AD42086" s="77"/>
    </row>
    <row r="42087" spans="16:30" ht="4.5" customHeight="1" x14ac:dyDescent="0.2">
      <c r="P42087" s="75"/>
      <c r="Q42087" s="75"/>
      <c r="W42087" s="75"/>
      <c r="AD42087" s="77"/>
    </row>
    <row r="42088" spans="16:30" ht="4.5" customHeight="1" x14ac:dyDescent="0.2">
      <c r="P42088" s="75"/>
      <c r="Q42088" s="75"/>
      <c r="W42088" s="75"/>
      <c r="AD42088" s="77"/>
    </row>
    <row r="42089" spans="16:30" ht="4.5" customHeight="1" x14ac:dyDescent="0.2">
      <c r="P42089" s="75"/>
      <c r="Q42089" s="75"/>
      <c r="W42089" s="75"/>
      <c r="AD42089" s="77"/>
    </row>
    <row r="42090" spans="16:30" ht="4.5" customHeight="1" x14ac:dyDescent="0.2">
      <c r="P42090" s="75"/>
      <c r="Q42090" s="75"/>
      <c r="W42090" s="75"/>
      <c r="AD42090" s="77"/>
    </row>
    <row r="42091" spans="16:30" ht="4.5" customHeight="1" x14ac:dyDescent="0.2">
      <c r="P42091" s="75"/>
      <c r="Q42091" s="75"/>
      <c r="W42091" s="75"/>
      <c r="AD42091" s="77"/>
    </row>
    <row r="42092" spans="16:30" ht="4.5" customHeight="1" x14ac:dyDescent="0.2">
      <c r="P42092" s="75"/>
      <c r="Q42092" s="75"/>
      <c r="W42092" s="75"/>
      <c r="AD42092" s="77"/>
    </row>
    <row r="42093" spans="16:30" ht="4.5" customHeight="1" x14ac:dyDescent="0.2">
      <c r="P42093" s="75"/>
      <c r="Q42093" s="75"/>
      <c r="W42093" s="75"/>
      <c r="AD42093" s="77"/>
    </row>
    <row r="42094" spans="16:30" ht="4.5" customHeight="1" x14ac:dyDescent="0.2">
      <c r="P42094" s="75"/>
      <c r="Q42094" s="75"/>
      <c r="W42094" s="75"/>
      <c r="AD42094" s="77"/>
    </row>
    <row r="42095" spans="16:30" ht="4.5" customHeight="1" x14ac:dyDescent="0.2">
      <c r="P42095" s="75"/>
      <c r="Q42095" s="75"/>
      <c r="W42095" s="75"/>
      <c r="AD42095" s="77"/>
    </row>
    <row r="42096" spans="16:30" ht="4.5" customHeight="1" x14ac:dyDescent="0.2">
      <c r="P42096" s="75"/>
      <c r="Q42096" s="75"/>
      <c r="W42096" s="75"/>
      <c r="AD42096" s="77"/>
    </row>
    <row r="42097" spans="16:30" ht="4.5" customHeight="1" x14ac:dyDescent="0.2">
      <c r="P42097" s="75"/>
      <c r="Q42097" s="75"/>
      <c r="W42097" s="75"/>
      <c r="AD42097" s="77"/>
    </row>
    <row r="42098" spans="16:30" ht="4.5" customHeight="1" x14ac:dyDescent="0.2">
      <c r="P42098" s="75"/>
      <c r="Q42098" s="75"/>
      <c r="W42098" s="75"/>
      <c r="AD42098" s="77"/>
    </row>
    <row r="42099" spans="16:30" ht="4.5" customHeight="1" x14ac:dyDescent="0.2">
      <c r="P42099" s="75"/>
      <c r="Q42099" s="75"/>
      <c r="W42099" s="75"/>
      <c r="AD42099" s="77"/>
    </row>
    <row r="42100" spans="16:30" ht="4.5" customHeight="1" x14ac:dyDescent="0.2">
      <c r="P42100" s="75"/>
      <c r="Q42100" s="75"/>
      <c r="W42100" s="75"/>
      <c r="AD42100" s="77"/>
    </row>
    <row r="42101" spans="16:30" ht="4.5" customHeight="1" x14ac:dyDescent="0.2">
      <c r="P42101" s="75"/>
      <c r="Q42101" s="75"/>
      <c r="W42101" s="75"/>
      <c r="AD42101" s="77"/>
    </row>
    <row r="42102" spans="16:30" ht="4.5" customHeight="1" x14ac:dyDescent="0.2">
      <c r="P42102" s="75"/>
      <c r="Q42102" s="75"/>
      <c r="W42102" s="75"/>
      <c r="AD42102" s="77"/>
    </row>
    <row r="42103" spans="16:30" ht="4.5" customHeight="1" x14ac:dyDescent="0.2">
      <c r="P42103" s="75"/>
      <c r="Q42103" s="75"/>
      <c r="W42103" s="75"/>
      <c r="AD42103" s="77"/>
    </row>
    <row r="42104" spans="16:30" ht="4.5" customHeight="1" x14ac:dyDescent="0.2">
      <c r="P42104" s="75"/>
      <c r="Q42104" s="75"/>
      <c r="W42104" s="75"/>
      <c r="AD42104" s="77"/>
    </row>
    <row r="42105" spans="16:30" ht="4.5" customHeight="1" x14ac:dyDescent="0.2">
      <c r="P42105" s="75"/>
      <c r="Q42105" s="75"/>
      <c r="W42105" s="75"/>
      <c r="AD42105" s="77"/>
    </row>
    <row r="42106" spans="16:30" ht="4.5" customHeight="1" x14ac:dyDescent="0.2">
      <c r="P42106" s="75"/>
      <c r="Q42106" s="75"/>
      <c r="W42106" s="75"/>
      <c r="AD42106" s="77"/>
    </row>
    <row r="42107" spans="16:30" ht="4.5" customHeight="1" x14ac:dyDescent="0.2">
      <c r="P42107" s="75"/>
      <c r="Q42107" s="75"/>
      <c r="W42107" s="75"/>
      <c r="AD42107" s="77"/>
    </row>
    <row r="42108" spans="16:30" ht="4.5" customHeight="1" x14ac:dyDescent="0.2">
      <c r="P42108" s="75"/>
      <c r="Q42108" s="75"/>
      <c r="W42108" s="75"/>
      <c r="AD42108" s="77"/>
    </row>
    <row r="42109" spans="16:30" ht="4.5" customHeight="1" x14ac:dyDescent="0.2">
      <c r="P42109" s="75"/>
      <c r="Q42109" s="75"/>
      <c r="W42109" s="75"/>
      <c r="AD42109" s="77"/>
    </row>
    <row r="42110" spans="16:30" ht="4.5" customHeight="1" x14ac:dyDescent="0.2">
      <c r="P42110" s="75"/>
      <c r="Q42110" s="75"/>
      <c r="W42110" s="75"/>
      <c r="AD42110" s="77"/>
    </row>
    <row r="42111" spans="16:30" ht="4.5" customHeight="1" x14ac:dyDescent="0.2">
      <c r="P42111" s="75"/>
      <c r="Q42111" s="75"/>
      <c r="W42111" s="75"/>
      <c r="AD42111" s="77"/>
    </row>
    <row r="42112" spans="16:30" ht="4.5" customHeight="1" x14ac:dyDescent="0.2">
      <c r="P42112" s="75"/>
      <c r="Q42112" s="75"/>
      <c r="W42112" s="75"/>
      <c r="AD42112" s="77"/>
    </row>
    <row r="42113" spans="16:30" ht="4.5" customHeight="1" x14ac:dyDescent="0.2">
      <c r="P42113" s="75"/>
      <c r="Q42113" s="75"/>
      <c r="W42113" s="75"/>
      <c r="AD42113" s="77"/>
    </row>
    <row r="42114" spans="16:30" ht="4.5" customHeight="1" x14ac:dyDescent="0.2">
      <c r="P42114" s="75"/>
      <c r="Q42114" s="75"/>
      <c r="W42114" s="75"/>
      <c r="AD42114" s="77"/>
    </row>
    <row r="42115" spans="16:30" ht="4.5" customHeight="1" x14ac:dyDescent="0.2">
      <c r="P42115" s="75"/>
      <c r="Q42115" s="75"/>
      <c r="W42115" s="75"/>
      <c r="AD42115" s="77"/>
    </row>
    <row r="42116" spans="16:30" ht="4.5" customHeight="1" x14ac:dyDescent="0.2">
      <c r="P42116" s="75"/>
      <c r="Q42116" s="75"/>
      <c r="W42116" s="75"/>
      <c r="AD42116" s="77"/>
    </row>
    <row r="42117" spans="16:30" ht="4.5" customHeight="1" x14ac:dyDescent="0.2">
      <c r="P42117" s="75"/>
      <c r="Q42117" s="75"/>
      <c r="W42117" s="75"/>
      <c r="AD42117" s="77"/>
    </row>
    <row r="42118" spans="16:30" ht="4.5" customHeight="1" x14ac:dyDescent="0.2">
      <c r="P42118" s="75"/>
      <c r="Q42118" s="75"/>
      <c r="W42118" s="75"/>
      <c r="AD42118" s="77"/>
    </row>
    <row r="42119" spans="16:30" ht="4.5" customHeight="1" x14ac:dyDescent="0.2">
      <c r="P42119" s="75"/>
      <c r="Q42119" s="75"/>
      <c r="W42119" s="75"/>
      <c r="AD42119" s="77"/>
    </row>
    <row r="42120" spans="16:30" ht="4.5" customHeight="1" x14ac:dyDescent="0.2">
      <c r="P42120" s="75"/>
      <c r="Q42120" s="75"/>
      <c r="W42120" s="75"/>
      <c r="AD42120" s="77"/>
    </row>
    <row r="42121" spans="16:30" ht="4.5" customHeight="1" x14ac:dyDescent="0.2">
      <c r="P42121" s="75"/>
      <c r="Q42121" s="75"/>
      <c r="W42121" s="75"/>
      <c r="AD42121" s="77"/>
    </row>
    <row r="42122" spans="16:30" ht="4.5" customHeight="1" x14ac:dyDescent="0.2">
      <c r="P42122" s="75"/>
      <c r="Q42122" s="75"/>
      <c r="W42122" s="75"/>
      <c r="AD42122" s="77"/>
    </row>
    <row r="42123" spans="16:30" ht="4.5" customHeight="1" x14ac:dyDescent="0.2">
      <c r="P42123" s="75"/>
      <c r="Q42123" s="75"/>
      <c r="W42123" s="75"/>
      <c r="AD42123" s="77"/>
    </row>
    <row r="42124" spans="16:30" ht="4.5" customHeight="1" x14ac:dyDescent="0.2">
      <c r="P42124" s="75"/>
      <c r="Q42124" s="75"/>
      <c r="W42124" s="75"/>
      <c r="AD42124" s="77"/>
    </row>
    <row r="42125" spans="16:30" ht="4.5" customHeight="1" x14ac:dyDescent="0.2">
      <c r="P42125" s="75"/>
      <c r="Q42125" s="75"/>
      <c r="W42125" s="75"/>
      <c r="AD42125" s="77"/>
    </row>
    <row r="42126" spans="16:30" ht="4.5" customHeight="1" x14ac:dyDescent="0.2">
      <c r="P42126" s="75"/>
      <c r="Q42126" s="75"/>
      <c r="W42126" s="75"/>
      <c r="AD42126" s="77"/>
    </row>
    <row r="42127" spans="16:30" ht="4.5" customHeight="1" x14ac:dyDescent="0.2">
      <c r="P42127" s="75"/>
      <c r="Q42127" s="75"/>
      <c r="W42127" s="75"/>
      <c r="AD42127" s="77"/>
    </row>
    <row r="42128" spans="16:30" ht="4.5" customHeight="1" x14ac:dyDescent="0.2">
      <c r="P42128" s="75"/>
      <c r="Q42128" s="75"/>
      <c r="W42128" s="75"/>
      <c r="AD42128" s="77"/>
    </row>
    <row r="42129" spans="16:30" ht="4.5" customHeight="1" x14ac:dyDescent="0.2">
      <c r="P42129" s="75"/>
      <c r="Q42129" s="75"/>
      <c r="W42129" s="75"/>
      <c r="AD42129" s="77"/>
    </row>
    <row r="42130" spans="16:30" ht="4.5" customHeight="1" x14ac:dyDescent="0.2">
      <c r="P42130" s="75"/>
      <c r="Q42130" s="75"/>
      <c r="W42130" s="75"/>
      <c r="AD42130" s="77"/>
    </row>
    <row r="42131" spans="16:30" ht="4.5" customHeight="1" x14ac:dyDescent="0.2">
      <c r="P42131" s="75"/>
      <c r="Q42131" s="75"/>
      <c r="W42131" s="75"/>
      <c r="AD42131" s="77"/>
    </row>
    <row r="42132" spans="16:30" ht="4.5" customHeight="1" x14ac:dyDescent="0.2">
      <c r="P42132" s="75"/>
      <c r="Q42132" s="75"/>
      <c r="W42132" s="75"/>
      <c r="AD42132" s="77"/>
    </row>
    <row r="42133" spans="16:30" ht="4.5" customHeight="1" x14ac:dyDescent="0.2">
      <c r="P42133" s="75"/>
      <c r="Q42133" s="75"/>
      <c r="W42133" s="75"/>
      <c r="AD42133" s="77"/>
    </row>
    <row r="42134" spans="16:30" ht="4.5" customHeight="1" x14ac:dyDescent="0.2">
      <c r="P42134" s="75"/>
      <c r="Q42134" s="75"/>
      <c r="W42134" s="75"/>
      <c r="AD42134" s="77"/>
    </row>
    <row r="42135" spans="16:30" ht="4.5" customHeight="1" x14ac:dyDescent="0.2">
      <c r="P42135" s="75"/>
      <c r="Q42135" s="75"/>
      <c r="W42135" s="75"/>
      <c r="AD42135" s="77"/>
    </row>
    <row r="42136" spans="16:30" ht="4.5" customHeight="1" x14ac:dyDescent="0.2">
      <c r="P42136" s="75"/>
      <c r="Q42136" s="75"/>
      <c r="W42136" s="75"/>
      <c r="AD42136" s="77"/>
    </row>
    <row r="42137" spans="16:30" ht="4.5" customHeight="1" x14ac:dyDescent="0.2">
      <c r="P42137" s="75"/>
      <c r="Q42137" s="75"/>
      <c r="W42137" s="75"/>
      <c r="AD42137" s="77"/>
    </row>
    <row r="42138" spans="16:30" ht="4.5" customHeight="1" x14ac:dyDescent="0.2">
      <c r="P42138" s="75"/>
      <c r="Q42138" s="75"/>
      <c r="W42138" s="75"/>
      <c r="AD42138" s="77"/>
    </row>
    <row r="42139" spans="16:30" ht="4.5" customHeight="1" x14ac:dyDescent="0.2">
      <c r="P42139" s="75"/>
      <c r="Q42139" s="75"/>
      <c r="W42139" s="75"/>
      <c r="AD42139" s="77"/>
    </row>
    <row r="42140" spans="16:30" ht="4.5" customHeight="1" x14ac:dyDescent="0.2">
      <c r="P42140" s="75"/>
      <c r="Q42140" s="75"/>
      <c r="W42140" s="75"/>
      <c r="AD42140" s="77"/>
    </row>
    <row r="42141" spans="16:30" ht="4.5" customHeight="1" x14ac:dyDescent="0.2">
      <c r="P42141" s="75"/>
      <c r="Q42141" s="75"/>
      <c r="W42141" s="75"/>
      <c r="AD42141" s="77"/>
    </row>
    <row r="42142" spans="16:30" ht="4.5" customHeight="1" x14ac:dyDescent="0.2">
      <c r="P42142" s="75"/>
      <c r="Q42142" s="75"/>
      <c r="W42142" s="75"/>
      <c r="AD42142" s="77"/>
    </row>
    <row r="42143" spans="16:30" ht="4.5" customHeight="1" x14ac:dyDescent="0.2">
      <c r="P42143" s="75"/>
      <c r="Q42143" s="75"/>
      <c r="W42143" s="75"/>
      <c r="AD42143" s="77"/>
    </row>
    <row r="42144" spans="16:30" ht="4.5" customHeight="1" x14ac:dyDescent="0.2">
      <c r="P42144" s="75"/>
      <c r="Q42144" s="75"/>
      <c r="W42144" s="75"/>
      <c r="AD42144" s="77"/>
    </row>
    <row r="42145" spans="16:30" ht="4.5" customHeight="1" x14ac:dyDescent="0.2">
      <c r="P42145" s="75"/>
      <c r="Q42145" s="75"/>
      <c r="W42145" s="75"/>
      <c r="AD42145" s="77"/>
    </row>
    <row r="42146" spans="16:30" ht="4.5" customHeight="1" x14ac:dyDescent="0.2">
      <c r="P42146" s="75"/>
      <c r="Q42146" s="75"/>
      <c r="W42146" s="75"/>
      <c r="AD42146" s="77"/>
    </row>
    <row r="42147" spans="16:30" ht="4.5" customHeight="1" x14ac:dyDescent="0.2">
      <c r="P42147" s="75"/>
      <c r="Q42147" s="75"/>
      <c r="W42147" s="75"/>
      <c r="AD42147" s="77"/>
    </row>
    <row r="42148" spans="16:30" ht="4.5" customHeight="1" x14ac:dyDescent="0.2">
      <c r="P42148" s="75"/>
      <c r="Q42148" s="75"/>
      <c r="W42148" s="75"/>
      <c r="AD42148" s="77"/>
    </row>
    <row r="42149" spans="16:30" ht="4.5" customHeight="1" x14ac:dyDescent="0.2">
      <c r="P42149" s="75"/>
      <c r="Q42149" s="75"/>
      <c r="W42149" s="75"/>
      <c r="AD42149" s="77"/>
    </row>
    <row r="42150" spans="16:30" ht="4.5" customHeight="1" x14ac:dyDescent="0.2">
      <c r="P42150" s="75"/>
      <c r="Q42150" s="75"/>
      <c r="W42150" s="75"/>
      <c r="AD42150" s="77"/>
    </row>
    <row r="42151" spans="16:30" ht="4.5" customHeight="1" x14ac:dyDescent="0.2">
      <c r="P42151" s="75"/>
      <c r="Q42151" s="75"/>
      <c r="W42151" s="75"/>
      <c r="AD42151" s="77"/>
    </row>
    <row r="42152" spans="16:30" ht="4.5" customHeight="1" x14ac:dyDescent="0.2">
      <c r="P42152" s="75"/>
      <c r="Q42152" s="75"/>
      <c r="W42152" s="75"/>
      <c r="AD42152" s="77"/>
    </row>
    <row r="42153" spans="16:30" ht="4.5" customHeight="1" x14ac:dyDescent="0.2">
      <c r="P42153" s="75"/>
      <c r="Q42153" s="75"/>
      <c r="W42153" s="75"/>
      <c r="AD42153" s="77"/>
    </row>
    <row r="42154" spans="16:30" ht="4.5" customHeight="1" x14ac:dyDescent="0.2">
      <c r="P42154" s="75"/>
      <c r="Q42154" s="75"/>
      <c r="W42154" s="75"/>
      <c r="AD42154" s="77"/>
    </row>
    <row r="42155" spans="16:30" ht="4.5" customHeight="1" x14ac:dyDescent="0.2">
      <c r="P42155" s="75"/>
      <c r="Q42155" s="75"/>
      <c r="W42155" s="75"/>
      <c r="AD42155" s="77"/>
    </row>
    <row r="42156" spans="16:30" ht="4.5" customHeight="1" x14ac:dyDescent="0.2">
      <c r="P42156" s="75"/>
      <c r="Q42156" s="75"/>
      <c r="W42156" s="75"/>
      <c r="AD42156" s="77"/>
    </row>
    <row r="42157" spans="16:30" ht="4.5" customHeight="1" x14ac:dyDescent="0.2">
      <c r="P42157" s="75"/>
      <c r="Q42157" s="75"/>
      <c r="W42157" s="75"/>
      <c r="AD42157" s="77"/>
    </row>
    <row r="42158" spans="16:30" ht="4.5" customHeight="1" x14ac:dyDescent="0.2">
      <c r="P42158" s="75"/>
      <c r="Q42158" s="75"/>
      <c r="W42158" s="75"/>
      <c r="AD42158" s="77"/>
    </row>
    <row r="42159" spans="16:30" ht="4.5" customHeight="1" x14ac:dyDescent="0.2">
      <c r="P42159" s="75"/>
      <c r="Q42159" s="75"/>
      <c r="W42159" s="75"/>
      <c r="AD42159" s="77"/>
    </row>
    <row r="42160" spans="16:30" ht="4.5" customHeight="1" x14ac:dyDescent="0.2">
      <c r="P42160" s="75"/>
      <c r="Q42160" s="75"/>
      <c r="W42160" s="75"/>
      <c r="AD42160" s="77"/>
    </row>
    <row r="42161" spans="16:30" ht="4.5" customHeight="1" x14ac:dyDescent="0.2">
      <c r="P42161" s="75"/>
      <c r="Q42161" s="75"/>
      <c r="W42161" s="75"/>
      <c r="AD42161" s="77"/>
    </row>
    <row r="42162" spans="16:30" ht="4.5" customHeight="1" x14ac:dyDescent="0.2">
      <c r="P42162" s="75"/>
      <c r="Q42162" s="75"/>
      <c r="W42162" s="75"/>
      <c r="AD42162" s="77"/>
    </row>
    <row r="42163" spans="16:30" ht="4.5" customHeight="1" x14ac:dyDescent="0.2">
      <c r="P42163" s="75"/>
      <c r="Q42163" s="75"/>
      <c r="W42163" s="75"/>
      <c r="AD42163" s="77"/>
    </row>
    <row r="42164" spans="16:30" ht="4.5" customHeight="1" x14ac:dyDescent="0.2">
      <c r="P42164" s="75"/>
      <c r="Q42164" s="75"/>
      <c r="W42164" s="75"/>
      <c r="AD42164" s="77"/>
    </row>
    <row r="42165" spans="16:30" ht="4.5" customHeight="1" x14ac:dyDescent="0.2">
      <c r="P42165" s="75"/>
      <c r="Q42165" s="75"/>
      <c r="W42165" s="75"/>
      <c r="AD42165" s="77"/>
    </row>
    <row r="42166" spans="16:30" ht="4.5" customHeight="1" x14ac:dyDescent="0.2">
      <c r="P42166" s="75"/>
      <c r="Q42166" s="75"/>
      <c r="W42166" s="75"/>
      <c r="AD42166" s="77"/>
    </row>
    <row r="42167" spans="16:30" ht="4.5" customHeight="1" x14ac:dyDescent="0.2">
      <c r="P42167" s="75"/>
      <c r="Q42167" s="75"/>
      <c r="W42167" s="75"/>
      <c r="AD42167" s="77"/>
    </row>
    <row r="42168" spans="16:30" ht="4.5" customHeight="1" x14ac:dyDescent="0.2">
      <c r="P42168" s="75"/>
      <c r="Q42168" s="75"/>
      <c r="W42168" s="75"/>
      <c r="AD42168" s="77"/>
    </row>
    <row r="42169" spans="16:30" ht="4.5" customHeight="1" x14ac:dyDescent="0.2">
      <c r="P42169" s="75"/>
      <c r="Q42169" s="75"/>
      <c r="W42169" s="75"/>
      <c r="AD42169" s="77"/>
    </row>
    <row r="42170" spans="16:30" ht="4.5" customHeight="1" x14ac:dyDescent="0.2">
      <c r="P42170" s="75"/>
      <c r="Q42170" s="75"/>
      <c r="W42170" s="75"/>
      <c r="AD42170" s="77"/>
    </row>
    <row r="42171" spans="16:30" ht="4.5" customHeight="1" x14ac:dyDescent="0.2">
      <c r="P42171" s="75"/>
      <c r="Q42171" s="75"/>
      <c r="W42171" s="75"/>
      <c r="AD42171" s="77"/>
    </row>
    <row r="42172" spans="16:30" ht="4.5" customHeight="1" x14ac:dyDescent="0.2">
      <c r="P42172" s="75"/>
      <c r="Q42172" s="75"/>
      <c r="W42172" s="75"/>
      <c r="AD42172" s="77"/>
    </row>
    <row r="42173" spans="16:30" ht="4.5" customHeight="1" x14ac:dyDescent="0.2">
      <c r="P42173" s="75"/>
      <c r="Q42173" s="75"/>
      <c r="W42173" s="75"/>
      <c r="AD42173" s="77"/>
    </row>
    <row r="42174" spans="16:30" ht="4.5" customHeight="1" x14ac:dyDescent="0.2">
      <c r="P42174" s="75"/>
      <c r="Q42174" s="75"/>
      <c r="W42174" s="75"/>
      <c r="AD42174" s="77"/>
    </row>
    <row r="42175" spans="16:30" ht="4.5" customHeight="1" x14ac:dyDescent="0.2">
      <c r="P42175" s="75"/>
      <c r="Q42175" s="75"/>
      <c r="W42175" s="75"/>
      <c r="AD42175" s="77"/>
    </row>
    <row r="42176" spans="16:30" ht="4.5" customHeight="1" x14ac:dyDescent="0.2">
      <c r="P42176" s="75"/>
      <c r="Q42176" s="75"/>
      <c r="W42176" s="75"/>
      <c r="AD42176" s="77"/>
    </row>
    <row r="42177" spans="16:30" ht="4.5" customHeight="1" x14ac:dyDescent="0.2">
      <c r="P42177" s="75"/>
      <c r="Q42177" s="75"/>
      <c r="W42177" s="75"/>
      <c r="AD42177" s="77"/>
    </row>
    <row r="42178" spans="16:30" ht="4.5" customHeight="1" x14ac:dyDescent="0.2">
      <c r="P42178" s="75"/>
      <c r="Q42178" s="75"/>
      <c r="W42178" s="75"/>
      <c r="AD42178" s="77"/>
    </row>
    <row r="42179" spans="16:30" ht="4.5" customHeight="1" x14ac:dyDescent="0.2">
      <c r="P42179" s="75"/>
      <c r="Q42179" s="75"/>
      <c r="W42179" s="75"/>
      <c r="AD42179" s="77"/>
    </row>
    <row r="42180" spans="16:30" ht="4.5" customHeight="1" x14ac:dyDescent="0.2">
      <c r="P42180" s="75"/>
      <c r="Q42180" s="75"/>
      <c r="W42180" s="75"/>
      <c r="AD42180" s="77"/>
    </row>
    <row r="42181" spans="16:30" ht="4.5" customHeight="1" x14ac:dyDescent="0.2">
      <c r="P42181" s="75"/>
      <c r="Q42181" s="75"/>
      <c r="W42181" s="75"/>
      <c r="AD42181" s="77"/>
    </row>
    <row r="42182" spans="16:30" ht="4.5" customHeight="1" x14ac:dyDescent="0.2">
      <c r="P42182" s="75"/>
      <c r="Q42182" s="75"/>
      <c r="W42182" s="75"/>
      <c r="AD42182" s="77"/>
    </row>
    <row r="42183" spans="16:30" ht="4.5" customHeight="1" x14ac:dyDescent="0.2">
      <c r="P42183" s="75"/>
      <c r="Q42183" s="75"/>
      <c r="W42183" s="75"/>
      <c r="AD42183" s="77"/>
    </row>
    <row r="42184" spans="16:30" ht="4.5" customHeight="1" x14ac:dyDescent="0.2">
      <c r="P42184" s="75"/>
      <c r="Q42184" s="75"/>
      <c r="W42184" s="75"/>
      <c r="AD42184" s="77"/>
    </row>
    <row r="42185" spans="16:30" ht="4.5" customHeight="1" x14ac:dyDescent="0.2">
      <c r="P42185" s="75"/>
      <c r="Q42185" s="75"/>
      <c r="W42185" s="75"/>
      <c r="AD42185" s="77"/>
    </row>
    <row r="42186" spans="16:30" ht="4.5" customHeight="1" x14ac:dyDescent="0.2">
      <c r="P42186" s="75"/>
      <c r="Q42186" s="75"/>
      <c r="W42186" s="75"/>
      <c r="AD42186" s="77"/>
    </row>
    <row r="42187" spans="16:30" ht="4.5" customHeight="1" x14ac:dyDescent="0.2">
      <c r="P42187" s="75"/>
      <c r="Q42187" s="75"/>
      <c r="W42187" s="75"/>
      <c r="AD42187" s="77"/>
    </row>
    <row r="42188" spans="16:30" ht="4.5" customHeight="1" x14ac:dyDescent="0.2">
      <c r="P42188" s="75"/>
      <c r="Q42188" s="75"/>
      <c r="W42188" s="75"/>
      <c r="AD42188" s="77"/>
    </row>
    <row r="42189" spans="16:30" ht="4.5" customHeight="1" x14ac:dyDescent="0.2">
      <c r="P42189" s="75"/>
      <c r="Q42189" s="75"/>
      <c r="W42189" s="75"/>
      <c r="AD42189" s="77"/>
    </row>
    <row r="42190" spans="16:30" ht="4.5" customHeight="1" x14ac:dyDescent="0.2">
      <c r="P42190" s="75"/>
      <c r="Q42190" s="75"/>
      <c r="W42190" s="75"/>
      <c r="AD42190" s="77"/>
    </row>
    <row r="42191" spans="16:30" ht="4.5" customHeight="1" x14ac:dyDescent="0.2">
      <c r="P42191" s="75"/>
      <c r="Q42191" s="75"/>
      <c r="W42191" s="75"/>
      <c r="AD42191" s="77"/>
    </row>
    <row r="42192" spans="16:30" ht="4.5" customHeight="1" x14ac:dyDescent="0.2">
      <c r="P42192" s="75"/>
      <c r="Q42192" s="75"/>
      <c r="W42192" s="75"/>
      <c r="AD42192" s="77"/>
    </row>
    <row r="42193" spans="16:30" ht="4.5" customHeight="1" x14ac:dyDescent="0.2">
      <c r="P42193" s="75"/>
      <c r="Q42193" s="75"/>
      <c r="W42193" s="75"/>
      <c r="AD42193" s="77"/>
    </row>
    <row r="42194" spans="16:30" ht="4.5" customHeight="1" x14ac:dyDescent="0.2">
      <c r="P42194" s="75"/>
      <c r="Q42194" s="75"/>
      <c r="W42194" s="75"/>
      <c r="AD42194" s="77"/>
    </row>
    <row r="42195" spans="16:30" ht="4.5" customHeight="1" x14ac:dyDescent="0.2">
      <c r="P42195" s="75"/>
      <c r="Q42195" s="75"/>
      <c r="W42195" s="75"/>
      <c r="AD42195" s="77"/>
    </row>
    <row r="42196" spans="16:30" ht="4.5" customHeight="1" x14ac:dyDescent="0.2">
      <c r="P42196" s="75"/>
      <c r="Q42196" s="75"/>
      <c r="W42196" s="75"/>
      <c r="AD42196" s="77"/>
    </row>
    <row r="42197" spans="16:30" ht="4.5" customHeight="1" x14ac:dyDescent="0.2">
      <c r="P42197" s="75"/>
      <c r="Q42197" s="75"/>
      <c r="W42197" s="75"/>
      <c r="AD42197" s="77"/>
    </row>
    <row r="42198" spans="16:30" ht="4.5" customHeight="1" x14ac:dyDescent="0.2">
      <c r="P42198" s="75"/>
      <c r="Q42198" s="75"/>
      <c r="W42198" s="75"/>
      <c r="AD42198" s="77"/>
    </row>
    <row r="42199" spans="16:30" ht="4.5" customHeight="1" x14ac:dyDescent="0.2">
      <c r="P42199" s="75"/>
      <c r="Q42199" s="75"/>
      <c r="W42199" s="75"/>
      <c r="AD42199" s="77"/>
    </row>
    <row r="42200" spans="16:30" ht="4.5" customHeight="1" x14ac:dyDescent="0.2">
      <c r="P42200" s="75"/>
      <c r="Q42200" s="75"/>
      <c r="W42200" s="75"/>
      <c r="AD42200" s="77"/>
    </row>
    <row r="42201" spans="16:30" ht="4.5" customHeight="1" x14ac:dyDescent="0.2">
      <c r="P42201" s="75"/>
      <c r="Q42201" s="75"/>
      <c r="W42201" s="75"/>
      <c r="AD42201" s="77"/>
    </row>
    <row r="42202" spans="16:30" ht="4.5" customHeight="1" x14ac:dyDescent="0.2">
      <c r="P42202" s="75"/>
      <c r="Q42202" s="75"/>
      <c r="W42202" s="75"/>
      <c r="AD42202" s="77"/>
    </row>
    <row r="42203" spans="16:30" ht="4.5" customHeight="1" x14ac:dyDescent="0.2">
      <c r="P42203" s="75"/>
      <c r="Q42203" s="75"/>
      <c r="W42203" s="75"/>
      <c r="AD42203" s="77"/>
    </row>
    <row r="42204" spans="16:30" ht="4.5" customHeight="1" x14ac:dyDescent="0.2">
      <c r="P42204" s="75"/>
      <c r="Q42204" s="75"/>
      <c r="W42204" s="75"/>
      <c r="AD42204" s="77"/>
    </row>
    <row r="42205" spans="16:30" ht="4.5" customHeight="1" x14ac:dyDescent="0.2">
      <c r="P42205" s="75"/>
      <c r="Q42205" s="75"/>
      <c r="W42205" s="75"/>
      <c r="AD42205" s="77"/>
    </row>
    <row r="42206" spans="16:30" ht="4.5" customHeight="1" x14ac:dyDescent="0.2">
      <c r="P42206" s="75"/>
      <c r="Q42206" s="75"/>
      <c r="W42206" s="75"/>
      <c r="AD42206" s="77"/>
    </row>
    <row r="42207" spans="16:30" ht="4.5" customHeight="1" x14ac:dyDescent="0.2">
      <c r="P42207" s="75"/>
      <c r="Q42207" s="75"/>
      <c r="W42207" s="75"/>
      <c r="AD42207" s="77"/>
    </row>
    <row r="42208" spans="16:30" ht="4.5" customHeight="1" x14ac:dyDescent="0.2">
      <c r="P42208" s="75"/>
      <c r="Q42208" s="75"/>
      <c r="W42208" s="75"/>
      <c r="AD42208" s="77"/>
    </row>
    <row r="42209" spans="16:30" ht="4.5" customHeight="1" x14ac:dyDescent="0.2">
      <c r="P42209" s="75"/>
      <c r="Q42209" s="75"/>
      <c r="W42209" s="75"/>
      <c r="AD42209" s="77"/>
    </row>
    <row r="42210" spans="16:30" ht="4.5" customHeight="1" x14ac:dyDescent="0.2">
      <c r="P42210" s="75"/>
      <c r="Q42210" s="75"/>
      <c r="W42210" s="75"/>
      <c r="AD42210" s="77"/>
    </row>
    <row r="42211" spans="16:30" ht="4.5" customHeight="1" x14ac:dyDescent="0.2">
      <c r="P42211" s="75"/>
      <c r="Q42211" s="75"/>
      <c r="W42211" s="75"/>
      <c r="AD42211" s="77"/>
    </row>
    <row r="42212" spans="16:30" ht="4.5" customHeight="1" x14ac:dyDescent="0.2">
      <c r="P42212" s="75"/>
      <c r="Q42212" s="75"/>
      <c r="W42212" s="75"/>
      <c r="AD42212" s="77"/>
    </row>
    <row r="42213" spans="16:30" ht="4.5" customHeight="1" x14ac:dyDescent="0.2">
      <c r="P42213" s="75"/>
      <c r="Q42213" s="75"/>
      <c r="W42213" s="75"/>
      <c r="AD42213" s="77"/>
    </row>
    <row r="42214" spans="16:30" ht="4.5" customHeight="1" x14ac:dyDescent="0.2">
      <c r="P42214" s="75"/>
      <c r="Q42214" s="75"/>
      <c r="W42214" s="75"/>
      <c r="AD42214" s="77"/>
    </row>
    <row r="42215" spans="16:30" ht="4.5" customHeight="1" x14ac:dyDescent="0.2">
      <c r="P42215" s="75"/>
      <c r="Q42215" s="75"/>
      <c r="W42215" s="75"/>
      <c r="AD42215" s="77"/>
    </row>
    <row r="42216" spans="16:30" ht="4.5" customHeight="1" x14ac:dyDescent="0.2">
      <c r="P42216" s="75"/>
      <c r="Q42216" s="75"/>
      <c r="W42216" s="75"/>
      <c r="AD42216" s="77"/>
    </row>
    <row r="42217" spans="16:30" ht="4.5" customHeight="1" x14ac:dyDescent="0.2">
      <c r="P42217" s="75"/>
      <c r="Q42217" s="75"/>
      <c r="W42217" s="75"/>
      <c r="AD42217" s="77"/>
    </row>
    <row r="42218" spans="16:30" ht="4.5" customHeight="1" x14ac:dyDescent="0.2">
      <c r="P42218" s="75"/>
      <c r="Q42218" s="75"/>
      <c r="W42218" s="75"/>
      <c r="AD42218" s="77"/>
    </row>
    <row r="42219" spans="16:30" ht="4.5" customHeight="1" x14ac:dyDescent="0.2">
      <c r="P42219" s="75"/>
      <c r="Q42219" s="75"/>
      <c r="W42219" s="75"/>
      <c r="AD42219" s="77"/>
    </row>
    <row r="42220" spans="16:30" ht="4.5" customHeight="1" x14ac:dyDescent="0.2">
      <c r="P42220" s="75"/>
      <c r="Q42220" s="75"/>
      <c r="W42220" s="75"/>
      <c r="AD42220" s="77"/>
    </row>
    <row r="42221" spans="16:30" ht="4.5" customHeight="1" x14ac:dyDescent="0.2">
      <c r="P42221" s="75"/>
      <c r="Q42221" s="75"/>
      <c r="W42221" s="75"/>
      <c r="AD42221" s="77"/>
    </row>
    <row r="42222" spans="16:30" ht="4.5" customHeight="1" x14ac:dyDescent="0.2">
      <c r="P42222" s="75"/>
      <c r="Q42222" s="75"/>
      <c r="W42222" s="75"/>
      <c r="AD42222" s="77"/>
    </row>
    <row r="42223" spans="16:30" ht="4.5" customHeight="1" x14ac:dyDescent="0.2">
      <c r="P42223" s="75"/>
      <c r="Q42223" s="75"/>
      <c r="W42223" s="75"/>
      <c r="AD42223" s="77"/>
    </row>
    <row r="42224" spans="16:30" ht="4.5" customHeight="1" x14ac:dyDescent="0.2">
      <c r="P42224" s="75"/>
      <c r="Q42224" s="75"/>
      <c r="W42224" s="75"/>
      <c r="AD42224" s="77"/>
    </row>
    <row r="42225" spans="16:30" ht="4.5" customHeight="1" x14ac:dyDescent="0.2">
      <c r="P42225" s="75"/>
      <c r="Q42225" s="75"/>
      <c r="W42225" s="75"/>
      <c r="AD42225" s="77"/>
    </row>
    <row r="42226" spans="16:30" ht="4.5" customHeight="1" x14ac:dyDescent="0.2">
      <c r="P42226" s="75"/>
      <c r="Q42226" s="75"/>
      <c r="W42226" s="75"/>
      <c r="AD42226" s="77"/>
    </row>
    <row r="42227" spans="16:30" ht="4.5" customHeight="1" x14ac:dyDescent="0.2">
      <c r="P42227" s="75"/>
      <c r="Q42227" s="75"/>
      <c r="W42227" s="75"/>
      <c r="AD42227" s="77"/>
    </row>
    <row r="42228" spans="16:30" ht="4.5" customHeight="1" x14ac:dyDescent="0.2">
      <c r="P42228" s="75"/>
      <c r="Q42228" s="75"/>
      <c r="W42228" s="75"/>
      <c r="AD42228" s="77"/>
    </row>
    <row r="42229" spans="16:30" ht="4.5" customHeight="1" x14ac:dyDescent="0.2">
      <c r="P42229" s="75"/>
      <c r="Q42229" s="75"/>
      <c r="W42229" s="75"/>
      <c r="AD42229" s="77"/>
    </row>
    <row r="42230" spans="16:30" ht="4.5" customHeight="1" x14ac:dyDescent="0.2">
      <c r="P42230" s="75"/>
      <c r="Q42230" s="75"/>
      <c r="W42230" s="75"/>
      <c r="AD42230" s="77"/>
    </row>
    <row r="42231" spans="16:30" ht="4.5" customHeight="1" x14ac:dyDescent="0.2">
      <c r="P42231" s="75"/>
      <c r="Q42231" s="75"/>
      <c r="W42231" s="75"/>
      <c r="AD42231" s="77"/>
    </row>
    <row r="42232" spans="16:30" ht="4.5" customHeight="1" x14ac:dyDescent="0.2">
      <c r="P42232" s="75"/>
      <c r="Q42232" s="75"/>
      <c r="W42232" s="75"/>
      <c r="AD42232" s="77"/>
    </row>
    <row r="42233" spans="16:30" ht="4.5" customHeight="1" x14ac:dyDescent="0.2">
      <c r="P42233" s="75"/>
      <c r="Q42233" s="75"/>
      <c r="W42233" s="75"/>
      <c r="AD42233" s="77"/>
    </row>
    <row r="42234" spans="16:30" ht="4.5" customHeight="1" x14ac:dyDescent="0.2">
      <c r="P42234" s="75"/>
      <c r="Q42234" s="75"/>
      <c r="W42234" s="75"/>
      <c r="AD42234" s="77"/>
    </row>
    <row r="42235" spans="16:30" ht="4.5" customHeight="1" x14ac:dyDescent="0.2">
      <c r="P42235" s="75"/>
      <c r="Q42235" s="75"/>
      <c r="W42235" s="75"/>
      <c r="AD42235" s="77"/>
    </row>
    <row r="42236" spans="16:30" ht="4.5" customHeight="1" x14ac:dyDescent="0.2">
      <c r="P42236" s="75"/>
      <c r="Q42236" s="75"/>
      <c r="W42236" s="75"/>
      <c r="AD42236" s="77"/>
    </row>
    <row r="42237" spans="16:30" ht="4.5" customHeight="1" x14ac:dyDescent="0.2">
      <c r="P42237" s="75"/>
      <c r="Q42237" s="75"/>
      <c r="W42237" s="75"/>
      <c r="AD42237" s="77"/>
    </row>
    <row r="42238" spans="16:30" ht="4.5" customHeight="1" x14ac:dyDescent="0.2">
      <c r="P42238" s="75"/>
      <c r="Q42238" s="75"/>
      <c r="W42238" s="75"/>
      <c r="AD42238" s="77"/>
    </row>
    <row r="42239" spans="16:30" ht="4.5" customHeight="1" x14ac:dyDescent="0.2">
      <c r="P42239" s="75"/>
      <c r="Q42239" s="75"/>
      <c r="W42239" s="75"/>
      <c r="AD42239" s="77"/>
    </row>
    <row r="42240" spans="16:30" ht="4.5" customHeight="1" x14ac:dyDescent="0.2">
      <c r="P42240" s="75"/>
      <c r="Q42240" s="75"/>
      <c r="W42240" s="75"/>
      <c r="AD42240" s="77"/>
    </row>
    <row r="42241" spans="16:30" ht="4.5" customHeight="1" x14ac:dyDescent="0.2">
      <c r="P42241" s="75"/>
      <c r="Q42241" s="75"/>
      <c r="W42241" s="75"/>
      <c r="AD42241" s="77"/>
    </row>
    <row r="42242" spans="16:30" ht="4.5" customHeight="1" x14ac:dyDescent="0.2">
      <c r="P42242" s="75"/>
      <c r="Q42242" s="75"/>
      <c r="W42242" s="75"/>
      <c r="AD42242" s="77"/>
    </row>
    <row r="42243" spans="16:30" ht="4.5" customHeight="1" x14ac:dyDescent="0.2">
      <c r="P42243" s="75"/>
      <c r="Q42243" s="75"/>
      <c r="W42243" s="75"/>
      <c r="AD42243" s="77"/>
    </row>
    <row r="42244" spans="16:30" ht="4.5" customHeight="1" x14ac:dyDescent="0.2">
      <c r="P42244" s="75"/>
      <c r="Q42244" s="75"/>
      <c r="W42244" s="75"/>
      <c r="AD42244" s="77"/>
    </row>
    <row r="42245" spans="16:30" ht="4.5" customHeight="1" x14ac:dyDescent="0.2">
      <c r="P42245" s="75"/>
      <c r="Q42245" s="75"/>
      <c r="W42245" s="75"/>
      <c r="AD42245" s="77"/>
    </row>
    <row r="42246" spans="16:30" ht="4.5" customHeight="1" x14ac:dyDescent="0.2">
      <c r="P42246" s="75"/>
      <c r="Q42246" s="75"/>
      <c r="W42246" s="75"/>
      <c r="AD42246" s="77"/>
    </row>
    <row r="42247" spans="16:30" ht="4.5" customHeight="1" x14ac:dyDescent="0.2">
      <c r="P42247" s="75"/>
      <c r="Q42247" s="75"/>
      <c r="W42247" s="75"/>
      <c r="AD42247" s="77"/>
    </row>
    <row r="42248" spans="16:30" ht="4.5" customHeight="1" x14ac:dyDescent="0.2">
      <c r="P42248" s="75"/>
      <c r="Q42248" s="75"/>
      <c r="W42248" s="75"/>
      <c r="AD42248" s="77"/>
    </row>
    <row r="42249" spans="16:30" ht="4.5" customHeight="1" x14ac:dyDescent="0.2">
      <c r="P42249" s="75"/>
      <c r="Q42249" s="75"/>
      <c r="W42249" s="75"/>
      <c r="AD42249" s="77"/>
    </row>
    <row r="42250" spans="16:30" ht="4.5" customHeight="1" x14ac:dyDescent="0.2">
      <c r="P42250" s="75"/>
      <c r="Q42250" s="75"/>
      <c r="W42250" s="75"/>
      <c r="AD42250" s="77"/>
    </row>
    <row r="42251" spans="16:30" ht="4.5" customHeight="1" x14ac:dyDescent="0.2">
      <c r="P42251" s="75"/>
      <c r="Q42251" s="75"/>
      <c r="W42251" s="75"/>
      <c r="AD42251" s="77"/>
    </row>
    <row r="42252" spans="16:30" ht="4.5" customHeight="1" x14ac:dyDescent="0.2">
      <c r="P42252" s="75"/>
      <c r="Q42252" s="75"/>
      <c r="W42252" s="75"/>
      <c r="AD42252" s="77"/>
    </row>
    <row r="42253" spans="16:30" ht="4.5" customHeight="1" x14ac:dyDescent="0.2">
      <c r="P42253" s="75"/>
      <c r="Q42253" s="75"/>
      <c r="W42253" s="75"/>
      <c r="AD42253" s="77"/>
    </row>
    <row r="42254" spans="16:30" ht="4.5" customHeight="1" x14ac:dyDescent="0.2">
      <c r="P42254" s="75"/>
      <c r="Q42254" s="75"/>
      <c r="W42254" s="75"/>
      <c r="AD42254" s="77"/>
    </row>
    <row r="42255" spans="16:30" ht="4.5" customHeight="1" x14ac:dyDescent="0.2">
      <c r="P42255" s="75"/>
      <c r="Q42255" s="75"/>
      <c r="W42255" s="75"/>
      <c r="AD42255" s="77"/>
    </row>
    <row r="42256" spans="16:30" ht="4.5" customHeight="1" x14ac:dyDescent="0.2">
      <c r="P42256" s="75"/>
      <c r="Q42256" s="75"/>
      <c r="W42256" s="75"/>
      <c r="AD42256" s="77"/>
    </row>
    <row r="42257" spans="16:30" ht="4.5" customHeight="1" x14ac:dyDescent="0.2">
      <c r="P42257" s="75"/>
      <c r="Q42257" s="75"/>
      <c r="W42257" s="75"/>
      <c r="AD42257" s="77"/>
    </row>
    <row r="42258" spans="16:30" ht="4.5" customHeight="1" x14ac:dyDescent="0.2">
      <c r="P42258" s="75"/>
      <c r="Q42258" s="75"/>
      <c r="W42258" s="75"/>
      <c r="AD42258" s="77"/>
    </row>
    <row r="42259" spans="16:30" ht="4.5" customHeight="1" x14ac:dyDescent="0.2">
      <c r="P42259" s="75"/>
      <c r="Q42259" s="75"/>
      <c r="W42259" s="75"/>
      <c r="AD42259" s="77"/>
    </row>
    <row r="42260" spans="16:30" ht="4.5" customHeight="1" x14ac:dyDescent="0.2">
      <c r="P42260" s="75"/>
      <c r="Q42260" s="75"/>
      <c r="W42260" s="75"/>
      <c r="AD42260" s="77"/>
    </row>
    <row r="42261" spans="16:30" ht="4.5" customHeight="1" x14ac:dyDescent="0.2">
      <c r="P42261" s="75"/>
      <c r="Q42261" s="75"/>
      <c r="W42261" s="75"/>
      <c r="AD42261" s="77"/>
    </row>
    <row r="42262" spans="16:30" ht="4.5" customHeight="1" x14ac:dyDescent="0.2">
      <c r="P42262" s="75"/>
      <c r="Q42262" s="75"/>
      <c r="W42262" s="75"/>
      <c r="AD42262" s="77"/>
    </row>
    <row r="42263" spans="16:30" ht="4.5" customHeight="1" x14ac:dyDescent="0.2">
      <c r="P42263" s="75"/>
      <c r="Q42263" s="75"/>
      <c r="W42263" s="75"/>
      <c r="AD42263" s="77"/>
    </row>
    <row r="42264" spans="16:30" ht="4.5" customHeight="1" x14ac:dyDescent="0.2">
      <c r="P42264" s="75"/>
      <c r="Q42264" s="75"/>
      <c r="W42264" s="75"/>
      <c r="AD42264" s="77"/>
    </row>
    <row r="42265" spans="16:30" ht="4.5" customHeight="1" x14ac:dyDescent="0.2">
      <c r="P42265" s="75"/>
      <c r="Q42265" s="75"/>
      <c r="W42265" s="75"/>
      <c r="AD42265" s="77"/>
    </row>
    <row r="42266" spans="16:30" ht="4.5" customHeight="1" x14ac:dyDescent="0.2">
      <c r="P42266" s="75"/>
      <c r="Q42266" s="75"/>
      <c r="W42266" s="75"/>
      <c r="AD42266" s="77"/>
    </row>
    <row r="42267" spans="16:30" ht="4.5" customHeight="1" x14ac:dyDescent="0.2">
      <c r="P42267" s="75"/>
      <c r="Q42267" s="75"/>
      <c r="W42267" s="75"/>
      <c r="AD42267" s="77"/>
    </row>
    <row r="42268" spans="16:30" ht="4.5" customHeight="1" x14ac:dyDescent="0.2">
      <c r="P42268" s="75"/>
      <c r="Q42268" s="75"/>
      <c r="W42268" s="75"/>
      <c r="AD42268" s="77"/>
    </row>
    <row r="42269" spans="16:30" ht="4.5" customHeight="1" x14ac:dyDescent="0.2">
      <c r="P42269" s="75"/>
      <c r="Q42269" s="75"/>
      <c r="W42269" s="75"/>
      <c r="AD42269" s="77"/>
    </row>
    <row r="42270" spans="16:30" ht="4.5" customHeight="1" x14ac:dyDescent="0.2">
      <c r="P42270" s="75"/>
      <c r="Q42270" s="75"/>
      <c r="W42270" s="75"/>
      <c r="AD42270" s="77"/>
    </row>
    <row r="42271" spans="16:30" ht="4.5" customHeight="1" x14ac:dyDescent="0.2">
      <c r="P42271" s="75"/>
      <c r="Q42271" s="75"/>
      <c r="W42271" s="75"/>
      <c r="AD42271" s="77"/>
    </row>
    <row r="42272" spans="16:30" ht="4.5" customHeight="1" x14ac:dyDescent="0.2">
      <c r="P42272" s="75"/>
      <c r="Q42272" s="75"/>
      <c r="W42272" s="75"/>
      <c r="AD42272" s="77"/>
    </row>
    <row r="42273" spans="16:30" ht="4.5" customHeight="1" x14ac:dyDescent="0.2">
      <c r="P42273" s="75"/>
      <c r="Q42273" s="75"/>
      <c r="W42273" s="75"/>
      <c r="AD42273" s="77"/>
    </row>
    <row r="42274" spans="16:30" ht="4.5" customHeight="1" x14ac:dyDescent="0.2">
      <c r="P42274" s="75"/>
      <c r="Q42274" s="75"/>
      <c r="W42274" s="75"/>
      <c r="AD42274" s="77"/>
    </row>
    <row r="42275" spans="16:30" ht="4.5" customHeight="1" x14ac:dyDescent="0.2">
      <c r="P42275" s="75"/>
      <c r="Q42275" s="75"/>
      <c r="W42275" s="75"/>
      <c r="AD42275" s="77"/>
    </row>
    <row r="42276" spans="16:30" ht="4.5" customHeight="1" x14ac:dyDescent="0.2">
      <c r="P42276" s="75"/>
      <c r="Q42276" s="75"/>
      <c r="W42276" s="75"/>
      <c r="AD42276" s="77"/>
    </row>
    <row r="42277" spans="16:30" ht="4.5" customHeight="1" x14ac:dyDescent="0.2">
      <c r="P42277" s="75"/>
      <c r="Q42277" s="75"/>
      <c r="W42277" s="75"/>
      <c r="AD42277" s="77"/>
    </row>
    <row r="42278" spans="16:30" ht="4.5" customHeight="1" x14ac:dyDescent="0.2">
      <c r="P42278" s="75"/>
      <c r="Q42278" s="75"/>
      <c r="W42278" s="75"/>
      <c r="AD42278" s="77"/>
    </row>
    <row r="42279" spans="16:30" ht="4.5" customHeight="1" x14ac:dyDescent="0.2">
      <c r="P42279" s="75"/>
      <c r="Q42279" s="75"/>
      <c r="W42279" s="75"/>
      <c r="AD42279" s="77"/>
    </row>
    <row r="42280" spans="16:30" ht="4.5" customHeight="1" x14ac:dyDescent="0.2">
      <c r="P42280" s="75"/>
      <c r="Q42280" s="75"/>
      <c r="W42280" s="75"/>
      <c r="AD42280" s="77"/>
    </row>
    <row r="42281" spans="16:30" ht="4.5" customHeight="1" x14ac:dyDescent="0.2">
      <c r="P42281" s="75"/>
      <c r="Q42281" s="75"/>
      <c r="W42281" s="75"/>
      <c r="AD42281" s="77"/>
    </row>
    <row r="42282" spans="16:30" ht="4.5" customHeight="1" x14ac:dyDescent="0.2">
      <c r="P42282" s="75"/>
      <c r="Q42282" s="75"/>
      <c r="W42282" s="75"/>
      <c r="AD42282" s="77"/>
    </row>
    <row r="42283" spans="16:30" ht="4.5" customHeight="1" x14ac:dyDescent="0.2">
      <c r="P42283" s="75"/>
      <c r="Q42283" s="75"/>
      <c r="W42283" s="75"/>
      <c r="AD42283" s="77"/>
    </row>
    <row r="42284" spans="16:30" ht="4.5" customHeight="1" x14ac:dyDescent="0.2">
      <c r="P42284" s="75"/>
      <c r="Q42284" s="75"/>
      <c r="W42284" s="75"/>
      <c r="AD42284" s="77"/>
    </row>
    <row r="42285" spans="16:30" ht="4.5" customHeight="1" x14ac:dyDescent="0.2">
      <c r="P42285" s="75"/>
      <c r="Q42285" s="75"/>
      <c r="W42285" s="75"/>
      <c r="AD42285" s="77"/>
    </row>
    <row r="42286" spans="16:30" ht="4.5" customHeight="1" x14ac:dyDescent="0.2">
      <c r="P42286" s="75"/>
      <c r="Q42286" s="75"/>
      <c r="W42286" s="75"/>
      <c r="AD42286" s="77"/>
    </row>
    <row r="42287" spans="16:30" ht="4.5" customHeight="1" x14ac:dyDescent="0.2">
      <c r="P42287" s="75"/>
      <c r="Q42287" s="75"/>
      <c r="W42287" s="75"/>
      <c r="AD42287" s="77"/>
    </row>
    <row r="42288" spans="16:30" ht="4.5" customHeight="1" x14ac:dyDescent="0.2">
      <c r="P42288" s="75"/>
      <c r="Q42288" s="75"/>
      <c r="W42288" s="75"/>
      <c r="AD42288" s="77"/>
    </row>
    <row r="42289" spans="16:30" ht="4.5" customHeight="1" x14ac:dyDescent="0.2">
      <c r="P42289" s="75"/>
      <c r="Q42289" s="75"/>
      <c r="W42289" s="75"/>
      <c r="AD42289" s="77"/>
    </row>
    <row r="42290" spans="16:30" ht="4.5" customHeight="1" x14ac:dyDescent="0.2">
      <c r="P42290" s="75"/>
      <c r="Q42290" s="75"/>
      <c r="W42290" s="75"/>
      <c r="AD42290" s="77"/>
    </row>
    <row r="42291" spans="16:30" ht="4.5" customHeight="1" x14ac:dyDescent="0.2">
      <c r="P42291" s="75"/>
      <c r="Q42291" s="75"/>
      <c r="W42291" s="75"/>
      <c r="AD42291" s="77"/>
    </row>
    <row r="42292" spans="16:30" ht="4.5" customHeight="1" x14ac:dyDescent="0.2">
      <c r="P42292" s="75"/>
      <c r="Q42292" s="75"/>
      <c r="W42292" s="75"/>
      <c r="AD42292" s="77"/>
    </row>
    <row r="42293" spans="16:30" ht="4.5" customHeight="1" x14ac:dyDescent="0.2">
      <c r="P42293" s="75"/>
      <c r="Q42293" s="75"/>
      <c r="W42293" s="75"/>
      <c r="AD42293" s="77"/>
    </row>
    <row r="42294" spans="16:30" ht="4.5" customHeight="1" x14ac:dyDescent="0.2">
      <c r="P42294" s="75"/>
      <c r="Q42294" s="75"/>
      <c r="W42294" s="75"/>
      <c r="AD42294" s="77"/>
    </row>
    <row r="42295" spans="16:30" ht="4.5" customHeight="1" x14ac:dyDescent="0.2">
      <c r="P42295" s="75"/>
      <c r="Q42295" s="75"/>
      <c r="W42295" s="75"/>
      <c r="AD42295" s="77"/>
    </row>
    <row r="42296" spans="16:30" ht="4.5" customHeight="1" x14ac:dyDescent="0.2">
      <c r="P42296" s="75"/>
      <c r="Q42296" s="75"/>
      <c r="W42296" s="75"/>
      <c r="AD42296" s="77"/>
    </row>
    <row r="42297" spans="16:30" ht="4.5" customHeight="1" x14ac:dyDescent="0.2">
      <c r="P42297" s="75"/>
      <c r="Q42297" s="75"/>
      <c r="W42297" s="75"/>
      <c r="AD42297" s="77"/>
    </row>
    <row r="42298" spans="16:30" ht="4.5" customHeight="1" x14ac:dyDescent="0.2">
      <c r="P42298" s="75"/>
      <c r="Q42298" s="75"/>
      <c r="W42298" s="75"/>
      <c r="AD42298" s="77"/>
    </row>
    <row r="42299" spans="16:30" ht="4.5" customHeight="1" x14ac:dyDescent="0.2">
      <c r="P42299" s="75"/>
      <c r="Q42299" s="75"/>
      <c r="W42299" s="75"/>
      <c r="AD42299" s="77"/>
    </row>
    <row r="42300" spans="16:30" ht="4.5" customHeight="1" x14ac:dyDescent="0.2">
      <c r="P42300" s="75"/>
      <c r="Q42300" s="75"/>
      <c r="W42300" s="75"/>
      <c r="AD42300" s="77"/>
    </row>
    <row r="42301" spans="16:30" ht="4.5" customHeight="1" x14ac:dyDescent="0.2">
      <c r="P42301" s="75"/>
      <c r="Q42301" s="75"/>
      <c r="W42301" s="75"/>
      <c r="AD42301" s="77"/>
    </row>
    <row r="42302" spans="16:30" ht="4.5" customHeight="1" x14ac:dyDescent="0.2">
      <c r="P42302" s="75"/>
      <c r="Q42302" s="75"/>
      <c r="W42302" s="75"/>
      <c r="AD42302" s="77"/>
    </row>
    <row r="42303" spans="16:30" ht="4.5" customHeight="1" x14ac:dyDescent="0.2">
      <c r="P42303" s="75"/>
      <c r="Q42303" s="75"/>
      <c r="W42303" s="75"/>
      <c r="AD42303" s="77"/>
    </row>
    <row r="42304" spans="16:30" ht="4.5" customHeight="1" x14ac:dyDescent="0.2">
      <c r="P42304" s="75"/>
      <c r="Q42304" s="75"/>
      <c r="W42304" s="75"/>
      <c r="AD42304" s="77"/>
    </row>
    <row r="42305" spans="16:30" ht="4.5" customHeight="1" x14ac:dyDescent="0.2">
      <c r="P42305" s="75"/>
      <c r="Q42305" s="75"/>
      <c r="W42305" s="75"/>
      <c r="AD42305" s="77"/>
    </row>
    <row r="42306" spans="16:30" ht="4.5" customHeight="1" x14ac:dyDescent="0.2">
      <c r="P42306" s="75"/>
      <c r="Q42306" s="75"/>
      <c r="W42306" s="75"/>
      <c r="AD42306" s="77"/>
    </row>
    <row r="42307" spans="16:30" ht="4.5" customHeight="1" x14ac:dyDescent="0.2">
      <c r="P42307" s="75"/>
      <c r="Q42307" s="75"/>
      <c r="W42307" s="75"/>
      <c r="AD42307" s="77"/>
    </row>
    <row r="42308" spans="16:30" ht="4.5" customHeight="1" x14ac:dyDescent="0.2">
      <c r="P42308" s="75"/>
      <c r="Q42308" s="75"/>
      <c r="W42308" s="75"/>
      <c r="AD42308" s="77"/>
    </row>
    <row r="42309" spans="16:30" ht="4.5" customHeight="1" x14ac:dyDescent="0.2">
      <c r="P42309" s="75"/>
      <c r="Q42309" s="75"/>
      <c r="W42309" s="75"/>
      <c r="AD42309" s="77"/>
    </row>
    <row r="42310" spans="16:30" ht="4.5" customHeight="1" x14ac:dyDescent="0.2">
      <c r="P42310" s="75"/>
      <c r="Q42310" s="75"/>
      <c r="W42310" s="75"/>
      <c r="AD42310" s="77"/>
    </row>
    <row r="42311" spans="16:30" ht="4.5" customHeight="1" x14ac:dyDescent="0.2">
      <c r="P42311" s="75"/>
      <c r="Q42311" s="75"/>
      <c r="W42311" s="75"/>
      <c r="AD42311" s="77"/>
    </row>
    <row r="42312" spans="16:30" ht="4.5" customHeight="1" x14ac:dyDescent="0.2">
      <c r="P42312" s="75"/>
      <c r="Q42312" s="75"/>
      <c r="W42312" s="75"/>
      <c r="AD42312" s="77"/>
    </row>
    <row r="42313" spans="16:30" ht="4.5" customHeight="1" x14ac:dyDescent="0.2">
      <c r="P42313" s="75"/>
      <c r="Q42313" s="75"/>
      <c r="W42313" s="75"/>
      <c r="AD42313" s="77"/>
    </row>
    <row r="42314" spans="16:30" ht="4.5" customHeight="1" x14ac:dyDescent="0.2">
      <c r="P42314" s="75"/>
      <c r="Q42314" s="75"/>
      <c r="W42314" s="75"/>
      <c r="AD42314" s="77"/>
    </row>
    <row r="42315" spans="16:30" ht="4.5" customHeight="1" x14ac:dyDescent="0.2">
      <c r="P42315" s="75"/>
      <c r="Q42315" s="75"/>
      <c r="W42315" s="75"/>
      <c r="AD42315" s="77"/>
    </row>
    <row r="42316" spans="16:30" ht="4.5" customHeight="1" x14ac:dyDescent="0.2">
      <c r="P42316" s="75"/>
      <c r="Q42316" s="75"/>
      <c r="W42316" s="75"/>
      <c r="AD42316" s="77"/>
    </row>
    <row r="42317" spans="16:30" ht="4.5" customHeight="1" x14ac:dyDescent="0.2">
      <c r="P42317" s="75"/>
      <c r="Q42317" s="75"/>
      <c r="W42317" s="75"/>
      <c r="AD42317" s="77"/>
    </row>
    <row r="42318" spans="16:30" ht="4.5" customHeight="1" x14ac:dyDescent="0.2">
      <c r="P42318" s="75"/>
      <c r="Q42318" s="75"/>
      <c r="W42318" s="75"/>
      <c r="AD42318" s="77"/>
    </row>
    <row r="42319" spans="16:30" ht="4.5" customHeight="1" x14ac:dyDescent="0.2">
      <c r="P42319" s="75"/>
      <c r="Q42319" s="75"/>
      <c r="W42319" s="75"/>
      <c r="AD42319" s="77"/>
    </row>
    <row r="42320" spans="16:30" ht="4.5" customHeight="1" x14ac:dyDescent="0.2">
      <c r="P42320" s="75"/>
      <c r="Q42320" s="75"/>
      <c r="W42320" s="75"/>
      <c r="AD42320" s="77"/>
    </row>
    <row r="42321" spans="16:30" ht="4.5" customHeight="1" x14ac:dyDescent="0.2">
      <c r="P42321" s="75"/>
      <c r="Q42321" s="75"/>
      <c r="W42321" s="75"/>
      <c r="AD42321" s="77"/>
    </row>
    <row r="42322" spans="16:30" ht="4.5" customHeight="1" x14ac:dyDescent="0.2">
      <c r="P42322" s="75"/>
      <c r="Q42322" s="75"/>
      <c r="W42322" s="75"/>
      <c r="AD42322" s="77"/>
    </row>
    <row r="42323" spans="16:30" ht="4.5" customHeight="1" x14ac:dyDescent="0.2">
      <c r="P42323" s="75"/>
      <c r="Q42323" s="75"/>
      <c r="W42323" s="75"/>
      <c r="AD42323" s="77"/>
    </row>
    <row r="42324" spans="16:30" ht="4.5" customHeight="1" x14ac:dyDescent="0.2">
      <c r="P42324" s="75"/>
      <c r="Q42324" s="75"/>
      <c r="W42324" s="75"/>
      <c r="AD42324" s="77"/>
    </row>
    <row r="42325" spans="16:30" ht="4.5" customHeight="1" x14ac:dyDescent="0.2">
      <c r="P42325" s="75"/>
      <c r="Q42325" s="75"/>
      <c r="W42325" s="75"/>
      <c r="AD42325" s="77"/>
    </row>
    <row r="42326" spans="16:30" ht="4.5" customHeight="1" x14ac:dyDescent="0.2">
      <c r="P42326" s="75"/>
      <c r="Q42326" s="75"/>
      <c r="W42326" s="75"/>
      <c r="AD42326" s="77"/>
    </row>
    <row r="42327" spans="16:30" ht="4.5" customHeight="1" x14ac:dyDescent="0.2">
      <c r="P42327" s="75"/>
      <c r="Q42327" s="75"/>
      <c r="W42327" s="75"/>
      <c r="AD42327" s="77"/>
    </row>
    <row r="42328" spans="16:30" ht="4.5" customHeight="1" x14ac:dyDescent="0.2">
      <c r="P42328" s="75"/>
      <c r="Q42328" s="75"/>
      <c r="W42328" s="75"/>
      <c r="AD42328" s="77"/>
    </row>
    <row r="42329" spans="16:30" ht="4.5" customHeight="1" x14ac:dyDescent="0.2">
      <c r="P42329" s="75"/>
      <c r="Q42329" s="75"/>
      <c r="W42329" s="75"/>
      <c r="AD42329" s="77"/>
    </row>
    <row r="42330" spans="16:30" ht="4.5" customHeight="1" x14ac:dyDescent="0.2">
      <c r="P42330" s="75"/>
      <c r="Q42330" s="75"/>
      <c r="W42330" s="75"/>
      <c r="AD42330" s="77"/>
    </row>
    <row r="42331" spans="16:30" ht="4.5" customHeight="1" x14ac:dyDescent="0.2">
      <c r="P42331" s="75"/>
      <c r="Q42331" s="75"/>
      <c r="W42331" s="75"/>
      <c r="AD42331" s="77"/>
    </row>
    <row r="42332" spans="16:30" ht="4.5" customHeight="1" x14ac:dyDescent="0.2">
      <c r="P42332" s="75"/>
      <c r="Q42332" s="75"/>
      <c r="W42332" s="75"/>
      <c r="AD42332" s="77"/>
    </row>
    <row r="42333" spans="16:30" ht="4.5" customHeight="1" x14ac:dyDescent="0.2">
      <c r="P42333" s="75"/>
      <c r="Q42333" s="75"/>
      <c r="W42333" s="75"/>
      <c r="AD42333" s="77"/>
    </row>
    <row r="42334" spans="16:30" ht="4.5" customHeight="1" x14ac:dyDescent="0.2">
      <c r="P42334" s="75"/>
      <c r="Q42334" s="75"/>
      <c r="W42334" s="75"/>
      <c r="AD42334" s="77"/>
    </row>
    <row r="42335" spans="16:30" ht="4.5" customHeight="1" x14ac:dyDescent="0.2">
      <c r="P42335" s="75"/>
      <c r="Q42335" s="75"/>
      <c r="W42335" s="75"/>
      <c r="AD42335" s="77"/>
    </row>
    <row r="42336" spans="16:30" ht="4.5" customHeight="1" x14ac:dyDescent="0.2">
      <c r="P42336" s="75"/>
      <c r="Q42336" s="75"/>
      <c r="W42336" s="75"/>
      <c r="AD42336" s="77"/>
    </row>
    <row r="42337" spans="16:30" ht="4.5" customHeight="1" x14ac:dyDescent="0.2">
      <c r="P42337" s="75"/>
      <c r="Q42337" s="75"/>
      <c r="W42337" s="75"/>
      <c r="AD42337" s="77"/>
    </row>
    <row r="42338" spans="16:30" ht="4.5" customHeight="1" x14ac:dyDescent="0.2">
      <c r="P42338" s="75"/>
      <c r="Q42338" s="75"/>
      <c r="W42338" s="75"/>
      <c r="AD42338" s="77"/>
    </row>
    <row r="42339" spans="16:30" ht="4.5" customHeight="1" x14ac:dyDescent="0.2">
      <c r="P42339" s="75"/>
      <c r="Q42339" s="75"/>
      <c r="W42339" s="75"/>
      <c r="AD42339" s="77"/>
    </row>
    <row r="42340" spans="16:30" ht="4.5" customHeight="1" x14ac:dyDescent="0.2">
      <c r="P42340" s="75"/>
      <c r="Q42340" s="75"/>
      <c r="W42340" s="75"/>
      <c r="AD42340" s="77"/>
    </row>
    <row r="42341" spans="16:30" ht="4.5" customHeight="1" x14ac:dyDescent="0.2">
      <c r="P42341" s="75"/>
      <c r="Q42341" s="75"/>
      <c r="W42341" s="75"/>
      <c r="AD42341" s="77"/>
    </row>
    <row r="42342" spans="16:30" ht="4.5" customHeight="1" x14ac:dyDescent="0.2">
      <c r="P42342" s="75"/>
      <c r="Q42342" s="75"/>
      <c r="W42342" s="75"/>
      <c r="AD42342" s="77"/>
    </row>
    <row r="42343" spans="16:30" ht="4.5" customHeight="1" x14ac:dyDescent="0.2">
      <c r="P42343" s="75"/>
      <c r="Q42343" s="75"/>
      <c r="W42343" s="75"/>
      <c r="AD42343" s="77"/>
    </row>
    <row r="42344" spans="16:30" ht="4.5" customHeight="1" x14ac:dyDescent="0.2">
      <c r="P42344" s="75"/>
      <c r="Q42344" s="75"/>
      <c r="W42344" s="75"/>
      <c r="AD42344" s="77"/>
    </row>
    <row r="42345" spans="16:30" ht="4.5" customHeight="1" x14ac:dyDescent="0.2">
      <c r="P42345" s="75"/>
      <c r="Q42345" s="75"/>
      <c r="W42345" s="75"/>
      <c r="AD42345" s="77"/>
    </row>
    <row r="42346" spans="16:30" ht="4.5" customHeight="1" x14ac:dyDescent="0.2">
      <c r="P42346" s="75"/>
      <c r="Q42346" s="75"/>
      <c r="W42346" s="75"/>
      <c r="AD42346" s="77"/>
    </row>
    <row r="42347" spans="16:30" ht="4.5" customHeight="1" x14ac:dyDescent="0.2">
      <c r="P42347" s="75"/>
      <c r="Q42347" s="75"/>
      <c r="W42347" s="75"/>
      <c r="AD42347" s="77"/>
    </row>
    <row r="42348" spans="16:30" ht="4.5" customHeight="1" x14ac:dyDescent="0.2">
      <c r="P42348" s="75"/>
      <c r="Q42348" s="75"/>
      <c r="W42348" s="75"/>
      <c r="AD42348" s="77"/>
    </row>
    <row r="42349" spans="16:30" ht="4.5" customHeight="1" x14ac:dyDescent="0.2">
      <c r="P42349" s="75"/>
      <c r="Q42349" s="75"/>
      <c r="W42349" s="75"/>
      <c r="AD42349" s="77"/>
    </row>
    <row r="42350" spans="16:30" ht="4.5" customHeight="1" x14ac:dyDescent="0.2">
      <c r="P42350" s="75"/>
      <c r="Q42350" s="75"/>
      <c r="W42350" s="75"/>
      <c r="AD42350" s="77"/>
    </row>
    <row r="42351" spans="16:30" ht="4.5" customHeight="1" x14ac:dyDescent="0.2">
      <c r="P42351" s="75"/>
      <c r="Q42351" s="75"/>
      <c r="W42351" s="75"/>
      <c r="AD42351" s="77"/>
    </row>
    <row r="42352" spans="16:30" ht="4.5" customHeight="1" x14ac:dyDescent="0.2">
      <c r="P42352" s="75"/>
      <c r="Q42352" s="75"/>
      <c r="W42352" s="75"/>
      <c r="AD42352" s="77"/>
    </row>
    <row r="42353" spans="16:30" ht="4.5" customHeight="1" x14ac:dyDescent="0.2">
      <c r="P42353" s="75"/>
      <c r="Q42353" s="75"/>
      <c r="W42353" s="75"/>
      <c r="AD42353" s="77"/>
    </row>
    <row r="42354" spans="16:30" ht="4.5" customHeight="1" x14ac:dyDescent="0.2">
      <c r="P42354" s="75"/>
      <c r="Q42354" s="75"/>
      <c r="W42354" s="75"/>
      <c r="AD42354" s="77"/>
    </row>
    <row r="42355" spans="16:30" ht="4.5" customHeight="1" x14ac:dyDescent="0.2">
      <c r="P42355" s="75"/>
      <c r="Q42355" s="75"/>
      <c r="W42355" s="75"/>
      <c r="AD42355" s="77"/>
    </row>
    <row r="42356" spans="16:30" ht="4.5" customHeight="1" x14ac:dyDescent="0.2">
      <c r="P42356" s="75"/>
      <c r="Q42356" s="75"/>
      <c r="W42356" s="75"/>
      <c r="AD42356" s="77"/>
    </row>
    <row r="42357" spans="16:30" ht="4.5" customHeight="1" x14ac:dyDescent="0.2">
      <c r="P42357" s="75"/>
      <c r="Q42357" s="75"/>
      <c r="W42357" s="75"/>
      <c r="AD42357" s="77"/>
    </row>
    <row r="42358" spans="16:30" ht="4.5" customHeight="1" x14ac:dyDescent="0.2">
      <c r="P42358" s="75"/>
      <c r="Q42358" s="75"/>
      <c r="W42358" s="75"/>
      <c r="AD42358" s="77"/>
    </row>
    <row r="42359" spans="16:30" ht="4.5" customHeight="1" x14ac:dyDescent="0.2">
      <c r="P42359" s="75"/>
      <c r="Q42359" s="75"/>
      <c r="W42359" s="75"/>
      <c r="AD42359" s="77"/>
    </row>
    <row r="42360" spans="16:30" ht="4.5" customHeight="1" x14ac:dyDescent="0.2">
      <c r="P42360" s="75"/>
      <c r="Q42360" s="75"/>
      <c r="W42360" s="75"/>
      <c r="AD42360" s="77"/>
    </row>
    <row r="42361" spans="16:30" ht="4.5" customHeight="1" x14ac:dyDescent="0.2">
      <c r="P42361" s="75"/>
      <c r="Q42361" s="75"/>
      <c r="W42361" s="75"/>
      <c r="AD42361" s="77"/>
    </row>
    <row r="42362" spans="16:30" ht="4.5" customHeight="1" x14ac:dyDescent="0.2">
      <c r="P42362" s="75"/>
      <c r="Q42362" s="75"/>
      <c r="W42362" s="75"/>
      <c r="AD42362" s="77"/>
    </row>
    <row r="42363" spans="16:30" ht="4.5" customHeight="1" x14ac:dyDescent="0.2">
      <c r="P42363" s="75"/>
      <c r="Q42363" s="75"/>
      <c r="W42363" s="75"/>
      <c r="AD42363" s="77"/>
    </row>
    <row r="42364" spans="16:30" ht="4.5" customHeight="1" x14ac:dyDescent="0.2">
      <c r="P42364" s="75"/>
      <c r="Q42364" s="75"/>
      <c r="W42364" s="75"/>
      <c r="AD42364" s="77"/>
    </row>
    <row r="42365" spans="16:30" ht="4.5" customHeight="1" x14ac:dyDescent="0.2">
      <c r="P42365" s="75"/>
      <c r="Q42365" s="75"/>
      <c r="W42365" s="75"/>
      <c r="AD42365" s="77"/>
    </row>
    <row r="42366" spans="16:30" ht="4.5" customHeight="1" x14ac:dyDescent="0.2">
      <c r="P42366" s="75"/>
      <c r="Q42366" s="75"/>
      <c r="W42366" s="75"/>
      <c r="AD42366" s="77"/>
    </row>
    <row r="42367" spans="16:30" ht="4.5" customHeight="1" x14ac:dyDescent="0.2">
      <c r="P42367" s="75"/>
      <c r="Q42367" s="75"/>
      <c r="W42367" s="75"/>
      <c r="AD42367" s="77"/>
    </row>
    <row r="42368" spans="16:30" ht="4.5" customHeight="1" x14ac:dyDescent="0.2">
      <c r="P42368" s="75"/>
      <c r="Q42368" s="75"/>
      <c r="W42368" s="75"/>
      <c r="AD42368" s="77"/>
    </row>
    <row r="42369" spans="16:30" ht="4.5" customHeight="1" x14ac:dyDescent="0.2">
      <c r="P42369" s="75"/>
      <c r="Q42369" s="75"/>
      <c r="W42369" s="75"/>
      <c r="AD42369" s="77"/>
    </row>
    <row r="42370" spans="16:30" ht="4.5" customHeight="1" x14ac:dyDescent="0.2">
      <c r="P42370" s="75"/>
      <c r="Q42370" s="75"/>
      <c r="W42370" s="75"/>
      <c r="AD42370" s="77"/>
    </row>
    <row r="42371" spans="16:30" ht="4.5" customHeight="1" x14ac:dyDescent="0.2">
      <c r="P42371" s="75"/>
      <c r="Q42371" s="75"/>
      <c r="W42371" s="75"/>
      <c r="AD42371" s="77"/>
    </row>
    <row r="42372" spans="16:30" ht="4.5" customHeight="1" x14ac:dyDescent="0.2">
      <c r="P42372" s="75"/>
      <c r="Q42372" s="75"/>
      <c r="W42372" s="75"/>
      <c r="AD42372" s="77"/>
    </row>
    <row r="42373" spans="16:30" ht="4.5" customHeight="1" x14ac:dyDescent="0.2">
      <c r="P42373" s="75"/>
      <c r="Q42373" s="75"/>
      <c r="W42373" s="75"/>
      <c r="AD42373" s="77"/>
    </row>
    <row r="42374" spans="16:30" ht="4.5" customHeight="1" x14ac:dyDescent="0.2">
      <c r="P42374" s="75"/>
      <c r="Q42374" s="75"/>
      <c r="W42374" s="75"/>
      <c r="AD42374" s="77"/>
    </row>
    <row r="42375" spans="16:30" ht="4.5" customHeight="1" x14ac:dyDescent="0.2">
      <c r="P42375" s="75"/>
      <c r="Q42375" s="75"/>
      <c r="W42375" s="75"/>
      <c r="AD42375" s="77"/>
    </row>
    <row r="42376" spans="16:30" ht="4.5" customHeight="1" x14ac:dyDescent="0.2">
      <c r="P42376" s="75"/>
      <c r="Q42376" s="75"/>
      <c r="W42376" s="75"/>
      <c r="AD42376" s="77"/>
    </row>
    <row r="42377" spans="16:30" ht="4.5" customHeight="1" x14ac:dyDescent="0.2">
      <c r="P42377" s="75"/>
      <c r="Q42377" s="75"/>
      <c r="W42377" s="75"/>
      <c r="AD42377" s="77"/>
    </row>
    <row r="42378" spans="16:30" ht="4.5" customHeight="1" x14ac:dyDescent="0.2">
      <c r="P42378" s="75"/>
      <c r="Q42378" s="75"/>
      <c r="W42378" s="75"/>
      <c r="AD42378" s="77"/>
    </row>
    <row r="42379" spans="16:30" ht="4.5" customHeight="1" x14ac:dyDescent="0.2">
      <c r="P42379" s="75"/>
      <c r="Q42379" s="75"/>
      <c r="W42379" s="75"/>
      <c r="AD42379" s="77"/>
    </row>
    <row r="42380" spans="16:30" ht="4.5" customHeight="1" x14ac:dyDescent="0.2">
      <c r="P42380" s="75"/>
      <c r="Q42380" s="75"/>
      <c r="W42380" s="75"/>
      <c r="AD42380" s="77"/>
    </row>
    <row r="42381" spans="16:30" ht="4.5" customHeight="1" x14ac:dyDescent="0.2">
      <c r="P42381" s="75"/>
      <c r="Q42381" s="75"/>
      <c r="W42381" s="75"/>
      <c r="AD42381" s="77"/>
    </row>
    <row r="42382" spans="16:30" ht="4.5" customHeight="1" x14ac:dyDescent="0.2">
      <c r="P42382" s="75"/>
      <c r="Q42382" s="75"/>
      <c r="W42382" s="75"/>
      <c r="AD42382" s="77"/>
    </row>
    <row r="42383" spans="16:30" ht="4.5" customHeight="1" x14ac:dyDescent="0.2">
      <c r="P42383" s="75"/>
      <c r="Q42383" s="75"/>
      <c r="W42383" s="75"/>
      <c r="AD42383" s="77"/>
    </row>
    <row r="42384" spans="16:30" ht="4.5" customHeight="1" x14ac:dyDescent="0.2">
      <c r="P42384" s="75"/>
      <c r="Q42384" s="75"/>
      <c r="W42384" s="75"/>
      <c r="AD42384" s="77"/>
    </row>
    <row r="42385" spans="16:30" ht="4.5" customHeight="1" x14ac:dyDescent="0.2">
      <c r="P42385" s="75"/>
      <c r="Q42385" s="75"/>
      <c r="W42385" s="75"/>
      <c r="AD42385" s="77"/>
    </row>
    <row r="42386" spans="16:30" ht="4.5" customHeight="1" x14ac:dyDescent="0.2">
      <c r="P42386" s="75"/>
      <c r="Q42386" s="75"/>
      <c r="W42386" s="75"/>
      <c r="AD42386" s="77"/>
    </row>
    <row r="42387" spans="16:30" ht="4.5" customHeight="1" x14ac:dyDescent="0.2">
      <c r="P42387" s="75"/>
      <c r="Q42387" s="75"/>
      <c r="W42387" s="75"/>
      <c r="AD42387" s="77"/>
    </row>
    <row r="42388" spans="16:30" ht="4.5" customHeight="1" x14ac:dyDescent="0.2">
      <c r="P42388" s="75"/>
      <c r="Q42388" s="75"/>
      <c r="W42388" s="75"/>
      <c r="AD42388" s="77"/>
    </row>
    <row r="42389" spans="16:30" ht="4.5" customHeight="1" x14ac:dyDescent="0.2">
      <c r="P42389" s="75"/>
      <c r="Q42389" s="75"/>
      <c r="W42389" s="75"/>
      <c r="AD42389" s="77"/>
    </row>
    <row r="42390" spans="16:30" ht="4.5" customHeight="1" x14ac:dyDescent="0.2">
      <c r="P42390" s="75"/>
      <c r="Q42390" s="75"/>
      <c r="W42390" s="75"/>
      <c r="AD42390" s="77"/>
    </row>
    <row r="42391" spans="16:30" ht="4.5" customHeight="1" x14ac:dyDescent="0.2">
      <c r="P42391" s="75"/>
      <c r="Q42391" s="75"/>
      <c r="W42391" s="75"/>
      <c r="AD42391" s="77"/>
    </row>
    <row r="42392" spans="16:30" ht="4.5" customHeight="1" x14ac:dyDescent="0.2">
      <c r="P42392" s="75"/>
      <c r="Q42392" s="75"/>
      <c r="W42392" s="75"/>
      <c r="AD42392" s="77"/>
    </row>
    <row r="42393" spans="16:30" ht="4.5" customHeight="1" x14ac:dyDescent="0.2">
      <c r="P42393" s="75"/>
      <c r="Q42393" s="75"/>
      <c r="W42393" s="75"/>
      <c r="AD42393" s="77"/>
    </row>
    <row r="42394" spans="16:30" ht="4.5" customHeight="1" x14ac:dyDescent="0.2">
      <c r="P42394" s="75"/>
      <c r="Q42394" s="75"/>
      <c r="W42394" s="75"/>
      <c r="AD42394" s="77"/>
    </row>
    <row r="42395" spans="16:30" ht="4.5" customHeight="1" x14ac:dyDescent="0.2">
      <c r="P42395" s="75"/>
      <c r="Q42395" s="75"/>
      <c r="W42395" s="75"/>
      <c r="AD42395" s="77"/>
    </row>
    <row r="42396" spans="16:30" ht="4.5" customHeight="1" x14ac:dyDescent="0.2">
      <c r="P42396" s="75"/>
      <c r="Q42396" s="75"/>
      <c r="W42396" s="75"/>
      <c r="AD42396" s="77"/>
    </row>
    <row r="42397" spans="16:30" ht="4.5" customHeight="1" x14ac:dyDescent="0.2">
      <c r="P42397" s="75"/>
      <c r="Q42397" s="75"/>
      <c r="W42397" s="75"/>
      <c r="AD42397" s="77"/>
    </row>
    <row r="42398" spans="16:30" ht="4.5" customHeight="1" x14ac:dyDescent="0.2">
      <c r="P42398" s="75"/>
      <c r="Q42398" s="75"/>
      <c r="W42398" s="75"/>
      <c r="AD42398" s="77"/>
    </row>
    <row r="42399" spans="16:30" ht="4.5" customHeight="1" x14ac:dyDescent="0.2">
      <c r="P42399" s="75"/>
      <c r="Q42399" s="75"/>
      <c r="W42399" s="75"/>
      <c r="AD42399" s="77"/>
    </row>
    <row r="42400" spans="16:30" ht="4.5" customHeight="1" x14ac:dyDescent="0.2">
      <c r="P42400" s="75"/>
      <c r="Q42400" s="75"/>
      <c r="W42400" s="75"/>
      <c r="AD42400" s="77"/>
    </row>
    <row r="42401" spans="16:30" ht="4.5" customHeight="1" x14ac:dyDescent="0.2">
      <c r="P42401" s="75"/>
      <c r="Q42401" s="75"/>
      <c r="W42401" s="75"/>
      <c r="AD42401" s="77"/>
    </row>
    <row r="42402" spans="16:30" ht="4.5" customHeight="1" x14ac:dyDescent="0.2">
      <c r="P42402" s="75"/>
      <c r="Q42402" s="75"/>
      <c r="W42402" s="75"/>
      <c r="AD42402" s="77"/>
    </row>
    <row r="42403" spans="16:30" ht="4.5" customHeight="1" x14ac:dyDescent="0.2">
      <c r="P42403" s="75"/>
      <c r="Q42403" s="75"/>
      <c r="W42403" s="75"/>
      <c r="AD42403" s="77"/>
    </row>
    <row r="42404" spans="16:30" ht="4.5" customHeight="1" x14ac:dyDescent="0.2">
      <c r="P42404" s="75"/>
      <c r="Q42404" s="75"/>
      <c r="W42404" s="75"/>
      <c r="AD42404" s="77"/>
    </row>
    <row r="42405" spans="16:30" ht="4.5" customHeight="1" x14ac:dyDescent="0.2">
      <c r="P42405" s="75"/>
      <c r="Q42405" s="75"/>
      <c r="W42405" s="75"/>
      <c r="AD42405" s="77"/>
    </row>
    <row r="42406" spans="16:30" ht="4.5" customHeight="1" x14ac:dyDescent="0.2">
      <c r="P42406" s="75"/>
      <c r="Q42406" s="75"/>
      <c r="W42406" s="75"/>
      <c r="AD42406" s="77"/>
    </row>
    <row r="42407" spans="16:30" ht="4.5" customHeight="1" x14ac:dyDescent="0.2">
      <c r="P42407" s="75"/>
      <c r="Q42407" s="75"/>
      <c r="W42407" s="75"/>
      <c r="AD42407" s="77"/>
    </row>
    <row r="42408" spans="16:30" ht="4.5" customHeight="1" x14ac:dyDescent="0.2">
      <c r="P42408" s="75"/>
      <c r="Q42408" s="75"/>
      <c r="W42408" s="75"/>
      <c r="AD42408" s="77"/>
    </row>
    <row r="42409" spans="16:30" ht="4.5" customHeight="1" x14ac:dyDescent="0.2">
      <c r="P42409" s="75"/>
      <c r="Q42409" s="75"/>
      <c r="W42409" s="75"/>
      <c r="AD42409" s="77"/>
    </row>
    <row r="42410" spans="16:30" ht="4.5" customHeight="1" x14ac:dyDescent="0.2">
      <c r="P42410" s="75"/>
      <c r="Q42410" s="75"/>
      <c r="W42410" s="75"/>
      <c r="AD42410" s="77"/>
    </row>
    <row r="42411" spans="16:30" ht="4.5" customHeight="1" x14ac:dyDescent="0.2">
      <c r="P42411" s="75"/>
      <c r="Q42411" s="75"/>
      <c r="W42411" s="75"/>
      <c r="AD42411" s="77"/>
    </row>
    <row r="42412" spans="16:30" ht="4.5" customHeight="1" x14ac:dyDescent="0.2">
      <c r="P42412" s="75"/>
      <c r="Q42412" s="75"/>
      <c r="W42412" s="75"/>
      <c r="AD42412" s="77"/>
    </row>
    <row r="42413" spans="16:30" ht="4.5" customHeight="1" x14ac:dyDescent="0.2">
      <c r="P42413" s="75"/>
      <c r="Q42413" s="75"/>
      <c r="W42413" s="75"/>
      <c r="AD42413" s="77"/>
    </row>
    <row r="42414" spans="16:30" ht="4.5" customHeight="1" x14ac:dyDescent="0.2">
      <c r="P42414" s="75"/>
      <c r="Q42414" s="75"/>
      <c r="W42414" s="75"/>
      <c r="AD42414" s="77"/>
    </row>
    <row r="42415" spans="16:30" ht="4.5" customHeight="1" x14ac:dyDescent="0.2">
      <c r="P42415" s="75"/>
      <c r="Q42415" s="75"/>
      <c r="W42415" s="75"/>
      <c r="AD42415" s="77"/>
    </row>
    <row r="42416" spans="16:30" ht="4.5" customHeight="1" x14ac:dyDescent="0.2">
      <c r="P42416" s="75"/>
      <c r="Q42416" s="75"/>
      <c r="W42416" s="75"/>
      <c r="AD42416" s="77"/>
    </row>
    <row r="42417" spans="16:30" ht="4.5" customHeight="1" x14ac:dyDescent="0.2">
      <c r="P42417" s="75"/>
      <c r="Q42417" s="75"/>
      <c r="W42417" s="75"/>
      <c r="AD42417" s="77"/>
    </row>
    <row r="42418" spans="16:30" ht="4.5" customHeight="1" x14ac:dyDescent="0.2">
      <c r="P42418" s="75"/>
      <c r="Q42418" s="75"/>
      <c r="W42418" s="75"/>
      <c r="AD42418" s="77"/>
    </row>
    <row r="42419" spans="16:30" ht="4.5" customHeight="1" x14ac:dyDescent="0.2">
      <c r="P42419" s="75"/>
      <c r="Q42419" s="75"/>
      <c r="W42419" s="75"/>
      <c r="AD42419" s="77"/>
    </row>
    <row r="42420" spans="16:30" ht="4.5" customHeight="1" x14ac:dyDescent="0.2">
      <c r="P42420" s="75"/>
      <c r="Q42420" s="75"/>
      <c r="W42420" s="75"/>
      <c r="AD42420" s="77"/>
    </row>
    <row r="42421" spans="16:30" ht="4.5" customHeight="1" x14ac:dyDescent="0.2">
      <c r="P42421" s="75"/>
      <c r="Q42421" s="75"/>
      <c r="W42421" s="75"/>
      <c r="AD42421" s="77"/>
    </row>
    <row r="42422" spans="16:30" ht="4.5" customHeight="1" x14ac:dyDescent="0.2">
      <c r="P42422" s="75"/>
      <c r="Q42422" s="75"/>
      <c r="W42422" s="75"/>
      <c r="AD42422" s="77"/>
    </row>
    <row r="42423" spans="16:30" ht="4.5" customHeight="1" x14ac:dyDescent="0.2">
      <c r="P42423" s="75"/>
      <c r="Q42423" s="75"/>
      <c r="W42423" s="75"/>
      <c r="AD42423" s="77"/>
    </row>
    <row r="42424" spans="16:30" ht="4.5" customHeight="1" x14ac:dyDescent="0.2">
      <c r="P42424" s="75"/>
      <c r="Q42424" s="75"/>
      <c r="W42424" s="75"/>
      <c r="AD42424" s="77"/>
    </row>
    <row r="42425" spans="16:30" ht="4.5" customHeight="1" x14ac:dyDescent="0.2">
      <c r="P42425" s="75"/>
      <c r="Q42425" s="75"/>
      <c r="W42425" s="75"/>
      <c r="AD42425" s="77"/>
    </row>
    <row r="42426" spans="16:30" ht="4.5" customHeight="1" x14ac:dyDescent="0.2">
      <c r="P42426" s="75"/>
      <c r="Q42426" s="75"/>
      <c r="W42426" s="75"/>
      <c r="AD42426" s="77"/>
    </row>
    <row r="42427" spans="16:30" ht="4.5" customHeight="1" x14ac:dyDescent="0.2">
      <c r="P42427" s="75"/>
      <c r="Q42427" s="75"/>
      <c r="W42427" s="75"/>
      <c r="AD42427" s="77"/>
    </row>
    <row r="42428" spans="16:30" ht="4.5" customHeight="1" x14ac:dyDescent="0.2">
      <c r="P42428" s="75"/>
      <c r="Q42428" s="75"/>
      <c r="W42428" s="75"/>
      <c r="AD42428" s="77"/>
    </row>
    <row r="42429" spans="16:30" ht="4.5" customHeight="1" x14ac:dyDescent="0.2">
      <c r="P42429" s="75"/>
      <c r="Q42429" s="75"/>
      <c r="W42429" s="75"/>
      <c r="AD42429" s="77"/>
    </row>
    <row r="42430" spans="16:30" ht="4.5" customHeight="1" x14ac:dyDescent="0.2">
      <c r="P42430" s="75"/>
      <c r="Q42430" s="75"/>
      <c r="W42430" s="75"/>
      <c r="AD42430" s="77"/>
    </row>
    <row r="42431" spans="16:30" ht="4.5" customHeight="1" x14ac:dyDescent="0.2">
      <c r="P42431" s="75"/>
      <c r="Q42431" s="75"/>
      <c r="W42431" s="75"/>
      <c r="AD42431" s="77"/>
    </row>
    <row r="42432" spans="16:30" ht="4.5" customHeight="1" x14ac:dyDescent="0.2">
      <c r="P42432" s="75"/>
      <c r="Q42432" s="75"/>
      <c r="W42432" s="75"/>
      <c r="AD42432" s="77"/>
    </row>
    <row r="42433" spans="16:30" ht="4.5" customHeight="1" x14ac:dyDescent="0.2">
      <c r="P42433" s="75"/>
      <c r="Q42433" s="75"/>
      <c r="W42433" s="75"/>
      <c r="AD42433" s="77"/>
    </row>
    <row r="42434" spans="16:30" ht="4.5" customHeight="1" x14ac:dyDescent="0.2">
      <c r="P42434" s="75"/>
      <c r="Q42434" s="75"/>
      <c r="W42434" s="75"/>
      <c r="AD42434" s="77"/>
    </row>
    <row r="42435" spans="16:30" ht="4.5" customHeight="1" x14ac:dyDescent="0.2">
      <c r="P42435" s="75"/>
      <c r="Q42435" s="75"/>
      <c r="W42435" s="75"/>
      <c r="AD42435" s="77"/>
    </row>
    <row r="42436" spans="16:30" ht="4.5" customHeight="1" x14ac:dyDescent="0.2">
      <c r="P42436" s="75"/>
      <c r="Q42436" s="75"/>
      <c r="W42436" s="75"/>
      <c r="AD42436" s="77"/>
    </row>
    <row r="42437" spans="16:30" ht="4.5" customHeight="1" x14ac:dyDescent="0.2">
      <c r="P42437" s="75"/>
      <c r="Q42437" s="75"/>
      <c r="W42437" s="75"/>
      <c r="AD42437" s="77"/>
    </row>
    <row r="42438" spans="16:30" ht="4.5" customHeight="1" x14ac:dyDescent="0.2">
      <c r="P42438" s="75"/>
      <c r="Q42438" s="75"/>
      <c r="W42438" s="75"/>
      <c r="AD42438" s="77"/>
    </row>
    <row r="42439" spans="16:30" ht="4.5" customHeight="1" x14ac:dyDescent="0.2">
      <c r="P42439" s="75"/>
      <c r="Q42439" s="75"/>
      <c r="W42439" s="75"/>
      <c r="AD42439" s="77"/>
    </row>
    <row r="42440" spans="16:30" ht="4.5" customHeight="1" x14ac:dyDescent="0.2">
      <c r="P42440" s="75"/>
      <c r="Q42440" s="75"/>
      <c r="W42440" s="75"/>
      <c r="AD42440" s="77"/>
    </row>
    <row r="42441" spans="16:30" ht="4.5" customHeight="1" x14ac:dyDescent="0.2">
      <c r="P42441" s="75"/>
      <c r="Q42441" s="75"/>
      <c r="W42441" s="75"/>
      <c r="AD42441" s="77"/>
    </row>
    <row r="42442" spans="16:30" ht="4.5" customHeight="1" x14ac:dyDescent="0.2">
      <c r="P42442" s="75"/>
      <c r="Q42442" s="75"/>
      <c r="W42442" s="75"/>
      <c r="AD42442" s="77"/>
    </row>
    <row r="42443" spans="16:30" ht="4.5" customHeight="1" x14ac:dyDescent="0.2">
      <c r="P42443" s="75"/>
      <c r="Q42443" s="75"/>
      <c r="W42443" s="75"/>
      <c r="AD42443" s="77"/>
    </row>
    <row r="42444" spans="16:30" ht="4.5" customHeight="1" x14ac:dyDescent="0.2">
      <c r="P42444" s="75"/>
      <c r="Q42444" s="75"/>
      <c r="W42444" s="75"/>
      <c r="AD42444" s="77"/>
    </row>
    <row r="42445" spans="16:30" ht="4.5" customHeight="1" x14ac:dyDescent="0.2">
      <c r="P42445" s="75"/>
      <c r="Q42445" s="75"/>
      <c r="W42445" s="75"/>
      <c r="AD42445" s="77"/>
    </row>
    <row r="42446" spans="16:30" ht="4.5" customHeight="1" x14ac:dyDescent="0.2">
      <c r="P42446" s="75"/>
      <c r="Q42446" s="75"/>
      <c r="W42446" s="75"/>
      <c r="AD42446" s="77"/>
    </row>
    <row r="42447" spans="16:30" ht="4.5" customHeight="1" x14ac:dyDescent="0.2">
      <c r="P42447" s="75"/>
      <c r="Q42447" s="75"/>
      <c r="W42447" s="75"/>
      <c r="AD42447" s="77"/>
    </row>
    <row r="42448" spans="16:30" ht="4.5" customHeight="1" x14ac:dyDescent="0.2">
      <c r="P42448" s="75"/>
      <c r="Q42448" s="75"/>
      <c r="W42448" s="75"/>
      <c r="AD42448" s="77"/>
    </row>
    <row r="42449" spans="16:30" ht="4.5" customHeight="1" x14ac:dyDescent="0.2">
      <c r="P42449" s="75"/>
      <c r="Q42449" s="75"/>
      <c r="W42449" s="75"/>
      <c r="AD42449" s="77"/>
    </row>
    <row r="42450" spans="16:30" ht="4.5" customHeight="1" x14ac:dyDescent="0.2">
      <c r="P42450" s="75"/>
      <c r="Q42450" s="75"/>
      <c r="W42450" s="75"/>
      <c r="AD42450" s="77"/>
    </row>
    <row r="42451" spans="16:30" ht="4.5" customHeight="1" x14ac:dyDescent="0.2">
      <c r="P42451" s="75"/>
      <c r="Q42451" s="75"/>
      <c r="W42451" s="75"/>
      <c r="AD42451" s="77"/>
    </row>
    <row r="42452" spans="16:30" ht="4.5" customHeight="1" x14ac:dyDescent="0.2">
      <c r="P42452" s="75"/>
      <c r="Q42452" s="75"/>
      <c r="W42452" s="75"/>
      <c r="AD42452" s="77"/>
    </row>
    <row r="42453" spans="16:30" ht="4.5" customHeight="1" x14ac:dyDescent="0.2">
      <c r="P42453" s="75"/>
      <c r="Q42453" s="75"/>
      <c r="W42453" s="75"/>
      <c r="AD42453" s="77"/>
    </row>
    <row r="42454" spans="16:30" ht="4.5" customHeight="1" x14ac:dyDescent="0.2">
      <c r="P42454" s="75"/>
      <c r="Q42454" s="75"/>
      <c r="W42454" s="75"/>
      <c r="AD42454" s="77"/>
    </row>
    <row r="42455" spans="16:30" ht="4.5" customHeight="1" x14ac:dyDescent="0.2">
      <c r="P42455" s="75"/>
      <c r="Q42455" s="75"/>
      <c r="W42455" s="75"/>
      <c r="AD42455" s="77"/>
    </row>
    <row r="42456" spans="16:30" ht="4.5" customHeight="1" x14ac:dyDescent="0.2">
      <c r="P42456" s="75"/>
      <c r="Q42456" s="75"/>
      <c r="W42456" s="75"/>
      <c r="AD42456" s="77"/>
    </row>
    <row r="42457" spans="16:30" ht="4.5" customHeight="1" x14ac:dyDescent="0.2">
      <c r="P42457" s="75"/>
      <c r="Q42457" s="75"/>
      <c r="W42457" s="75"/>
      <c r="AD42457" s="77"/>
    </row>
    <row r="42458" spans="16:30" ht="4.5" customHeight="1" x14ac:dyDescent="0.2">
      <c r="P42458" s="75"/>
      <c r="Q42458" s="75"/>
      <c r="W42458" s="75"/>
      <c r="AD42458" s="77"/>
    </row>
    <row r="42459" spans="16:30" ht="4.5" customHeight="1" x14ac:dyDescent="0.2">
      <c r="P42459" s="75"/>
      <c r="Q42459" s="75"/>
      <c r="W42459" s="75"/>
      <c r="AD42459" s="77"/>
    </row>
    <row r="42460" spans="16:30" ht="4.5" customHeight="1" x14ac:dyDescent="0.2">
      <c r="P42460" s="75"/>
      <c r="Q42460" s="75"/>
      <c r="W42460" s="75"/>
      <c r="AD42460" s="77"/>
    </row>
    <row r="42461" spans="16:30" ht="4.5" customHeight="1" x14ac:dyDescent="0.2">
      <c r="P42461" s="75"/>
      <c r="Q42461" s="75"/>
      <c r="W42461" s="75"/>
      <c r="AD42461" s="77"/>
    </row>
    <row r="42462" spans="16:30" ht="4.5" customHeight="1" x14ac:dyDescent="0.2">
      <c r="P42462" s="75"/>
      <c r="Q42462" s="75"/>
      <c r="W42462" s="75"/>
      <c r="AD42462" s="77"/>
    </row>
    <row r="42463" spans="16:30" ht="4.5" customHeight="1" x14ac:dyDescent="0.2">
      <c r="P42463" s="75"/>
      <c r="Q42463" s="75"/>
      <c r="W42463" s="75"/>
      <c r="AD42463" s="77"/>
    </row>
    <row r="42464" spans="16:30" ht="4.5" customHeight="1" x14ac:dyDescent="0.2">
      <c r="P42464" s="75"/>
      <c r="Q42464" s="75"/>
      <c r="W42464" s="75"/>
      <c r="AD42464" s="77"/>
    </row>
    <row r="42465" spans="16:30" ht="4.5" customHeight="1" x14ac:dyDescent="0.2">
      <c r="P42465" s="75"/>
      <c r="Q42465" s="75"/>
      <c r="W42465" s="75"/>
      <c r="AD42465" s="77"/>
    </row>
    <row r="42466" spans="16:30" ht="4.5" customHeight="1" x14ac:dyDescent="0.2">
      <c r="P42466" s="75"/>
      <c r="Q42466" s="75"/>
      <c r="W42466" s="75"/>
      <c r="AD42466" s="77"/>
    </row>
    <row r="42467" spans="16:30" ht="4.5" customHeight="1" x14ac:dyDescent="0.2">
      <c r="P42467" s="75"/>
      <c r="Q42467" s="75"/>
      <c r="W42467" s="75"/>
      <c r="AD42467" s="77"/>
    </row>
    <row r="42468" spans="16:30" ht="4.5" customHeight="1" x14ac:dyDescent="0.2">
      <c r="P42468" s="75"/>
      <c r="Q42468" s="75"/>
      <c r="W42468" s="75"/>
      <c r="AD42468" s="77"/>
    </row>
    <row r="42469" spans="16:30" ht="4.5" customHeight="1" x14ac:dyDescent="0.2">
      <c r="P42469" s="75"/>
      <c r="Q42469" s="75"/>
      <c r="W42469" s="75"/>
      <c r="AD42469" s="77"/>
    </row>
    <row r="42470" spans="16:30" ht="4.5" customHeight="1" x14ac:dyDescent="0.2">
      <c r="P42470" s="75"/>
      <c r="Q42470" s="75"/>
      <c r="W42470" s="75"/>
      <c r="AD42470" s="77"/>
    </row>
    <row r="42471" spans="16:30" ht="4.5" customHeight="1" x14ac:dyDescent="0.2">
      <c r="P42471" s="75"/>
      <c r="Q42471" s="75"/>
      <c r="W42471" s="75"/>
      <c r="AD42471" s="77"/>
    </row>
    <row r="42472" spans="16:30" ht="4.5" customHeight="1" x14ac:dyDescent="0.2">
      <c r="P42472" s="75"/>
      <c r="Q42472" s="75"/>
      <c r="W42472" s="75"/>
      <c r="AD42472" s="77"/>
    </row>
    <row r="42473" spans="16:30" ht="4.5" customHeight="1" x14ac:dyDescent="0.2">
      <c r="P42473" s="75"/>
      <c r="Q42473" s="75"/>
      <c r="W42473" s="75"/>
      <c r="AD42473" s="77"/>
    </row>
    <row r="42474" spans="16:30" ht="4.5" customHeight="1" x14ac:dyDescent="0.2">
      <c r="P42474" s="75"/>
      <c r="Q42474" s="75"/>
      <c r="W42474" s="75"/>
      <c r="AD42474" s="77"/>
    </row>
    <row r="42475" spans="16:30" ht="4.5" customHeight="1" x14ac:dyDescent="0.2">
      <c r="P42475" s="75"/>
      <c r="Q42475" s="75"/>
      <c r="W42475" s="75"/>
      <c r="AD42475" s="77"/>
    </row>
    <row r="42476" spans="16:30" ht="4.5" customHeight="1" x14ac:dyDescent="0.2">
      <c r="P42476" s="75"/>
      <c r="Q42476" s="75"/>
      <c r="W42476" s="75"/>
      <c r="AD42476" s="77"/>
    </row>
    <row r="42477" spans="16:30" ht="4.5" customHeight="1" x14ac:dyDescent="0.2">
      <c r="P42477" s="75"/>
      <c r="Q42477" s="75"/>
      <c r="W42477" s="75"/>
      <c r="AD42477" s="77"/>
    </row>
    <row r="42478" spans="16:30" ht="4.5" customHeight="1" x14ac:dyDescent="0.2">
      <c r="P42478" s="75"/>
      <c r="Q42478" s="75"/>
      <c r="W42478" s="75"/>
      <c r="AD42478" s="77"/>
    </row>
    <row r="42479" spans="16:30" ht="4.5" customHeight="1" x14ac:dyDescent="0.2">
      <c r="P42479" s="75"/>
      <c r="Q42479" s="75"/>
      <c r="W42479" s="75"/>
      <c r="AD42479" s="77"/>
    </row>
    <row r="42480" spans="16:30" ht="4.5" customHeight="1" x14ac:dyDescent="0.2">
      <c r="P42480" s="75"/>
      <c r="Q42480" s="75"/>
      <c r="W42480" s="75"/>
      <c r="AD42480" s="77"/>
    </row>
    <row r="42481" spans="16:30" ht="4.5" customHeight="1" x14ac:dyDescent="0.2">
      <c r="P42481" s="75"/>
      <c r="Q42481" s="75"/>
      <c r="W42481" s="75"/>
      <c r="AD42481" s="77"/>
    </row>
    <row r="42482" spans="16:30" ht="4.5" customHeight="1" x14ac:dyDescent="0.2">
      <c r="P42482" s="75"/>
      <c r="Q42482" s="75"/>
      <c r="W42482" s="75"/>
      <c r="AD42482" s="77"/>
    </row>
    <row r="42483" spans="16:30" ht="4.5" customHeight="1" x14ac:dyDescent="0.2">
      <c r="P42483" s="75"/>
      <c r="Q42483" s="75"/>
      <c r="W42483" s="75"/>
      <c r="AD42483" s="77"/>
    </row>
    <row r="42484" spans="16:30" ht="4.5" customHeight="1" x14ac:dyDescent="0.2">
      <c r="P42484" s="75"/>
      <c r="Q42484" s="75"/>
      <c r="W42484" s="75"/>
      <c r="AD42484" s="77"/>
    </row>
    <row r="42485" spans="16:30" ht="4.5" customHeight="1" x14ac:dyDescent="0.2">
      <c r="P42485" s="75"/>
      <c r="Q42485" s="75"/>
      <c r="W42485" s="75"/>
      <c r="AD42485" s="77"/>
    </row>
    <row r="42486" spans="16:30" ht="4.5" customHeight="1" x14ac:dyDescent="0.2">
      <c r="P42486" s="75"/>
      <c r="Q42486" s="75"/>
      <c r="W42486" s="75"/>
      <c r="AD42486" s="77"/>
    </row>
    <row r="42487" spans="16:30" ht="4.5" customHeight="1" x14ac:dyDescent="0.2">
      <c r="P42487" s="75"/>
      <c r="Q42487" s="75"/>
      <c r="W42487" s="75"/>
      <c r="AD42487" s="77"/>
    </row>
    <row r="42488" spans="16:30" ht="4.5" customHeight="1" x14ac:dyDescent="0.2">
      <c r="P42488" s="75"/>
      <c r="Q42488" s="75"/>
      <c r="W42488" s="75"/>
      <c r="AD42488" s="77"/>
    </row>
    <row r="42489" spans="16:30" ht="4.5" customHeight="1" x14ac:dyDescent="0.2">
      <c r="P42489" s="75"/>
      <c r="Q42489" s="75"/>
      <c r="W42489" s="75"/>
      <c r="AD42489" s="77"/>
    </row>
    <row r="42490" spans="16:30" ht="4.5" customHeight="1" x14ac:dyDescent="0.2">
      <c r="P42490" s="75"/>
      <c r="Q42490" s="75"/>
      <c r="W42490" s="75"/>
      <c r="AD42490" s="77"/>
    </row>
    <row r="42491" spans="16:30" ht="4.5" customHeight="1" x14ac:dyDescent="0.2">
      <c r="P42491" s="75"/>
      <c r="Q42491" s="75"/>
      <c r="W42491" s="75"/>
      <c r="AD42491" s="77"/>
    </row>
    <row r="42492" spans="16:30" ht="4.5" customHeight="1" x14ac:dyDescent="0.2">
      <c r="P42492" s="75"/>
      <c r="Q42492" s="75"/>
      <c r="W42492" s="75"/>
      <c r="AD42492" s="77"/>
    </row>
    <row r="42493" spans="16:30" ht="4.5" customHeight="1" x14ac:dyDescent="0.2">
      <c r="P42493" s="75"/>
      <c r="Q42493" s="75"/>
      <c r="W42493" s="75"/>
      <c r="AD42493" s="77"/>
    </row>
    <row r="42494" spans="16:30" ht="4.5" customHeight="1" x14ac:dyDescent="0.2">
      <c r="P42494" s="75"/>
      <c r="Q42494" s="75"/>
      <c r="W42494" s="75"/>
      <c r="AD42494" s="77"/>
    </row>
    <row r="42495" spans="16:30" ht="4.5" customHeight="1" x14ac:dyDescent="0.2">
      <c r="P42495" s="75"/>
      <c r="Q42495" s="75"/>
      <c r="W42495" s="75"/>
      <c r="AD42495" s="77"/>
    </row>
    <row r="42496" spans="16:30" ht="4.5" customHeight="1" x14ac:dyDescent="0.2">
      <c r="P42496" s="75"/>
      <c r="Q42496" s="75"/>
      <c r="W42496" s="75"/>
      <c r="AD42496" s="77"/>
    </row>
    <row r="42497" spans="16:30" ht="4.5" customHeight="1" x14ac:dyDescent="0.2">
      <c r="P42497" s="75"/>
      <c r="Q42497" s="75"/>
      <c r="W42497" s="75"/>
      <c r="AD42497" s="77"/>
    </row>
    <row r="42498" spans="16:30" ht="4.5" customHeight="1" x14ac:dyDescent="0.2">
      <c r="P42498" s="75"/>
      <c r="Q42498" s="75"/>
      <c r="W42498" s="75"/>
      <c r="AD42498" s="77"/>
    </row>
    <row r="42499" spans="16:30" ht="4.5" customHeight="1" x14ac:dyDescent="0.2">
      <c r="P42499" s="75"/>
      <c r="Q42499" s="75"/>
      <c r="W42499" s="75"/>
      <c r="AD42499" s="77"/>
    </row>
    <row r="42500" spans="16:30" ht="4.5" customHeight="1" x14ac:dyDescent="0.2">
      <c r="P42500" s="75"/>
      <c r="Q42500" s="75"/>
      <c r="W42500" s="75"/>
      <c r="AD42500" s="77"/>
    </row>
    <row r="42501" spans="16:30" ht="4.5" customHeight="1" x14ac:dyDescent="0.2">
      <c r="P42501" s="75"/>
      <c r="Q42501" s="75"/>
      <c r="W42501" s="75"/>
      <c r="AD42501" s="77"/>
    </row>
    <row r="42502" spans="16:30" ht="4.5" customHeight="1" x14ac:dyDescent="0.2">
      <c r="P42502" s="75"/>
      <c r="Q42502" s="75"/>
      <c r="W42502" s="75"/>
      <c r="AD42502" s="77"/>
    </row>
    <row r="42503" spans="16:30" ht="4.5" customHeight="1" x14ac:dyDescent="0.2">
      <c r="P42503" s="75"/>
      <c r="Q42503" s="75"/>
      <c r="W42503" s="75"/>
      <c r="AD42503" s="77"/>
    </row>
    <row r="42504" spans="16:30" ht="4.5" customHeight="1" x14ac:dyDescent="0.2">
      <c r="P42504" s="75"/>
      <c r="Q42504" s="75"/>
      <c r="W42504" s="75"/>
      <c r="AD42504" s="77"/>
    </row>
    <row r="42505" spans="16:30" ht="4.5" customHeight="1" x14ac:dyDescent="0.2">
      <c r="P42505" s="75"/>
      <c r="Q42505" s="75"/>
      <c r="W42505" s="75"/>
      <c r="AD42505" s="77"/>
    </row>
    <row r="42506" spans="16:30" ht="4.5" customHeight="1" x14ac:dyDescent="0.2">
      <c r="P42506" s="75"/>
      <c r="Q42506" s="75"/>
      <c r="W42506" s="75"/>
      <c r="AD42506" s="77"/>
    </row>
    <row r="42507" spans="16:30" ht="4.5" customHeight="1" x14ac:dyDescent="0.2">
      <c r="P42507" s="75"/>
      <c r="Q42507" s="75"/>
      <c r="W42507" s="75"/>
      <c r="AD42507" s="77"/>
    </row>
    <row r="42508" spans="16:30" ht="4.5" customHeight="1" x14ac:dyDescent="0.2">
      <c r="P42508" s="75"/>
      <c r="Q42508" s="75"/>
      <c r="W42508" s="75"/>
      <c r="AD42508" s="77"/>
    </row>
    <row r="42509" spans="16:30" ht="4.5" customHeight="1" x14ac:dyDescent="0.2">
      <c r="P42509" s="75"/>
      <c r="Q42509" s="75"/>
      <c r="W42509" s="75"/>
      <c r="AD42509" s="77"/>
    </row>
    <row r="42510" spans="16:30" ht="4.5" customHeight="1" x14ac:dyDescent="0.2">
      <c r="P42510" s="75"/>
      <c r="Q42510" s="75"/>
      <c r="W42510" s="75"/>
      <c r="AD42510" s="77"/>
    </row>
    <row r="42511" spans="16:30" ht="4.5" customHeight="1" x14ac:dyDescent="0.2">
      <c r="P42511" s="75"/>
      <c r="Q42511" s="75"/>
      <c r="W42511" s="75"/>
      <c r="AD42511" s="77"/>
    </row>
    <row r="42512" spans="16:30" ht="4.5" customHeight="1" x14ac:dyDescent="0.2">
      <c r="P42512" s="75"/>
      <c r="Q42512" s="75"/>
      <c r="W42512" s="75"/>
      <c r="AD42512" s="77"/>
    </row>
    <row r="42513" spans="16:30" ht="4.5" customHeight="1" x14ac:dyDescent="0.2">
      <c r="P42513" s="75"/>
      <c r="Q42513" s="75"/>
      <c r="W42513" s="75"/>
      <c r="AD42513" s="77"/>
    </row>
    <row r="42514" spans="16:30" ht="4.5" customHeight="1" x14ac:dyDescent="0.2">
      <c r="P42514" s="75"/>
      <c r="Q42514" s="75"/>
      <c r="W42514" s="75"/>
      <c r="AD42514" s="77"/>
    </row>
    <row r="42515" spans="16:30" ht="4.5" customHeight="1" x14ac:dyDescent="0.2">
      <c r="P42515" s="75"/>
      <c r="Q42515" s="75"/>
      <c r="W42515" s="75"/>
      <c r="AD42515" s="77"/>
    </row>
    <row r="42516" spans="16:30" ht="4.5" customHeight="1" x14ac:dyDescent="0.2">
      <c r="P42516" s="75"/>
      <c r="Q42516" s="75"/>
      <c r="W42516" s="75"/>
      <c r="AD42516" s="77"/>
    </row>
    <row r="42517" spans="16:30" ht="4.5" customHeight="1" x14ac:dyDescent="0.2">
      <c r="P42517" s="75"/>
      <c r="Q42517" s="75"/>
      <c r="W42517" s="75"/>
      <c r="AD42517" s="77"/>
    </row>
    <row r="42518" spans="16:30" ht="4.5" customHeight="1" x14ac:dyDescent="0.2">
      <c r="P42518" s="75"/>
      <c r="Q42518" s="75"/>
      <c r="W42518" s="75"/>
      <c r="AD42518" s="77"/>
    </row>
    <row r="42519" spans="16:30" ht="4.5" customHeight="1" x14ac:dyDescent="0.2">
      <c r="P42519" s="75"/>
      <c r="Q42519" s="75"/>
      <c r="W42519" s="75"/>
      <c r="AD42519" s="77"/>
    </row>
    <row r="42520" spans="16:30" ht="4.5" customHeight="1" x14ac:dyDescent="0.2">
      <c r="P42520" s="75"/>
      <c r="Q42520" s="75"/>
      <c r="W42520" s="75"/>
      <c r="AD42520" s="77"/>
    </row>
    <row r="42521" spans="16:30" ht="4.5" customHeight="1" x14ac:dyDescent="0.2">
      <c r="P42521" s="75"/>
      <c r="Q42521" s="75"/>
      <c r="W42521" s="75"/>
      <c r="AD42521" s="77"/>
    </row>
    <row r="42522" spans="16:30" ht="4.5" customHeight="1" x14ac:dyDescent="0.2">
      <c r="P42522" s="75"/>
      <c r="Q42522" s="75"/>
      <c r="W42522" s="75"/>
      <c r="AD42522" s="77"/>
    </row>
    <row r="42523" spans="16:30" ht="4.5" customHeight="1" x14ac:dyDescent="0.2">
      <c r="P42523" s="75"/>
      <c r="Q42523" s="75"/>
      <c r="W42523" s="75"/>
      <c r="AD42523" s="77"/>
    </row>
    <row r="42524" spans="16:30" ht="4.5" customHeight="1" x14ac:dyDescent="0.2">
      <c r="P42524" s="75"/>
      <c r="Q42524" s="75"/>
      <c r="W42524" s="75"/>
      <c r="AD42524" s="77"/>
    </row>
    <row r="42525" spans="16:30" ht="4.5" customHeight="1" x14ac:dyDescent="0.2">
      <c r="P42525" s="75"/>
      <c r="Q42525" s="75"/>
      <c r="W42525" s="75"/>
      <c r="AD42525" s="77"/>
    </row>
    <row r="42526" spans="16:30" ht="4.5" customHeight="1" x14ac:dyDescent="0.2">
      <c r="P42526" s="75"/>
      <c r="Q42526" s="75"/>
      <c r="W42526" s="75"/>
      <c r="AD42526" s="77"/>
    </row>
    <row r="42527" spans="16:30" ht="4.5" customHeight="1" x14ac:dyDescent="0.2">
      <c r="P42527" s="75"/>
      <c r="Q42527" s="75"/>
      <c r="W42527" s="75"/>
      <c r="AD42527" s="77"/>
    </row>
    <row r="42528" spans="16:30" ht="4.5" customHeight="1" x14ac:dyDescent="0.2">
      <c r="P42528" s="75"/>
      <c r="Q42528" s="75"/>
      <c r="W42528" s="75"/>
      <c r="AD42528" s="77"/>
    </row>
    <row r="42529" spans="16:30" ht="4.5" customHeight="1" x14ac:dyDescent="0.2">
      <c r="P42529" s="75"/>
      <c r="Q42529" s="75"/>
      <c r="W42529" s="75"/>
      <c r="AD42529" s="77"/>
    </row>
    <row r="42530" spans="16:30" ht="4.5" customHeight="1" x14ac:dyDescent="0.2">
      <c r="P42530" s="75"/>
      <c r="Q42530" s="75"/>
      <c r="W42530" s="75"/>
      <c r="AD42530" s="77"/>
    </row>
    <row r="42531" spans="16:30" ht="4.5" customHeight="1" x14ac:dyDescent="0.2">
      <c r="P42531" s="75"/>
      <c r="Q42531" s="75"/>
      <c r="W42531" s="75"/>
      <c r="AD42531" s="77"/>
    </row>
    <row r="42532" spans="16:30" ht="4.5" customHeight="1" x14ac:dyDescent="0.2">
      <c r="P42532" s="75"/>
      <c r="Q42532" s="75"/>
      <c r="W42532" s="75"/>
      <c r="AD42532" s="77"/>
    </row>
    <row r="42533" spans="16:30" ht="4.5" customHeight="1" x14ac:dyDescent="0.2">
      <c r="P42533" s="75"/>
      <c r="Q42533" s="75"/>
      <c r="W42533" s="75"/>
      <c r="AD42533" s="77"/>
    </row>
    <row r="42534" spans="16:30" ht="4.5" customHeight="1" x14ac:dyDescent="0.2">
      <c r="P42534" s="75"/>
      <c r="Q42534" s="75"/>
      <c r="W42534" s="75"/>
      <c r="AD42534" s="77"/>
    </row>
    <row r="42535" spans="16:30" ht="4.5" customHeight="1" x14ac:dyDescent="0.2">
      <c r="P42535" s="75"/>
      <c r="Q42535" s="75"/>
      <c r="W42535" s="75"/>
      <c r="AD42535" s="77"/>
    </row>
    <row r="42536" spans="16:30" ht="4.5" customHeight="1" x14ac:dyDescent="0.2">
      <c r="P42536" s="75"/>
      <c r="Q42536" s="75"/>
      <c r="W42536" s="75"/>
      <c r="AD42536" s="77"/>
    </row>
    <row r="42537" spans="16:30" ht="4.5" customHeight="1" x14ac:dyDescent="0.2">
      <c r="P42537" s="75"/>
      <c r="Q42537" s="75"/>
      <c r="W42537" s="75"/>
      <c r="AD42537" s="77"/>
    </row>
    <row r="42538" spans="16:30" ht="4.5" customHeight="1" x14ac:dyDescent="0.2">
      <c r="P42538" s="75"/>
      <c r="Q42538" s="75"/>
      <c r="W42538" s="75"/>
      <c r="AD42538" s="77"/>
    </row>
    <row r="42539" spans="16:30" ht="4.5" customHeight="1" x14ac:dyDescent="0.2">
      <c r="P42539" s="75"/>
      <c r="Q42539" s="75"/>
      <c r="W42539" s="75"/>
      <c r="AD42539" s="77"/>
    </row>
    <row r="42540" spans="16:30" ht="4.5" customHeight="1" x14ac:dyDescent="0.2">
      <c r="P42540" s="75"/>
      <c r="Q42540" s="75"/>
      <c r="W42540" s="75"/>
      <c r="AD42540" s="77"/>
    </row>
    <row r="42541" spans="16:30" ht="4.5" customHeight="1" x14ac:dyDescent="0.2">
      <c r="P42541" s="75"/>
      <c r="Q42541" s="75"/>
      <c r="W42541" s="75"/>
      <c r="AD42541" s="77"/>
    </row>
    <row r="42542" spans="16:30" ht="4.5" customHeight="1" x14ac:dyDescent="0.2">
      <c r="P42542" s="75"/>
      <c r="Q42542" s="75"/>
      <c r="W42542" s="75"/>
      <c r="AD42542" s="77"/>
    </row>
    <row r="42543" spans="16:30" ht="4.5" customHeight="1" x14ac:dyDescent="0.2">
      <c r="P42543" s="75"/>
      <c r="Q42543" s="75"/>
      <c r="W42543" s="75"/>
      <c r="AD42543" s="77"/>
    </row>
    <row r="42544" spans="16:30" ht="4.5" customHeight="1" x14ac:dyDescent="0.2">
      <c r="P42544" s="75"/>
      <c r="Q42544" s="75"/>
      <c r="W42544" s="75"/>
      <c r="AD42544" s="77"/>
    </row>
    <row r="42545" spans="16:30" ht="4.5" customHeight="1" x14ac:dyDescent="0.2">
      <c r="P42545" s="75"/>
      <c r="Q42545" s="75"/>
      <c r="W42545" s="75"/>
      <c r="AD42545" s="77"/>
    </row>
    <row r="42546" spans="16:30" ht="4.5" customHeight="1" x14ac:dyDescent="0.2">
      <c r="P42546" s="75"/>
      <c r="Q42546" s="75"/>
      <c r="W42546" s="75"/>
      <c r="AD42546" s="77"/>
    </row>
    <row r="42547" spans="16:30" ht="4.5" customHeight="1" x14ac:dyDescent="0.2">
      <c r="P42547" s="75"/>
      <c r="Q42547" s="75"/>
      <c r="W42547" s="75"/>
      <c r="AD42547" s="77"/>
    </row>
    <row r="42548" spans="16:30" ht="4.5" customHeight="1" x14ac:dyDescent="0.2">
      <c r="P42548" s="75"/>
      <c r="Q42548" s="75"/>
      <c r="W42548" s="75"/>
      <c r="AD42548" s="77"/>
    </row>
    <row r="42549" spans="16:30" ht="4.5" customHeight="1" x14ac:dyDescent="0.2">
      <c r="P42549" s="75"/>
      <c r="Q42549" s="75"/>
      <c r="W42549" s="75"/>
      <c r="AD42549" s="77"/>
    </row>
    <row r="42550" spans="16:30" ht="4.5" customHeight="1" x14ac:dyDescent="0.2">
      <c r="P42550" s="75"/>
      <c r="Q42550" s="75"/>
      <c r="W42550" s="75"/>
      <c r="AD42550" s="77"/>
    </row>
    <row r="42551" spans="16:30" ht="4.5" customHeight="1" x14ac:dyDescent="0.2">
      <c r="P42551" s="75"/>
      <c r="Q42551" s="75"/>
      <c r="W42551" s="75"/>
      <c r="AD42551" s="77"/>
    </row>
    <row r="42552" spans="16:30" ht="4.5" customHeight="1" x14ac:dyDescent="0.2">
      <c r="P42552" s="75"/>
      <c r="Q42552" s="75"/>
      <c r="W42552" s="75"/>
      <c r="AD42552" s="77"/>
    </row>
    <row r="42553" spans="16:30" ht="4.5" customHeight="1" x14ac:dyDescent="0.2">
      <c r="P42553" s="75"/>
      <c r="Q42553" s="75"/>
      <c r="W42553" s="75"/>
      <c r="AD42553" s="77"/>
    </row>
    <row r="42554" spans="16:30" ht="4.5" customHeight="1" x14ac:dyDescent="0.2">
      <c r="P42554" s="75"/>
      <c r="Q42554" s="75"/>
      <c r="W42554" s="75"/>
      <c r="AD42554" s="77"/>
    </row>
    <row r="42555" spans="16:30" ht="4.5" customHeight="1" x14ac:dyDescent="0.2">
      <c r="P42555" s="75"/>
      <c r="Q42555" s="75"/>
      <c r="W42555" s="75"/>
      <c r="AD42555" s="77"/>
    </row>
    <row r="42556" spans="16:30" ht="4.5" customHeight="1" x14ac:dyDescent="0.2">
      <c r="P42556" s="75"/>
      <c r="Q42556" s="75"/>
      <c r="W42556" s="75"/>
      <c r="AD42556" s="77"/>
    </row>
    <row r="42557" spans="16:30" ht="4.5" customHeight="1" x14ac:dyDescent="0.2">
      <c r="P42557" s="75"/>
      <c r="Q42557" s="75"/>
      <c r="W42557" s="75"/>
      <c r="AD42557" s="77"/>
    </row>
    <row r="42558" spans="16:30" ht="4.5" customHeight="1" x14ac:dyDescent="0.2">
      <c r="P42558" s="75"/>
      <c r="Q42558" s="75"/>
      <c r="W42558" s="75"/>
      <c r="AD42558" s="77"/>
    </row>
    <row r="42559" spans="16:30" ht="4.5" customHeight="1" x14ac:dyDescent="0.2">
      <c r="P42559" s="75"/>
      <c r="Q42559" s="75"/>
      <c r="W42559" s="75"/>
      <c r="AD42559" s="77"/>
    </row>
    <row r="42560" spans="16:30" ht="4.5" customHeight="1" x14ac:dyDescent="0.2">
      <c r="P42560" s="75"/>
      <c r="Q42560" s="75"/>
      <c r="W42560" s="75"/>
      <c r="AD42560" s="77"/>
    </row>
    <row r="42561" spans="16:30" ht="4.5" customHeight="1" x14ac:dyDescent="0.2">
      <c r="P42561" s="75"/>
      <c r="Q42561" s="75"/>
      <c r="W42561" s="75"/>
      <c r="AD42561" s="77"/>
    </row>
    <row r="42562" spans="16:30" ht="4.5" customHeight="1" x14ac:dyDescent="0.2">
      <c r="P42562" s="75"/>
      <c r="Q42562" s="75"/>
      <c r="W42562" s="75"/>
      <c r="AD42562" s="77"/>
    </row>
    <row r="42563" spans="16:30" ht="4.5" customHeight="1" x14ac:dyDescent="0.2">
      <c r="P42563" s="75"/>
      <c r="Q42563" s="75"/>
      <c r="W42563" s="75"/>
      <c r="AD42563" s="77"/>
    </row>
    <row r="42564" spans="16:30" ht="4.5" customHeight="1" x14ac:dyDescent="0.2">
      <c r="P42564" s="75"/>
      <c r="Q42564" s="75"/>
      <c r="W42564" s="75"/>
      <c r="AD42564" s="77"/>
    </row>
    <row r="42565" spans="16:30" ht="4.5" customHeight="1" x14ac:dyDescent="0.2">
      <c r="P42565" s="75"/>
      <c r="Q42565" s="75"/>
      <c r="W42565" s="75"/>
      <c r="AD42565" s="77"/>
    </row>
    <row r="42566" spans="16:30" ht="4.5" customHeight="1" x14ac:dyDescent="0.2">
      <c r="P42566" s="75"/>
      <c r="Q42566" s="75"/>
      <c r="W42566" s="75"/>
      <c r="AD42566" s="77"/>
    </row>
    <row r="42567" spans="16:30" ht="4.5" customHeight="1" x14ac:dyDescent="0.2">
      <c r="P42567" s="75"/>
      <c r="Q42567" s="75"/>
      <c r="W42567" s="75"/>
      <c r="AD42567" s="77"/>
    </row>
    <row r="42568" spans="16:30" ht="4.5" customHeight="1" x14ac:dyDescent="0.2">
      <c r="P42568" s="75"/>
      <c r="Q42568" s="75"/>
      <c r="W42568" s="75"/>
      <c r="AD42568" s="77"/>
    </row>
    <row r="42569" spans="16:30" ht="4.5" customHeight="1" x14ac:dyDescent="0.2">
      <c r="P42569" s="75"/>
      <c r="Q42569" s="75"/>
      <c r="W42569" s="75"/>
      <c r="AD42569" s="77"/>
    </row>
    <row r="42570" spans="16:30" ht="4.5" customHeight="1" x14ac:dyDescent="0.2">
      <c r="P42570" s="75"/>
      <c r="Q42570" s="75"/>
      <c r="W42570" s="75"/>
      <c r="AD42570" s="77"/>
    </row>
    <row r="42571" spans="16:30" ht="4.5" customHeight="1" x14ac:dyDescent="0.2">
      <c r="P42571" s="75"/>
      <c r="Q42571" s="75"/>
      <c r="W42571" s="75"/>
      <c r="AD42571" s="77"/>
    </row>
    <row r="42572" spans="16:30" ht="4.5" customHeight="1" x14ac:dyDescent="0.2">
      <c r="P42572" s="75"/>
      <c r="Q42572" s="75"/>
      <c r="W42572" s="75"/>
      <c r="AD42572" s="77"/>
    </row>
    <row r="42573" spans="16:30" ht="4.5" customHeight="1" x14ac:dyDescent="0.2">
      <c r="P42573" s="75"/>
      <c r="Q42573" s="75"/>
      <c r="W42573" s="75"/>
      <c r="AD42573" s="77"/>
    </row>
    <row r="42574" spans="16:30" ht="4.5" customHeight="1" x14ac:dyDescent="0.2">
      <c r="P42574" s="75"/>
      <c r="Q42574" s="75"/>
      <c r="W42574" s="75"/>
      <c r="AD42574" s="77"/>
    </row>
    <row r="42575" spans="16:30" ht="4.5" customHeight="1" x14ac:dyDescent="0.2">
      <c r="P42575" s="75"/>
      <c r="Q42575" s="75"/>
      <c r="W42575" s="75"/>
      <c r="AD42575" s="77"/>
    </row>
    <row r="42576" spans="16:30" ht="4.5" customHeight="1" x14ac:dyDescent="0.2">
      <c r="P42576" s="75"/>
      <c r="Q42576" s="75"/>
      <c r="W42576" s="75"/>
      <c r="AD42576" s="77"/>
    </row>
    <row r="42577" spans="16:30" ht="4.5" customHeight="1" x14ac:dyDescent="0.2">
      <c r="P42577" s="75"/>
      <c r="Q42577" s="75"/>
      <c r="W42577" s="75"/>
      <c r="AD42577" s="77"/>
    </row>
    <row r="42578" spans="16:30" ht="4.5" customHeight="1" x14ac:dyDescent="0.2">
      <c r="P42578" s="75"/>
      <c r="Q42578" s="75"/>
      <c r="W42578" s="75"/>
      <c r="AD42578" s="77"/>
    </row>
    <row r="42579" spans="16:30" ht="4.5" customHeight="1" x14ac:dyDescent="0.2">
      <c r="P42579" s="75"/>
      <c r="Q42579" s="75"/>
      <c r="W42579" s="75"/>
      <c r="AD42579" s="77"/>
    </row>
    <row r="42580" spans="16:30" ht="4.5" customHeight="1" x14ac:dyDescent="0.2">
      <c r="P42580" s="75"/>
      <c r="Q42580" s="75"/>
      <c r="W42580" s="75"/>
      <c r="AD42580" s="77"/>
    </row>
    <row r="42581" spans="16:30" ht="4.5" customHeight="1" x14ac:dyDescent="0.2">
      <c r="P42581" s="75"/>
      <c r="Q42581" s="75"/>
      <c r="W42581" s="75"/>
      <c r="AD42581" s="77"/>
    </row>
    <row r="42582" spans="16:30" ht="4.5" customHeight="1" x14ac:dyDescent="0.2">
      <c r="P42582" s="75"/>
      <c r="Q42582" s="75"/>
      <c r="W42582" s="75"/>
      <c r="AD42582" s="77"/>
    </row>
    <row r="42583" spans="16:30" ht="4.5" customHeight="1" x14ac:dyDescent="0.2">
      <c r="P42583" s="75"/>
      <c r="Q42583" s="75"/>
      <c r="W42583" s="75"/>
      <c r="AD42583" s="77"/>
    </row>
    <row r="42584" spans="16:30" ht="4.5" customHeight="1" x14ac:dyDescent="0.2">
      <c r="P42584" s="75"/>
      <c r="Q42584" s="75"/>
      <c r="W42584" s="75"/>
      <c r="AD42584" s="77"/>
    </row>
    <row r="42585" spans="16:30" ht="4.5" customHeight="1" x14ac:dyDescent="0.2">
      <c r="P42585" s="75"/>
      <c r="Q42585" s="75"/>
      <c r="W42585" s="75"/>
      <c r="AD42585" s="77"/>
    </row>
    <row r="42586" spans="16:30" ht="4.5" customHeight="1" x14ac:dyDescent="0.2">
      <c r="P42586" s="75"/>
      <c r="Q42586" s="75"/>
      <c r="W42586" s="75"/>
      <c r="AD42586" s="77"/>
    </row>
    <row r="42587" spans="16:30" ht="4.5" customHeight="1" x14ac:dyDescent="0.2">
      <c r="P42587" s="75"/>
      <c r="Q42587" s="75"/>
      <c r="W42587" s="75"/>
      <c r="AD42587" s="77"/>
    </row>
    <row r="42588" spans="16:30" ht="4.5" customHeight="1" x14ac:dyDescent="0.2">
      <c r="P42588" s="75"/>
      <c r="Q42588" s="75"/>
      <c r="W42588" s="75"/>
      <c r="AD42588" s="77"/>
    </row>
    <row r="42589" spans="16:30" ht="4.5" customHeight="1" x14ac:dyDescent="0.2">
      <c r="P42589" s="75"/>
      <c r="Q42589" s="75"/>
      <c r="W42589" s="75"/>
      <c r="AD42589" s="77"/>
    </row>
    <row r="42590" spans="16:30" ht="4.5" customHeight="1" x14ac:dyDescent="0.2">
      <c r="P42590" s="75"/>
      <c r="Q42590" s="75"/>
      <c r="W42590" s="75"/>
      <c r="AD42590" s="77"/>
    </row>
    <row r="42591" spans="16:30" ht="4.5" customHeight="1" x14ac:dyDescent="0.2">
      <c r="P42591" s="75"/>
      <c r="Q42591" s="75"/>
      <c r="W42591" s="75"/>
      <c r="AD42591" s="77"/>
    </row>
    <row r="42592" spans="16:30" ht="4.5" customHeight="1" x14ac:dyDescent="0.2">
      <c r="P42592" s="75"/>
      <c r="Q42592" s="75"/>
      <c r="W42592" s="75"/>
      <c r="AD42592" s="77"/>
    </row>
    <row r="42593" spans="16:30" ht="4.5" customHeight="1" x14ac:dyDescent="0.2">
      <c r="P42593" s="75"/>
      <c r="Q42593" s="75"/>
      <c r="W42593" s="75"/>
      <c r="AD42593" s="77"/>
    </row>
    <row r="42594" spans="16:30" ht="4.5" customHeight="1" x14ac:dyDescent="0.2">
      <c r="P42594" s="75"/>
      <c r="Q42594" s="75"/>
      <c r="W42594" s="75"/>
      <c r="AD42594" s="77"/>
    </row>
    <row r="42595" spans="16:30" ht="4.5" customHeight="1" x14ac:dyDescent="0.2">
      <c r="P42595" s="75"/>
      <c r="Q42595" s="75"/>
      <c r="W42595" s="75"/>
      <c r="AD42595" s="77"/>
    </row>
    <row r="42596" spans="16:30" ht="4.5" customHeight="1" x14ac:dyDescent="0.2">
      <c r="P42596" s="75"/>
      <c r="Q42596" s="75"/>
      <c r="W42596" s="75"/>
      <c r="AD42596" s="77"/>
    </row>
    <row r="42597" spans="16:30" ht="4.5" customHeight="1" x14ac:dyDescent="0.2">
      <c r="P42597" s="75"/>
      <c r="Q42597" s="75"/>
      <c r="W42597" s="75"/>
      <c r="AD42597" s="77"/>
    </row>
    <row r="42598" spans="16:30" ht="4.5" customHeight="1" x14ac:dyDescent="0.2">
      <c r="P42598" s="75"/>
      <c r="Q42598" s="75"/>
      <c r="W42598" s="75"/>
      <c r="AD42598" s="77"/>
    </row>
    <row r="42599" spans="16:30" ht="4.5" customHeight="1" x14ac:dyDescent="0.2">
      <c r="P42599" s="75"/>
      <c r="Q42599" s="75"/>
      <c r="W42599" s="75"/>
      <c r="AD42599" s="77"/>
    </row>
    <row r="42600" spans="16:30" ht="4.5" customHeight="1" x14ac:dyDescent="0.2">
      <c r="P42600" s="75"/>
      <c r="Q42600" s="75"/>
      <c r="W42600" s="75"/>
      <c r="AD42600" s="77"/>
    </row>
    <row r="42601" spans="16:30" ht="4.5" customHeight="1" x14ac:dyDescent="0.2">
      <c r="P42601" s="75"/>
      <c r="Q42601" s="75"/>
      <c r="W42601" s="75"/>
      <c r="AD42601" s="77"/>
    </row>
    <row r="42602" spans="16:30" ht="4.5" customHeight="1" x14ac:dyDescent="0.2">
      <c r="P42602" s="75"/>
      <c r="Q42602" s="75"/>
      <c r="W42602" s="75"/>
      <c r="AD42602" s="77"/>
    </row>
    <row r="42603" spans="16:30" ht="4.5" customHeight="1" x14ac:dyDescent="0.2">
      <c r="P42603" s="75"/>
      <c r="Q42603" s="75"/>
      <c r="W42603" s="75"/>
      <c r="AD42603" s="77"/>
    </row>
    <row r="42604" spans="16:30" ht="4.5" customHeight="1" x14ac:dyDescent="0.2">
      <c r="P42604" s="75"/>
      <c r="Q42604" s="75"/>
      <c r="W42604" s="75"/>
      <c r="AD42604" s="77"/>
    </row>
    <row r="42605" spans="16:30" ht="4.5" customHeight="1" x14ac:dyDescent="0.2">
      <c r="P42605" s="75"/>
      <c r="Q42605" s="75"/>
      <c r="W42605" s="75"/>
      <c r="AD42605" s="77"/>
    </row>
    <row r="42606" spans="16:30" ht="4.5" customHeight="1" x14ac:dyDescent="0.2">
      <c r="P42606" s="75"/>
      <c r="Q42606" s="75"/>
      <c r="W42606" s="75"/>
      <c r="AD42606" s="77"/>
    </row>
    <row r="42607" spans="16:30" ht="4.5" customHeight="1" x14ac:dyDescent="0.2">
      <c r="P42607" s="75"/>
      <c r="Q42607" s="75"/>
      <c r="W42607" s="75"/>
      <c r="AD42607" s="77"/>
    </row>
    <row r="42608" spans="16:30" ht="4.5" customHeight="1" x14ac:dyDescent="0.2">
      <c r="P42608" s="75"/>
      <c r="Q42608" s="75"/>
      <c r="W42608" s="75"/>
      <c r="AD42608" s="77"/>
    </row>
    <row r="42609" spans="16:30" ht="4.5" customHeight="1" x14ac:dyDescent="0.2">
      <c r="P42609" s="75"/>
      <c r="Q42609" s="75"/>
      <c r="W42609" s="75"/>
      <c r="AD42609" s="77"/>
    </row>
    <row r="42610" spans="16:30" ht="4.5" customHeight="1" x14ac:dyDescent="0.2">
      <c r="P42610" s="75"/>
      <c r="Q42610" s="75"/>
      <c r="W42610" s="75"/>
      <c r="AD42610" s="77"/>
    </row>
    <row r="42611" spans="16:30" ht="4.5" customHeight="1" x14ac:dyDescent="0.2">
      <c r="P42611" s="75"/>
      <c r="Q42611" s="75"/>
      <c r="W42611" s="75"/>
      <c r="AD42611" s="77"/>
    </row>
    <row r="42612" spans="16:30" ht="4.5" customHeight="1" x14ac:dyDescent="0.2">
      <c r="P42612" s="75"/>
      <c r="Q42612" s="75"/>
      <c r="W42612" s="75"/>
      <c r="AD42612" s="77"/>
    </row>
    <row r="42613" spans="16:30" ht="4.5" customHeight="1" x14ac:dyDescent="0.2">
      <c r="P42613" s="75"/>
      <c r="Q42613" s="75"/>
      <c r="W42613" s="75"/>
      <c r="AD42613" s="77"/>
    </row>
    <row r="42614" spans="16:30" ht="4.5" customHeight="1" x14ac:dyDescent="0.2">
      <c r="P42614" s="75"/>
      <c r="Q42614" s="75"/>
      <c r="W42614" s="75"/>
      <c r="AD42614" s="77"/>
    </row>
    <row r="42615" spans="16:30" ht="4.5" customHeight="1" x14ac:dyDescent="0.2">
      <c r="P42615" s="75"/>
      <c r="Q42615" s="75"/>
      <c r="W42615" s="75"/>
      <c r="AD42615" s="77"/>
    </row>
    <row r="42616" spans="16:30" ht="4.5" customHeight="1" x14ac:dyDescent="0.2">
      <c r="P42616" s="75"/>
      <c r="Q42616" s="75"/>
      <c r="W42616" s="75"/>
      <c r="AD42616" s="77"/>
    </row>
    <row r="42617" spans="16:30" ht="4.5" customHeight="1" x14ac:dyDescent="0.2">
      <c r="P42617" s="75"/>
      <c r="Q42617" s="75"/>
      <c r="W42617" s="75"/>
      <c r="AD42617" s="77"/>
    </row>
    <row r="42618" spans="16:30" ht="4.5" customHeight="1" x14ac:dyDescent="0.2">
      <c r="P42618" s="75"/>
      <c r="Q42618" s="75"/>
      <c r="W42618" s="75"/>
      <c r="AD42618" s="77"/>
    </row>
    <row r="42619" spans="16:30" ht="4.5" customHeight="1" x14ac:dyDescent="0.2">
      <c r="P42619" s="75"/>
      <c r="Q42619" s="75"/>
      <c r="W42619" s="75"/>
      <c r="AD42619" s="77"/>
    </row>
    <row r="42620" spans="16:30" ht="4.5" customHeight="1" x14ac:dyDescent="0.2">
      <c r="P42620" s="75"/>
      <c r="Q42620" s="75"/>
      <c r="W42620" s="75"/>
      <c r="AD42620" s="77"/>
    </row>
    <row r="42621" spans="16:30" ht="4.5" customHeight="1" x14ac:dyDescent="0.2">
      <c r="P42621" s="75"/>
      <c r="Q42621" s="75"/>
      <c r="W42621" s="75"/>
      <c r="AD42621" s="77"/>
    </row>
    <row r="42622" spans="16:30" ht="4.5" customHeight="1" x14ac:dyDescent="0.2">
      <c r="P42622" s="75"/>
      <c r="Q42622" s="75"/>
      <c r="W42622" s="75"/>
      <c r="AD42622" s="77"/>
    </row>
    <row r="42623" spans="16:30" ht="4.5" customHeight="1" x14ac:dyDescent="0.2">
      <c r="P42623" s="75"/>
      <c r="Q42623" s="75"/>
      <c r="W42623" s="75"/>
      <c r="AD42623" s="77"/>
    </row>
    <row r="42624" spans="16:30" ht="4.5" customHeight="1" x14ac:dyDescent="0.2">
      <c r="P42624" s="75"/>
      <c r="Q42624" s="75"/>
      <c r="W42624" s="75"/>
      <c r="AD42624" s="77"/>
    </row>
    <row r="42625" spans="16:30" ht="4.5" customHeight="1" x14ac:dyDescent="0.2">
      <c r="P42625" s="75"/>
      <c r="Q42625" s="75"/>
      <c r="W42625" s="75"/>
      <c r="AD42625" s="77"/>
    </row>
    <row r="42626" spans="16:30" ht="4.5" customHeight="1" x14ac:dyDescent="0.2">
      <c r="P42626" s="75"/>
      <c r="Q42626" s="75"/>
      <c r="W42626" s="75"/>
      <c r="AD42626" s="77"/>
    </row>
    <row r="42627" spans="16:30" ht="4.5" customHeight="1" x14ac:dyDescent="0.2">
      <c r="P42627" s="75"/>
      <c r="Q42627" s="75"/>
      <c r="W42627" s="75"/>
      <c r="AD42627" s="77"/>
    </row>
    <row r="42628" spans="16:30" ht="4.5" customHeight="1" x14ac:dyDescent="0.2">
      <c r="P42628" s="75"/>
      <c r="Q42628" s="75"/>
      <c r="W42628" s="75"/>
      <c r="AD42628" s="77"/>
    </row>
    <row r="42629" spans="16:30" ht="4.5" customHeight="1" x14ac:dyDescent="0.2">
      <c r="P42629" s="75"/>
      <c r="Q42629" s="75"/>
      <c r="W42629" s="75"/>
      <c r="AD42629" s="77"/>
    </row>
    <row r="42630" spans="16:30" ht="4.5" customHeight="1" x14ac:dyDescent="0.2">
      <c r="P42630" s="75"/>
      <c r="Q42630" s="75"/>
      <c r="W42630" s="75"/>
      <c r="AD42630" s="77"/>
    </row>
    <row r="42631" spans="16:30" ht="4.5" customHeight="1" x14ac:dyDescent="0.2">
      <c r="P42631" s="75"/>
      <c r="Q42631" s="75"/>
      <c r="W42631" s="75"/>
      <c r="AD42631" s="77"/>
    </row>
    <row r="42632" spans="16:30" ht="4.5" customHeight="1" x14ac:dyDescent="0.2">
      <c r="P42632" s="75"/>
      <c r="Q42632" s="75"/>
      <c r="W42632" s="75"/>
      <c r="AD42632" s="77"/>
    </row>
    <row r="42633" spans="16:30" ht="4.5" customHeight="1" x14ac:dyDescent="0.2">
      <c r="P42633" s="75"/>
      <c r="Q42633" s="75"/>
      <c r="W42633" s="75"/>
      <c r="AD42633" s="77"/>
    </row>
    <row r="42634" spans="16:30" ht="4.5" customHeight="1" x14ac:dyDescent="0.2">
      <c r="P42634" s="75"/>
      <c r="Q42634" s="75"/>
      <c r="W42634" s="75"/>
      <c r="AD42634" s="77"/>
    </row>
    <row r="42635" spans="16:30" ht="4.5" customHeight="1" x14ac:dyDescent="0.2">
      <c r="P42635" s="75"/>
      <c r="Q42635" s="75"/>
      <c r="W42635" s="75"/>
      <c r="AD42635" s="77"/>
    </row>
    <row r="42636" spans="16:30" ht="4.5" customHeight="1" x14ac:dyDescent="0.2">
      <c r="P42636" s="75"/>
      <c r="Q42636" s="75"/>
      <c r="W42636" s="75"/>
      <c r="AD42636" s="77"/>
    </row>
    <row r="42637" spans="16:30" ht="4.5" customHeight="1" x14ac:dyDescent="0.2">
      <c r="P42637" s="75"/>
      <c r="Q42637" s="75"/>
      <c r="W42637" s="75"/>
      <c r="AD42637" s="77"/>
    </row>
    <row r="42638" spans="16:30" ht="4.5" customHeight="1" x14ac:dyDescent="0.2">
      <c r="P42638" s="75"/>
      <c r="Q42638" s="75"/>
      <c r="W42638" s="75"/>
      <c r="AD42638" s="77"/>
    </row>
    <row r="42639" spans="16:30" ht="4.5" customHeight="1" x14ac:dyDescent="0.2">
      <c r="P42639" s="75"/>
      <c r="Q42639" s="75"/>
      <c r="W42639" s="75"/>
      <c r="AD42639" s="77"/>
    </row>
    <row r="42640" spans="16:30" ht="4.5" customHeight="1" x14ac:dyDescent="0.2">
      <c r="P42640" s="75"/>
      <c r="Q42640" s="75"/>
      <c r="W42640" s="75"/>
      <c r="AD42640" s="77"/>
    </row>
    <row r="42641" spans="16:30" ht="4.5" customHeight="1" x14ac:dyDescent="0.2">
      <c r="P42641" s="75"/>
      <c r="Q42641" s="75"/>
      <c r="W42641" s="75"/>
      <c r="AD42641" s="77"/>
    </row>
    <row r="42642" spans="16:30" ht="4.5" customHeight="1" x14ac:dyDescent="0.2">
      <c r="P42642" s="75"/>
      <c r="Q42642" s="75"/>
      <c r="W42642" s="75"/>
      <c r="AD42642" s="77"/>
    </row>
    <row r="42643" spans="16:30" ht="4.5" customHeight="1" x14ac:dyDescent="0.2">
      <c r="P42643" s="75"/>
      <c r="Q42643" s="75"/>
      <c r="W42643" s="75"/>
      <c r="AD42643" s="77"/>
    </row>
    <row r="42644" spans="16:30" ht="4.5" customHeight="1" x14ac:dyDescent="0.2">
      <c r="P42644" s="75"/>
      <c r="Q42644" s="75"/>
      <c r="W42644" s="75"/>
      <c r="AD42644" s="77"/>
    </row>
    <row r="42645" spans="16:30" ht="4.5" customHeight="1" x14ac:dyDescent="0.2">
      <c r="P42645" s="75"/>
      <c r="Q42645" s="75"/>
      <c r="W42645" s="75"/>
      <c r="AD42645" s="77"/>
    </row>
    <row r="42646" spans="16:30" ht="4.5" customHeight="1" x14ac:dyDescent="0.2">
      <c r="P42646" s="75"/>
      <c r="Q42646" s="75"/>
      <c r="W42646" s="75"/>
      <c r="AD42646" s="77"/>
    </row>
    <row r="42647" spans="16:30" ht="4.5" customHeight="1" x14ac:dyDescent="0.2">
      <c r="P42647" s="75"/>
      <c r="Q42647" s="75"/>
      <c r="W42647" s="75"/>
      <c r="AD42647" s="77"/>
    </row>
    <row r="42648" spans="16:30" ht="4.5" customHeight="1" x14ac:dyDescent="0.2">
      <c r="P42648" s="75"/>
      <c r="Q42648" s="75"/>
      <c r="W42648" s="75"/>
      <c r="AD42648" s="77"/>
    </row>
    <row r="42649" spans="16:30" ht="4.5" customHeight="1" x14ac:dyDescent="0.2">
      <c r="P42649" s="75"/>
      <c r="Q42649" s="75"/>
      <c r="W42649" s="75"/>
      <c r="AD42649" s="77"/>
    </row>
    <row r="42650" spans="16:30" ht="4.5" customHeight="1" x14ac:dyDescent="0.2">
      <c r="P42650" s="75"/>
      <c r="Q42650" s="75"/>
      <c r="W42650" s="75"/>
      <c r="AD42650" s="77"/>
    </row>
    <row r="42651" spans="16:30" ht="4.5" customHeight="1" x14ac:dyDescent="0.2">
      <c r="P42651" s="75"/>
      <c r="Q42651" s="75"/>
      <c r="W42651" s="75"/>
      <c r="AD42651" s="77"/>
    </row>
    <row r="42652" spans="16:30" ht="4.5" customHeight="1" x14ac:dyDescent="0.2">
      <c r="P42652" s="75"/>
      <c r="Q42652" s="75"/>
      <c r="W42652" s="75"/>
      <c r="AD42652" s="77"/>
    </row>
    <row r="42653" spans="16:30" ht="4.5" customHeight="1" x14ac:dyDescent="0.2">
      <c r="P42653" s="75"/>
      <c r="Q42653" s="75"/>
      <c r="W42653" s="75"/>
      <c r="AD42653" s="77"/>
    </row>
    <row r="42654" spans="16:30" ht="4.5" customHeight="1" x14ac:dyDescent="0.2">
      <c r="P42654" s="75"/>
      <c r="Q42654" s="75"/>
      <c r="W42654" s="75"/>
      <c r="AD42654" s="77"/>
    </row>
    <row r="42655" spans="16:30" ht="4.5" customHeight="1" x14ac:dyDescent="0.2">
      <c r="P42655" s="75"/>
      <c r="Q42655" s="75"/>
      <c r="W42655" s="75"/>
      <c r="AD42655" s="77"/>
    </row>
    <row r="42656" spans="16:30" ht="4.5" customHeight="1" x14ac:dyDescent="0.2">
      <c r="P42656" s="75"/>
      <c r="Q42656" s="75"/>
      <c r="W42656" s="75"/>
      <c r="AD42656" s="77"/>
    </row>
    <row r="42657" spans="16:30" ht="4.5" customHeight="1" x14ac:dyDescent="0.2">
      <c r="P42657" s="75"/>
      <c r="Q42657" s="75"/>
      <c r="W42657" s="75"/>
      <c r="AD42657" s="77"/>
    </row>
    <row r="42658" spans="16:30" ht="4.5" customHeight="1" x14ac:dyDescent="0.2">
      <c r="P42658" s="75"/>
      <c r="Q42658" s="75"/>
      <c r="W42658" s="75"/>
      <c r="AD42658" s="77"/>
    </row>
    <row r="42659" spans="16:30" ht="4.5" customHeight="1" x14ac:dyDescent="0.2">
      <c r="P42659" s="75"/>
      <c r="Q42659" s="75"/>
      <c r="W42659" s="75"/>
      <c r="AD42659" s="77"/>
    </row>
    <row r="42660" spans="16:30" ht="4.5" customHeight="1" x14ac:dyDescent="0.2">
      <c r="P42660" s="75"/>
      <c r="Q42660" s="75"/>
      <c r="W42660" s="75"/>
      <c r="AD42660" s="77"/>
    </row>
    <row r="42661" spans="16:30" ht="4.5" customHeight="1" x14ac:dyDescent="0.2">
      <c r="P42661" s="75"/>
      <c r="Q42661" s="75"/>
      <c r="W42661" s="75"/>
      <c r="AD42661" s="77"/>
    </row>
    <row r="42662" spans="16:30" ht="4.5" customHeight="1" x14ac:dyDescent="0.2">
      <c r="P42662" s="75"/>
      <c r="Q42662" s="75"/>
      <c r="W42662" s="75"/>
      <c r="AD42662" s="77"/>
    </row>
    <row r="42663" spans="16:30" ht="4.5" customHeight="1" x14ac:dyDescent="0.2">
      <c r="P42663" s="75"/>
      <c r="Q42663" s="75"/>
      <c r="W42663" s="75"/>
      <c r="AD42663" s="77"/>
    </row>
    <row r="42664" spans="16:30" ht="4.5" customHeight="1" x14ac:dyDescent="0.2">
      <c r="P42664" s="75"/>
      <c r="Q42664" s="75"/>
      <c r="W42664" s="75"/>
      <c r="AD42664" s="77"/>
    </row>
    <row r="42665" spans="16:30" ht="4.5" customHeight="1" x14ac:dyDescent="0.2">
      <c r="P42665" s="75"/>
      <c r="Q42665" s="75"/>
      <c r="W42665" s="75"/>
      <c r="AD42665" s="77"/>
    </row>
    <row r="42666" spans="16:30" ht="4.5" customHeight="1" x14ac:dyDescent="0.2">
      <c r="P42666" s="75"/>
      <c r="Q42666" s="75"/>
      <c r="W42666" s="75"/>
      <c r="AD42666" s="77"/>
    </row>
    <row r="42667" spans="16:30" ht="4.5" customHeight="1" x14ac:dyDescent="0.2">
      <c r="P42667" s="75"/>
      <c r="Q42667" s="75"/>
      <c r="W42667" s="75"/>
      <c r="AD42667" s="77"/>
    </row>
    <row r="42668" spans="16:30" ht="4.5" customHeight="1" x14ac:dyDescent="0.2">
      <c r="P42668" s="75"/>
      <c r="Q42668" s="75"/>
      <c r="W42668" s="75"/>
      <c r="AD42668" s="77"/>
    </row>
    <row r="42669" spans="16:30" ht="4.5" customHeight="1" x14ac:dyDescent="0.2">
      <c r="P42669" s="75"/>
      <c r="Q42669" s="75"/>
      <c r="W42669" s="75"/>
      <c r="AD42669" s="77"/>
    </row>
    <row r="42670" spans="16:30" ht="4.5" customHeight="1" x14ac:dyDescent="0.2">
      <c r="P42670" s="75"/>
      <c r="Q42670" s="75"/>
      <c r="W42670" s="75"/>
      <c r="AD42670" s="77"/>
    </row>
    <row r="42671" spans="16:30" ht="4.5" customHeight="1" x14ac:dyDescent="0.2">
      <c r="P42671" s="75"/>
      <c r="Q42671" s="75"/>
      <c r="W42671" s="75"/>
      <c r="AD42671" s="77"/>
    </row>
    <row r="42672" spans="16:30" ht="4.5" customHeight="1" x14ac:dyDescent="0.2">
      <c r="P42672" s="75"/>
      <c r="Q42672" s="75"/>
      <c r="W42672" s="75"/>
      <c r="AD42672" s="77"/>
    </row>
    <row r="42673" spans="16:30" ht="4.5" customHeight="1" x14ac:dyDescent="0.2">
      <c r="P42673" s="75"/>
      <c r="Q42673" s="75"/>
      <c r="W42673" s="75"/>
      <c r="AD42673" s="77"/>
    </row>
    <row r="42674" spans="16:30" ht="4.5" customHeight="1" x14ac:dyDescent="0.2">
      <c r="P42674" s="75"/>
      <c r="Q42674" s="75"/>
      <c r="W42674" s="75"/>
      <c r="AD42674" s="77"/>
    </row>
    <row r="42675" spans="16:30" ht="4.5" customHeight="1" x14ac:dyDescent="0.2">
      <c r="P42675" s="75"/>
      <c r="Q42675" s="75"/>
      <c r="W42675" s="75"/>
      <c r="AD42675" s="77"/>
    </row>
    <row r="42676" spans="16:30" ht="4.5" customHeight="1" x14ac:dyDescent="0.2">
      <c r="P42676" s="75"/>
      <c r="Q42676" s="75"/>
      <c r="W42676" s="75"/>
      <c r="AD42676" s="77"/>
    </row>
    <row r="42677" spans="16:30" ht="4.5" customHeight="1" x14ac:dyDescent="0.2">
      <c r="P42677" s="75"/>
      <c r="Q42677" s="75"/>
      <c r="W42677" s="75"/>
      <c r="AD42677" s="77"/>
    </row>
    <row r="42678" spans="16:30" ht="4.5" customHeight="1" x14ac:dyDescent="0.2">
      <c r="P42678" s="75"/>
      <c r="Q42678" s="75"/>
      <c r="W42678" s="75"/>
      <c r="AD42678" s="77"/>
    </row>
    <row r="42679" spans="16:30" ht="4.5" customHeight="1" x14ac:dyDescent="0.2">
      <c r="P42679" s="75"/>
      <c r="Q42679" s="75"/>
      <c r="W42679" s="75"/>
      <c r="AD42679" s="77"/>
    </row>
    <row r="42680" spans="16:30" ht="4.5" customHeight="1" x14ac:dyDescent="0.2">
      <c r="P42680" s="75"/>
      <c r="Q42680" s="75"/>
      <c r="W42680" s="75"/>
      <c r="AD42680" s="77"/>
    </row>
    <row r="42681" spans="16:30" ht="4.5" customHeight="1" x14ac:dyDescent="0.2">
      <c r="P42681" s="75"/>
      <c r="Q42681" s="75"/>
      <c r="W42681" s="75"/>
      <c r="AD42681" s="77"/>
    </row>
    <row r="42682" spans="16:30" ht="4.5" customHeight="1" x14ac:dyDescent="0.2">
      <c r="P42682" s="75"/>
      <c r="Q42682" s="75"/>
      <c r="W42682" s="75"/>
      <c r="AD42682" s="77"/>
    </row>
    <row r="42683" spans="16:30" ht="4.5" customHeight="1" x14ac:dyDescent="0.2">
      <c r="P42683" s="75"/>
      <c r="Q42683" s="75"/>
      <c r="W42683" s="75"/>
      <c r="AD42683" s="77"/>
    </row>
    <row r="42684" spans="16:30" ht="4.5" customHeight="1" x14ac:dyDescent="0.2">
      <c r="P42684" s="75"/>
      <c r="Q42684" s="75"/>
      <c r="W42684" s="75"/>
      <c r="AD42684" s="77"/>
    </row>
    <row r="42685" spans="16:30" ht="4.5" customHeight="1" x14ac:dyDescent="0.2">
      <c r="P42685" s="75"/>
      <c r="Q42685" s="75"/>
      <c r="W42685" s="75"/>
      <c r="AD42685" s="77"/>
    </row>
    <row r="42686" spans="16:30" ht="4.5" customHeight="1" x14ac:dyDescent="0.2">
      <c r="P42686" s="75"/>
      <c r="Q42686" s="75"/>
      <c r="W42686" s="75"/>
      <c r="AD42686" s="77"/>
    </row>
    <row r="42687" spans="16:30" ht="4.5" customHeight="1" x14ac:dyDescent="0.2">
      <c r="P42687" s="75"/>
      <c r="Q42687" s="75"/>
      <c r="W42687" s="75"/>
      <c r="AD42687" s="77"/>
    </row>
    <row r="42688" spans="16:30" ht="4.5" customHeight="1" x14ac:dyDescent="0.2">
      <c r="P42688" s="75"/>
      <c r="Q42688" s="75"/>
      <c r="W42688" s="75"/>
      <c r="AD42688" s="77"/>
    </row>
    <row r="42689" spans="16:30" ht="4.5" customHeight="1" x14ac:dyDescent="0.2">
      <c r="P42689" s="75"/>
      <c r="Q42689" s="75"/>
      <c r="W42689" s="75"/>
      <c r="AD42689" s="77"/>
    </row>
    <row r="42690" spans="16:30" ht="4.5" customHeight="1" x14ac:dyDescent="0.2">
      <c r="P42690" s="75"/>
      <c r="Q42690" s="75"/>
      <c r="W42690" s="75"/>
      <c r="AD42690" s="77"/>
    </row>
    <row r="42691" spans="16:30" ht="4.5" customHeight="1" x14ac:dyDescent="0.2">
      <c r="P42691" s="75"/>
      <c r="Q42691" s="75"/>
      <c r="W42691" s="75"/>
      <c r="AD42691" s="77"/>
    </row>
    <row r="42692" spans="16:30" ht="4.5" customHeight="1" x14ac:dyDescent="0.2">
      <c r="P42692" s="75"/>
      <c r="Q42692" s="75"/>
      <c r="W42692" s="75"/>
      <c r="AD42692" s="77"/>
    </row>
    <row r="42693" spans="16:30" ht="4.5" customHeight="1" x14ac:dyDescent="0.2">
      <c r="P42693" s="75"/>
      <c r="Q42693" s="75"/>
      <c r="W42693" s="75"/>
      <c r="AD42693" s="77"/>
    </row>
    <row r="42694" spans="16:30" ht="4.5" customHeight="1" x14ac:dyDescent="0.2">
      <c r="P42694" s="75"/>
      <c r="Q42694" s="75"/>
      <c r="W42694" s="75"/>
      <c r="AD42694" s="77"/>
    </row>
    <row r="42695" spans="16:30" ht="4.5" customHeight="1" x14ac:dyDescent="0.2">
      <c r="P42695" s="75"/>
      <c r="Q42695" s="75"/>
      <c r="W42695" s="75"/>
      <c r="AD42695" s="77"/>
    </row>
    <row r="42696" spans="16:30" ht="4.5" customHeight="1" x14ac:dyDescent="0.2">
      <c r="P42696" s="75"/>
      <c r="Q42696" s="75"/>
      <c r="W42696" s="75"/>
      <c r="AD42696" s="77"/>
    </row>
    <row r="42697" spans="16:30" ht="4.5" customHeight="1" x14ac:dyDescent="0.2">
      <c r="P42697" s="75"/>
      <c r="Q42697" s="75"/>
      <c r="W42697" s="75"/>
      <c r="AD42697" s="77"/>
    </row>
    <row r="42698" spans="16:30" ht="4.5" customHeight="1" x14ac:dyDescent="0.2">
      <c r="P42698" s="75"/>
      <c r="Q42698" s="75"/>
      <c r="W42698" s="75"/>
      <c r="AD42698" s="77"/>
    </row>
    <row r="42699" spans="16:30" ht="4.5" customHeight="1" x14ac:dyDescent="0.2">
      <c r="P42699" s="75"/>
      <c r="Q42699" s="75"/>
      <c r="W42699" s="75"/>
      <c r="AD42699" s="77"/>
    </row>
    <row r="42700" spans="16:30" ht="4.5" customHeight="1" x14ac:dyDescent="0.2">
      <c r="P42700" s="75"/>
      <c r="Q42700" s="75"/>
      <c r="W42700" s="75"/>
      <c r="AD42700" s="77"/>
    </row>
    <row r="42701" spans="16:30" ht="4.5" customHeight="1" x14ac:dyDescent="0.2">
      <c r="P42701" s="75"/>
      <c r="Q42701" s="75"/>
      <c r="W42701" s="75"/>
      <c r="AD42701" s="77"/>
    </row>
    <row r="42702" spans="16:30" ht="4.5" customHeight="1" x14ac:dyDescent="0.2">
      <c r="P42702" s="75"/>
      <c r="Q42702" s="75"/>
      <c r="W42702" s="75"/>
      <c r="AD42702" s="77"/>
    </row>
    <row r="42703" spans="16:30" ht="4.5" customHeight="1" x14ac:dyDescent="0.2">
      <c r="P42703" s="75"/>
      <c r="Q42703" s="75"/>
      <c r="W42703" s="75"/>
      <c r="AD42703" s="77"/>
    </row>
    <row r="42704" spans="16:30" ht="4.5" customHeight="1" x14ac:dyDescent="0.2">
      <c r="P42704" s="75"/>
      <c r="Q42704" s="75"/>
      <c r="W42704" s="75"/>
      <c r="AD42704" s="77"/>
    </row>
    <row r="42705" spans="16:30" ht="4.5" customHeight="1" x14ac:dyDescent="0.2">
      <c r="P42705" s="75"/>
      <c r="Q42705" s="75"/>
      <c r="W42705" s="75"/>
      <c r="AD42705" s="77"/>
    </row>
    <row r="42706" spans="16:30" ht="4.5" customHeight="1" x14ac:dyDescent="0.2">
      <c r="P42706" s="75"/>
      <c r="Q42706" s="75"/>
      <c r="W42706" s="75"/>
      <c r="AD42706" s="77"/>
    </row>
    <row r="42707" spans="16:30" ht="4.5" customHeight="1" x14ac:dyDescent="0.2">
      <c r="P42707" s="75"/>
      <c r="Q42707" s="75"/>
      <c r="W42707" s="75"/>
      <c r="AD42707" s="77"/>
    </row>
    <row r="42708" spans="16:30" ht="4.5" customHeight="1" x14ac:dyDescent="0.2">
      <c r="P42708" s="75"/>
      <c r="Q42708" s="75"/>
      <c r="W42708" s="75"/>
      <c r="AD42708" s="77"/>
    </row>
    <row r="42709" spans="16:30" ht="4.5" customHeight="1" x14ac:dyDescent="0.2">
      <c r="P42709" s="75"/>
      <c r="Q42709" s="75"/>
      <c r="W42709" s="75"/>
      <c r="AD42709" s="77"/>
    </row>
    <row r="42710" spans="16:30" ht="4.5" customHeight="1" x14ac:dyDescent="0.2">
      <c r="P42710" s="75"/>
      <c r="Q42710" s="75"/>
      <c r="W42710" s="75"/>
      <c r="AD42710" s="77"/>
    </row>
    <row r="42711" spans="16:30" ht="4.5" customHeight="1" x14ac:dyDescent="0.2">
      <c r="P42711" s="75"/>
      <c r="Q42711" s="75"/>
      <c r="W42711" s="75"/>
      <c r="AD42711" s="77"/>
    </row>
    <row r="42712" spans="16:30" ht="4.5" customHeight="1" x14ac:dyDescent="0.2">
      <c r="P42712" s="75"/>
      <c r="Q42712" s="75"/>
      <c r="W42712" s="75"/>
      <c r="AD42712" s="77"/>
    </row>
    <row r="42713" spans="16:30" ht="4.5" customHeight="1" x14ac:dyDescent="0.2">
      <c r="P42713" s="75"/>
      <c r="Q42713" s="75"/>
      <c r="W42713" s="75"/>
      <c r="AD42713" s="77"/>
    </row>
    <row r="42714" spans="16:30" ht="4.5" customHeight="1" x14ac:dyDescent="0.2">
      <c r="P42714" s="75"/>
      <c r="Q42714" s="75"/>
      <c r="W42714" s="75"/>
      <c r="AD42714" s="77"/>
    </row>
    <row r="42715" spans="16:30" ht="4.5" customHeight="1" x14ac:dyDescent="0.2">
      <c r="P42715" s="75"/>
      <c r="Q42715" s="75"/>
      <c r="W42715" s="75"/>
      <c r="AD42715" s="77"/>
    </row>
    <row r="42716" spans="16:30" ht="4.5" customHeight="1" x14ac:dyDescent="0.2">
      <c r="P42716" s="75"/>
      <c r="Q42716" s="75"/>
      <c r="W42716" s="75"/>
      <c r="AD42716" s="77"/>
    </row>
    <row r="42717" spans="16:30" ht="4.5" customHeight="1" x14ac:dyDescent="0.2">
      <c r="P42717" s="75"/>
      <c r="Q42717" s="75"/>
      <c r="W42717" s="75"/>
      <c r="AD42717" s="77"/>
    </row>
    <row r="42718" spans="16:30" ht="4.5" customHeight="1" x14ac:dyDescent="0.2">
      <c r="P42718" s="75"/>
      <c r="Q42718" s="75"/>
      <c r="W42718" s="75"/>
      <c r="AD42718" s="77"/>
    </row>
    <row r="42719" spans="16:30" ht="4.5" customHeight="1" x14ac:dyDescent="0.2">
      <c r="P42719" s="75"/>
      <c r="Q42719" s="75"/>
      <c r="W42719" s="75"/>
      <c r="AD42719" s="77"/>
    </row>
    <row r="42720" spans="16:30" ht="4.5" customHeight="1" x14ac:dyDescent="0.2">
      <c r="P42720" s="75"/>
      <c r="Q42720" s="75"/>
      <c r="W42720" s="75"/>
      <c r="AD42720" s="77"/>
    </row>
    <row r="42721" spans="16:30" ht="4.5" customHeight="1" x14ac:dyDescent="0.2">
      <c r="P42721" s="75"/>
      <c r="Q42721" s="75"/>
      <c r="W42721" s="75"/>
      <c r="AD42721" s="77"/>
    </row>
    <row r="42722" spans="16:30" ht="4.5" customHeight="1" x14ac:dyDescent="0.2">
      <c r="P42722" s="75"/>
      <c r="Q42722" s="75"/>
      <c r="W42722" s="75"/>
      <c r="AD42722" s="77"/>
    </row>
    <row r="42723" spans="16:30" ht="4.5" customHeight="1" x14ac:dyDescent="0.2">
      <c r="P42723" s="75"/>
      <c r="Q42723" s="75"/>
      <c r="W42723" s="75"/>
      <c r="AD42723" s="77"/>
    </row>
    <row r="42724" spans="16:30" ht="4.5" customHeight="1" x14ac:dyDescent="0.2">
      <c r="P42724" s="75"/>
      <c r="Q42724" s="75"/>
      <c r="W42724" s="75"/>
      <c r="AD42724" s="77"/>
    </row>
    <row r="42725" spans="16:30" ht="4.5" customHeight="1" x14ac:dyDescent="0.2">
      <c r="P42725" s="75"/>
      <c r="Q42725" s="75"/>
      <c r="W42725" s="75"/>
      <c r="AD42725" s="77"/>
    </row>
    <row r="42726" spans="16:30" ht="4.5" customHeight="1" x14ac:dyDescent="0.2">
      <c r="P42726" s="75"/>
      <c r="Q42726" s="75"/>
      <c r="W42726" s="75"/>
      <c r="AD42726" s="77"/>
    </row>
    <row r="42727" spans="16:30" ht="4.5" customHeight="1" x14ac:dyDescent="0.2">
      <c r="P42727" s="75"/>
      <c r="Q42727" s="75"/>
      <c r="W42727" s="75"/>
      <c r="AD42727" s="77"/>
    </row>
    <row r="42728" spans="16:30" ht="4.5" customHeight="1" x14ac:dyDescent="0.2">
      <c r="P42728" s="75"/>
      <c r="Q42728" s="75"/>
      <c r="W42728" s="75"/>
      <c r="AD42728" s="77"/>
    </row>
    <row r="42729" spans="16:30" ht="4.5" customHeight="1" x14ac:dyDescent="0.2">
      <c r="P42729" s="75"/>
      <c r="Q42729" s="75"/>
      <c r="W42729" s="75"/>
      <c r="AD42729" s="77"/>
    </row>
    <row r="42730" spans="16:30" ht="4.5" customHeight="1" x14ac:dyDescent="0.2">
      <c r="P42730" s="75"/>
      <c r="Q42730" s="75"/>
      <c r="W42730" s="75"/>
      <c r="AD42730" s="77"/>
    </row>
    <row r="42731" spans="16:30" ht="4.5" customHeight="1" x14ac:dyDescent="0.2">
      <c r="P42731" s="75"/>
      <c r="Q42731" s="75"/>
      <c r="W42731" s="75"/>
      <c r="AD42731" s="77"/>
    </row>
    <row r="42732" spans="16:30" ht="4.5" customHeight="1" x14ac:dyDescent="0.2">
      <c r="P42732" s="75"/>
      <c r="Q42732" s="75"/>
      <c r="W42732" s="75"/>
      <c r="AD42732" s="77"/>
    </row>
    <row r="42733" spans="16:30" ht="4.5" customHeight="1" x14ac:dyDescent="0.2">
      <c r="P42733" s="75"/>
      <c r="Q42733" s="75"/>
      <c r="W42733" s="75"/>
      <c r="AD42733" s="77"/>
    </row>
    <row r="42734" spans="16:30" ht="4.5" customHeight="1" x14ac:dyDescent="0.2">
      <c r="P42734" s="75"/>
      <c r="Q42734" s="75"/>
      <c r="W42734" s="75"/>
      <c r="AD42734" s="77"/>
    </row>
    <row r="42735" spans="16:30" ht="4.5" customHeight="1" x14ac:dyDescent="0.2">
      <c r="P42735" s="75"/>
      <c r="Q42735" s="75"/>
      <c r="W42735" s="75"/>
      <c r="AD42735" s="77"/>
    </row>
    <row r="42736" spans="16:30" ht="4.5" customHeight="1" x14ac:dyDescent="0.2">
      <c r="P42736" s="75"/>
      <c r="Q42736" s="75"/>
      <c r="W42736" s="75"/>
      <c r="AD42736" s="77"/>
    </row>
    <row r="42737" spans="16:30" ht="4.5" customHeight="1" x14ac:dyDescent="0.2">
      <c r="P42737" s="75"/>
      <c r="Q42737" s="75"/>
      <c r="W42737" s="75"/>
      <c r="AD42737" s="77"/>
    </row>
    <row r="42738" spans="16:30" ht="4.5" customHeight="1" x14ac:dyDescent="0.2">
      <c r="P42738" s="75"/>
      <c r="Q42738" s="75"/>
      <c r="W42738" s="75"/>
      <c r="AD42738" s="77"/>
    </row>
    <row r="42739" spans="16:30" ht="4.5" customHeight="1" x14ac:dyDescent="0.2">
      <c r="P42739" s="75"/>
      <c r="Q42739" s="75"/>
      <c r="W42739" s="75"/>
      <c r="AD42739" s="77"/>
    </row>
    <row r="42740" spans="16:30" ht="4.5" customHeight="1" x14ac:dyDescent="0.2">
      <c r="P42740" s="75"/>
      <c r="Q42740" s="75"/>
      <c r="W42740" s="75"/>
      <c r="AD42740" s="77"/>
    </row>
    <row r="42741" spans="16:30" ht="4.5" customHeight="1" x14ac:dyDescent="0.2">
      <c r="P42741" s="75"/>
      <c r="Q42741" s="75"/>
      <c r="W42741" s="75"/>
      <c r="AD42741" s="77"/>
    </row>
    <row r="42742" spans="16:30" ht="4.5" customHeight="1" x14ac:dyDescent="0.2">
      <c r="P42742" s="75"/>
      <c r="Q42742" s="75"/>
      <c r="W42742" s="75"/>
      <c r="AD42742" s="77"/>
    </row>
    <row r="42743" spans="16:30" ht="4.5" customHeight="1" x14ac:dyDescent="0.2">
      <c r="P42743" s="75"/>
      <c r="Q42743" s="75"/>
      <c r="W42743" s="75"/>
      <c r="AD42743" s="77"/>
    </row>
    <row r="42744" spans="16:30" ht="4.5" customHeight="1" x14ac:dyDescent="0.2">
      <c r="P42744" s="75"/>
      <c r="Q42744" s="75"/>
      <c r="W42744" s="75"/>
      <c r="AD42744" s="77"/>
    </row>
    <row r="42745" spans="16:30" ht="4.5" customHeight="1" x14ac:dyDescent="0.2">
      <c r="P42745" s="75"/>
      <c r="Q42745" s="75"/>
      <c r="W42745" s="75"/>
      <c r="AD42745" s="77"/>
    </row>
    <row r="42746" spans="16:30" ht="4.5" customHeight="1" x14ac:dyDescent="0.2">
      <c r="P42746" s="75"/>
      <c r="Q42746" s="75"/>
      <c r="W42746" s="75"/>
      <c r="AD42746" s="77"/>
    </row>
    <row r="42747" spans="16:30" ht="4.5" customHeight="1" x14ac:dyDescent="0.2">
      <c r="P42747" s="75"/>
      <c r="Q42747" s="75"/>
      <c r="W42747" s="75"/>
      <c r="AD42747" s="77"/>
    </row>
    <row r="42748" spans="16:30" ht="4.5" customHeight="1" x14ac:dyDescent="0.2">
      <c r="P42748" s="75"/>
      <c r="Q42748" s="75"/>
      <c r="W42748" s="75"/>
      <c r="AD42748" s="77"/>
    </row>
    <row r="42749" spans="16:30" ht="4.5" customHeight="1" x14ac:dyDescent="0.2">
      <c r="P42749" s="75"/>
      <c r="Q42749" s="75"/>
      <c r="W42749" s="75"/>
      <c r="AD42749" s="77"/>
    </row>
    <row r="42750" spans="16:30" ht="4.5" customHeight="1" x14ac:dyDescent="0.2">
      <c r="P42750" s="75"/>
      <c r="Q42750" s="75"/>
      <c r="W42750" s="75"/>
      <c r="AD42750" s="77"/>
    </row>
    <row r="42751" spans="16:30" ht="4.5" customHeight="1" x14ac:dyDescent="0.2">
      <c r="P42751" s="75"/>
      <c r="Q42751" s="75"/>
      <c r="W42751" s="75"/>
      <c r="AD42751" s="77"/>
    </row>
    <row r="42752" spans="16:30" ht="4.5" customHeight="1" x14ac:dyDescent="0.2">
      <c r="P42752" s="75"/>
      <c r="Q42752" s="75"/>
      <c r="W42752" s="75"/>
      <c r="AD42752" s="77"/>
    </row>
    <row r="42753" spans="16:30" ht="4.5" customHeight="1" x14ac:dyDescent="0.2">
      <c r="P42753" s="75"/>
      <c r="Q42753" s="75"/>
      <c r="W42753" s="75"/>
      <c r="AD42753" s="77"/>
    </row>
    <row r="42754" spans="16:30" ht="4.5" customHeight="1" x14ac:dyDescent="0.2">
      <c r="P42754" s="75"/>
      <c r="Q42754" s="75"/>
      <c r="W42754" s="75"/>
      <c r="AD42754" s="77"/>
    </row>
    <row r="42755" spans="16:30" ht="4.5" customHeight="1" x14ac:dyDescent="0.2">
      <c r="P42755" s="75"/>
      <c r="Q42755" s="75"/>
      <c r="W42755" s="75"/>
      <c r="AD42755" s="77"/>
    </row>
    <row r="42756" spans="16:30" ht="4.5" customHeight="1" x14ac:dyDescent="0.2">
      <c r="P42756" s="75"/>
      <c r="Q42756" s="75"/>
      <c r="W42756" s="75"/>
      <c r="AD42756" s="77"/>
    </row>
    <row r="42757" spans="16:30" ht="4.5" customHeight="1" x14ac:dyDescent="0.2">
      <c r="P42757" s="75"/>
      <c r="Q42757" s="75"/>
      <c r="W42757" s="75"/>
      <c r="AD42757" s="77"/>
    </row>
    <row r="42758" spans="16:30" ht="4.5" customHeight="1" x14ac:dyDescent="0.2">
      <c r="P42758" s="75"/>
      <c r="Q42758" s="75"/>
      <c r="W42758" s="75"/>
      <c r="AD42758" s="77"/>
    </row>
    <row r="42759" spans="16:30" ht="4.5" customHeight="1" x14ac:dyDescent="0.2">
      <c r="P42759" s="75"/>
      <c r="Q42759" s="75"/>
      <c r="W42759" s="75"/>
      <c r="AD42759" s="77"/>
    </row>
    <row r="42760" spans="16:30" ht="4.5" customHeight="1" x14ac:dyDescent="0.2">
      <c r="P42760" s="75"/>
      <c r="Q42760" s="75"/>
      <c r="W42760" s="75"/>
      <c r="AD42760" s="77"/>
    </row>
    <row r="42761" spans="16:30" ht="4.5" customHeight="1" x14ac:dyDescent="0.2">
      <c r="P42761" s="75"/>
      <c r="Q42761" s="75"/>
      <c r="W42761" s="75"/>
      <c r="AD42761" s="77"/>
    </row>
    <row r="42762" spans="16:30" ht="4.5" customHeight="1" x14ac:dyDescent="0.2">
      <c r="P42762" s="75"/>
      <c r="Q42762" s="75"/>
      <c r="W42762" s="75"/>
      <c r="AD42762" s="77"/>
    </row>
    <row r="42763" spans="16:30" ht="4.5" customHeight="1" x14ac:dyDescent="0.2">
      <c r="P42763" s="75"/>
      <c r="Q42763" s="75"/>
      <c r="W42763" s="75"/>
      <c r="AD42763" s="77"/>
    </row>
    <row r="42764" spans="16:30" ht="4.5" customHeight="1" x14ac:dyDescent="0.2">
      <c r="P42764" s="75"/>
      <c r="Q42764" s="75"/>
      <c r="W42764" s="75"/>
      <c r="AD42764" s="77"/>
    </row>
    <row r="42765" spans="16:30" ht="4.5" customHeight="1" x14ac:dyDescent="0.2">
      <c r="P42765" s="75"/>
      <c r="Q42765" s="75"/>
      <c r="W42765" s="75"/>
      <c r="AD42765" s="77"/>
    </row>
    <row r="42766" spans="16:30" ht="4.5" customHeight="1" x14ac:dyDescent="0.2">
      <c r="P42766" s="75"/>
      <c r="Q42766" s="75"/>
      <c r="W42766" s="75"/>
      <c r="AD42766" s="77"/>
    </row>
    <row r="42767" spans="16:30" ht="4.5" customHeight="1" x14ac:dyDescent="0.2">
      <c r="P42767" s="75"/>
      <c r="Q42767" s="75"/>
      <c r="W42767" s="75"/>
      <c r="AD42767" s="77"/>
    </row>
    <row r="42768" spans="16:30" ht="4.5" customHeight="1" x14ac:dyDescent="0.2">
      <c r="P42768" s="75"/>
      <c r="Q42768" s="75"/>
      <c r="W42768" s="75"/>
      <c r="AD42768" s="77"/>
    </row>
    <row r="42769" spans="16:30" ht="4.5" customHeight="1" x14ac:dyDescent="0.2">
      <c r="P42769" s="75"/>
      <c r="Q42769" s="75"/>
      <c r="W42769" s="75"/>
      <c r="AD42769" s="77"/>
    </row>
    <row r="42770" spans="16:30" ht="4.5" customHeight="1" x14ac:dyDescent="0.2">
      <c r="P42770" s="75"/>
      <c r="Q42770" s="75"/>
      <c r="W42770" s="75"/>
      <c r="AD42770" s="77"/>
    </row>
    <row r="42771" spans="16:30" ht="4.5" customHeight="1" x14ac:dyDescent="0.2">
      <c r="P42771" s="75"/>
      <c r="Q42771" s="75"/>
      <c r="W42771" s="75"/>
      <c r="AD42771" s="77"/>
    </row>
    <row r="42772" spans="16:30" ht="4.5" customHeight="1" x14ac:dyDescent="0.2">
      <c r="P42772" s="75"/>
      <c r="Q42772" s="75"/>
      <c r="W42772" s="75"/>
      <c r="AD42772" s="77"/>
    </row>
    <row r="42773" spans="16:30" ht="4.5" customHeight="1" x14ac:dyDescent="0.2">
      <c r="P42773" s="75"/>
      <c r="Q42773" s="75"/>
      <c r="W42773" s="75"/>
      <c r="AD42773" s="77"/>
    </row>
    <row r="42774" spans="16:30" ht="4.5" customHeight="1" x14ac:dyDescent="0.2">
      <c r="P42774" s="75"/>
      <c r="Q42774" s="75"/>
      <c r="W42774" s="75"/>
      <c r="AD42774" s="77"/>
    </row>
    <row r="42775" spans="16:30" ht="4.5" customHeight="1" x14ac:dyDescent="0.2">
      <c r="P42775" s="75"/>
      <c r="Q42775" s="75"/>
      <c r="W42775" s="75"/>
      <c r="AD42775" s="77"/>
    </row>
    <row r="42776" spans="16:30" ht="4.5" customHeight="1" x14ac:dyDescent="0.2">
      <c r="P42776" s="75"/>
      <c r="Q42776" s="75"/>
      <c r="W42776" s="75"/>
      <c r="AD42776" s="77"/>
    </row>
    <row r="42777" spans="16:30" ht="4.5" customHeight="1" x14ac:dyDescent="0.2">
      <c r="P42777" s="75"/>
      <c r="Q42777" s="75"/>
      <c r="W42777" s="75"/>
      <c r="AD42777" s="77"/>
    </row>
    <row r="42778" spans="16:30" ht="4.5" customHeight="1" x14ac:dyDescent="0.2">
      <c r="P42778" s="75"/>
      <c r="Q42778" s="75"/>
      <c r="W42778" s="75"/>
      <c r="AD42778" s="77"/>
    </row>
    <row r="42779" spans="16:30" ht="4.5" customHeight="1" x14ac:dyDescent="0.2">
      <c r="P42779" s="75"/>
      <c r="Q42779" s="75"/>
      <c r="W42779" s="75"/>
      <c r="AD42779" s="77"/>
    </row>
    <row r="42780" spans="16:30" ht="4.5" customHeight="1" x14ac:dyDescent="0.2">
      <c r="P42780" s="75"/>
      <c r="Q42780" s="75"/>
      <c r="W42780" s="75"/>
      <c r="AD42780" s="77"/>
    </row>
    <row r="42781" spans="16:30" ht="4.5" customHeight="1" x14ac:dyDescent="0.2">
      <c r="P42781" s="75"/>
      <c r="Q42781" s="75"/>
      <c r="W42781" s="75"/>
      <c r="AD42781" s="77"/>
    </row>
    <row r="42782" spans="16:30" ht="4.5" customHeight="1" x14ac:dyDescent="0.2">
      <c r="P42782" s="75"/>
      <c r="Q42782" s="75"/>
      <c r="W42782" s="75"/>
      <c r="AD42782" s="77"/>
    </row>
    <row r="42783" spans="16:30" ht="4.5" customHeight="1" x14ac:dyDescent="0.2">
      <c r="P42783" s="75"/>
      <c r="Q42783" s="75"/>
      <c r="W42783" s="75"/>
      <c r="AD42783" s="77"/>
    </row>
    <row r="42784" spans="16:30" ht="4.5" customHeight="1" x14ac:dyDescent="0.2">
      <c r="P42784" s="75"/>
      <c r="Q42784" s="75"/>
      <c r="W42784" s="75"/>
      <c r="AD42784" s="77"/>
    </row>
    <row r="42785" spans="16:30" ht="4.5" customHeight="1" x14ac:dyDescent="0.2">
      <c r="P42785" s="75"/>
      <c r="Q42785" s="75"/>
      <c r="W42785" s="75"/>
      <c r="AD42785" s="77"/>
    </row>
    <row r="42786" spans="16:30" ht="4.5" customHeight="1" x14ac:dyDescent="0.2">
      <c r="P42786" s="75"/>
      <c r="Q42786" s="75"/>
      <c r="W42786" s="75"/>
      <c r="AD42786" s="77"/>
    </row>
    <row r="42787" spans="16:30" ht="4.5" customHeight="1" x14ac:dyDescent="0.2">
      <c r="P42787" s="75"/>
      <c r="Q42787" s="75"/>
      <c r="W42787" s="75"/>
      <c r="AD42787" s="77"/>
    </row>
    <row r="42788" spans="16:30" ht="4.5" customHeight="1" x14ac:dyDescent="0.2">
      <c r="P42788" s="75"/>
      <c r="Q42788" s="75"/>
      <c r="W42788" s="75"/>
      <c r="AD42788" s="77"/>
    </row>
    <row r="42789" spans="16:30" ht="4.5" customHeight="1" x14ac:dyDescent="0.2">
      <c r="P42789" s="75"/>
      <c r="Q42789" s="75"/>
      <c r="W42789" s="75"/>
      <c r="AD42789" s="77"/>
    </row>
    <row r="42790" spans="16:30" ht="4.5" customHeight="1" x14ac:dyDescent="0.2">
      <c r="P42790" s="75"/>
      <c r="Q42790" s="75"/>
      <c r="W42790" s="75"/>
      <c r="AD42790" s="77"/>
    </row>
    <row r="42791" spans="16:30" ht="4.5" customHeight="1" x14ac:dyDescent="0.2">
      <c r="P42791" s="75"/>
      <c r="Q42791" s="75"/>
      <c r="W42791" s="75"/>
      <c r="AD42791" s="77"/>
    </row>
    <row r="42792" spans="16:30" ht="4.5" customHeight="1" x14ac:dyDescent="0.2">
      <c r="P42792" s="75"/>
      <c r="Q42792" s="75"/>
      <c r="W42792" s="75"/>
      <c r="AD42792" s="77"/>
    </row>
    <row r="42793" spans="16:30" ht="4.5" customHeight="1" x14ac:dyDescent="0.2">
      <c r="P42793" s="75"/>
      <c r="Q42793" s="75"/>
      <c r="W42793" s="75"/>
      <c r="AD42793" s="77"/>
    </row>
    <row r="42794" spans="16:30" ht="4.5" customHeight="1" x14ac:dyDescent="0.2">
      <c r="P42794" s="75"/>
      <c r="Q42794" s="75"/>
      <c r="W42794" s="75"/>
      <c r="AD42794" s="77"/>
    </row>
    <row r="42795" spans="16:30" ht="4.5" customHeight="1" x14ac:dyDescent="0.2">
      <c r="P42795" s="75"/>
      <c r="Q42795" s="75"/>
      <c r="W42795" s="75"/>
      <c r="AD42795" s="77"/>
    </row>
    <row r="42796" spans="16:30" ht="4.5" customHeight="1" x14ac:dyDescent="0.2">
      <c r="P42796" s="75"/>
      <c r="Q42796" s="75"/>
      <c r="W42796" s="75"/>
      <c r="AD42796" s="77"/>
    </row>
    <row r="42797" spans="16:30" ht="4.5" customHeight="1" x14ac:dyDescent="0.2">
      <c r="P42797" s="75"/>
      <c r="Q42797" s="75"/>
      <c r="W42797" s="75"/>
      <c r="AD42797" s="77"/>
    </row>
    <row r="42798" spans="16:30" ht="4.5" customHeight="1" x14ac:dyDescent="0.2">
      <c r="P42798" s="75"/>
      <c r="Q42798" s="75"/>
      <c r="W42798" s="75"/>
      <c r="AD42798" s="77"/>
    </row>
    <row r="42799" spans="16:30" ht="4.5" customHeight="1" x14ac:dyDescent="0.2">
      <c r="P42799" s="75"/>
      <c r="Q42799" s="75"/>
      <c r="W42799" s="75"/>
      <c r="AD42799" s="77"/>
    </row>
    <row r="42800" spans="16:30" ht="4.5" customHeight="1" x14ac:dyDescent="0.2">
      <c r="P42800" s="75"/>
      <c r="Q42800" s="75"/>
      <c r="W42800" s="75"/>
      <c r="AD42800" s="77"/>
    </row>
    <row r="42801" spans="16:30" ht="4.5" customHeight="1" x14ac:dyDescent="0.2">
      <c r="P42801" s="75"/>
      <c r="Q42801" s="75"/>
      <c r="W42801" s="75"/>
      <c r="AD42801" s="77"/>
    </row>
    <row r="42802" spans="16:30" ht="4.5" customHeight="1" x14ac:dyDescent="0.2">
      <c r="P42802" s="75"/>
      <c r="Q42802" s="75"/>
      <c r="W42802" s="75"/>
      <c r="AD42802" s="77"/>
    </row>
    <row r="42803" spans="16:30" ht="4.5" customHeight="1" x14ac:dyDescent="0.2">
      <c r="P42803" s="75"/>
      <c r="Q42803" s="75"/>
      <c r="W42803" s="75"/>
      <c r="AD42803" s="77"/>
    </row>
    <row r="42804" spans="16:30" ht="4.5" customHeight="1" x14ac:dyDescent="0.2">
      <c r="P42804" s="75"/>
      <c r="Q42804" s="75"/>
      <c r="W42804" s="75"/>
      <c r="AD42804" s="77"/>
    </row>
    <row r="42805" spans="16:30" ht="4.5" customHeight="1" x14ac:dyDescent="0.2">
      <c r="P42805" s="75"/>
      <c r="Q42805" s="75"/>
      <c r="W42805" s="75"/>
      <c r="AD42805" s="77"/>
    </row>
    <row r="42806" spans="16:30" ht="4.5" customHeight="1" x14ac:dyDescent="0.2">
      <c r="P42806" s="75"/>
      <c r="Q42806" s="75"/>
      <c r="W42806" s="75"/>
      <c r="AD42806" s="77"/>
    </row>
    <row r="42807" spans="16:30" ht="4.5" customHeight="1" x14ac:dyDescent="0.2">
      <c r="P42807" s="75"/>
      <c r="Q42807" s="75"/>
      <c r="W42807" s="75"/>
      <c r="AD42807" s="77"/>
    </row>
    <row r="42808" spans="16:30" ht="4.5" customHeight="1" x14ac:dyDescent="0.2">
      <c r="P42808" s="75"/>
      <c r="Q42808" s="75"/>
      <c r="W42808" s="75"/>
      <c r="AD42808" s="77"/>
    </row>
    <row r="42809" spans="16:30" ht="4.5" customHeight="1" x14ac:dyDescent="0.2">
      <c r="P42809" s="75"/>
      <c r="Q42809" s="75"/>
      <c r="W42809" s="75"/>
      <c r="AD42809" s="77"/>
    </row>
    <row r="42810" spans="16:30" ht="4.5" customHeight="1" x14ac:dyDescent="0.2">
      <c r="P42810" s="75"/>
      <c r="Q42810" s="75"/>
      <c r="W42810" s="75"/>
      <c r="AD42810" s="77"/>
    </row>
    <row r="42811" spans="16:30" ht="4.5" customHeight="1" x14ac:dyDescent="0.2">
      <c r="P42811" s="75"/>
      <c r="Q42811" s="75"/>
      <c r="W42811" s="75"/>
      <c r="AD42811" s="77"/>
    </row>
    <row r="42812" spans="16:30" ht="4.5" customHeight="1" x14ac:dyDescent="0.2">
      <c r="P42812" s="75"/>
      <c r="Q42812" s="75"/>
      <c r="W42812" s="75"/>
      <c r="AD42812" s="77"/>
    </row>
    <row r="42813" spans="16:30" ht="4.5" customHeight="1" x14ac:dyDescent="0.2">
      <c r="P42813" s="75"/>
      <c r="Q42813" s="75"/>
      <c r="W42813" s="75"/>
      <c r="AD42813" s="77"/>
    </row>
    <row r="42814" spans="16:30" ht="4.5" customHeight="1" x14ac:dyDescent="0.2">
      <c r="P42814" s="75"/>
      <c r="Q42814" s="75"/>
      <c r="W42814" s="75"/>
      <c r="AD42814" s="77"/>
    </row>
    <row r="42815" spans="16:30" ht="4.5" customHeight="1" x14ac:dyDescent="0.2">
      <c r="P42815" s="75"/>
      <c r="Q42815" s="75"/>
      <c r="W42815" s="75"/>
      <c r="AD42815" s="77"/>
    </row>
    <row r="42816" spans="16:30" ht="4.5" customHeight="1" x14ac:dyDescent="0.2">
      <c r="P42816" s="75"/>
      <c r="Q42816" s="75"/>
      <c r="W42816" s="75"/>
      <c r="AD42816" s="77"/>
    </row>
    <row r="42817" spans="16:30" ht="4.5" customHeight="1" x14ac:dyDescent="0.2">
      <c r="P42817" s="75"/>
      <c r="Q42817" s="75"/>
      <c r="W42817" s="75"/>
      <c r="AD42817" s="77"/>
    </row>
    <row r="42818" spans="16:30" ht="4.5" customHeight="1" x14ac:dyDescent="0.2">
      <c r="P42818" s="75"/>
      <c r="Q42818" s="75"/>
      <c r="W42818" s="75"/>
      <c r="AD42818" s="77"/>
    </row>
    <row r="42819" spans="16:30" ht="4.5" customHeight="1" x14ac:dyDescent="0.2">
      <c r="P42819" s="75"/>
      <c r="Q42819" s="75"/>
      <c r="W42819" s="75"/>
      <c r="AD42819" s="77"/>
    </row>
    <row r="42820" spans="16:30" ht="4.5" customHeight="1" x14ac:dyDescent="0.2">
      <c r="P42820" s="75"/>
      <c r="Q42820" s="75"/>
      <c r="W42820" s="75"/>
      <c r="AD42820" s="77"/>
    </row>
    <row r="42821" spans="16:30" ht="4.5" customHeight="1" x14ac:dyDescent="0.2">
      <c r="P42821" s="75"/>
      <c r="Q42821" s="75"/>
      <c r="W42821" s="75"/>
      <c r="AD42821" s="77"/>
    </row>
    <row r="42822" spans="16:30" ht="4.5" customHeight="1" x14ac:dyDescent="0.2">
      <c r="P42822" s="75"/>
      <c r="Q42822" s="75"/>
      <c r="W42822" s="75"/>
      <c r="AD42822" s="77"/>
    </row>
    <row r="42823" spans="16:30" ht="4.5" customHeight="1" x14ac:dyDescent="0.2">
      <c r="P42823" s="75"/>
      <c r="Q42823" s="75"/>
      <c r="W42823" s="75"/>
      <c r="AD42823" s="77"/>
    </row>
    <row r="42824" spans="16:30" ht="4.5" customHeight="1" x14ac:dyDescent="0.2">
      <c r="P42824" s="75"/>
      <c r="Q42824" s="75"/>
      <c r="W42824" s="75"/>
      <c r="AD42824" s="77"/>
    </row>
    <row r="42825" spans="16:30" ht="4.5" customHeight="1" x14ac:dyDescent="0.2">
      <c r="P42825" s="75"/>
      <c r="Q42825" s="75"/>
      <c r="W42825" s="75"/>
      <c r="AD42825" s="77"/>
    </row>
    <row r="42826" spans="16:30" ht="4.5" customHeight="1" x14ac:dyDescent="0.2">
      <c r="P42826" s="75"/>
      <c r="Q42826" s="75"/>
      <c r="W42826" s="75"/>
      <c r="AD42826" s="77"/>
    </row>
    <row r="42827" spans="16:30" ht="4.5" customHeight="1" x14ac:dyDescent="0.2">
      <c r="P42827" s="75"/>
      <c r="Q42827" s="75"/>
      <c r="W42827" s="75"/>
      <c r="AD42827" s="77"/>
    </row>
    <row r="42828" spans="16:30" ht="4.5" customHeight="1" x14ac:dyDescent="0.2">
      <c r="P42828" s="75"/>
      <c r="Q42828" s="75"/>
      <c r="W42828" s="75"/>
      <c r="AD42828" s="77"/>
    </row>
    <row r="42829" spans="16:30" ht="4.5" customHeight="1" x14ac:dyDescent="0.2">
      <c r="P42829" s="75"/>
      <c r="Q42829" s="75"/>
      <c r="W42829" s="75"/>
      <c r="AD42829" s="77"/>
    </row>
    <row r="42830" spans="16:30" ht="4.5" customHeight="1" x14ac:dyDescent="0.2">
      <c r="P42830" s="75"/>
      <c r="Q42830" s="75"/>
      <c r="W42830" s="75"/>
      <c r="AD42830" s="77"/>
    </row>
    <row r="42831" spans="16:30" ht="4.5" customHeight="1" x14ac:dyDescent="0.2">
      <c r="P42831" s="75"/>
      <c r="Q42831" s="75"/>
      <c r="W42831" s="75"/>
      <c r="AD42831" s="77"/>
    </row>
    <row r="42832" spans="16:30" ht="4.5" customHeight="1" x14ac:dyDescent="0.2">
      <c r="P42832" s="75"/>
      <c r="Q42832" s="75"/>
      <c r="W42832" s="75"/>
      <c r="AD42832" s="77"/>
    </row>
    <row r="42833" spans="16:30" ht="4.5" customHeight="1" x14ac:dyDescent="0.2">
      <c r="P42833" s="75"/>
      <c r="Q42833" s="75"/>
      <c r="W42833" s="75"/>
      <c r="AD42833" s="77"/>
    </row>
    <row r="42834" spans="16:30" ht="4.5" customHeight="1" x14ac:dyDescent="0.2">
      <c r="P42834" s="75"/>
      <c r="Q42834" s="75"/>
      <c r="W42834" s="75"/>
      <c r="AD42834" s="77"/>
    </row>
    <row r="42835" spans="16:30" ht="4.5" customHeight="1" x14ac:dyDescent="0.2">
      <c r="P42835" s="75"/>
      <c r="Q42835" s="75"/>
      <c r="W42835" s="75"/>
      <c r="AD42835" s="77"/>
    </row>
    <row r="42836" spans="16:30" ht="4.5" customHeight="1" x14ac:dyDescent="0.2">
      <c r="P42836" s="75"/>
      <c r="Q42836" s="75"/>
      <c r="W42836" s="75"/>
      <c r="AD42836" s="77"/>
    </row>
    <row r="42837" spans="16:30" ht="4.5" customHeight="1" x14ac:dyDescent="0.2">
      <c r="P42837" s="75"/>
      <c r="Q42837" s="75"/>
      <c r="W42837" s="75"/>
      <c r="AD42837" s="77"/>
    </row>
    <row r="42838" spans="16:30" ht="4.5" customHeight="1" x14ac:dyDescent="0.2">
      <c r="P42838" s="75"/>
      <c r="Q42838" s="75"/>
      <c r="W42838" s="75"/>
      <c r="AD42838" s="77"/>
    </row>
    <row r="42839" spans="16:30" ht="4.5" customHeight="1" x14ac:dyDescent="0.2">
      <c r="P42839" s="75"/>
      <c r="Q42839" s="75"/>
      <c r="W42839" s="75"/>
      <c r="AD42839" s="77"/>
    </row>
    <row r="42840" spans="16:30" ht="4.5" customHeight="1" x14ac:dyDescent="0.2">
      <c r="P42840" s="75"/>
      <c r="Q42840" s="75"/>
      <c r="W42840" s="75"/>
      <c r="AD42840" s="77"/>
    </row>
    <row r="42841" spans="16:30" ht="4.5" customHeight="1" x14ac:dyDescent="0.2">
      <c r="P42841" s="75"/>
      <c r="Q42841" s="75"/>
      <c r="W42841" s="75"/>
      <c r="AD42841" s="77"/>
    </row>
    <row r="42842" spans="16:30" ht="4.5" customHeight="1" x14ac:dyDescent="0.2">
      <c r="P42842" s="75"/>
      <c r="Q42842" s="75"/>
      <c r="W42842" s="75"/>
      <c r="AD42842" s="77"/>
    </row>
    <row r="42843" spans="16:30" ht="4.5" customHeight="1" x14ac:dyDescent="0.2">
      <c r="P42843" s="75"/>
      <c r="Q42843" s="75"/>
      <c r="W42843" s="75"/>
      <c r="AD42843" s="77"/>
    </row>
    <row r="42844" spans="16:30" ht="4.5" customHeight="1" x14ac:dyDescent="0.2">
      <c r="P42844" s="75"/>
      <c r="Q42844" s="75"/>
      <c r="W42844" s="75"/>
      <c r="AD42844" s="77"/>
    </row>
    <row r="42845" spans="16:30" ht="4.5" customHeight="1" x14ac:dyDescent="0.2">
      <c r="P42845" s="75"/>
      <c r="Q42845" s="75"/>
      <c r="W42845" s="75"/>
      <c r="AD42845" s="77"/>
    </row>
    <row r="42846" spans="16:30" ht="4.5" customHeight="1" x14ac:dyDescent="0.2">
      <c r="P42846" s="75"/>
      <c r="Q42846" s="75"/>
      <c r="W42846" s="75"/>
      <c r="AD42846" s="77"/>
    </row>
    <row r="42847" spans="16:30" ht="4.5" customHeight="1" x14ac:dyDescent="0.2">
      <c r="P42847" s="75"/>
      <c r="Q42847" s="75"/>
      <c r="W42847" s="75"/>
      <c r="AD42847" s="77"/>
    </row>
    <row r="42848" spans="16:30" ht="4.5" customHeight="1" x14ac:dyDescent="0.2">
      <c r="P42848" s="75"/>
      <c r="Q42848" s="75"/>
      <c r="W42848" s="75"/>
      <c r="AD42848" s="77"/>
    </row>
    <row r="42849" spans="16:30" ht="4.5" customHeight="1" x14ac:dyDescent="0.2">
      <c r="P42849" s="75"/>
      <c r="Q42849" s="75"/>
      <c r="W42849" s="75"/>
      <c r="AD42849" s="77"/>
    </row>
    <row r="42850" spans="16:30" ht="4.5" customHeight="1" x14ac:dyDescent="0.2">
      <c r="P42850" s="75"/>
      <c r="Q42850" s="75"/>
      <c r="W42850" s="75"/>
      <c r="AD42850" s="77"/>
    </row>
    <row r="42851" spans="16:30" ht="4.5" customHeight="1" x14ac:dyDescent="0.2">
      <c r="P42851" s="75"/>
      <c r="Q42851" s="75"/>
      <c r="W42851" s="75"/>
      <c r="AD42851" s="77"/>
    </row>
    <row r="42852" spans="16:30" ht="4.5" customHeight="1" x14ac:dyDescent="0.2">
      <c r="P42852" s="75"/>
      <c r="Q42852" s="75"/>
      <c r="W42852" s="75"/>
      <c r="AD42852" s="77"/>
    </row>
    <row r="42853" spans="16:30" ht="4.5" customHeight="1" x14ac:dyDescent="0.2">
      <c r="P42853" s="75"/>
      <c r="Q42853" s="75"/>
      <c r="W42853" s="75"/>
      <c r="AD42853" s="77"/>
    </row>
    <row r="42854" spans="16:30" ht="4.5" customHeight="1" x14ac:dyDescent="0.2">
      <c r="P42854" s="75"/>
      <c r="Q42854" s="75"/>
      <c r="W42854" s="75"/>
      <c r="AD42854" s="77"/>
    </row>
    <row r="42855" spans="16:30" ht="4.5" customHeight="1" x14ac:dyDescent="0.2">
      <c r="P42855" s="75"/>
      <c r="Q42855" s="75"/>
      <c r="W42855" s="75"/>
      <c r="AD42855" s="77"/>
    </row>
    <row r="42856" spans="16:30" ht="4.5" customHeight="1" x14ac:dyDescent="0.2">
      <c r="P42856" s="75"/>
      <c r="Q42856" s="75"/>
      <c r="W42856" s="75"/>
      <c r="AD42856" s="77"/>
    </row>
    <row r="42857" spans="16:30" ht="4.5" customHeight="1" x14ac:dyDescent="0.2">
      <c r="P42857" s="75"/>
      <c r="Q42857" s="75"/>
      <c r="W42857" s="75"/>
      <c r="AD42857" s="77"/>
    </row>
    <row r="42858" spans="16:30" ht="4.5" customHeight="1" x14ac:dyDescent="0.2">
      <c r="P42858" s="75"/>
      <c r="Q42858" s="75"/>
      <c r="W42858" s="75"/>
      <c r="AD42858" s="77"/>
    </row>
    <row r="42859" spans="16:30" ht="4.5" customHeight="1" x14ac:dyDescent="0.2">
      <c r="P42859" s="75"/>
      <c r="Q42859" s="75"/>
      <c r="W42859" s="75"/>
      <c r="AD42859" s="77"/>
    </row>
    <row r="42860" spans="16:30" ht="4.5" customHeight="1" x14ac:dyDescent="0.2">
      <c r="P42860" s="75"/>
      <c r="Q42860" s="75"/>
      <c r="W42860" s="75"/>
      <c r="AD42860" s="77"/>
    </row>
    <row r="42861" spans="16:30" ht="4.5" customHeight="1" x14ac:dyDescent="0.2">
      <c r="P42861" s="75"/>
      <c r="Q42861" s="75"/>
      <c r="W42861" s="75"/>
      <c r="AD42861" s="77"/>
    </row>
    <row r="42862" spans="16:30" ht="4.5" customHeight="1" x14ac:dyDescent="0.2">
      <c r="P42862" s="75"/>
      <c r="Q42862" s="75"/>
      <c r="W42862" s="75"/>
      <c r="AD42862" s="77"/>
    </row>
    <row r="42863" spans="16:30" ht="4.5" customHeight="1" x14ac:dyDescent="0.2">
      <c r="P42863" s="75"/>
      <c r="Q42863" s="75"/>
      <c r="W42863" s="75"/>
      <c r="AD42863" s="77"/>
    </row>
    <row r="42864" spans="16:30" ht="4.5" customHeight="1" x14ac:dyDescent="0.2">
      <c r="P42864" s="75"/>
      <c r="Q42864" s="75"/>
      <c r="W42864" s="75"/>
      <c r="AD42864" s="77"/>
    </row>
    <row r="42865" spans="16:30" ht="4.5" customHeight="1" x14ac:dyDescent="0.2">
      <c r="P42865" s="75"/>
      <c r="Q42865" s="75"/>
      <c r="W42865" s="75"/>
      <c r="AD42865" s="77"/>
    </row>
    <row r="42866" spans="16:30" ht="4.5" customHeight="1" x14ac:dyDescent="0.2">
      <c r="P42866" s="75"/>
      <c r="Q42866" s="75"/>
      <c r="W42866" s="75"/>
      <c r="AD42866" s="77"/>
    </row>
    <row r="42867" spans="16:30" ht="4.5" customHeight="1" x14ac:dyDescent="0.2">
      <c r="P42867" s="75"/>
      <c r="Q42867" s="75"/>
      <c r="W42867" s="75"/>
      <c r="AD42867" s="77"/>
    </row>
    <row r="42868" spans="16:30" ht="4.5" customHeight="1" x14ac:dyDescent="0.2">
      <c r="P42868" s="75"/>
      <c r="Q42868" s="75"/>
      <c r="W42868" s="75"/>
      <c r="AD42868" s="77"/>
    </row>
    <row r="42869" spans="16:30" ht="4.5" customHeight="1" x14ac:dyDescent="0.2">
      <c r="P42869" s="75"/>
      <c r="Q42869" s="75"/>
      <c r="W42869" s="75"/>
      <c r="AD42869" s="77"/>
    </row>
    <row r="42870" spans="16:30" ht="4.5" customHeight="1" x14ac:dyDescent="0.2">
      <c r="P42870" s="75"/>
      <c r="Q42870" s="75"/>
      <c r="W42870" s="75"/>
      <c r="AD42870" s="77"/>
    </row>
    <row r="42871" spans="16:30" ht="4.5" customHeight="1" x14ac:dyDescent="0.2">
      <c r="P42871" s="75"/>
      <c r="Q42871" s="75"/>
      <c r="W42871" s="75"/>
      <c r="AD42871" s="77"/>
    </row>
    <row r="42872" spans="16:30" ht="4.5" customHeight="1" x14ac:dyDescent="0.2">
      <c r="P42872" s="75"/>
      <c r="Q42872" s="75"/>
      <c r="W42872" s="75"/>
      <c r="AD42872" s="77"/>
    </row>
    <row r="42873" spans="16:30" ht="4.5" customHeight="1" x14ac:dyDescent="0.2">
      <c r="P42873" s="75"/>
      <c r="Q42873" s="75"/>
      <c r="W42873" s="75"/>
      <c r="AD42873" s="77"/>
    </row>
    <row r="42874" spans="16:30" ht="4.5" customHeight="1" x14ac:dyDescent="0.2">
      <c r="P42874" s="75"/>
      <c r="Q42874" s="75"/>
      <c r="W42874" s="75"/>
      <c r="AD42874" s="77"/>
    </row>
    <row r="42875" spans="16:30" ht="4.5" customHeight="1" x14ac:dyDescent="0.2">
      <c r="P42875" s="75"/>
      <c r="Q42875" s="75"/>
      <c r="W42875" s="75"/>
      <c r="AD42875" s="77"/>
    </row>
    <row r="42876" spans="16:30" ht="4.5" customHeight="1" x14ac:dyDescent="0.2">
      <c r="P42876" s="75"/>
      <c r="Q42876" s="75"/>
      <c r="W42876" s="75"/>
      <c r="AD42876" s="77"/>
    </row>
    <row r="42877" spans="16:30" ht="4.5" customHeight="1" x14ac:dyDescent="0.2">
      <c r="P42877" s="75"/>
      <c r="Q42877" s="75"/>
      <c r="W42877" s="75"/>
      <c r="AD42877" s="77"/>
    </row>
    <row r="42878" spans="16:30" ht="4.5" customHeight="1" x14ac:dyDescent="0.2">
      <c r="P42878" s="75"/>
      <c r="Q42878" s="75"/>
      <c r="W42878" s="75"/>
      <c r="AD42878" s="77"/>
    </row>
    <row r="42879" spans="16:30" ht="4.5" customHeight="1" x14ac:dyDescent="0.2">
      <c r="P42879" s="75"/>
      <c r="Q42879" s="75"/>
      <c r="W42879" s="75"/>
      <c r="AD42879" s="77"/>
    </row>
    <row r="42880" spans="16:30" ht="4.5" customHeight="1" x14ac:dyDescent="0.2">
      <c r="P42880" s="75"/>
      <c r="Q42880" s="75"/>
      <c r="W42880" s="75"/>
      <c r="AD42880" s="77"/>
    </row>
    <row r="42881" spans="16:30" ht="4.5" customHeight="1" x14ac:dyDescent="0.2">
      <c r="P42881" s="75"/>
      <c r="Q42881" s="75"/>
      <c r="W42881" s="75"/>
      <c r="AD42881" s="77"/>
    </row>
    <row r="42882" spans="16:30" ht="4.5" customHeight="1" x14ac:dyDescent="0.2">
      <c r="P42882" s="75"/>
      <c r="Q42882" s="75"/>
      <c r="W42882" s="75"/>
      <c r="AD42882" s="77"/>
    </row>
    <row r="42883" spans="16:30" ht="4.5" customHeight="1" x14ac:dyDescent="0.2">
      <c r="P42883" s="75"/>
      <c r="Q42883" s="75"/>
      <c r="W42883" s="75"/>
      <c r="AD42883" s="77"/>
    </row>
    <row r="42884" spans="16:30" ht="4.5" customHeight="1" x14ac:dyDescent="0.2">
      <c r="P42884" s="75"/>
      <c r="Q42884" s="75"/>
      <c r="W42884" s="75"/>
      <c r="AD42884" s="77"/>
    </row>
    <row r="42885" spans="16:30" ht="4.5" customHeight="1" x14ac:dyDescent="0.2">
      <c r="P42885" s="75"/>
      <c r="Q42885" s="75"/>
      <c r="W42885" s="75"/>
      <c r="AD42885" s="77"/>
    </row>
    <row r="42886" spans="16:30" ht="4.5" customHeight="1" x14ac:dyDescent="0.2">
      <c r="P42886" s="75"/>
      <c r="Q42886" s="75"/>
      <c r="W42886" s="75"/>
      <c r="AD42886" s="77"/>
    </row>
    <row r="42887" spans="16:30" ht="4.5" customHeight="1" x14ac:dyDescent="0.2">
      <c r="P42887" s="75"/>
      <c r="Q42887" s="75"/>
      <c r="W42887" s="75"/>
      <c r="AD42887" s="77"/>
    </row>
    <row r="42888" spans="16:30" ht="4.5" customHeight="1" x14ac:dyDescent="0.2">
      <c r="P42888" s="75"/>
      <c r="Q42888" s="75"/>
      <c r="W42888" s="75"/>
      <c r="AD42888" s="77"/>
    </row>
    <row r="42889" spans="16:30" ht="4.5" customHeight="1" x14ac:dyDescent="0.2">
      <c r="P42889" s="75"/>
      <c r="Q42889" s="75"/>
      <c r="W42889" s="75"/>
      <c r="AD42889" s="77"/>
    </row>
    <row r="42890" spans="16:30" ht="4.5" customHeight="1" x14ac:dyDescent="0.2">
      <c r="P42890" s="75"/>
      <c r="Q42890" s="75"/>
      <c r="W42890" s="75"/>
      <c r="AD42890" s="77"/>
    </row>
    <row r="42891" spans="16:30" ht="4.5" customHeight="1" x14ac:dyDescent="0.2">
      <c r="P42891" s="75"/>
      <c r="Q42891" s="75"/>
      <c r="W42891" s="75"/>
      <c r="AD42891" s="77"/>
    </row>
    <row r="42892" spans="16:30" ht="4.5" customHeight="1" x14ac:dyDescent="0.2">
      <c r="P42892" s="75"/>
      <c r="Q42892" s="75"/>
      <c r="W42892" s="75"/>
      <c r="AD42892" s="77"/>
    </row>
    <row r="42893" spans="16:30" ht="4.5" customHeight="1" x14ac:dyDescent="0.2">
      <c r="P42893" s="75"/>
      <c r="Q42893" s="75"/>
      <c r="W42893" s="75"/>
      <c r="AD42893" s="77"/>
    </row>
    <row r="42894" spans="16:30" ht="4.5" customHeight="1" x14ac:dyDescent="0.2">
      <c r="P42894" s="75"/>
      <c r="Q42894" s="75"/>
      <c r="W42894" s="75"/>
      <c r="AD42894" s="77"/>
    </row>
    <row r="42895" spans="16:30" ht="4.5" customHeight="1" x14ac:dyDescent="0.2">
      <c r="P42895" s="75"/>
      <c r="Q42895" s="75"/>
      <c r="W42895" s="75"/>
      <c r="AD42895" s="77"/>
    </row>
    <row r="42896" spans="16:30" ht="4.5" customHeight="1" x14ac:dyDescent="0.2">
      <c r="P42896" s="75"/>
      <c r="Q42896" s="75"/>
      <c r="W42896" s="75"/>
      <c r="AD42896" s="77"/>
    </row>
    <row r="42897" spans="16:30" ht="4.5" customHeight="1" x14ac:dyDescent="0.2">
      <c r="P42897" s="75"/>
      <c r="Q42897" s="75"/>
      <c r="W42897" s="75"/>
      <c r="AD42897" s="77"/>
    </row>
    <row r="42898" spans="16:30" ht="4.5" customHeight="1" x14ac:dyDescent="0.2">
      <c r="P42898" s="75"/>
      <c r="Q42898" s="75"/>
      <c r="W42898" s="75"/>
      <c r="AD42898" s="77"/>
    </row>
    <row r="42899" spans="16:30" ht="4.5" customHeight="1" x14ac:dyDescent="0.2">
      <c r="P42899" s="75"/>
      <c r="Q42899" s="75"/>
      <c r="W42899" s="75"/>
      <c r="AD42899" s="77"/>
    </row>
    <row r="42900" spans="16:30" ht="4.5" customHeight="1" x14ac:dyDescent="0.2">
      <c r="P42900" s="75"/>
      <c r="Q42900" s="75"/>
      <c r="W42900" s="75"/>
      <c r="AD42900" s="77"/>
    </row>
    <row r="42901" spans="16:30" ht="4.5" customHeight="1" x14ac:dyDescent="0.2">
      <c r="P42901" s="75"/>
      <c r="Q42901" s="75"/>
      <c r="W42901" s="75"/>
      <c r="AD42901" s="77"/>
    </row>
    <row r="42902" spans="16:30" ht="4.5" customHeight="1" x14ac:dyDescent="0.2">
      <c r="P42902" s="75"/>
      <c r="Q42902" s="75"/>
      <c r="W42902" s="75"/>
      <c r="AD42902" s="77"/>
    </row>
    <row r="42903" spans="16:30" ht="4.5" customHeight="1" x14ac:dyDescent="0.2">
      <c r="P42903" s="75"/>
      <c r="Q42903" s="75"/>
      <c r="W42903" s="75"/>
      <c r="AD42903" s="77"/>
    </row>
    <row r="42904" spans="16:30" ht="4.5" customHeight="1" x14ac:dyDescent="0.2">
      <c r="P42904" s="75"/>
      <c r="Q42904" s="75"/>
      <c r="W42904" s="75"/>
      <c r="AD42904" s="77"/>
    </row>
    <row r="42905" spans="16:30" ht="4.5" customHeight="1" x14ac:dyDescent="0.2">
      <c r="P42905" s="75"/>
      <c r="Q42905" s="75"/>
      <c r="W42905" s="75"/>
      <c r="AD42905" s="77"/>
    </row>
    <row r="42906" spans="16:30" ht="4.5" customHeight="1" x14ac:dyDescent="0.2">
      <c r="P42906" s="75"/>
      <c r="Q42906" s="75"/>
      <c r="W42906" s="75"/>
      <c r="AD42906" s="77"/>
    </row>
    <row r="42907" spans="16:30" ht="4.5" customHeight="1" x14ac:dyDescent="0.2">
      <c r="P42907" s="75"/>
      <c r="Q42907" s="75"/>
      <c r="W42907" s="75"/>
      <c r="AD42907" s="77"/>
    </row>
    <row r="42908" spans="16:30" ht="4.5" customHeight="1" x14ac:dyDescent="0.2">
      <c r="P42908" s="75"/>
      <c r="Q42908" s="75"/>
      <c r="W42908" s="75"/>
      <c r="AD42908" s="77"/>
    </row>
    <row r="42909" spans="16:30" ht="4.5" customHeight="1" x14ac:dyDescent="0.2">
      <c r="P42909" s="75"/>
      <c r="Q42909" s="75"/>
      <c r="W42909" s="75"/>
      <c r="AD42909" s="77"/>
    </row>
    <row r="42910" spans="16:30" ht="4.5" customHeight="1" x14ac:dyDescent="0.2">
      <c r="P42910" s="75"/>
      <c r="Q42910" s="75"/>
      <c r="W42910" s="75"/>
      <c r="AD42910" s="77"/>
    </row>
    <row r="42911" spans="16:30" ht="4.5" customHeight="1" x14ac:dyDescent="0.2">
      <c r="P42911" s="75"/>
      <c r="Q42911" s="75"/>
      <c r="W42911" s="75"/>
      <c r="AD42911" s="77"/>
    </row>
    <row r="42912" spans="16:30" ht="4.5" customHeight="1" x14ac:dyDescent="0.2">
      <c r="P42912" s="75"/>
      <c r="Q42912" s="75"/>
      <c r="W42912" s="75"/>
      <c r="AD42912" s="77"/>
    </row>
    <row r="42913" spans="16:30" ht="4.5" customHeight="1" x14ac:dyDescent="0.2">
      <c r="P42913" s="75"/>
      <c r="Q42913" s="75"/>
      <c r="W42913" s="75"/>
      <c r="AD42913" s="77"/>
    </row>
    <row r="42914" spans="16:30" ht="4.5" customHeight="1" x14ac:dyDescent="0.2">
      <c r="P42914" s="75"/>
      <c r="Q42914" s="75"/>
      <c r="W42914" s="75"/>
      <c r="AD42914" s="77"/>
    </row>
    <row r="42915" spans="16:30" ht="4.5" customHeight="1" x14ac:dyDescent="0.2">
      <c r="P42915" s="75"/>
      <c r="Q42915" s="75"/>
      <c r="W42915" s="75"/>
      <c r="AD42915" s="77"/>
    </row>
    <row r="42916" spans="16:30" ht="4.5" customHeight="1" x14ac:dyDescent="0.2">
      <c r="P42916" s="75"/>
      <c r="Q42916" s="75"/>
      <c r="W42916" s="75"/>
      <c r="AD42916" s="77"/>
    </row>
    <row r="42917" spans="16:30" ht="4.5" customHeight="1" x14ac:dyDescent="0.2">
      <c r="P42917" s="75"/>
      <c r="Q42917" s="75"/>
      <c r="W42917" s="75"/>
      <c r="AD42917" s="77"/>
    </row>
    <row r="42918" spans="16:30" ht="4.5" customHeight="1" x14ac:dyDescent="0.2">
      <c r="P42918" s="75"/>
      <c r="Q42918" s="75"/>
      <c r="W42918" s="75"/>
      <c r="AD42918" s="77"/>
    </row>
    <row r="42919" spans="16:30" ht="4.5" customHeight="1" x14ac:dyDescent="0.2">
      <c r="P42919" s="75"/>
      <c r="Q42919" s="75"/>
      <c r="W42919" s="75"/>
      <c r="AD42919" s="77"/>
    </row>
    <row r="42920" spans="16:30" ht="4.5" customHeight="1" x14ac:dyDescent="0.2">
      <c r="P42920" s="75"/>
      <c r="Q42920" s="75"/>
      <c r="W42920" s="75"/>
      <c r="AD42920" s="77"/>
    </row>
    <row r="42921" spans="16:30" ht="4.5" customHeight="1" x14ac:dyDescent="0.2">
      <c r="P42921" s="75"/>
      <c r="Q42921" s="75"/>
      <c r="W42921" s="75"/>
      <c r="AD42921" s="77"/>
    </row>
    <row r="42922" spans="16:30" ht="4.5" customHeight="1" x14ac:dyDescent="0.2">
      <c r="P42922" s="75"/>
      <c r="Q42922" s="75"/>
      <c r="W42922" s="75"/>
      <c r="AD42922" s="77"/>
    </row>
    <row r="42923" spans="16:30" ht="4.5" customHeight="1" x14ac:dyDescent="0.2">
      <c r="P42923" s="75"/>
      <c r="Q42923" s="75"/>
      <c r="W42923" s="75"/>
      <c r="AD42923" s="77"/>
    </row>
    <row r="42924" spans="16:30" ht="4.5" customHeight="1" x14ac:dyDescent="0.2">
      <c r="P42924" s="75"/>
      <c r="Q42924" s="75"/>
      <c r="W42924" s="75"/>
      <c r="AD42924" s="77"/>
    </row>
    <row r="42925" spans="16:30" ht="4.5" customHeight="1" x14ac:dyDescent="0.2">
      <c r="P42925" s="75"/>
      <c r="Q42925" s="75"/>
      <c r="W42925" s="75"/>
      <c r="AD42925" s="77"/>
    </row>
    <row r="42926" spans="16:30" ht="4.5" customHeight="1" x14ac:dyDescent="0.2">
      <c r="P42926" s="75"/>
      <c r="Q42926" s="75"/>
      <c r="W42926" s="75"/>
      <c r="AD42926" s="77"/>
    </row>
    <row r="42927" spans="16:30" ht="4.5" customHeight="1" x14ac:dyDescent="0.2">
      <c r="P42927" s="75"/>
      <c r="Q42927" s="75"/>
      <c r="W42927" s="75"/>
      <c r="AD42927" s="77"/>
    </row>
    <row r="42928" spans="16:30" ht="4.5" customHeight="1" x14ac:dyDescent="0.2">
      <c r="P42928" s="75"/>
      <c r="Q42928" s="75"/>
      <c r="W42928" s="75"/>
      <c r="AD42928" s="77"/>
    </row>
    <row r="42929" spans="16:30" ht="4.5" customHeight="1" x14ac:dyDescent="0.2">
      <c r="P42929" s="75"/>
      <c r="Q42929" s="75"/>
      <c r="W42929" s="75"/>
      <c r="AD42929" s="77"/>
    </row>
    <row r="42930" spans="16:30" ht="4.5" customHeight="1" x14ac:dyDescent="0.2">
      <c r="P42930" s="75"/>
      <c r="Q42930" s="75"/>
      <c r="W42930" s="75"/>
      <c r="AD42930" s="77"/>
    </row>
    <row r="42931" spans="16:30" ht="4.5" customHeight="1" x14ac:dyDescent="0.2">
      <c r="P42931" s="75"/>
      <c r="Q42931" s="75"/>
      <c r="W42931" s="75"/>
      <c r="AD42931" s="77"/>
    </row>
    <row r="42932" spans="16:30" ht="4.5" customHeight="1" x14ac:dyDescent="0.2">
      <c r="P42932" s="75"/>
      <c r="Q42932" s="75"/>
      <c r="W42932" s="75"/>
      <c r="AD42932" s="77"/>
    </row>
    <row r="42933" spans="16:30" ht="4.5" customHeight="1" x14ac:dyDescent="0.2">
      <c r="P42933" s="75"/>
      <c r="Q42933" s="75"/>
      <c r="W42933" s="75"/>
      <c r="AD42933" s="77"/>
    </row>
    <row r="42934" spans="16:30" ht="4.5" customHeight="1" x14ac:dyDescent="0.2">
      <c r="P42934" s="75"/>
      <c r="Q42934" s="75"/>
      <c r="W42934" s="75"/>
      <c r="AD42934" s="77"/>
    </row>
    <row r="42935" spans="16:30" ht="4.5" customHeight="1" x14ac:dyDescent="0.2">
      <c r="P42935" s="75"/>
      <c r="Q42935" s="75"/>
      <c r="W42935" s="75"/>
      <c r="AD42935" s="77"/>
    </row>
    <row r="42936" spans="16:30" ht="4.5" customHeight="1" x14ac:dyDescent="0.2">
      <c r="P42936" s="75"/>
      <c r="Q42936" s="75"/>
      <c r="W42936" s="75"/>
      <c r="AD42936" s="77"/>
    </row>
    <row r="42937" spans="16:30" ht="4.5" customHeight="1" x14ac:dyDescent="0.2">
      <c r="P42937" s="75"/>
      <c r="Q42937" s="75"/>
      <c r="W42937" s="75"/>
      <c r="AD42937" s="77"/>
    </row>
    <row r="42938" spans="16:30" ht="4.5" customHeight="1" x14ac:dyDescent="0.2">
      <c r="P42938" s="75"/>
      <c r="Q42938" s="75"/>
      <c r="W42938" s="75"/>
      <c r="AD42938" s="77"/>
    </row>
    <row r="42939" spans="16:30" ht="4.5" customHeight="1" x14ac:dyDescent="0.2">
      <c r="P42939" s="75"/>
      <c r="Q42939" s="75"/>
      <c r="W42939" s="75"/>
      <c r="AD42939" s="77"/>
    </row>
    <row r="42940" spans="16:30" ht="4.5" customHeight="1" x14ac:dyDescent="0.2">
      <c r="P42940" s="75"/>
      <c r="Q42940" s="75"/>
      <c r="W42940" s="75"/>
      <c r="AD42940" s="77"/>
    </row>
    <row r="42941" spans="16:30" ht="4.5" customHeight="1" x14ac:dyDescent="0.2">
      <c r="P42941" s="75"/>
      <c r="Q42941" s="75"/>
      <c r="W42941" s="75"/>
      <c r="AD42941" s="77"/>
    </row>
    <row r="42942" spans="16:30" ht="4.5" customHeight="1" x14ac:dyDescent="0.2">
      <c r="P42942" s="75"/>
      <c r="Q42942" s="75"/>
      <c r="W42942" s="75"/>
      <c r="AD42942" s="77"/>
    </row>
    <row r="42943" spans="16:30" ht="4.5" customHeight="1" x14ac:dyDescent="0.2">
      <c r="P42943" s="75"/>
      <c r="Q42943" s="75"/>
      <c r="W42943" s="75"/>
      <c r="AD42943" s="77"/>
    </row>
    <row r="42944" spans="16:30" ht="4.5" customHeight="1" x14ac:dyDescent="0.2">
      <c r="P42944" s="75"/>
      <c r="Q42944" s="75"/>
      <c r="W42944" s="75"/>
      <c r="AD42944" s="77"/>
    </row>
    <row r="42945" spans="16:30" ht="4.5" customHeight="1" x14ac:dyDescent="0.2">
      <c r="P42945" s="75"/>
      <c r="Q42945" s="75"/>
      <c r="W42945" s="75"/>
      <c r="AD42945" s="77"/>
    </row>
    <row r="42946" spans="16:30" ht="4.5" customHeight="1" x14ac:dyDescent="0.2">
      <c r="P42946" s="75"/>
      <c r="Q42946" s="75"/>
      <c r="W42946" s="75"/>
      <c r="AD42946" s="77"/>
    </row>
    <row r="42947" spans="16:30" ht="4.5" customHeight="1" x14ac:dyDescent="0.2">
      <c r="P42947" s="75"/>
      <c r="Q42947" s="75"/>
      <c r="W42947" s="75"/>
      <c r="AD42947" s="77"/>
    </row>
    <row r="42948" spans="16:30" ht="4.5" customHeight="1" x14ac:dyDescent="0.2">
      <c r="P42948" s="75"/>
      <c r="Q42948" s="75"/>
      <c r="W42948" s="75"/>
      <c r="AD42948" s="77"/>
    </row>
    <row r="42949" spans="16:30" ht="4.5" customHeight="1" x14ac:dyDescent="0.2">
      <c r="P42949" s="75"/>
      <c r="Q42949" s="75"/>
      <c r="W42949" s="75"/>
      <c r="AD42949" s="77"/>
    </row>
    <row r="42950" spans="16:30" ht="4.5" customHeight="1" x14ac:dyDescent="0.2">
      <c r="P42950" s="75"/>
      <c r="Q42950" s="75"/>
      <c r="W42950" s="75"/>
      <c r="AD42950" s="77"/>
    </row>
    <row r="42951" spans="16:30" ht="4.5" customHeight="1" x14ac:dyDescent="0.2">
      <c r="P42951" s="75"/>
      <c r="Q42951" s="75"/>
      <c r="W42951" s="75"/>
      <c r="AD42951" s="77"/>
    </row>
    <row r="42952" spans="16:30" ht="4.5" customHeight="1" x14ac:dyDescent="0.2">
      <c r="P42952" s="75"/>
      <c r="Q42952" s="75"/>
      <c r="W42952" s="75"/>
      <c r="AD42952" s="77"/>
    </row>
    <row r="42953" spans="16:30" ht="4.5" customHeight="1" x14ac:dyDescent="0.2">
      <c r="P42953" s="75"/>
      <c r="Q42953" s="75"/>
      <c r="W42953" s="75"/>
      <c r="AD42953" s="77"/>
    </row>
    <row r="42954" spans="16:30" ht="4.5" customHeight="1" x14ac:dyDescent="0.2">
      <c r="P42954" s="75"/>
      <c r="Q42954" s="75"/>
      <c r="W42954" s="75"/>
      <c r="AD42954" s="77"/>
    </row>
    <row r="42955" spans="16:30" ht="4.5" customHeight="1" x14ac:dyDescent="0.2">
      <c r="P42955" s="75"/>
      <c r="Q42955" s="75"/>
      <c r="W42955" s="75"/>
      <c r="AD42955" s="77"/>
    </row>
    <row r="42956" spans="16:30" ht="4.5" customHeight="1" x14ac:dyDescent="0.2">
      <c r="P42956" s="75"/>
      <c r="Q42956" s="75"/>
      <c r="W42956" s="75"/>
      <c r="AD42956" s="77"/>
    </row>
    <row r="42957" spans="16:30" ht="4.5" customHeight="1" x14ac:dyDescent="0.2">
      <c r="P42957" s="75"/>
      <c r="Q42957" s="75"/>
      <c r="W42957" s="75"/>
      <c r="AD42957" s="77"/>
    </row>
    <row r="42958" spans="16:30" ht="4.5" customHeight="1" x14ac:dyDescent="0.2">
      <c r="P42958" s="75"/>
      <c r="Q42958" s="75"/>
      <c r="W42958" s="75"/>
      <c r="AD42958" s="77"/>
    </row>
    <row r="42959" spans="16:30" ht="4.5" customHeight="1" x14ac:dyDescent="0.2">
      <c r="P42959" s="75"/>
      <c r="Q42959" s="75"/>
      <c r="W42959" s="75"/>
      <c r="AD42959" s="77"/>
    </row>
    <row r="42960" spans="16:30" ht="4.5" customHeight="1" x14ac:dyDescent="0.2">
      <c r="P42960" s="75"/>
      <c r="Q42960" s="75"/>
      <c r="W42960" s="75"/>
      <c r="AD42960" s="77"/>
    </row>
    <row r="42961" spans="16:30" ht="4.5" customHeight="1" x14ac:dyDescent="0.2">
      <c r="P42961" s="75"/>
      <c r="Q42961" s="75"/>
      <c r="W42961" s="75"/>
      <c r="AD42961" s="77"/>
    </row>
    <row r="42962" spans="16:30" ht="4.5" customHeight="1" x14ac:dyDescent="0.2">
      <c r="P42962" s="75"/>
      <c r="Q42962" s="75"/>
      <c r="W42962" s="75"/>
      <c r="AD42962" s="77"/>
    </row>
    <row r="42963" spans="16:30" ht="4.5" customHeight="1" x14ac:dyDescent="0.2">
      <c r="P42963" s="75"/>
      <c r="Q42963" s="75"/>
      <c r="W42963" s="75"/>
      <c r="AD42963" s="77"/>
    </row>
    <row r="42964" spans="16:30" ht="4.5" customHeight="1" x14ac:dyDescent="0.2">
      <c r="P42964" s="75"/>
      <c r="Q42964" s="75"/>
      <c r="W42964" s="75"/>
      <c r="AD42964" s="77"/>
    </row>
    <row r="42965" spans="16:30" ht="4.5" customHeight="1" x14ac:dyDescent="0.2">
      <c r="P42965" s="75"/>
      <c r="Q42965" s="75"/>
      <c r="W42965" s="75"/>
      <c r="AD42965" s="77"/>
    </row>
    <row r="42966" spans="16:30" ht="4.5" customHeight="1" x14ac:dyDescent="0.2">
      <c r="P42966" s="75"/>
      <c r="Q42966" s="75"/>
      <c r="W42966" s="75"/>
      <c r="AD42966" s="77"/>
    </row>
    <row r="42967" spans="16:30" ht="4.5" customHeight="1" x14ac:dyDescent="0.2">
      <c r="P42967" s="75"/>
      <c r="Q42967" s="75"/>
      <c r="W42967" s="75"/>
      <c r="AD42967" s="77"/>
    </row>
    <row r="42968" spans="16:30" ht="4.5" customHeight="1" x14ac:dyDescent="0.2">
      <c r="P42968" s="75"/>
      <c r="Q42968" s="75"/>
      <c r="W42968" s="75"/>
      <c r="AD42968" s="77"/>
    </row>
    <row r="42969" spans="16:30" ht="4.5" customHeight="1" x14ac:dyDescent="0.2">
      <c r="P42969" s="75"/>
      <c r="Q42969" s="75"/>
      <c r="W42969" s="75"/>
      <c r="AD42969" s="77"/>
    </row>
    <row r="42970" spans="16:30" ht="4.5" customHeight="1" x14ac:dyDescent="0.2">
      <c r="P42970" s="75"/>
      <c r="Q42970" s="75"/>
      <c r="W42970" s="75"/>
      <c r="AD42970" s="77"/>
    </row>
    <row r="42971" spans="16:30" ht="4.5" customHeight="1" x14ac:dyDescent="0.2">
      <c r="P42971" s="75"/>
      <c r="Q42971" s="75"/>
      <c r="W42971" s="75"/>
      <c r="AD42971" s="77"/>
    </row>
    <row r="42972" spans="16:30" ht="4.5" customHeight="1" x14ac:dyDescent="0.2">
      <c r="P42972" s="75"/>
      <c r="Q42972" s="75"/>
      <c r="W42972" s="75"/>
      <c r="AD42972" s="77"/>
    </row>
    <row r="42973" spans="16:30" ht="4.5" customHeight="1" x14ac:dyDescent="0.2">
      <c r="P42973" s="75"/>
      <c r="Q42973" s="75"/>
      <c r="W42973" s="75"/>
      <c r="AD42973" s="77"/>
    </row>
    <row r="42974" spans="16:30" ht="4.5" customHeight="1" x14ac:dyDescent="0.2">
      <c r="P42974" s="75"/>
      <c r="Q42974" s="75"/>
      <c r="W42974" s="75"/>
      <c r="AD42974" s="77"/>
    </row>
    <row r="42975" spans="16:30" ht="4.5" customHeight="1" x14ac:dyDescent="0.2">
      <c r="P42975" s="75"/>
      <c r="Q42975" s="75"/>
      <c r="W42975" s="75"/>
      <c r="AD42975" s="77"/>
    </row>
    <row r="42976" spans="16:30" ht="4.5" customHeight="1" x14ac:dyDescent="0.2">
      <c r="P42976" s="75"/>
      <c r="Q42976" s="75"/>
      <c r="W42976" s="75"/>
      <c r="AD42976" s="77"/>
    </row>
    <row r="42977" spans="16:30" ht="4.5" customHeight="1" x14ac:dyDescent="0.2">
      <c r="P42977" s="75"/>
      <c r="Q42977" s="75"/>
      <c r="W42977" s="75"/>
      <c r="AD42977" s="77"/>
    </row>
    <row r="42978" spans="16:30" ht="4.5" customHeight="1" x14ac:dyDescent="0.2">
      <c r="P42978" s="75"/>
      <c r="Q42978" s="75"/>
      <c r="W42978" s="75"/>
      <c r="AD42978" s="77"/>
    </row>
    <row r="42979" spans="16:30" ht="4.5" customHeight="1" x14ac:dyDescent="0.2">
      <c r="P42979" s="75"/>
      <c r="Q42979" s="75"/>
      <c r="W42979" s="75"/>
      <c r="AD42979" s="77"/>
    </row>
    <row r="42980" spans="16:30" ht="4.5" customHeight="1" x14ac:dyDescent="0.2">
      <c r="P42980" s="75"/>
      <c r="Q42980" s="75"/>
      <c r="W42980" s="75"/>
      <c r="AD42980" s="77"/>
    </row>
    <row r="42981" spans="16:30" ht="4.5" customHeight="1" x14ac:dyDescent="0.2">
      <c r="P42981" s="75"/>
      <c r="Q42981" s="75"/>
      <c r="W42981" s="75"/>
      <c r="AD42981" s="77"/>
    </row>
    <row r="42982" spans="16:30" ht="4.5" customHeight="1" x14ac:dyDescent="0.2">
      <c r="P42982" s="75"/>
      <c r="Q42982" s="75"/>
      <c r="W42982" s="75"/>
      <c r="AD42982" s="77"/>
    </row>
    <row r="42983" spans="16:30" ht="4.5" customHeight="1" x14ac:dyDescent="0.2">
      <c r="P42983" s="75"/>
      <c r="Q42983" s="75"/>
      <c r="W42983" s="75"/>
      <c r="AD42983" s="77"/>
    </row>
    <row r="42984" spans="16:30" ht="4.5" customHeight="1" x14ac:dyDescent="0.2">
      <c r="P42984" s="75"/>
      <c r="Q42984" s="75"/>
      <c r="W42984" s="75"/>
      <c r="AD42984" s="77"/>
    </row>
    <row r="42985" spans="16:30" ht="4.5" customHeight="1" x14ac:dyDescent="0.2">
      <c r="P42985" s="75"/>
      <c r="Q42985" s="75"/>
      <c r="W42985" s="75"/>
      <c r="AD42985" s="77"/>
    </row>
    <row r="42986" spans="16:30" ht="4.5" customHeight="1" x14ac:dyDescent="0.2">
      <c r="P42986" s="75"/>
      <c r="Q42986" s="75"/>
      <c r="W42986" s="75"/>
      <c r="AD42986" s="77"/>
    </row>
    <row r="42987" spans="16:30" ht="4.5" customHeight="1" x14ac:dyDescent="0.2">
      <c r="P42987" s="75"/>
      <c r="Q42987" s="75"/>
      <c r="W42987" s="75"/>
      <c r="AD42987" s="77"/>
    </row>
    <row r="42988" spans="16:30" ht="4.5" customHeight="1" x14ac:dyDescent="0.2">
      <c r="P42988" s="75"/>
      <c r="Q42988" s="75"/>
      <c r="W42988" s="75"/>
      <c r="AD42988" s="77"/>
    </row>
    <row r="42989" spans="16:30" ht="4.5" customHeight="1" x14ac:dyDescent="0.2">
      <c r="P42989" s="75"/>
      <c r="Q42989" s="75"/>
      <c r="W42989" s="75"/>
      <c r="AD42989" s="77"/>
    </row>
    <row r="42990" spans="16:30" ht="4.5" customHeight="1" x14ac:dyDescent="0.2">
      <c r="P42990" s="75"/>
      <c r="Q42990" s="75"/>
      <c r="W42990" s="75"/>
      <c r="AD42990" s="77"/>
    </row>
    <row r="42991" spans="16:30" ht="4.5" customHeight="1" x14ac:dyDescent="0.2">
      <c r="P42991" s="75"/>
      <c r="Q42991" s="75"/>
      <c r="W42991" s="75"/>
      <c r="AD42991" s="77"/>
    </row>
    <row r="42992" spans="16:30" ht="4.5" customHeight="1" x14ac:dyDescent="0.2">
      <c r="P42992" s="75"/>
      <c r="Q42992" s="75"/>
      <c r="W42992" s="75"/>
      <c r="AD42992" s="77"/>
    </row>
    <row r="42993" spans="16:30" ht="4.5" customHeight="1" x14ac:dyDescent="0.2">
      <c r="P42993" s="75"/>
      <c r="Q42993" s="75"/>
      <c r="W42993" s="75"/>
      <c r="AD42993" s="77"/>
    </row>
    <row r="42994" spans="16:30" ht="4.5" customHeight="1" x14ac:dyDescent="0.2">
      <c r="P42994" s="75"/>
      <c r="Q42994" s="75"/>
      <c r="W42994" s="75"/>
      <c r="AD42994" s="77"/>
    </row>
    <row r="42995" spans="16:30" ht="4.5" customHeight="1" x14ac:dyDescent="0.2">
      <c r="P42995" s="75"/>
      <c r="Q42995" s="75"/>
      <c r="W42995" s="75"/>
      <c r="AD42995" s="77"/>
    </row>
    <row r="42996" spans="16:30" ht="4.5" customHeight="1" x14ac:dyDescent="0.2">
      <c r="P42996" s="75"/>
      <c r="Q42996" s="75"/>
      <c r="W42996" s="75"/>
      <c r="AD42996" s="77"/>
    </row>
    <row r="42997" spans="16:30" ht="4.5" customHeight="1" x14ac:dyDescent="0.2">
      <c r="P42997" s="75"/>
      <c r="Q42997" s="75"/>
      <c r="W42997" s="75"/>
      <c r="AD42997" s="77"/>
    </row>
    <row r="42998" spans="16:30" ht="4.5" customHeight="1" x14ac:dyDescent="0.2">
      <c r="P42998" s="75"/>
      <c r="Q42998" s="75"/>
      <c r="W42998" s="75"/>
      <c r="AD42998" s="77"/>
    </row>
    <row r="42999" spans="16:30" ht="4.5" customHeight="1" x14ac:dyDescent="0.2">
      <c r="P42999" s="75"/>
      <c r="Q42999" s="75"/>
      <c r="W42999" s="75"/>
      <c r="AD42999" s="77"/>
    </row>
    <row r="43000" spans="16:30" ht="4.5" customHeight="1" x14ac:dyDescent="0.2">
      <c r="P43000" s="75"/>
      <c r="Q43000" s="75"/>
      <c r="W43000" s="75"/>
      <c r="AD43000" s="77"/>
    </row>
    <row r="43001" spans="16:30" ht="4.5" customHeight="1" x14ac:dyDescent="0.2">
      <c r="P43001" s="75"/>
      <c r="Q43001" s="75"/>
      <c r="W43001" s="75"/>
      <c r="AD43001" s="77"/>
    </row>
    <row r="43002" spans="16:30" ht="4.5" customHeight="1" x14ac:dyDescent="0.2">
      <c r="P43002" s="75"/>
      <c r="Q43002" s="75"/>
      <c r="W43002" s="75"/>
      <c r="AD43002" s="77"/>
    </row>
    <row r="43003" spans="16:30" ht="4.5" customHeight="1" x14ac:dyDescent="0.2">
      <c r="P43003" s="75"/>
      <c r="Q43003" s="75"/>
      <c r="W43003" s="75"/>
      <c r="AD43003" s="77"/>
    </row>
    <row r="43004" spans="16:30" ht="4.5" customHeight="1" x14ac:dyDescent="0.2">
      <c r="P43004" s="75"/>
      <c r="Q43004" s="75"/>
      <c r="W43004" s="75"/>
      <c r="AD43004" s="77"/>
    </row>
    <row r="43005" spans="16:30" ht="4.5" customHeight="1" x14ac:dyDescent="0.2">
      <c r="P43005" s="75"/>
      <c r="Q43005" s="75"/>
      <c r="W43005" s="75"/>
      <c r="AD43005" s="77"/>
    </row>
    <row r="43006" spans="16:30" ht="4.5" customHeight="1" x14ac:dyDescent="0.2">
      <c r="P43006" s="75"/>
      <c r="Q43006" s="75"/>
      <c r="W43006" s="75"/>
      <c r="AD43006" s="77"/>
    </row>
    <row r="43007" spans="16:30" ht="4.5" customHeight="1" x14ac:dyDescent="0.2">
      <c r="P43007" s="75"/>
      <c r="Q43007" s="75"/>
      <c r="W43007" s="75"/>
      <c r="AD43007" s="77"/>
    </row>
    <row r="43008" spans="16:30" ht="4.5" customHeight="1" x14ac:dyDescent="0.2">
      <c r="P43008" s="75"/>
      <c r="Q43008" s="75"/>
      <c r="W43008" s="75"/>
      <c r="AD43008" s="77"/>
    </row>
    <row r="43009" spans="16:30" ht="4.5" customHeight="1" x14ac:dyDescent="0.2">
      <c r="P43009" s="75"/>
      <c r="Q43009" s="75"/>
      <c r="W43009" s="75"/>
      <c r="AD43009" s="77"/>
    </row>
    <row r="43010" spans="16:30" ht="4.5" customHeight="1" x14ac:dyDescent="0.2">
      <c r="P43010" s="75"/>
      <c r="Q43010" s="75"/>
      <c r="W43010" s="75"/>
      <c r="AD43010" s="77"/>
    </row>
    <row r="43011" spans="16:30" ht="4.5" customHeight="1" x14ac:dyDescent="0.2">
      <c r="P43011" s="75"/>
      <c r="Q43011" s="75"/>
      <c r="W43011" s="75"/>
      <c r="AD43011" s="77"/>
    </row>
    <row r="43012" spans="16:30" ht="4.5" customHeight="1" x14ac:dyDescent="0.2">
      <c r="P43012" s="75"/>
      <c r="Q43012" s="75"/>
      <c r="W43012" s="75"/>
      <c r="AD43012" s="77"/>
    </row>
    <row r="43013" spans="16:30" ht="4.5" customHeight="1" x14ac:dyDescent="0.2">
      <c r="P43013" s="75"/>
      <c r="Q43013" s="75"/>
      <c r="W43013" s="75"/>
      <c r="AD43013" s="77"/>
    </row>
    <row r="43014" spans="16:30" ht="4.5" customHeight="1" x14ac:dyDescent="0.2">
      <c r="P43014" s="75"/>
      <c r="Q43014" s="75"/>
      <c r="W43014" s="75"/>
      <c r="AD43014" s="77"/>
    </row>
    <row r="43015" spans="16:30" ht="4.5" customHeight="1" x14ac:dyDescent="0.2">
      <c r="P43015" s="75"/>
      <c r="Q43015" s="75"/>
      <c r="W43015" s="75"/>
      <c r="AD43015" s="77"/>
    </row>
    <row r="43016" spans="16:30" ht="4.5" customHeight="1" x14ac:dyDescent="0.2">
      <c r="P43016" s="75"/>
      <c r="Q43016" s="75"/>
      <c r="W43016" s="75"/>
      <c r="AD43016" s="77"/>
    </row>
    <row r="43017" spans="16:30" ht="4.5" customHeight="1" x14ac:dyDescent="0.2">
      <c r="P43017" s="75"/>
      <c r="Q43017" s="75"/>
      <c r="W43017" s="75"/>
      <c r="AD43017" s="77"/>
    </row>
    <row r="43018" spans="16:30" ht="4.5" customHeight="1" x14ac:dyDescent="0.2">
      <c r="P43018" s="75"/>
      <c r="Q43018" s="75"/>
      <c r="W43018" s="75"/>
      <c r="AD43018" s="77"/>
    </row>
    <row r="43019" spans="16:30" ht="4.5" customHeight="1" x14ac:dyDescent="0.2">
      <c r="P43019" s="75"/>
      <c r="Q43019" s="75"/>
      <c r="W43019" s="75"/>
      <c r="AD43019" s="77"/>
    </row>
    <row r="43020" spans="16:30" ht="4.5" customHeight="1" x14ac:dyDescent="0.2">
      <c r="P43020" s="75"/>
      <c r="Q43020" s="75"/>
      <c r="W43020" s="75"/>
      <c r="AD43020" s="77"/>
    </row>
    <row r="43021" spans="16:30" ht="4.5" customHeight="1" x14ac:dyDescent="0.2">
      <c r="P43021" s="75"/>
      <c r="Q43021" s="75"/>
      <c r="W43021" s="75"/>
      <c r="AD43021" s="77"/>
    </row>
    <row r="43022" spans="16:30" ht="4.5" customHeight="1" x14ac:dyDescent="0.2">
      <c r="P43022" s="75"/>
      <c r="Q43022" s="75"/>
      <c r="W43022" s="75"/>
      <c r="AD43022" s="77"/>
    </row>
    <row r="43023" spans="16:30" ht="4.5" customHeight="1" x14ac:dyDescent="0.2">
      <c r="P43023" s="75"/>
      <c r="Q43023" s="75"/>
      <c r="W43023" s="75"/>
      <c r="AD43023" s="77"/>
    </row>
    <row r="43024" spans="16:30" ht="4.5" customHeight="1" x14ac:dyDescent="0.2">
      <c r="P43024" s="75"/>
      <c r="Q43024" s="75"/>
      <c r="W43024" s="75"/>
      <c r="AD43024" s="77"/>
    </row>
    <row r="43025" spans="16:30" ht="4.5" customHeight="1" x14ac:dyDescent="0.2">
      <c r="P43025" s="75"/>
      <c r="Q43025" s="75"/>
      <c r="W43025" s="75"/>
      <c r="AD43025" s="77"/>
    </row>
    <row r="43026" spans="16:30" ht="4.5" customHeight="1" x14ac:dyDescent="0.2">
      <c r="P43026" s="75"/>
      <c r="Q43026" s="75"/>
      <c r="W43026" s="75"/>
      <c r="AD43026" s="77"/>
    </row>
    <row r="43027" spans="16:30" ht="4.5" customHeight="1" x14ac:dyDescent="0.2">
      <c r="P43027" s="75"/>
      <c r="Q43027" s="75"/>
      <c r="W43027" s="75"/>
      <c r="AD43027" s="77"/>
    </row>
    <row r="43028" spans="16:30" ht="4.5" customHeight="1" x14ac:dyDescent="0.2">
      <c r="P43028" s="75"/>
      <c r="Q43028" s="75"/>
      <c r="W43028" s="75"/>
      <c r="AD43028" s="77"/>
    </row>
    <row r="43029" spans="16:30" ht="4.5" customHeight="1" x14ac:dyDescent="0.2">
      <c r="P43029" s="75"/>
      <c r="Q43029" s="75"/>
      <c r="W43029" s="75"/>
      <c r="AD43029" s="77"/>
    </row>
    <row r="43030" spans="16:30" ht="4.5" customHeight="1" x14ac:dyDescent="0.2">
      <c r="P43030" s="75"/>
      <c r="Q43030" s="75"/>
      <c r="W43030" s="75"/>
      <c r="AD43030" s="77"/>
    </row>
    <row r="43031" spans="16:30" ht="4.5" customHeight="1" x14ac:dyDescent="0.2">
      <c r="P43031" s="75"/>
      <c r="Q43031" s="75"/>
      <c r="W43031" s="75"/>
      <c r="AD43031" s="77"/>
    </row>
    <row r="43032" spans="16:30" ht="4.5" customHeight="1" x14ac:dyDescent="0.2">
      <c r="P43032" s="75"/>
      <c r="Q43032" s="75"/>
      <c r="W43032" s="75"/>
      <c r="AD43032" s="77"/>
    </row>
    <row r="43033" spans="16:30" ht="4.5" customHeight="1" x14ac:dyDescent="0.2">
      <c r="P43033" s="75"/>
      <c r="Q43033" s="75"/>
      <c r="W43033" s="75"/>
      <c r="AD43033" s="77"/>
    </row>
    <row r="43034" spans="16:30" ht="4.5" customHeight="1" x14ac:dyDescent="0.2">
      <c r="P43034" s="75"/>
      <c r="Q43034" s="75"/>
      <c r="W43034" s="75"/>
      <c r="AD43034" s="77"/>
    </row>
    <row r="43035" spans="16:30" ht="4.5" customHeight="1" x14ac:dyDescent="0.2">
      <c r="P43035" s="75"/>
      <c r="Q43035" s="75"/>
      <c r="W43035" s="75"/>
      <c r="AD43035" s="77"/>
    </row>
    <row r="43036" spans="16:30" ht="4.5" customHeight="1" x14ac:dyDescent="0.2">
      <c r="P43036" s="75"/>
      <c r="Q43036" s="75"/>
      <c r="W43036" s="75"/>
      <c r="AD43036" s="77"/>
    </row>
    <row r="43037" spans="16:30" ht="4.5" customHeight="1" x14ac:dyDescent="0.2">
      <c r="P43037" s="75"/>
      <c r="Q43037" s="75"/>
      <c r="W43037" s="75"/>
      <c r="AD43037" s="77"/>
    </row>
    <row r="43038" spans="16:30" ht="4.5" customHeight="1" x14ac:dyDescent="0.2">
      <c r="P43038" s="75"/>
      <c r="Q43038" s="75"/>
      <c r="W43038" s="75"/>
      <c r="AD43038" s="77"/>
    </row>
    <row r="43039" spans="16:30" ht="4.5" customHeight="1" x14ac:dyDescent="0.2">
      <c r="P43039" s="75"/>
      <c r="Q43039" s="75"/>
      <c r="W43039" s="75"/>
      <c r="AD43039" s="77"/>
    </row>
    <row r="43040" spans="16:30" ht="4.5" customHeight="1" x14ac:dyDescent="0.2">
      <c r="P43040" s="75"/>
      <c r="Q43040" s="75"/>
      <c r="W43040" s="75"/>
      <c r="AD43040" s="77"/>
    </row>
    <row r="43041" spans="16:30" ht="4.5" customHeight="1" x14ac:dyDescent="0.2">
      <c r="P43041" s="75"/>
      <c r="Q43041" s="75"/>
      <c r="W43041" s="75"/>
      <c r="AD43041" s="77"/>
    </row>
    <row r="43042" spans="16:30" ht="4.5" customHeight="1" x14ac:dyDescent="0.2">
      <c r="P43042" s="75"/>
      <c r="Q43042" s="75"/>
      <c r="W43042" s="75"/>
      <c r="AD43042" s="77"/>
    </row>
    <row r="43043" spans="16:30" ht="4.5" customHeight="1" x14ac:dyDescent="0.2">
      <c r="P43043" s="75"/>
      <c r="Q43043" s="75"/>
      <c r="W43043" s="75"/>
      <c r="AD43043" s="77"/>
    </row>
    <row r="43044" spans="16:30" ht="4.5" customHeight="1" x14ac:dyDescent="0.2">
      <c r="P43044" s="75"/>
      <c r="Q43044" s="75"/>
      <c r="W43044" s="75"/>
      <c r="AD43044" s="77"/>
    </row>
    <row r="43045" spans="16:30" ht="4.5" customHeight="1" x14ac:dyDescent="0.2">
      <c r="P43045" s="75"/>
      <c r="Q43045" s="75"/>
      <c r="W43045" s="75"/>
      <c r="AD43045" s="77"/>
    </row>
    <row r="43046" spans="16:30" ht="4.5" customHeight="1" x14ac:dyDescent="0.2">
      <c r="P43046" s="75"/>
      <c r="Q43046" s="75"/>
      <c r="W43046" s="75"/>
      <c r="AD43046" s="77"/>
    </row>
    <row r="43047" spans="16:30" ht="4.5" customHeight="1" x14ac:dyDescent="0.2">
      <c r="P43047" s="75"/>
      <c r="Q43047" s="75"/>
      <c r="W43047" s="75"/>
      <c r="AD43047" s="77"/>
    </row>
    <row r="43048" spans="16:30" ht="4.5" customHeight="1" x14ac:dyDescent="0.2">
      <c r="P43048" s="75"/>
      <c r="Q43048" s="75"/>
      <c r="W43048" s="75"/>
      <c r="AD43048" s="77"/>
    </row>
    <row r="43049" spans="16:30" ht="4.5" customHeight="1" x14ac:dyDescent="0.2">
      <c r="P43049" s="75"/>
      <c r="Q43049" s="75"/>
      <c r="W43049" s="75"/>
      <c r="AD43049" s="77"/>
    </row>
    <row r="43050" spans="16:30" ht="4.5" customHeight="1" x14ac:dyDescent="0.2">
      <c r="P43050" s="75"/>
      <c r="Q43050" s="75"/>
      <c r="W43050" s="75"/>
      <c r="AD43050" s="77"/>
    </row>
    <row r="43051" spans="16:30" ht="4.5" customHeight="1" x14ac:dyDescent="0.2">
      <c r="P43051" s="75"/>
      <c r="Q43051" s="75"/>
      <c r="W43051" s="75"/>
      <c r="AD43051" s="77"/>
    </row>
    <row r="43052" spans="16:30" ht="4.5" customHeight="1" x14ac:dyDescent="0.2">
      <c r="P43052" s="75"/>
      <c r="Q43052" s="75"/>
      <c r="W43052" s="75"/>
      <c r="AD43052" s="77"/>
    </row>
    <row r="43053" spans="16:30" ht="4.5" customHeight="1" x14ac:dyDescent="0.2">
      <c r="P43053" s="75"/>
      <c r="Q43053" s="75"/>
      <c r="W43053" s="75"/>
      <c r="AD43053" s="77"/>
    </row>
    <row r="43054" spans="16:30" ht="4.5" customHeight="1" x14ac:dyDescent="0.2">
      <c r="P43054" s="75"/>
      <c r="Q43054" s="75"/>
      <c r="W43054" s="75"/>
      <c r="AD43054" s="77"/>
    </row>
    <row r="43055" spans="16:30" ht="4.5" customHeight="1" x14ac:dyDescent="0.2">
      <c r="P43055" s="75"/>
      <c r="Q43055" s="75"/>
      <c r="W43055" s="75"/>
      <c r="AD43055" s="77"/>
    </row>
    <row r="43056" spans="16:30" ht="4.5" customHeight="1" x14ac:dyDescent="0.2">
      <c r="P43056" s="75"/>
      <c r="Q43056" s="75"/>
      <c r="W43056" s="75"/>
      <c r="AD43056" s="77"/>
    </row>
    <row r="43057" spans="16:30" ht="4.5" customHeight="1" x14ac:dyDescent="0.2">
      <c r="P43057" s="75"/>
      <c r="Q43057" s="75"/>
      <c r="W43057" s="75"/>
      <c r="AD43057" s="77"/>
    </row>
    <row r="43058" spans="16:30" ht="4.5" customHeight="1" x14ac:dyDescent="0.2">
      <c r="P43058" s="75"/>
      <c r="Q43058" s="75"/>
      <c r="W43058" s="75"/>
      <c r="AD43058" s="77"/>
    </row>
    <row r="43059" spans="16:30" ht="4.5" customHeight="1" x14ac:dyDescent="0.2">
      <c r="P43059" s="75"/>
      <c r="Q43059" s="75"/>
      <c r="W43059" s="75"/>
      <c r="AD43059" s="77"/>
    </row>
    <row r="43060" spans="16:30" ht="4.5" customHeight="1" x14ac:dyDescent="0.2">
      <c r="P43060" s="75"/>
      <c r="Q43060" s="75"/>
      <c r="W43060" s="75"/>
      <c r="AD43060" s="77"/>
    </row>
    <row r="43061" spans="16:30" ht="4.5" customHeight="1" x14ac:dyDescent="0.2">
      <c r="P43061" s="75"/>
      <c r="Q43061" s="75"/>
      <c r="W43061" s="75"/>
      <c r="AD43061" s="77"/>
    </row>
    <row r="43062" spans="16:30" ht="4.5" customHeight="1" x14ac:dyDescent="0.2">
      <c r="P43062" s="75"/>
      <c r="Q43062" s="75"/>
      <c r="W43062" s="75"/>
      <c r="AD43062" s="77"/>
    </row>
    <row r="43063" spans="16:30" ht="4.5" customHeight="1" x14ac:dyDescent="0.2">
      <c r="P43063" s="75"/>
      <c r="Q43063" s="75"/>
      <c r="W43063" s="75"/>
      <c r="AD43063" s="77"/>
    </row>
    <row r="43064" spans="16:30" ht="4.5" customHeight="1" x14ac:dyDescent="0.2">
      <c r="P43064" s="75"/>
      <c r="Q43064" s="75"/>
      <c r="W43064" s="75"/>
      <c r="AD43064" s="77"/>
    </row>
    <row r="43065" spans="16:30" ht="4.5" customHeight="1" x14ac:dyDescent="0.2">
      <c r="P43065" s="75"/>
      <c r="Q43065" s="75"/>
      <c r="W43065" s="75"/>
      <c r="AD43065" s="77"/>
    </row>
    <row r="43066" spans="16:30" ht="4.5" customHeight="1" x14ac:dyDescent="0.2">
      <c r="P43066" s="75"/>
      <c r="Q43066" s="75"/>
      <c r="W43066" s="75"/>
      <c r="AD43066" s="77"/>
    </row>
    <row r="43067" spans="16:30" ht="4.5" customHeight="1" x14ac:dyDescent="0.2">
      <c r="P43067" s="75"/>
      <c r="Q43067" s="75"/>
      <c r="W43067" s="75"/>
      <c r="AD43067" s="77"/>
    </row>
    <row r="43068" spans="16:30" ht="4.5" customHeight="1" x14ac:dyDescent="0.2">
      <c r="P43068" s="75"/>
      <c r="Q43068" s="75"/>
      <c r="W43068" s="75"/>
      <c r="AD43068" s="77"/>
    </row>
    <row r="43069" spans="16:30" ht="4.5" customHeight="1" x14ac:dyDescent="0.2">
      <c r="P43069" s="75"/>
      <c r="Q43069" s="75"/>
      <c r="W43069" s="75"/>
      <c r="AD43069" s="77"/>
    </row>
    <row r="43070" spans="16:30" ht="4.5" customHeight="1" x14ac:dyDescent="0.2">
      <c r="P43070" s="75"/>
      <c r="Q43070" s="75"/>
      <c r="W43070" s="75"/>
      <c r="AD43070" s="77"/>
    </row>
    <row r="43071" spans="16:30" ht="4.5" customHeight="1" x14ac:dyDescent="0.2">
      <c r="P43071" s="75"/>
      <c r="Q43071" s="75"/>
      <c r="W43071" s="75"/>
      <c r="AD43071" s="77"/>
    </row>
    <row r="43072" spans="16:30" ht="4.5" customHeight="1" x14ac:dyDescent="0.2">
      <c r="P43072" s="75"/>
      <c r="Q43072" s="75"/>
      <c r="W43072" s="75"/>
      <c r="AD43072" s="77"/>
    </row>
    <row r="43073" spans="16:30" ht="4.5" customHeight="1" x14ac:dyDescent="0.2">
      <c r="P43073" s="75"/>
      <c r="Q43073" s="75"/>
      <c r="W43073" s="75"/>
      <c r="AD43073" s="77"/>
    </row>
    <row r="43074" spans="16:30" ht="4.5" customHeight="1" x14ac:dyDescent="0.2">
      <c r="P43074" s="75"/>
      <c r="Q43074" s="75"/>
      <c r="W43074" s="75"/>
      <c r="AD43074" s="77"/>
    </row>
    <row r="43075" spans="16:30" ht="4.5" customHeight="1" x14ac:dyDescent="0.2">
      <c r="P43075" s="75"/>
      <c r="Q43075" s="75"/>
      <c r="W43075" s="75"/>
      <c r="AD43075" s="77"/>
    </row>
    <row r="43076" spans="16:30" ht="4.5" customHeight="1" x14ac:dyDescent="0.2">
      <c r="P43076" s="75"/>
      <c r="Q43076" s="75"/>
      <c r="W43076" s="75"/>
      <c r="AD43076" s="77"/>
    </row>
    <row r="43077" spans="16:30" ht="4.5" customHeight="1" x14ac:dyDescent="0.2">
      <c r="P43077" s="75"/>
      <c r="Q43077" s="75"/>
      <c r="W43077" s="75"/>
      <c r="AD43077" s="77"/>
    </row>
    <row r="43078" spans="16:30" ht="4.5" customHeight="1" x14ac:dyDescent="0.2">
      <c r="P43078" s="75"/>
      <c r="Q43078" s="75"/>
      <c r="W43078" s="75"/>
      <c r="AD43078" s="77"/>
    </row>
    <row r="43079" spans="16:30" ht="4.5" customHeight="1" x14ac:dyDescent="0.2">
      <c r="P43079" s="75"/>
      <c r="Q43079" s="75"/>
      <c r="W43079" s="75"/>
      <c r="AD43079" s="77"/>
    </row>
    <row r="43080" spans="16:30" ht="4.5" customHeight="1" x14ac:dyDescent="0.2">
      <c r="P43080" s="75"/>
      <c r="Q43080" s="75"/>
      <c r="W43080" s="75"/>
      <c r="AD43080" s="77"/>
    </row>
    <row r="43081" spans="16:30" ht="4.5" customHeight="1" x14ac:dyDescent="0.2">
      <c r="P43081" s="75"/>
      <c r="Q43081" s="75"/>
      <c r="W43081" s="75"/>
      <c r="AD43081" s="77"/>
    </row>
    <row r="43082" spans="16:30" ht="4.5" customHeight="1" x14ac:dyDescent="0.2">
      <c r="P43082" s="75"/>
      <c r="Q43082" s="75"/>
      <c r="W43082" s="75"/>
      <c r="AD43082" s="77"/>
    </row>
    <row r="43083" spans="16:30" ht="4.5" customHeight="1" x14ac:dyDescent="0.2">
      <c r="P43083" s="75"/>
      <c r="Q43083" s="75"/>
      <c r="W43083" s="75"/>
      <c r="AD43083" s="77"/>
    </row>
    <row r="43084" spans="16:30" ht="4.5" customHeight="1" x14ac:dyDescent="0.2">
      <c r="P43084" s="75"/>
      <c r="Q43084" s="75"/>
      <c r="W43084" s="75"/>
      <c r="AD43084" s="77"/>
    </row>
    <row r="43085" spans="16:30" ht="4.5" customHeight="1" x14ac:dyDescent="0.2">
      <c r="P43085" s="75"/>
      <c r="Q43085" s="75"/>
      <c r="W43085" s="75"/>
      <c r="AD43085" s="77"/>
    </row>
    <row r="43086" spans="16:30" ht="4.5" customHeight="1" x14ac:dyDescent="0.2">
      <c r="P43086" s="75"/>
      <c r="Q43086" s="75"/>
      <c r="W43086" s="75"/>
      <c r="AD43086" s="77"/>
    </row>
    <row r="43087" spans="16:30" ht="4.5" customHeight="1" x14ac:dyDescent="0.2">
      <c r="P43087" s="75"/>
      <c r="Q43087" s="75"/>
      <c r="W43087" s="75"/>
      <c r="AD43087" s="77"/>
    </row>
    <row r="43088" spans="16:30" ht="4.5" customHeight="1" x14ac:dyDescent="0.2">
      <c r="P43088" s="75"/>
      <c r="Q43088" s="75"/>
      <c r="W43088" s="75"/>
      <c r="AD43088" s="77"/>
    </row>
    <row r="43089" spans="16:30" ht="4.5" customHeight="1" x14ac:dyDescent="0.2">
      <c r="P43089" s="75"/>
      <c r="Q43089" s="75"/>
      <c r="W43089" s="75"/>
      <c r="AD43089" s="77"/>
    </row>
    <row r="43090" spans="16:30" ht="4.5" customHeight="1" x14ac:dyDescent="0.2">
      <c r="P43090" s="75"/>
      <c r="Q43090" s="75"/>
      <c r="W43090" s="75"/>
      <c r="AD43090" s="77"/>
    </row>
    <row r="43091" spans="16:30" ht="4.5" customHeight="1" x14ac:dyDescent="0.2">
      <c r="P43091" s="75"/>
      <c r="Q43091" s="75"/>
      <c r="W43091" s="75"/>
      <c r="AD43091" s="77"/>
    </row>
    <row r="43092" spans="16:30" ht="4.5" customHeight="1" x14ac:dyDescent="0.2">
      <c r="P43092" s="75"/>
      <c r="Q43092" s="75"/>
      <c r="W43092" s="75"/>
      <c r="AD43092" s="77"/>
    </row>
    <row r="43093" spans="16:30" ht="4.5" customHeight="1" x14ac:dyDescent="0.2">
      <c r="P43093" s="75"/>
      <c r="Q43093" s="75"/>
      <c r="W43093" s="75"/>
      <c r="AD43093" s="77"/>
    </row>
    <row r="43094" spans="16:30" ht="4.5" customHeight="1" x14ac:dyDescent="0.2">
      <c r="P43094" s="75"/>
      <c r="Q43094" s="75"/>
      <c r="W43094" s="75"/>
      <c r="AD43094" s="77"/>
    </row>
    <row r="43095" spans="16:30" ht="4.5" customHeight="1" x14ac:dyDescent="0.2">
      <c r="P43095" s="75"/>
      <c r="Q43095" s="75"/>
      <c r="W43095" s="75"/>
      <c r="AD43095" s="77"/>
    </row>
    <row r="43096" spans="16:30" ht="4.5" customHeight="1" x14ac:dyDescent="0.2">
      <c r="P43096" s="75"/>
      <c r="Q43096" s="75"/>
      <c r="W43096" s="75"/>
      <c r="AD43096" s="77"/>
    </row>
    <row r="43097" spans="16:30" ht="4.5" customHeight="1" x14ac:dyDescent="0.2">
      <c r="P43097" s="75"/>
      <c r="Q43097" s="75"/>
      <c r="W43097" s="75"/>
      <c r="AD43097" s="77"/>
    </row>
    <row r="43098" spans="16:30" ht="4.5" customHeight="1" x14ac:dyDescent="0.2">
      <c r="P43098" s="75"/>
      <c r="Q43098" s="75"/>
      <c r="W43098" s="75"/>
      <c r="AD43098" s="77"/>
    </row>
    <row r="43099" spans="16:30" ht="4.5" customHeight="1" x14ac:dyDescent="0.2">
      <c r="P43099" s="75"/>
      <c r="Q43099" s="75"/>
      <c r="W43099" s="75"/>
      <c r="AD43099" s="77"/>
    </row>
    <row r="43100" spans="16:30" ht="4.5" customHeight="1" x14ac:dyDescent="0.2">
      <c r="P43100" s="75"/>
      <c r="Q43100" s="75"/>
      <c r="W43100" s="75"/>
      <c r="AD43100" s="77"/>
    </row>
    <row r="43101" spans="16:30" ht="4.5" customHeight="1" x14ac:dyDescent="0.2">
      <c r="P43101" s="75"/>
      <c r="Q43101" s="75"/>
      <c r="W43101" s="75"/>
      <c r="AD43101" s="77"/>
    </row>
    <row r="43102" spans="16:30" ht="4.5" customHeight="1" x14ac:dyDescent="0.2">
      <c r="P43102" s="75"/>
      <c r="Q43102" s="75"/>
      <c r="W43102" s="75"/>
      <c r="AD43102" s="77"/>
    </row>
    <row r="43103" spans="16:30" ht="4.5" customHeight="1" x14ac:dyDescent="0.2">
      <c r="P43103" s="75"/>
      <c r="Q43103" s="75"/>
      <c r="W43103" s="75"/>
      <c r="AD43103" s="77"/>
    </row>
    <row r="43104" spans="16:30" ht="4.5" customHeight="1" x14ac:dyDescent="0.2">
      <c r="P43104" s="75"/>
      <c r="Q43104" s="75"/>
      <c r="W43104" s="75"/>
      <c r="AD43104" s="77"/>
    </row>
    <row r="43105" spans="16:30" ht="4.5" customHeight="1" x14ac:dyDescent="0.2">
      <c r="P43105" s="75"/>
      <c r="Q43105" s="75"/>
      <c r="W43105" s="75"/>
      <c r="AD43105" s="77"/>
    </row>
    <row r="43106" spans="16:30" ht="4.5" customHeight="1" x14ac:dyDescent="0.2">
      <c r="P43106" s="75"/>
      <c r="Q43106" s="75"/>
      <c r="W43106" s="75"/>
      <c r="AD43106" s="77"/>
    </row>
    <row r="43107" spans="16:30" ht="4.5" customHeight="1" x14ac:dyDescent="0.2">
      <c r="P43107" s="75"/>
      <c r="Q43107" s="75"/>
      <c r="W43107" s="75"/>
      <c r="AD43107" s="77"/>
    </row>
    <row r="43108" spans="16:30" ht="4.5" customHeight="1" x14ac:dyDescent="0.2">
      <c r="P43108" s="75"/>
      <c r="Q43108" s="75"/>
      <c r="W43108" s="75"/>
      <c r="AD43108" s="77"/>
    </row>
    <row r="43109" spans="16:30" ht="4.5" customHeight="1" x14ac:dyDescent="0.2">
      <c r="P43109" s="75"/>
      <c r="Q43109" s="75"/>
      <c r="W43109" s="75"/>
      <c r="AD43109" s="77"/>
    </row>
    <row r="43110" spans="16:30" ht="4.5" customHeight="1" x14ac:dyDescent="0.2">
      <c r="P43110" s="75"/>
      <c r="Q43110" s="75"/>
      <c r="W43110" s="75"/>
      <c r="AD43110" s="77"/>
    </row>
    <row r="43111" spans="16:30" ht="4.5" customHeight="1" x14ac:dyDescent="0.2">
      <c r="P43111" s="75"/>
      <c r="Q43111" s="75"/>
      <c r="W43111" s="75"/>
      <c r="AD43111" s="77"/>
    </row>
    <row r="43112" spans="16:30" ht="4.5" customHeight="1" x14ac:dyDescent="0.2">
      <c r="P43112" s="75"/>
      <c r="Q43112" s="75"/>
      <c r="W43112" s="75"/>
      <c r="AD43112" s="77"/>
    </row>
    <row r="43113" spans="16:30" ht="4.5" customHeight="1" x14ac:dyDescent="0.2">
      <c r="P43113" s="75"/>
      <c r="Q43113" s="75"/>
      <c r="W43113" s="75"/>
      <c r="AD43113" s="77"/>
    </row>
    <row r="43114" spans="16:30" ht="4.5" customHeight="1" x14ac:dyDescent="0.2">
      <c r="P43114" s="75"/>
      <c r="Q43114" s="75"/>
      <c r="W43114" s="75"/>
      <c r="AD43114" s="77"/>
    </row>
    <row r="43115" spans="16:30" ht="4.5" customHeight="1" x14ac:dyDescent="0.2">
      <c r="P43115" s="75"/>
      <c r="Q43115" s="75"/>
      <c r="W43115" s="75"/>
      <c r="AD43115" s="77"/>
    </row>
    <row r="43116" spans="16:30" ht="4.5" customHeight="1" x14ac:dyDescent="0.2">
      <c r="P43116" s="75"/>
      <c r="Q43116" s="75"/>
      <c r="W43116" s="75"/>
      <c r="AD43116" s="77"/>
    </row>
    <row r="43117" spans="16:30" ht="4.5" customHeight="1" x14ac:dyDescent="0.2">
      <c r="P43117" s="75"/>
      <c r="Q43117" s="75"/>
      <c r="W43117" s="75"/>
      <c r="AD43117" s="77"/>
    </row>
    <row r="43118" spans="16:30" ht="4.5" customHeight="1" x14ac:dyDescent="0.2">
      <c r="P43118" s="75"/>
      <c r="Q43118" s="75"/>
      <c r="W43118" s="75"/>
      <c r="AD43118" s="77"/>
    </row>
    <row r="43119" spans="16:30" ht="4.5" customHeight="1" x14ac:dyDescent="0.2">
      <c r="P43119" s="75"/>
      <c r="Q43119" s="75"/>
      <c r="W43119" s="75"/>
      <c r="AD43119" s="77"/>
    </row>
    <row r="43120" spans="16:30" ht="4.5" customHeight="1" x14ac:dyDescent="0.2">
      <c r="P43120" s="75"/>
      <c r="Q43120" s="75"/>
      <c r="W43120" s="75"/>
      <c r="AD43120" s="77"/>
    </row>
    <row r="43121" spans="16:30" ht="4.5" customHeight="1" x14ac:dyDescent="0.2">
      <c r="P43121" s="75"/>
      <c r="Q43121" s="75"/>
      <c r="W43121" s="75"/>
      <c r="AD43121" s="77"/>
    </row>
    <row r="43122" spans="16:30" ht="4.5" customHeight="1" x14ac:dyDescent="0.2">
      <c r="P43122" s="75"/>
      <c r="Q43122" s="75"/>
      <c r="W43122" s="75"/>
      <c r="AD43122" s="77"/>
    </row>
    <row r="43123" spans="16:30" ht="4.5" customHeight="1" x14ac:dyDescent="0.2">
      <c r="P43123" s="75"/>
      <c r="Q43123" s="75"/>
      <c r="W43123" s="75"/>
      <c r="AD43123" s="77"/>
    </row>
    <row r="43124" spans="16:30" ht="4.5" customHeight="1" x14ac:dyDescent="0.2">
      <c r="P43124" s="75"/>
      <c r="Q43124" s="75"/>
      <c r="W43124" s="75"/>
      <c r="AD43124" s="77"/>
    </row>
    <row r="43125" spans="16:30" ht="4.5" customHeight="1" x14ac:dyDescent="0.2">
      <c r="P43125" s="75"/>
      <c r="Q43125" s="75"/>
      <c r="W43125" s="75"/>
      <c r="AD43125" s="77"/>
    </row>
    <row r="43126" spans="16:30" ht="4.5" customHeight="1" x14ac:dyDescent="0.2">
      <c r="P43126" s="75"/>
      <c r="Q43126" s="75"/>
      <c r="W43126" s="75"/>
      <c r="AD43126" s="77"/>
    </row>
    <row r="43127" spans="16:30" ht="4.5" customHeight="1" x14ac:dyDescent="0.2">
      <c r="P43127" s="75"/>
      <c r="Q43127" s="75"/>
      <c r="W43127" s="75"/>
      <c r="AD43127" s="77"/>
    </row>
    <row r="43128" spans="16:30" ht="4.5" customHeight="1" x14ac:dyDescent="0.2">
      <c r="P43128" s="75"/>
      <c r="Q43128" s="75"/>
      <c r="W43128" s="75"/>
      <c r="AD43128" s="77"/>
    </row>
    <row r="43129" spans="16:30" ht="4.5" customHeight="1" x14ac:dyDescent="0.2">
      <c r="P43129" s="75"/>
      <c r="Q43129" s="75"/>
      <c r="W43129" s="75"/>
      <c r="AD43129" s="77"/>
    </row>
    <row r="43130" spans="16:30" ht="4.5" customHeight="1" x14ac:dyDescent="0.2">
      <c r="P43130" s="75"/>
      <c r="Q43130" s="75"/>
      <c r="W43130" s="75"/>
      <c r="AD43130" s="77"/>
    </row>
    <row r="43131" spans="16:30" ht="4.5" customHeight="1" x14ac:dyDescent="0.2">
      <c r="P43131" s="75"/>
      <c r="Q43131" s="75"/>
      <c r="W43131" s="75"/>
      <c r="AD43131" s="77"/>
    </row>
    <row r="43132" spans="16:30" ht="4.5" customHeight="1" x14ac:dyDescent="0.2">
      <c r="P43132" s="75"/>
      <c r="Q43132" s="75"/>
      <c r="W43132" s="75"/>
      <c r="AD43132" s="77"/>
    </row>
    <row r="43133" spans="16:30" ht="4.5" customHeight="1" x14ac:dyDescent="0.2">
      <c r="P43133" s="75"/>
      <c r="Q43133" s="75"/>
      <c r="W43133" s="75"/>
      <c r="AD43133" s="77"/>
    </row>
    <row r="43134" spans="16:30" ht="4.5" customHeight="1" x14ac:dyDescent="0.2">
      <c r="P43134" s="75"/>
      <c r="Q43134" s="75"/>
      <c r="W43134" s="75"/>
      <c r="AD43134" s="77"/>
    </row>
    <row r="43135" spans="16:30" ht="4.5" customHeight="1" x14ac:dyDescent="0.2">
      <c r="P43135" s="75"/>
      <c r="Q43135" s="75"/>
      <c r="W43135" s="75"/>
      <c r="AD43135" s="77"/>
    </row>
    <row r="43136" spans="16:30" ht="4.5" customHeight="1" x14ac:dyDescent="0.2">
      <c r="P43136" s="75"/>
      <c r="Q43136" s="75"/>
      <c r="W43136" s="75"/>
      <c r="AD43136" s="77"/>
    </row>
    <row r="43137" spans="16:30" ht="4.5" customHeight="1" x14ac:dyDescent="0.2">
      <c r="P43137" s="75"/>
      <c r="Q43137" s="75"/>
      <c r="W43137" s="75"/>
      <c r="AD43137" s="77"/>
    </row>
    <row r="43138" spans="16:30" ht="4.5" customHeight="1" x14ac:dyDescent="0.2">
      <c r="P43138" s="75"/>
      <c r="Q43138" s="75"/>
      <c r="W43138" s="75"/>
      <c r="AD43138" s="77"/>
    </row>
    <row r="43139" spans="16:30" ht="4.5" customHeight="1" x14ac:dyDescent="0.2">
      <c r="P43139" s="75"/>
      <c r="Q43139" s="75"/>
      <c r="W43139" s="75"/>
      <c r="AD43139" s="77"/>
    </row>
    <row r="43140" spans="16:30" ht="4.5" customHeight="1" x14ac:dyDescent="0.2">
      <c r="P43140" s="75"/>
      <c r="Q43140" s="75"/>
      <c r="W43140" s="75"/>
      <c r="AD43140" s="77"/>
    </row>
    <row r="43141" spans="16:30" ht="4.5" customHeight="1" x14ac:dyDescent="0.2">
      <c r="P43141" s="75"/>
      <c r="Q43141" s="75"/>
      <c r="W43141" s="75"/>
      <c r="AD43141" s="77"/>
    </row>
    <row r="43142" spans="16:30" ht="4.5" customHeight="1" x14ac:dyDescent="0.2">
      <c r="P43142" s="75"/>
      <c r="Q43142" s="75"/>
      <c r="W43142" s="75"/>
      <c r="AD43142" s="77"/>
    </row>
    <row r="43143" spans="16:30" ht="4.5" customHeight="1" x14ac:dyDescent="0.2">
      <c r="P43143" s="75"/>
      <c r="Q43143" s="75"/>
      <c r="W43143" s="75"/>
      <c r="AD43143" s="77"/>
    </row>
    <row r="43144" spans="16:30" ht="4.5" customHeight="1" x14ac:dyDescent="0.2">
      <c r="P43144" s="75"/>
      <c r="Q43144" s="75"/>
      <c r="W43144" s="75"/>
      <c r="AD43144" s="77"/>
    </row>
    <row r="43145" spans="16:30" ht="4.5" customHeight="1" x14ac:dyDescent="0.2">
      <c r="P43145" s="75"/>
      <c r="Q43145" s="75"/>
      <c r="W43145" s="75"/>
      <c r="AD43145" s="77"/>
    </row>
    <row r="43146" spans="16:30" ht="4.5" customHeight="1" x14ac:dyDescent="0.2">
      <c r="P43146" s="75"/>
      <c r="Q43146" s="75"/>
      <c r="W43146" s="75"/>
      <c r="AD43146" s="77"/>
    </row>
    <row r="43147" spans="16:30" ht="4.5" customHeight="1" x14ac:dyDescent="0.2">
      <c r="P43147" s="75"/>
      <c r="Q43147" s="75"/>
      <c r="W43147" s="75"/>
      <c r="AD43147" s="77"/>
    </row>
    <row r="43148" spans="16:30" ht="4.5" customHeight="1" x14ac:dyDescent="0.2">
      <c r="P43148" s="75"/>
      <c r="Q43148" s="75"/>
      <c r="W43148" s="75"/>
      <c r="AD43148" s="77"/>
    </row>
    <row r="43149" spans="16:30" ht="4.5" customHeight="1" x14ac:dyDescent="0.2">
      <c r="P43149" s="75"/>
      <c r="Q43149" s="75"/>
      <c r="W43149" s="75"/>
      <c r="AD43149" s="77"/>
    </row>
    <row r="43150" spans="16:30" ht="4.5" customHeight="1" x14ac:dyDescent="0.2">
      <c r="P43150" s="75"/>
      <c r="Q43150" s="75"/>
      <c r="W43150" s="75"/>
      <c r="AD43150" s="77"/>
    </row>
    <row r="43151" spans="16:30" ht="4.5" customHeight="1" x14ac:dyDescent="0.2">
      <c r="P43151" s="75"/>
      <c r="Q43151" s="75"/>
      <c r="W43151" s="75"/>
      <c r="AD43151" s="77"/>
    </row>
    <row r="43152" spans="16:30" ht="4.5" customHeight="1" x14ac:dyDescent="0.2">
      <c r="P43152" s="75"/>
      <c r="Q43152" s="75"/>
      <c r="W43152" s="75"/>
      <c r="AD43152" s="77"/>
    </row>
    <row r="43153" spans="16:30" ht="4.5" customHeight="1" x14ac:dyDescent="0.2">
      <c r="P43153" s="75"/>
      <c r="Q43153" s="75"/>
      <c r="W43153" s="75"/>
      <c r="AD43153" s="77"/>
    </row>
    <row r="43154" spans="16:30" ht="4.5" customHeight="1" x14ac:dyDescent="0.2">
      <c r="P43154" s="75"/>
      <c r="Q43154" s="75"/>
      <c r="W43154" s="75"/>
      <c r="AD43154" s="77"/>
    </row>
    <row r="43155" spans="16:30" ht="4.5" customHeight="1" x14ac:dyDescent="0.2">
      <c r="P43155" s="75"/>
      <c r="Q43155" s="75"/>
      <c r="W43155" s="75"/>
      <c r="AD43155" s="77"/>
    </row>
    <row r="43156" spans="16:30" ht="4.5" customHeight="1" x14ac:dyDescent="0.2">
      <c r="P43156" s="75"/>
      <c r="Q43156" s="75"/>
      <c r="W43156" s="75"/>
      <c r="AD43156" s="77"/>
    </row>
    <row r="43157" spans="16:30" ht="4.5" customHeight="1" x14ac:dyDescent="0.2">
      <c r="P43157" s="75"/>
      <c r="Q43157" s="75"/>
      <c r="W43157" s="75"/>
      <c r="AD43157" s="77"/>
    </row>
    <row r="43158" spans="16:30" ht="4.5" customHeight="1" x14ac:dyDescent="0.2">
      <c r="P43158" s="75"/>
      <c r="Q43158" s="75"/>
      <c r="W43158" s="75"/>
      <c r="AD43158" s="77"/>
    </row>
    <row r="43159" spans="16:30" ht="4.5" customHeight="1" x14ac:dyDescent="0.2">
      <c r="P43159" s="75"/>
      <c r="Q43159" s="75"/>
      <c r="W43159" s="75"/>
      <c r="AD43159" s="77"/>
    </row>
    <row r="43160" spans="16:30" ht="4.5" customHeight="1" x14ac:dyDescent="0.2">
      <c r="P43160" s="75"/>
      <c r="Q43160" s="75"/>
      <c r="W43160" s="75"/>
      <c r="AD43160" s="77"/>
    </row>
    <row r="43161" spans="16:30" ht="4.5" customHeight="1" x14ac:dyDescent="0.2">
      <c r="P43161" s="75"/>
      <c r="Q43161" s="75"/>
      <c r="W43161" s="75"/>
      <c r="AD43161" s="77"/>
    </row>
    <row r="43162" spans="16:30" ht="4.5" customHeight="1" x14ac:dyDescent="0.2">
      <c r="P43162" s="75"/>
      <c r="Q43162" s="75"/>
      <c r="W43162" s="75"/>
      <c r="AD43162" s="77"/>
    </row>
    <row r="43163" spans="16:30" ht="4.5" customHeight="1" x14ac:dyDescent="0.2">
      <c r="P43163" s="75"/>
      <c r="Q43163" s="75"/>
      <c r="W43163" s="75"/>
      <c r="AD43163" s="77"/>
    </row>
    <row r="43164" spans="16:30" ht="4.5" customHeight="1" x14ac:dyDescent="0.2">
      <c r="P43164" s="75"/>
      <c r="Q43164" s="75"/>
      <c r="W43164" s="75"/>
      <c r="AD43164" s="77"/>
    </row>
    <row r="43165" spans="16:30" ht="4.5" customHeight="1" x14ac:dyDescent="0.2">
      <c r="P43165" s="75"/>
      <c r="Q43165" s="75"/>
      <c r="W43165" s="75"/>
      <c r="AD43165" s="77"/>
    </row>
    <row r="43166" spans="16:30" ht="4.5" customHeight="1" x14ac:dyDescent="0.2">
      <c r="P43166" s="75"/>
      <c r="Q43166" s="75"/>
      <c r="W43166" s="75"/>
      <c r="AD43166" s="77"/>
    </row>
    <row r="43167" spans="16:30" ht="4.5" customHeight="1" x14ac:dyDescent="0.2">
      <c r="P43167" s="75"/>
      <c r="Q43167" s="75"/>
      <c r="W43167" s="75"/>
      <c r="AD43167" s="77"/>
    </row>
    <row r="43168" spans="16:30" ht="4.5" customHeight="1" x14ac:dyDescent="0.2">
      <c r="P43168" s="75"/>
      <c r="Q43168" s="75"/>
      <c r="W43168" s="75"/>
      <c r="AD43168" s="77"/>
    </row>
    <row r="43169" spans="16:30" ht="4.5" customHeight="1" x14ac:dyDescent="0.2">
      <c r="P43169" s="75"/>
      <c r="Q43169" s="75"/>
      <c r="W43169" s="75"/>
      <c r="AD43169" s="77"/>
    </row>
    <row r="43170" spans="16:30" ht="4.5" customHeight="1" x14ac:dyDescent="0.2">
      <c r="P43170" s="75"/>
      <c r="Q43170" s="75"/>
      <c r="W43170" s="75"/>
      <c r="AD43170" s="77"/>
    </row>
    <row r="43171" spans="16:30" ht="4.5" customHeight="1" x14ac:dyDescent="0.2">
      <c r="P43171" s="75"/>
      <c r="Q43171" s="75"/>
      <c r="W43171" s="75"/>
      <c r="AD43171" s="77"/>
    </row>
    <row r="43172" spans="16:30" ht="4.5" customHeight="1" x14ac:dyDescent="0.2">
      <c r="P43172" s="75"/>
      <c r="Q43172" s="75"/>
      <c r="W43172" s="75"/>
      <c r="AD43172" s="77"/>
    </row>
    <row r="43173" spans="16:30" ht="4.5" customHeight="1" x14ac:dyDescent="0.2">
      <c r="P43173" s="75"/>
      <c r="Q43173" s="75"/>
      <c r="W43173" s="75"/>
      <c r="AD43173" s="77"/>
    </row>
    <row r="43174" spans="16:30" ht="4.5" customHeight="1" x14ac:dyDescent="0.2">
      <c r="P43174" s="75"/>
      <c r="Q43174" s="75"/>
      <c r="W43174" s="75"/>
      <c r="AD43174" s="77"/>
    </row>
    <row r="43175" spans="16:30" ht="4.5" customHeight="1" x14ac:dyDescent="0.2">
      <c r="P43175" s="75"/>
      <c r="Q43175" s="75"/>
      <c r="W43175" s="75"/>
      <c r="AD43175" s="77"/>
    </row>
    <row r="43176" spans="16:30" ht="4.5" customHeight="1" x14ac:dyDescent="0.2">
      <c r="P43176" s="75"/>
      <c r="Q43176" s="75"/>
      <c r="W43176" s="75"/>
      <c r="AD43176" s="77"/>
    </row>
    <row r="43177" spans="16:30" ht="4.5" customHeight="1" x14ac:dyDescent="0.2">
      <c r="P43177" s="75"/>
      <c r="Q43177" s="75"/>
      <c r="W43177" s="75"/>
      <c r="AD43177" s="77"/>
    </row>
    <row r="43178" spans="16:30" ht="4.5" customHeight="1" x14ac:dyDescent="0.2">
      <c r="P43178" s="75"/>
      <c r="Q43178" s="75"/>
      <c r="W43178" s="75"/>
      <c r="AD43178" s="77"/>
    </row>
    <row r="43179" spans="16:30" ht="4.5" customHeight="1" x14ac:dyDescent="0.2">
      <c r="P43179" s="75"/>
      <c r="Q43179" s="75"/>
      <c r="W43179" s="75"/>
      <c r="AD43179" s="77"/>
    </row>
    <row r="43180" spans="16:30" ht="4.5" customHeight="1" x14ac:dyDescent="0.2">
      <c r="P43180" s="75"/>
      <c r="Q43180" s="75"/>
      <c r="W43180" s="75"/>
      <c r="AD43180" s="77"/>
    </row>
    <row r="43181" spans="16:30" ht="4.5" customHeight="1" x14ac:dyDescent="0.2">
      <c r="P43181" s="75"/>
      <c r="Q43181" s="75"/>
      <c r="W43181" s="75"/>
      <c r="AD43181" s="77"/>
    </row>
    <row r="43182" spans="16:30" ht="4.5" customHeight="1" x14ac:dyDescent="0.2">
      <c r="P43182" s="75"/>
      <c r="Q43182" s="75"/>
      <c r="W43182" s="75"/>
      <c r="AD43182" s="77"/>
    </row>
    <row r="43183" spans="16:30" ht="4.5" customHeight="1" x14ac:dyDescent="0.2">
      <c r="P43183" s="75"/>
      <c r="Q43183" s="75"/>
      <c r="W43183" s="75"/>
      <c r="AD43183" s="77"/>
    </row>
    <row r="43184" spans="16:30" ht="4.5" customHeight="1" x14ac:dyDescent="0.2">
      <c r="P43184" s="75"/>
      <c r="Q43184" s="75"/>
      <c r="W43184" s="75"/>
      <c r="AD43184" s="77"/>
    </row>
    <row r="43185" spans="16:30" ht="4.5" customHeight="1" x14ac:dyDescent="0.2">
      <c r="P43185" s="75"/>
      <c r="Q43185" s="75"/>
      <c r="W43185" s="75"/>
      <c r="AD43185" s="77"/>
    </row>
    <row r="43186" spans="16:30" ht="4.5" customHeight="1" x14ac:dyDescent="0.2">
      <c r="P43186" s="75"/>
      <c r="Q43186" s="75"/>
      <c r="W43186" s="75"/>
      <c r="AD43186" s="77"/>
    </row>
    <row r="43187" spans="16:30" ht="4.5" customHeight="1" x14ac:dyDescent="0.2">
      <c r="P43187" s="75"/>
      <c r="Q43187" s="75"/>
      <c r="W43187" s="75"/>
      <c r="AD43187" s="77"/>
    </row>
    <row r="43188" spans="16:30" ht="4.5" customHeight="1" x14ac:dyDescent="0.2">
      <c r="P43188" s="75"/>
      <c r="Q43188" s="75"/>
      <c r="W43188" s="75"/>
      <c r="AD43188" s="77"/>
    </row>
    <row r="43189" spans="16:30" ht="4.5" customHeight="1" x14ac:dyDescent="0.2">
      <c r="P43189" s="75"/>
      <c r="Q43189" s="75"/>
      <c r="W43189" s="75"/>
      <c r="AD43189" s="77"/>
    </row>
    <row r="43190" spans="16:30" ht="4.5" customHeight="1" x14ac:dyDescent="0.2">
      <c r="P43190" s="75"/>
      <c r="Q43190" s="75"/>
      <c r="W43190" s="75"/>
      <c r="AD43190" s="77"/>
    </row>
    <row r="43191" spans="16:30" ht="4.5" customHeight="1" x14ac:dyDescent="0.2">
      <c r="P43191" s="75"/>
      <c r="Q43191" s="75"/>
      <c r="W43191" s="75"/>
      <c r="AD43191" s="77"/>
    </row>
    <row r="43192" spans="16:30" ht="4.5" customHeight="1" x14ac:dyDescent="0.2">
      <c r="P43192" s="75"/>
      <c r="Q43192" s="75"/>
      <c r="W43192" s="75"/>
      <c r="AD43192" s="77"/>
    </row>
    <row r="43193" spans="16:30" ht="4.5" customHeight="1" x14ac:dyDescent="0.2">
      <c r="P43193" s="75"/>
      <c r="Q43193" s="75"/>
      <c r="W43193" s="75"/>
      <c r="AD43193" s="77"/>
    </row>
    <row r="43194" spans="16:30" ht="4.5" customHeight="1" x14ac:dyDescent="0.2">
      <c r="P43194" s="75"/>
      <c r="Q43194" s="75"/>
      <c r="W43194" s="75"/>
      <c r="AD43194" s="77"/>
    </row>
    <row r="43195" spans="16:30" ht="4.5" customHeight="1" x14ac:dyDescent="0.2">
      <c r="P43195" s="75"/>
      <c r="Q43195" s="75"/>
      <c r="W43195" s="75"/>
      <c r="AD43195" s="77"/>
    </row>
    <row r="43196" spans="16:30" ht="4.5" customHeight="1" x14ac:dyDescent="0.2">
      <c r="P43196" s="75"/>
      <c r="Q43196" s="75"/>
      <c r="W43196" s="75"/>
      <c r="AD43196" s="77"/>
    </row>
    <row r="43197" spans="16:30" ht="4.5" customHeight="1" x14ac:dyDescent="0.2">
      <c r="P43197" s="75"/>
      <c r="Q43197" s="75"/>
      <c r="W43197" s="75"/>
      <c r="AD43197" s="77"/>
    </row>
    <row r="43198" spans="16:30" ht="4.5" customHeight="1" x14ac:dyDescent="0.2">
      <c r="P43198" s="75"/>
      <c r="Q43198" s="75"/>
      <c r="W43198" s="75"/>
      <c r="AD43198" s="77"/>
    </row>
    <row r="43199" spans="16:30" ht="4.5" customHeight="1" x14ac:dyDescent="0.2">
      <c r="P43199" s="75"/>
      <c r="Q43199" s="75"/>
      <c r="W43199" s="75"/>
      <c r="AD43199" s="77"/>
    </row>
    <row r="43200" spans="16:30" ht="4.5" customHeight="1" x14ac:dyDescent="0.2">
      <c r="P43200" s="75"/>
      <c r="Q43200" s="75"/>
      <c r="W43200" s="75"/>
      <c r="AD43200" s="77"/>
    </row>
    <row r="43201" spans="16:30" ht="4.5" customHeight="1" x14ac:dyDescent="0.2">
      <c r="P43201" s="75"/>
      <c r="Q43201" s="75"/>
      <c r="W43201" s="75"/>
      <c r="AD43201" s="77"/>
    </row>
    <row r="43202" spans="16:30" ht="4.5" customHeight="1" x14ac:dyDescent="0.2">
      <c r="P43202" s="75"/>
      <c r="Q43202" s="75"/>
      <c r="W43202" s="75"/>
      <c r="AD43202" s="77"/>
    </row>
    <row r="43203" spans="16:30" ht="4.5" customHeight="1" x14ac:dyDescent="0.2">
      <c r="P43203" s="75"/>
      <c r="Q43203" s="75"/>
      <c r="W43203" s="75"/>
      <c r="AD43203" s="77"/>
    </row>
    <row r="43204" spans="16:30" ht="4.5" customHeight="1" x14ac:dyDescent="0.2">
      <c r="P43204" s="75"/>
      <c r="Q43204" s="75"/>
      <c r="W43204" s="75"/>
      <c r="AD43204" s="77"/>
    </row>
    <row r="43205" spans="16:30" ht="4.5" customHeight="1" x14ac:dyDescent="0.2">
      <c r="P43205" s="75"/>
      <c r="Q43205" s="75"/>
      <c r="W43205" s="75"/>
      <c r="AD43205" s="77"/>
    </row>
    <row r="43206" spans="16:30" ht="4.5" customHeight="1" x14ac:dyDescent="0.2">
      <c r="P43206" s="75"/>
      <c r="Q43206" s="75"/>
      <c r="W43206" s="75"/>
      <c r="AD43206" s="77"/>
    </row>
    <row r="43207" spans="16:30" ht="4.5" customHeight="1" x14ac:dyDescent="0.2">
      <c r="P43207" s="75"/>
      <c r="Q43207" s="75"/>
      <c r="W43207" s="75"/>
      <c r="AD43207" s="77"/>
    </row>
    <row r="43208" spans="16:30" ht="4.5" customHeight="1" x14ac:dyDescent="0.2">
      <c r="P43208" s="75"/>
      <c r="Q43208" s="75"/>
      <c r="W43208" s="75"/>
      <c r="AD43208" s="77"/>
    </row>
    <row r="43209" spans="16:30" ht="4.5" customHeight="1" x14ac:dyDescent="0.2">
      <c r="P43209" s="75"/>
      <c r="Q43209" s="75"/>
      <c r="W43209" s="75"/>
      <c r="AD43209" s="77"/>
    </row>
    <row r="43210" spans="16:30" ht="4.5" customHeight="1" x14ac:dyDescent="0.2">
      <c r="P43210" s="75"/>
      <c r="Q43210" s="75"/>
      <c r="W43210" s="75"/>
      <c r="AD43210" s="77"/>
    </row>
    <row r="43211" spans="16:30" ht="4.5" customHeight="1" x14ac:dyDescent="0.2">
      <c r="P43211" s="75"/>
      <c r="Q43211" s="75"/>
      <c r="W43211" s="75"/>
      <c r="AD43211" s="77"/>
    </row>
    <row r="43212" spans="16:30" ht="4.5" customHeight="1" x14ac:dyDescent="0.2">
      <c r="P43212" s="75"/>
      <c r="Q43212" s="75"/>
      <c r="W43212" s="75"/>
      <c r="AD43212" s="77"/>
    </row>
    <row r="43213" spans="16:30" ht="4.5" customHeight="1" x14ac:dyDescent="0.2">
      <c r="P43213" s="75"/>
      <c r="Q43213" s="75"/>
      <c r="W43213" s="75"/>
      <c r="AD43213" s="77"/>
    </row>
    <row r="43214" spans="16:30" ht="4.5" customHeight="1" x14ac:dyDescent="0.2">
      <c r="P43214" s="75"/>
      <c r="Q43214" s="75"/>
      <c r="W43214" s="75"/>
      <c r="AD43214" s="77"/>
    </row>
    <row r="43215" spans="16:30" ht="4.5" customHeight="1" x14ac:dyDescent="0.2">
      <c r="P43215" s="75"/>
      <c r="Q43215" s="75"/>
      <c r="W43215" s="75"/>
      <c r="AD43215" s="77"/>
    </row>
    <row r="43216" spans="16:30" ht="4.5" customHeight="1" x14ac:dyDescent="0.2">
      <c r="P43216" s="75"/>
      <c r="Q43216" s="75"/>
      <c r="W43216" s="75"/>
      <c r="AD43216" s="77"/>
    </row>
    <row r="43217" spans="16:30" ht="4.5" customHeight="1" x14ac:dyDescent="0.2">
      <c r="P43217" s="75"/>
      <c r="Q43217" s="75"/>
      <c r="W43217" s="75"/>
      <c r="AD43217" s="77"/>
    </row>
    <row r="43218" spans="16:30" ht="4.5" customHeight="1" x14ac:dyDescent="0.2">
      <c r="P43218" s="75"/>
      <c r="Q43218" s="75"/>
      <c r="W43218" s="75"/>
      <c r="AD43218" s="77"/>
    </row>
    <row r="43219" spans="16:30" ht="4.5" customHeight="1" x14ac:dyDescent="0.2">
      <c r="P43219" s="75"/>
      <c r="Q43219" s="75"/>
      <c r="W43219" s="75"/>
      <c r="AD43219" s="77"/>
    </row>
    <row r="43220" spans="16:30" ht="4.5" customHeight="1" x14ac:dyDescent="0.2">
      <c r="P43220" s="75"/>
      <c r="Q43220" s="75"/>
      <c r="W43220" s="75"/>
      <c r="AD43220" s="77"/>
    </row>
    <row r="43221" spans="16:30" ht="4.5" customHeight="1" x14ac:dyDescent="0.2">
      <c r="P43221" s="75"/>
      <c r="Q43221" s="75"/>
      <c r="W43221" s="75"/>
      <c r="AD43221" s="77"/>
    </row>
    <row r="43222" spans="16:30" ht="4.5" customHeight="1" x14ac:dyDescent="0.2">
      <c r="P43222" s="75"/>
      <c r="Q43222" s="75"/>
      <c r="W43222" s="75"/>
      <c r="AD43222" s="77"/>
    </row>
    <row r="43223" spans="16:30" ht="4.5" customHeight="1" x14ac:dyDescent="0.2">
      <c r="P43223" s="75"/>
      <c r="Q43223" s="75"/>
      <c r="W43223" s="75"/>
      <c r="AD43223" s="77"/>
    </row>
    <row r="43224" spans="16:30" ht="4.5" customHeight="1" x14ac:dyDescent="0.2">
      <c r="P43224" s="75"/>
      <c r="Q43224" s="75"/>
      <c r="W43224" s="75"/>
      <c r="AD43224" s="77"/>
    </row>
    <row r="43225" spans="16:30" ht="4.5" customHeight="1" x14ac:dyDescent="0.2">
      <c r="P43225" s="75"/>
      <c r="Q43225" s="75"/>
      <c r="W43225" s="75"/>
      <c r="AD43225" s="77"/>
    </row>
    <row r="43226" spans="16:30" ht="4.5" customHeight="1" x14ac:dyDescent="0.2">
      <c r="P43226" s="75"/>
      <c r="Q43226" s="75"/>
      <c r="W43226" s="75"/>
      <c r="AD43226" s="77"/>
    </row>
    <row r="43227" spans="16:30" ht="4.5" customHeight="1" x14ac:dyDescent="0.2">
      <c r="P43227" s="75"/>
      <c r="Q43227" s="75"/>
      <c r="W43227" s="75"/>
      <c r="AD43227" s="77"/>
    </row>
    <row r="43228" spans="16:30" ht="4.5" customHeight="1" x14ac:dyDescent="0.2">
      <c r="P43228" s="75"/>
      <c r="Q43228" s="75"/>
      <c r="W43228" s="75"/>
      <c r="AD43228" s="77"/>
    </row>
    <row r="43229" spans="16:30" ht="4.5" customHeight="1" x14ac:dyDescent="0.2">
      <c r="P43229" s="75"/>
      <c r="Q43229" s="75"/>
      <c r="W43229" s="75"/>
      <c r="AD43229" s="77"/>
    </row>
    <row r="43230" spans="16:30" ht="4.5" customHeight="1" x14ac:dyDescent="0.2">
      <c r="P43230" s="75"/>
      <c r="Q43230" s="75"/>
      <c r="W43230" s="75"/>
      <c r="AD43230" s="77"/>
    </row>
    <row r="43231" spans="16:30" ht="4.5" customHeight="1" x14ac:dyDescent="0.2">
      <c r="P43231" s="75"/>
      <c r="Q43231" s="75"/>
      <c r="W43231" s="75"/>
      <c r="AD43231" s="77"/>
    </row>
    <row r="43232" spans="16:30" ht="4.5" customHeight="1" x14ac:dyDescent="0.2">
      <c r="P43232" s="75"/>
      <c r="Q43232" s="75"/>
      <c r="W43232" s="75"/>
      <c r="AD43232" s="77"/>
    </row>
    <row r="43233" spans="16:30" ht="4.5" customHeight="1" x14ac:dyDescent="0.2">
      <c r="P43233" s="75"/>
      <c r="Q43233" s="75"/>
      <c r="W43233" s="75"/>
      <c r="AD43233" s="77"/>
    </row>
    <row r="43234" spans="16:30" ht="4.5" customHeight="1" x14ac:dyDescent="0.2">
      <c r="P43234" s="75"/>
      <c r="Q43234" s="75"/>
      <c r="W43234" s="75"/>
      <c r="AD43234" s="77"/>
    </row>
    <row r="43235" spans="16:30" ht="4.5" customHeight="1" x14ac:dyDescent="0.2">
      <c r="P43235" s="75"/>
      <c r="Q43235" s="75"/>
      <c r="W43235" s="75"/>
      <c r="AD43235" s="77"/>
    </row>
    <row r="43236" spans="16:30" ht="4.5" customHeight="1" x14ac:dyDescent="0.2">
      <c r="P43236" s="75"/>
      <c r="Q43236" s="75"/>
      <c r="W43236" s="75"/>
      <c r="AD43236" s="77"/>
    </row>
    <row r="43237" spans="16:30" ht="4.5" customHeight="1" x14ac:dyDescent="0.2">
      <c r="P43237" s="75"/>
      <c r="Q43237" s="75"/>
      <c r="W43237" s="75"/>
      <c r="AD43237" s="77"/>
    </row>
    <row r="43238" spans="16:30" ht="4.5" customHeight="1" x14ac:dyDescent="0.2">
      <c r="P43238" s="75"/>
      <c r="Q43238" s="75"/>
      <c r="W43238" s="75"/>
      <c r="AD43238" s="77"/>
    </row>
    <row r="43239" spans="16:30" ht="4.5" customHeight="1" x14ac:dyDescent="0.2">
      <c r="P43239" s="75"/>
      <c r="Q43239" s="75"/>
      <c r="W43239" s="75"/>
      <c r="AD43239" s="77"/>
    </row>
    <row r="43240" spans="16:30" ht="4.5" customHeight="1" x14ac:dyDescent="0.2">
      <c r="P43240" s="75"/>
      <c r="Q43240" s="75"/>
      <c r="W43240" s="75"/>
      <c r="AD43240" s="77"/>
    </row>
    <row r="43241" spans="16:30" ht="4.5" customHeight="1" x14ac:dyDescent="0.2">
      <c r="P43241" s="75"/>
      <c r="Q43241" s="75"/>
      <c r="W43241" s="75"/>
      <c r="AD43241" s="77"/>
    </row>
    <row r="43242" spans="16:30" ht="4.5" customHeight="1" x14ac:dyDescent="0.2">
      <c r="P43242" s="75"/>
      <c r="Q43242" s="75"/>
      <c r="W43242" s="75"/>
      <c r="AD43242" s="77"/>
    </row>
    <row r="43243" spans="16:30" ht="4.5" customHeight="1" x14ac:dyDescent="0.2">
      <c r="P43243" s="75"/>
      <c r="Q43243" s="75"/>
      <c r="W43243" s="75"/>
      <c r="AD43243" s="77"/>
    </row>
    <row r="43244" spans="16:30" ht="4.5" customHeight="1" x14ac:dyDescent="0.2">
      <c r="P43244" s="75"/>
      <c r="Q43244" s="75"/>
      <c r="W43244" s="75"/>
      <c r="AD43244" s="77"/>
    </row>
    <row r="43245" spans="16:30" ht="4.5" customHeight="1" x14ac:dyDescent="0.2">
      <c r="P43245" s="75"/>
      <c r="Q43245" s="75"/>
      <c r="W43245" s="75"/>
      <c r="AD43245" s="77"/>
    </row>
    <row r="43246" spans="16:30" ht="4.5" customHeight="1" x14ac:dyDescent="0.2">
      <c r="P43246" s="75"/>
      <c r="Q43246" s="75"/>
      <c r="W43246" s="75"/>
      <c r="AD43246" s="77"/>
    </row>
    <row r="43247" spans="16:30" ht="4.5" customHeight="1" x14ac:dyDescent="0.2">
      <c r="P43247" s="75"/>
      <c r="Q43247" s="75"/>
      <c r="W43247" s="75"/>
      <c r="AD43247" s="77"/>
    </row>
    <row r="43248" spans="16:30" ht="4.5" customHeight="1" x14ac:dyDescent="0.2">
      <c r="P43248" s="75"/>
      <c r="Q43248" s="75"/>
      <c r="W43248" s="75"/>
      <c r="AD43248" s="77"/>
    </row>
    <row r="43249" spans="16:30" ht="4.5" customHeight="1" x14ac:dyDescent="0.2">
      <c r="P43249" s="75"/>
      <c r="Q43249" s="75"/>
      <c r="W43249" s="75"/>
      <c r="AD43249" s="77"/>
    </row>
    <row r="43250" spans="16:30" ht="4.5" customHeight="1" x14ac:dyDescent="0.2">
      <c r="P43250" s="75"/>
      <c r="Q43250" s="75"/>
      <c r="W43250" s="75"/>
      <c r="AD43250" s="77"/>
    </row>
    <row r="43251" spans="16:30" ht="4.5" customHeight="1" x14ac:dyDescent="0.2">
      <c r="P43251" s="75"/>
      <c r="Q43251" s="75"/>
      <c r="W43251" s="75"/>
      <c r="AD43251" s="77"/>
    </row>
    <row r="43252" spans="16:30" ht="4.5" customHeight="1" x14ac:dyDescent="0.2">
      <c r="P43252" s="75"/>
      <c r="Q43252" s="75"/>
      <c r="W43252" s="75"/>
      <c r="AD43252" s="77"/>
    </row>
    <row r="43253" spans="16:30" ht="4.5" customHeight="1" x14ac:dyDescent="0.2">
      <c r="P43253" s="75"/>
      <c r="Q43253" s="75"/>
      <c r="W43253" s="75"/>
      <c r="AD43253" s="77"/>
    </row>
    <row r="43254" spans="16:30" ht="4.5" customHeight="1" x14ac:dyDescent="0.2">
      <c r="P43254" s="75"/>
      <c r="Q43254" s="75"/>
      <c r="W43254" s="75"/>
      <c r="AD43254" s="77"/>
    </row>
    <row r="43255" spans="16:30" ht="4.5" customHeight="1" x14ac:dyDescent="0.2">
      <c r="P43255" s="75"/>
      <c r="Q43255" s="75"/>
      <c r="W43255" s="75"/>
      <c r="AD43255" s="77"/>
    </row>
    <row r="43256" spans="16:30" ht="4.5" customHeight="1" x14ac:dyDescent="0.2">
      <c r="P43256" s="75"/>
      <c r="Q43256" s="75"/>
      <c r="W43256" s="75"/>
      <c r="AD43256" s="77"/>
    </row>
    <row r="43257" spans="16:30" ht="4.5" customHeight="1" x14ac:dyDescent="0.2">
      <c r="P43257" s="75"/>
      <c r="Q43257" s="75"/>
      <c r="W43257" s="75"/>
      <c r="AD43257" s="77"/>
    </row>
    <row r="43258" spans="16:30" ht="4.5" customHeight="1" x14ac:dyDescent="0.2">
      <c r="P43258" s="75"/>
      <c r="Q43258" s="75"/>
      <c r="W43258" s="75"/>
      <c r="AD43258" s="77"/>
    </row>
    <row r="43259" spans="16:30" ht="4.5" customHeight="1" x14ac:dyDescent="0.2">
      <c r="P43259" s="75"/>
      <c r="Q43259" s="75"/>
      <c r="W43259" s="75"/>
      <c r="AD43259" s="77"/>
    </row>
    <row r="43260" spans="16:30" ht="4.5" customHeight="1" x14ac:dyDescent="0.2">
      <c r="P43260" s="75"/>
      <c r="Q43260" s="75"/>
      <c r="W43260" s="75"/>
      <c r="AD43260" s="77"/>
    </row>
    <row r="43261" spans="16:30" ht="4.5" customHeight="1" x14ac:dyDescent="0.2">
      <c r="P43261" s="75"/>
      <c r="Q43261" s="75"/>
      <c r="W43261" s="75"/>
      <c r="AD43261" s="77"/>
    </row>
    <row r="43262" spans="16:30" ht="4.5" customHeight="1" x14ac:dyDescent="0.2">
      <c r="P43262" s="75"/>
      <c r="Q43262" s="75"/>
      <c r="W43262" s="75"/>
      <c r="AD43262" s="77"/>
    </row>
    <row r="43263" spans="16:30" ht="4.5" customHeight="1" x14ac:dyDescent="0.2">
      <c r="P43263" s="75"/>
      <c r="Q43263" s="75"/>
      <c r="W43263" s="75"/>
      <c r="AD43263" s="77"/>
    </row>
    <row r="43264" spans="16:30" ht="4.5" customHeight="1" x14ac:dyDescent="0.2">
      <c r="P43264" s="75"/>
      <c r="Q43264" s="75"/>
      <c r="W43264" s="75"/>
      <c r="AD43264" s="77"/>
    </row>
    <row r="43265" spans="16:30" ht="4.5" customHeight="1" x14ac:dyDescent="0.2">
      <c r="P43265" s="75"/>
      <c r="Q43265" s="75"/>
      <c r="W43265" s="75"/>
      <c r="AD43265" s="77"/>
    </row>
    <row r="43266" spans="16:30" ht="4.5" customHeight="1" x14ac:dyDescent="0.2">
      <c r="P43266" s="75"/>
      <c r="Q43266" s="75"/>
      <c r="W43266" s="75"/>
      <c r="AD43266" s="77"/>
    </row>
    <row r="43267" spans="16:30" ht="4.5" customHeight="1" x14ac:dyDescent="0.2">
      <c r="P43267" s="75"/>
      <c r="Q43267" s="75"/>
      <c r="W43267" s="75"/>
      <c r="AD43267" s="77"/>
    </row>
    <row r="43268" spans="16:30" ht="4.5" customHeight="1" x14ac:dyDescent="0.2">
      <c r="P43268" s="75"/>
      <c r="Q43268" s="75"/>
      <c r="W43268" s="75"/>
      <c r="AD43268" s="77"/>
    </row>
    <row r="43269" spans="16:30" ht="4.5" customHeight="1" x14ac:dyDescent="0.2">
      <c r="P43269" s="75"/>
      <c r="Q43269" s="75"/>
      <c r="W43269" s="75"/>
      <c r="AD43269" s="77"/>
    </row>
    <row r="43270" spans="16:30" ht="4.5" customHeight="1" x14ac:dyDescent="0.2">
      <c r="P43270" s="75"/>
      <c r="Q43270" s="75"/>
      <c r="W43270" s="75"/>
      <c r="AD43270" s="77"/>
    </row>
    <row r="43271" spans="16:30" ht="4.5" customHeight="1" x14ac:dyDescent="0.2">
      <c r="P43271" s="75"/>
      <c r="Q43271" s="75"/>
      <c r="W43271" s="75"/>
      <c r="AD43271" s="77"/>
    </row>
    <row r="43272" spans="16:30" ht="4.5" customHeight="1" x14ac:dyDescent="0.2">
      <c r="P43272" s="75"/>
      <c r="Q43272" s="75"/>
      <c r="W43272" s="75"/>
      <c r="AD43272" s="77"/>
    </row>
    <row r="43273" spans="16:30" ht="4.5" customHeight="1" x14ac:dyDescent="0.2">
      <c r="P43273" s="75"/>
      <c r="Q43273" s="75"/>
      <c r="W43273" s="75"/>
      <c r="AD43273" s="77"/>
    </row>
    <row r="43274" spans="16:30" ht="4.5" customHeight="1" x14ac:dyDescent="0.2">
      <c r="P43274" s="75"/>
      <c r="Q43274" s="75"/>
      <c r="W43274" s="75"/>
      <c r="AD43274" s="77"/>
    </row>
    <row r="43275" spans="16:30" ht="4.5" customHeight="1" x14ac:dyDescent="0.2">
      <c r="P43275" s="75"/>
      <c r="Q43275" s="75"/>
      <c r="W43275" s="75"/>
      <c r="AD43275" s="77"/>
    </row>
    <row r="43276" spans="16:30" ht="4.5" customHeight="1" x14ac:dyDescent="0.2">
      <c r="P43276" s="75"/>
      <c r="Q43276" s="75"/>
      <c r="W43276" s="75"/>
      <c r="AD43276" s="77"/>
    </row>
    <row r="43277" spans="16:30" ht="4.5" customHeight="1" x14ac:dyDescent="0.2">
      <c r="P43277" s="75"/>
      <c r="Q43277" s="75"/>
      <c r="W43277" s="75"/>
      <c r="AD43277" s="77"/>
    </row>
    <row r="43278" spans="16:30" ht="4.5" customHeight="1" x14ac:dyDescent="0.2">
      <c r="P43278" s="75"/>
      <c r="Q43278" s="75"/>
      <c r="W43278" s="75"/>
      <c r="AD43278" s="77"/>
    </row>
    <row r="43279" spans="16:30" ht="4.5" customHeight="1" x14ac:dyDescent="0.2">
      <c r="P43279" s="75"/>
      <c r="Q43279" s="75"/>
      <c r="W43279" s="75"/>
      <c r="AD43279" s="77"/>
    </row>
    <row r="43280" spans="16:30" ht="4.5" customHeight="1" x14ac:dyDescent="0.2">
      <c r="P43280" s="75"/>
      <c r="Q43280" s="75"/>
      <c r="W43280" s="75"/>
      <c r="AD43280" s="77"/>
    </row>
    <row r="43281" spans="16:30" ht="4.5" customHeight="1" x14ac:dyDescent="0.2">
      <c r="P43281" s="75"/>
      <c r="Q43281" s="75"/>
      <c r="W43281" s="75"/>
      <c r="AD43281" s="77"/>
    </row>
    <row r="43282" spans="16:30" ht="4.5" customHeight="1" x14ac:dyDescent="0.2">
      <c r="P43282" s="75"/>
      <c r="Q43282" s="75"/>
      <c r="W43282" s="75"/>
      <c r="AD43282" s="77"/>
    </row>
    <row r="43283" spans="16:30" ht="4.5" customHeight="1" x14ac:dyDescent="0.2">
      <c r="P43283" s="75"/>
      <c r="Q43283" s="75"/>
      <c r="W43283" s="75"/>
      <c r="AD43283" s="77"/>
    </row>
    <row r="43284" spans="16:30" ht="4.5" customHeight="1" x14ac:dyDescent="0.2">
      <c r="P43284" s="75"/>
      <c r="Q43284" s="75"/>
      <c r="W43284" s="75"/>
      <c r="AD43284" s="77"/>
    </row>
    <row r="43285" spans="16:30" ht="4.5" customHeight="1" x14ac:dyDescent="0.2">
      <c r="P43285" s="75"/>
      <c r="Q43285" s="75"/>
      <c r="W43285" s="75"/>
      <c r="AD43285" s="77"/>
    </row>
    <row r="43286" spans="16:30" ht="4.5" customHeight="1" x14ac:dyDescent="0.2">
      <c r="P43286" s="75"/>
      <c r="Q43286" s="75"/>
      <c r="W43286" s="75"/>
      <c r="AD43286" s="77"/>
    </row>
    <row r="43287" spans="16:30" ht="4.5" customHeight="1" x14ac:dyDescent="0.2">
      <c r="P43287" s="75"/>
      <c r="Q43287" s="75"/>
      <c r="W43287" s="75"/>
      <c r="AD43287" s="77"/>
    </row>
    <row r="43288" spans="16:30" ht="4.5" customHeight="1" x14ac:dyDescent="0.2">
      <c r="P43288" s="75"/>
      <c r="Q43288" s="75"/>
      <c r="W43288" s="75"/>
      <c r="AD43288" s="77"/>
    </row>
    <row r="43289" spans="16:30" ht="4.5" customHeight="1" x14ac:dyDescent="0.2">
      <c r="P43289" s="75"/>
      <c r="Q43289" s="75"/>
      <c r="W43289" s="75"/>
      <c r="AD43289" s="77"/>
    </row>
    <row r="43290" spans="16:30" ht="4.5" customHeight="1" x14ac:dyDescent="0.2">
      <c r="P43290" s="75"/>
      <c r="Q43290" s="75"/>
      <c r="W43290" s="75"/>
      <c r="AD43290" s="77"/>
    </row>
    <row r="43291" spans="16:30" ht="4.5" customHeight="1" x14ac:dyDescent="0.2">
      <c r="P43291" s="75"/>
      <c r="Q43291" s="75"/>
      <c r="W43291" s="75"/>
      <c r="AD43291" s="77"/>
    </row>
    <row r="43292" spans="16:30" ht="4.5" customHeight="1" x14ac:dyDescent="0.2">
      <c r="P43292" s="75"/>
      <c r="Q43292" s="75"/>
      <c r="W43292" s="75"/>
      <c r="AD43292" s="77"/>
    </row>
    <row r="43293" spans="16:30" ht="4.5" customHeight="1" x14ac:dyDescent="0.2">
      <c r="P43293" s="75"/>
      <c r="Q43293" s="75"/>
      <c r="W43293" s="75"/>
      <c r="AD43293" s="77"/>
    </row>
    <row r="43294" spans="16:30" ht="4.5" customHeight="1" x14ac:dyDescent="0.2">
      <c r="P43294" s="75"/>
      <c r="Q43294" s="75"/>
      <c r="W43294" s="75"/>
      <c r="AD43294" s="77"/>
    </row>
    <row r="43295" spans="16:30" ht="4.5" customHeight="1" x14ac:dyDescent="0.2">
      <c r="P43295" s="75"/>
      <c r="Q43295" s="75"/>
      <c r="W43295" s="75"/>
      <c r="AD43295" s="77"/>
    </row>
    <row r="43296" spans="16:30" ht="4.5" customHeight="1" x14ac:dyDescent="0.2">
      <c r="P43296" s="75"/>
      <c r="Q43296" s="75"/>
      <c r="W43296" s="75"/>
      <c r="AD43296" s="77"/>
    </row>
    <row r="43297" spans="16:30" ht="4.5" customHeight="1" x14ac:dyDescent="0.2">
      <c r="P43297" s="75"/>
      <c r="Q43297" s="75"/>
      <c r="W43297" s="75"/>
      <c r="AD43297" s="77"/>
    </row>
    <row r="43298" spans="16:30" ht="4.5" customHeight="1" x14ac:dyDescent="0.2">
      <c r="P43298" s="75"/>
      <c r="Q43298" s="75"/>
      <c r="W43298" s="75"/>
      <c r="AD43298" s="77"/>
    </row>
    <row r="43299" spans="16:30" ht="4.5" customHeight="1" x14ac:dyDescent="0.2">
      <c r="P43299" s="75"/>
      <c r="Q43299" s="75"/>
      <c r="W43299" s="75"/>
      <c r="AD43299" s="77"/>
    </row>
    <row r="43300" spans="16:30" ht="4.5" customHeight="1" x14ac:dyDescent="0.2">
      <c r="P43300" s="75"/>
      <c r="Q43300" s="75"/>
      <c r="W43300" s="75"/>
      <c r="AD43300" s="77"/>
    </row>
    <row r="43301" spans="16:30" ht="4.5" customHeight="1" x14ac:dyDescent="0.2">
      <c r="P43301" s="75"/>
      <c r="Q43301" s="75"/>
      <c r="W43301" s="75"/>
      <c r="AD43301" s="77"/>
    </row>
    <row r="43302" spans="16:30" ht="4.5" customHeight="1" x14ac:dyDescent="0.2">
      <c r="P43302" s="75"/>
      <c r="Q43302" s="75"/>
      <c r="W43302" s="75"/>
      <c r="AD43302" s="77"/>
    </row>
    <row r="43303" spans="16:30" ht="4.5" customHeight="1" x14ac:dyDescent="0.2">
      <c r="P43303" s="75"/>
      <c r="Q43303" s="75"/>
      <c r="W43303" s="75"/>
      <c r="AD43303" s="77"/>
    </row>
    <row r="43304" spans="16:30" ht="4.5" customHeight="1" x14ac:dyDescent="0.2">
      <c r="P43304" s="75"/>
      <c r="Q43304" s="75"/>
      <c r="W43304" s="75"/>
      <c r="AD43304" s="77"/>
    </row>
    <row r="43305" spans="16:30" ht="4.5" customHeight="1" x14ac:dyDescent="0.2">
      <c r="P43305" s="75"/>
      <c r="Q43305" s="75"/>
      <c r="W43305" s="75"/>
      <c r="AD43305" s="77"/>
    </row>
    <row r="43306" spans="16:30" ht="4.5" customHeight="1" x14ac:dyDescent="0.2">
      <c r="P43306" s="75"/>
      <c r="Q43306" s="75"/>
      <c r="W43306" s="75"/>
      <c r="AD43306" s="77"/>
    </row>
    <row r="43307" spans="16:30" ht="4.5" customHeight="1" x14ac:dyDescent="0.2">
      <c r="P43307" s="75"/>
      <c r="Q43307" s="75"/>
      <c r="W43307" s="75"/>
      <c r="AD43307" s="77"/>
    </row>
    <row r="43308" spans="16:30" ht="4.5" customHeight="1" x14ac:dyDescent="0.2">
      <c r="P43308" s="75"/>
      <c r="Q43308" s="75"/>
      <c r="W43308" s="75"/>
      <c r="AD43308" s="77"/>
    </row>
    <row r="43309" spans="16:30" ht="4.5" customHeight="1" x14ac:dyDescent="0.2">
      <c r="P43309" s="75"/>
      <c r="Q43309" s="75"/>
      <c r="W43309" s="75"/>
      <c r="AD43309" s="77"/>
    </row>
    <row r="43310" spans="16:30" ht="4.5" customHeight="1" x14ac:dyDescent="0.2">
      <c r="P43310" s="75"/>
      <c r="Q43310" s="75"/>
      <c r="W43310" s="75"/>
      <c r="AD43310" s="77"/>
    </row>
    <row r="43311" spans="16:30" ht="4.5" customHeight="1" x14ac:dyDescent="0.2">
      <c r="P43311" s="75"/>
      <c r="Q43311" s="75"/>
      <c r="W43311" s="75"/>
      <c r="AD43311" s="77"/>
    </row>
    <row r="43312" spans="16:30" ht="4.5" customHeight="1" x14ac:dyDescent="0.2">
      <c r="P43312" s="75"/>
      <c r="Q43312" s="75"/>
      <c r="W43312" s="75"/>
      <c r="AD43312" s="77"/>
    </row>
    <row r="43313" spans="16:30" ht="4.5" customHeight="1" x14ac:dyDescent="0.2">
      <c r="P43313" s="75"/>
      <c r="Q43313" s="75"/>
      <c r="W43313" s="75"/>
      <c r="AD43313" s="77"/>
    </row>
    <row r="43314" spans="16:30" ht="4.5" customHeight="1" x14ac:dyDescent="0.2">
      <c r="P43314" s="75"/>
      <c r="Q43314" s="75"/>
      <c r="W43314" s="75"/>
      <c r="AD43314" s="77"/>
    </row>
    <row r="43315" spans="16:30" ht="4.5" customHeight="1" x14ac:dyDescent="0.2">
      <c r="P43315" s="75"/>
      <c r="Q43315" s="75"/>
      <c r="W43315" s="75"/>
      <c r="AD43315" s="77"/>
    </row>
    <row r="43316" spans="16:30" ht="4.5" customHeight="1" x14ac:dyDescent="0.2">
      <c r="P43316" s="75"/>
      <c r="Q43316" s="75"/>
      <c r="W43316" s="75"/>
      <c r="AD43316" s="77"/>
    </row>
    <row r="43317" spans="16:30" ht="4.5" customHeight="1" x14ac:dyDescent="0.2">
      <c r="P43317" s="75"/>
      <c r="Q43317" s="75"/>
      <c r="W43317" s="75"/>
      <c r="AD43317" s="77"/>
    </row>
    <row r="43318" spans="16:30" ht="4.5" customHeight="1" x14ac:dyDescent="0.2">
      <c r="P43318" s="75"/>
      <c r="Q43318" s="75"/>
      <c r="W43318" s="75"/>
      <c r="AD43318" s="77"/>
    </row>
    <row r="43319" spans="16:30" ht="4.5" customHeight="1" x14ac:dyDescent="0.2">
      <c r="P43319" s="75"/>
      <c r="Q43319" s="75"/>
      <c r="W43319" s="75"/>
      <c r="AD43319" s="77"/>
    </row>
    <row r="43320" spans="16:30" ht="4.5" customHeight="1" x14ac:dyDescent="0.2">
      <c r="P43320" s="75"/>
      <c r="Q43320" s="75"/>
      <c r="W43320" s="75"/>
      <c r="AD43320" s="77"/>
    </row>
    <row r="43321" spans="16:30" ht="4.5" customHeight="1" x14ac:dyDescent="0.2">
      <c r="P43321" s="75"/>
      <c r="Q43321" s="75"/>
      <c r="W43321" s="75"/>
      <c r="AD43321" s="77"/>
    </row>
    <row r="43322" spans="16:30" ht="4.5" customHeight="1" x14ac:dyDescent="0.2">
      <c r="P43322" s="75"/>
      <c r="Q43322" s="75"/>
      <c r="W43322" s="75"/>
      <c r="AD43322" s="77"/>
    </row>
    <row r="43323" spans="16:30" ht="4.5" customHeight="1" x14ac:dyDescent="0.2">
      <c r="P43323" s="75"/>
      <c r="Q43323" s="75"/>
      <c r="W43323" s="75"/>
      <c r="AD43323" s="77"/>
    </row>
    <row r="43324" spans="16:30" ht="4.5" customHeight="1" x14ac:dyDescent="0.2">
      <c r="P43324" s="75"/>
      <c r="Q43324" s="75"/>
      <c r="W43324" s="75"/>
      <c r="AD43324" s="77"/>
    </row>
    <row r="43325" spans="16:30" ht="4.5" customHeight="1" x14ac:dyDescent="0.2">
      <c r="P43325" s="75"/>
      <c r="Q43325" s="75"/>
      <c r="W43325" s="75"/>
      <c r="AD43325" s="77"/>
    </row>
    <row r="43326" spans="16:30" ht="4.5" customHeight="1" x14ac:dyDescent="0.2">
      <c r="P43326" s="75"/>
      <c r="Q43326" s="75"/>
      <c r="W43326" s="75"/>
      <c r="AD43326" s="77"/>
    </row>
    <row r="43327" spans="16:30" ht="4.5" customHeight="1" x14ac:dyDescent="0.2">
      <c r="P43327" s="75"/>
      <c r="Q43327" s="75"/>
      <c r="W43327" s="75"/>
      <c r="AD43327" s="77"/>
    </row>
    <row r="43328" spans="16:30" ht="4.5" customHeight="1" x14ac:dyDescent="0.2">
      <c r="P43328" s="75"/>
      <c r="Q43328" s="75"/>
      <c r="W43328" s="75"/>
      <c r="AD43328" s="77"/>
    </row>
    <row r="43329" spans="16:30" ht="4.5" customHeight="1" x14ac:dyDescent="0.2">
      <c r="P43329" s="75"/>
      <c r="Q43329" s="75"/>
      <c r="W43329" s="75"/>
      <c r="AD43329" s="77"/>
    </row>
    <row r="43330" spans="16:30" ht="4.5" customHeight="1" x14ac:dyDescent="0.2">
      <c r="P43330" s="75"/>
      <c r="Q43330" s="75"/>
      <c r="W43330" s="75"/>
      <c r="AD43330" s="77"/>
    </row>
    <row r="43331" spans="16:30" ht="4.5" customHeight="1" x14ac:dyDescent="0.2">
      <c r="P43331" s="75"/>
      <c r="Q43331" s="75"/>
      <c r="W43331" s="75"/>
      <c r="AD43331" s="77"/>
    </row>
    <row r="43332" spans="16:30" ht="4.5" customHeight="1" x14ac:dyDescent="0.2">
      <c r="P43332" s="75"/>
      <c r="Q43332" s="75"/>
      <c r="W43332" s="75"/>
      <c r="AD43332" s="77"/>
    </row>
    <row r="43333" spans="16:30" ht="4.5" customHeight="1" x14ac:dyDescent="0.2">
      <c r="P43333" s="75"/>
      <c r="Q43333" s="75"/>
      <c r="W43333" s="75"/>
      <c r="AD43333" s="77"/>
    </row>
    <row r="43334" spans="16:30" ht="4.5" customHeight="1" x14ac:dyDescent="0.2">
      <c r="P43334" s="75"/>
      <c r="Q43334" s="75"/>
      <c r="W43334" s="75"/>
      <c r="AD43334" s="77"/>
    </row>
    <row r="43335" spans="16:30" ht="4.5" customHeight="1" x14ac:dyDescent="0.2">
      <c r="P43335" s="75"/>
      <c r="Q43335" s="75"/>
      <c r="W43335" s="75"/>
      <c r="AD43335" s="77"/>
    </row>
    <row r="43336" spans="16:30" ht="4.5" customHeight="1" x14ac:dyDescent="0.2">
      <c r="P43336" s="75"/>
      <c r="Q43336" s="75"/>
      <c r="W43336" s="75"/>
      <c r="AD43336" s="77"/>
    </row>
    <row r="43337" spans="16:30" ht="4.5" customHeight="1" x14ac:dyDescent="0.2">
      <c r="P43337" s="75"/>
      <c r="Q43337" s="75"/>
      <c r="W43337" s="75"/>
      <c r="AD43337" s="77"/>
    </row>
    <row r="43338" spans="16:30" ht="4.5" customHeight="1" x14ac:dyDescent="0.2">
      <c r="P43338" s="75"/>
      <c r="Q43338" s="75"/>
      <c r="W43338" s="75"/>
      <c r="AD43338" s="77"/>
    </row>
    <row r="43339" spans="16:30" ht="4.5" customHeight="1" x14ac:dyDescent="0.2">
      <c r="P43339" s="75"/>
      <c r="Q43339" s="75"/>
      <c r="W43339" s="75"/>
      <c r="AD43339" s="77"/>
    </row>
    <row r="43340" spans="16:30" ht="4.5" customHeight="1" x14ac:dyDescent="0.2">
      <c r="P43340" s="75"/>
      <c r="Q43340" s="75"/>
      <c r="W43340" s="75"/>
      <c r="AD43340" s="77"/>
    </row>
    <row r="43341" spans="16:30" ht="4.5" customHeight="1" x14ac:dyDescent="0.2">
      <c r="P43341" s="75"/>
      <c r="Q43341" s="75"/>
      <c r="W43341" s="75"/>
      <c r="AD43341" s="77"/>
    </row>
    <row r="43342" spans="16:30" ht="4.5" customHeight="1" x14ac:dyDescent="0.2">
      <c r="P43342" s="75"/>
      <c r="Q43342" s="75"/>
      <c r="W43342" s="75"/>
      <c r="AD43342" s="77"/>
    </row>
    <row r="43343" spans="16:30" ht="4.5" customHeight="1" x14ac:dyDescent="0.2">
      <c r="P43343" s="75"/>
      <c r="Q43343" s="75"/>
      <c r="W43343" s="75"/>
      <c r="AD43343" s="77"/>
    </row>
    <row r="43344" spans="16:30" ht="4.5" customHeight="1" x14ac:dyDescent="0.2">
      <c r="P43344" s="75"/>
      <c r="Q43344" s="75"/>
      <c r="W43344" s="75"/>
      <c r="AD43344" s="77"/>
    </row>
    <row r="43345" spans="16:30" ht="4.5" customHeight="1" x14ac:dyDescent="0.2">
      <c r="P43345" s="75"/>
      <c r="Q43345" s="75"/>
      <c r="W43345" s="75"/>
      <c r="AD43345" s="77"/>
    </row>
    <row r="43346" spans="16:30" ht="4.5" customHeight="1" x14ac:dyDescent="0.2">
      <c r="P43346" s="75"/>
      <c r="Q43346" s="75"/>
      <c r="W43346" s="75"/>
      <c r="AD43346" s="77"/>
    </row>
    <row r="43347" spans="16:30" ht="4.5" customHeight="1" x14ac:dyDescent="0.2">
      <c r="P43347" s="75"/>
      <c r="Q43347" s="75"/>
      <c r="W43347" s="75"/>
      <c r="AD43347" s="77"/>
    </row>
    <row r="43348" spans="16:30" ht="4.5" customHeight="1" x14ac:dyDescent="0.2">
      <c r="P43348" s="75"/>
      <c r="Q43348" s="75"/>
      <c r="W43348" s="75"/>
      <c r="AD43348" s="77"/>
    </row>
    <row r="43349" spans="16:30" ht="4.5" customHeight="1" x14ac:dyDescent="0.2">
      <c r="P43349" s="75"/>
      <c r="Q43349" s="75"/>
      <c r="W43349" s="75"/>
      <c r="AD43349" s="77"/>
    </row>
    <row r="43350" spans="16:30" ht="4.5" customHeight="1" x14ac:dyDescent="0.2">
      <c r="P43350" s="75"/>
      <c r="Q43350" s="75"/>
      <c r="W43350" s="75"/>
      <c r="AD43350" s="77"/>
    </row>
    <row r="43351" spans="16:30" ht="4.5" customHeight="1" x14ac:dyDescent="0.2">
      <c r="P43351" s="75"/>
      <c r="Q43351" s="75"/>
      <c r="W43351" s="75"/>
      <c r="AD43351" s="77"/>
    </row>
    <row r="43352" spans="16:30" ht="4.5" customHeight="1" x14ac:dyDescent="0.2">
      <c r="P43352" s="75"/>
      <c r="Q43352" s="75"/>
      <c r="W43352" s="75"/>
      <c r="AD43352" s="77"/>
    </row>
    <row r="43353" spans="16:30" ht="4.5" customHeight="1" x14ac:dyDescent="0.2">
      <c r="P43353" s="75"/>
      <c r="Q43353" s="75"/>
      <c r="W43353" s="75"/>
      <c r="AD43353" s="77"/>
    </row>
    <row r="43354" spans="16:30" ht="4.5" customHeight="1" x14ac:dyDescent="0.2">
      <c r="P43354" s="75"/>
      <c r="Q43354" s="75"/>
      <c r="W43354" s="75"/>
      <c r="AD43354" s="77"/>
    </row>
    <row r="43355" spans="16:30" ht="4.5" customHeight="1" x14ac:dyDescent="0.2">
      <c r="P43355" s="75"/>
      <c r="Q43355" s="75"/>
      <c r="W43355" s="75"/>
      <c r="AD43355" s="77"/>
    </row>
    <row r="43356" spans="16:30" ht="4.5" customHeight="1" x14ac:dyDescent="0.2">
      <c r="P43356" s="75"/>
      <c r="Q43356" s="75"/>
      <c r="W43356" s="75"/>
      <c r="AD43356" s="77"/>
    </row>
    <row r="43357" spans="16:30" ht="4.5" customHeight="1" x14ac:dyDescent="0.2">
      <c r="P43357" s="75"/>
      <c r="Q43357" s="75"/>
      <c r="W43357" s="75"/>
      <c r="AD43357" s="77"/>
    </row>
    <row r="43358" spans="16:30" ht="4.5" customHeight="1" x14ac:dyDescent="0.2">
      <c r="P43358" s="75"/>
      <c r="Q43358" s="75"/>
      <c r="W43358" s="75"/>
      <c r="AD43358" s="77"/>
    </row>
    <row r="43359" spans="16:30" ht="4.5" customHeight="1" x14ac:dyDescent="0.2">
      <c r="P43359" s="75"/>
      <c r="Q43359" s="75"/>
      <c r="W43359" s="75"/>
      <c r="AD43359" s="77"/>
    </row>
    <row r="43360" spans="16:30" ht="4.5" customHeight="1" x14ac:dyDescent="0.2">
      <c r="P43360" s="75"/>
      <c r="Q43360" s="75"/>
      <c r="W43360" s="75"/>
      <c r="AD43360" s="77"/>
    </row>
    <row r="43361" spans="16:30" ht="4.5" customHeight="1" x14ac:dyDescent="0.2">
      <c r="P43361" s="75"/>
      <c r="Q43361" s="75"/>
      <c r="W43361" s="75"/>
      <c r="AD43361" s="77"/>
    </row>
    <row r="43362" spans="16:30" ht="4.5" customHeight="1" x14ac:dyDescent="0.2">
      <c r="P43362" s="75"/>
      <c r="Q43362" s="75"/>
      <c r="W43362" s="75"/>
      <c r="AD43362" s="77"/>
    </row>
    <row r="43363" spans="16:30" ht="4.5" customHeight="1" x14ac:dyDescent="0.2">
      <c r="P43363" s="75"/>
      <c r="Q43363" s="75"/>
      <c r="W43363" s="75"/>
      <c r="AD43363" s="77"/>
    </row>
    <row r="43364" spans="16:30" ht="4.5" customHeight="1" x14ac:dyDescent="0.2">
      <c r="P43364" s="75"/>
      <c r="Q43364" s="75"/>
      <c r="W43364" s="75"/>
      <c r="AD43364" s="77"/>
    </row>
    <row r="43365" spans="16:30" ht="4.5" customHeight="1" x14ac:dyDescent="0.2">
      <c r="P43365" s="75"/>
      <c r="Q43365" s="75"/>
      <c r="W43365" s="75"/>
      <c r="AD43365" s="77"/>
    </row>
    <row r="43366" spans="16:30" ht="4.5" customHeight="1" x14ac:dyDescent="0.2">
      <c r="P43366" s="75"/>
      <c r="Q43366" s="75"/>
      <c r="W43366" s="75"/>
      <c r="AD43366" s="77"/>
    </row>
    <row r="43367" spans="16:30" ht="4.5" customHeight="1" x14ac:dyDescent="0.2">
      <c r="P43367" s="75"/>
      <c r="Q43367" s="75"/>
      <c r="W43367" s="75"/>
      <c r="AD43367" s="77"/>
    </row>
    <row r="43368" spans="16:30" ht="4.5" customHeight="1" x14ac:dyDescent="0.2">
      <c r="P43368" s="75"/>
      <c r="Q43368" s="75"/>
      <c r="W43368" s="75"/>
      <c r="AD43368" s="77"/>
    </row>
    <row r="43369" spans="16:30" ht="4.5" customHeight="1" x14ac:dyDescent="0.2">
      <c r="P43369" s="75"/>
      <c r="Q43369" s="75"/>
      <c r="W43369" s="75"/>
      <c r="AD43369" s="77"/>
    </row>
    <row r="43370" spans="16:30" ht="4.5" customHeight="1" x14ac:dyDescent="0.2">
      <c r="P43370" s="75"/>
      <c r="Q43370" s="75"/>
      <c r="W43370" s="75"/>
      <c r="AD43370" s="77"/>
    </row>
    <row r="43371" spans="16:30" ht="4.5" customHeight="1" x14ac:dyDescent="0.2">
      <c r="P43371" s="75"/>
      <c r="Q43371" s="75"/>
      <c r="W43371" s="75"/>
      <c r="AD43371" s="77"/>
    </row>
    <row r="43372" spans="16:30" ht="4.5" customHeight="1" x14ac:dyDescent="0.2">
      <c r="P43372" s="75"/>
      <c r="Q43372" s="75"/>
      <c r="W43372" s="75"/>
      <c r="AD43372" s="77"/>
    </row>
    <row r="43373" spans="16:30" ht="4.5" customHeight="1" x14ac:dyDescent="0.2">
      <c r="P43373" s="75"/>
      <c r="Q43373" s="75"/>
      <c r="W43373" s="75"/>
      <c r="AD43373" s="77"/>
    </row>
    <row r="43374" spans="16:30" ht="4.5" customHeight="1" x14ac:dyDescent="0.2">
      <c r="P43374" s="75"/>
      <c r="Q43374" s="75"/>
      <c r="W43374" s="75"/>
      <c r="AD43374" s="77"/>
    </row>
    <row r="43375" spans="16:30" ht="4.5" customHeight="1" x14ac:dyDescent="0.2">
      <c r="P43375" s="75"/>
      <c r="Q43375" s="75"/>
      <c r="W43375" s="75"/>
      <c r="AD43375" s="77"/>
    </row>
    <row r="43376" spans="16:30" ht="4.5" customHeight="1" x14ac:dyDescent="0.2">
      <c r="P43376" s="75"/>
      <c r="Q43376" s="75"/>
      <c r="W43376" s="75"/>
      <c r="AD43376" s="77"/>
    </row>
    <row r="43377" spans="16:30" ht="4.5" customHeight="1" x14ac:dyDescent="0.2">
      <c r="P43377" s="75"/>
      <c r="Q43377" s="75"/>
      <c r="W43377" s="75"/>
      <c r="AD43377" s="77"/>
    </row>
    <row r="43378" spans="16:30" ht="4.5" customHeight="1" x14ac:dyDescent="0.2">
      <c r="P43378" s="75"/>
      <c r="Q43378" s="75"/>
      <c r="W43378" s="75"/>
      <c r="AD43378" s="77"/>
    </row>
    <row r="43379" spans="16:30" ht="4.5" customHeight="1" x14ac:dyDescent="0.2">
      <c r="P43379" s="75"/>
      <c r="Q43379" s="75"/>
      <c r="W43379" s="75"/>
      <c r="AD43379" s="77"/>
    </row>
    <row r="43380" spans="16:30" ht="4.5" customHeight="1" x14ac:dyDescent="0.2">
      <c r="P43380" s="75"/>
      <c r="Q43380" s="75"/>
      <c r="W43380" s="75"/>
      <c r="AD43380" s="77"/>
    </row>
    <row r="43381" spans="16:30" ht="4.5" customHeight="1" x14ac:dyDescent="0.2">
      <c r="P43381" s="75"/>
      <c r="Q43381" s="75"/>
      <c r="W43381" s="75"/>
      <c r="AD43381" s="77"/>
    </row>
    <row r="43382" spans="16:30" ht="4.5" customHeight="1" x14ac:dyDescent="0.2">
      <c r="P43382" s="75"/>
      <c r="Q43382" s="75"/>
      <c r="W43382" s="75"/>
      <c r="AD43382" s="77"/>
    </row>
    <row r="43383" spans="16:30" ht="4.5" customHeight="1" x14ac:dyDescent="0.2">
      <c r="P43383" s="75"/>
      <c r="Q43383" s="75"/>
      <c r="W43383" s="75"/>
      <c r="AD43383" s="77"/>
    </row>
    <row r="43384" spans="16:30" ht="4.5" customHeight="1" x14ac:dyDescent="0.2">
      <c r="P43384" s="75"/>
      <c r="Q43384" s="75"/>
      <c r="W43384" s="75"/>
      <c r="AD43384" s="77"/>
    </row>
    <row r="43385" spans="16:30" ht="4.5" customHeight="1" x14ac:dyDescent="0.2">
      <c r="P43385" s="75"/>
      <c r="Q43385" s="75"/>
      <c r="W43385" s="75"/>
      <c r="AD43385" s="77"/>
    </row>
    <row r="43386" spans="16:30" ht="4.5" customHeight="1" x14ac:dyDescent="0.2">
      <c r="P43386" s="75"/>
      <c r="Q43386" s="75"/>
      <c r="W43386" s="75"/>
      <c r="AD43386" s="77"/>
    </row>
    <row r="43387" spans="16:30" ht="4.5" customHeight="1" x14ac:dyDescent="0.2">
      <c r="P43387" s="75"/>
      <c r="Q43387" s="75"/>
      <c r="W43387" s="75"/>
      <c r="AD43387" s="77"/>
    </row>
    <row r="43388" spans="16:30" ht="4.5" customHeight="1" x14ac:dyDescent="0.2">
      <c r="P43388" s="75"/>
      <c r="Q43388" s="75"/>
      <c r="W43388" s="75"/>
      <c r="AD43388" s="77"/>
    </row>
    <row r="43389" spans="16:30" ht="4.5" customHeight="1" x14ac:dyDescent="0.2">
      <c r="P43389" s="75"/>
      <c r="Q43389" s="75"/>
      <c r="W43389" s="75"/>
      <c r="AD43389" s="77"/>
    </row>
    <row r="43390" spans="16:30" ht="4.5" customHeight="1" x14ac:dyDescent="0.2">
      <c r="P43390" s="75"/>
      <c r="Q43390" s="75"/>
      <c r="W43390" s="75"/>
      <c r="AD43390" s="77"/>
    </row>
    <row r="43391" spans="16:30" ht="4.5" customHeight="1" x14ac:dyDescent="0.2">
      <c r="P43391" s="75"/>
      <c r="Q43391" s="75"/>
      <c r="W43391" s="75"/>
      <c r="AD43391" s="77"/>
    </row>
    <row r="43392" spans="16:30" ht="4.5" customHeight="1" x14ac:dyDescent="0.2">
      <c r="P43392" s="75"/>
      <c r="Q43392" s="75"/>
      <c r="W43392" s="75"/>
      <c r="AD43392" s="77"/>
    </row>
    <row r="43393" spans="16:30" ht="4.5" customHeight="1" x14ac:dyDescent="0.2">
      <c r="P43393" s="75"/>
      <c r="Q43393" s="75"/>
      <c r="W43393" s="75"/>
      <c r="AD43393" s="77"/>
    </row>
    <row r="43394" spans="16:30" ht="4.5" customHeight="1" x14ac:dyDescent="0.2">
      <c r="P43394" s="75"/>
      <c r="Q43394" s="75"/>
      <c r="W43394" s="75"/>
      <c r="AD43394" s="77"/>
    </row>
    <row r="43395" spans="16:30" ht="4.5" customHeight="1" x14ac:dyDescent="0.2">
      <c r="P43395" s="75"/>
      <c r="Q43395" s="75"/>
      <c r="W43395" s="75"/>
      <c r="AD43395" s="77"/>
    </row>
    <row r="43396" spans="16:30" ht="4.5" customHeight="1" x14ac:dyDescent="0.2">
      <c r="P43396" s="75"/>
      <c r="Q43396" s="75"/>
      <c r="W43396" s="75"/>
      <c r="AD43396" s="77"/>
    </row>
    <row r="43397" spans="16:30" ht="4.5" customHeight="1" x14ac:dyDescent="0.2">
      <c r="P43397" s="75"/>
      <c r="Q43397" s="75"/>
      <c r="W43397" s="75"/>
      <c r="AD43397" s="77"/>
    </row>
    <row r="43398" spans="16:30" ht="4.5" customHeight="1" x14ac:dyDescent="0.2">
      <c r="P43398" s="75"/>
      <c r="Q43398" s="75"/>
      <c r="W43398" s="75"/>
      <c r="AD43398" s="77"/>
    </row>
    <row r="43399" spans="16:30" ht="4.5" customHeight="1" x14ac:dyDescent="0.2">
      <c r="P43399" s="75"/>
      <c r="Q43399" s="75"/>
      <c r="W43399" s="75"/>
      <c r="AD43399" s="77"/>
    </row>
    <row r="43400" spans="16:30" ht="4.5" customHeight="1" x14ac:dyDescent="0.2">
      <c r="P43400" s="75"/>
      <c r="Q43400" s="75"/>
      <c r="W43400" s="75"/>
      <c r="AD43400" s="77"/>
    </row>
    <row r="43401" spans="16:30" ht="4.5" customHeight="1" x14ac:dyDescent="0.2">
      <c r="P43401" s="75"/>
      <c r="Q43401" s="75"/>
      <c r="W43401" s="75"/>
      <c r="AD43401" s="77"/>
    </row>
    <row r="43402" spans="16:30" ht="4.5" customHeight="1" x14ac:dyDescent="0.2">
      <c r="P43402" s="75"/>
      <c r="Q43402" s="75"/>
      <c r="W43402" s="75"/>
      <c r="AD43402" s="77"/>
    </row>
    <row r="43403" spans="16:30" ht="4.5" customHeight="1" x14ac:dyDescent="0.2">
      <c r="P43403" s="75"/>
      <c r="Q43403" s="75"/>
      <c r="W43403" s="75"/>
      <c r="AD43403" s="77"/>
    </row>
    <row r="43404" spans="16:30" ht="4.5" customHeight="1" x14ac:dyDescent="0.2">
      <c r="P43404" s="75"/>
      <c r="Q43404" s="75"/>
      <c r="W43404" s="75"/>
      <c r="AD43404" s="77"/>
    </row>
    <row r="43405" spans="16:30" ht="4.5" customHeight="1" x14ac:dyDescent="0.2">
      <c r="P43405" s="75"/>
      <c r="Q43405" s="75"/>
      <c r="W43405" s="75"/>
      <c r="AD43405" s="77"/>
    </row>
    <row r="43406" spans="16:30" ht="4.5" customHeight="1" x14ac:dyDescent="0.2">
      <c r="P43406" s="75"/>
      <c r="Q43406" s="75"/>
      <c r="W43406" s="75"/>
      <c r="AD43406" s="77"/>
    </row>
    <row r="43407" spans="16:30" ht="4.5" customHeight="1" x14ac:dyDescent="0.2">
      <c r="P43407" s="75"/>
      <c r="Q43407" s="75"/>
      <c r="W43407" s="75"/>
      <c r="AD43407" s="77"/>
    </row>
    <row r="43408" spans="16:30" ht="4.5" customHeight="1" x14ac:dyDescent="0.2">
      <c r="P43408" s="75"/>
      <c r="Q43408" s="75"/>
      <c r="W43408" s="75"/>
      <c r="AD43408" s="77"/>
    </row>
    <row r="43409" spans="16:30" ht="4.5" customHeight="1" x14ac:dyDescent="0.2">
      <c r="P43409" s="75"/>
      <c r="Q43409" s="75"/>
      <c r="W43409" s="75"/>
      <c r="AD43409" s="77"/>
    </row>
    <row r="43410" spans="16:30" ht="4.5" customHeight="1" x14ac:dyDescent="0.2">
      <c r="P43410" s="75"/>
      <c r="Q43410" s="75"/>
      <c r="W43410" s="75"/>
      <c r="AD43410" s="77"/>
    </row>
    <row r="43411" spans="16:30" ht="4.5" customHeight="1" x14ac:dyDescent="0.2">
      <c r="P43411" s="75"/>
      <c r="Q43411" s="75"/>
      <c r="W43411" s="75"/>
      <c r="AD43411" s="77"/>
    </row>
    <row r="43412" spans="16:30" ht="4.5" customHeight="1" x14ac:dyDescent="0.2">
      <c r="P43412" s="75"/>
      <c r="Q43412" s="75"/>
      <c r="W43412" s="75"/>
      <c r="AD43412" s="77"/>
    </row>
    <row r="43413" spans="16:30" ht="4.5" customHeight="1" x14ac:dyDescent="0.2">
      <c r="P43413" s="75"/>
      <c r="Q43413" s="75"/>
      <c r="W43413" s="75"/>
      <c r="AD43413" s="77"/>
    </row>
    <row r="43414" spans="16:30" ht="4.5" customHeight="1" x14ac:dyDescent="0.2">
      <c r="P43414" s="75"/>
      <c r="Q43414" s="75"/>
      <c r="W43414" s="75"/>
      <c r="AD43414" s="77"/>
    </row>
    <row r="43415" spans="16:30" ht="4.5" customHeight="1" x14ac:dyDescent="0.2">
      <c r="P43415" s="75"/>
      <c r="Q43415" s="75"/>
      <c r="W43415" s="75"/>
      <c r="AD43415" s="77"/>
    </row>
    <row r="43416" spans="16:30" ht="4.5" customHeight="1" x14ac:dyDescent="0.2">
      <c r="P43416" s="75"/>
      <c r="Q43416" s="75"/>
      <c r="W43416" s="75"/>
      <c r="AD43416" s="77"/>
    </row>
    <row r="43417" spans="16:30" ht="4.5" customHeight="1" x14ac:dyDescent="0.2">
      <c r="P43417" s="75"/>
      <c r="Q43417" s="75"/>
      <c r="W43417" s="75"/>
      <c r="AD43417" s="77"/>
    </row>
    <row r="43418" spans="16:30" ht="4.5" customHeight="1" x14ac:dyDescent="0.2">
      <c r="P43418" s="75"/>
      <c r="Q43418" s="75"/>
      <c r="W43418" s="75"/>
      <c r="AD43418" s="77"/>
    </row>
    <row r="43419" spans="16:30" ht="4.5" customHeight="1" x14ac:dyDescent="0.2">
      <c r="P43419" s="75"/>
      <c r="Q43419" s="75"/>
      <c r="W43419" s="75"/>
      <c r="AD43419" s="77"/>
    </row>
    <row r="43420" spans="16:30" ht="4.5" customHeight="1" x14ac:dyDescent="0.2">
      <c r="P43420" s="75"/>
      <c r="Q43420" s="75"/>
      <c r="W43420" s="75"/>
      <c r="AD43420" s="77"/>
    </row>
    <row r="43421" spans="16:30" ht="4.5" customHeight="1" x14ac:dyDescent="0.2">
      <c r="P43421" s="75"/>
      <c r="Q43421" s="75"/>
      <c r="W43421" s="75"/>
      <c r="AD43421" s="77"/>
    </row>
    <row r="43422" spans="16:30" ht="4.5" customHeight="1" x14ac:dyDescent="0.2">
      <c r="P43422" s="75"/>
      <c r="Q43422" s="75"/>
      <c r="W43422" s="75"/>
      <c r="AD43422" s="77"/>
    </row>
    <row r="43423" spans="16:30" ht="4.5" customHeight="1" x14ac:dyDescent="0.2">
      <c r="P43423" s="75"/>
      <c r="Q43423" s="75"/>
      <c r="W43423" s="75"/>
      <c r="AD43423" s="77"/>
    </row>
    <row r="43424" spans="16:30" ht="4.5" customHeight="1" x14ac:dyDescent="0.2">
      <c r="P43424" s="75"/>
      <c r="Q43424" s="75"/>
      <c r="W43424" s="75"/>
      <c r="AD43424" s="77"/>
    </row>
    <row r="43425" spans="16:30" ht="4.5" customHeight="1" x14ac:dyDescent="0.2">
      <c r="P43425" s="75"/>
      <c r="Q43425" s="75"/>
      <c r="W43425" s="75"/>
      <c r="AD43425" s="77"/>
    </row>
    <row r="43426" spans="16:30" ht="4.5" customHeight="1" x14ac:dyDescent="0.2">
      <c r="P43426" s="75"/>
      <c r="Q43426" s="75"/>
      <c r="W43426" s="75"/>
      <c r="AD43426" s="77"/>
    </row>
    <row r="43427" spans="16:30" ht="4.5" customHeight="1" x14ac:dyDescent="0.2">
      <c r="P43427" s="75"/>
      <c r="Q43427" s="75"/>
      <c r="W43427" s="75"/>
      <c r="AD43427" s="77"/>
    </row>
    <row r="43428" spans="16:30" ht="4.5" customHeight="1" x14ac:dyDescent="0.2">
      <c r="P43428" s="75"/>
      <c r="Q43428" s="75"/>
      <c r="W43428" s="75"/>
      <c r="AD43428" s="77"/>
    </row>
    <row r="43429" spans="16:30" ht="4.5" customHeight="1" x14ac:dyDescent="0.2">
      <c r="P43429" s="75"/>
      <c r="Q43429" s="75"/>
      <c r="W43429" s="75"/>
      <c r="AD43429" s="77"/>
    </row>
    <row r="43430" spans="16:30" ht="4.5" customHeight="1" x14ac:dyDescent="0.2">
      <c r="P43430" s="75"/>
      <c r="Q43430" s="75"/>
      <c r="W43430" s="75"/>
      <c r="AD43430" s="77"/>
    </row>
    <row r="43431" spans="16:30" ht="4.5" customHeight="1" x14ac:dyDescent="0.2">
      <c r="P43431" s="75"/>
      <c r="Q43431" s="75"/>
      <c r="W43431" s="75"/>
      <c r="AD43431" s="77"/>
    </row>
    <row r="43432" spans="16:30" ht="4.5" customHeight="1" x14ac:dyDescent="0.2">
      <c r="P43432" s="75"/>
      <c r="Q43432" s="75"/>
      <c r="W43432" s="75"/>
      <c r="AD43432" s="77"/>
    </row>
    <row r="43433" spans="16:30" ht="4.5" customHeight="1" x14ac:dyDescent="0.2">
      <c r="P43433" s="75"/>
      <c r="Q43433" s="75"/>
      <c r="W43433" s="75"/>
      <c r="AD43433" s="77"/>
    </row>
    <row r="43434" spans="16:30" ht="4.5" customHeight="1" x14ac:dyDescent="0.2">
      <c r="P43434" s="75"/>
      <c r="Q43434" s="75"/>
      <c r="W43434" s="75"/>
      <c r="AD43434" s="77"/>
    </row>
    <row r="43435" spans="16:30" ht="4.5" customHeight="1" x14ac:dyDescent="0.2">
      <c r="P43435" s="75"/>
      <c r="Q43435" s="75"/>
      <c r="W43435" s="75"/>
      <c r="AD43435" s="77"/>
    </row>
    <row r="43436" spans="16:30" ht="4.5" customHeight="1" x14ac:dyDescent="0.2">
      <c r="P43436" s="75"/>
      <c r="Q43436" s="75"/>
      <c r="W43436" s="75"/>
      <c r="AD43436" s="77"/>
    </row>
    <row r="43437" spans="16:30" ht="4.5" customHeight="1" x14ac:dyDescent="0.2">
      <c r="P43437" s="75"/>
      <c r="Q43437" s="75"/>
      <c r="W43437" s="75"/>
      <c r="AD43437" s="77"/>
    </row>
    <row r="43438" spans="16:30" ht="4.5" customHeight="1" x14ac:dyDescent="0.2">
      <c r="P43438" s="75"/>
      <c r="Q43438" s="75"/>
      <c r="W43438" s="75"/>
      <c r="AD43438" s="77"/>
    </row>
    <row r="43439" spans="16:30" ht="4.5" customHeight="1" x14ac:dyDescent="0.2">
      <c r="P43439" s="75"/>
      <c r="Q43439" s="75"/>
      <c r="W43439" s="75"/>
      <c r="AD43439" s="77"/>
    </row>
    <row r="43440" spans="16:30" ht="4.5" customHeight="1" x14ac:dyDescent="0.2">
      <c r="P43440" s="75"/>
      <c r="Q43440" s="75"/>
      <c r="W43440" s="75"/>
      <c r="AD43440" s="77"/>
    </row>
    <row r="43441" spans="16:30" ht="4.5" customHeight="1" x14ac:dyDescent="0.2">
      <c r="P43441" s="75"/>
      <c r="Q43441" s="75"/>
      <c r="W43441" s="75"/>
      <c r="AD43441" s="77"/>
    </row>
    <row r="43442" spans="16:30" ht="4.5" customHeight="1" x14ac:dyDescent="0.2">
      <c r="P43442" s="75"/>
      <c r="Q43442" s="75"/>
      <c r="W43442" s="75"/>
      <c r="AD43442" s="77"/>
    </row>
    <row r="43443" spans="16:30" ht="4.5" customHeight="1" x14ac:dyDescent="0.2">
      <c r="P43443" s="75"/>
      <c r="Q43443" s="75"/>
      <c r="W43443" s="75"/>
      <c r="AD43443" s="77"/>
    </row>
    <row r="43444" spans="16:30" ht="4.5" customHeight="1" x14ac:dyDescent="0.2">
      <c r="P43444" s="75"/>
      <c r="Q43444" s="75"/>
      <c r="W43444" s="75"/>
      <c r="AD43444" s="77"/>
    </row>
    <row r="43445" spans="16:30" ht="4.5" customHeight="1" x14ac:dyDescent="0.2">
      <c r="P43445" s="75"/>
      <c r="Q43445" s="75"/>
      <c r="W43445" s="75"/>
      <c r="AD43445" s="77"/>
    </row>
    <row r="43446" spans="16:30" ht="4.5" customHeight="1" x14ac:dyDescent="0.2">
      <c r="P43446" s="75"/>
      <c r="Q43446" s="75"/>
      <c r="W43446" s="75"/>
      <c r="AD43446" s="77"/>
    </row>
    <row r="43447" spans="16:30" ht="4.5" customHeight="1" x14ac:dyDescent="0.2">
      <c r="P43447" s="75"/>
      <c r="Q43447" s="75"/>
      <c r="W43447" s="75"/>
      <c r="AD43447" s="77"/>
    </row>
    <row r="43448" spans="16:30" ht="4.5" customHeight="1" x14ac:dyDescent="0.2">
      <c r="P43448" s="75"/>
      <c r="Q43448" s="75"/>
      <c r="W43448" s="75"/>
      <c r="AD43448" s="77"/>
    </row>
    <row r="43449" spans="16:30" ht="4.5" customHeight="1" x14ac:dyDescent="0.2">
      <c r="P43449" s="75"/>
      <c r="Q43449" s="75"/>
      <c r="W43449" s="75"/>
      <c r="AD43449" s="77"/>
    </row>
    <row r="43450" spans="16:30" ht="4.5" customHeight="1" x14ac:dyDescent="0.2">
      <c r="P43450" s="75"/>
      <c r="Q43450" s="75"/>
      <c r="W43450" s="75"/>
      <c r="AD43450" s="77"/>
    </row>
    <row r="43451" spans="16:30" ht="4.5" customHeight="1" x14ac:dyDescent="0.2">
      <c r="P43451" s="75"/>
      <c r="Q43451" s="75"/>
      <c r="W43451" s="75"/>
      <c r="AD43451" s="77"/>
    </row>
    <row r="43452" spans="16:30" ht="4.5" customHeight="1" x14ac:dyDescent="0.2">
      <c r="P43452" s="75"/>
      <c r="Q43452" s="75"/>
      <c r="W43452" s="75"/>
      <c r="AD43452" s="77"/>
    </row>
    <row r="43453" spans="16:30" ht="4.5" customHeight="1" x14ac:dyDescent="0.2">
      <c r="P43453" s="75"/>
      <c r="Q43453" s="75"/>
      <c r="W43453" s="75"/>
      <c r="AD43453" s="77"/>
    </row>
    <row r="43454" spans="16:30" ht="4.5" customHeight="1" x14ac:dyDescent="0.2">
      <c r="P43454" s="75"/>
      <c r="Q43454" s="75"/>
      <c r="W43454" s="75"/>
      <c r="AD43454" s="77"/>
    </row>
    <row r="43455" spans="16:30" ht="4.5" customHeight="1" x14ac:dyDescent="0.2">
      <c r="P43455" s="75"/>
      <c r="Q43455" s="75"/>
      <c r="W43455" s="75"/>
      <c r="AD43455" s="77"/>
    </row>
    <row r="43456" spans="16:30" ht="4.5" customHeight="1" x14ac:dyDescent="0.2">
      <c r="P43456" s="75"/>
      <c r="Q43456" s="75"/>
      <c r="W43456" s="75"/>
      <c r="AD43456" s="77"/>
    </row>
    <row r="43457" spans="16:30" ht="4.5" customHeight="1" x14ac:dyDescent="0.2">
      <c r="P43457" s="75"/>
      <c r="Q43457" s="75"/>
      <c r="W43457" s="75"/>
      <c r="AD43457" s="77"/>
    </row>
    <row r="43458" spans="16:30" ht="4.5" customHeight="1" x14ac:dyDescent="0.2">
      <c r="P43458" s="75"/>
      <c r="Q43458" s="75"/>
      <c r="W43458" s="75"/>
      <c r="AD43458" s="77"/>
    </row>
    <row r="43459" spans="16:30" ht="4.5" customHeight="1" x14ac:dyDescent="0.2">
      <c r="P43459" s="75"/>
      <c r="Q43459" s="75"/>
      <c r="W43459" s="75"/>
      <c r="AD43459" s="77"/>
    </row>
    <row r="43460" spans="16:30" ht="4.5" customHeight="1" x14ac:dyDescent="0.2">
      <c r="P43460" s="75"/>
      <c r="Q43460" s="75"/>
      <c r="W43460" s="75"/>
      <c r="AD43460" s="77"/>
    </row>
    <row r="43461" spans="16:30" ht="4.5" customHeight="1" x14ac:dyDescent="0.2">
      <c r="P43461" s="75"/>
      <c r="Q43461" s="75"/>
      <c r="W43461" s="75"/>
      <c r="AD43461" s="77"/>
    </row>
    <row r="43462" spans="16:30" ht="4.5" customHeight="1" x14ac:dyDescent="0.2">
      <c r="P43462" s="75"/>
      <c r="Q43462" s="75"/>
      <c r="W43462" s="75"/>
      <c r="AD43462" s="77"/>
    </row>
    <row r="43463" spans="16:30" ht="4.5" customHeight="1" x14ac:dyDescent="0.2">
      <c r="P43463" s="75"/>
      <c r="Q43463" s="75"/>
      <c r="W43463" s="75"/>
      <c r="AD43463" s="77"/>
    </row>
    <row r="43464" spans="16:30" ht="4.5" customHeight="1" x14ac:dyDescent="0.2">
      <c r="P43464" s="75"/>
      <c r="Q43464" s="75"/>
      <c r="W43464" s="75"/>
      <c r="AD43464" s="77"/>
    </row>
    <row r="43465" spans="16:30" ht="4.5" customHeight="1" x14ac:dyDescent="0.2">
      <c r="P43465" s="75"/>
      <c r="Q43465" s="75"/>
      <c r="W43465" s="75"/>
      <c r="AD43465" s="77"/>
    </row>
    <row r="43466" spans="16:30" ht="4.5" customHeight="1" x14ac:dyDescent="0.2">
      <c r="P43466" s="75"/>
      <c r="Q43466" s="75"/>
      <c r="W43466" s="75"/>
      <c r="AD43466" s="77"/>
    </row>
    <row r="43467" spans="16:30" ht="4.5" customHeight="1" x14ac:dyDescent="0.2">
      <c r="P43467" s="75"/>
      <c r="Q43467" s="75"/>
      <c r="W43467" s="75"/>
      <c r="AD43467" s="77"/>
    </row>
    <row r="43468" spans="16:30" ht="4.5" customHeight="1" x14ac:dyDescent="0.2">
      <c r="P43468" s="75"/>
      <c r="Q43468" s="75"/>
      <c r="W43468" s="75"/>
      <c r="AD43468" s="77"/>
    </row>
    <row r="43469" spans="16:30" ht="4.5" customHeight="1" x14ac:dyDescent="0.2">
      <c r="P43469" s="75"/>
      <c r="Q43469" s="75"/>
      <c r="W43469" s="75"/>
      <c r="AD43469" s="77"/>
    </row>
    <row r="43470" spans="16:30" ht="4.5" customHeight="1" x14ac:dyDescent="0.2">
      <c r="P43470" s="75"/>
      <c r="Q43470" s="75"/>
      <c r="W43470" s="75"/>
      <c r="AD43470" s="77"/>
    </row>
    <row r="43471" spans="16:30" ht="4.5" customHeight="1" x14ac:dyDescent="0.2">
      <c r="P43471" s="75"/>
      <c r="Q43471" s="75"/>
      <c r="W43471" s="75"/>
      <c r="AD43471" s="77"/>
    </row>
    <row r="43472" spans="16:30" ht="4.5" customHeight="1" x14ac:dyDescent="0.2">
      <c r="P43472" s="75"/>
      <c r="Q43472" s="75"/>
      <c r="W43472" s="75"/>
      <c r="AD43472" s="77"/>
    </row>
    <row r="43473" spans="16:30" ht="4.5" customHeight="1" x14ac:dyDescent="0.2">
      <c r="P43473" s="75"/>
      <c r="Q43473" s="75"/>
      <c r="W43473" s="75"/>
      <c r="AD43473" s="77"/>
    </row>
    <row r="43474" spans="16:30" ht="4.5" customHeight="1" x14ac:dyDescent="0.2">
      <c r="P43474" s="75"/>
      <c r="Q43474" s="75"/>
      <c r="W43474" s="75"/>
      <c r="AD43474" s="77"/>
    </row>
    <row r="43475" spans="16:30" ht="4.5" customHeight="1" x14ac:dyDescent="0.2">
      <c r="P43475" s="75"/>
      <c r="Q43475" s="75"/>
      <c r="W43475" s="75"/>
      <c r="AD43475" s="77"/>
    </row>
    <row r="43476" spans="16:30" ht="4.5" customHeight="1" x14ac:dyDescent="0.2">
      <c r="P43476" s="75"/>
      <c r="Q43476" s="75"/>
      <c r="W43476" s="75"/>
      <c r="AD43476" s="77"/>
    </row>
    <row r="43477" spans="16:30" ht="4.5" customHeight="1" x14ac:dyDescent="0.2">
      <c r="P43477" s="75"/>
      <c r="Q43477" s="75"/>
      <c r="W43477" s="75"/>
      <c r="AD43477" s="77"/>
    </row>
    <row r="43478" spans="16:30" ht="4.5" customHeight="1" x14ac:dyDescent="0.2">
      <c r="P43478" s="75"/>
      <c r="Q43478" s="75"/>
      <c r="W43478" s="75"/>
      <c r="AD43478" s="77"/>
    </row>
    <row r="43479" spans="16:30" ht="4.5" customHeight="1" x14ac:dyDescent="0.2">
      <c r="P43479" s="75"/>
      <c r="Q43479" s="75"/>
      <c r="W43479" s="75"/>
      <c r="AD43479" s="77"/>
    </row>
    <row r="43480" spans="16:30" ht="4.5" customHeight="1" x14ac:dyDescent="0.2">
      <c r="P43480" s="75"/>
      <c r="Q43480" s="75"/>
      <c r="W43480" s="75"/>
      <c r="AD43480" s="77"/>
    </row>
    <row r="43481" spans="16:30" ht="4.5" customHeight="1" x14ac:dyDescent="0.2">
      <c r="P43481" s="75"/>
      <c r="Q43481" s="75"/>
      <c r="W43481" s="75"/>
      <c r="AD43481" s="77"/>
    </row>
    <row r="43482" spans="16:30" ht="4.5" customHeight="1" x14ac:dyDescent="0.2">
      <c r="P43482" s="75"/>
      <c r="Q43482" s="75"/>
      <c r="W43482" s="75"/>
      <c r="AD43482" s="77"/>
    </row>
    <row r="43483" spans="16:30" ht="4.5" customHeight="1" x14ac:dyDescent="0.2">
      <c r="P43483" s="75"/>
      <c r="Q43483" s="75"/>
      <c r="W43483" s="75"/>
      <c r="AD43483" s="77"/>
    </row>
    <row r="43484" spans="16:30" ht="4.5" customHeight="1" x14ac:dyDescent="0.2">
      <c r="P43484" s="75"/>
      <c r="Q43484" s="75"/>
      <c r="W43484" s="75"/>
      <c r="AD43484" s="77"/>
    </row>
    <row r="43485" spans="16:30" ht="4.5" customHeight="1" x14ac:dyDescent="0.2">
      <c r="P43485" s="75"/>
      <c r="Q43485" s="75"/>
      <c r="W43485" s="75"/>
      <c r="AD43485" s="77"/>
    </row>
    <row r="43486" spans="16:30" ht="4.5" customHeight="1" x14ac:dyDescent="0.2">
      <c r="P43486" s="75"/>
      <c r="Q43486" s="75"/>
      <c r="W43486" s="75"/>
      <c r="AD43486" s="77"/>
    </row>
    <row r="43487" spans="16:30" ht="4.5" customHeight="1" x14ac:dyDescent="0.2">
      <c r="P43487" s="75"/>
      <c r="Q43487" s="75"/>
      <c r="W43487" s="75"/>
      <c r="AD43487" s="77"/>
    </row>
    <row r="43488" spans="16:30" ht="4.5" customHeight="1" x14ac:dyDescent="0.2">
      <c r="P43488" s="75"/>
      <c r="Q43488" s="75"/>
      <c r="W43488" s="75"/>
      <c r="AD43488" s="77"/>
    </row>
    <row r="43489" spans="16:30" ht="4.5" customHeight="1" x14ac:dyDescent="0.2">
      <c r="P43489" s="75"/>
      <c r="Q43489" s="75"/>
      <c r="W43489" s="75"/>
      <c r="AD43489" s="77"/>
    </row>
    <row r="43490" spans="16:30" ht="4.5" customHeight="1" x14ac:dyDescent="0.2">
      <c r="P43490" s="75"/>
      <c r="Q43490" s="75"/>
      <c r="W43490" s="75"/>
      <c r="AD43490" s="77"/>
    </row>
    <row r="43491" spans="16:30" ht="4.5" customHeight="1" x14ac:dyDescent="0.2">
      <c r="P43491" s="75"/>
      <c r="Q43491" s="75"/>
      <c r="W43491" s="75"/>
      <c r="AD43491" s="77"/>
    </row>
    <row r="43492" spans="16:30" ht="4.5" customHeight="1" x14ac:dyDescent="0.2">
      <c r="P43492" s="75"/>
      <c r="Q43492" s="75"/>
      <c r="W43492" s="75"/>
      <c r="AD43492" s="77"/>
    </row>
    <row r="43493" spans="16:30" ht="4.5" customHeight="1" x14ac:dyDescent="0.2">
      <c r="P43493" s="75"/>
      <c r="Q43493" s="75"/>
      <c r="W43493" s="75"/>
      <c r="AD43493" s="77"/>
    </row>
    <row r="43494" spans="16:30" ht="4.5" customHeight="1" x14ac:dyDescent="0.2">
      <c r="P43494" s="75"/>
      <c r="Q43494" s="75"/>
      <c r="W43494" s="75"/>
      <c r="AD43494" s="77"/>
    </row>
    <row r="43495" spans="16:30" ht="4.5" customHeight="1" x14ac:dyDescent="0.2">
      <c r="P43495" s="75"/>
      <c r="Q43495" s="75"/>
      <c r="W43495" s="75"/>
      <c r="AD43495" s="77"/>
    </row>
    <row r="43496" spans="16:30" ht="4.5" customHeight="1" x14ac:dyDescent="0.2">
      <c r="P43496" s="75"/>
      <c r="Q43496" s="75"/>
      <c r="W43496" s="75"/>
      <c r="AD43496" s="77"/>
    </row>
    <row r="43497" spans="16:30" ht="4.5" customHeight="1" x14ac:dyDescent="0.2">
      <c r="P43497" s="75"/>
      <c r="Q43497" s="75"/>
      <c r="W43497" s="75"/>
      <c r="AD43497" s="77"/>
    </row>
    <row r="43498" spans="16:30" ht="4.5" customHeight="1" x14ac:dyDescent="0.2">
      <c r="P43498" s="75"/>
      <c r="Q43498" s="75"/>
      <c r="W43498" s="75"/>
      <c r="AD43498" s="77"/>
    </row>
    <row r="43499" spans="16:30" ht="4.5" customHeight="1" x14ac:dyDescent="0.2">
      <c r="P43499" s="75"/>
      <c r="Q43499" s="75"/>
      <c r="W43499" s="75"/>
      <c r="AD43499" s="77"/>
    </row>
    <row r="43500" spans="16:30" ht="4.5" customHeight="1" x14ac:dyDescent="0.2">
      <c r="P43500" s="75"/>
      <c r="Q43500" s="75"/>
      <c r="W43500" s="75"/>
      <c r="AD43500" s="77"/>
    </row>
    <row r="43501" spans="16:30" ht="4.5" customHeight="1" x14ac:dyDescent="0.2">
      <c r="P43501" s="75"/>
      <c r="Q43501" s="75"/>
      <c r="W43501" s="75"/>
      <c r="AD43501" s="77"/>
    </row>
    <row r="43502" spans="16:30" ht="4.5" customHeight="1" x14ac:dyDescent="0.2">
      <c r="P43502" s="75"/>
      <c r="Q43502" s="75"/>
      <c r="W43502" s="75"/>
      <c r="AD43502" s="77"/>
    </row>
    <row r="43503" spans="16:30" ht="4.5" customHeight="1" x14ac:dyDescent="0.2">
      <c r="P43503" s="75"/>
      <c r="Q43503" s="75"/>
      <c r="W43503" s="75"/>
      <c r="AD43503" s="77"/>
    </row>
    <row r="43504" spans="16:30" ht="4.5" customHeight="1" x14ac:dyDescent="0.2">
      <c r="P43504" s="75"/>
      <c r="Q43504" s="75"/>
      <c r="W43504" s="75"/>
      <c r="AD43504" s="77"/>
    </row>
    <row r="43505" spans="16:30" ht="4.5" customHeight="1" x14ac:dyDescent="0.2">
      <c r="P43505" s="75"/>
      <c r="Q43505" s="75"/>
      <c r="W43505" s="75"/>
      <c r="AD43505" s="77"/>
    </row>
    <row r="43506" spans="16:30" ht="4.5" customHeight="1" x14ac:dyDescent="0.2">
      <c r="P43506" s="75"/>
      <c r="Q43506" s="75"/>
      <c r="W43506" s="75"/>
      <c r="AD43506" s="77"/>
    </row>
    <row r="43507" spans="16:30" ht="4.5" customHeight="1" x14ac:dyDescent="0.2">
      <c r="P43507" s="75"/>
      <c r="Q43507" s="75"/>
      <c r="W43507" s="75"/>
      <c r="AD43507" s="77"/>
    </row>
    <row r="43508" spans="16:30" ht="4.5" customHeight="1" x14ac:dyDescent="0.2">
      <c r="P43508" s="75"/>
      <c r="Q43508" s="75"/>
      <c r="W43508" s="75"/>
      <c r="AD43508" s="77"/>
    </row>
    <row r="43509" spans="16:30" ht="4.5" customHeight="1" x14ac:dyDescent="0.2">
      <c r="P43509" s="75"/>
      <c r="Q43509" s="75"/>
      <c r="W43509" s="75"/>
      <c r="AD43509" s="77"/>
    </row>
    <row r="43510" spans="16:30" ht="4.5" customHeight="1" x14ac:dyDescent="0.2">
      <c r="P43510" s="75"/>
      <c r="Q43510" s="75"/>
      <c r="W43510" s="75"/>
      <c r="AD43510" s="77"/>
    </row>
    <row r="43511" spans="16:30" ht="4.5" customHeight="1" x14ac:dyDescent="0.2">
      <c r="P43511" s="75"/>
      <c r="Q43511" s="75"/>
      <c r="W43511" s="75"/>
      <c r="AD43511" s="77"/>
    </row>
    <row r="43512" spans="16:30" ht="4.5" customHeight="1" x14ac:dyDescent="0.2">
      <c r="P43512" s="75"/>
      <c r="Q43512" s="75"/>
      <c r="W43512" s="75"/>
      <c r="AD43512" s="77"/>
    </row>
    <row r="43513" spans="16:30" ht="4.5" customHeight="1" x14ac:dyDescent="0.2">
      <c r="P43513" s="75"/>
      <c r="Q43513" s="75"/>
      <c r="W43513" s="75"/>
      <c r="AD43513" s="77"/>
    </row>
    <row r="43514" spans="16:30" ht="4.5" customHeight="1" x14ac:dyDescent="0.2">
      <c r="P43514" s="75"/>
      <c r="Q43514" s="75"/>
      <c r="W43514" s="75"/>
      <c r="AD43514" s="77"/>
    </row>
    <row r="43515" spans="16:30" ht="4.5" customHeight="1" x14ac:dyDescent="0.2">
      <c r="P43515" s="75"/>
      <c r="Q43515" s="75"/>
      <c r="W43515" s="75"/>
      <c r="AD43515" s="77"/>
    </row>
    <row r="43516" spans="16:30" ht="4.5" customHeight="1" x14ac:dyDescent="0.2">
      <c r="P43516" s="75"/>
      <c r="Q43516" s="75"/>
      <c r="W43516" s="75"/>
      <c r="AD43516" s="77"/>
    </row>
    <row r="43517" spans="16:30" ht="4.5" customHeight="1" x14ac:dyDescent="0.2">
      <c r="P43517" s="75"/>
      <c r="Q43517" s="75"/>
      <c r="W43517" s="75"/>
      <c r="AD43517" s="77"/>
    </row>
    <row r="43518" spans="16:30" ht="4.5" customHeight="1" x14ac:dyDescent="0.2">
      <c r="P43518" s="75"/>
      <c r="Q43518" s="75"/>
      <c r="W43518" s="75"/>
      <c r="AD43518" s="77"/>
    </row>
    <row r="43519" spans="16:30" ht="4.5" customHeight="1" x14ac:dyDescent="0.2">
      <c r="P43519" s="75"/>
      <c r="Q43519" s="75"/>
      <c r="W43519" s="75"/>
      <c r="AD43519" s="77"/>
    </row>
    <row r="43520" spans="16:30" ht="4.5" customHeight="1" x14ac:dyDescent="0.2">
      <c r="P43520" s="75"/>
      <c r="Q43520" s="75"/>
      <c r="W43520" s="75"/>
      <c r="AD43520" s="77"/>
    </row>
    <row r="43521" spans="16:30" ht="4.5" customHeight="1" x14ac:dyDescent="0.2">
      <c r="P43521" s="75"/>
      <c r="Q43521" s="75"/>
      <c r="W43521" s="75"/>
      <c r="AD43521" s="77"/>
    </row>
    <row r="43522" spans="16:30" ht="4.5" customHeight="1" x14ac:dyDescent="0.2">
      <c r="P43522" s="75"/>
      <c r="Q43522" s="75"/>
      <c r="W43522" s="75"/>
      <c r="AD43522" s="77"/>
    </row>
    <row r="43523" spans="16:30" ht="4.5" customHeight="1" x14ac:dyDescent="0.2">
      <c r="P43523" s="75"/>
      <c r="Q43523" s="75"/>
      <c r="W43523" s="75"/>
      <c r="AD43523" s="77"/>
    </row>
    <row r="43524" spans="16:30" ht="4.5" customHeight="1" x14ac:dyDescent="0.2">
      <c r="P43524" s="75"/>
      <c r="Q43524" s="75"/>
      <c r="W43524" s="75"/>
      <c r="AD43524" s="77"/>
    </row>
    <row r="43525" spans="16:30" ht="4.5" customHeight="1" x14ac:dyDescent="0.2">
      <c r="P43525" s="75"/>
      <c r="Q43525" s="75"/>
      <c r="W43525" s="75"/>
      <c r="AD43525" s="77"/>
    </row>
    <row r="43526" spans="16:30" ht="4.5" customHeight="1" x14ac:dyDescent="0.2">
      <c r="P43526" s="75"/>
      <c r="Q43526" s="75"/>
      <c r="W43526" s="75"/>
      <c r="AD43526" s="77"/>
    </row>
    <row r="43527" spans="16:30" ht="4.5" customHeight="1" x14ac:dyDescent="0.2">
      <c r="P43527" s="75"/>
      <c r="Q43527" s="75"/>
      <c r="W43527" s="75"/>
      <c r="AD43527" s="77"/>
    </row>
    <row r="43528" spans="16:30" ht="4.5" customHeight="1" x14ac:dyDescent="0.2">
      <c r="P43528" s="75"/>
      <c r="Q43528" s="75"/>
      <c r="W43528" s="75"/>
      <c r="AD43528" s="77"/>
    </row>
    <row r="43529" spans="16:30" ht="4.5" customHeight="1" x14ac:dyDescent="0.2">
      <c r="P43529" s="75"/>
      <c r="Q43529" s="75"/>
      <c r="W43529" s="75"/>
      <c r="AD43529" s="77"/>
    </row>
    <row r="43530" spans="16:30" ht="4.5" customHeight="1" x14ac:dyDescent="0.2">
      <c r="P43530" s="75"/>
      <c r="Q43530" s="75"/>
      <c r="W43530" s="75"/>
      <c r="AD43530" s="77"/>
    </row>
    <row r="43531" spans="16:30" ht="4.5" customHeight="1" x14ac:dyDescent="0.2">
      <c r="P43531" s="75"/>
      <c r="Q43531" s="75"/>
      <c r="W43531" s="75"/>
      <c r="AD43531" s="77"/>
    </row>
    <row r="43532" spans="16:30" ht="4.5" customHeight="1" x14ac:dyDescent="0.2">
      <c r="P43532" s="75"/>
      <c r="Q43532" s="75"/>
      <c r="W43532" s="75"/>
      <c r="AD43532" s="77"/>
    </row>
    <row r="43533" spans="16:30" ht="4.5" customHeight="1" x14ac:dyDescent="0.2">
      <c r="P43533" s="75"/>
      <c r="Q43533" s="75"/>
      <c r="W43533" s="75"/>
      <c r="AD43533" s="77"/>
    </row>
    <row r="43534" spans="16:30" ht="4.5" customHeight="1" x14ac:dyDescent="0.2">
      <c r="P43534" s="75"/>
      <c r="Q43534" s="75"/>
      <c r="W43534" s="75"/>
      <c r="AD43534" s="77"/>
    </row>
    <row r="43535" spans="16:30" ht="4.5" customHeight="1" x14ac:dyDescent="0.2">
      <c r="P43535" s="75"/>
      <c r="Q43535" s="75"/>
      <c r="W43535" s="75"/>
      <c r="AD43535" s="77"/>
    </row>
    <row r="43536" spans="16:30" ht="4.5" customHeight="1" x14ac:dyDescent="0.2">
      <c r="P43536" s="75"/>
      <c r="Q43536" s="75"/>
      <c r="W43536" s="75"/>
      <c r="AD43536" s="77"/>
    </row>
    <row r="43537" spans="16:30" ht="4.5" customHeight="1" x14ac:dyDescent="0.2">
      <c r="P43537" s="75"/>
      <c r="Q43537" s="75"/>
      <c r="W43537" s="75"/>
      <c r="AD43537" s="77"/>
    </row>
    <row r="43538" spans="16:30" ht="4.5" customHeight="1" x14ac:dyDescent="0.2">
      <c r="P43538" s="75"/>
      <c r="Q43538" s="75"/>
      <c r="W43538" s="75"/>
      <c r="AD43538" s="77"/>
    </row>
    <row r="43539" spans="16:30" ht="4.5" customHeight="1" x14ac:dyDescent="0.2">
      <c r="P43539" s="75"/>
      <c r="Q43539" s="75"/>
      <c r="W43539" s="75"/>
      <c r="AD43539" s="77"/>
    </row>
    <row r="43540" spans="16:30" ht="4.5" customHeight="1" x14ac:dyDescent="0.2">
      <c r="P43540" s="75"/>
      <c r="Q43540" s="75"/>
      <c r="W43540" s="75"/>
      <c r="AD43540" s="77"/>
    </row>
    <row r="43541" spans="16:30" ht="4.5" customHeight="1" x14ac:dyDescent="0.2">
      <c r="P43541" s="75"/>
      <c r="Q43541" s="75"/>
      <c r="W43541" s="75"/>
      <c r="AD43541" s="77"/>
    </row>
    <row r="43542" spans="16:30" ht="4.5" customHeight="1" x14ac:dyDescent="0.2">
      <c r="P43542" s="75"/>
      <c r="Q43542" s="75"/>
      <c r="W43542" s="75"/>
      <c r="AD43542" s="77"/>
    </row>
    <row r="43543" spans="16:30" ht="4.5" customHeight="1" x14ac:dyDescent="0.2">
      <c r="P43543" s="75"/>
      <c r="Q43543" s="75"/>
      <c r="W43543" s="75"/>
      <c r="AD43543" s="77"/>
    </row>
    <row r="43544" spans="16:30" ht="4.5" customHeight="1" x14ac:dyDescent="0.2">
      <c r="P43544" s="75"/>
      <c r="Q43544" s="75"/>
      <c r="W43544" s="75"/>
      <c r="AD43544" s="77"/>
    </row>
    <row r="43545" spans="16:30" ht="4.5" customHeight="1" x14ac:dyDescent="0.2">
      <c r="P43545" s="75"/>
      <c r="Q43545" s="75"/>
      <c r="W43545" s="75"/>
      <c r="AD43545" s="77"/>
    </row>
    <row r="43546" spans="16:30" ht="4.5" customHeight="1" x14ac:dyDescent="0.2">
      <c r="P43546" s="75"/>
      <c r="Q43546" s="75"/>
      <c r="W43546" s="75"/>
      <c r="AD43546" s="77"/>
    </row>
    <row r="43547" spans="16:30" ht="4.5" customHeight="1" x14ac:dyDescent="0.2">
      <c r="P43547" s="75"/>
      <c r="Q43547" s="75"/>
      <c r="W43547" s="75"/>
      <c r="AD43547" s="77"/>
    </row>
    <row r="43548" spans="16:30" ht="4.5" customHeight="1" x14ac:dyDescent="0.2">
      <c r="P43548" s="75"/>
      <c r="Q43548" s="75"/>
      <c r="W43548" s="75"/>
      <c r="AD43548" s="77"/>
    </row>
    <row r="43549" spans="16:30" ht="4.5" customHeight="1" x14ac:dyDescent="0.2">
      <c r="P43549" s="75"/>
      <c r="Q43549" s="75"/>
      <c r="W43549" s="75"/>
      <c r="AD43549" s="77"/>
    </row>
    <row r="43550" spans="16:30" ht="4.5" customHeight="1" x14ac:dyDescent="0.2">
      <c r="P43550" s="75"/>
      <c r="Q43550" s="75"/>
      <c r="W43550" s="75"/>
      <c r="AD43550" s="77"/>
    </row>
    <row r="43551" spans="16:30" ht="4.5" customHeight="1" x14ac:dyDescent="0.2">
      <c r="P43551" s="75"/>
      <c r="Q43551" s="75"/>
      <c r="W43551" s="75"/>
      <c r="AD43551" s="77"/>
    </row>
    <row r="43552" spans="16:30" ht="4.5" customHeight="1" x14ac:dyDescent="0.2">
      <c r="P43552" s="75"/>
      <c r="Q43552" s="75"/>
      <c r="W43552" s="75"/>
      <c r="AD43552" s="77"/>
    </row>
    <row r="43553" spans="16:30" ht="4.5" customHeight="1" x14ac:dyDescent="0.2">
      <c r="P43553" s="75"/>
      <c r="Q43553" s="75"/>
      <c r="W43553" s="75"/>
      <c r="AD43553" s="77"/>
    </row>
    <row r="43554" spans="16:30" ht="4.5" customHeight="1" x14ac:dyDescent="0.2">
      <c r="P43554" s="75"/>
      <c r="Q43554" s="75"/>
      <c r="W43554" s="75"/>
      <c r="AD43554" s="77"/>
    </row>
    <row r="43555" spans="16:30" ht="4.5" customHeight="1" x14ac:dyDescent="0.2">
      <c r="P43555" s="75"/>
      <c r="Q43555" s="75"/>
      <c r="W43555" s="75"/>
      <c r="AD43555" s="77"/>
    </row>
    <row r="43556" spans="16:30" ht="4.5" customHeight="1" x14ac:dyDescent="0.2">
      <c r="P43556" s="75"/>
      <c r="Q43556" s="75"/>
      <c r="W43556" s="75"/>
      <c r="AD43556" s="77"/>
    </row>
    <row r="43557" spans="16:30" ht="4.5" customHeight="1" x14ac:dyDescent="0.2">
      <c r="P43557" s="75"/>
      <c r="Q43557" s="75"/>
      <c r="W43557" s="75"/>
      <c r="AD43557" s="77"/>
    </row>
    <row r="43558" spans="16:30" ht="4.5" customHeight="1" x14ac:dyDescent="0.2">
      <c r="P43558" s="75"/>
      <c r="Q43558" s="75"/>
      <c r="W43558" s="75"/>
      <c r="AD43558" s="77"/>
    </row>
    <row r="43559" spans="16:30" ht="4.5" customHeight="1" x14ac:dyDescent="0.2">
      <c r="P43559" s="75"/>
      <c r="Q43559" s="75"/>
      <c r="W43559" s="75"/>
      <c r="AD43559" s="77"/>
    </row>
    <row r="43560" spans="16:30" ht="4.5" customHeight="1" x14ac:dyDescent="0.2">
      <c r="P43560" s="75"/>
      <c r="Q43560" s="75"/>
      <c r="W43560" s="75"/>
      <c r="AD43560" s="77"/>
    </row>
    <row r="43561" spans="16:30" ht="4.5" customHeight="1" x14ac:dyDescent="0.2">
      <c r="P43561" s="75"/>
      <c r="Q43561" s="75"/>
      <c r="W43561" s="75"/>
      <c r="AD43561" s="77"/>
    </row>
    <row r="43562" spans="16:30" ht="4.5" customHeight="1" x14ac:dyDescent="0.2">
      <c r="P43562" s="75"/>
      <c r="Q43562" s="75"/>
      <c r="W43562" s="75"/>
      <c r="AD43562" s="77"/>
    </row>
    <row r="43563" spans="16:30" ht="4.5" customHeight="1" x14ac:dyDescent="0.2">
      <c r="P43563" s="75"/>
      <c r="Q43563" s="75"/>
      <c r="W43563" s="75"/>
      <c r="AD43563" s="77"/>
    </row>
    <row r="43564" spans="16:30" ht="4.5" customHeight="1" x14ac:dyDescent="0.2">
      <c r="P43564" s="75"/>
      <c r="Q43564" s="75"/>
      <c r="W43564" s="75"/>
      <c r="AD43564" s="77"/>
    </row>
    <row r="43565" spans="16:30" ht="4.5" customHeight="1" x14ac:dyDescent="0.2">
      <c r="P43565" s="75"/>
      <c r="Q43565" s="75"/>
      <c r="W43565" s="75"/>
      <c r="AD43565" s="77"/>
    </row>
    <row r="43566" spans="16:30" ht="4.5" customHeight="1" x14ac:dyDescent="0.2">
      <c r="P43566" s="75"/>
      <c r="Q43566" s="75"/>
      <c r="W43566" s="75"/>
      <c r="AD43566" s="77"/>
    </row>
    <row r="43567" spans="16:30" ht="4.5" customHeight="1" x14ac:dyDescent="0.2">
      <c r="P43567" s="75"/>
      <c r="Q43567" s="75"/>
      <c r="W43567" s="75"/>
      <c r="AD43567" s="77"/>
    </row>
    <row r="43568" spans="16:30" ht="4.5" customHeight="1" x14ac:dyDescent="0.2">
      <c r="P43568" s="75"/>
      <c r="Q43568" s="75"/>
      <c r="W43568" s="75"/>
      <c r="AD43568" s="77"/>
    </row>
    <row r="43569" spans="16:30" ht="4.5" customHeight="1" x14ac:dyDescent="0.2">
      <c r="P43569" s="75"/>
      <c r="Q43569" s="75"/>
      <c r="W43569" s="75"/>
      <c r="AD43569" s="77"/>
    </row>
    <row r="43570" spans="16:30" ht="4.5" customHeight="1" x14ac:dyDescent="0.2">
      <c r="P43570" s="75"/>
      <c r="Q43570" s="75"/>
      <c r="W43570" s="75"/>
      <c r="AD43570" s="77"/>
    </row>
    <row r="43571" spans="16:30" ht="4.5" customHeight="1" x14ac:dyDescent="0.2">
      <c r="P43571" s="75"/>
      <c r="Q43571" s="75"/>
      <c r="W43571" s="75"/>
      <c r="AD43571" s="77"/>
    </row>
    <row r="43572" spans="16:30" ht="4.5" customHeight="1" x14ac:dyDescent="0.2">
      <c r="P43572" s="75"/>
      <c r="Q43572" s="75"/>
      <c r="W43572" s="75"/>
      <c r="AD43572" s="77"/>
    </row>
    <row r="43573" spans="16:30" ht="4.5" customHeight="1" x14ac:dyDescent="0.2">
      <c r="P43573" s="75"/>
      <c r="Q43573" s="75"/>
      <c r="W43573" s="75"/>
      <c r="AD43573" s="77"/>
    </row>
    <row r="43574" spans="16:30" ht="4.5" customHeight="1" x14ac:dyDescent="0.2">
      <c r="P43574" s="75"/>
      <c r="Q43574" s="75"/>
      <c r="W43574" s="75"/>
      <c r="AD43574" s="77"/>
    </row>
    <row r="43575" spans="16:30" ht="4.5" customHeight="1" x14ac:dyDescent="0.2">
      <c r="P43575" s="75"/>
      <c r="Q43575" s="75"/>
      <c r="W43575" s="75"/>
      <c r="AD43575" s="77"/>
    </row>
    <row r="43576" spans="16:30" ht="4.5" customHeight="1" x14ac:dyDescent="0.2">
      <c r="P43576" s="75"/>
      <c r="Q43576" s="75"/>
      <c r="W43576" s="75"/>
      <c r="AD43576" s="77"/>
    </row>
    <row r="43577" spans="16:30" ht="4.5" customHeight="1" x14ac:dyDescent="0.2">
      <c r="P43577" s="75"/>
      <c r="Q43577" s="75"/>
      <c r="W43577" s="75"/>
      <c r="AD43577" s="77"/>
    </row>
    <row r="43578" spans="16:30" ht="4.5" customHeight="1" x14ac:dyDescent="0.2">
      <c r="P43578" s="75"/>
      <c r="Q43578" s="75"/>
      <c r="W43578" s="75"/>
      <c r="AD43578" s="77"/>
    </row>
    <row r="43579" spans="16:30" ht="4.5" customHeight="1" x14ac:dyDescent="0.2">
      <c r="P43579" s="75"/>
      <c r="Q43579" s="75"/>
      <c r="W43579" s="75"/>
      <c r="AD43579" s="77"/>
    </row>
    <row r="43580" spans="16:30" ht="4.5" customHeight="1" x14ac:dyDescent="0.2">
      <c r="P43580" s="75"/>
      <c r="Q43580" s="75"/>
      <c r="W43580" s="75"/>
      <c r="AD43580" s="77"/>
    </row>
    <row r="43581" spans="16:30" ht="4.5" customHeight="1" x14ac:dyDescent="0.2">
      <c r="P43581" s="75"/>
      <c r="Q43581" s="75"/>
      <c r="W43581" s="75"/>
      <c r="AD43581" s="77"/>
    </row>
    <row r="43582" spans="16:30" ht="4.5" customHeight="1" x14ac:dyDescent="0.2">
      <c r="P43582" s="75"/>
      <c r="Q43582" s="75"/>
      <c r="W43582" s="75"/>
      <c r="AD43582" s="77"/>
    </row>
    <row r="43583" spans="16:30" ht="4.5" customHeight="1" x14ac:dyDescent="0.2">
      <c r="P43583" s="75"/>
      <c r="Q43583" s="75"/>
      <c r="W43583" s="75"/>
      <c r="AD43583" s="77"/>
    </row>
    <row r="43584" spans="16:30" ht="4.5" customHeight="1" x14ac:dyDescent="0.2">
      <c r="P43584" s="75"/>
      <c r="Q43584" s="75"/>
      <c r="W43584" s="75"/>
      <c r="AD43584" s="77"/>
    </row>
    <row r="43585" spans="16:30" ht="4.5" customHeight="1" x14ac:dyDescent="0.2">
      <c r="P43585" s="75"/>
      <c r="Q43585" s="75"/>
      <c r="W43585" s="75"/>
      <c r="AD43585" s="77"/>
    </row>
    <row r="43586" spans="16:30" ht="4.5" customHeight="1" x14ac:dyDescent="0.2">
      <c r="P43586" s="75"/>
      <c r="Q43586" s="75"/>
      <c r="W43586" s="75"/>
      <c r="AD43586" s="77"/>
    </row>
    <row r="43587" spans="16:30" ht="4.5" customHeight="1" x14ac:dyDescent="0.2">
      <c r="P43587" s="75"/>
      <c r="Q43587" s="75"/>
      <c r="W43587" s="75"/>
      <c r="AD43587" s="77"/>
    </row>
    <row r="43588" spans="16:30" ht="4.5" customHeight="1" x14ac:dyDescent="0.2">
      <c r="P43588" s="75"/>
      <c r="Q43588" s="75"/>
      <c r="W43588" s="75"/>
      <c r="AD43588" s="77"/>
    </row>
    <row r="43589" spans="16:30" ht="4.5" customHeight="1" x14ac:dyDescent="0.2">
      <c r="P43589" s="75"/>
      <c r="Q43589" s="75"/>
      <c r="W43589" s="75"/>
      <c r="AD43589" s="77"/>
    </row>
    <row r="43590" spans="16:30" ht="4.5" customHeight="1" x14ac:dyDescent="0.2">
      <c r="P43590" s="75"/>
      <c r="Q43590" s="75"/>
      <c r="W43590" s="75"/>
      <c r="AD43590" s="77"/>
    </row>
    <row r="43591" spans="16:30" ht="4.5" customHeight="1" x14ac:dyDescent="0.2">
      <c r="P43591" s="75"/>
      <c r="Q43591" s="75"/>
      <c r="W43591" s="75"/>
      <c r="AD43591" s="77"/>
    </row>
    <row r="43592" spans="16:30" ht="4.5" customHeight="1" x14ac:dyDescent="0.2">
      <c r="P43592" s="75"/>
      <c r="Q43592" s="75"/>
      <c r="W43592" s="75"/>
      <c r="AD43592" s="77"/>
    </row>
    <row r="43593" spans="16:30" ht="4.5" customHeight="1" x14ac:dyDescent="0.2">
      <c r="P43593" s="75"/>
      <c r="Q43593" s="75"/>
      <c r="W43593" s="75"/>
      <c r="AD43593" s="77"/>
    </row>
    <row r="43594" spans="16:30" ht="4.5" customHeight="1" x14ac:dyDescent="0.2">
      <c r="P43594" s="75"/>
      <c r="Q43594" s="75"/>
      <c r="W43594" s="75"/>
      <c r="AD43594" s="77"/>
    </row>
    <row r="43595" spans="16:30" ht="4.5" customHeight="1" x14ac:dyDescent="0.2">
      <c r="P43595" s="75"/>
      <c r="Q43595" s="75"/>
      <c r="W43595" s="75"/>
      <c r="AD43595" s="77"/>
    </row>
    <row r="43596" spans="16:30" ht="4.5" customHeight="1" x14ac:dyDescent="0.2">
      <c r="P43596" s="75"/>
      <c r="Q43596" s="75"/>
      <c r="W43596" s="75"/>
      <c r="AD43596" s="77"/>
    </row>
    <row r="43597" spans="16:30" ht="4.5" customHeight="1" x14ac:dyDescent="0.2">
      <c r="P43597" s="75"/>
      <c r="Q43597" s="75"/>
      <c r="W43597" s="75"/>
      <c r="AD43597" s="77"/>
    </row>
    <row r="43598" spans="16:30" ht="4.5" customHeight="1" x14ac:dyDescent="0.2">
      <c r="P43598" s="75"/>
      <c r="Q43598" s="75"/>
      <c r="W43598" s="75"/>
      <c r="AD43598" s="77"/>
    </row>
    <row r="43599" spans="16:30" ht="4.5" customHeight="1" x14ac:dyDescent="0.2">
      <c r="P43599" s="75"/>
      <c r="Q43599" s="75"/>
      <c r="W43599" s="75"/>
      <c r="AD43599" s="77"/>
    </row>
    <row r="43600" spans="16:30" ht="4.5" customHeight="1" x14ac:dyDescent="0.2">
      <c r="P43600" s="75"/>
      <c r="Q43600" s="75"/>
      <c r="W43600" s="75"/>
      <c r="AD43600" s="77"/>
    </row>
    <row r="43601" spans="16:30" ht="4.5" customHeight="1" x14ac:dyDescent="0.2">
      <c r="P43601" s="75"/>
      <c r="Q43601" s="75"/>
      <c r="W43601" s="75"/>
      <c r="AD43601" s="77"/>
    </row>
    <row r="43602" spans="16:30" ht="4.5" customHeight="1" x14ac:dyDescent="0.2">
      <c r="P43602" s="75"/>
      <c r="Q43602" s="75"/>
      <c r="W43602" s="75"/>
      <c r="AD43602" s="77"/>
    </row>
    <row r="43603" spans="16:30" ht="4.5" customHeight="1" x14ac:dyDescent="0.2">
      <c r="P43603" s="75"/>
      <c r="Q43603" s="75"/>
      <c r="W43603" s="75"/>
      <c r="AD43603" s="77"/>
    </row>
    <row r="43604" spans="16:30" ht="4.5" customHeight="1" x14ac:dyDescent="0.2">
      <c r="P43604" s="75"/>
      <c r="Q43604" s="75"/>
      <c r="W43604" s="75"/>
      <c r="AD43604" s="77"/>
    </row>
    <row r="43605" spans="16:30" ht="4.5" customHeight="1" x14ac:dyDescent="0.2">
      <c r="P43605" s="75"/>
      <c r="Q43605" s="75"/>
      <c r="W43605" s="75"/>
      <c r="AD43605" s="77"/>
    </row>
    <row r="43606" spans="16:30" ht="4.5" customHeight="1" x14ac:dyDescent="0.2">
      <c r="P43606" s="75"/>
      <c r="Q43606" s="75"/>
      <c r="W43606" s="75"/>
      <c r="AD43606" s="77"/>
    </row>
    <row r="43607" spans="16:30" ht="4.5" customHeight="1" x14ac:dyDescent="0.2">
      <c r="P43607" s="75"/>
      <c r="Q43607" s="75"/>
      <c r="W43607" s="75"/>
      <c r="AD43607" s="77"/>
    </row>
    <row r="43608" spans="16:30" ht="4.5" customHeight="1" x14ac:dyDescent="0.2">
      <c r="P43608" s="75"/>
      <c r="Q43608" s="75"/>
      <c r="W43608" s="75"/>
      <c r="AD43608" s="77"/>
    </row>
    <row r="43609" spans="16:30" ht="4.5" customHeight="1" x14ac:dyDescent="0.2">
      <c r="P43609" s="75"/>
      <c r="Q43609" s="75"/>
      <c r="W43609" s="75"/>
      <c r="AD43609" s="77"/>
    </row>
    <row r="43610" spans="16:30" ht="4.5" customHeight="1" x14ac:dyDescent="0.2">
      <c r="P43610" s="75"/>
      <c r="Q43610" s="75"/>
      <c r="W43610" s="75"/>
      <c r="AD43610" s="77"/>
    </row>
    <row r="43611" spans="16:30" ht="4.5" customHeight="1" x14ac:dyDescent="0.2">
      <c r="P43611" s="75"/>
      <c r="Q43611" s="75"/>
      <c r="W43611" s="75"/>
      <c r="AD43611" s="77"/>
    </row>
    <row r="43612" spans="16:30" ht="4.5" customHeight="1" x14ac:dyDescent="0.2">
      <c r="P43612" s="75"/>
      <c r="Q43612" s="75"/>
      <c r="W43612" s="75"/>
      <c r="AD43612" s="77"/>
    </row>
    <row r="43613" spans="16:30" ht="4.5" customHeight="1" x14ac:dyDescent="0.2">
      <c r="P43613" s="75"/>
      <c r="Q43613" s="75"/>
      <c r="W43613" s="75"/>
      <c r="AD43613" s="77"/>
    </row>
    <row r="43614" spans="16:30" ht="4.5" customHeight="1" x14ac:dyDescent="0.2">
      <c r="P43614" s="75"/>
      <c r="Q43614" s="75"/>
      <c r="W43614" s="75"/>
      <c r="AD43614" s="77"/>
    </row>
    <row r="43615" spans="16:30" ht="4.5" customHeight="1" x14ac:dyDescent="0.2">
      <c r="P43615" s="75"/>
      <c r="Q43615" s="75"/>
      <c r="W43615" s="75"/>
      <c r="AD43615" s="77"/>
    </row>
    <row r="43616" spans="16:30" ht="4.5" customHeight="1" x14ac:dyDescent="0.2">
      <c r="P43616" s="75"/>
      <c r="Q43616" s="75"/>
      <c r="W43616" s="75"/>
      <c r="AD43616" s="77"/>
    </row>
    <row r="43617" spans="16:30" ht="4.5" customHeight="1" x14ac:dyDescent="0.2">
      <c r="P43617" s="75"/>
      <c r="Q43617" s="75"/>
      <c r="W43617" s="75"/>
      <c r="AD43617" s="77"/>
    </row>
    <row r="43618" spans="16:30" ht="4.5" customHeight="1" x14ac:dyDescent="0.2">
      <c r="P43618" s="75"/>
      <c r="Q43618" s="75"/>
      <c r="W43618" s="75"/>
      <c r="AD43618" s="77"/>
    </row>
    <row r="43619" spans="16:30" ht="4.5" customHeight="1" x14ac:dyDescent="0.2">
      <c r="P43619" s="75"/>
      <c r="Q43619" s="75"/>
      <c r="W43619" s="75"/>
      <c r="AD43619" s="77"/>
    </row>
    <row r="43620" spans="16:30" ht="4.5" customHeight="1" x14ac:dyDescent="0.2">
      <c r="P43620" s="75"/>
      <c r="Q43620" s="75"/>
      <c r="W43620" s="75"/>
      <c r="AD43620" s="77"/>
    </row>
    <row r="43621" spans="16:30" ht="4.5" customHeight="1" x14ac:dyDescent="0.2">
      <c r="P43621" s="75"/>
      <c r="Q43621" s="75"/>
      <c r="W43621" s="75"/>
      <c r="AD43621" s="77"/>
    </row>
    <row r="43622" spans="16:30" ht="4.5" customHeight="1" x14ac:dyDescent="0.2">
      <c r="P43622" s="75"/>
      <c r="Q43622" s="75"/>
      <c r="W43622" s="75"/>
      <c r="AD43622" s="77"/>
    </row>
    <row r="43623" spans="16:30" ht="4.5" customHeight="1" x14ac:dyDescent="0.2">
      <c r="P43623" s="75"/>
      <c r="Q43623" s="75"/>
      <c r="W43623" s="75"/>
      <c r="AD43623" s="77"/>
    </row>
    <row r="43624" spans="16:30" ht="4.5" customHeight="1" x14ac:dyDescent="0.2">
      <c r="P43624" s="75"/>
      <c r="Q43624" s="75"/>
      <c r="W43624" s="75"/>
      <c r="AD43624" s="77"/>
    </row>
    <row r="43625" spans="16:30" ht="4.5" customHeight="1" x14ac:dyDescent="0.2">
      <c r="P43625" s="75"/>
      <c r="Q43625" s="75"/>
      <c r="W43625" s="75"/>
      <c r="AD43625" s="77"/>
    </row>
    <row r="43626" spans="16:30" ht="4.5" customHeight="1" x14ac:dyDescent="0.2">
      <c r="P43626" s="75"/>
      <c r="Q43626" s="75"/>
      <c r="W43626" s="75"/>
      <c r="AD43626" s="77"/>
    </row>
    <row r="43627" spans="16:30" ht="4.5" customHeight="1" x14ac:dyDescent="0.2">
      <c r="P43627" s="75"/>
      <c r="Q43627" s="75"/>
      <c r="W43627" s="75"/>
      <c r="AD43627" s="77"/>
    </row>
    <row r="43628" spans="16:30" ht="4.5" customHeight="1" x14ac:dyDescent="0.2">
      <c r="P43628" s="75"/>
      <c r="Q43628" s="75"/>
      <c r="W43628" s="75"/>
      <c r="AD43628" s="77"/>
    </row>
    <row r="43629" spans="16:30" ht="4.5" customHeight="1" x14ac:dyDescent="0.2">
      <c r="P43629" s="75"/>
      <c r="Q43629" s="75"/>
      <c r="W43629" s="75"/>
      <c r="AD43629" s="77"/>
    </row>
    <row r="43630" spans="16:30" ht="4.5" customHeight="1" x14ac:dyDescent="0.2">
      <c r="P43630" s="75"/>
      <c r="Q43630" s="75"/>
      <c r="W43630" s="75"/>
      <c r="AD43630" s="77"/>
    </row>
    <row r="43631" spans="16:30" ht="4.5" customHeight="1" x14ac:dyDescent="0.2">
      <c r="P43631" s="75"/>
      <c r="Q43631" s="75"/>
      <c r="W43631" s="75"/>
      <c r="AD43631" s="77"/>
    </row>
    <row r="43632" spans="16:30" ht="4.5" customHeight="1" x14ac:dyDescent="0.2">
      <c r="P43632" s="75"/>
      <c r="Q43632" s="75"/>
      <c r="W43632" s="75"/>
      <c r="AD43632" s="77"/>
    </row>
    <row r="43633" spans="16:30" ht="4.5" customHeight="1" x14ac:dyDescent="0.2">
      <c r="P43633" s="75"/>
      <c r="Q43633" s="75"/>
      <c r="W43633" s="75"/>
      <c r="AD43633" s="77"/>
    </row>
    <row r="43634" spans="16:30" ht="4.5" customHeight="1" x14ac:dyDescent="0.2">
      <c r="P43634" s="75"/>
      <c r="Q43634" s="75"/>
      <c r="W43634" s="75"/>
      <c r="AD43634" s="77"/>
    </row>
    <row r="43635" spans="16:30" ht="4.5" customHeight="1" x14ac:dyDescent="0.2">
      <c r="P43635" s="75"/>
      <c r="Q43635" s="75"/>
      <c r="W43635" s="75"/>
      <c r="AD43635" s="77"/>
    </row>
    <row r="43636" spans="16:30" ht="4.5" customHeight="1" x14ac:dyDescent="0.2">
      <c r="P43636" s="75"/>
      <c r="Q43636" s="75"/>
      <c r="W43636" s="75"/>
      <c r="AD43636" s="77"/>
    </row>
    <row r="43637" spans="16:30" ht="4.5" customHeight="1" x14ac:dyDescent="0.2">
      <c r="P43637" s="75"/>
      <c r="Q43637" s="75"/>
      <c r="W43637" s="75"/>
      <c r="AD43637" s="77"/>
    </row>
    <row r="43638" spans="16:30" ht="4.5" customHeight="1" x14ac:dyDescent="0.2">
      <c r="P43638" s="75"/>
      <c r="Q43638" s="75"/>
      <c r="W43638" s="75"/>
      <c r="AD43638" s="77"/>
    </row>
    <row r="43639" spans="16:30" ht="4.5" customHeight="1" x14ac:dyDescent="0.2">
      <c r="P43639" s="75"/>
      <c r="Q43639" s="75"/>
      <c r="W43639" s="75"/>
      <c r="AD43639" s="77"/>
    </row>
    <row r="43640" spans="16:30" ht="4.5" customHeight="1" x14ac:dyDescent="0.2">
      <c r="P43640" s="75"/>
      <c r="Q43640" s="75"/>
      <c r="W43640" s="75"/>
      <c r="AD43640" s="77"/>
    </row>
    <row r="43641" spans="16:30" ht="4.5" customHeight="1" x14ac:dyDescent="0.2">
      <c r="P43641" s="75"/>
      <c r="Q43641" s="75"/>
      <c r="W43641" s="75"/>
      <c r="AD43641" s="77"/>
    </row>
    <row r="43642" spans="16:30" ht="4.5" customHeight="1" x14ac:dyDescent="0.2">
      <c r="P43642" s="75"/>
      <c r="Q43642" s="75"/>
      <c r="W43642" s="75"/>
      <c r="AD43642" s="77"/>
    </row>
    <row r="43643" spans="16:30" ht="4.5" customHeight="1" x14ac:dyDescent="0.2">
      <c r="P43643" s="75"/>
      <c r="Q43643" s="75"/>
      <c r="W43643" s="75"/>
      <c r="AD43643" s="77"/>
    </row>
    <row r="43644" spans="16:30" ht="4.5" customHeight="1" x14ac:dyDescent="0.2">
      <c r="P43644" s="75"/>
      <c r="Q43644" s="75"/>
      <c r="W43644" s="75"/>
      <c r="AD43644" s="77"/>
    </row>
    <row r="43645" spans="16:30" ht="4.5" customHeight="1" x14ac:dyDescent="0.2">
      <c r="P43645" s="75"/>
      <c r="Q43645" s="75"/>
      <c r="W43645" s="75"/>
      <c r="AD43645" s="77"/>
    </row>
    <row r="43646" spans="16:30" ht="4.5" customHeight="1" x14ac:dyDescent="0.2">
      <c r="P43646" s="75"/>
      <c r="Q43646" s="75"/>
      <c r="W43646" s="75"/>
      <c r="AD43646" s="77"/>
    </row>
    <row r="43647" spans="16:30" ht="4.5" customHeight="1" x14ac:dyDescent="0.2">
      <c r="P43647" s="75"/>
      <c r="Q43647" s="75"/>
      <c r="W43647" s="75"/>
      <c r="AD43647" s="77"/>
    </row>
    <row r="43648" spans="16:30" ht="4.5" customHeight="1" x14ac:dyDescent="0.2">
      <c r="P43648" s="75"/>
      <c r="Q43648" s="75"/>
      <c r="W43648" s="75"/>
      <c r="AD43648" s="77"/>
    </row>
    <row r="43649" spans="16:30" ht="4.5" customHeight="1" x14ac:dyDescent="0.2">
      <c r="P43649" s="75"/>
      <c r="Q43649" s="75"/>
      <c r="W43649" s="75"/>
      <c r="AD43649" s="77"/>
    </row>
    <row r="43650" spans="16:30" ht="4.5" customHeight="1" x14ac:dyDescent="0.2">
      <c r="P43650" s="75"/>
      <c r="Q43650" s="75"/>
      <c r="W43650" s="75"/>
      <c r="AD43650" s="77"/>
    </row>
    <row r="43651" spans="16:30" ht="4.5" customHeight="1" x14ac:dyDescent="0.2">
      <c r="P43651" s="75"/>
      <c r="Q43651" s="75"/>
      <c r="W43651" s="75"/>
      <c r="AD43651" s="77"/>
    </row>
    <row r="43652" spans="16:30" ht="4.5" customHeight="1" x14ac:dyDescent="0.2">
      <c r="P43652" s="75"/>
      <c r="Q43652" s="75"/>
      <c r="W43652" s="75"/>
      <c r="AD43652" s="77"/>
    </row>
    <row r="43653" spans="16:30" ht="4.5" customHeight="1" x14ac:dyDescent="0.2">
      <c r="P43653" s="75"/>
      <c r="Q43653" s="75"/>
      <c r="W43653" s="75"/>
      <c r="AD43653" s="77"/>
    </row>
    <row r="43654" spans="16:30" ht="4.5" customHeight="1" x14ac:dyDescent="0.2">
      <c r="P43654" s="75"/>
      <c r="Q43654" s="75"/>
      <c r="W43654" s="75"/>
      <c r="AD43654" s="77"/>
    </row>
    <row r="43655" spans="16:30" ht="4.5" customHeight="1" x14ac:dyDescent="0.2">
      <c r="P43655" s="75"/>
      <c r="Q43655" s="75"/>
      <c r="W43655" s="75"/>
      <c r="AD43655" s="77"/>
    </row>
    <row r="43656" spans="16:30" ht="4.5" customHeight="1" x14ac:dyDescent="0.2">
      <c r="P43656" s="75"/>
      <c r="Q43656" s="75"/>
      <c r="W43656" s="75"/>
      <c r="AD43656" s="77"/>
    </row>
    <row r="43657" spans="16:30" ht="4.5" customHeight="1" x14ac:dyDescent="0.2">
      <c r="P43657" s="75"/>
      <c r="Q43657" s="75"/>
      <c r="W43657" s="75"/>
      <c r="AD43657" s="77"/>
    </row>
    <row r="43658" spans="16:30" ht="4.5" customHeight="1" x14ac:dyDescent="0.2">
      <c r="P43658" s="75"/>
      <c r="Q43658" s="75"/>
      <c r="W43658" s="75"/>
      <c r="AD43658" s="77"/>
    </row>
    <row r="43659" spans="16:30" ht="4.5" customHeight="1" x14ac:dyDescent="0.2">
      <c r="P43659" s="75"/>
      <c r="Q43659" s="75"/>
      <c r="W43659" s="75"/>
      <c r="AD43659" s="77"/>
    </row>
    <row r="43660" spans="16:30" ht="4.5" customHeight="1" x14ac:dyDescent="0.2">
      <c r="P43660" s="75"/>
      <c r="Q43660" s="75"/>
      <c r="W43660" s="75"/>
      <c r="AD43660" s="77"/>
    </row>
    <row r="43661" spans="16:30" ht="4.5" customHeight="1" x14ac:dyDescent="0.2">
      <c r="P43661" s="75"/>
      <c r="Q43661" s="75"/>
      <c r="W43661" s="75"/>
      <c r="AD43661" s="77"/>
    </row>
    <row r="43662" spans="16:30" ht="4.5" customHeight="1" x14ac:dyDescent="0.2">
      <c r="P43662" s="75"/>
      <c r="Q43662" s="75"/>
      <c r="W43662" s="75"/>
      <c r="AD43662" s="77"/>
    </row>
    <row r="43663" spans="16:30" ht="4.5" customHeight="1" x14ac:dyDescent="0.2">
      <c r="P43663" s="75"/>
      <c r="Q43663" s="75"/>
      <c r="W43663" s="75"/>
      <c r="AD43663" s="77"/>
    </row>
    <row r="43664" spans="16:30" ht="4.5" customHeight="1" x14ac:dyDescent="0.2">
      <c r="P43664" s="75"/>
      <c r="Q43664" s="75"/>
      <c r="W43664" s="75"/>
      <c r="AD43664" s="77"/>
    </row>
    <row r="43665" spans="16:30" ht="4.5" customHeight="1" x14ac:dyDescent="0.2">
      <c r="P43665" s="75"/>
      <c r="Q43665" s="75"/>
      <c r="W43665" s="75"/>
      <c r="AD43665" s="77"/>
    </row>
    <row r="43666" spans="16:30" ht="4.5" customHeight="1" x14ac:dyDescent="0.2">
      <c r="P43666" s="75"/>
      <c r="Q43666" s="75"/>
      <c r="W43666" s="75"/>
      <c r="AD43666" s="77"/>
    </row>
    <row r="43667" spans="16:30" ht="4.5" customHeight="1" x14ac:dyDescent="0.2">
      <c r="P43667" s="75"/>
      <c r="Q43667" s="75"/>
      <c r="W43667" s="75"/>
      <c r="AD43667" s="77"/>
    </row>
    <row r="43668" spans="16:30" ht="4.5" customHeight="1" x14ac:dyDescent="0.2">
      <c r="P43668" s="75"/>
      <c r="Q43668" s="75"/>
      <c r="W43668" s="75"/>
      <c r="AD43668" s="77"/>
    </row>
    <row r="43669" spans="16:30" ht="4.5" customHeight="1" x14ac:dyDescent="0.2">
      <c r="P43669" s="75"/>
      <c r="Q43669" s="75"/>
      <c r="W43669" s="75"/>
      <c r="AD43669" s="77"/>
    </row>
    <row r="43670" spans="16:30" ht="4.5" customHeight="1" x14ac:dyDescent="0.2">
      <c r="P43670" s="75"/>
      <c r="Q43670" s="75"/>
      <c r="W43670" s="75"/>
      <c r="AD43670" s="77"/>
    </row>
    <row r="43671" spans="16:30" ht="4.5" customHeight="1" x14ac:dyDescent="0.2">
      <c r="P43671" s="75"/>
      <c r="Q43671" s="75"/>
      <c r="W43671" s="75"/>
      <c r="AD43671" s="77"/>
    </row>
    <row r="43672" spans="16:30" ht="4.5" customHeight="1" x14ac:dyDescent="0.2">
      <c r="P43672" s="75"/>
      <c r="Q43672" s="75"/>
      <c r="W43672" s="75"/>
      <c r="AD43672" s="77"/>
    </row>
    <row r="43673" spans="16:30" ht="4.5" customHeight="1" x14ac:dyDescent="0.2">
      <c r="P43673" s="75"/>
      <c r="Q43673" s="75"/>
      <c r="W43673" s="75"/>
      <c r="AD43673" s="77"/>
    </row>
    <row r="43674" spans="16:30" ht="4.5" customHeight="1" x14ac:dyDescent="0.2">
      <c r="P43674" s="75"/>
      <c r="Q43674" s="75"/>
      <c r="W43674" s="75"/>
      <c r="AD43674" s="77"/>
    </row>
    <row r="43675" spans="16:30" ht="4.5" customHeight="1" x14ac:dyDescent="0.2">
      <c r="P43675" s="75"/>
      <c r="Q43675" s="75"/>
      <c r="W43675" s="75"/>
      <c r="AD43675" s="77"/>
    </row>
    <row r="43676" spans="16:30" ht="4.5" customHeight="1" x14ac:dyDescent="0.2">
      <c r="P43676" s="75"/>
      <c r="Q43676" s="75"/>
      <c r="W43676" s="75"/>
      <c r="AD43676" s="77"/>
    </row>
    <row r="43677" spans="16:30" ht="4.5" customHeight="1" x14ac:dyDescent="0.2">
      <c r="P43677" s="75"/>
      <c r="Q43677" s="75"/>
      <c r="W43677" s="75"/>
      <c r="AD43677" s="77"/>
    </row>
    <row r="43678" spans="16:30" ht="4.5" customHeight="1" x14ac:dyDescent="0.2">
      <c r="P43678" s="75"/>
      <c r="Q43678" s="75"/>
      <c r="W43678" s="75"/>
      <c r="AD43678" s="77"/>
    </row>
    <row r="43679" spans="16:30" ht="4.5" customHeight="1" x14ac:dyDescent="0.2">
      <c r="P43679" s="75"/>
      <c r="Q43679" s="75"/>
      <c r="W43679" s="75"/>
      <c r="AD43679" s="77"/>
    </row>
    <row r="43680" spans="16:30" ht="4.5" customHeight="1" x14ac:dyDescent="0.2">
      <c r="P43680" s="75"/>
      <c r="Q43680" s="75"/>
      <c r="W43680" s="75"/>
      <c r="AD43680" s="77"/>
    </row>
    <row r="43681" spans="16:30" ht="4.5" customHeight="1" x14ac:dyDescent="0.2">
      <c r="P43681" s="75"/>
      <c r="Q43681" s="75"/>
      <c r="W43681" s="75"/>
      <c r="AD43681" s="77"/>
    </row>
    <row r="43682" spans="16:30" ht="4.5" customHeight="1" x14ac:dyDescent="0.2">
      <c r="P43682" s="75"/>
      <c r="Q43682" s="75"/>
      <c r="W43682" s="75"/>
      <c r="AD43682" s="77"/>
    </row>
    <row r="43683" spans="16:30" ht="4.5" customHeight="1" x14ac:dyDescent="0.2">
      <c r="P43683" s="75"/>
      <c r="Q43683" s="75"/>
      <c r="W43683" s="75"/>
      <c r="AD43683" s="77"/>
    </row>
    <row r="43684" spans="16:30" ht="4.5" customHeight="1" x14ac:dyDescent="0.2">
      <c r="P43684" s="75"/>
      <c r="Q43684" s="75"/>
      <c r="W43684" s="75"/>
      <c r="AD43684" s="77"/>
    </row>
    <row r="43685" spans="16:30" ht="4.5" customHeight="1" x14ac:dyDescent="0.2">
      <c r="P43685" s="75"/>
      <c r="Q43685" s="75"/>
      <c r="W43685" s="75"/>
      <c r="AD43685" s="77"/>
    </row>
    <row r="43686" spans="16:30" ht="4.5" customHeight="1" x14ac:dyDescent="0.2">
      <c r="P43686" s="75"/>
      <c r="Q43686" s="75"/>
      <c r="W43686" s="75"/>
      <c r="AD43686" s="77"/>
    </row>
    <row r="43687" spans="16:30" ht="4.5" customHeight="1" x14ac:dyDescent="0.2">
      <c r="P43687" s="75"/>
      <c r="Q43687" s="75"/>
      <c r="W43687" s="75"/>
      <c r="AD43687" s="77"/>
    </row>
    <row r="43688" spans="16:30" ht="4.5" customHeight="1" x14ac:dyDescent="0.2">
      <c r="P43688" s="75"/>
      <c r="Q43688" s="75"/>
      <c r="W43688" s="75"/>
      <c r="AD43688" s="77"/>
    </row>
    <row r="43689" spans="16:30" ht="4.5" customHeight="1" x14ac:dyDescent="0.2">
      <c r="P43689" s="75"/>
      <c r="Q43689" s="75"/>
      <c r="W43689" s="75"/>
      <c r="AD43689" s="77"/>
    </row>
    <row r="43690" spans="16:30" ht="4.5" customHeight="1" x14ac:dyDescent="0.2">
      <c r="P43690" s="75"/>
      <c r="Q43690" s="75"/>
      <c r="W43690" s="75"/>
      <c r="AD43690" s="77"/>
    </row>
    <row r="43691" spans="16:30" ht="4.5" customHeight="1" x14ac:dyDescent="0.2">
      <c r="P43691" s="75"/>
      <c r="Q43691" s="75"/>
      <c r="W43691" s="75"/>
      <c r="AD43691" s="77"/>
    </row>
    <row r="43692" spans="16:30" ht="4.5" customHeight="1" x14ac:dyDescent="0.2">
      <c r="P43692" s="75"/>
      <c r="Q43692" s="75"/>
      <c r="W43692" s="75"/>
      <c r="AD43692" s="77"/>
    </row>
    <row r="43693" spans="16:30" ht="4.5" customHeight="1" x14ac:dyDescent="0.2">
      <c r="P43693" s="75"/>
      <c r="Q43693" s="75"/>
      <c r="W43693" s="75"/>
      <c r="AD43693" s="77"/>
    </row>
    <row r="43694" spans="16:30" ht="4.5" customHeight="1" x14ac:dyDescent="0.2">
      <c r="P43694" s="75"/>
      <c r="Q43694" s="75"/>
      <c r="W43694" s="75"/>
      <c r="AD43694" s="77"/>
    </row>
    <row r="43695" spans="16:30" ht="4.5" customHeight="1" x14ac:dyDescent="0.2">
      <c r="P43695" s="75"/>
      <c r="Q43695" s="75"/>
      <c r="W43695" s="75"/>
      <c r="AD43695" s="77"/>
    </row>
    <row r="43696" spans="16:30" ht="4.5" customHeight="1" x14ac:dyDescent="0.2">
      <c r="P43696" s="75"/>
      <c r="Q43696" s="75"/>
      <c r="W43696" s="75"/>
      <c r="AD43696" s="77"/>
    </row>
    <row r="43697" spans="16:30" ht="4.5" customHeight="1" x14ac:dyDescent="0.2">
      <c r="P43697" s="75"/>
      <c r="Q43697" s="75"/>
      <c r="W43697" s="75"/>
      <c r="AD43697" s="77"/>
    </row>
    <row r="43698" spans="16:30" ht="4.5" customHeight="1" x14ac:dyDescent="0.2">
      <c r="P43698" s="75"/>
      <c r="Q43698" s="75"/>
      <c r="W43698" s="75"/>
      <c r="AD43698" s="77"/>
    </row>
    <row r="43699" spans="16:30" ht="4.5" customHeight="1" x14ac:dyDescent="0.2">
      <c r="P43699" s="75"/>
      <c r="Q43699" s="75"/>
      <c r="W43699" s="75"/>
      <c r="AD43699" s="77"/>
    </row>
    <row r="43700" spans="16:30" ht="4.5" customHeight="1" x14ac:dyDescent="0.2">
      <c r="P43700" s="75"/>
      <c r="Q43700" s="75"/>
      <c r="W43700" s="75"/>
      <c r="AD43700" s="77"/>
    </row>
    <row r="43701" spans="16:30" ht="4.5" customHeight="1" x14ac:dyDescent="0.2">
      <c r="P43701" s="75"/>
      <c r="Q43701" s="75"/>
      <c r="W43701" s="75"/>
      <c r="AD43701" s="77"/>
    </row>
    <row r="43702" spans="16:30" ht="4.5" customHeight="1" x14ac:dyDescent="0.2">
      <c r="P43702" s="75"/>
      <c r="Q43702" s="75"/>
      <c r="W43702" s="75"/>
      <c r="AD43702" s="77"/>
    </row>
    <row r="43703" spans="16:30" ht="4.5" customHeight="1" x14ac:dyDescent="0.2">
      <c r="P43703" s="75"/>
      <c r="Q43703" s="75"/>
      <c r="W43703" s="75"/>
      <c r="AD43703" s="77"/>
    </row>
    <row r="43704" spans="16:30" ht="4.5" customHeight="1" x14ac:dyDescent="0.2">
      <c r="P43704" s="75"/>
      <c r="Q43704" s="75"/>
      <c r="W43704" s="75"/>
      <c r="AD43704" s="77"/>
    </row>
    <row r="43705" spans="16:30" ht="4.5" customHeight="1" x14ac:dyDescent="0.2">
      <c r="P43705" s="75"/>
      <c r="Q43705" s="75"/>
      <c r="W43705" s="75"/>
      <c r="AD43705" s="77"/>
    </row>
    <row r="43706" spans="16:30" ht="4.5" customHeight="1" x14ac:dyDescent="0.2">
      <c r="P43706" s="75"/>
      <c r="Q43706" s="75"/>
      <c r="W43706" s="75"/>
      <c r="AD43706" s="77"/>
    </row>
    <row r="43707" spans="16:30" ht="4.5" customHeight="1" x14ac:dyDescent="0.2">
      <c r="P43707" s="75"/>
      <c r="Q43707" s="75"/>
      <c r="W43707" s="75"/>
      <c r="AD43707" s="77"/>
    </row>
    <row r="43708" spans="16:30" ht="4.5" customHeight="1" x14ac:dyDescent="0.2">
      <c r="P43708" s="75"/>
      <c r="Q43708" s="75"/>
      <c r="W43708" s="75"/>
      <c r="AD43708" s="77"/>
    </row>
    <row r="43709" spans="16:30" ht="4.5" customHeight="1" x14ac:dyDescent="0.2">
      <c r="P43709" s="75"/>
      <c r="Q43709" s="75"/>
      <c r="W43709" s="75"/>
      <c r="AD43709" s="77"/>
    </row>
    <row r="43710" spans="16:30" ht="4.5" customHeight="1" x14ac:dyDescent="0.2">
      <c r="P43710" s="75"/>
      <c r="Q43710" s="75"/>
      <c r="W43710" s="75"/>
      <c r="AD43710" s="77"/>
    </row>
    <row r="43711" spans="16:30" ht="4.5" customHeight="1" x14ac:dyDescent="0.2">
      <c r="P43711" s="75"/>
      <c r="Q43711" s="75"/>
      <c r="W43711" s="75"/>
      <c r="AD43711" s="77"/>
    </row>
    <row r="43712" spans="16:30" ht="4.5" customHeight="1" x14ac:dyDescent="0.2">
      <c r="P43712" s="75"/>
      <c r="Q43712" s="75"/>
      <c r="W43712" s="75"/>
      <c r="AD43712" s="77"/>
    </row>
    <row r="43713" spans="16:30" ht="4.5" customHeight="1" x14ac:dyDescent="0.2">
      <c r="P43713" s="75"/>
      <c r="Q43713" s="75"/>
      <c r="W43713" s="75"/>
      <c r="AD43713" s="77"/>
    </row>
    <row r="43714" spans="16:30" ht="4.5" customHeight="1" x14ac:dyDescent="0.2">
      <c r="P43714" s="75"/>
      <c r="Q43714" s="75"/>
      <c r="W43714" s="75"/>
      <c r="AD43714" s="77"/>
    </row>
    <row r="43715" spans="16:30" ht="4.5" customHeight="1" x14ac:dyDescent="0.2">
      <c r="P43715" s="75"/>
      <c r="Q43715" s="75"/>
      <c r="W43715" s="75"/>
      <c r="AD43715" s="77"/>
    </row>
    <row r="43716" spans="16:30" ht="4.5" customHeight="1" x14ac:dyDescent="0.2">
      <c r="P43716" s="75"/>
      <c r="Q43716" s="75"/>
      <c r="W43716" s="75"/>
      <c r="AD43716" s="77"/>
    </row>
    <row r="43717" spans="16:30" ht="4.5" customHeight="1" x14ac:dyDescent="0.2">
      <c r="P43717" s="75"/>
      <c r="Q43717" s="75"/>
      <c r="W43717" s="75"/>
      <c r="AD43717" s="77"/>
    </row>
    <row r="43718" spans="16:30" ht="4.5" customHeight="1" x14ac:dyDescent="0.2">
      <c r="P43718" s="75"/>
      <c r="Q43718" s="75"/>
      <c r="W43718" s="75"/>
      <c r="AD43718" s="77"/>
    </row>
    <row r="43719" spans="16:30" ht="4.5" customHeight="1" x14ac:dyDescent="0.2">
      <c r="P43719" s="75"/>
      <c r="Q43719" s="75"/>
      <c r="W43719" s="75"/>
      <c r="AD43719" s="77"/>
    </row>
    <row r="43720" spans="16:30" ht="4.5" customHeight="1" x14ac:dyDescent="0.2">
      <c r="P43720" s="75"/>
      <c r="Q43720" s="75"/>
      <c r="W43720" s="75"/>
      <c r="AD43720" s="77"/>
    </row>
    <row r="43721" spans="16:30" ht="4.5" customHeight="1" x14ac:dyDescent="0.2">
      <c r="P43721" s="75"/>
      <c r="Q43721" s="75"/>
      <c r="W43721" s="75"/>
      <c r="AD43721" s="77"/>
    </row>
    <row r="43722" spans="16:30" ht="4.5" customHeight="1" x14ac:dyDescent="0.2">
      <c r="P43722" s="75"/>
      <c r="Q43722" s="75"/>
      <c r="W43722" s="75"/>
      <c r="AD43722" s="77"/>
    </row>
    <row r="43723" spans="16:30" ht="4.5" customHeight="1" x14ac:dyDescent="0.2">
      <c r="P43723" s="75"/>
      <c r="Q43723" s="75"/>
      <c r="W43723" s="75"/>
      <c r="AD43723" s="77"/>
    </row>
    <row r="43724" spans="16:30" ht="4.5" customHeight="1" x14ac:dyDescent="0.2">
      <c r="P43724" s="75"/>
      <c r="Q43724" s="75"/>
      <c r="W43724" s="75"/>
      <c r="AD43724" s="77"/>
    </row>
    <row r="43725" spans="16:30" ht="4.5" customHeight="1" x14ac:dyDescent="0.2">
      <c r="P43725" s="75"/>
      <c r="Q43725" s="75"/>
      <c r="W43725" s="75"/>
      <c r="AD43725" s="77"/>
    </row>
    <row r="43726" spans="16:30" ht="4.5" customHeight="1" x14ac:dyDescent="0.2">
      <c r="P43726" s="75"/>
      <c r="Q43726" s="75"/>
      <c r="W43726" s="75"/>
      <c r="AD43726" s="77"/>
    </row>
    <row r="43727" spans="16:30" ht="4.5" customHeight="1" x14ac:dyDescent="0.2">
      <c r="P43727" s="75"/>
      <c r="Q43727" s="75"/>
      <c r="W43727" s="75"/>
      <c r="AD43727" s="77"/>
    </row>
    <row r="43728" spans="16:30" ht="4.5" customHeight="1" x14ac:dyDescent="0.2">
      <c r="P43728" s="75"/>
      <c r="Q43728" s="75"/>
      <c r="W43728" s="75"/>
      <c r="AD43728" s="77"/>
    </row>
    <row r="43729" spans="16:30" ht="4.5" customHeight="1" x14ac:dyDescent="0.2">
      <c r="P43729" s="75"/>
      <c r="Q43729" s="75"/>
      <c r="W43729" s="75"/>
      <c r="AD43729" s="77"/>
    </row>
    <row r="43730" spans="16:30" ht="4.5" customHeight="1" x14ac:dyDescent="0.2">
      <c r="P43730" s="75"/>
      <c r="Q43730" s="75"/>
      <c r="W43730" s="75"/>
      <c r="AD43730" s="77"/>
    </row>
    <row r="43731" spans="16:30" ht="4.5" customHeight="1" x14ac:dyDescent="0.2">
      <c r="P43731" s="75"/>
      <c r="Q43731" s="75"/>
      <c r="W43731" s="75"/>
      <c r="AD43731" s="77"/>
    </row>
    <row r="43732" spans="16:30" ht="4.5" customHeight="1" x14ac:dyDescent="0.2">
      <c r="P43732" s="75"/>
      <c r="Q43732" s="75"/>
      <c r="W43732" s="75"/>
      <c r="AD43732" s="77"/>
    </row>
    <row r="43733" spans="16:30" ht="4.5" customHeight="1" x14ac:dyDescent="0.2">
      <c r="P43733" s="75"/>
      <c r="Q43733" s="75"/>
      <c r="W43733" s="75"/>
      <c r="AD43733" s="77"/>
    </row>
    <row r="43734" spans="16:30" ht="4.5" customHeight="1" x14ac:dyDescent="0.2">
      <c r="P43734" s="75"/>
      <c r="Q43734" s="75"/>
      <c r="W43734" s="75"/>
      <c r="AD43734" s="77"/>
    </row>
    <row r="43735" spans="16:30" ht="4.5" customHeight="1" x14ac:dyDescent="0.2">
      <c r="P43735" s="75"/>
      <c r="Q43735" s="75"/>
      <c r="W43735" s="75"/>
      <c r="AD43735" s="77"/>
    </row>
    <row r="43736" spans="16:30" ht="4.5" customHeight="1" x14ac:dyDescent="0.2">
      <c r="P43736" s="75"/>
      <c r="Q43736" s="75"/>
      <c r="W43736" s="75"/>
      <c r="AD43736" s="77"/>
    </row>
    <row r="43737" spans="16:30" ht="4.5" customHeight="1" x14ac:dyDescent="0.2">
      <c r="P43737" s="75"/>
      <c r="Q43737" s="75"/>
      <c r="W43737" s="75"/>
      <c r="AD43737" s="77"/>
    </row>
    <row r="43738" spans="16:30" ht="4.5" customHeight="1" x14ac:dyDescent="0.2">
      <c r="P43738" s="75"/>
      <c r="Q43738" s="75"/>
      <c r="W43738" s="75"/>
      <c r="AD43738" s="77"/>
    </row>
    <row r="43739" spans="16:30" ht="4.5" customHeight="1" x14ac:dyDescent="0.2">
      <c r="P43739" s="75"/>
      <c r="Q43739" s="75"/>
      <c r="W43739" s="75"/>
      <c r="AD43739" s="77"/>
    </row>
    <row r="43740" spans="16:30" ht="4.5" customHeight="1" x14ac:dyDescent="0.2">
      <c r="P43740" s="75"/>
      <c r="Q43740" s="75"/>
      <c r="W43740" s="75"/>
      <c r="AD43740" s="77"/>
    </row>
    <row r="43741" spans="16:30" ht="4.5" customHeight="1" x14ac:dyDescent="0.2">
      <c r="P43741" s="75"/>
      <c r="Q43741" s="75"/>
      <c r="W43741" s="75"/>
      <c r="AD43741" s="77"/>
    </row>
    <row r="43742" spans="16:30" ht="4.5" customHeight="1" x14ac:dyDescent="0.2">
      <c r="P43742" s="75"/>
      <c r="Q43742" s="75"/>
      <c r="W43742" s="75"/>
      <c r="AD43742" s="77"/>
    </row>
    <row r="43743" spans="16:30" ht="4.5" customHeight="1" x14ac:dyDescent="0.2">
      <c r="P43743" s="75"/>
      <c r="Q43743" s="75"/>
      <c r="W43743" s="75"/>
      <c r="AD43743" s="77"/>
    </row>
    <row r="43744" spans="16:30" ht="4.5" customHeight="1" x14ac:dyDescent="0.2">
      <c r="P43744" s="75"/>
      <c r="Q43744" s="75"/>
      <c r="W43744" s="75"/>
      <c r="AD43744" s="77"/>
    </row>
    <row r="43745" spans="16:30" ht="4.5" customHeight="1" x14ac:dyDescent="0.2">
      <c r="P43745" s="75"/>
      <c r="Q43745" s="75"/>
      <c r="W43745" s="75"/>
      <c r="AD43745" s="77"/>
    </row>
    <row r="43746" spans="16:30" ht="4.5" customHeight="1" x14ac:dyDescent="0.2">
      <c r="P43746" s="75"/>
      <c r="Q43746" s="75"/>
      <c r="W43746" s="75"/>
      <c r="AD43746" s="77"/>
    </row>
    <row r="43747" spans="16:30" ht="4.5" customHeight="1" x14ac:dyDescent="0.2">
      <c r="P43747" s="75"/>
      <c r="Q43747" s="75"/>
      <c r="W43747" s="75"/>
      <c r="AD43747" s="77"/>
    </row>
    <row r="43748" spans="16:30" ht="4.5" customHeight="1" x14ac:dyDescent="0.2">
      <c r="P43748" s="75"/>
      <c r="Q43748" s="75"/>
      <c r="W43748" s="75"/>
      <c r="AD43748" s="77"/>
    </row>
    <row r="43749" spans="16:30" ht="4.5" customHeight="1" x14ac:dyDescent="0.2">
      <c r="P43749" s="75"/>
      <c r="Q43749" s="75"/>
      <c r="W43749" s="75"/>
      <c r="AD43749" s="77"/>
    </row>
    <row r="43750" spans="16:30" ht="4.5" customHeight="1" x14ac:dyDescent="0.2">
      <c r="P43750" s="75"/>
      <c r="Q43750" s="75"/>
      <c r="W43750" s="75"/>
      <c r="AD43750" s="77"/>
    </row>
    <row r="43751" spans="16:30" ht="4.5" customHeight="1" x14ac:dyDescent="0.2">
      <c r="P43751" s="75"/>
      <c r="Q43751" s="75"/>
      <c r="W43751" s="75"/>
      <c r="AD43751" s="77"/>
    </row>
    <row r="43752" spans="16:30" ht="4.5" customHeight="1" x14ac:dyDescent="0.2">
      <c r="P43752" s="75"/>
      <c r="Q43752" s="75"/>
      <c r="W43752" s="75"/>
      <c r="AD43752" s="77"/>
    </row>
    <row r="43753" spans="16:30" ht="4.5" customHeight="1" x14ac:dyDescent="0.2">
      <c r="P43753" s="75"/>
      <c r="Q43753" s="75"/>
      <c r="W43753" s="75"/>
      <c r="AD43753" s="77"/>
    </row>
    <row r="43754" spans="16:30" ht="4.5" customHeight="1" x14ac:dyDescent="0.2">
      <c r="P43754" s="75"/>
      <c r="Q43754" s="75"/>
      <c r="W43754" s="75"/>
      <c r="AD43754" s="77"/>
    </row>
    <row r="43755" spans="16:30" ht="4.5" customHeight="1" x14ac:dyDescent="0.2">
      <c r="P43755" s="75"/>
      <c r="Q43755" s="75"/>
      <c r="W43755" s="75"/>
      <c r="AD43755" s="77"/>
    </row>
    <row r="43756" spans="16:30" ht="4.5" customHeight="1" x14ac:dyDescent="0.2">
      <c r="P43756" s="75"/>
      <c r="Q43756" s="75"/>
      <c r="W43756" s="75"/>
      <c r="AD43756" s="77"/>
    </row>
    <row r="43757" spans="16:30" ht="4.5" customHeight="1" x14ac:dyDescent="0.2">
      <c r="P43757" s="75"/>
      <c r="Q43757" s="75"/>
      <c r="W43757" s="75"/>
      <c r="AD43757" s="77"/>
    </row>
    <row r="43758" spans="16:30" ht="4.5" customHeight="1" x14ac:dyDescent="0.2">
      <c r="P43758" s="75"/>
      <c r="Q43758" s="75"/>
      <c r="W43758" s="75"/>
      <c r="AD43758" s="77"/>
    </row>
    <row r="43759" spans="16:30" ht="4.5" customHeight="1" x14ac:dyDescent="0.2">
      <c r="P43759" s="75"/>
      <c r="Q43759" s="75"/>
      <c r="W43759" s="75"/>
      <c r="AD43759" s="77"/>
    </row>
    <row r="43760" spans="16:30" ht="4.5" customHeight="1" x14ac:dyDescent="0.2">
      <c r="P43760" s="75"/>
      <c r="Q43760" s="75"/>
      <c r="W43760" s="75"/>
      <c r="AD43760" s="77"/>
    </row>
    <row r="43761" spans="16:30" ht="4.5" customHeight="1" x14ac:dyDescent="0.2">
      <c r="P43761" s="75"/>
      <c r="Q43761" s="75"/>
      <c r="W43761" s="75"/>
      <c r="AD43761" s="77"/>
    </row>
    <row r="43762" spans="16:30" ht="4.5" customHeight="1" x14ac:dyDescent="0.2">
      <c r="P43762" s="75"/>
      <c r="Q43762" s="75"/>
      <c r="W43762" s="75"/>
      <c r="AD43762" s="77"/>
    </row>
    <row r="43763" spans="16:30" ht="4.5" customHeight="1" x14ac:dyDescent="0.2">
      <c r="P43763" s="75"/>
      <c r="Q43763" s="75"/>
      <c r="W43763" s="75"/>
      <c r="AD43763" s="77"/>
    </row>
    <row r="43764" spans="16:30" ht="4.5" customHeight="1" x14ac:dyDescent="0.2">
      <c r="P43764" s="75"/>
      <c r="Q43764" s="75"/>
      <c r="W43764" s="75"/>
      <c r="AD43764" s="77"/>
    </row>
    <row r="43765" spans="16:30" ht="4.5" customHeight="1" x14ac:dyDescent="0.2">
      <c r="P43765" s="75"/>
      <c r="Q43765" s="75"/>
      <c r="W43765" s="75"/>
      <c r="AD43765" s="77"/>
    </row>
    <row r="43766" spans="16:30" ht="4.5" customHeight="1" x14ac:dyDescent="0.2">
      <c r="P43766" s="75"/>
      <c r="Q43766" s="75"/>
      <c r="W43766" s="75"/>
      <c r="AD43766" s="77"/>
    </row>
    <row r="43767" spans="16:30" ht="4.5" customHeight="1" x14ac:dyDescent="0.2">
      <c r="P43767" s="75"/>
      <c r="Q43767" s="75"/>
      <c r="W43767" s="75"/>
      <c r="AD43767" s="77"/>
    </row>
    <row r="43768" spans="16:30" ht="4.5" customHeight="1" x14ac:dyDescent="0.2">
      <c r="P43768" s="75"/>
      <c r="Q43768" s="75"/>
      <c r="W43768" s="75"/>
      <c r="AD43768" s="77"/>
    </row>
    <row r="43769" spans="16:30" ht="4.5" customHeight="1" x14ac:dyDescent="0.2">
      <c r="P43769" s="75"/>
      <c r="Q43769" s="75"/>
      <c r="W43769" s="75"/>
      <c r="AD43769" s="77"/>
    </row>
    <row r="43770" spans="16:30" ht="4.5" customHeight="1" x14ac:dyDescent="0.2">
      <c r="P43770" s="75"/>
      <c r="Q43770" s="75"/>
      <c r="W43770" s="75"/>
      <c r="AD43770" s="77"/>
    </row>
    <row r="43771" spans="16:30" ht="4.5" customHeight="1" x14ac:dyDescent="0.2">
      <c r="P43771" s="75"/>
      <c r="Q43771" s="75"/>
      <c r="W43771" s="75"/>
      <c r="AD43771" s="77"/>
    </row>
    <row r="43772" spans="16:30" ht="4.5" customHeight="1" x14ac:dyDescent="0.2">
      <c r="P43772" s="75"/>
      <c r="Q43772" s="75"/>
      <c r="W43772" s="75"/>
      <c r="AD43772" s="77"/>
    </row>
    <row r="43773" spans="16:30" ht="4.5" customHeight="1" x14ac:dyDescent="0.2">
      <c r="P43773" s="75"/>
      <c r="Q43773" s="75"/>
      <c r="W43773" s="75"/>
      <c r="AD43773" s="77"/>
    </row>
    <row r="43774" spans="16:30" ht="4.5" customHeight="1" x14ac:dyDescent="0.2">
      <c r="P43774" s="75"/>
      <c r="Q43774" s="75"/>
      <c r="W43774" s="75"/>
      <c r="AD43774" s="77"/>
    </row>
    <row r="43775" spans="16:30" ht="4.5" customHeight="1" x14ac:dyDescent="0.2">
      <c r="P43775" s="75"/>
      <c r="Q43775" s="75"/>
      <c r="W43775" s="75"/>
      <c r="AD43775" s="77"/>
    </row>
    <row r="43776" spans="16:30" ht="4.5" customHeight="1" x14ac:dyDescent="0.2">
      <c r="P43776" s="75"/>
      <c r="Q43776" s="75"/>
      <c r="W43776" s="75"/>
      <c r="AD43776" s="77"/>
    </row>
    <row r="43777" spans="16:30" ht="4.5" customHeight="1" x14ac:dyDescent="0.2">
      <c r="P43777" s="75"/>
      <c r="Q43777" s="75"/>
      <c r="W43777" s="75"/>
      <c r="AD43777" s="77"/>
    </row>
    <row r="43778" spans="16:30" ht="4.5" customHeight="1" x14ac:dyDescent="0.2">
      <c r="P43778" s="75"/>
      <c r="Q43778" s="75"/>
      <c r="W43778" s="75"/>
      <c r="AD43778" s="77"/>
    </row>
    <row r="43779" spans="16:30" ht="4.5" customHeight="1" x14ac:dyDescent="0.2">
      <c r="P43779" s="75"/>
      <c r="Q43779" s="75"/>
      <c r="W43779" s="75"/>
      <c r="AD43779" s="77"/>
    </row>
    <row r="43780" spans="16:30" ht="4.5" customHeight="1" x14ac:dyDescent="0.2">
      <c r="P43780" s="75"/>
      <c r="Q43780" s="75"/>
      <c r="W43780" s="75"/>
      <c r="AD43780" s="77"/>
    </row>
    <row r="43781" spans="16:30" ht="4.5" customHeight="1" x14ac:dyDescent="0.2">
      <c r="P43781" s="75"/>
      <c r="Q43781" s="75"/>
      <c r="W43781" s="75"/>
      <c r="AD43781" s="77"/>
    </row>
    <row r="43782" spans="16:30" ht="4.5" customHeight="1" x14ac:dyDescent="0.2">
      <c r="P43782" s="75"/>
      <c r="Q43782" s="75"/>
      <c r="W43782" s="75"/>
      <c r="AD43782" s="77"/>
    </row>
    <row r="43783" spans="16:30" ht="4.5" customHeight="1" x14ac:dyDescent="0.2">
      <c r="P43783" s="75"/>
      <c r="Q43783" s="75"/>
      <c r="W43783" s="75"/>
      <c r="AD43783" s="77"/>
    </row>
    <row r="43784" spans="16:30" ht="4.5" customHeight="1" x14ac:dyDescent="0.2">
      <c r="P43784" s="75"/>
      <c r="Q43784" s="75"/>
      <c r="W43784" s="75"/>
      <c r="AD43784" s="77"/>
    </row>
    <row r="43785" spans="16:30" ht="4.5" customHeight="1" x14ac:dyDescent="0.2">
      <c r="P43785" s="75"/>
      <c r="Q43785" s="75"/>
      <c r="W43785" s="75"/>
      <c r="AD43785" s="77"/>
    </row>
    <row r="43786" spans="16:30" ht="4.5" customHeight="1" x14ac:dyDescent="0.2">
      <c r="P43786" s="75"/>
      <c r="Q43786" s="75"/>
      <c r="W43786" s="75"/>
      <c r="AD43786" s="77"/>
    </row>
    <row r="43787" spans="16:30" ht="4.5" customHeight="1" x14ac:dyDescent="0.2">
      <c r="P43787" s="75"/>
      <c r="Q43787" s="75"/>
      <c r="W43787" s="75"/>
      <c r="AD43787" s="77"/>
    </row>
    <row r="43788" spans="16:30" ht="4.5" customHeight="1" x14ac:dyDescent="0.2">
      <c r="P43788" s="75"/>
      <c r="Q43788" s="75"/>
      <c r="W43788" s="75"/>
      <c r="AD43788" s="77"/>
    </row>
    <row r="43789" spans="16:30" ht="4.5" customHeight="1" x14ac:dyDescent="0.2">
      <c r="P43789" s="75"/>
      <c r="Q43789" s="75"/>
      <c r="W43789" s="75"/>
      <c r="AD43789" s="77"/>
    </row>
    <row r="43790" spans="16:30" ht="4.5" customHeight="1" x14ac:dyDescent="0.2">
      <c r="P43790" s="75"/>
      <c r="Q43790" s="75"/>
      <c r="W43790" s="75"/>
      <c r="AD43790" s="77"/>
    </row>
    <row r="43791" spans="16:30" ht="4.5" customHeight="1" x14ac:dyDescent="0.2">
      <c r="P43791" s="75"/>
      <c r="Q43791" s="75"/>
      <c r="W43791" s="75"/>
      <c r="AD43791" s="77"/>
    </row>
    <row r="43792" spans="16:30" ht="4.5" customHeight="1" x14ac:dyDescent="0.2">
      <c r="P43792" s="75"/>
      <c r="Q43792" s="75"/>
      <c r="W43792" s="75"/>
      <c r="AD43792" s="77"/>
    </row>
    <row r="43793" spans="16:30" ht="4.5" customHeight="1" x14ac:dyDescent="0.2">
      <c r="P43793" s="75"/>
      <c r="Q43793" s="75"/>
      <c r="W43793" s="75"/>
      <c r="AD43793" s="77"/>
    </row>
    <row r="43794" spans="16:30" ht="4.5" customHeight="1" x14ac:dyDescent="0.2">
      <c r="P43794" s="75"/>
      <c r="Q43794" s="75"/>
      <c r="W43794" s="75"/>
      <c r="AD43794" s="77"/>
    </row>
    <row r="43795" spans="16:30" ht="4.5" customHeight="1" x14ac:dyDescent="0.2">
      <c r="P43795" s="75"/>
      <c r="Q43795" s="75"/>
      <c r="W43795" s="75"/>
      <c r="AD43795" s="77"/>
    </row>
    <row r="43796" spans="16:30" ht="4.5" customHeight="1" x14ac:dyDescent="0.2">
      <c r="P43796" s="75"/>
      <c r="Q43796" s="75"/>
      <c r="W43796" s="75"/>
      <c r="AD43796" s="77"/>
    </row>
    <row r="43797" spans="16:30" ht="4.5" customHeight="1" x14ac:dyDescent="0.2">
      <c r="P43797" s="75"/>
      <c r="Q43797" s="75"/>
      <c r="W43797" s="75"/>
      <c r="AD43797" s="77"/>
    </row>
    <row r="43798" spans="16:30" ht="4.5" customHeight="1" x14ac:dyDescent="0.2">
      <c r="P43798" s="75"/>
      <c r="Q43798" s="75"/>
      <c r="W43798" s="75"/>
      <c r="AD43798" s="77"/>
    </row>
    <row r="43799" spans="16:30" ht="4.5" customHeight="1" x14ac:dyDescent="0.2">
      <c r="P43799" s="75"/>
      <c r="Q43799" s="75"/>
      <c r="W43799" s="75"/>
      <c r="AD43799" s="77"/>
    </row>
    <row r="43800" spans="16:30" ht="4.5" customHeight="1" x14ac:dyDescent="0.2">
      <c r="P43800" s="75"/>
      <c r="Q43800" s="75"/>
      <c r="W43800" s="75"/>
      <c r="AD43800" s="77"/>
    </row>
    <row r="43801" spans="16:30" ht="4.5" customHeight="1" x14ac:dyDescent="0.2">
      <c r="P43801" s="75"/>
      <c r="Q43801" s="75"/>
      <c r="W43801" s="75"/>
      <c r="AD43801" s="77"/>
    </row>
    <row r="43802" spans="16:30" ht="4.5" customHeight="1" x14ac:dyDescent="0.2">
      <c r="P43802" s="75"/>
      <c r="Q43802" s="75"/>
      <c r="W43802" s="75"/>
      <c r="AD43802" s="77"/>
    </row>
    <row r="43803" spans="16:30" ht="4.5" customHeight="1" x14ac:dyDescent="0.2">
      <c r="P43803" s="75"/>
      <c r="Q43803" s="75"/>
      <c r="W43803" s="75"/>
      <c r="AD43803" s="77"/>
    </row>
    <row r="43804" spans="16:30" ht="4.5" customHeight="1" x14ac:dyDescent="0.2">
      <c r="P43804" s="75"/>
      <c r="Q43804" s="75"/>
      <c r="W43804" s="75"/>
      <c r="AD43804" s="77"/>
    </row>
    <row r="43805" spans="16:30" ht="4.5" customHeight="1" x14ac:dyDescent="0.2">
      <c r="P43805" s="75"/>
      <c r="Q43805" s="75"/>
      <c r="W43805" s="75"/>
      <c r="AD43805" s="77"/>
    </row>
    <row r="43806" spans="16:30" ht="4.5" customHeight="1" x14ac:dyDescent="0.2">
      <c r="P43806" s="75"/>
      <c r="Q43806" s="75"/>
      <c r="W43806" s="75"/>
      <c r="AD43806" s="77"/>
    </row>
    <row r="43807" spans="16:30" ht="4.5" customHeight="1" x14ac:dyDescent="0.2">
      <c r="P43807" s="75"/>
      <c r="Q43807" s="75"/>
      <c r="W43807" s="75"/>
      <c r="AD43807" s="77"/>
    </row>
    <row r="43808" spans="16:30" ht="4.5" customHeight="1" x14ac:dyDescent="0.2">
      <c r="P43808" s="75"/>
      <c r="Q43808" s="75"/>
      <c r="W43808" s="75"/>
      <c r="AD43808" s="77"/>
    </row>
    <row r="43809" spans="16:30" ht="4.5" customHeight="1" x14ac:dyDescent="0.2">
      <c r="P43809" s="75"/>
      <c r="Q43809" s="75"/>
      <c r="W43809" s="75"/>
      <c r="AD43809" s="77"/>
    </row>
    <row r="43810" spans="16:30" ht="4.5" customHeight="1" x14ac:dyDescent="0.2">
      <c r="P43810" s="75"/>
      <c r="Q43810" s="75"/>
      <c r="W43810" s="75"/>
      <c r="AD43810" s="77"/>
    </row>
    <row r="43811" spans="16:30" ht="4.5" customHeight="1" x14ac:dyDescent="0.2">
      <c r="P43811" s="75"/>
      <c r="Q43811" s="75"/>
      <c r="W43811" s="75"/>
      <c r="AD43811" s="77"/>
    </row>
    <row r="43812" spans="16:30" ht="4.5" customHeight="1" x14ac:dyDescent="0.2">
      <c r="P43812" s="75"/>
      <c r="Q43812" s="75"/>
      <c r="W43812" s="75"/>
      <c r="AD43812" s="77"/>
    </row>
    <row r="43813" spans="16:30" ht="4.5" customHeight="1" x14ac:dyDescent="0.2">
      <c r="P43813" s="75"/>
      <c r="Q43813" s="75"/>
      <c r="W43813" s="75"/>
      <c r="AD43813" s="77"/>
    </row>
    <row r="43814" spans="16:30" ht="4.5" customHeight="1" x14ac:dyDescent="0.2">
      <c r="P43814" s="75"/>
      <c r="Q43814" s="75"/>
      <c r="W43814" s="75"/>
      <c r="AD43814" s="77"/>
    </row>
    <row r="43815" spans="16:30" ht="4.5" customHeight="1" x14ac:dyDescent="0.2">
      <c r="P43815" s="75"/>
      <c r="Q43815" s="75"/>
      <c r="W43815" s="75"/>
      <c r="AD43815" s="77"/>
    </row>
    <row r="43816" spans="16:30" ht="4.5" customHeight="1" x14ac:dyDescent="0.2">
      <c r="P43816" s="75"/>
      <c r="Q43816" s="75"/>
      <c r="W43816" s="75"/>
      <c r="AD43816" s="77"/>
    </row>
    <row r="43817" spans="16:30" ht="4.5" customHeight="1" x14ac:dyDescent="0.2">
      <c r="P43817" s="75"/>
      <c r="Q43817" s="75"/>
      <c r="W43817" s="75"/>
      <c r="AD43817" s="77"/>
    </row>
    <row r="43818" spans="16:30" ht="4.5" customHeight="1" x14ac:dyDescent="0.2">
      <c r="P43818" s="75"/>
      <c r="Q43818" s="75"/>
      <c r="W43818" s="75"/>
      <c r="AD43818" s="77"/>
    </row>
    <row r="43819" spans="16:30" ht="4.5" customHeight="1" x14ac:dyDescent="0.2">
      <c r="P43819" s="75"/>
      <c r="Q43819" s="75"/>
      <c r="W43819" s="75"/>
      <c r="AD43819" s="77"/>
    </row>
    <row r="43820" spans="16:30" ht="4.5" customHeight="1" x14ac:dyDescent="0.2">
      <c r="P43820" s="75"/>
      <c r="Q43820" s="75"/>
      <c r="W43820" s="75"/>
      <c r="AD43820" s="77"/>
    </row>
    <row r="43821" spans="16:30" ht="4.5" customHeight="1" x14ac:dyDescent="0.2">
      <c r="P43821" s="75"/>
      <c r="Q43821" s="75"/>
      <c r="W43821" s="75"/>
      <c r="AD43821" s="77"/>
    </row>
    <row r="43822" spans="16:30" ht="4.5" customHeight="1" x14ac:dyDescent="0.2">
      <c r="P43822" s="75"/>
      <c r="Q43822" s="75"/>
      <c r="W43822" s="75"/>
      <c r="AD43822" s="77"/>
    </row>
    <row r="43823" spans="16:30" ht="4.5" customHeight="1" x14ac:dyDescent="0.2">
      <c r="P43823" s="75"/>
      <c r="Q43823" s="75"/>
      <c r="W43823" s="75"/>
      <c r="AD43823" s="77"/>
    </row>
    <row r="43824" spans="16:30" ht="4.5" customHeight="1" x14ac:dyDescent="0.2">
      <c r="P43824" s="75"/>
      <c r="Q43824" s="75"/>
      <c r="W43824" s="75"/>
      <c r="AD43824" s="77"/>
    </row>
    <row r="43825" spans="16:30" ht="4.5" customHeight="1" x14ac:dyDescent="0.2">
      <c r="P43825" s="75"/>
      <c r="Q43825" s="75"/>
      <c r="W43825" s="75"/>
      <c r="AD43825" s="77"/>
    </row>
    <row r="43826" spans="16:30" ht="4.5" customHeight="1" x14ac:dyDescent="0.2">
      <c r="P43826" s="75"/>
      <c r="Q43826" s="75"/>
      <c r="W43826" s="75"/>
      <c r="AD43826" s="77"/>
    </row>
    <row r="43827" spans="16:30" ht="4.5" customHeight="1" x14ac:dyDescent="0.2">
      <c r="P43827" s="75"/>
      <c r="Q43827" s="75"/>
      <c r="W43827" s="75"/>
      <c r="AD43827" s="77"/>
    </row>
    <row r="43828" spans="16:30" ht="4.5" customHeight="1" x14ac:dyDescent="0.2">
      <c r="P43828" s="75"/>
      <c r="Q43828" s="75"/>
      <c r="W43828" s="75"/>
      <c r="AD43828" s="77"/>
    </row>
    <row r="43829" spans="16:30" ht="4.5" customHeight="1" x14ac:dyDescent="0.2">
      <c r="P43829" s="75"/>
      <c r="Q43829" s="75"/>
      <c r="W43829" s="75"/>
      <c r="AD43829" s="77"/>
    </row>
    <row r="43830" spans="16:30" ht="4.5" customHeight="1" x14ac:dyDescent="0.2">
      <c r="P43830" s="75"/>
      <c r="Q43830" s="75"/>
      <c r="W43830" s="75"/>
      <c r="AD43830" s="77"/>
    </row>
    <row r="43831" spans="16:30" ht="4.5" customHeight="1" x14ac:dyDescent="0.2">
      <c r="P43831" s="75"/>
      <c r="Q43831" s="75"/>
      <c r="W43831" s="75"/>
      <c r="AD43831" s="77"/>
    </row>
    <row r="43832" spans="16:30" ht="4.5" customHeight="1" x14ac:dyDescent="0.2">
      <c r="P43832" s="75"/>
      <c r="Q43832" s="75"/>
      <c r="W43832" s="75"/>
      <c r="AD43832" s="77"/>
    </row>
    <row r="43833" spans="16:30" ht="4.5" customHeight="1" x14ac:dyDescent="0.2">
      <c r="P43833" s="75"/>
      <c r="Q43833" s="75"/>
      <c r="W43833" s="75"/>
      <c r="AD43833" s="77"/>
    </row>
    <row r="43834" spans="16:30" ht="4.5" customHeight="1" x14ac:dyDescent="0.2">
      <c r="P43834" s="75"/>
      <c r="Q43834" s="75"/>
      <c r="W43834" s="75"/>
      <c r="AD43834" s="77"/>
    </row>
    <row r="43835" spans="16:30" ht="4.5" customHeight="1" x14ac:dyDescent="0.2">
      <c r="P43835" s="75"/>
      <c r="Q43835" s="75"/>
      <c r="W43835" s="75"/>
      <c r="AD43835" s="77"/>
    </row>
    <row r="43836" spans="16:30" ht="4.5" customHeight="1" x14ac:dyDescent="0.2">
      <c r="P43836" s="75"/>
      <c r="Q43836" s="75"/>
      <c r="W43836" s="75"/>
      <c r="AD43836" s="77"/>
    </row>
    <row r="43837" spans="16:30" ht="4.5" customHeight="1" x14ac:dyDescent="0.2">
      <c r="P43837" s="75"/>
      <c r="Q43837" s="75"/>
      <c r="W43837" s="75"/>
      <c r="AD43837" s="77"/>
    </row>
    <row r="43838" spans="16:30" ht="4.5" customHeight="1" x14ac:dyDescent="0.2">
      <c r="P43838" s="75"/>
      <c r="Q43838" s="75"/>
      <c r="W43838" s="75"/>
      <c r="AD43838" s="77"/>
    </row>
    <row r="43839" spans="16:30" ht="4.5" customHeight="1" x14ac:dyDescent="0.2">
      <c r="P43839" s="75"/>
      <c r="Q43839" s="75"/>
      <c r="W43839" s="75"/>
      <c r="AD43839" s="77"/>
    </row>
    <row r="43840" spans="16:30" ht="4.5" customHeight="1" x14ac:dyDescent="0.2">
      <c r="P43840" s="75"/>
      <c r="Q43840" s="75"/>
      <c r="W43840" s="75"/>
      <c r="AD43840" s="77"/>
    </row>
    <row r="43841" spans="16:30" ht="4.5" customHeight="1" x14ac:dyDescent="0.2">
      <c r="P43841" s="75"/>
      <c r="Q43841" s="75"/>
      <c r="W43841" s="75"/>
      <c r="AD43841" s="77"/>
    </row>
    <row r="43842" spans="16:30" ht="4.5" customHeight="1" x14ac:dyDescent="0.2">
      <c r="P43842" s="75"/>
      <c r="Q43842" s="75"/>
      <c r="W43842" s="75"/>
      <c r="AD43842" s="77"/>
    </row>
    <row r="43843" spans="16:30" ht="4.5" customHeight="1" x14ac:dyDescent="0.2">
      <c r="P43843" s="75"/>
      <c r="Q43843" s="75"/>
      <c r="W43843" s="75"/>
      <c r="AD43843" s="77"/>
    </row>
    <row r="43844" spans="16:30" ht="4.5" customHeight="1" x14ac:dyDescent="0.2">
      <c r="P43844" s="75"/>
      <c r="Q43844" s="75"/>
      <c r="W43844" s="75"/>
      <c r="AD43844" s="77"/>
    </row>
    <row r="43845" spans="16:30" ht="4.5" customHeight="1" x14ac:dyDescent="0.2">
      <c r="P43845" s="75"/>
      <c r="Q43845" s="75"/>
      <c r="W43845" s="75"/>
      <c r="AD43845" s="77"/>
    </row>
    <row r="43846" spans="16:30" ht="4.5" customHeight="1" x14ac:dyDescent="0.2">
      <c r="P43846" s="75"/>
      <c r="Q43846" s="75"/>
      <c r="W43846" s="75"/>
      <c r="AD43846" s="77"/>
    </row>
    <row r="43847" spans="16:30" ht="4.5" customHeight="1" x14ac:dyDescent="0.2">
      <c r="P43847" s="75"/>
      <c r="Q43847" s="75"/>
      <c r="W43847" s="75"/>
      <c r="AD43847" s="77"/>
    </row>
    <row r="43848" spans="16:30" ht="4.5" customHeight="1" x14ac:dyDescent="0.2">
      <c r="P43848" s="75"/>
      <c r="Q43848" s="75"/>
      <c r="W43848" s="75"/>
      <c r="AD43848" s="77"/>
    </row>
    <row r="43849" spans="16:30" ht="4.5" customHeight="1" x14ac:dyDescent="0.2">
      <c r="P43849" s="75"/>
      <c r="Q43849" s="75"/>
      <c r="W43849" s="75"/>
      <c r="AD43849" s="77"/>
    </row>
    <row r="43850" spans="16:30" ht="4.5" customHeight="1" x14ac:dyDescent="0.2">
      <c r="P43850" s="75"/>
      <c r="Q43850" s="75"/>
      <c r="W43850" s="75"/>
      <c r="AD43850" s="77"/>
    </row>
    <row r="43851" spans="16:30" ht="4.5" customHeight="1" x14ac:dyDescent="0.2">
      <c r="P43851" s="75"/>
      <c r="Q43851" s="75"/>
      <c r="W43851" s="75"/>
      <c r="AD43851" s="77"/>
    </row>
    <row r="43852" spans="16:30" ht="4.5" customHeight="1" x14ac:dyDescent="0.2">
      <c r="P43852" s="75"/>
      <c r="Q43852" s="75"/>
      <c r="W43852" s="75"/>
      <c r="AD43852" s="77"/>
    </row>
    <row r="43853" spans="16:30" ht="4.5" customHeight="1" x14ac:dyDescent="0.2">
      <c r="P43853" s="75"/>
      <c r="Q43853" s="75"/>
      <c r="W43853" s="75"/>
      <c r="AD43853" s="77"/>
    </row>
    <row r="43854" spans="16:30" ht="4.5" customHeight="1" x14ac:dyDescent="0.2">
      <c r="P43854" s="75"/>
      <c r="Q43854" s="75"/>
      <c r="W43854" s="75"/>
      <c r="AD43854" s="77"/>
    </row>
    <row r="43855" spans="16:30" ht="4.5" customHeight="1" x14ac:dyDescent="0.2">
      <c r="P43855" s="75"/>
      <c r="Q43855" s="75"/>
      <c r="W43855" s="75"/>
      <c r="AD43855" s="77"/>
    </row>
    <row r="43856" spans="16:30" ht="4.5" customHeight="1" x14ac:dyDescent="0.2">
      <c r="P43856" s="75"/>
      <c r="Q43856" s="75"/>
      <c r="W43856" s="75"/>
      <c r="AD43856" s="77"/>
    </row>
    <row r="43857" spans="16:30" ht="4.5" customHeight="1" x14ac:dyDescent="0.2">
      <c r="P43857" s="75"/>
      <c r="Q43857" s="75"/>
      <c r="W43857" s="75"/>
      <c r="AD43857" s="77"/>
    </row>
    <row r="43858" spans="16:30" ht="4.5" customHeight="1" x14ac:dyDescent="0.2">
      <c r="P43858" s="75"/>
      <c r="Q43858" s="75"/>
      <c r="W43858" s="75"/>
      <c r="AD43858" s="77"/>
    </row>
    <row r="43859" spans="16:30" ht="4.5" customHeight="1" x14ac:dyDescent="0.2">
      <c r="P43859" s="75"/>
      <c r="Q43859" s="75"/>
      <c r="W43859" s="75"/>
      <c r="AD43859" s="77"/>
    </row>
    <row r="43860" spans="16:30" ht="4.5" customHeight="1" x14ac:dyDescent="0.2">
      <c r="P43860" s="75"/>
      <c r="Q43860" s="75"/>
      <c r="W43860" s="75"/>
      <c r="AD43860" s="77"/>
    </row>
    <row r="43861" spans="16:30" ht="4.5" customHeight="1" x14ac:dyDescent="0.2">
      <c r="P43861" s="75"/>
      <c r="Q43861" s="75"/>
      <c r="W43861" s="75"/>
      <c r="AD43861" s="77"/>
    </row>
    <row r="43862" spans="16:30" ht="4.5" customHeight="1" x14ac:dyDescent="0.2">
      <c r="P43862" s="75"/>
      <c r="Q43862" s="75"/>
      <c r="W43862" s="75"/>
      <c r="AD43862" s="77"/>
    </row>
    <row r="43863" spans="16:30" ht="4.5" customHeight="1" x14ac:dyDescent="0.2">
      <c r="P43863" s="75"/>
      <c r="Q43863" s="75"/>
      <c r="W43863" s="75"/>
      <c r="AD43863" s="77"/>
    </row>
    <row r="43864" spans="16:30" ht="4.5" customHeight="1" x14ac:dyDescent="0.2">
      <c r="P43864" s="75"/>
      <c r="Q43864" s="75"/>
      <c r="W43864" s="75"/>
      <c r="AD43864" s="77"/>
    </row>
    <row r="43865" spans="16:30" ht="4.5" customHeight="1" x14ac:dyDescent="0.2">
      <c r="P43865" s="75"/>
      <c r="Q43865" s="75"/>
      <c r="W43865" s="75"/>
      <c r="AD43865" s="77"/>
    </row>
    <row r="43866" spans="16:30" ht="4.5" customHeight="1" x14ac:dyDescent="0.2">
      <c r="P43866" s="75"/>
      <c r="Q43866" s="75"/>
      <c r="W43866" s="75"/>
      <c r="AD43866" s="77"/>
    </row>
    <row r="43867" spans="16:30" ht="4.5" customHeight="1" x14ac:dyDescent="0.2">
      <c r="P43867" s="75"/>
      <c r="Q43867" s="75"/>
      <c r="W43867" s="75"/>
      <c r="AD43867" s="77"/>
    </row>
    <row r="43868" spans="16:30" ht="4.5" customHeight="1" x14ac:dyDescent="0.2">
      <c r="P43868" s="75"/>
      <c r="Q43868" s="75"/>
      <c r="W43868" s="75"/>
      <c r="AD43868" s="77"/>
    </row>
    <row r="43869" spans="16:30" ht="4.5" customHeight="1" x14ac:dyDescent="0.2">
      <c r="P43869" s="75"/>
      <c r="Q43869" s="75"/>
      <c r="W43869" s="75"/>
      <c r="AD43869" s="77"/>
    </row>
    <row r="43870" spans="16:30" ht="4.5" customHeight="1" x14ac:dyDescent="0.2">
      <c r="P43870" s="75"/>
      <c r="Q43870" s="75"/>
      <c r="W43870" s="75"/>
      <c r="AD43870" s="77"/>
    </row>
    <row r="43871" spans="16:30" ht="4.5" customHeight="1" x14ac:dyDescent="0.2">
      <c r="P43871" s="75"/>
      <c r="Q43871" s="75"/>
      <c r="W43871" s="75"/>
      <c r="AD43871" s="77"/>
    </row>
    <row r="43872" spans="16:30" ht="4.5" customHeight="1" x14ac:dyDescent="0.2">
      <c r="P43872" s="75"/>
      <c r="Q43872" s="75"/>
      <c r="W43872" s="75"/>
      <c r="AD43872" s="77"/>
    </row>
    <row r="43873" spans="16:30" ht="4.5" customHeight="1" x14ac:dyDescent="0.2">
      <c r="P43873" s="75"/>
      <c r="Q43873" s="75"/>
      <c r="W43873" s="75"/>
      <c r="AD43873" s="77"/>
    </row>
    <row r="43874" spans="16:30" ht="4.5" customHeight="1" x14ac:dyDescent="0.2">
      <c r="P43874" s="75"/>
      <c r="Q43874" s="75"/>
      <c r="W43874" s="75"/>
      <c r="AD43874" s="77"/>
    </row>
    <row r="43875" spans="16:30" ht="4.5" customHeight="1" x14ac:dyDescent="0.2">
      <c r="P43875" s="75"/>
      <c r="Q43875" s="75"/>
      <c r="W43875" s="75"/>
      <c r="AD43875" s="77"/>
    </row>
    <row r="43876" spans="16:30" ht="4.5" customHeight="1" x14ac:dyDescent="0.2">
      <c r="P43876" s="75"/>
      <c r="Q43876" s="75"/>
      <c r="W43876" s="75"/>
      <c r="AD43876" s="77"/>
    </row>
    <row r="43877" spans="16:30" ht="4.5" customHeight="1" x14ac:dyDescent="0.2">
      <c r="P43877" s="75"/>
      <c r="Q43877" s="75"/>
      <c r="W43877" s="75"/>
      <c r="AD43877" s="77"/>
    </row>
    <row r="43878" spans="16:30" ht="4.5" customHeight="1" x14ac:dyDescent="0.2">
      <c r="P43878" s="75"/>
      <c r="Q43878" s="75"/>
      <c r="W43878" s="75"/>
      <c r="AD43878" s="77"/>
    </row>
    <row r="43879" spans="16:30" ht="4.5" customHeight="1" x14ac:dyDescent="0.2">
      <c r="P43879" s="75"/>
      <c r="Q43879" s="75"/>
      <c r="W43879" s="75"/>
      <c r="AD43879" s="77"/>
    </row>
    <row r="43880" spans="16:30" ht="4.5" customHeight="1" x14ac:dyDescent="0.2">
      <c r="P43880" s="75"/>
      <c r="Q43880" s="75"/>
      <c r="W43880" s="75"/>
      <c r="AD43880" s="77"/>
    </row>
    <row r="43881" spans="16:30" ht="4.5" customHeight="1" x14ac:dyDescent="0.2">
      <c r="P43881" s="75"/>
      <c r="Q43881" s="75"/>
      <c r="W43881" s="75"/>
      <c r="AD43881" s="77"/>
    </row>
    <row r="43882" spans="16:30" ht="4.5" customHeight="1" x14ac:dyDescent="0.2">
      <c r="P43882" s="75"/>
      <c r="Q43882" s="75"/>
      <c r="W43882" s="75"/>
      <c r="AD43882" s="77"/>
    </row>
    <row r="43883" spans="16:30" ht="4.5" customHeight="1" x14ac:dyDescent="0.2">
      <c r="P43883" s="75"/>
      <c r="Q43883" s="75"/>
      <c r="W43883" s="75"/>
      <c r="AD43883" s="77"/>
    </row>
    <row r="43884" spans="16:30" ht="4.5" customHeight="1" x14ac:dyDescent="0.2">
      <c r="P43884" s="75"/>
      <c r="Q43884" s="75"/>
      <c r="W43884" s="75"/>
      <c r="AD43884" s="77"/>
    </row>
    <row r="43885" spans="16:30" ht="4.5" customHeight="1" x14ac:dyDescent="0.2">
      <c r="P43885" s="75"/>
      <c r="Q43885" s="75"/>
      <c r="W43885" s="75"/>
      <c r="AD43885" s="77"/>
    </row>
    <row r="43886" spans="16:30" ht="4.5" customHeight="1" x14ac:dyDescent="0.2">
      <c r="P43886" s="75"/>
      <c r="Q43886" s="75"/>
      <c r="W43886" s="75"/>
      <c r="AD43886" s="77"/>
    </row>
    <row r="43887" spans="16:30" ht="4.5" customHeight="1" x14ac:dyDescent="0.2">
      <c r="P43887" s="75"/>
      <c r="Q43887" s="75"/>
      <c r="W43887" s="75"/>
      <c r="AD43887" s="77"/>
    </row>
    <row r="43888" spans="16:30" ht="4.5" customHeight="1" x14ac:dyDescent="0.2">
      <c r="P43888" s="75"/>
      <c r="Q43888" s="75"/>
      <c r="W43888" s="75"/>
      <c r="AD43888" s="77"/>
    </row>
    <row r="43889" spans="16:30" ht="4.5" customHeight="1" x14ac:dyDescent="0.2">
      <c r="P43889" s="75"/>
      <c r="Q43889" s="75"/>
      <c r="W43889" s="75"/>
      <c r="AD43889" s="77"/>
    </row>
    <row r="43890" spans="16:30" ht="4.5" customHeight="1" x14ac:dyDescent="0.2">
      <c r="P43890" s="75"/>
      <c r="Q43890" s="75"/>
      <c r="W43890" s="75"/>
      <c r="AD43890" s="77"/>
    </row>
    <row r="43891" spans="16:30" ht="4.5" customHeight="1" x14ac:dyDescent="0.2">
      <c r="P43891" s="75"/>
      <c r="Q43891" s="75"/>
      <c r="W43891" s="75"/>
      <c r="AD43891" s="77"/>
    </row>
    <row r="43892" spans="16:30" ht="4.5" customHeight="1" x14ac:dyDescent="0.2">
      <c r="P43892" s="75"/>
      <c r="Q43892" s="75"/>
      <c r="W43892" s="75"/>
      <c r="AD43892" s="77"/>
    </row>
    <row r="43893" spans="16:30" ht="4.5" customHeight="1" x14ac:dyDescent="0.2">
      <c r="P43893" s="75"/>
      <c r="Q43893" s="75"/>
      <c r="W43893" s="75"/>
      <c r="AD43893" s="77"/>
    </row>
    <row r="43894" spans="16:30" ht="4.5" customHeight="1" x14ac:dyDescent="0.2">
      <c r="P43894" s="75"/>
      <c r="Q43894" s="75"/>
      <c r="W43894" s="75"/>
      <c r="AD43894" s="77"/>
    </row>
    <row r="43895" spans="16:30" ht="4.5" customHeight="1" x14ac:dyDescent="0.2">
      <c r="P43895" s="75"/>
      <c r="Q43895" s="75"/>
      <c r="W43895" s="75"/>
      <c r="AD43895" s="77"/>
    </row>
    <row r="43896" spans="16:30" ht="4.5" customHeight="1" x14ac:dyDescent="0.2">
      <c r="P43896" s="75"/>
      <c r="Q43896" s="75"/>
      <c r="W43896" s="75"/>
      <c r="AD43896" s="77"/>
    </row>
    <row r="43897" spans="16:30" ht="4.5" customHeight="1" x14ac:dyDescent="0.2">
      <c r="P43897" s="75"/>
      <c r="Q43897" s="75"/>
      <c r="W43897" s="75"/>
      <c r="AD43897" s="77"/>
    </row>
    <row r="43898" spans="16:30" ht="4.5" customHeight="1" x14ac:dyDescent="0.2">
      <c r="P43898" s="75"/>
      <c r="Q43898" s="75"/>
      <c r="W43898" s="75"/>
      <c r="AD43898" s="77"/>
    </row>
    <row r="43899" spans="16:30" ht="4.5" customHeight="1" x14ac:dyDescent="0.2">
      <c r="P43899" s="75"/>
      <c r="Q43899" s="75"/>
      <c r="W43899" s="75"/>
      <c r="AD43899" s="77"/>
    </row>
    <row r="43900" spans="16:30" ht="4.5" customHeight="1" x14ac:dyDescent="0.2">
      <c r="P43900" s="75"/>
      <c r="Q43900" s="75"/>
      <c r="W43900" s="75"/>
      <c r="AD43900" s="77"/>
    </row>
    <row r="43901" spans="16:30" ht="4.5" customHeight="1" x14ac:dyDescent="0.2">
      <c r="P43901" s="75"/>
      <c r="Q43901" s="75"/>
      <c r="W43901" s="75"/>
      <c r="AD43901" s="77"/>
    </row>
    <row r="43902" spans="16:30" ht="4.5" customHeight="1" x14ac:dyDescent="0.2">
      <c r="P43902" s="75"/>
      <c r="Q43902" s="75"/>
      <c r="W43902" s="75"/>
      <c r="AD43902" s="77"/>
    </row>
    <row r="43903" spans="16:30" ht="4.5" customHeight="1" x14ac:dyDescent="0.2">
      <c r="P43903" s="75"/>
      <c r="Q43903" s="75"/>
      <c r="W43903" s="75"/>
      <c r="AD43903" s="77"/>
    </row>
    <row r="43904" spans="16:30" ht="4.5" customHeight="1" x14ac:dyDescent="0.2">
      <c r="P43904" s="75"/>
      <c r="Q43904" s="75"/>
      <c r="W43904" s="75"/>
      <c r="AD43904" s="77"/>
    </row>
    <row r="43905" spans="16:30" ht="4.5" customHeight="1" x14ac:dyDescent="0.2">
      <c r="P43905" s="75"/>
      <c r="Q43905" s="75"/>
      <c r="W43905" s="75"/>
      <c r="AD43905" s="77"/>
    </row>
    <row r="43906" spans="16:30" ht="4.5" customHeight="1" x14ac:dyDescent="0.2">
      <c r="P43906" s="75"/>
      <c r="Q43906" s="75"/>
      <c r="W43906" s="75"/>
      <c r="AD43906" s="77"/>
    </row>
    <row r="43907" spans="16:30" ht="4.5" customHeight="1" x14ac:dyDescent="0.2">
      <c r="P43907" s="75"/>
      <c r="Q43907" s="75"/>
      <c r="W43907" s="75"/>
      <c r="AD43907" s="77"/>
    </row>
    <row r="43908" spans="16:30" ht="4.5" customHeight="1" x14ac:dyDescent="0.2">
      <c r="P43908" s="75"/>
      <c r="Q43908" s="75"/>
      <c r="W43908" s="75"/>
      <c r="AD43908" s="77"/>
    </row>
    <row r="43909" spans="16:30" ht="4.5" customHeight="1" x14ac:dyDescent="0.2">
      <c r="P43909" s="75"/>
      <c r="Q43909" s="75"/>
      <c r="W43909" s="75"/>
      <c r="AD43909" s="77"/>
    </row>
    <row r="43910" spans="16:30" ht="4.5" customHeight="1" x14ac:dyDescent="0.2">
      <c r="P43910" s="75"/>
      <c r="Q43910" s="75"/>
      <c r="W43910" s="75"/>
      <c r="AD43910" s="77"/>
    </row>
    <row r="43911" spans="16:30" ht="4.5" customHeight="1" x14ac:dyDescent="0.2">
      <c r="P43911" s="75"/>
      <c r="Q43911" s="75"/>
      <c r="W43911" s="75"/>
      <c r="AD43911" s="77"/>
    </row>
    <row r="43912" spans="16:30" ht="4.5" customHeight="1" x14ac:dyDescent="0.2">
      <c r="P43912" s="75"/>
      <c r="Q43912" s="75"/>
      <c r="W43912" s="75"/>
      <c r="AD43912" s="77"/>
    </row>
    <row r="43913" spans="16:30" ht="4.5" customHeight="1" x14ac:dyDescent="0.2">
      <c r="P43913" s="75"/>
      <c r="Q43913" s="75"/>
      <c r="W43913" s="75"/>
      <c r="AD43913" s="77"/>
    </row>
    <row r="43914" spans="16:30" ht="4.5" customHeight="1" x14ac:dyDescent="0.2">
      <c r="P43914" s="75"/>
      <c r="Q43914" s="75"/>
      <c r="W43914" s="75"/>
      <c r="AD43914" s="77"/>
    </row>
    <row r="43915" spans="16:30" ht="4.5" customHeight="1" x14ac:dyDescent="0.2">
      <c r="P43915" s="75"/>
      <c r="Q43915" s="75"/>
      <c r="W43915" s="75"/>
      <c r="AD43915" s="77"/>
    </row>
    <row r="43916" spans="16:30" ht="4.5" customHeight="1" x14ac:dyDescent="0.2">
      <c r="P43916" s="75"/>
      <c r="Q43916" s="75"/>
      <c r="W43916" s="75"/>
      <c r="AD43916" s="77"/>
    </row>
    <row r="43917" spans="16:30" ht="4.5" customHeight="1" x14ac:dyDescent="0.2">
      <c r="P43917" s="75"/>
      <c r="Q43917" s="75"/>
      <c r="W43917" s="75"/>
      <c r="AD43917" s="77"/>
    </row>
    <row r="43918" spans="16:30" ht="4.5" customHeight="1" x14ac:dyDescent="0.2">
      <c r="P43918" s="75"/>
      <c r="Q43918" s="75"/>
      <c r="W43918" s="75"/>
      <c r="AD43918" s="77"/>
    </row>
    <row r="43919" spans="16:30" ht="4.5" customHeight="1" x14ac:dyDescent="0.2">
      <c r="P43919" s="75"/>
      <c r="Q43919" s="75"/>
      <c r="W43919" s="75"/>
      <c r="AD43919" s="77"/>
    </row>
    <row r="43920" spans="16:30" ht="4.5" customHeight="1" x14ac:dyDescent="0.2">
      <c r="P43920" s="75"/>
      <c r="Q43920" s="75"/>
      <c r="W43920" s="75"/>
      <c r="AD43920" s="77"/>
    </row>
    <row r="43921" spans="16:30" ht="4.5" customHeight="1" x14ac:dyDescent="0.2">
      <c r="P43921" s="75"/>
      <c r="Q43921" s="75"/>
      <c r="W43921" s="75"/>
      <c r="AD43921" s="77"/>
    </row>
    <row r="43922" spans="16:30" ht="4.5" customHeight="1" x14ac:dyDescent="0.2">
      <c r="P43922" s="75"/>
      <c r="Q43922" s="75"/>
      <c r="W43922" s="75"/>
      <c r="AD43922" s="77"/>
    </row>
    <row r="43923" spans="16:30" ht="4.5" customHeight="1" x14ac:dyDescent="0.2">
      <c r="P43923" s="75"/>
      <c r="Q43923" s="75"/>
      <c r="W43923" s="75"/>
      <c r="AD43923" s="77"/>
    </row>
    <row r="43924" spans="16:30" ht="4.5" customHeight="1" x14ac:dyDescent="0.2">
      <c r="P43924" s="75"/>
      <c r="Q43924" s="75"/>
      <c r="W43924" s="75"/>
      <c r="AD43924" s="77"/>
    </row>
    <row r="43925" spans="16:30" ht="4.5" customHeight="1" x14ac:dyDescent="0.2">
      <c r="P43925" s="75"/>
      <c r="Q43925" s="75"/>
      <c r="W43925" s="75"/>
      <c r="AD43925" s="77"/>
    </row>
    <row r="43926" spans="16:30" ht="4.5" customHeight="1" x14ac:dyDescent="0.2">
      <c r="P43926" s="75"/>
      <c r="Q43926" s="75"/>
      <c r="W43926" s="75"/>
      <c r="AD43926" s="77"/>
    </row>
    <row r="43927" spans="16:30" ht="4.5" customHeight="1" x14ac:dyDescent="0.2">
      <c r="P43927" s="75"/>
      <c r="Q43927" s="75"/>
      <c r="W43927" s="75"/>
      <c r="AD43927" s="77"/>
    </row>
    <row r="43928" spans="16:30" ht="4.5" customHeight="1" x14ac:dyDescent="0.2">
      <c r="P43928" s="75"/>
      <c r="Q43928" s="75"/>
      <c r="W43928" s="75"/>
      <c r="AD43928" s="77"/>
    </row>
    <row r="43929" spans="16:30" ht="4.5" customHeight="1" x14ac:dyDescent="0.2">
      <c r="P43929" s="75"/>
      <c r="Q43929" s="75"/>
      <c r="W43929" s="75"/>
      <c r="AD43929" s="77"/>
    </row>
    <row r="43930" spans="16:30" ht="4.5" customHeight="1" x14ac:dyDescent="0.2">
      <c r="P43930" s="75"/>
      <c r="Q43930" s="75"/>
      <c r="W43930" s="75"/>
      <c r="AD43930" s="77"/>
    </row>
    <row r="43931" spans="16:30" ht="4.5" customHeight="1" x14ac:dyDescent="0.2">
      <c r="P43931" s="75"/>
      <c r="Q43931" s="75"/>
      <c r="W43931" s="75"/>
      <c r="AD43931" s="77"/>
    </row>
    <row r="43932" spans="16:30" ht="4.5" customHeight="1" x14ac:dyDescent="0.2">
      <c r="P43932" s="75"/>
      <c r="Q43932" s="75"/>
      <c r="W43932" s="75"/>
      <c r="AD43932" s="77"/>
    </row>
    <row r="43933" spans="16:30" ht="4.5" customHeight="1" x14ac:dyDescent="0.2">
      <c r="P43933" s="75"/>
      <c r="Q43933" s="75"/>
      <c r="W43933" s="75"/>
      <c r="AD43933" s="77"/>
    </row>
    <row r="43934" spans="16:30" ht="4.5" customHeight="1" x14ac:dyDescent="0.2">
      <c r="P43934" s="75"/>
      <c r="Q43934" s="75"/>
      <c r="W43934" s="75"/>
      <c r="AD43934" s="77"/>
    </row>
    <row r="43935" spans="16:30" ht="4.5" customHeight="1" x14ac:dyDescent="0.2">
      <c r="P43935" s="75"/>
      <c r="Q43935" s="75"/>
      <c r="W43935" s="75"/>
      <c r="AD43935" s="77"/>
    </row>
    <row r="43936" spans="16:30" ht="4.5" customHeight="1" x14ac:dyDescent="0.2">
      <c r="P43936" s="75"/>
      <c r="Q43936" s="75"/>
      <c r="W43936" s="75"/>
      <c r="AD43936" s="77"/>
    </row>
    <row r="43937" spans="16:30" ht="4.5" customHeight="1" x14ac:dyDescent="0.2">
      <c r="P43937" s="75"/>
      <c r="Q43937" s="75"/>
      <c r="W43937" s="75"/>
      <c r="AD43937" s="77"/>
    </row>
    <row r="43938" spans="16:30" ht="4.5" customHeight="1" x14ac:dyDescent="0.2">
      <c r="P43938" s="75"/>
      <c r="Q43938" s="75"/>
      <c r="W43938" s="75"/>
      <c r="AD43938" s="77"/>
    </row>
    <row r="43939" spans="16:30" ht="4.5" customHeight="1" x14ac:dyDescent="0.2">
      <c r="P43939" s="75"/>
      <c r="Q43939" s="75"/>
      <c r="W43939" s="75"/>
      <c r="AD43939" s="77"/>
    </row>
    <row r="43940" spans="16:30" ht="4.5" customHeight="1" x14ac:dyDescent="0.2">
      <c r="P43940" s="75"/>
      <c r="Q43940" s="75"/>
      <c r="W43940" s="75"/>
      <c r="AD43940" s="77"/>
    </row>
    <row r="43941" spans="16:30" ht="4.5" customHeight="1" x14ac:dyDescent="0.2">
      <c r="P43941" s="75"/>
      <c r="Q43941" s="75"/>
      <c r="W43941" s="75"/>
      <c r="AD43941" s="77"/>
    </row>
    <row r="43942" spans="16:30" ht="4.5" customHeight="1" x14ac:dyDescent="0.2">
      <c r="P43942" s="75"/>
      <c r="Q43942" s="75"/>
      <c r="W43942" s="75"/>
      <c r="AD43942" s="77"/>
    </row>
    <row r="43943" spans="16:30" ht="4.5" customHeight="1" x14ac:dyDescent="0.2">
      <c r="P43943" s="75"/>
      <c r="Q43943" s="75"/>
      <c r="W43943" s="75"/>
      <c r="AD43943" s="77"/>
    </row>
    <row r="43944" spans="16:30" ht="4.5" customHeight="1" x14ac:dyDescent="0.2">
      <c r="P43944" s="75"/>
      <c r="Q43944" s="75"/>
      <c r="W43944" s="75"/>
      <c r="AD43944" s="77"/>
    </row>
    <row r="43945" spans="16:30" ht="4.5" customHeight="1" x14ac:dyDescent="0.2">
      <c r="P43945" s="75"/>
      <c r="Q43945" s="75"/>
      <c r="W43945" s="75"/>
      <c r="AD43945" s="77"/>
    </row>
    <row r="43946" spans="16:30" ht="4.5" customHeight="1" x14ac:dyDescent="0.2">
      <c r="P43946" s="75"/>
      <c r="Q43946" s="75"/>
      <c r="W43946" s="75"/>
      <c r="AD43946" s="77"/>
    </row>
    <row r="43947" spans="16:30" ht="4.5" customHeight="1" x14ac:dyDescent="0.2">
      <c r="P43947" s="75"/>
      <c r="Q43947" s="75"/>
      <c r="W43947" s="75"/>
      <c r="AD43947" s="77"/>
    </row>
    <row r="43948" spans="16:30" ht="4.5" customHeight="1" x14ac:dyDescent="0.2">
      <c r="P43948" s="75"/>
      <c r="Q43948" s="75"/>
      <c r="W43948" s="75"/>
      <c r="AD43948" s="77"/>
    </row>
    <row r="43949" spans="16:30" ht="4.5" customHeight="1" x14ac:dyDescent="0.2">
      <c r="P43949" s="75"/>
      <c r="Q43949" s="75"/>
      <c r="W43949" s="75"/>
      <c r="AD43949" s="77"/>
    </row>
    <row r="43950" spans="16:30" ht="4.5" customHeight="1" x14ac:dyDescent="0.2">
      <c r="P43950" s="75"/>
      <c r="Q43950" s="75"/>
      <c r="W43950" s="75"/>
      <c r="AD43950" s="77"/>
    </row>
    <row r="43951" spans="16:30" ht="4.5" customHeight="1" x14ac:dyDescent="0.2">
      <c r="P43951" s="75"/>
      <c r="Q43951" s="75"/>
      <c r="W43951" s="75"/>
      <c r="AD43951" s="77"/>
    </row>
    <row r="43952" spans="16:30" ht="4.5" customHeight="1" x14ac:dyDescent="0.2">
      <c r="P43952" s="75"/>
      <c r="Q43952" s="75"/>
      <c r="W43952" s="75"/>
      <c r="AD43952" s="77"/>
    </row>
    <row r="43953" spans="16:30" ht="4.5" customHeight="1" x14ac:dyDescent="0.2">
      <c r="P43953" s="75"/>
      <c r="Q43953" s="75"/>
      <c r="W43953" s="75"/>
      <c r="AD43953" s="77"/>
    </row>
    <row r="43954" spans="16:30" ht="4.5" customHeight="1" x14ac:dyDescent="0.2">
      <c r="P43954" s="75"/>
      <c r="Q43954" s="75"/>
      <c r="W43954" s="75"/>
      <c r="AD43954" s="77"/>
    </row>
    <row r="43955" spans="16:30" ht="4.5" customHeight="1" x14ac:dyDescent="0.2">
      <c r="P43955" s="75"/>
      <c r="Q43955" s="75"/>
      <c r="W43955" s="75"/>
      <c r="AD43955" s="77"/>
    </row>
    <row r="43956" spans="16:30" ht="4.5" customHeight="1" x14ac:dyDescent="0.2">
      <c r="P43956" s="75"/>
      <c r="Q43956" s="75"/>
      <c r="W43956" s="75"/>
      <c r="AD43956" s="77"/>
    </row>
    <row r="43957" spans="16:30" ht="4.5" customHeight="1" x14ac:dyDescent="0.2">
      <c r="P43957" s="75"/>
      <c r="Q43957" s="75"/>
      <c r="W43957" s="75"/>
      <c r="AD43957" s="77"/>
    </row>
    <row r="43958" spans="16:30" ht="4.5" customHeight="1" x14ac:dyDescent="0.2">
      <c r="P43958" s="75"/>
      <c r="Q43958" s="75"/>
      <c r="W43958" s="75"/>
      <c r="AD43958" s="77"/>
    </row>
    <row r="43959" spans="16:30" ht="4.5" customHeight="1" x14ac:dyDescent="0.2">
      <c r="P43959" s="75"/>
      <c r="Q43959" s="75"/>
      <c r="W43959" s="75"/>
      <c r="AD43959" s="77"/>
    </row>
    <row r="43960" spans="16:30" ht="4.5" customHeight="1" x14ac:dyDescent="0.2">
      <c r="P43960" s="75"/>
      <c r="Q43960" s="75"/>
      <c r="W43960" s="75"/>
      <c r="AD43960" s="77"/>
    </row>
    <row r="43961" spans="16:30" ht="4.5" customHeight="1" x14ac:dyDescent="0.2">
      <c r="P43961" s="75"/>
      <c r="Q43961" s="75"/>
      <c r="W43961" s="75"/>
      <c r="AD43961" s="77"/>
    </row>
    <row r="43962" spans="16:30" ht="4.5" customHeight="1" x14ac:dyDescent="0.2">
      <c r="P43962" s="75"/>
      <c r="Q43962" s="75"/>
      <c r="W43962" s="75"/>
      <c r="AD43962" s="77"/>
    </row>
    <row r="43963" spans="16:30" ht="4.5" customHeight="1" x14ac:dyDescent="0.2">
      <c r="P43963" s="75"/>
      <c r="Q43963" s="75"/>
      <c r="W43963" s="75"/>
      <c r="AD43963" s="77"/>
    </row>
    <row r="43964" spans="16:30" ht="4.5" customHeight="1" x14ac:dyDescent="0.2">
      <c r="P43964" s="75"/>
      <c r="Q43964" s="75"/>
      <c r="W43964" s="75"/>
      <c r="AD43964" s="77"/>
    </row>
    <row r="43965" spans="16:30" ht="4.5" customHeight="1" x14ac:dyDescent="0.2">
      <c r="P43965" s="75"/>
      <c r="Q43965" s="75"/>
      <c r="W43965" s="75"/>
      <c r="AD43965" s="77"/>
    </row>
    <row r="43966" spans="16:30" ht="4.5" customHeight="1" x14ac:dyDescent="0.2">
      <c r="P43966" s="75"/>
      <c r="Q43966" s="75"/>
      <c r="W43966" s="75"/>
      <c r="AD43966" s="77"/>
    </row>
    <row r="43967" spans="16:30" ht="4.5" customHeight="1" x14ac:dyDescent="0.2">
      <c r="P43967" s="75"/>
      <c r="Q43967" s="75"/>
      <c r="W43967" s="75"/>
      <c r="AD43967" s="77"/>
    </row>
    <row r="43968" spans="16:30" ht="4.5" customHeight="1" x14ac:dyDescent="0.2">
      <c r="P43968" s="75"/>
      <c r="Q43968" s="75"/>
      <c r="W43968" s="75"/>
      <c r="AD43968" s="77"/>
    </row>
    <row r="43969" spans="16:30" ht="4.5" customHeight="1" x14ac:dyDescent="0.2">
      <c r="P43969" s="75"/>
      <c r="Q43969" s="75"/>
      <c r="W43969" s="75"/>
      <c r="AD43969" s="77"/>
    </row>
    <row r="43970" spans="16:30" ht="4.5" customHeight="1" x14ac:dyDescent="0.2">
      <c r="P43970" s="75"/>
      <c r="Q43970" s="75"/>
      <c r="W43970" s="75"/>
      <c r="AD43970" s="77"/>
    </row>
    <row r="43971" spans="16:30" ht="4.5" customHeight="1" x14ac:dyDescent="0.2">
      <c r="P43971" s="75"/>
      <c r="Q43971" s="75"/>
      <c r="W43971" s="75"/>
      <c r="AD43971" s="77"/>
    </row>
    <row r="43972" spans="16:30" ht="4.5" customHeight="1" x14ac:dyDescent="0.2">
      <c r="P43972" s="75"/>
      <c r="Q43972" s="75"/>
      <c r="W43972" s="75"/>
      <c r="AD43972" s="77"/>
    </row>
    <row r="43973" spans="16:30" ht="4.5" customHeight="1" x14ac:dyDescent="0.2">
      <c r="P43973" s="75"/>
      <c r="Q43973" s="75"/>
      <c r="W43973" s="75"/>
      <c r="AD43973" s="77"/>
    </row>
    <row r="43974" spans="16:30" ht="4.5" customHeight="1" x14ac:dyDescent="0.2">
      <c r="P43974" s="75"/>
      <c r="Q43974" s="75"/>
      <c r="W43974" s="75"/>
      <c r="AD43974" s="77"/>
    </row>
    <row r="43975" spans="16:30" ht="4.5" customHeight="1" x14ac:dyDescent="0.2">
      <c r="P43975" s="75"/>
      <c r="Q43975" s="75"/>
      <c r="W43975" s="75"/>
      <c r="AD43975" s="77"/>
    </row>
    <row r="43976" spans="16:30" ht="4.5" customHeight="1" x14ac:dyDescent="0.2">
      <c r="P43976" s="75"/>
      <c r="Q43976" s="75"/>
      <c r="W43976" s="75"/>
      <c r="AD43976" s="77"/>
    </row>
    <row r="43977" spans="16:30" ht="4.5" customHeight="1" x14ac:dyDescent="0.2">
      <c r="P43977" s="75"/>
      <c r="Q43977" s="75"/>
      <c r="W43977" s="75"/>
      <c r="AD43977" s="77"/>
    </row>
    <row r="43978" spans="16:30" ht="4.5" customHeight="1" x14ac:dyDescent="0.2">
      <c r="P43978" s="75"/>
      <c r="Q43978" s="75"/>
      <c r="W43978" s="75"/>
      <c r="AD43978" s="77"/>
    </row>
    <row r="43979" spans="16:30" ht="4.5" customHeight="1" x14ac:dyDescent="0.2">
      <c r="P43979" s="75"/>
      <c r="Q43979" s="75"/>
      <c r="W43979" s="75"/>
      <c r="AD43979" s="77"/>
    </row>
    <row r="43980" spans="16:30" ht="4.5" customHeight="1" x14ac:dyDescent="0.2">
      <c r="P43980" s="75"/>
      <c r="Q43980" s="75"/>
      <c r="W43980" s="75"/>
      <c r="AD43980" s="77"/>
    </row>
    <row r="43981" spans="16:30" ht="4.5" customHeight="1" x14ac:dyDescent="0.2">
      <c r="P43981" s="75"/>
      <c r="Q43981" s="75"/>
      <c r="W43981" s="75"/>
      <c r="AD43981" s="77"/>
    </row>
    <row r="43982" spans="16:30" ht="4.5" customHeight="1" x14ac:dyDescent="0.2">
      <c r="P43982" s="75"/>
      <c r="Q43982" s="75"/>
      <c r="W43982" s="75"/>
      <c r="AD43982" s="77"/>
    </row>
    <row r="43983" spans="16:30" ht="4.5" customHeight="1" x14ac:dyDescent="0.2">
      <c r="P43983" s="75"/>
      <c r="Q43983" s="75"/>
      <c r="W43983" s="75"/>
      <c r="AD43983" s="77"/>
    </row>
    <row r="43984" spans="16:30" ht="4.5" customHeight="1" x14ac:dyDescent="0.2">
      <c r="P43984" s="75"/>
      <c r="Q43984" s="75"/>
      <c r="W43984" s="75"/>
      <c r="AD43984" s="77"/>
    </row>
    <row r="43985" spans="16:30" ht="4.5" customHeight="1" x14ac:dyDescent="0.2">
      <c r="P43985" s="75"/>
      <c r="Q43985" s="75"/>
      <c r="W43985" s="75"/>
      <c r="AD43985" s="77"/>
    </row>
    <row r="43986" spans="16:30" ht="4.5" customHeight="1" x14ac:dyDescent="0.2">
      <c r="P43986" s="75"/>
      <c r="Q43986" s="75"/>
      <c r="W43986" s="75"/>
      <c r="AD43986" s="77"/>
    </row>
    <row r="43987" spans="16:30" ht="4.5" customHeight="1" x14ac:dyDescent="0.2">
      <c r="P43987" s="75"/>
      <c r="Q43987" s="75"/>
      <c r="W43987" s="75"/>
      <c r="AD43987" s="77"/>
    </row>
    <row r="43988" spans="16:30" ht="4.5" customHeight="1" x14ac:dyDescent="0.2">
      <c r="P43988" s="75"/>
      <c r="Q43988" s="75"/>
      <c r="W43988" s="75"/>
      <c r="AD43988" s="77"/>
    </row>
    <row r="43989" spans="16:30" ht="4.5" customHeight="1" x14ac:dyDescent="0.2">
      <c r="P43989" s="75"/>
      <c r="Q43989" s="75"/>
      <c r="W43989" s="75"/>
      <c r="AD43989" s="77"/>
    </row>
    <row r="43990" spans="16:30" ht="4.5" customHeight="1" x14ac:dyDescent="0.2">
      <c r="P43990" s="75"/>
      <c r="Q43990" s="75"/>
      <c r="W43990" s="75"/>
      <c r="AD43990" s="77"/>
    </row>
    <row r="43991" spans="16:30" ht="4.5" customHeight="1" x14ac:dyDescent="0.2">
      <c r="P43991" s="75"/>
      <c r="Q43991" s="75"/>
      <c r="W43991" s="75"/>
      <c r="AD43991" s="77"/>
    </row>
    <row r="43992" spans="16:30" ht="4.5" customHeight="1" x14ac:dyDescent="0.2">
      <c r="P43992" s="75"/>
      <c r="Q43992" s="75"/>
      <c r="W43992" s="75"/>
      <c r="AD43992" s="77"/>
    </row>
    <row r="43993" spans="16:30" ht="4.5" customHeight="1" x14ac:dyDescent="0.2">
      <c r="P43993" s="75"/>
      <c r="Q43993" s="75"/>
      <c r="W43993" s="75"/>
      <c r="AD43993" s="77"/>
    </row>
    <row r="43994" spans="16:30" ht="4.5" customHeight="1" x14ac:dyDescent="0.2">
      <c r="P43994" s="75"/>
      <c r="Q43994" s="75"/>
      <c r="W43994" s="75"/>
      <c r="AD43994" s="77"/>
    </row>
    <row r="43995" spans="16:30" ht="4.5" customHeight="1" x14ac:dyDescent="0.2">
      <c r="P43995" s="75"/>
      <c r="Q43995" s="75"/>
      <c r="W43995" s="75"/>
      <c r="AD43995" s="77"/>
    </row>
    <row r="43996" spans="16:30" ht="4.5" customHeight="1" x14ac:dyDescent="0.2">
      <c r="P43996" s="75"/>
      <c r="Q43996" s="75"/>
      <c r="W43996" s="75"/>
      <c r="AD43996" s="77"/>
    </row>
    <row r="43997" spans="16:30" ht="4.5" customHeight="1" x14ac:dyDescent="0.2">
      <c r="P43997" s="75"/>
      <c r="Q43997" s="75"/>
      <c r="W43997" s="75"/>
      <c r="AD43997" s="77"/>
    </row>
    <row r="43998" spans="16:30" ht="4.5" customHeight="1" x14ac:dyDescent="0.2">
      <c r="P43998" s="75"/>
      <c r="Q43998" s="75"/>
      <c r="W43998" s="75"/>
      <c r="AD43998" s="77"/>
    </row>
    <row r="43999" spans="16:30" ht="4.5" customHeight="1" x14ac:dyDescent="0.2">
      <c r="P43999" s="75"/>
      <c r="Q43999" s="75"/>
      <c r="W43999" s="75"/>
      <c r="AD43999" s="77"/>
    </row>
    <row r="44000" spans="16:30" ht="4.5" customHeight="1" x14ac:dyDescent="0.2">
      <c r="P44000" s="75"/>
      <c r="Q44000" s="75"/>
      <c r="W44000" s="75"/>
      <c r="AD44000" s="77"/>
    </row>
    <row r="44001" spans="16:30" ht="4.5" customHeight="1" x14ac:dyDescent="0.2">
      <c r="P44001" s="75"/>
      <c r="Q44001" s="75"/>
      <c r="W44001" s="75"/>
      <c r="AD44001" s="77"/>
    </row>
    <row r="44002" spans="16:30" ht="4.5" customHeight="1" x14ac:dyDescent="0.2">
      <c r="P44002" s="75"/>
      <c r="Q44002" s="75"/>
      <c r="W44002" s="75"/>
      <c r="AD44002" s="77"/>
    </row>
    <row r="44003" spans="16:30" ht="4.5" customHeight="1" x14ac:dyDescent="0.2">
      <c r="P44003" s="75"/>
      <c r="Q44003" s="75"/>
      <c r="W44003" s="75"/>
      <c r="AD44003" s="77"/>
    </row>
    <row r="44004" spans="16:30" ht="4.5" customHeight="1" x14ac:dyDescent="0.2">
      <c r="P44004" s="75"/>
      <c r="Q44004" s="75"/>
      <c r="W44004" s="75"/>
      <c r="AD44004" s="77"/>
    </row>
    <row r="44005" spans="16:30" ht="4.5" customHeight="1" x14ac:dyDescent="0.2">
      <c r="P44005" s="75"/>
      <c r="Q44005" s="75"/>
      <c r="W44005" s="75"/>
      <c r="AD44005" s="77"/>
    </row>
    <row r="44006" spans="16:30" ht="4.5" customHeight="1" x14ac:dyDescent="0.2">
      <c r="P44006" s="75"/>
      <c r="Q44006" s="75"/>
      <c r="W44006" s="75"/>
      <c r="AD44006" s="77"/>
    </row>
    <row r="44007" spans="16:30" ht="4.5" customHeight="1" x14ac:dyDescent="0.2">
      <c r="P44007" s="75"/>
      <c r="Q44007" s="75"/>
      <c r="W44007" s="75"/>
      <c r="AD44007" s="77"/>
    </row>
    <row r="44008" spans="16:30" ht="4.5" customHeight="1" x14ac:dyDescent="0.2">
      <c r="P44008" s="75"/>
      <c r="Q44008" s="75"/>
      <c r="W44008" s="75"/>
      <c r="AD44008" s="77"/>
    </row>
    <row r="44009" spans="16:30" ht="4.5" customHeight="1" x14ac:dyDescent="0.2">
      <c r="P44009" s="75"/>
      <c r="Q44009" s="75"/>
      <c r="W44009" s="75"/>
      <c r="AD44009" s="77"/>
    </row>
    <row r="44010" spans="16:30" ht="4.5" customHeight="1" x14ac:dyDescent="0.2">
      <c r="P44010" s="75"/>
      <c r="Q44010" s="75"/>
      <c r="W44010" s="75"/>
      <c r="AD44010" s="77"/>
    </row>
    <row r="44011" spans="16:30" ht="4.5" customHeight="1" x14ac:dyDescent="0.2">
      <c r="P44011" s="75"/>
      <c r="Q44011" s="75"/>
      <c r="W44011" s="75"/>
      <c r="AD44011" s="77"/>
    </row>
    <row r="44012" spans="16:30" ht="4.5" customHeight="1" x14ac:dyDescent="0.2">
      <c r="P44012" s="75"/>
      <c r="Q44012" s="75"/>
      <c r="W44012" s="75"/>
      <c r="AD44012" s="77"/>
    </row>
    <row r="44013" spans="16:30" ht="4.5" customHeight="1" x14ac:dyDescent="0.2">
      <c r="P44013" s="75"/>
      <c r="Q44013" s="75"/>
      <c r="W44013" s="75"/>
      <c r="AD44013" s="77"/>
    </row>
    <row r="44014" spans="16:30" ht="4.5" customHeight="1" x14ac:dyDescent="0.2">
      <c r="P44014" s="75"/>
      <c r="Q44014" s="75"/>
      <c r="W44014" s="75"/>
      <c r="AD44014" s="77"/>
    </row>
    <row r="44015" spans="16:30" ht="4.5" customHeight="1" x14ac:dyDescent="0.2">
      <c r="P44015" s="75"/>
      <c r="Q44015" s="75"/>
      <c r="W44015" s="75"/>
      <c r="AD44015" s="77"/>
    </row>
    <row r="44016" spans="16:30" ht="4.5" customHeight="1" x14ac:dyDescent="0.2">
      <c r="P44016" s="75"/>
      <c r="Q44016" s="75"/>
      <c r="W44016" s="75"/>
      <c r="AD44016" s="77"/>
    </row>
    <row r="44017" spans="16:30" ht="4.5" customHeight="1" x14ac:dyDescent="0.2">
      <c r="P44017" s="75"/>
      <c r="Q44017" s="75"/>
      <c r="W44017" s="75"/>
      <c r="AD44017" s="77"/>
    </row>
    <row r="44018" spans="16:30" ht="4.5" customHeight="1" x14ac:dyDescent="0.2">
      <c r="P44018" s="75"/>
      <c r="Q44018" s="75"/>
      <c r="W44018" s="75"/>
      <c r="AD44018" s="77"/>
    </row>
    <row r="44019" spans="16:30" ht="4.5" customHeight="1" x14ac:dyDescent="0.2">
      <c r="P44019" s="75"/>
      <c r="Q44019" s="75"/>
      <c r="W44019" s="75"/>
      <c r="AD44019" s="77"/>
    </row>
    <row r="44020" spans="16:30" ht="4.5" customHeight="1" x14ac:dyDescent="0.2">
      <c r="P44020" s="75"/>
      <c r="Q44020" s="75"/>
      <c r="W44020" s="75"/>
      <c r="AD44020" s="77"/>
    </row>
    <row r="44021" spans="16:30" ht="4.5" customHeight="1" x14ac:dyDescent="0.2">
      <c r="P44021" s="75"/>
      <c r="Q44021" s="75"/>
      <c r="W44021" s="75"/>
      <c r="AD44021" s="77"/>
    </row>
    <row r="44022" spans="16:30" ht="4.5" customHeight="1" x14ac:dyDescent="0.2">
      <c r="P44022" s="75"/>
      <c r="Q44022" s="75"/>
      <c r="W44022" s="75"/>
      <c r="AD44022" s="77"/>
    </row>
    <row r="44023" spans="16:30" ht="4.5" customHeight="1" x14ac:dyDescent="0.2">
      <c r="P44023" s="75"/>
      <c r="Q44023" s="75"/>
      <c r="W44023" s="75"/>
      <c r="AD44023" s="77"/>
    </row>
    <row r="44024" spans="16:30" ht="4.5" customHeight="1" x14ac:dyDescent="0.2">
      <c r="P44024" s="75"/>
      <c r="Q44024" s="75"/>
      <c r="W44024" s="75"/>
      <c r="AD44024" s="77"/>
    </row>
    <row r="44025" spans="16:30" ht="4.5" customHeight="1" x14ac:dyDescent="0.2">
      <c r="P44025" s="75"/>
      <c r="Q44025" s="75"/>
      <c r="W44025" s="75"/>
      <c r="AD44025" s="77"/>
    </row>
    <row r="44026" spans="16:30" ht="4.5" customHeight="1" x14ac:dyDescent="0.2">
      <c r="P44026" s="75"/>
      <c r="Q44026" s="75"/>
      <c r="W44026" s="75"/>
      <c r="AD44026" s="77"/>
    </row>
    <row r="44027" spans="16:30" ht="4.5" customHeight="1" x14ac:dyDescent="0.2">
      <c r="P44027" s="75"/>
      <c r="Q44027" s="75"/>
      <c r="W44027" s="75"/>
      <c r="AD44027" s="77"/>
    </row>
    <row r="44028" spans="16:30" ht="4.5" customHeight="1" x14ac:dyDescent="0.2">
      <c r="P44028" s="75"/>
      <c r="Q44028" s="75"/>
      <c r="W44028" s="75"/>
      <c r="AD44028" s="77"/>
    </row>
    <row r="44029" spans="16:30" ht="4.5" customHeight="1" x14ac:dyDescent="0.2">
      <c r="P44029" s="75"/>
      <c r="Q44029" s="75"/>
      <c r="W44029" s="75"/>
      <c r="AD44029" s="77"/>
    </row>
    <row r="44030" spans="16:30" ht="4.5" customHeight="1" x14ac:dyDescent="0.2">
      <c r="P44030" s="75"/>
      <c r="Q44030" s="75"/>
      <c r="W44030" s="75"/>
      <c r="AD44030" s="77"/>
    </row>
    <row r="44031" spans="16:30" ht="4.5" customHeight="1" x14ac:dyDescent="0.2">
      <c r="P44031" s="75"/>
      <c r="Q44031" s="75"/>
      <c r="W44031" s="75"/>
      <c r="AD44031" s="77"/>
    </row>
    <row r="44032" spans="16:30" ht="4.5" customHeight="1" x14ac:dyDescent="0.2">
      <c r="P44032" s="75"/>
      <c r="Q44032" s="75"/>
      <c r="W44032" s="75"/>
      <c r="AD44032" s="77"/>
    </row>
    <row r="44033" spans="16:30" ht="4.5" customHeight="1" x14ac:dyDescent="0.2">
      <c r="P44033" s="75"/>
      <c r="Q44033" s="75"/>
      <c r="W44033" s="75"/>
      <c r="AD44033" s="77"/>
    </row>
    <row r="44034" spans="16:30" ht="4.5" customHeight="1" x14ac:dyDescent="0.2">
      <c r="P44034" s="75"/>
      <c r="Q44034" s="75"/>
      <c r="W44034" s="75"/>
      <c r="AD44034" s="77"/>
    </row>
    <row r="44035" spans="16:30" ht="4.5" customHeight="1" x14ac:dyDescent="0.2">
      <c r="P44035" s="75"/>
      <c r="Q44035" s="75"/>
      <c r="W44035" s="75"/>
      <c r="AD44035" s="77"/>
    </row>
    <row r="44036" spans="16:30" ht="4.5" customHeight="1" x14ac:dyDescent="0.2">
      <c r="P44036" s="75"/>
      <c r="Q44036" s="75"/>
      <c r="W44036" s="75"/>
      <c r="AD44036" s="77"/>
    </row>
    <row r="44037" spans="16:30" ht="4.5" customHeight="1" x14ac:dyDescent="0.2">
      <c r="P44037" s="75"/>
      <c r="Q44037" s="75"/>
      <c r="W44037" s="75"/>
      <c r="AD44037" s="77"/>
    </row>
    <row r="44038" spans="16:30" ht="4.5" customHeight="1" x14ac:dyDescent="0.2">
      <c r="P44038" s="75"/>
      <c r="Q44038" s="75"/>
      <c r="W44038" s="75"/>
      <c r="AD44038" s="77"/>
    </row>
    <row r="44039" spans="16:30" ht="4.5" customHeight="1" x14ac:dyDescent="0.2">
      <c r="P44039" s="75"/>
      <c r="Q44039" s="75"/>
      <c r="W44039" s="75"/>
      <c r="AD44039" s="77"/>
    </row>
    <row r="44040" spans="16:30" ht="4.5" customHeight="1" x14ac:dyDescent="0.2">
      <c r="P44040" s="75"/>
      <c r="Q44040" s="75"/>
      <c r="W44040" s="75"/>
      <c r="AD44040" s="77"/>
    </row>
    <row r="44041" spans="16:30" ht="4.5" customHeight="1" x14ac:dyDescent="0.2">
      <c r="P44041" s="75"/>
      <c r="Q44041" s="75"/>
      <c r="W44041" s="75"/>
      <c r="AD44041" s="77"/>
    </row>
    <row r="44042" spans="16:30" ht="4.5" customHeight="1" x14ac:dyDescent="0.2">
      <c r="P44042" s="75"/>
      <c r="Q44042" s="75"/>
      <c r="W44042" s="75"/>
      <c r="AD44042" s="77"/>
    </row>
    <row r="44043" spans="16:30" ht="4.5" customHeight="1" x14ac:dyDescent="0.2">
      <c r="P44043" s="75"/>
      <c r="Q44043" s="75"/>
      <c r="W44043" s="75"/>
      <c r="AD44043" s="77"/>
    </row>
    <row r="44044" spans="16:30" ht="4.5" customHeight="1" x14ac:dyDescent="0.2">
      <c r="P44044" s="75"/>
      <c r="Q44044" s="75"/>
      <c r="W44044" s="75"/>
      <c r="AD44044" s="77"/>
    </row>
    <row r="44045" spans="16:30" ht="4.5" customHeight="1" x14ac:dyDescent="0.2">
      <c r="P44045" s="75"/>
      <c r="Q44045" s="75"/>
      <c r="W44045" s="75"/>
      <c r="AD44045" s="77"/>
    </row>
    <row r="44046" spans="16:30" ht="4.5" customHeight="1" x14ac:dyDescent="0.2">
      <c r="P44046" s="75"/>
      <c r="Q44046" s="75"/>
      <c r="W44046" s="75"/>
      <c r="AD44046" s="77"/>
    </row>
    <row r="44047" spans="16:30" ht="4.5" customHeight="1" x14ac:dyDescent="0.2">
      <c r="P44047" s="75"/>
      <c r="Q44047" s="75"/>
      <c r="W44047" s="75"/>
      <c r="AD44047" s="77"/>
    </row>
    <row r="44048" spans="16:30" ht="4.5" customHeight="1" x14ac:dyDescent="0.2">
      <c r="P44048" s="75"/>
      <c r="Q44048" s="75"/>
      <c r="W44048" s="75"/>
      <c r="AD44048" s="77"/>
    </row>
    <row r="44049" spans="16:30" ht="4.5" customHeight="1" x14ac:dyDescent="0.2">
      <c r="P44049" s="75"/>
      <c r="Q44049" s="75"/>
      <c r="W44049" s="75"/>
      <c r="AD44049" s="77"/>
    </row>
    <row r="44050" spans="16:30" ht="4.5" customHeight="1" x14ac:dyDescent="0.2">
      <c r="P44050" s="75"/>
      <c r="Q44050" s="75"/>
      <c r="W44050" s="75"/>
      <c r="AD44050" s="77"/>
    </row>
    <row r="44051" spans="16:30" ht="4.5" customHeight="1" x14ac:dyDescent="0.2">
      <c r="P44051" s="75"/>
      <c r="Q44051" s="75"/>
      <c r="W44051" s="75"/>
      <c r="AD44051" s="77"/>
    </row>
    <row r="44052" spans="16:30" ht="4.5" customHeight="1" x14ac:dyDescent="0.2">
      <c r="P44052" s="75"/>
      <c r="Q44052" s="75"/>
      <c r="W44052" s="75"/>
      <c r="AD44052" s="77"/>
    </row>
    <row r="44053" spans="16:30" ht="4.5" customHeight="1" x14ac:dyDescent="0.2">
      <c r="P44053" s="75"/>
      <c r="Q44053" s="75"/>
      <c r="W44053" s="75"/>
      <c r="AD44053" s="77"/>
    </row>
    <row r="44054" spans="16:30" ht="4.5" customHeight="1" x14ac:dyDescent="0.2">
      <c r="P44054" s="75"/>
      <c r="Q44054" s="75"/>
      <c r="W44054" s="75"/>
      <c r="AD44054" s="77"/>
    </row>
    <row r="44055" spans="16:30" ht="4.5" customHeight="1" x14ac:dyDescent="0.2">
      <c r="P44055" s="75"/>
      <c r="Q44055" s="75"/>
      <c r="W44055" s="75"/>
      <c r="AD44055" s="77"/>
    </row>
    <row r="44056" spans="16:30" ht="4.5" customHeight="1" x14ac:dyDescent="0.2">
      <c r="P44056" s="75"/>
      <c r="Q44056" s="75"/>
      <c r="W44056" s="75"/>
      <c r="AD44056" s="77"/>
    </row>
    <row r="44057" spans="16:30" ht="4.5" customHeight="1" x14ac:dyDescent="0.2">
      <c r="P44057" s="75"/>
      <c r="Q44057" s="75"/>
      <c r="W44057" s="75"/>
      <c r="AD44057" s="77"/>
    </row>
    <row r="44058" spans="16:30" ht="4.5" customHeight="1" x14ac:dyDescent="0.2">
      <c r="P44058" s="75"/>
      <c r="Q44058" s="75"/>
      <c r="W44058" s="75"/>
      <c r="AD44058" s="77"/>
    </row>
    <row r="44059" spans="16:30" ht="4.5" customHeight="1" x14ac:dyDescent="0.2">
      <c r="P44059" s="75"/>
      <c r="Q44059" s="75"/>
      <c r="W44059" s="75"/>
      <c r="AD44059" s="77"/>
    </row>
    <row r="44060" spans="16:30" ht="4.5" customHeight="1" x14ac:dyDescent="0.2">
      <c r="P44060" s="75"/>
      <c r="Q44060" s="75"/>
      <c r="W44060" s="75"/>
      <c r="AD44060" s="77"/>
    </row>
    <row r="44061" spans="16:30" ht="4.5" customHeight="1" x14ac:dyDescent="0.2">
      <c r="P44061" s="75"/>
      <c r="Q44061" s="75"/>
      <c r="W44061" s="75"/>
      <c r="AD44061" s="77"/>
    </row>
    <row r="44062" spans="16:30" ht="4.5" customHeight="1" x14ac:dyDescent="0.2">
      <c r="P44062" s="75"/>
      <c r="Q44062" s="75"/>
      <c r="W44062" s="75"/>
      <c r="AD44062" s="77"/>
    </row>
    <row r="44063" spans="16:30" ht="4.5" customHeight="1" x14ac:dyDescent="0.2">
      <c r="P44063" s="75"/>
      <c r="Q44063" s="75"/>
      <c r="W44063" s="75"/>
      <c r="AD44063" s="77"/>
    </row>
    <row r="44064" spans="16:30" ht="4.5" customHeight="1" x14ac:dyDescent="0.2">
      <c r="P44064" s="75"/>
      <c r="Q44064" s="75"/>
      <c r="W44064" s="75"/>
      <c r="AD44064" s="77"/>
    </row>
    <row r="44065" spans="16:30" ht="4.5" customHeight="1" x14ac:dyDescent="0.2">
      <c r="P44065" s="75"/>
      <c r="Q44065" s="75"/>
      <c r="W44065" s="75"/>
      <c r="AD44065" s="77"/>
    </row>
    <row r="44066" spans="16:30" ht="4.5" customHeight="1" x14ac:dyDescent="0.2">
      <c r="P44066" s="75"/>
      <c r="Q44066" s="75"/>
      <c r="W44066" s="75"/>
      <c r="AD44066" s="77"/>
    </row>
    <row r="44067" spans="16:30" ht="4.5" customHeight="1" x14ac:dyDescent="0.2">
      <c r="P44067" s="75"/>
      <c r="Q44067" s="75"/>
      <c r="W44067" s="75"/>
      <c r="AD44067" s="77"/>
    </row>
    <row r="44068" spans="16:30" ht="4.5" customHeight="1" x14ac:dyDescent="0.2">
      <c r="P44068" s="75"/>
      <c r="Q44068" s="75"/>
      <c r="W44068" s="75"/>
      <c r="AD44068" s="77"/>
    </row>
    <row r="44069" spans="16:30" ht="4.5" customHeight="1" x14ac:dyDescent="0.2">
      <c r="P44069" s="75"/>
      <c r="Q44069" s="75"/>
      <c r="W44069" s="75"/>
      <c r="AD44069" s="77"/>
    </row>
    <row r="44070" spans="16:30" ht="4.5" customHeight="1" x14ac:dyDescent="0.2">
      <c r="P44070" s="75"/>
      <c r="Q44070" s="75"/>
      <c r="W44070" s="75"/>
      <c r="AD44070" s="77"/>
    </row>
    <row r="44071" spans="16:30" ht="4.5" customHeight="1" x14ac:dyDescent="0.2">
      <c r="P44071" s="75"/>
      <c r="Q44071" s="75"/>
      <c r="W44071" s="75"/>
      <c r="AD44071" s="77"/>
    </row>
    <row r="44072" spans="16:30" ht="4.5" customHeight="1" x14ac:dyDescent="0.2">
      <c r="P44072" s="75"/>
      <c r="Q44072" s="75"/>
      <c r="W44072" s="75"/>
      <c r="AD44072" s="77"/>
    </row>
    <row r="44073" spans="16:30" ht="4.5" customHeight="1" x14ac:dyDescent="0.2">
      <c r="P44073" s="75"/>
      <c r="Q44073" s="75"/>
      <c r="W44073" s="75"/>
      <c r="AD44073" s="77"/>
    </row>
    <row r="44074" spans="16:30" ht="4.5" customHeight="1" x14ac:dyDescent="0.2">
      <c r="P44074" s="75"/>
      <c r="Q44074" s="75"/>
      <c r="W44074" s="75"/>
      <c r="AD44074" s="77"/>
    </row>
    <row r="44075" spans="16:30" ht="4.5" customHeight="1" x14ac:dyDescent="0.2">
      <c r="P44075" s="75"/>
      <c r="Q44075" s="75"/>
      <c r="W44075" s="75"/>
      <c r="AD44075" s="77"/>
    </row>
    <row r="44076" spans="16:30" ht="4.5" customHeight="1" x14ac:dyDescent="0.2">
      <c r="P44076" s="75"/>
      <c r="Q44076" s="75"/>
      <c r="W44076" s="75"/>
      <c r="AD44076" s="77"/>
    </row>
    <row r="44077" spans="16:30" ht="4.5" customHeight="1" x14ac:dyDescent="0.2">
      <c r="P44077" s="75"/>
      <c r="Q44077" s="75"/>
      <c r="W44077" s="75"/>
      <c r="AD44077" s="77"/>
    </row>
    <row r="44078" spans="16:30" ht="4.5" customHeight="1" x14ac:dyDescent="0.2">
      <c r="P44078" s="75"/>
      <c r="Q44078" s="75"/>
      <c r="W44078" s="75"/>
      <c r="AD44078" s="77"/>
    </row>
    <row r="44079" spans="16:30" ht="4.5" customHeight="1" x14ac:dyDescent="0.2">
      <c r="P44079" s="75"/>
      <c r="Q44079" s="75"/>
      <c r="W44079" s="75"/>
      <c r="AD44079" s="77"/>
    </row>
    <row r="44080" spans="16:30" ht="4.5" customHeight="1" x14ac:dyDescent="0.2">
      <c r="P44080" s="75"/>
      <c r="Q44080" s="75"/>
      <c r="W44080" s="75"/>
      <c r="AD44080" s="77"/>
    </row>
    <row r="44081" spans="16:30" ht="4.5" customHeight="1" x14ac:dyDescent="0.2">
      <c r="P44081" s="75"/>
      <c r="Q44081" s="75"/>
      <c r="W44081" s="75"/>
      <c r="AD44081" s="77"/>
    </row>
    <row r="44082" spans="16:30" ht="4.5" customHeight="1" x14ac:dyDescent="0.2">
      <c r="P44082" s="75"/>
      <c r="Q44082" s="75"/>
      <c r="W44082" s="75"/>
      <c r="AD44082" s="77"/>
    </row>
    <row r="44083" spans="16:30" ht="4.5" customHeight="1" x14ac:dyDescent="0.2">
      <c r="P44083" s="75"/>
      <c r="Q44083" s="75"/>
      <c r="W44083" s="75"/>
      <c r="AD44083" s="77"/>
    </row>
    <row r="44084" spans="16:30" ht="4.5" customHeight="1" x14ac:dyDescent="0.2">
      <c r="P44084" s="75"/>
      <c r="Q44084" s="75"/>
      <c r="W44084" s="75"/>
      <c r="AD44084" s="77"/>
    </row>
    <row r="44085" spans="16:30" ht="4.5" customHeight="1" x14ac:dyDescent="0.2">
      <c r="P44085" s="75"/>
      <c r="Q44085" s="75"/>
      <c r="W44085" s="75"/>
      <c r="AD44085" s="77"/>
    </row>
    <row r="44086" spans="16:30" ht="4.5" customHeight="1" x14ac:dyDescent="0.2">
      <c r="P44086" s="75"/>
      <c r="Q44086" s="75"/>
      <c r="W44086" s="75"/>
      <c r="AD44086" s="77"/>
    </row>
    <row r="44087" spans="16:30" ht="4.5" customHeight="1" x14ac:dyDescent="0.2">
      <c r="P44087" s="75"/>
      <c r="Q44087" s="75"/>
      <c r="W44087" s="75"/>
      <c r="AD44087" s="77"/>
    </row>
    <row r="44088" spans="16:30" ht="4.5" customHeight="1" x14ac:dyDescent="0.2">
      <c r="P44088" s="75"/>
      <c r="Q44088" s="75"/>
      <c r="W44088" s="75"/>
      <c r="AD44088" s="77"/>
    </row>
    <row r="44089" spans="16:30" ht="4.5" customHeight="1" x14ac:dyDescent="0.2">
      <c r="P44089" s="75"/>
      <c r="Q44089" s="75"/>
      <c r="W44089" s="75"/>
      <c r="AD44089" s="77"/>
    </row>
    <row r="44090" spans="16:30" ht="4.5" customHeight="1" x14ac:dyDescent="0.2">
      <c r="P44090" s="75"/>
      <c r="Q44090" s="75"/>
      <c r="W44090" s="75"/>
      <c r="AD44090" s="77"/>
    </row>
    <row r="44091" spans="16:30" ht="4.5" customHeight="1" x14ac:dyDescent="0.2">
      <c r="P44091" s="75"/>
      <c r="Q44091" s="75"/>
      <c r="W44091" s="75"/>
      <c r="AD44091" s="77"/>
    </row>
    <row r="44092" spans="16:30" ht="4.5" customHeight="1" x14ac:dyDescent="0.2">
      <c r="P44092" s="75"/>
      <c r="Q44092" s="75"/>
      <c r="W44092" s="75"/>
      <c r="AD44092" s="77"/>
    </row>
    <row r="44093" spans="16:30" ht="4.5" customHeight="1" x14ac:dyDescent="0.2">
      <c r="P44093" s="75"/>
      <c r="Q44093" s="75"/>
      <c r="W44093" s="75"/>
      <c r="AD44093" s="77"/>
    </row>
    <row r="44094" spans="16:30" ht="4.5" customHeight="1" x14ac:dyDescent="0.2">
      <c r="P44094" s="75"/>
      <c r="Q44094" s="75"/>
      <c r="W44094" s="75"/>
      <c r="AD44094" s="77"/>
    </row>
    <row r="44095" spans="16:30" ht="4.5" customHeight="1" x14ac:dyDescent="0.2">
      <c r="P44095" s="75"/>
      <c r="Q44095" s="75"/>
      <c r="W44095" s="75"/>
      <c r="AD44095" s="77"/>
    </row>
    <row r="44096" spans="16:30" ht="4.5" customHeight="1" x14ac:dyDescent="0.2">
      <c r="P44096" s="75"/>
      <c r="Q44096" s="75"/>
      <c r="W44096" s="75"/>
      <c r="AD44096" s="77"/>
    </row>
    <row r="44097" spans="16:30" ht="4.5" customHeight="1" x14ac:dyDescent="0.2">
      <c r="P44097" s="75"/>
      <c r="Q44097" s="75"/>
      <c r="W44097" s="75"/>
      <c r="AD44097" s="77"/>
    </row>
    <row r="44098" spans="16:30" ht="4.5" customHeight="1" x14ac:dyDescent="0.2">
      <c r="P44098" s="75"/>
      <c r="Q44098" s="75"/>
      <c r="W44098" s="75"/>
      <c r="AD44098" s="77"/>
    </row>
    <row r="44099" spans="16:30" ht="4.5" customHeight="1" x14ac:dyDescent="0.2">
      <c r="P44099" s="75"/>
      <c r="Q44099" s="75"/>
      <c r="W44099" s="75"/>
      <c r="AD44099" s="77"/>
    </row>
    <row r="44100" spans="16:30" ht="4.5" customHeight="1" x14ac:dyDescent="0.2">
      <c r="P44100" s="75"/>
      <c r="Q44100" s="75"/>
      <c r="W44100" s="75"/>
      <c r="AD44100" s="77"/>
    </row>
    <row r="44101" spans="16:30" ht="4.5" customHeight="1" x14ac:dyDescent="0.2">
      <c r="P44101" s="75"/>
      <c r="Q44101" s="75"/>
      <c r="W44101" s="75"/>
      <c r="AD44101" s="77"/>
    </row>
    <row r="44102" spans="16:30" ht="4.5" customHeight="1" x14ac:dyDescent="0.2">
      <c r="P44102" s="75"/>
      <c r="Q44102" s="75"/>
      <c r="W44102" s="75"/>
      <c r="AD44102" s="77"/>
    </row>
    <row r="44103" spans="16:30" ht="4.5" customHeight="1" x14ac:dyDescent="0.2">
      <c r="P44103" s="75"/>
      <c r="Q44103" s="75"/>
      <c r="W44103" s="75"/>
      <c r="AD44103" s="77"/>
    </row>
    <row r="44104" spans="16:30" ht="4.5" customHeight="1" x14ac:dyDescent="0.2">
      <c r="P44104" s="75"/>
      <c r="Q44104" s="75"/>
      <c r="W44104" s="75"/>
      <c r="AD44104" s="77"/>
    </row>
    <row r="44105" spans="16:30" ht="4.5" customHeight="1" x14ac:dyDescent="0.2">
      <c r="P44105" s="75"/>
      <c r="Q44105" s="75"/>
      <c r="W44105" s="75"/>
      <c r="AD44105" s="77"/>
    </row>
    <row r="44106" spans="16:30" ht="4.5" customHeight="1" x14ac:dyDescent="0.2">
      <c r="P44106" s="75"/>
      <c r="Q44106" s="75"/>
      <c r="W44106" s="75"/>
      <c r="AD44106" s="77"/>
    </row>
    <row r="44107" spans="16:30" ht="4.5" customHeight="1" x14ac:dyDescent="0.2">
      <c r="P44107" s="75"/>
      <c r="Q44107" s="75"/>
      <c r="W44107" s="75"/>
      <c r="AD44107" s="77"/>
    </row>
    <row r="44108" spans="16:30" ht="4.5" customHeight="1" x14ac:dyDescent="0.2">
      <c r="P44108" s="75"/>
      <c r="Q44108" s="75"/>
      <c r="W44108" s="75"/>
      <c r="AD44108" s="77"/>
    </row>
    <row r="44109" spans="16:30" ht="4.5" customHeight="1" x14ac:dyDescent="0.2">
      <c r="P44109" s="75"/>
      <c r="Q44109" s="75"/>
      <c r="W44109" s="75"/>
      <c r="AD44109" s="77"/>
    </row>
    <row r="44110" spans="16:30" ht="4.5" customHeight="1" x14ac:dyDescent="0.2">
      <c r="P44110" s="75"/>
      <c r="Q44110" s="75"/>
      <c r="W44110" s="75"/>
      <c r="AD44110" s="77"/>
    </row>
    <row r="44111" spans="16:30" ht="4.5" customHeight="1" x14ac:dyDescent="0.2">
      <c r="P44111" s="75"/>
      <c r="Q44111" s="75"/>
      <c r="W44111" s="75"/>
      <c r="AD44111" s="77"/>
    </row>
    <row r="44112" spans="16:30" ht="4.5" customHeight="1" x14ac:dyDescent="0.2">
      <c r="P44112" s="75"/>
      <c r="Q44112" s="75"/>
      <c r="W44112" s="75"/>
      <c r="AD44112" s="77"/>
    </row>
    <row r="44113" spans="16:30" ht="4.5" customHeight="1" x14ac:dyDescent="0.2">
      <c r="P44113" s="75"/>
      <c r="Q44113" s="75"/>
      <c r="W44113" s="75"/>
      <c r="AD44113" s="77"/>
    </row>
    <row r="44114" spans="16:30" ht="4.5" customHeight="1" x14ac:dyDescent="0.2">
      <c r="P44114" s="75"/>
      <c r="Q44114" s="75"/>
      <c r="W44114" s="75"/>
      <c r="AD44114" s="77"/>
    </row>
    <row r="44115" spans="16:30" ht="4.5" customHeight="1" x14ac:dyDescent="0.2">
      <c r="P44115" s="75"/>
      <c r="Q44115" s="75"/>
      <c r="W44115" s="75"/>
      <c r="AD44115" s="77"/>
    </row>
    <row r="44116" spans="16:30" ht="4.5" customHeight="1" x14ac:dyDescent="0.2">
      <c r="P44116" s="75"/>
      <c r="Q44116" s="75"/>
      <c r="W44116" s="75"/>
      <c r="AD44116" s="77"/>
    </row>
    <row r="44117" spans="16:30" ht="4.5" customHeight="1" x14ac:dyDescent="0.2">
      <c r="P44117" s="75"/>
      <c r="Q44117" s="75"/>
      <c r="W44117" s="75"/>
      <c r="AD44117" s="77"/>
    </row>
    <row r="44118" spans="16:30" ht="4.5" customHeight="1" x14ac:dyDescent="0.2">
      <c r="P44118" s="75"/>
      <c r="Q44118" s="75"/>
      <c r="W44118" s="75"/>
      <c r="AD44118" s="77"/>
    </row>
    <row r="44119" spans="16:30" ht="4.5" customHeight="1" x14ac:dyDescent="0.2">
      <c r="P44119" s="75"/>
      <c r="Q44119" s="75"/>
      <c r="W44119" s="75"/>
      <c r="AD44119" s="77"/>
    </row>
    <row r="44120" spans="16:30" ht="4.5" customHeight="1" x14ac:dyDescent="0.2">
      <c r="P44120" s="75"/>
      <c r="Q44120" s="75"/>
      <c r="W44120" s="75"/>
      <c r="AD44120" s="77"/>
    </row>
    <row r="44121" spans="16:30" ht="4.5" customHeight="1" x14ac:dyDescent="0.2">
      <c r="P44121" s="75"/>
      <c r="Q44121" s="75"/>
      <c r="W44121" s="75"/>
      <c r="AD44121" s="77"/>
    </row>
    <row r="44122" spans="16:30" ht="4.5" customHeight="1" x14ac:dyDescent="0.2">
      <c r="P44122" s="75"/>
      <c r="Q44122" s="75"/>
      <c r="W44122" s="75"/>
      <c r="AD44122" s="77"/>
    </row>
    <row r="44123" spans="16:30" ht="4.5" customHeight="1" x14ac:dyDescent="0.2">
      <c r="P44123" s="75"/>
      <c r="Q44123" s="75"/>
      <c r="W44123" s="75"/>
      <c r="AD44123" s="77"/>
    </row>
    <row r="44124" spans="16:30" ht="4.5" customHeight="1" x14ac:dyDescent="0.2">
      <c r="P44124" s="75"/>
      <c r="Q44124" s="75"/>
      <c r="W44124" s="75"/>
      <c r="AD44124" s="77"/>
    </row>
    <row r="44125" spans="16:30" ht="4.5" customHeight="1" x14ac:dyDescent="0.2">
      <c r="P44125" s="75"/>
      <c r="Q44125" s="75"/>
      <c r="W44125" s="75"/>
      <c r="AD44125" s="77"/>
    </row>
    <row r="44126" spans="16:30" ht="4.5" customHeight="1" x14ac:dyDescent="0.2">
      <c r="P44126" s="75"/>
      <c r="Q44126" s="75"/>
      <c r="W44126" s="75"/>
      <c r="AD44126" s="77"/>
    </row>
    <row r="44127" spans="16:30" ht="4.5" customHeight="1" x14ac:dyDescent="0.2">
      <c r="P44127" s="75"/>
      <c r="Q44127" s="75"/>
      <c r="W44127" s="75"/>
      <c r="AD44127" s="77"/>
    </row>
    <row r="44128" spans="16:30" ht="4.5" customHeight="1" x14ac:dyDescent="0.2">
      <c r="P44128" s="75"/>
      <c r="Q44128" s="75"/>
      <c r="W44128" s="75"/>
      <c r="AD44128" s="77"/>
    </row>
    <row r="44129" spans="16:30" ht="4.5" customHeight="1" x14ac:dyDescent="0.2">
      <c r="P44129" s="75"/>
      <c r="Q44129" s="75"/>
      <c r="W44129" s="75"/>
      <c r="AD44129" s="77"/>
    </row>
    <row r="44130" spans="16:30" ht="4.5" customHeight="1" x14ac:dyDescent="0.2">
      <c r="P44130" s="75"/>
      <c r="Q44130" s="75"/>
      <c r="W44130" s="75"/>
      <c r="AD44130" s="77"/>
    </row>
    <row r="44131" spans="16:30" ht="4.5" customHeight="1" x14ac:dyDescent="0.2">
      <c r="P44131" s="75"/>
      <c r="Q44131" s="75"/>
      <c r="W44131" s="75"/>
      <c r="AD44131" s="77"/>
    </row>
    <row r="44132" spans="16:30" ht="4.5" customHeight="1" x14ac:dyDescent="0.2">
      <c r="P44132" s="75"/>
      <c r="Q44132" s="75"/>
      <c r="W44132" s="75"/>
      <c r="AD44132" s="77"/>
    </row>
    <row r="44133" spans="16:30" ht="4.5" customHeight="1" x14ac:dyDescent="0.2">
      <c r="P44133" s="75"/>
      <c r="Q44133" s="75"/>
      <c r="W44133" s="75"/>
      <c r="AD44133" s="77"/>
    </row>
    <row r="44134" spans="16:30" ht="4.5" customHeight="1" x14ac:dyDescent="0.2">
      <c r="P44134" s="75"/>
      <c r="Q44134" s="75"/>
      <c r="W44134" s="75"/>
      <c r="AD44134" s="77"/>
    </row>
    <row r="44135" spans="16:30" ht="4.5" customHeight="1" x14ac:dyDescent="0.2">
      <c r="P44135" s="75"/>
      <c r="Q44135" s="75"/>
      <c r="W44135" s="75"/>
      <c r="AD44135" s="77"/>
    </row>
    <row r="44136" spans="16:30" ht="4.5" customHeight="1" x14ac:dyDescent="0.2">
      <c r="P44136" s="75"/>
      <c r="Q44136" s="75"/>
      <c r="W44136" s="75"/>
      <c r="AD44136" s="77"/>
    </row>
    <row r="44137" spans="16:30" ht="4.5" customHeight="1" x14ac:dyDescent="0.2">
      <c r="P44137" s="75"/>
      <c r="Q44137" s="75"/>
      <c r="W44137" s="75"/>
      <c r="AD44137" s="77"/>
    </row>
    <row r="44138" spans="16:30" ht="4.5" customHeight="1" x14ac:dyDescent="0.2">
      <c r="P44138" s="75"/>
      <c r="Q44138" s="75"/>
      <c r="W44138" s="75"/>
      <c r="AD44138" s="77"/>
    </row>
    <row r="44139" spans="16:30" ht="4.5" customHeight="1" x14ac:dyDescent="0.2">
      <c r="P44139" s="75"/>
      <c r="Q44139" s="75"/>
      <c r="W44139" s="75"/>
      <c r="AD44139" s="77"/>
    </row>
    <row r="44140" spans="16:30" ht="4.5" customHeight="1" x14ac:dyDescent="0.2">
      <c r="P44140" s="75"/>
      <c r="Q44140" s="75"/>
      <c r="W44140" s="75"/>
      <c r="AD44140" s="77"/>
    </row>
    <row r="44141" spans="16:30" ht="4.5" customHeight="1" x14ac:dyDescent="0.2">
      <c r="P44141" s="75"/>
      <c r="Q44141" s="75"/>
      <c r="W44141" s="75"/>
      <c r="AD44141" s="77"/>
    </row>
    <row r="44142" spans="16:30" ht="4.5" customHeight="1" x14ac:dyDescent="0.2">
      <c r="P44142" s="75"/>
      <c r="Q44142" s="75"/>
      <c r="W44142" s="75"/>
      <c r="AD44142" s="77"/>
    </row>
    <row r="44143" spans="16:30" ht="4.5" customHeight="1" x14ac:dyDescent="0.2">
      <c r="P44143" s="75"/>
      <c r="Q44143" s="75"/>
      <c r="W44143" s="75"/>
      <c r="AD44143" s="77"/>
    </row>
    <row r="44144" spans="16:30" ht="4.5" customHeight="1" x14ac:dyDescent="0.2">
      <c r="P44144" s="75"/>
      <c r="Q44144" s="75"/>
      <c r="W44144" s="75"/>
      <c r="AD44144" s="77"/>
    </row>
    <row r="44145" spans="16:30" ht="4.5" customHeight="1" x14ac:dyDescent="0.2">
      <c r="P44145" s="75"/>
      <c r="Q44145" s="75"/>
      <c r="W44145" s="75"/>
      <c r="AD44145" s="77"/>
    </row>
    <row r="44146" spans="16:30" ht="4.5" customHeight="1" x14ac:dyDescent="0.2">
      <c r="P44146" s="75"/>
      <c r="Q44146" s="75"/>
      <c r="W44146" s="75"/>
      <c r="AD44146" s="77"/>
    </row>
    <row r="44147" spans="16:30" ht="4.5" customHeight="1" x14ac:dyDescent="0.2">
      <c r="P44147" s="75"/>
      <c r="Q44147" s="75"/>
      <c r="W44147" s="75"/>
      <c r="AD44147" s="77"/>
    </row>
    <row r="44148" spans="16:30" ht="4.5" customHeight="1" x14ac:dyDescent="0.2">
      <c r="P44148" s="75"/>
      <c r="Q44148" s="75"/>
      <c r="W44148" s="75"/>
      <c r="AD44148" s="77"/>
    </row>
    <row r="44149" spans="16:30" ht="4.5" customHeight="1" x14ac:dyDescent="0.2">
      <c r="P44149" s="75"/>
      <c r="Q44149" s="75"/>
      <c r="W44149" s="75"/>
      <c r="AD44149" s="77"/>
    </row>
    <row r="44150" spans="16:30" ht="4.5" customHeight="1" x14ac:dyDescent="0.2">
      <c r="P44150" s="75"/>
      <c r="Q44150" s="75"/>
      <c r="W44150" s="75"/>
      <c r="AD44150" s="77"/>
    </row>
    <row r="44151" spans="16:30" ht="4.5" customHeight="1" x14ac:dyDescent="0.2">
      <c r="P44151" s="75"/>
      <c r="Q44151" s="75"/>
      <c r="W44151" s="75"/>
      <c r="AD44151" s="77"/>
    </row>
    <row r="44152" spans="16:30" ht="4.5" customHeight="1" x14ac:dyDescent="0.2">
      <c r="P44152" s="75"/>
      <c r="Q44152" s="75"/>
      <c r="W44152" s="75"/>
      <c r="AD44152" s="77"/>
    </row>
    <row r="44153" spans="16:30" ht="4.5" customHeight="1" x14ac:dyDescent="0.2">
      <c r="P44153" s="75"/>
      <c r="Q44153" s="75"/>
      <c r="W44153" s="75"/>
      <c r="AD44153" s="77"/>
    </row>
    <row r="44154" spans="16:30" ht="4.5" customHeight="1" x14ac:dyDescent="0.2">
      <c r="P44154" s="75"/>
      <c r="Q44154" s="75"/>
      <c r="W44154" s="75"/>
      <c r="AD44154" s="77"/>
    </row>
    <row r="44155" spans="16:30" ht="4.5" customHeight="1" x14ac:dyDescent="0.2">
      <c r="P44155" s="75"/>
      <c r="Q44155" s="75"/>
      <c r="W44155" s="75"/>
      <c r="AD44155" s="77"/>
    </row>
    <row r="44156" spans="16:30" ht="4.5" customHeight="1" x14ac:dyDescent="0.2">
      <c r="P44156" s="75"/>
      <c r="Q44156" s="75"/>
      <c r="W44156" s="75"/>
      <c r="AD44156" s="77"/>
    </row>
    <row r="44157" spans="16:30" ht="4.5" customHeight="1" x14ac:dyDescent="0.2">
      <c r="P44157" s="75"/>
      <c r="Q44157" s="75"/>
      <c r="W44157" s="75"/>
      <c r="AD44157" s="77"/>
    </row>
    <row r="44158" spans="16:30" ht="4.5" customHeight="1" x14ac:dyDescent="0.2">
      <c r="P44158" s="75"/>
      <c r="Q44158" s="75"/>
      <c r="W44158" s="75"/>
      <c r="AD44158" s="77"/>
    </row>
    <row r="44159" spans="16:30" ht="4.5" customHeight="1" x14ac:dyDescent="0.2">
      <c r="P44159" s="75"/>
      <c r="Q44159" s="75"/>
      <c r="W44159" s="75"/>
      <c r="AD44159" s="77"/>
    </row>
    <row r="44160" spans="16:30" ht="4.5" customHeight="1" x14ac:dyDescent="0.2">
      <c r="P44160" s="75"/>
      <c r="Q44160" s="75"/>
      <c r="W44160" s="75"/>
      <c r="AD44160" s="77"/>
    </row>
    <row r="44161" spans="16:30" ht="4.5" customHeight="1" x14ac:dyDescent="0.2">
      <c r="P44161" s="75"/>
      <c r="Q44161" s="75"/>
      <c r="W44161" s="75"/>
      <c r="AD44161" s="77"/>
    </row>
    <row r="44162" spans="16:30" ht="4.5" customHeight="1" x14ac:dyDescent="0.2">
      <c r="P44162" s="75"/>
      <c r="Q44162" s="75"/>
      <c r="W44162" s="75"/>
      <c r="AD44162" s="77"/>
    </row>
    <row r="44163" spans="16:30" ht="4.5" customHeight="1" x14ac:dyDescent="0.2">
      <c r="P44163" s="75"/>
      <c r="Q44163" s="75"/>
      <c r="W44163" s="75"/>
      <c r="AD44163" s="77"/>
    </row>
    <row r="44164" spans="16:30" ht="4.5" customHeight="1" x14ac:dyDescent="0.2">
      <c r="P44164" s="75"/>
      <c r="Q44164" s="75"/>
      <c r="W44164" s="75"/>
      <c r="AD44164" s="77"/>
    </row>
    <row r="44165" spans="16:30" ht="4.5" customHeight="1" x14ac:dyDescent="0.2">
      <c r="P44165" s="75"/>
      <c r="Q44165" s="75"/>
      <c r="W44165" s="75"/>
      <c r="AD44165" s="77"/>
    </row>
    <row r="44166" spans="16:30" ht="4.5" customHeight="1" x14ac:dyDescent="0.2">
      <c r="P44166" s="75"/>
      <c r="Q44166" s="75"/>
      <c r="W44166" s="75"/>
      <c r="AD44166" s="77"/>
    </row>
    <row r="44167" spans="16:30" ht="4.5" customHeight="1" x14ac:dyDescent="0.2">
      <c r="P44167" s="75"/>
      <c r="Q44167" s="75"/>
      <c r="W44167" s="75"/>
      <c r="AD44167" s="77"/>
    </row>
    <row r="44168" spans="16:30" ht="4.5" customHeight="1" x14ac:dyDescent="0.2">
      <c r="P44168" s="75"/>
      <c r="Q44168" s="75"/>
      <c r="W44168" s="75"/>
      <c r="AD44168" s="77"/>
    </row>
    <row r="44169" spans="16:30" ht="4.5" customHeight="1" x14ac:dyDescent="0.2">
      <c r="P44169" s="75"/>
      <c r="Q44169" s="75"/>
      <c r="W44169" s="75"/>
      <c r="AD44169" s="77"/>
    </row>
    <row r="44170" spans="16:30" ht="4.5" customHeight="1" x14ac:dyDescent="0.2">
      <c r="P44170" s="75"/>
      <c r="Q44170" s="75"/>
      <c r="W44170" s="75"/>
      <c r="AD44170" s="77"/>
    </row>
    <row r="44171" spans="16:30" ht="4.5" customHeight="1" x14ac:dyDescent="0.2">
      <c r="P44171" s="75"/>
      <c r="Q44171" s="75"/>
      <c r="W44171" s="75"/>
      <c r="AD44171" s="77"/>
    </row>
    <row r="44172" spans="16:30" ht="4.5" customHeight="1" x14ac:dyDescent="0.2">
      <c r="P44172" s="75"/>
      <c r="Q44172" s="75"/>
      <c r="W44172" s="75"/>
      <c r="AD44172" s="77"/>
    </row>
    <row r="44173" spans="16:30" ht="4.5" customHeight="1" x14ac:dyDescent="0.2">
      <c r="P44173" s="75"/>
      <c r="Q44173" s="75"/>
      <c r="W44173" s="75"/>
      <c r="AD44173" s="77"/>
    </row>
    <row r="44174" spans="16:30" ht="4.5" customHeight="1" x14ac:dyDescent="0.2">
      <c r="P44174" s="75"/>
      <c r="Q44174" s="75"/>
      <c r="W44174" s="75"/>
      <c r="AD44174" s="77"/>
    </row>
    <row r="44175" spans="16:30" ht="4.5" customHeight="1" x14ac:dyDescent="0.2">
      <c r="P44175" s="75"/>
      <c r="Q44175" s="75"/>
      <c r="W44175" s="75"/>
      <c r="AD44175" s="77"/>
    </row>
    <row r="44176" spans="16:30" ht="4.5" customHeight="1" x14ac:dyDescent="0.2">
      <c r="P44176" s="75"/>
      <c r="Q44176" s="75"/>
      <c r="W44176" s="75"/>
      <c r="AD44176" s="77"/>
    </row>
    <row r="44177" spans="16:30" ht="4.5" customHeight="1" x14ac:dyDescent="0.2">
      <c r="P44177" s="75"/>
      <c r="Q44177" s="75"/>
      <c r="W44177" s="75"/>
      <c r="AD44177" s="77"/>
    </row>
    <row r="44178" spans="16:30" ht="4.5" customHeight="1" x14ac:dyDescent="0.2">
      <c r="P44178" s="75"/>
      <c r="Q44178" s="75"/>
      <c r="W44178" s="75"/>
      <c r="AD44178" s="77"/>
    </row>
    <row r="44179" spans="16:30" ht="4.5" customHeight="1" x14ac:dyDescent="0.2">
      <c r="P44179" s="75"/>
      <c r="Q44179" s="75"/>
      <c r="W44179" s="75"/>
      <c r="AD44179" s="77"/>
    </row>
    <row r="44180" spans="16:30" ht="4.5" customHeight="1" x14ac:dyDescent="0.2">
      <c r="P44180" s="75"/>
      <c r="Q44180" s="75"/>
      <c r="W44180" s="75"/>
      <c r="AD44180" s="77"/>
    </row>
    <row r="44181" spans="16:30" ht="4.5" customHeight="1" x14ac:dyDescent="0.2">
      <c r="P44181" s="75"/>
      <c r="Q44181" s="75"/>
      <c r="W44181" s="75"/>
      <c r="AD44181" s="77"/>
    </row>
    <row r="44182" spans="16:30" ht="4.5" customHeight="1" x14ac:dyDescent="0.2">
      <c r="P44182" s="75"/>
      <c r="Q44182" s="75"/>
      <c r="W44182" s="75"/>
      <c r="AD44182" s="77"/>
    </row>
    <row r="44183" spans="16:30" ht="4.5" customHeight="1" x14ac:dyDescent="0.2">
      <c r="P44183" s="75"/>
      <c r="Q44183" s="75"/>
      <c r="W44183" s="75"/>
      <c r="AD44183" s="77"/>
    </row>
    <row r="44184" spans="16:30" ht="4.5" customHeight="1" x14ac:dyDescent="0.2">
      <c r="P44184" s="75"/>
      <c r="Q44184" s="75"/>
      <c r="W44184" s="75"/>
      <c r="AD44184" s="77"/>
    </row>
    <row r="44185" spans="16:30" ht="4.5" customHeight="1" x14ac:dyDescent="0.2">
      <c r="P44185" s="75"/>
      <c r="Q44185" s="75"/>
      <c r="W44185" s="75"/>
      <c r="AD44185" s="77"/>
    </row>
    <row r="44186" spans="16:30" ht="4.5" customHeight="1" x14ac:dyDescent="0.2">
      <c r="P44186" s="75"/>
      <c r="Q44186" s="75"/>
      <c r="W44186" s="75"/>
      <c r="AD44186" s="77"/>
    </row>
    <row r="44187" spans="16:30" ht="4.5" customHeight="1" x14ac:dyDescent="0.2">
      <c r="P44187" s="75"/>
      <c r="Q44187" s="75"/>
      <c r="W44187" s="75"/>
      <c r="AD44187" s="77"/>
    </row>
    <row r="44188" spans="16:30" ht="4.5" customHeight="1" x14ac:dyDescent="0.2">
      <c r="P44188" s="75"/>
      <c r="Q44188" s="75"/>
      <c r="W44188" s="75"/>
      <c r="AD44188" s="77"/>
    </row>
    <row r="44189" spans="16:30" ht="4.5" customHeight="1" x14ac:dyDescent="0.2">
      <c r="P44189" s="75"/>
      <c r="Q44189" s="75"/>
      <c r="W44189" s="75"/>
      <c r="AD44189" s="77"/>
    </row>
    <row r="44190" spans="16:30" ht="4.5" customHeight="1" x14ac:dyDescent="0.2">
      <c r="P44190" s="75"/>
      <c r="Q44190" s="75"/>
      <c r="W44190" s="75"/>
      <c r="AD44190" s="77"/>
    </row>
    <row r="44191" spans="16:30" ht="4.5" customHeight="1" x14ac:dyDescent="0.2">
      <c r="P44191" s="75"/>
      <c r="Q44191" s="75"/>
      <c r="W44191" s="75"/>
      <c r="AD44191" s="77"/>
    </row>
    <row r="44192" spans="16:30" ht="4.5" customHeight="1" x14ac:dyDescent="0.2">
      <c r="P44192" s="75"/>
      <c r="Q44192" s="75"/>
      <c r="W44192" s="75"/>
      <c r="AD44192" s="77"/>
    </row>
    <row r="44193" spans="16:30" ht="4.5" customHeight="1" x14ac:dyDescent="0.2">
      <c r="P44193" s="75"/>
      <c r="Q44193" s="75"/>
      <c r="W44193" s="75"/>
      <c r="AD44193" s="77"/>
    </row>
    <row r="44194" spans="16:30" ht="4.5" customHeight="1" x14ac:dyDescent="0.2">
      <c r="P44194" s="75"/>
      <c r="Q44194" s="75"/>
      <c r="W44194" s="75"/>
      <c r="AD44194" s="77"/>
    </row>
    <row r="44195" spans="16:30" ht="4.5" customHeight="1" x14ac:dyDescent="0.2">
      <c r="P44195" s="75"/>
      <c r="Q44195" s="75"/>
      <c r="W44195" s="75"/>
      <c r="AD44195" s="77"/>
    </row>
    <row r="44196" spans="16:30" ht="4.5" customHeight="1" x14ac:dyDescent="0.2">
      <c r="P44196" s="75"/>
      <c r="Q44196" s="75"/>
      <c r="W44196" s="75"/>
      <c r="AD44196" s="77"/>
    </row>
    <row r="44197" spans="16:30" ht="4.5" customHeight="1" x14ac:dyDescent="0.2">
      <c r="P44197" s="75"/>
      <c r="Q44197" s="75"/>
      <c r="W44197" s="75"/>
      <c r="AD44197" s="77"/>
    </row>
    <row r="44198" spans="16:30" ht="4.5" customHeight="1" x14ac:dyDescent="0.2">
      <c r="P44198" s="75"/>
      <c r="Q44198" s="75"/>
      <c r="W44198" s="75"/>
      <c r="AD44198" s="77"/>
    </row>
    <row r="44199" spans="16:30" ht="4.5" customHeight="1" x14ac:dyDescent="0.2">
      <c r="P44199" s="75"/>
      <c r="Q44199" s="75"/>
      <c r="W44199" s="75"/>
      <c r="AD44199" s="77"/>
    </row>
    <row r="44200" spans="16:30" ht="4.5" customHeight="1" x14ac:dyDescent="0.2">
      <c r="P44200" s="75"/>
      <c r="Q44200" s="75"/>
      <c r="W44200" s="75"/>
      <c r="AD44200" s="77"/>
    </row>
    <row r="44201" spans="16:30" ht="4.5" customHeight="1" x14ac:dyDescent="0.2">
      <c r="P44201" s="75"/>
      <c r="Q44201" s="75"/>
      <c r="W44201" s="75"/>
      <c r="AD44201" s="77"/>
    </row>
    <row r="44202" spans="16:30" ht="4.5" customHeight="1" x14ac:dyDescent="0.2">
      <c r="P44202" s="75"/>
      <c r="Q44202" s="75"/>
      <c r="W44202" s="75"/>
      <c r="AD44202" s="77"/>
    </row>
    <row r="44203" spans="16:30" ht="4.5" customHeight="1" x14ac:dyDescent="0.2">
      <c r="P44203" s="75"/>
      <c r="Q44203" s="75"/>
      <c r="W44203" s="75"/>
      <c r="AD44203" s="77"/>
    </row>
    <row r="44204" spans="16:30" ht="4.5" customHeight="1" x14ac:dyDescent="0.2">
      <c r="P44204" s="75"/>
      <c r="Q44204" s="75"/>
      <c r="W44204" s="75"/>
      <c r="AD44204" s="77"/>
    </row>
    <row r="44205" spans="16:30" ht="4.5" customHeight="1" x14ac:dyDescent="0.2">
      <c r="P44205" s="75"/>
      <c r="Q44205" s="75"/>
      <c r="W44205" s="75"/>
      <c r="AD44205" s="77"/>
    </row>
    <row r="44206" spans="16:30" ht="4.5" customHeight="1" x14ac:dyDescent="0.2">
      <c r="P44206" s="75"/>
      <c r="Q44206" s="75"/>
      <c r="W44206" s="75"/>
      <c r="AD44206" s="77"/>
    </row>
    <row r="44207" spans="16:30" ht="4.5" customHeight="1" x14ac:dyDescent="0.2">
      <c r="P44207" s="75"/>
      <c r="Q44207" s="75"/>
      <c r="W44207" s="75"/>
      <c r="AD44207" s="77"/>
    </row>
    <row r="44208" spans="16:30" ht="4.5" customHeight="1" x14ac:dyDescent="0.2">
      <c r="P44208" s="75"/>
      <c r="Q44208" s="75"/>
      <c r="W44208" s="75"/>
      <c r="AD44208" s="77"/>
    </row>
    <row r="44209" spans="16:30" ht="4.5" customHeight="1" x14ac:dyDescent="0.2">
      <c r="P44209" s="75"/>
      <c r="Q44209" s="75"/>
      <c r="W44209" s="75"/>
      <c r="AD44209" s="77"/>
    </row>
    <row r="44210" spans="16:30" ht="4.5" customHeight="1" x14ac:dyDescent="0.2">
      <c r="P44210" s="75"/>
      <c r="Q44210" s="75"/>
      <c r="W44210" s="75"/>
      <c r="AD44210" s="77"/>
    </row>
    <row r="44211" spans="16:30" ht="4.5" customHeight="1" x14ac:dyDescent="0.2">
      <c r="P44211" s="75"/>
      <c r="Q44211" s="75"/>
      <c r="W44211" s="75"/>
      <c r="AD44211" s="77"/>
    </row>
    <row r="44212" spans="16:30" ht="4.5" customHeight="1" x14ac:dyDescent="0.2">
      <c r="P44212" s="75"/>
      <c r="Q44212" s="75"/>
      <c r="W44212" s="75"/>
      <c r="AD44212" s="77"/>
    </row>
    <row r="44213" spans="16:30" ht="4.5" customHeight="1" x14ac:dyDescent="0.2">
      <c r="P44213" s="75"/>
      <c r="Q44213" s="75"/>
      <c r="W44213" s="75"/>
      <c r="AD44213" s="77"/>
    </row>
    <row r="44214" spans="16:30" ht="4.5" customHeight="1" x14ac:dyDescent="0.2">
      <c r="P44214" s="75"/>
      <c r="Q44214" s="75"/>
      <c r="W44214" s="75"/>
      <c r="AD44214" s="77"/>
    </row>
    <row r="44215" spans="16:30" ht="4.5" customHeight="1" x14ac:dyDescent="0.2">
      <c r="P44215" s="75"/>
      <c r="Q44215" s="75"/>
      <c r="W44215" s="75"/>
      <c r="AD44215" s="77"/>
    </row>
    <row r="44216" spans="16:30" ht="4.5" customHeight="1" x14ac:dyDescent="0.2">
      <c r="P44216" s="75"/>
      <c r="Q44216" s="75"/>
      <c r="W44216" s="75"/>
      <c r="AD44216" s="77"/>
    </row>
    <row r="44217" spans="16:30" ht="4.5" customHeight="1" x14ac:dyDescent="0.2">
      <c r="P44217" s="75"/>
      <c r="Q44217" s="75"/>
      <c r="W44217" s="75"/>
      <c r="AD44217" s="77"/>
    </row>
    <row r="44218" spans="16:30" ht="4.5" customHeight="1" x14ac:dyDescent="0.2">
      <c r="P44218" s="75"/>
      <c r="Q44218" s="75"/>
      <c r="W44218" s="75"/>
      <c r="AD44218" s="77"/>
    </row>
    <row r="44219" spans="16:30" ht="4.5" customHeight="1" x14ac:dyDescent="0.2">
      <c r="P44219" s="75"/>
      <c r="Q44219" s="75"/>
      <c r="W44219" s="75"/>
      <c r="AD44219" s="77"/>
    </row>
    <row r="44220" spans="16:30" ht="4.5" customHeight="1" x14ac:dyDescent="0.2">
      <c r="P44220" s="75"/>
      <c r="Q44220" s="75"/>
      <c r="W44220" s="75"/>
      <c r="AD44220" s="77"/>
    </row>
    <row r="44221" spans="16:30" ht="4.5" customHeight="1" x14ac:dyDescent="0.2">
      <c r="P44221" s="75"/>
      <c r="Q44221" s="75"/>
      <c r="W44221" s="75"/>
      <c r="AD44221" s="77"/>
    </row>
    <row r="44222" spans="16:30" ht="4.5" customHeight="1" x14ac:dyDescent="0.2">
      <c r="P44222" s="75"/>
      <c r="Q44222" s="75"/>
      <c r="W44222" s="75"/>
      <c r="AD44222" s="77"/>
    </row>
    <row r="44223" spans="16:30" ht="4.5" customHeight="1" x14ac:dyDescent="0.2">
      <c r="P44223" s="75"/>
      <c r="Q44223" s="75"/>
      <c r="W44223" s="75"/>
      <c r="AD44223" s="77"/>
    </row>
    <row r="44224" spans="16:30" ht="4.5" customHeight="1" x14ac:dyDescent="0.2">
      <c r="P44224" s="75"/>
      <c r="Q44224" s="75"/>
      <c r="W44224" s="75"/>
      <c r="AD44224" s="77"/>
    </row>
    <row r="44225" spans="16:30" ht="4.5" customHeight="1" x14ac:dyDescent="0.2">
      <c r="P44225" s="75"/>
      <c r="Q44225" s="75"/>
      <c r="W44225" s="75"/>
      <c r="AD44225" s="77"/>
    </row>
    <row r="44226" spans="16:30" ht="4.5" customHeight="1" x14ac:dyDescent="0.2">
      <c r="P44226" s="75"/>
      <c r="Q44226" s="75"/>
      <c r="W44226" s="75"/>
      <c r="AD44226" s="77"/>
    </row>
    <row r="44227" spans="16:30" ht="4.5" customHeight="1" x14ac:dyDescent="0.2">
      <c r="P44227" s="75"/>
      <c r="Q44227" s="75"/>
      <c r="W44227" s="75"/>
      <c r="AD44227" s="77"/>
    </row>
    <row r="44228" spans="16:30" ht="4.5" customHeight="1" x14ac:dyDescent="0.2">
      <c r="P44228" s="75"/>
      <c r="Q44228" s="75"/>
      <c r="W44228" s="75"/>
      <c r="AD44228" s="77"/>
    </row>
    <row r="44229" spans="16:30" ht="4.5" customHeight="1" x14ac:dyDescent="0.2">
      <c r="P44229" s="75"/>
      <c r="Q44229" s="75"/>
      <c r="W44229" s="75"/>
      <c r="AD44229" s="77"/>
    </row>
    <row r="44230" spans="16:30" ht="4.5" customHeight="1" x14ac:dyDescent="0.2">
      <c r="P44230" s="75"/>
      <c r="Q44230" s="75"/>
      <c r="W44230" s="75"/>
      <c r="AD44230" s="77"/>
    </row>
    <row r="44231" spans="16:30" ht="4.5" customHeight="1" x14ac:dyDescent="0.2">
      <c r="P44231" s="75"/>
      <c r="Q44231" s="75"/>
      <c r="W44231" s="75"/>
      <c r="AD44231" s="77"/>
    </row>
    <row r="44232" spans="16:30" ht="4.5" customHeight="1" x14ac:dyDescent="0.2">
      <c r="P44232" s="75"/>
      <c r="Q44232" s="75"/>
      <c r="W44232" s="75"/>
      <c r="AD44232" s="77"/>
    </row>
    <row r="44233" spans="16:30" ht="4.5" customHeight="1" x14ac:dyDescent="0.2">
      <c r="P44233" s="75"/>
      <c r="Q44233" s="75"/>
      <c r="W44233" s="75"/>
      <c r="AD44233" s="77"/>
    </row>
    <row r="44234" spans="16:30" ht="4.5" customHeight="1" x14ac:dyDescent="0.2">
      <c r="P44234" s="75"/>
      <c r="Q44234" s="75"/>
      <c r="W44234" s="75"/>
      <c r="AD44234" s="77"/>
    </row>
    <row r="44235" spans="16:30" ht="4.5" customHeight="1" x14ac:dyDescent="0.2">
      <c r="P44235" s="75"/>
      <c r="Q44235" s="75"/>
      <c r="W44235" s="75"/>
      <c r="AD44235" s="77"/>
    </row>
    <row r="44236" spans="16:30" ht="4.5" customHeight="1" x14ac:dyDescent="0.2">
      <c r="P44236" s="75"/>
      <c r="Q44236" s="75"/>
      <c r="W44236" s="75"/>
      <c r="AD44236" s="77"/>
    </row>
    <row r="44237" spans="16:30" ht="4.5" customHeight="1" x14ac:dyDescent="0.2">
      <c r="P44237" s="75"/>
      <c r="Q44237" s="75"/>
      <c r="W44237" s="75"/>
      <c r="AD44237" s="77"/>
    </row>
    <row r="44238" spans="16:30" ht="4.5" customHeight="1" x14ac:dyDescent="0.2">
      <c r="P44238" s="75"/>
      <c r="Q44238" s="75"/>
      <c r="W44238" s="75"/>
      <c r="AD44238" s="77"/>
    </row>
    <row r="44239" spans="16:30" ht="4.5" customHeight="1" x14ac:dyDescent="0.2">
      <c r="P44239" s="75"/>
      <c r="Q44239" s="75"/>
      <c r="W44239" s="75"/>
      <c r="AD44239" s="77"/>
    </row>
    <row r="44240" spans="16:30" ht="4.5" customHeight="1" x14ac:dyDescent="0.2">
      <c r="P44240" s="75"/>
      <c r="Q44240" s="75"/>
      <c r="W44240" s="75"/>
      <c r="AD44240" s="77"/>
    </row>
    <row r="44241" spans="16:30" ht="4.5" customHeight="1" x14ac:dyDescent="0.2">
      <c r="P44241" s="75"/>
      <c r="Q44241" s="75"/>
      <c r="W44241" s="75"/>
      <c r="AD44241" s="77"/>
    </row>
    <row r="44242" spans="16:30" ht="4.5" customHeight="1" x14ac:dyDescent="0.2">
      <c r="P44242" s="75"/>
      <c r="Q44242" s="75"/>
      <c r="W44242" s="75"/>
      <c r="AD44242" s="77"/>
    </row>
    <row r="44243" spans="16:30" ht="4.5" customHeight="1" x14ac:dyDescent="0.2">
      <c r="P44243" s="75"/>
      <c r="Q44243" s="75"/>
      <c r="W44243" s="75"/>
      <c r="AD44243" s="77"/>
    </row>
    <row r="44244" spans="16:30" ht="4.5" customHeight="1" x14ac:dyDescent="0.2">
      <c r="P44244" s="75"/>
      <c r="Q44244" s="75"/>
      <c r="W44244" s="75"/>
      <c r="AD44244" s="77"/>
    </row>
    <row r="44245" spans="16:30" ht="4.5" customHeight="1" x14ac:dyDescent="0.2">
      <c r="P44245" s="75"/>
      <c r="Q44245" s="75"/>
      <c r="W44245" s="75"/>
      <c r="AD44245" s="77"/>
    </row>
    <row r="44246" spans="16:30" ht="4.5" customHeight="1" x14ac:dyDescent="0.2">
      <c r="P44246" s="75"/>
      <c r="Q44246" s="75"/>
      <c r="W44246" s="75"/>
      <c r="AD44246" s="77"/>
    </row>
    <row r="44247" spans="16:30" ht="4.5" customHeight="1" x14ac:dyDescent="0.2">
      <c r="P44247" s="75"/>
      <c r="Q44247" s="75"/>
      <c r="W44247" s="75"/>
      <c r="AD44247" s="77"/>
    </row>
    <row r="44248" spans="16:30" ht="4.5" customHeight="1" x14ac:dyDescent="0.2">
      <c r="P44248" s="75"/>
      <c r="Q44248" s="75"/>
      <c r="W44248" s="75"/>
      <c r="AD44248" s="77"/>
    </row>
    <row r="44249" spans="16:30" ht="4.5" customHeight="1" x14ac:dyDescent="0.2">
      <c r="P44249" s="75"/>
      <c r="Q44249" s="75"/>
      <c r="W44249" s="75"/>
      <c r="AD44249" s="77"/>
    </row>
    <row r="44250" spans="16:30" ht="4.5" customHeight="1" x14ac:dyDescent="0.2">
      <c r="P44250" s="75"/>
      <c r="Q44250" s="75"/>
      <c r="W44250" s="75"/>
      <c r="AD44250" s="77"/>
    </row>
    <row r="44251" spans="16:30" ht="4.5" customHeight="1" x14ac:dyDescent="0.2">
      <c r="P44251" s="75"/>
      <c r="Q44251" s="75"/>
      <c r="W44251" s="75"/>
      <c r="AD44251" s="77"/>
    </row>
    <row r="44252" spans="16:30" ht="4.5" customHeight="1" x14ac:dyDescent="0.2">
      <c r="P44252" s="75"/>
      <c r="Q44252" s="75"/>
      <c r="W44252" s="75"/>
      <c r="AD44252" s="77"/>
    </row>
    <row r="44253" spans="16:30" ht="4.5" customHeight="1" x14ac:dyDescent="0.2">
      <c r="P44253" s="75"/>
      <c r="Q44253" s="75"/>
      <c r="W44253" s="75"/>
      <c r="AD44253" s="77"/>
    </row>
    <row r="44254" spans="16:30" ht="4.5" customHeight="1" x14ac:dyDescent="0.2">
      <c r="P44254" s="75"/>
      <c r="Q44254" s="75"/>
      <c r="W44254" s="75"/>
      <c r="AD44254" s="77"/>
    </row>
    <row r="44255" spans="16:30" ht="4.5" customHeight="1" x14ac:dyDescent="0.2">
      <c r="P44255" s="75"/>
      <c r="Q44255" s="75"/>
      <c r="W44255" s="75"/>
      <c r="AD44255" s="77"/>
    </row>
    <row r="44256" spans="16:30" ht="4.5" customHeight="1" x14ac:dyDescent="0.2">
      <c r="P44256" s="75"/>
      <c r="Q44256" s="75"/>
      <c r="W44256" s="75"/>
      <c r="AD44256" s="77"/>
    </row>
    <row r="44257" spans="16:30" ht="4.5" customHeight="1" x14ac:dyDescent="0.2">
      <c r="P44257" s="75"/>
      <c r="Q44257" s="75"/>
      <c r="W44257" s="75"/>
      <c r="AD44257" s="77"/>
    </row>
    <row r="44258" spans="16:30" ht="4.5" customHeight="1" x14ac:dyDescent="0.2">
      <c r="P44258" s="75"/>
      <c r="Q44258" s="75"/>
      <c r="W44258" s="75"/>
      <c r="AD44258" s="77"/>
    </row>
    <row r="44259" spans="16:30" ht="4.5" customHeight="1" x14ac:dyDescent="0.2">
      <c r="P44259" s="75"/>
      <c r="Q44259" s="75"/>
      <c r="W44259" s="75"/>
      <c r="AD44259" s="77"/>
    </row>
    <row r="44260" spans="16:30" ht="4.5" customHeight="1" x14ac:dyDescent="0.2">
      <c r="P44260" s="75"/>
      <c r="Q44260" s="75"/>
      <c r="W44260" s="75"/>
      <c r="AD44260" s="77"/>
    </row>
    <row r="44261" spans="16:30" ht="4.5" customHeight="1" x14ac:dyDescent="0.2">
      <c r="P44261" s="75"/>
      <c r="Q44261" s="75"/>
      <c r="W44261" s="75"/>
      <c r="AD44261" s="77"/>
    </row>
    <row r="44262" spans="16:30" ht="4.5" customHeight="1" x14ac:dyDescent="0.2">
      <c r="P44262" s="75"/>
      <c r="Q44262" s="75"/>
      <c r="W44262" s="75"/>
      <c r="AD44262" s="77"/>
    </row>
    <row r="44263" spans="16:30" ht="4.5" customHeight="1" x14ac:dyDescent="0.2">
      <c r="P44263" s="75"/>
      <c r="Q44263" s="75"/>
      <c r="W44263" s="75"/>
      <c r="AD44263" s="77"/>
    </row>
    <row r="44264" spans="16:30" ht="4.5" customHeight="1" x14ac:dyDescent="0.2">
      <c r="P44264" s="75"/>
      <c r="Q44264" s="75"/>
      <c r="W44264" s="75"/>
      <c r="AD44264" s="77"/>
    </row>
    <row r="44265" spans="16:30" ht="4.5" customHeight="1" x14ac:dyDescent="0.2">
      <c r="P44265" s="75"/>
      <c r="Q44265" s="75"/>
      <c r="W44265" s="75"/>
      <c r="AD44265" s="77"/>
    </row>
    <row r="44266" spans="16:30" ht="4.5" customHeight="1" x14ac:dyDescent="0.2">
      <c r="P44266" s="75"/>
      <c r="Q44266" s="75"/>
      <c r="W44266" s="75"/>
      <c r="AD44266" s="77"/>
    </row>
    <row r="44267" spans="16:30" ht="4.5" customHeight="1" x14ac:dyDescent="0.2">
      <c r="P44267" s="75"/>
      <c r="Q44267" s="75"/>
      <c r="W44267" s="75"/>
      <c r="AD44267" s="77"/>
    </row>
    <row r="44268" spans="16:30" ht="4.5" customHeight="1" x14ac:dyDescent="0.2">
      <c r="P44268" s="75"/>
      <c r="Q44268" s="75"/>
      <c r="W44268" s="75"/>
      <c r="AD44268" s="77"/>
    </row>
    <row r="44269" spans="16:30" ht="4.5" customHeight="1" x14ac:dyDescent="0.2">
      <c r="P44269" s="75"/>
      <c r="Q44269" s="75"/>
      <c r="W44269" s="75"/>
      <c r="AD44269" s="77"/>
    </row>
    <row r="44270" spans="16:30" ht="4.5" customHeight="1" x14ac:dyDescent="0.2">
      <c r="P44270" s="75"/>
      <c r="Q44270" s="75"/>
      <c r="W44270" s="75"/>
      <c r="AD44270" s="77"/>
    </row>
    <row r="44271" spans="16:30" ht="4.5" customHeight="1" x14ac:dyDescent="0.2">
      <c r="P44271" s="75"/>
      <c r="Q44271" s="75"/>
      <c r="W44271" s="75"/>
      <c r="AD44271" s="77"/>
    </row>
    <row r="44272" spans="16:30" ht="4.5" customHeight="1" x14ac:dyDescent="0.2">
      <c r="P44272" s="75"/>
      <c r="Q44272" s="75"/>
      <c r="W44272" s="75"/>
      <c r="AD44272" s="77"/>
    </row>
    <row r="44273" spans="16:30" ht="4.5" customHeight="1" x14ac:dyDescent="0.2">
      <c r="P44273" s="75"/>
      <c r="Q44273" s="75"/>
      <c r="W44273" s="75"/>
      <c r="AD44273" s="77"/>
    </row>
    <row r="44274" spans="16:30" ht="4.5" customHeight="1" x14ac:dyDescent="0.2">
      <c r="P44274" s="75"/>
      <c r="Q44274" s="75"/>
      <c r="W44274" s="75"/>
      <c r="AD44274" s="77"/>
    </row>
    <row r="44275" spans="16:30" ht="4.5" customHeight="1" x14ac:dyDescent="0.2">
      <c r="P44275" s="75"/>
      <c r="Q44275" s="75"/>
      <c r="W44275" s="75"/>
      <c r="AD44275" s="77"/>
    </row>
    <row r="44276" spans="16:30" ht="4.5" customHeight="1" x14ac:dyDescent="0.2">
      <c r="P44276" s="75"/>
      <c r="Q44276" s="75"/>
      <c r="W44276" s="75"/>
      <c r="AD44276" s="77"/>
    </row>
    <row r="44277" spans="16:30" ht="4.5" customHeight="1" x14ac:dyDescent="0.2">
      <c r="P44277" s="75"/>
      <c r="Q44277" s="75"/>
      <c r="W44277" s="75"/>
      <c r="AD44277" s="77"/>
    </row>
    <row r="44278" spans="16:30" ht="4.5" customHeight="1" x14ac:dyDescent="0.2">
      <c r="P44278" s="75"/>
      <c r="Q44278" s="75"/>
      <c r="W44278" s="75"/>
      <c r="AD44278" s="77"/>
    </row>
    <row r="44279" spans="16:30" ht="4.5" customHeight="1" x14ac:dyDescent="0.2">
      <c r="P44279" s="75"/>
      <c r="Q44279" s="75"/>
      <c r="W44279" s="75"/>
      <c r="AD44279" s="77"/>
    </row>
    <row r="44280" spans="16:30" ht="4.5" customHeight="1" x14ac:dyDescent="0.2">
      <c r="P44280" s="75"/>
      <c r="Q44280" s="75"/>
      <c r="W44280" s="75"/>
      <c r="AD44280" s="77"/>
    </row>
    <row r="44281" spans="16:30" ht="4.5" customHeight="1" x14ac:dyDescent="0.2">
      <c r="P44281" s="75"/>
      <c r="Q44281" s="75"/>
      <c r="W44281" s="75"/>
      <c r="AD44281" s="77"/>
    </row>
    <row r="44282" spans="16:30" ht="4.5" customHeight="1" x14ac:dyDescent="0.2">
      <c r="P44282" s="75"/>
      <c r="Q44282" s="75"/>
      <c r="W44282" s="75"/>
      <c r="AD44282" s="77"/>
    </row>
    <row r="44283" spans="16:30" ht="4.5" customHeight="1" x14ac:dyDescent="0.2">
      <c r="P44283" s="75"/>
      <c r="Q44283" s="75"/>
      <c r="W44283" s="75"/>
      <c r="AD44283" s="77"/>
    </row>
    <row r="44284" spans="16:30" ht="4.5" customHeight="1" x14ac:dyDescent="0.2">
      <c r="P44284" s="75"/>
      <c r="Q44284" s="75"/>
      <c r="W44284" s="75"/>
      <c r="AD44284" s="77"/>
    </row>
    <row r="44285" spans="16:30" ht="4.5" customHeight="1" x14ac:dyDescent="0.2">
      <c r="P44285" s="75"/>
      <c r="Q44285" s="75"/>
      <c r="W44285" s="75"/>
      <c r="AD44285" s="77"/>
    </row>
    <row r="44286" spans="16:30" ht="4.5" customHeight="1" x14ac:dyDescent="0.2">
      <c r="P44286" s="75"/>
      <c r="Q44286" s="75"/>
      <c r="W44286" s="75"/>
      <c r="AD44286" s="77"/>
    </row>
    <row r="44287" spans="16:30" ht="4.5" customHeight="1" x14ac:dyDescent="0.2">
      <c r="P44287" s="75"/>
      <c r="Q44287" s="75"/>
      <c r="W44287" s="75"/>
      <c r="AD44287" s="77"/>
    </row>
    <row r="44288" spans="16:30" ht="4.5" customHeight="1" x14ac:dyDescent="0.2">
      <c r="P44288" s="75"/>
      <c r="Q44288" s="75"/>
      <c r="W44288" s="75"/>
      <c r="AD44288" s="77"/>
    </row>
    <row r="44289" spans="16:30" ht="4.5" customHeight="1" x14ac:dyDescent="0.2">
      <c r="P44289" s="75"/>
      <c r="Q44289" s="75"/>
      <c r="W44289" s="75"/>
      <c r="AD44289" s="77"/>
    </row>
    <row r="44290" spans="16:30" ht="4.5" customHeight="1" x14ac:dyDescent="0.2">
      <c r="P44290" s="75"/>
      <c r="Q44290" s="75"/>
      <c r="W44290" s="75"/>
      <c r="AD44290" s="77"/>
    </row>
    <row r="44291" spans="16:30" ht="4.5" customHeight="1" x14ac:dyDescent="0.2">
      <c r="P44291" s="75"/>
      <c r="Q44291" s="75"/>
      <c r="W44291" s="75"/>
      <c r="AD44291" s="77"/>
    </row>
    <row r="44292" spans="16:30" ht="4.5" customHeight="1" x14ac:dyDescent="0.2">
      <c r="P44292" s="75"/>
      <c r="Q44292" s="75"/>
      <c r="W44292" s="75"/>
      <c r="AD44292" s="77"/>
    </row>
    <row r="44293" spans="16:30" ht="4.5" customHeight="1" x14ac:dyDescent="0.2">
      <c r="P44293" s="75"/>
      <c r="Q44293" s="75"/>
      <c r="W44293" s="75"/>
      <c r="AD44293" s="77"/>
    </row>
    <row r="44294" spans="16:30" ht="4.5" customHeight="1" x14ac:dyDescent="0.2">
      <c r="P44294" s="75"/>
      <c r="Q44294" s="75"/>
      <c r="W44294" s="75"/>
      <c r="AD44294" s="77"/>
    </row>
    <row r="44295" spans="16:30" ht="4.5" customHeight="1" x14ac:dyDescent="0.2">
      <c r="P44295" s="75"/>
      <c r="Q44295" s="75"/>
      <c r="W44295" s="75"/>
      <c r="AD44295" s="77"/>
    </row>
    <row r="44296" spans="16:30" ht="4.5" customHeight="1" x14ac:dyDescent="0.2">
      <c r="P44296" s="75"/>
      <c r="Q44296" s="75"/>
      <c r="W44296" s="75"/>
      <c r="AD44296" s="77"/>
    </row>
    <row r="44297" spans="16:30" ht="4.5" customHeight="1" x14ac:dyDescent="0.2">
      <c r="P44297" s="75"/>
      <c r="Q44297" s="75"/>
      <c r="W44297" s="75"/>
      <c r="AD44297" s="77"/>
    </row>
    <row r="44298" spans="16:30" ht="4.5" customHeight="1" x14ac:dyDescent="0.2">
      <c r="P44298" s="75"/>
      <c r="Q44298" s="75"/>
      <c r="W44298" s="75"/>
      <c r="AD44298" s="77"/>
    </row>
    <row r="44299" spans="16:30" ht="4.5" customHeight="1" x14ac:dyDescent="0.2">
      <c r="P44299" s="75"/>
      <c r="Q44299" s="75"/>
      <c r="W44299" s="75"/>
      <c r="AD44299" s="77"/>
    </row>
    <row r="44300" spans="16:30" ht="4.5" customHeight="1" x14ac:dyDescent="0.2">
      <c r="P44300" s="75"/>
      <c r="Q44300" s="75"/>
      <c r="W44300" s="75"/>
      <c r="AD44300" s="77"/>
    </row>
    <row r="44301" spans="16:30" ht="4.5" customHeight="1" x14ac:dyDescent="0.2">
      <c r="P44301" s="75"/>
      <c r="Q44301" s="75"/>
      <c r="W44301" s="75"/>
      <c r="AD44301" s="77"/>
    </row>
    <row r="44302" spans="16:30" ht="4.5" customHeight="1" x14ac:dyDescent="0.2">
      <c r="P44302" s="75"/>
      <c r="Q44302" s="75"/>
      <c r="W44302" s="75"/>
      <c r="AD44302" s="77"/>
    </row>
    <row r="44303" spans="16:30" ht="4.5" customHeight="1" x14ac:dyDescent="0.2">
      <c r="P44303" s="75"/>
      <c r="Q44303" s="75"/>
      <c r="W44303" s="75"/>
      <c r="AD44303" s="77"/>
    </row>
    <row r="44304" spans="16:30" ht="4.5" customHeight="1" x14ac:dyDescent="0.2">
      <c r="P44304" s="75"/>
      <c r="Q44304" s="75"/>
      <c r="W44304" s="75"/>
      <c r="AD44304" s="77"/>
    </row>
    <row r="44305" spans="16:30" ht="4.5" customHeight="1" x14ac:dyDescent="0.2">
      <c r="P44305" s="75"/>
      <c r="Q44305" s="75"/>
      <c r="W44305" s="75"/>
      <c r="AD44305" s="77"/>
    </row>
    <row r="44306" spans="16:30" ht="4.5" customHeight="1" x14ac:dyDescent="0.2">
      <c r="P44306" s="75"/>
      <c r="Q44306" s="75"/>
      <c r="W44306" s="75"/>
      <c r="AD44306" s="77"/>
    </row>
    <row r="44307" spans="16:30" ht="4.5" customHeight="1" x14ac:dyDescent="0.2">
      <c r="P44307" s="75"/>
      <c r="Q44307" s="75"/>
      <c r="W44307" s="75"/>
      <c r="AD44307" s="77"/>
    </row>
    <row r="44308" spans="16:30" ht="4.5" customHeight="1" x14ac:dyDescent="0.2">
      <c r="P44308" s="75"/>
      <c r="Q44308" s="75"/>
      <c r="W44308" s="75"/>
      <c r="AD44308" s="77"/>
    </row>
    <row r="44309" spans="16:30" ht="4.5" customHeight="1" x14ac:dyDescent="0.2">
      <c r="P44309" s="75"/>
      <c r="Q44309" s="75"/>
      <c r="W44309" s="75"/>
      <c r="AD44309" s="77"/>
    </row>
    <row r="44310" spans="16:30" ht="4.5" customHeight="1" x14ac:dyDescent="0.2">
      <c r="P44310" s="75"/>
      <c r="Q44310" s="75"/>
      <c r="W44310" s="75"/>
      <c r="AD44310" s="77"/>
    </row>
    <row r="44311" spans="16:30" ht="4.5" customHeight="1" x14ac:dyDescent="0.2">
      <c r="P44311" s="75"/>
      <c r="Q44311" s="75"/>
      <c r="W44311" s="75"/>
      <c r="AD44311" s="77"/>
    </row>
    <row r="44312" spans="16:30" ht="4.5" customHeight="1" x14ac:dyDescent="0.2">
      <c r="P44312" s="75"/>
      <c r="Q44312" s="75"/>
      <c r="W44312" s="75"/>
      <c r="AD44312" s="77"/>
    </row>
    <row r="44313" spans="16:30" ht="4.5" customHeight="1" x14ac:dyDescent="0.2">
      <c r="P44313" s="75"/>
      <c r="Q44313" s="75"/>
      <c r="W44313" s="75"/>
      <c r="AD44313" s="77"/>
    </row>
    <row r="44314" spans="16:30" ht="4.5" customHeight="1" x14ac:dyDescent="0.2">
      <c r="P44314" s="75"/>
      <c r="Q44314" s="75"/>
      <c r="W44314" s="75"/>
      <c r="AD44314" s="77"/>
    </row>
    <row r="44315" spans="16:30" ht="4.5" customHeight="1" x14ac:dyDescent="0.2">
      <c r="P44315" s="75"/>
      <c r="Q44315" s="75"/>
      <c r="W44315" s="75"/>
      <c r="AD44315" s="77"/>
    </row>
    <row r="44316" spans="16:30" ht="4.5" customHeight="1" x14ac:dyDescent="0.2">
      <c r="P44316" s="75"/>
      <c r="Q44316" s="75"/>
      <c r="W44316" s="75"/>
      <c r="AD44316" s="77"/>
    </row>
    <row r="44317" spans="16:30" ht="4.5" customHeight="1" x14ac:dyDescent="0.2">
      <c r="P44317" s="75"/>
      <c r="Q44317" s="75"/>
      <c r="W44317" s="75"/>
      <c r="AD44317" s="77"/>
    </row>
    <row r="44318" spans="16:30" ht="4.5" customHeight="1" x14ac:dyDescent="0.2">
      <c r="P44318" s="75"/>
      <c r="Q44318" s="75"/>
      <c r="W44318" s="75"/>
      <c r="AD44318" s="77"/>
    </row>
    <row r="44319" spans="16:30" ht="4.5" customHeight="1" x14ac:dyDescent="0.2">
      <c r="P44319" s="75"/>
      <c r="Q44319" s="75"/>
      <c r="W44319" s="75"/>
      <c r="AD44319" s="77"/>
    </row>
    <row r="44320" spans="16:30" ht="4.5" customHeight="1" x14ac:dyDescent="0.2">
      <c r="P44320" s="75"/>
      <c r="Q44320" s="75"/>
      <c r="W44320" s="75"/>
      <c r="AD44320" s="77"/>
    </row>
    <row r="44321" spans="16:30" ht="4.5" customHeight="1" x14ac:dyDescent="0.2">
      <c r="P44321" s="75"/>
      <c r="Q44321" s="75"/>
      <c r="W44321" s="75"/>
      <c r="AD44321" s="77"/>
    </row>
    <row r="44322" spans="16:30" ht="4.5" customHeight="1" x14ac:dyDescent="0.2">
      <c r="P44322" s="75"/>
      <c r="Q44322" s="75"/>
      <c r="W44322" s="75"/>
      <c r="AD44322" s="77"/>
    </row>
    <row r="44323" spans="16:30" ht="4.5" customHeight="1" x14ac:dyDescent="0.2">
      <c r="P44323" s="75"/>
      <c r="Q44323" s="75"/>
      <c r="W44323" s="75"/>
      <c r="AD44323" s="77"/>
    </row>
    <row r="44324" spans="16:30" ht="4.5" customHeight="1" x14ac:dyDescent="0.2">
      <c r="P44324" s="75"/>
      <c r="Q44324" s="75"/>
      <c r="W44324" s="75"/>
      <c r="AD44324" s="77"/>
    </row>
    <row r="44325" spans="16:30" ht="4.5" customHeight="1" x14ac:dyDescent="0.2">
      <c r="P44325" s="75"/>
      <c r="Q44325" s="75"/>
      <c r="W44325" s="75"/>
      <c r="AD44325" s="77"/>
    </row>
    <row r="44326" spans="16:30" ht="4.5" customHeight="1" x14ac:dyDescent="0.2">
      <c r="P44326" s="75"/>
      <c r="Q44326" s="75"/>
      <c r="W44326" s="75"/>
      <c r="AD44326" s="77"/>
    </row>
    <row r="44327" spans="16:30" ht="4.5" customHeight="1" x14ac:dyDescent="0.2">
      <c r="P44327" s="75"/>
      <c r="Q44327" s="75"/>
      <c r="W44327" s="75"/>
      <c r="AD44327" s="77"/>
    </row>
    <row r="44328" spans="16:30" ht="4.5" customHeight="1" x14ac:dyDescent="0.2">
      <c r="P44328" s="75"/>
      <c r="Q44328" s="75"/>
      <c r="W44328" s="75"/>
      <c r="AD44328" s="77"/>
    </row>
    <row r="44329" spans="16:30" ht="4.5" customHeight="1" x14ac:dyDescent="0.2">
      <c r="P44329" s="75"/>
      <c r="Q44329" s="75"/>
      <c r="W44329" s="75"/>
      <c r="AD44329" s="77"/>
    </row>
    <row r="44330" spans="16:30" ht="4.5" customHeight="1" x14ac:dyDescent="0.2">
      <c r="P44330" s="75"/>
      <c r="Q44330" s="75"/>
      <c r="W44330" s="75"/>
      <c r="AD44330" s="77"/>
    </row>
    <row r="44331" spans="16:30" ht="4.5" customHeight="1" x14ac:dyDescent="0.2">
      <c r="P44331" s="75"/>
      <c r="Q44331" s="75"/>
      <c r="W44331" s="75"/>
      <c r="AD44331" s="77"/>
    </row>
    <row r="44332" spans="16:30" ht="4.5" customHeight="1" x14ac:dyDescent="0.2">
      <c r="P44332" s="75"/>
      <c r="Q44332" s="75"/>
      <c r="W44332" s="75"/>
      <c r="AD44332" s="77"/>
    </row>
    <row r="44333" spans="16:30" ht="4.5" customHeight="1" x14ac:dyDescent="0.2">
      <c r="P44333" s="75"/>
      <c r="Q44333" s="75"/>
      <c r="W44333" s="75"/>
      <c r="AD44333" s="77"/>
    </row>
    <row r="44334" spans="16:30" ht="4.5" customHeight="1" x14ac:dyDescent="0.2">
      <c r="P44334" s="75"/>
      <c r="Q44334" s="75"/>
      <c r="W44334" s="75"/>
      <c r="AD44334" s="77"/>
    </row>
    <row r="44335" spans="16:30" ht="4.5" customHeight="1" x14ac:dyDescent="0.2">
      <c r="P44335" s="75"/>
      <c r="Q44335" s="75"/>
      <c r="W44335" s="75"/>
      <c r="AD44335" s="77"/>
    </row>
    <row r="44336" spans="16:30" ht="4.5" customHeight="1" x14ac:dyDescent="0.2">
      <c r="P44336" s="75"/>
      <c r="Q44336" s="75"/>
      <c r="W44336" s="75"/>
      <c r="AD44336" s="77"/>
    </row>
    <row r="44337" spans="16:30" ht="4.5" customHeight="1" x14ac:dyDescent="0.2">
      <c r="P44337" s="75"/>
      <c r="Q44337" s="75"/>
      <c r="W44337" s="75"/>
      <c r="AD44337" s="77"/>
    </row>
    <row r="44338" spans="16:30" ht="4.5" customHeight="1" x14ac:dyDescent="0.2">
      <c r="P44338" s="75"/>
      <c r="Q44338" s="75"/>
      <c r="W44338" s="75"/>
      <c r="AD44338" s="77"/>
    </row>
    <row r="44339" spans="16:30" ht="4.5" customHeight="1" x14ac:dyDescent="0.2">
      <c r="P44339" s="75"/>
      <c r="Q44339" s="75"/>
      <c r="W44339" s="75"/>
      <c r="AD44339" s="77"/>
    </row>
    <row r="44340" spans="16:30" ht="4.5" customHeight="1" x14ac:dyDescent="0.2">
      <c r="P44340" s="75"/>
      <c r="Q44340" s="75"/>
      <c r="W44340" s="75"/>
      <c r="AD44340" s="77"/>
    </row>
    <row r="44341" spans="16:30" ht="4.5" customHeight="1" x14ac:dyDescent="0.2">
      <c r="P44341" s="75"/>
      <c r="Q44341" s="75"/>
      <c r="W44341" s="75"/>
      <c r="AD44341" s="77"/>
    </row>
    <row r="44342" spans="16:30" ht="4.5" customHeight="1" x14ac:dyDescent="0.2">
      <c r="P44342" s="75"/>
      <c r="Q44342" s="75"/>
      <c r="W44342" s="75"/>
      <c r="AD44342" s="77"/>
    </row>
    <row r="44343" spans="16:30" ht="4.5" customHeight="1" x14ac:dyDescent="0.2">
      <c r="P44343" s="75"/>
      <c r="Q44343" s="75"/>
      <c r="W44343" s="75"/>
      <c r="AD44343" s="77"/>
    </row>
    <row r="44344" spans="16:30" ht="4.5" customHeight="1" x14ac:dyDescent="0.2">
      <c r="P44344" s="75"/>
      <c r="Q44344" s="75"/>
      <c r="W44344" s="75"/>
      <c r="AD44344" s="77"/>
    </row>
    <row r="44345" spans="16:30" ht="4.5" customHeight="1" x14ac:dyDescent="0.2">
      <c r="P44345" s="75"/>
      <c r="Q44345" s="75"/>
      <c r="W44345" s="75"/>
      <c r="AD44345" s="77"/>
    </row>
    <row r="44346" spans="16:30" ht="4.5" customHeight="1" x14ac:dyDescent="0.2">
      <c r="P44346" s="75"/>
      <c r="Q44346" s="75"/>
      <c r="W44346" s="75"/>
      <c r="AD44346" s="77"/>
    </row>
    <row r="44347" spans="16:30" ht="4.5" customHeight="1" x14ac:dyDescent="0.2">
      <c r="P44347" s="75"/>
      <c r="Q44347" s="75"/>
      <c r="W44347" s="75"/>
      <c r="AD44347" s="77"/>
    </row>
    <row r="44348" spans="16:30" ht="4.5" customHeight="1" x14ac:dyDescent="0.2">
      <c r="P44348" s="75"/>
      <c r="Q44348" s="75"/>
      <c r="W44348" s="75"/>
      <c r="AD44348" s="77"/>
    </row>
    <row r="44349" spans="16:30" ht="4.5" customHeight="1" x14ac:dyDescent="0.2">
      <c r="P44349" s="75"/>
      <c r="Q44349" s="75"/>
      <c r="W44349" s="75"/>
      <c r="AD44349" s="77"/>
    </row>
    <row r="44350" spans="16:30" ht="4.5" customHeight="1" x14ac:dyDescent="0.2">
      <c r="P44350" s="75"/>
      <c r="Q44350" s="75"/>
      <c r="W44350" s="75"/>
      <c r="AD44350" s="77"/>
    </row>
    <row r="44351" spans="16:30" ht="4.5" customHeight="1" x14ac:dyDescent="0.2">
      <c r="P44351" s="75"/>
      <c r="Q44351" s="75"/>
      <c r="W44351" s="75"/>
      <c r="AD44351" s="77"/>
    </row>
    <row r="44352" spans="16:30" ht="4.5" customHeight="1" x14ac:dyDescent="0.2">
      <c r="P44352" s="75"/>
      <c r="Q44352" s="75"/>
      <c r="W44352" s="75"/>
      <c r="AD44352" s="77"/>
    </row>
    <row r="44353" spans="16:30" ht="4.5" customHeight="1" x14ac:dyDescent="0.2">
      <c r="P44353" s="75"/>
      <c r="Q44353" s="75"/>
      <c r="W44353" s="75"/>
      <c r="AD44353" s="77"/>
    </row>
    <row r="44354" spans="16:30" ht="4.5" customHeight="1" x14ac:dyDescent="0.2">
      <c r="P44354" s="75"/>
      <c r="Q44354" s="75"/>
      <c r="W44354" s="75"/>
      <c r="AD44354" s="77"/>
    </row>
    <row r="44355" spans="16:30" ht="4.5" customHeight="1" x14ac:dyDescent="0.2">
      <c r="P44355" s="75"/>
      <c r="Q44355" s="75"/>
      <c r="W44355" s="75"/>
      <c r="AD44355" s="77"/>
    </row>
    <row r="44356" spans="16:30" ht="4.5" customHeight="1" x14ac:dyDescent="0.2">
      <c r="P44356" s="75"/>
      <c r="Q44356" s="75"/>
      <c r="W44356" s="75"/>
      <c r="AD44356" s="77"/>
    </row>
    <row r="44357" spans="16:30" ht="4.5" customHeight="1" x14ac:dyDescent="0.2">
      <c r="P44357" s="75"/>
      <c r="Q44357" s="75"/>
      <c r="W44357" s="75"/>
      <c r="AD44357" s="77"/>
    </row>
    <row r="44358" spans="16:30" ht="4.5" customHeight="1" x14ac:dyDescent="0.2">
      <c r="P44358" s="75"/>
      <c r="Q44358" s="75"/>
      <c r="W44358" s="75"/>
      <c r="AD44358" s="77"/>
    </row>
    <row r="44359" spans="16:30" ht="4.5" customHeight="1" x14ac:dyDescent="0.2">
      <c r="P44359" s="75"/>
      <c r="Q44359" s="75"/>
      <c r="W44359" s="75"/>
      <c r="AD44359" s="77"/>
    </row>
    <row r="44360" spans="16:30" ht="4.5" customHeight="1" x14ac:dyDescent="0.2">
      <c r="P44360" s="75"/>
      <c r="Q44360" s="75"/>
      <c r="W44360" s="75"/>
      <c r="AD44360" s="77"/>
    </row>
    <row r="44361" spans="16:30" ht="4.5" customHeight="1" x14ac:dyDescent="0.2">
      <c r="P44361" s="75"/>
      <c r="Q44361" s="75"/>
      <c r="W44361" s="75"/>
      <c r="AD44361" s="77"/>
    </row>
    <row r="44362" spans="16:30" ht="4.5" customHeight="1" x14ac:dyDescent="0.2">
      <c r="P44362" s="75"/>
      <c r="Q44362" s="75"/>
      <c r="W44362" s="75"/>
      <c r="AD44362" s="77"/>
    </row>
    <row r="44363" spans="16:30" ht="4.5" customHeight="1" x14ac:dyDescent="0.2">
      <c r="P44363" s="75"/>
      <c r="Q44363" s="75"/>
      <c r="W44363" s="75"/>
      <c r="AD44363" s="77"/>
    </row>
    <row r="44364" spans="16:30" ht="4.5" customHeight="1" x14ac:dyDescent="0.2">
      <c r="P44364" s="75"/>
      <c r="Q44364" s="75"/>
      <c r="W44364" s="75"/>
      <c r="AD44364" s="77"/>
    </row>
    <row r="44365" spans="16:30" ht="4.5" customHeight="1" x14ac:dyDescent="0.2">
      <c r="P44365" s="75"/>
      <c r="Q44365" s="75"/>
      <c r="W44365" s="75"/>
      <c r="AD44365" s="77"/>
    </row>
    <row r="44366" spans="16:30" ht="4.5" customHeight="1" x14ac:dyDescent="0.2">
      <c r="P44366" s="75"/>
      <c r="Q44366" s="75"/>
      <c r="W44366" s="75"/>
      <c r="AD44366" s="77"/>
    </row>
    <row r="44367" spans="16:30" ht="4.5" customHeight="1" x14ac:dyDescent="0.2">
      <c r="P44367" s="75"/>
      <c r="Q44367" s="75"/>
      <c r="W44367" s="75"/>
      <c r="AD44367" s="77"/>
    </row>
    <row r="44368" spans="16:30" ht="4.5" customHeight="1" x14ac:dyDescent="0.2">
      <c r="P44368" s="75"/>
      <c r="Q44368" s="75"/>
      <c r="W44368" s="75"/>
      <c r="AD44368" s="77"/>
    </row>
    <row r="44369" spans="16:30" ht="4.5" customHeight="1" x14ac:dyDescent="0.2">
      <c r="P44369" s="75"/>
      <c r="Q44369" s="75"/>
      <c r="W44369" s="75"/>
      <c r="AD44369" s="77"/>
    </row>
    <row r="44370" spans="16:30" ht="4.5" customHeight="1" x14ac:dyDescent="0.2">
      <c r="P44370" s="75"/>
      <c r="Q44370" s="75"/>
      <c r="W44370" s="75"/>
      <c r="AD44370" s="77"/>
    </row>
    <row r="44371" spans="16:30" ht="4.5" customHeight="1" x14ac:dyDescent="0.2">
      <c r="P44371" s="75"/>
      <c r="Q44371" s="75"/>
      <c r="W44371" s="75"/>
      <c r="AD44371" s="77"/>
    </row>
    <row r="44372" spans="16:30" ht="4.5" customHeight="1" x14ac:dyDescent="0.2">
      <c r="P44372" s="75"/>
      <c r="Q44372" s="75"/>
      <c r="W44372" s="75"/>
      <c r="AD44372" s="77"/>
    </row>
    <row r="44373" spans="16:30" ht="4.5" customHeight="1" x14ac:dyDescent="0.2">
      <c r="P44373" s="75"/>
      <c r="Q44373" s="75"/>
      <c r="W44373" s="75"/>
      <c r="AD44373" s="77"/>
    </row>
    <row r="44374" spans="16:30" ht="4.5" customHeight="1" x14ac:dyDescent="0.2">
      <c r="P44374" s="75"/>
      <c r="Q44374" s="75"/>
      <c r="W44374" s="75"/>
      <c r="AD44374" s="77"/>
    </row>
    <row r="44375" spans="16:30" ht="4.5" customHeight="1" x14ac:dyDescent="0.2">
      <c r="P44375" s="75"/>
      <c r="Q44375" s="75"/>
      <c r="W44375" s="75"/>
      <c r="AD44375" s="77"/>
    </row>
    <row r="44376" spans="16:30" ht="4.5" customHeight="1" x14ac:dyDescent="0.2">
      <c r="P44376" s="75"/>
      <c r="Q44376" s="75"/>
      <c r="W44376" s="75"/>
      <c r="AD44376" s="77"/>
    </row>
    <row r="44377" spans="16:30" ht="4.5" customHeight="1" x14ac:dyDescent="0.2">
      <c r="P44377" s="75"/>
      <c r="Q44377" s="75"/>
      <c r="W44377" s="75"/>
      <c r="AD44377" s="77"/>
    </row>
    <row r="44378" spans="16:30" ht="4.5" customHeight="1" x14ac:dyDescent="0.2">
      <c r="P44378" s="75"/>
      <c r="Q44378" s="75"/>
      <c r="W44378" s="75"/>
      <c r="AD44378" s="77"/>
    </row>
    <row r="44379" spans="16:30" ht="4.5" customHeight="1" x14ac:dyDescent="0.2">
      <c r="P44379" s="75"/>
      <c r="Q44379" s="75"/>
      <c r="W44379" s="75"/>
      <c r="AD44379" s="77"/>
    </row>
    <row r="44380" spans="16:30" ht="4.5" customHeight="1" x14ac:dyDescent="0.2">
      <c r="P44380" s="75"/>
      <c r="Q44380" s="75"/>
      <c r="W44380" s="75"/>
      <c r="AD44380" s="77"/>
    </row>
    <row r="44381" spans="16:30" ht="4.5" customHeight="1" x14ac:dyDescent="0.2">
      <c r="P44381" s="75"/>
      <c r="Q44381" s="75"/>
      <c r="W44381" s="75"/>
      <c r="AD44381" s="77"/>
    </row>
    <row r="44382" spans="16:30" ht="4.5" customHeight="1" x14ac:dyDescent="0.2">
      <c r="P44382" s="75"/>
      <c r="Q44382" s="75"/>
      <c r="W44382" s="75"/>
      <c r="AD44382" s="77"/>
    </row>
    <row r="44383" spans="16:30" ht="4.5" customHeight="1" x14ac:dyDescent="0.2">
      <c r="P44383" s="75"/>
      <c r="Q44383" s="75"/>
      <c r="W44383" s="75"/>
      <c r="AD44383" s="77"/>
    </row>
    <row r="44384" spans="16:30" ht="4.5" customHeight="1" x14ac:dyDescent="0.2">
      <c r="P44384" s="75"/>
      <c r="Q44384" s="75"/>
      <c r="W44384" s="75"/>
      <c r="AD44384" s="77"/>
    </row>
    <row r="44385" spans="16:30" ht="4.5" customHeight="1" x14ac:dyDescent="0.2">
      <c r="P44385" s="75"/>
      <c r="Q44385" s="75"/>
      <c r="W44385" s="75"/>
      <c r="AD44385" s="77"/>
    </row>
    <row r="44386" spans="16:30" ht="4.5" customHeight="1" x14ac:dyDescent="0.2">
      <c r="P44386" s="75"/>
      <c r="Q44386" s="75"/>
      <c r="W44386" s="75"/>
      <c r="AD44386" s="77"/>
    </row>
    <row r="44387" spans="16:30" ht="4.5" customHeight="1" x14ac:dyDescent="0.2">
      <c r="P44387" s="75"/>
      <c r="Q44387" s="75"/>
      <c r="W44387" s="75"/>
      <c r="AD44387" s="77"/>
    </row>
    <row r="44388" spans="16:30" ht="4.5" customHeight="1" x14ac:dyDescent="0.2">
      <c r="P44388" s="75"/>
      <c r="Q44388" s="75"/>
      <c r="W44388" s="75"/>
      <c r="AD44388" s="77"/>
    </row>
    <row r="44389" spans="16:30" ht="4.5" customHeight="1" x14ac:dyDescent="0.2">
      <c r="P44389" s="75"/>
      <c r="Q44389" s="75"/>
      <c r="W44389" s="75"/>
      <c r="AD44389" s="77"/>
    </row>
    <row r="44390" spans="16:30" ht="4.5" customHeight="1" x14ac:dyDescent="0.2">
      <c r="P44390" s="75"/>
      <c r="Q44390" s="75"/>
      <c r="W44390" s="75"/>
      <c r="AD44390" s="77"/>
    </row>
    <row r="44391" spans="16:30" ht="4.5" customHeight="1" x14ac:dyDescent="0.2">
      <c r="P44391" s="75"/>
      <c r="Q44391" s="75"/>
      <c r="W44391" s="75"/>
      <c r="AD44391" s="77"/>
    </row>
    <row r="44392" spans="16:30" ht="4.5" customHeight="1" x14ac:dyDescent="0.2">
      <c r="P44392" s="75"/>
      <c r="Q44392" s="75"/>
      <c r="W44392" s="75"/>
      <c r="AD44392" s="77"/>
    </row>
    <row r="44393" spans="16:30" ht="4.5" customHeight="1" x14ac:dyDescent="0.2">
      <c r="P44393" s="75"/>
      <c r="Q44393" s="75"/>
      <c r="W44393" s="75"/>
      <c r="AD44393" s="77"/>
    </row>
    <row r="44394" spans="16:30" ht="4.5" customHeight="1" x14ac:dyDescent="0.2">
      <c r="P44394" s="75"/>
      <c r="Q44394" s="75"/>
      <c r="W44394" s="75"/>
      <c r="AD44394" s="77"/>
    </row>
    <row r="44395" spans="16:30" ht="4.5" customHeight="1" x14ac:dyDescent="0.2">
      <c r="P44395" s="75"/>
      <c r="Q44395" s="75"/>
      <c r="W44395" s="75"/>
      <c r="AD44395" s="77"/>
    </row>
    <row r="44396" spans="16:30" ht="4.5" customHeight="1" x14ac:dyDescent="0.2">
      <c r="P44396" s="75"/>
      <c r="Q44396" s="75"/>
      <c r="W44396" s="75"/>
      <c r="AD44396" s="77"/>
    </row>
    <row r="44397" spans="16:30" ht="4.5" customHeight="1" x14ac:dyDescent="0.2">
      <c r="P44397" s="75"/>
      <c r="Q44397" s="75"/>
      <c r="W44397" s="75"/>
      <c r="AD44397" s="77"/>
    </row>
    <row r="44398" spans="16:30" ht="4.5" customHeight="1" x14ac:dyDescent="0.2">
      <c r="P44398" s="75"/>
      <c r="Q44398" s="75"/>
      <c r="W44398" s="75"/>
      <c r="AD44398" s="77"/>
    </row>
    <row r="44399" spans="16:30" ht="4.5" customHeight="1" x14ac:dyDescent="0.2">
      <c r="P44399" s="75"/>
      <c r="Q44399" s="75"/>
      <c r="W44399" s="75"/>
      <c r="AD44399" s="77"/>
    </row>
    <row r="44400" spans="16:30" ht="4.5" customHeight="1" x14ac:dyDescent="0.2">
      <c r="P44400" s="75"/>
      <c r="Q44400" s="75"/>
      <c r="W44400" s="75"/>
      <c r="AD44400" s="77"/>
    </row>
    <row r="44401" spans="16:30" ht="4.5" customHeight="1" x14ac:dyDescent="0.2">
      <c r="P44401" s="75"/>
      <c r="Q44401" s="75"/>
      <c r="W44401" s="75"/>
      <c r="AD44401" s="77"/>
    </row>
    <row r="44402" spans="16:30" ht="4.5" customHeight="1" x14ac:dyDescent="0.2">
      <c r="P44402" s="75"/>
      <c r="Q44402" s="75"/>
      <c r="W44402" s="75"/>
      <c r="AD44402" s="77"/>
    </row>
    <row r="44403" spans="16:30" ht="4.5" customHeight="1" x14ac:dyDescent="0.2">
      <c r="P44403" s="75"/>
      <c r="Q44403" s="75"/>
      <c r="W44403" s="75"/>
      <c r="AD44403" s="77"/>
    </row>
    <row r="44404" spans="16:30" ht="4.5" customHeight="1" x14ac:dyDescent="0.2">
      <c r="P44404" s="75"/>
      <c r="Q44404" s="75"/>
      <c r="W44404" s="75"/>
      <c r="AD44404" s="77"/>
    </row>
    <row r="44405" spans="16:30" ht="4.5" customHeight="1" x14ac:dyDescent="0.2">
      <c r="P44405" s="75"/>
      <c r="Q44405" s="75"/>
      <c r="W44405" s="75"/>
      <c r="AD44405" s="77"/>
    </row>
    <row r="44406" spans="16:30" ht="4.5" customHeight="1" x14ac:dyDescent="0.2">
      <c r="P44406" s="75"/>
      <c r="Q44406" s="75"/>
      <c r="W44406" s="75"/>
      <c r="AD44406" s="77"/>
    </row>
    <row r="44407" spans="16:30" ht="4.5" customHeight="1" x14ac:dyDescent="0.2">
      <c r="P44407" s="75"/>
      <c r="Q44407" s="75"/>
      <c r="W44407" s="75"/>
      <c r="AD44407" s="77"/>
    </row>
    <row r="44408" spans="16:30" ht="4.5" customHeight="1" x14ac:dyDescent="0.2">
      <c r="P44408" s="75"/>
      <c r="Q44408" s="75"/>
      <c r="W44408" s="75"/>
      <c r="AD44408" s="77"/>
    </row>
    <row r="44409" spans="16:30" ht="4.5" customHeight="1" x14ac:dyDescent="0.2">
      <c r="P44409" s="75"/>
      <c r="Q44409" s="75"/>
      <c r="W44409" s="75"/>
      <c r="AD44409" s="77"/>
    </row>
    <row r="44410" spans="16:30" ht="4.5" customHeight="1" x14ac:dyDescent="0.2">
      <c r="P44410" s="75"/>
      <c r="Q44410" s="75"/>
      <c r="W44410" s="75"/>
      <c r="AD44410" s="77"/>
    </row>
    <row r="44411" spans="16:30" ht="4.5" customHeight="1" x14ac:dyDescent="0.2">
      <c r="P44411" s="75"/>
      <c r="Q44411" s="75"/>
      <c r="W44411" s="75"/>
      <c r="AD44411" s="77"/>
    </row>
    <row r="44412" spans="16:30" ht="4.5" customHeight="1" x14ac:dyDescent="0.2">
      <c r="P44412" s="75"/>
      <c r="Q44412" s="75"/>
      <c r="W44412" s="75"/>
      <c r="AD44412" s="77"/>
    </row>
    <row r="44413" spans="16:30" ht="4.5" customHeight="1" x14ac:dyDescent="0.2">
      <c r="P44413" s="75"/>
      <c r="Q44413" s="75"/>
      <c r="W44413" s="75"/>
      <c r="AD44413" s="77"/>
    </row>
    <row r="44414" spans="16:30" ht="4.5" customHeight="1" x14ac:dyDescent="0.2">
      <c r="P44414" s="75"/>
      <c r="Q44414" s="75"/>
      <c r="W44414" s="75"/>
      <c r="AD44414" s="77"/>
    </row>
    <row r="44415" spans="16:30" ht="4.5" customHeight="1" x14ac:dyDescent="0.2">
      <c r="P44415" s="75"/>
      <c r="Q44415" s="75"/>
      <c r="W44415" s="75"/>
      <c r="AD44415" s="77"/>
    </row>
    <row r="44416" spans="16:30" ht="4.5" customHeight="1" x14ac:dyDescent="0.2">
      <c r="P44416" s="75"/>
      <c r="Q44416" s="75"/>
      <c r="W44416" s="75"/>
      <c r="AD44416" s="77"/>
    </row>
    <row r="44417" spans="16:30" ht="4.5" customHeight="1" x14ac:dyDescent="0.2">
      <c r="P44417" s="75"/>
      <c r="Q44417" s="75"/>
      <c r="W44417" s="75"/>
      <c r="AD44417" s="77"/>
    </row>
    <row r="44418" spans="16:30" ht="4.5" customHeight="1" x14ac:dyDescent="0.2">
      <c r="P44418" s="75"/>
      <c r="Q44418" s="75"/>
      <c r="W44418" s="75"/>
      <c r="AD44418" s="77"/>
    </row>
    <row r="44419" spans="16:30" ht="4.5" customHeight="1" x14ac:dyDescent="0.2">
      <c r="P44419" s="75"/>
      <c r="Q44419" s="75"/>
      <c r="W44419" s="75"/>
      <c r="AD44419" s="77"/>
    </row>
    <row r="44420" spans="16:30" ht="4.5" customHeight="1" x14ac:dyDescent="0.2">
      <c r="P44420" s="75"/>
      <c r="Q44420" s="75"/>
      <c r="W44420" s="75"/>
      <c r="AD44420" s="77"/>
    </row>
    <row r="44421" spans="16:30" ht="4.5" customHeight="1" x14ac:dyDescent="0.2">
      <c r="P44421" s="75"/>
      <c r="Q44421" s="75"/>
      <c r="W44421" s="75"/>
      <c r="AD44421" s="77"/>
    </row>
    <row r="44422" spans="16:30" ht="4.5" customHeight="1" x14ac:dyDescent="0.2">
      <c r="P44422" s="75"/>
      <c r="Q44422" s="75"/>
      <c r="W44422" s="75"/>
      <c r="AD44422" s="77"/>
    </row>
    <row r="44423" spans="16:30" ht="4.5" customHeight="1" x14ac:dyDescent="0.2">
      <c r="P44423" s="75"/>
      <c r="Q44423" s="75"/>
      <c r="W44423" s="75"/>
      <c r="AD44423" s="77"/>
    </row>
    <row r="44424" spans="16:30" ht="4.5" customHeight="1" x14ac:dyDescent="0.2">
      <c r="P44424" s="75"/>
      <c r="Q44424" s="75"/>
      <c r="W44424" s="75"/>
      <c r="AD44424" s="77"/>
    </row>
    <row r="44425" spans="16:30" ht="4.5" customHeight="1" x14ac:dyDescent="0.2">
      <c r="P44425" s="75"/>
      <c r="Q44425" s="75"/>
      <c r="W44425" s="75"/>
      <c r="AD44425" s="77"/>
    </row>
    <row r="44426" spans="16:30" ht="4.5" customHeight="1" x14ac:dyDescent="0.2">
      <c r="P44426" s="75"/>
      <c r="Q44426" s="75"/>
      <c r="W44426" s="75"/>
      <c r="AD44426" s="77"/>
    </row>
    <row r="44427" spans="16:30" ht="4.5" customHeight="1" x14ac:dyDescent="0.2">
      <c r="P44427" s="75"/>
      <c r="Q44427" s="75"/>
      <c r="W44427" s="75"/>
      <c r="AD44427" s="77"/>
    </row>
    <row r="44428" spans="16:30" ht="4.5" customHeight="1" x14ac:dyDescent="0.2">
      <c r="P44428" s="75"/>
      <c r="Q44428" s="75"/>
      <c r="W44428" s="75"/>
      <c r="AD44428" s="77"/>
    </row>
    <row r="44429" spans="16:30" ht="4.5" customHeight="1" x14ac:dyDescent="0.2">
      <c r="P44429" s="75"/>
      <c r="Q44429" s="75"/>
      <c r="W44429" s="75"/>
      <c r="AD44429" s="77"/>
    </row>
    <row r="44430" spans="16:30" ht="4.5" customHeight="1" x14ac:dyDescent="0.2">
      <c r="P44430" s="75"/>
      <c r="Q44430" s="75"/>
      <c r="W44430" s="75"/>
      <c r="AD44430" s="77"/>
    </row>
    <row r="44431" spans="16:30" ht="4.5" customHeight="1" x14ac:dyDescent="0.2">
      <c r="P44431" s="75"/>
      <c r="Q44431" s="75"/>
      <c r="W44431" s="75"/>
      <c r="AD44431" s="77"/>
    </row>
    <row r="44432" spans="16:30" ht="4.5" customHeight="1" x14ac:dyDescent="0.2">
      <c r="P44432" s="75"/>
      <c r="Q44432" s="75"/>
      <c r="W44432" s="75"/>
      <c r="AD44432" s="77"/>
    </row>
    <row r="44433" spans="16:30" ht="4.5" customHeight="1" x14ac:dyDescent="0.2">
      <c r="P44433" s="75"/>
      <c r="Q44433" s="75"/>
      <c r="W44433" s="75"/>
      <c r="AD44433" s="77"/>
    </row>
    <row r="44434" spans="16:30" ht="4.5" customHeight="1" x14ac:dyDescent="0.2">
      <c r="P44434" s="75"/>
      <c r="Q44434" s="75"/>
      <c r="W44434" s="75"/>
      <c r="AD44434" s="77"/>
    </row>
    <row r="44435" spans="16:30" ht="4.5" customHeight="1" x14ac:dyDescent="0.2">
      <c r="P44435" s="75"/>
      <c r="Q44435" s="75"/>
      <c r="W44435" s="75"/>
      <c r="AD44435" s="77"/>
    </row>
    <row r="44436" spans="16:30" ht="4.5" customHeight="1" x14ac:dyDescent="0.2">
      <c r="P44436" s="75"/>
      <c r="Q44436" s="75"/>
      <c r="W44436" s="75"/>
      <c r="AD44436" s="77"/>
    </row>
    <row r="44437" spans="16:30" ht="4.5" customHeight="1" x14ac:dyDescent="0.2">
      <c r="P44437" s="75"/>
      <c r="Q44437" s="75"/>
      <c r="W44437" s="75"/>
      <c r="AD44437" s="77"/>
    </row>
    <row r="44438" spans="16:30" ht="4.5" customHeight="1" x14ac:dyDescent="0.2">
      <c r="P44438" s="75"/>
      <c r="Q44438" s="75"/>
      <c r="W44438" s="75"/>
      <c r="AD44438" s="77"/>
    </row>
    <row r="44439" spans="16:30" ht="4.5" customHeight="1" x14ac:dyDescent="0.2">
      <c r="P44439" s="75"/>
      <c r="Q44439" s="75"/>
      <c r="W44439" s="75"/>
      <c r="AD44439" s="77"/>
    </row>
    <row r="44440" spans="16:30" ht="4.5" customHeight="1" x14ac:dyDescent="0.2">
      <c r="P44440" s="75"/>
      <c r="Q44440" s="75"/>
      <c r="W44440" s="75"/>
      <c r="AD44440" s="77"/>
    </row>
    <row r="44441" spans="16:30" ht="4.5" customHeight="1" x14ac:dyDescent="0.2">
      <c r="P44441" s="75"/>
      <c r="Q44441" s="75"/>
      <c r="W44441" s="75"/>
      <c r="AD44441" s="77"/>
    </row>
    <row r="44442" spans="16:30" ht="4.5" customHeight="1" x14ac:dyDescent="0.2">
      <c r="P44442" s="75"/>
      <c r="Q44442" s="75"/>
      <c r="W44442" s="75"/>
      <c r="AD44442" s="77"/>
    </row>
    <row r="44443" spans="16:30" ht="4.5" customHeight="1" x14ac:dyDescent="0.2">
      <c r="P44443" s="75"/>
      <c r="Q44443" s="75"/>
      <c r="W44443" s="75"/>
      <c r="AD44443" s="77"/>
    </row>
    <row r="44444" spans="16:30" ht="4.5" customHeight="1" x14ac:dyDescent="0.2">
      <c r="P44444" s="75"/>
      <c r="Q44444" s="75"/>
      <c r="W44444" s="75"/>
      <c r="AD44444" s="77"/>
    </row>
    <row r="44445" spans="16:30" ht="4.5" customHeight="1" x14ac:dyDescent="0.2">
      <c r="P44445" s="75"/>
      <c r="Q44445" s="75"/>
      <c r="W44445" s="75"/>
      <c r="AD44445" s="77"/>
    </row>
    <row r="44446" spans="16:30" ht="4.5" customHeight="1" x14ac:dyDescent="0.2">
      <c r="P44446" s="75"/>
      <c r="Q44446" s="75"/>
      <c r="W44446" s="75"/>
      <c r="AD44446" s="77"/>
    </row>
    <row r="44447" spans="16:30" ht="4.5" customHeight="1" x14ac:dyDescent="0.2">
      <c r="P44447" s="75"/>
      <c r="Q44447" s="75"/>
      <c r="W44447" s="75"/>
      <c r="AD44447" s="77"/>
    </row>
    <row r="44448" spans="16:30" ht="4.5" customHeight="1" x14ac:dyDescent="0.2">
      <c r="P44448" s="75"/>
      <c r="Q44448" s="75"/>
      <c r="W44448" s="75"/>
      <c r="AD44448" s="77"/>
    </row>
    <row r="44449" spans="16:30" ht="4.5" customHeight="1" x14ac:dyDescent="0.2">
      <c r="P44449" s="75"/>
      <c r="Q44449" s="75"/>
      <c r="W44449" s="75"/>
      <c r="AD44449" s="77"/>
    </row>
    <row r="44450" spans="16:30" ht="4.5" customHeight="1" x14ac:dyDescent="0.2">
      <c r="P44450" s="75"/>
      <c r="Q44450" s="75"/>
      <c r="W44450" s="75"/>
      <c r="AD44450" s="77"/>
    </row>
    <row r="44451" spans="16:30" ht="4.5" customHeight="1" x14ac:dyDescent="0.2">
      <c r="P44451" s="75"/>
      <c r="Q44451" s="75"/>
      <c r="W44451" s="75"/>
      <c r="AD44451" s="77"/>
    </row>
    <row r="44452" spans="16:30" ht="4.5" customHeight="1" x14ac:dyDescent="0.2">
      <c r="P44452" s="75"/>
      <c r="Q44452" s="75"/>
      <c r="W44452" s="75"/>
      <c r="AD44452" s="77"/>
    </row>
    <row r="44453" spans="16:30" ht="4.5" customHeight="1" x14ac:dyDescent="0.2">
      <c r="P44453" s="75"/>
      <c r="Q44453" s="75"/>
      <c r="W44453" s="75"/>
      <c r="AD44453" s="77"/>
    </row>
    <row r="44454" spans="16:30" ht="4.5" customHeight="1" x14ac:dyDescent="0.2">
      <c r="P44454" s="75"/>
      <c r="Q44454" s="75"/>
      <c r="W44454" s="75"/>
      <c r="AD44454" s="77"/>
    </row>
    <row r="44455" spans="16:30" ht="4.5" customHeight="1" x14ac:dyDescent="0.2">
      <c r="P44455" s="75"/>
      <c r="Q44455" s="75"/>
      <c r="W44455" s="75"/>
      <c r="AD44455" s="77"/>
    </row>
    <row r="44456" spans="16:30" ht="4.5" customHeight="1" x14ac:dyDescent="0.2">
      <c r="P44456" s="75"/>
      <c r="Q44456" s="75"/>
      <c r="W44456" s="75"/>
      <c r="AD44456" s="77"/>
    </row>
    <row r="44457" spans="16:30" ht="4.5" customHeight="1" x14ac:dyDescent="0.2">
      <c r="P44457" s="75"/>
      <c r="Q44457" s="75"/>
      <c r="W44457" s="75"/>
      <c r="AD44457" s="77"/>
    </row>
    <row r="44458" spans="16:30" ht="4.5" customHeight="1" x14ac:dyDescent="0.2">
      <c r="P44458" s="75"/>
      <c r="Q44458" s="75"/>
      <c r="W44458" s="75"/>
      <c r="AD44458" s="77"/>
    </row>
    <row r="44459" spans="16:30" ht="4.5" customHeight="1" x14ac:dyDescent="0.2">
      <c r="P44459" s="75"/>
      <c r="Q44459" s="75"/>
      <c r="W44459" s="75"/>
      <c r="AD44459" s="77"/>
    </row>
    <row r="44460" spans="16:30" ht="4.5" customHeight="1" x14ac:dyDescent="0.2">
      <c r="P44460" s="75"/>
      <c r="Q44460" s="75"/>
      <c r="W44460" s="75"/>
      <c r="AD44460" s="77"/>
    </row>
    <row r="44461" spans="16:30" ht="4.5" customHeight="1" x14ac:dyDescent="0.2">
      <c r="P44461" s="75"/>
      <c r="Q44461" s="75"/>
      <c r="W44461" s="75"/>
      <c r="AD44461" s="77"/>
    </row>
    <row r="44462" spans="16:30" ht="4.5" customHeight="1" x14ac:dyDescent="0.2">
      <c r="P44462" s="75"/>
      <c r="Q44462" s="75"/>
      <c r="W44462" s="75"/>
      <c r="AD44462" s="77"/>
    </row>
    <row r="44463" spans="16:30" ht="4.5" customHeight="1" x14ac:dyDescent="0.2">
      <c r="P44463" s="75"/>
      <c r="Q44463" s="75"/>
      <c r="W44463" s="75"/>
      <c r="AD44463" s="77"/>
    </row>
    <row r="44464" spans="16:30" ht="4.5" customHeight="1" x14ac:dyDescent="0.2">
      <c r="P44464" s="75"/>
      <c r="Q44464" s="75"/>
      <c r="W44464" s="75"/>
      <c r="AD44464" s="77"/>
    </row>
    <row r="44465" spans="16:30" ht="4.5" customHeight="1" x14ac:dyDescent="0.2">
      <c r="P44465" s="75"/>
      <c r="Q44465" s="75"/>
      <c r="W44465" s="75"/>
      <c r="AD44465" s="77"/>
    </row>
    <row r="44466" spans="16:30" ht="4.5" customHeight="1" x14ac:dyDescent="0.2">
      <c r="P44466" s="75"/>
      <c r="Q44466" s="75"/>
      <c r="W44466" s="75"/>
      <c r="AD44466" s="77"/>
    </row>
    <row r="44467" spans="16:30" ht="4.5" customHeight="1" x14ac:dyDescent="0.2">
      <c r="P44467" s="75"/>
      <c r="Q44467" s="75"/>
      <c r="W44467" s="75"/>
      <c r="AD44467" s="77"/>
    </row>
    <row r="44468" spans="16:30" ht="4.5" customHeight="1" x14ac:dyDescent="0.2">
      <c r="P44468" s="75"/>
      <c r="Q44468" s="75"/>
      <c r="W44468" s="75"/>
      <c r="AD44468" s="77"/>
    </row>
    <row r="44469" spans="16:30" ht="4.5" customHeight="1" x14ac:dyDescent="0.2">
      <c r="P44469" s="75"/>
      <c r="Q44469" s="75"/>
      <c r="W44469" s="75"/>
      <c r="AD44469" s="77"/>
    </row>
    <row r="44470" spans="16:30" ht="4.5" customHeight="1" x14ac:dyDescent="0.2">
      <c r="P44470" s="75"/>
      <c r="Q44470" s="75"/>
      <c r="W44470" s="75"/>
      <c r="AD44470" s="77"/>
    </row>
    <row r="44471" spans="16:30" ht="4.5" customHeight="1" x14ac:dyDescent="0.2">
      <c r="P44471" s="75"/>
      <c r="Q44471" s="75"/>
      <c r="W44471" s="75"/>
      <c r="AD44471" s="77"/>
    </row>
    <row r="44472" spans="16:30" ht="4.5" customHeight="1" x14ac:dyDescent="0.2">
      <c r="P44472" s="75"/>
      <c r="Q44472" s="75"/>
      <c r="W44472" s="75"/>
      <c r="AD44472" s="77"/>
    </row>
    <row r="44473" spans="16:30" ht="4.5" customHeight="1" x14ac:dyDescent="0.2">
      <c r="P44473" s="75"/>
      <c r="Q44473" s="75"/>
      <c r="W44473" s="75"/>
      <c r="AD44473" s="77"/>
    </row>
    <row r="44474" spans="16:30" ht="4.5" customHeight="1" x14ac:dyDescent="0.2">
      <c r="P44474" s="75"/>
      <c r="Q44474" s="75"/>
      <c r="W44474" s="75"/>
      <c r="AD44474" s="77"/>
    </row>
    <row r="44475" spans="16:30" ht="4.5" customHeight="1" x14ac:dyDescent="0.2">
      <c r="P44475" s="75"/>
      <c r="Q44475" s="75"/>
      <c r="W44475" s="75"/>
      <c r="AD44475" s="77"/>
    </row>
    <row r="44476" spans="16:30" ht="4.5" customHeight="1" x14ac:dyDescent="0.2">
      <c r="P44476" s="75"/>
      <c r="Q44476" s="75"/>
      <c r="W44476" s="75"/>
      <c r="AD44476" s="77"/>
    </row>
    <row r="44477" spans="16:30" ht="4.5" customHeight="1" x14ac:dyDescent="0.2">
      <c r="P44477" s="75"/>
      <c r="Q44477" s="75"/>
      <c r="W44477" s="75"/>
      <c r="AD44477" s="77"/>
    </row>
    <row r="44478" spans="16:30" ht="4.5" customHeight="1" x14ac:dyDescent="0.2">
      <c r="P44478" s="75"/>
      <c r="Q44478" s="75"/>
      <c r="W44478" s="75"/>
      <c r="AD44478" s="77"/>
    </row>
    <row r="44479" spans="16:30" ht="4.5" customHeight="1" x14ac:dyDescent="0.2">
      <c r="P44479" s="75"/>
      <c r="Q44479" s="75"/>
      <c r="W44479" s="75"/>
      <c r="AD44479" s="77"/>
    </row>
    <row r="44480" spans="16:30" ht="4.5" customHeight="1" x14ac:dyDescent="0.2">
      <c r="P44480" s="75"/>
      <c r="Q44480" s="75"/>
      <c r="W44480" s="75"/>
      <c r="AD44480" s="77"/>
    </row>
    <row r="44481" spans="16:30" ht="4.5" customHeight="1" x14ac:dyDescent="0.2">
      <c r="P44481" s="75"/>
      <c r="Q44481" s="75"/>
      <c r="W44481" s="75"/>
      <c r="AD44481" s="77"/>
    </row>
    <row r="44482" spans="16:30" ht="4.5" customHeight="1" x14ac:dyDescent="0.2">
      <c r="P44482" s="75"/>
      <c r="Q44482" s="75"/>
      <c r="W44482" s="75"/>
      <c r="AD44482" s="77"/>
    </row>
    <row r="44483" spans="16:30" ht="4.5" customHeight="1" x14ac:dyDescent="0.2">
      <c r="P44483" s="75"/>
      <c r="Q44483" s="75"/>
      <c r="W44483" s="75"/>
      <c r="AD44483" s="77"/>
    </row>
    <row r="44484" spans="16:30" ht="4.5" customHeight="1" x14ac:dyDescent="0.2">
      <c r="P44484" s="75"/>
      <c r="Q44484" s="75"/>
      <c r="W44484" s="75"/>
      <c r="AD44484" s="77"/>
    </row>
    <row r="44485" spans="16:30" ht="4.5" customHeight="1" x14ac:dyDescent="0.2">
      <c r="P44485" s="75"/>
      <c r="Q44485" s="75"/>
      <c r="W44485" s="75"/>
      <c r="AD44485" s="77"/>
    </row>
    <row r="44486" spans="16:30" ht="4.5" customHeight="1" x14ac:dyDescent="0.2">
      <c r="P44486" s="75"/>
      <c r="Q44486" s="75"/>
      <c r="W44486" s="75"/>
      <c r="AD44486" s="77"/>
    </row>
    <row r="44487" spans="16:30" ht="4.5" customHeight="1" x14ac:dyDescent="0.2">
      <c r="P44487" s="75"/>
      <c r="Q44487" s="75"/>
      <c r="W44487" s="75"/>
      <c r="AD44487" s="77"/>
    </row>
    <row r="44488" spans="16:30" ht="4.5" customHeight="1" x14ac:dyDescent="0.2">
      <c r="P44488" s="75"/>
      <c r="Q44488" s="75"/>
      <c r="W44488" s="75"/>
      <c r="AD44488" s="77"/>
    </row>
    <row r="44489" spans="16:30" ht="4.5" customHeight="1" x14ac:dyDescent="0.2">
      <c r="P44489" s="75"/>
      <c r="Q44489" s="75"/>
      <c r="W44489" s="75"/>
      <c r="AD44489" s="77"/>
    </row>
    <row r="44490" spans="16:30" ht="4.5" customHeight="1" x14ac:dyDescent="0.2">
      <c r="P44490" s="75"/>
      <c r="Q44490" s="75"/>
      <c r="W44490" s="75"/>
      <c r="AD44490" s="77"/>
    </row>
    <row r="44491" spans="16:30" ht="4.5" customHeight="1" x14ac:dyDescent="0.2">
      <c r="P44491" s="75"/>
      <c r="Q44491" s="75"/>
      <c r="W44491" s="75"/>
      <c r="AD44491" s="77"/>
    </row>
    <row r="44492" spans="16:30" ht="4.5" customHeight="1" x14ac:dyDescent="0.2">
      <c r="P44492" s="75"/>
      <c r="Q44492" s="75"/>
      <c r="W44492" s="75"/>
      <c r="AD44492" s="77"/>
    </row>
    <row r="44493" spans="16:30" ht="4.5" customHeight="1" x14ac:dyDescent="0.2">
      <c r="P44493" s="75"/>
      <c r="Q44493" s="75"/>
      <c r="W44493" s="75"/>
      <c r="AD44493" s="77"/>
    </row>
    <row r="44494" spans="16:30" ht="4.5" customHeight="1" x14ac:dyDescent="0.2">
      <c r="P44494" s="75"/>
      <c r="Q44494" s="75"/>
      <c r="W44494" s="75"/>
      <c r="AD44494" s="77"/>
    </row>
    <row r="44495" spans="16:30" ht="4.5" customHeight="1" x14ac:dyDescent="0.2">
      <c r="P44495" s="75"/>
      <c r="Q44495" s="75"/>
      <c r="W44495" s="75"/>
      <c r="AD44495" s="77"/>
    </row>
    <row r="44496" spans="16:30" ht="4.5" customHeight="1" x14ac:dyDescent="0.2">
      <c r="P44496" s="75"/>
      <c r="Q44496" s="75"/>
      <c r="W44496" s="75"/>
      <c r="AD44496" s="77"/>
    </row>
    <row r="44497" spans="16:30" ht="4.5" customHeight="1" x14ac:dyDescent="0.2">
      <c r="P44497" s="75"/>
      <c r="Q44497" s="75"/>
      <c r="W44497" s="75"/>
      <c r="AD44497" s="77"/>
    </row>
    <row r="44498" spans="16:30" ht="4.5" customHeight="1" x14ac:dyDescent="0.2">
      <c r="P44498" s="75"/>
      <c r="Q44498" s="75"/>
      <c r="W44498" s="75"/>
      <c r="AD44498" s="77"/>
    </row>
    <row r="44499" spans="16:30" ht="4.5" customHeight="1" x14ac:dyDescent="0.2">
      <c r="P44499" s="75"/>
      <c r="Q44499" s="75"/>
      <c r="W44499" s="75"/>
      <c r="AD44499" s="77"/>
    </row>
    <row r="44500" spans="16:30" ht="4.5" customHeight="1" x14ac:dyDescent="0.2">
      <c r="P44500" s="75"/>
      <c r="Q44500" s="75"/>
      <c r="W44500" s="75"/>
      <c r="AD44500" s="77"/>
    </row>
    <row r="44501" spans="16:30" ht="4.5" customHeight="1" x14ac:dyDescent="0.2">
      <c r="P44501" s="75"/>
      <c r="Q44501" s="75"/>
      <c r="W44501" s="75"/>
      <c r="AD44501" s="77"/>
    </row>
    <row r="44502" spans="16:30" ht="4.5" customHeight="1" x14ac:dyDescent="0.2">
      <c r="P44502" s="75"/>
      <c r="Q44502" s="75"/>
      <c r="W44502" s="75"/>
      <c r="AD44502" s="77"/>
    </row>
    <row r="44503" spans="16:30" ht="4.5" customHeight="1" x14ac:dyDescent="0.2">
      <c r="P44503" s="75"/>
      <c r="Q44503" s="75"/>
      <c r="W44503" s="75"/>
      <c r="AD44503" s="77"/>
    </row>
    <row r="44504" spans="16:30" ht="4.5" customHeight="1" x14ac:dyDescent="0.2">
      <c r="P44504" s="75"/>
      <c r="Q44504" s="75"/>
      <c r="W44504" s="75"/>
      <c r="AD44504" s="77"/>
    </row>
    <row r="44505" spans="16:30" ht="4.5" customHeight="1" x14ac:dyDescent="0.2">
      <c r="P44505" s="75"/>
      <c r="Q44505" s="75"/>
      <c r="W44505" s="75"/>
      <c r="AD44505" s="77"/>
    </row>
    <row r="44506" spans="16:30" ht="4.5" customHeight="1" x14ac:dyDescent="0.2">
      <c r="P44506" s="75"/>
      <c r="Q44506" s="75"/>
      <c r="W44506" s="75"/>
      <c r="AD44506" s="77"/>
    </row>
    <row r="44507" spans="16:30" ht="4.5" customHeight="1" x14ac:dyDescent="0.2">
      <c r="P44507" s="75"/>
      <c r="Q44507" s="75"/>
      <c r="W44507" s="75"/>
      <c r="AD44507" s="77"/>
    </row>
    <row r="44508" spans="16:30" ht="4.5" customHeight="1" x14ac:dyDescent="0.2">
      <c r="P44508" s="75"/>
      <c r="Q44508" s="75"/>
      <c r="W44508" s="75"/>
      <c r="AD44508" s="77"/>
    </row>
    <row r="44509" spans="16:30" ht="4.5" customHeight="1" x14ac:dyDescent="0.2">
      <c r="P44509" s="75"/>
      <c r="Q44509" s="75"/>
      <c r="W44509" s="75"/>
      <c r="AD44509" s="77"/>
    </row>
    <row r="44510" spans="16:30" ht="4.5" customHeight="1" x14ac:dyDescent="0.2">
      <c r="P44510" s="75"/>
      <c r="Q44510" s="75"/>
      <c r="W44510" s="75"/>
      <c r="AD44510" s="77"/>
    </row>
    <row r="44511" spans="16:30" ht="4.5" customHeight="1" x14ac:dyDescent="0.2">
      <c r="P44511" s="75"/>
      <c r="Q44511" s="75"/>
      <c r="W44511" s="75"/>
      <c r="AD44511" s="77"/>
    </row>
    <row r="44512" spans="16:30" ht="4.5" customHeight="1" x14ac:dyDescent="0.2">
      <c r="P44512" s="75"/>
      <c r="Q44512" s="75"/>
      <c r="W44512" s="75"/>
      <c r="AD44512" s="77"/>
    </row>
    <row r="44513" spans="16:30" ht="4.5" customHeight="1" x14ac:dyDescent="0.2">
      <c r="P44513" s="75"/>
      <c r="Q44513" s="75"/>
      <c r="W44513" s="75"/>
      <c r="AD44513" s="77"/>
    </row>
    <row r="44514" spans="16:30" ht="4.5" customHeight="1" x14ac:dyDescent="0.2">
      <c r="P44514" s="75"/>
      <c r="Q44514" s="75"/>
      <c r="W44514" s="75"/>
      <c r="AD44514" s="77"/>
    </row>
    <row r="44515" spans="16:30" ht="4.5" customHeight="1" x14ac:dyDescent="0.2">
      <c r="P44515" s="75"/>
      <c r="Q44515" s="75"/>
      <c r="W44515" s="75"/>
      <c r="AD44515" s="77"/>
    </row>
    <row r="44516" spans="16:30" ht="4.5" customHeight="1" x14ac:dyDescent="0.2">
      <c r="P44516" s="75"/>
      <c r="Q44516" s="75"/>
      <c r="W44516" s="75"/>
      <c r="AD44516" s="77"/>
    </row>
    <row r="44517" spans="16:30" ht="4.5" customHeight="1" x14ac:dyDescent="0.2">
      <c r="P44517" s="75"/>
      <c r="Q44517" s="75"/>
      <c r="W44517" s="75"/>
      <c r="AD44517" s="77"/>
    </row>
    <row r="44518" spans="16:30" ht="4.5" customHeight="1" x14ac:dyDescent="0.2">
      <c r="P44518" s="75"/>
      <c r="Q44518" s="75"/>
      <c r="W44518" s="75"/>
      <c r="AD44518" s="77"/>
    </row>
    <row r="44519" spans="16:30" ht="4.5" customHeight="1" x14ac:dyDescent="0.2">
      <c r="P44519" s="75"/>
      <c r="Q44519" s="75"/>
      <c r="W44519" s="75"/>
      <c r="AD44519" s="77"/>
    </row>
    <row r="44520" spans="16:30" ht="4.5" customHeight="1" x14ac:dyDescent="0.2">
      <c r="P44520" s="75"/>
      <c r="Q44520" s="75"/>
      <c r="W44520" s="75"/>
      <c r="AD44520" s="77"/>
    </row>
    <row r="44521" spans="16:30" ht="4.5" customHeight="1" x14ac:dyDescent="0.2">
      <c r="P44521" s="75"/>
      <c r="Q44521" s="75"/>
      <c r="W44521" s="75"/>
      <c r="AD44521" s="77"/>
    </row>
    <row r="44522" spans="16:30" ht="4.5" customHeight="1" x14ac:dyDescent="0.2">
      <c r="P44522" s="75"/>
      <c r="Q44522" s="75"/>
      <c r="W44522" s="75"/>
      <c r="AD44522" s="77"/>
    </row>
    <row r="44523" spans="16:30" ht="4.5" customHeight="1" x14ac:dyDescent="0.2">
      <c r="P44523" s="75"/>
      <c r="Q44523" s="75"/>
      <c r="W44523" s="75"/>
      <c r="AD44523" s="77"/>
    </row>
    <row r="44524" spans="16:30" ht="4.5" customHeight="1" x14ac:dyDescent="0.2">
      <c r="P44524" s="75"/>
      <c r="Q44524" s="75"/>
      <c r="W44524" s="75"/>
      <c r="AD44524" s="77"/>
    </row>
    <row r="44525" spans="16:30" ht="4.5" customHeight="1" x14ac:dyDescent="0.2">
      <c r="P44525" s="75"/>
      <c r="Q44525" s="75"/>
      <c r="W44525" s="75"/>
      <c r="AD44525" s="77"/>
    </row>
    <row r="44526" spans="16:30" ht="4.5" customHeight="1" x14ac:dyDescent="0.2">
      <c r="P44526" s="75"/>
      <c r="Q44526" s="75"/>
      <c r="W44526" s="75"/>
      <c r="AD44526" s="77"/>
    </row>
    <row r="44527" spans="16:30" ht="4.5" customHeight="1" x14ac:dyDescent="0.2">
      <c r="P44527" s="75"/>
      <c r="Q44527" s="75"/>
      <c r="W44527" s="75"/>
      <c r="AD44527" s="77"/>
    </row>
    <row r="44528" spans="16:30" ht="4.5" customHeight="1" x14ac:dyDescent="0.2">
      <c r="P44528" s="75"/>
      <c r="Q44528" s="75"/>
      <c r="W44528" s="75"/>
      <c r="AD44528" s="77"/>
    </row>
    <row r="44529" spans="16:30" ht="4.5" customHeight="1" x14ac:dyDescent="0.2">
      <c r="P44529" s="75"/>
      <c r="Q44529" s="75"/>
      <c r="W44529" s="75"/>
      <c r="AD44529" s="77"/>
    </row>
    <row r="44530" spans="16:30" ht="4.5" customHeight="1" x14ac:dyDescent="0.2">
      <c r="P44530" s="75"/>
      <c r="Q44530" s="75"/>
      <c r="W44530" s="75"/>
      <c r="AD44530" s="77"/>
    </row>
    <row r="44531" spans="16:30" ht="4.5" customHeight="1" x14ac:dyDescent="0.2">
      <c r="P44531" s="75"/>
      <c r="Q44531" s="75"/>
      <c r="W44531" s="75"/>
      <c r="AD44531" s="77"/>
    </row>
    <row r="44532" spans="16:30" ht="4.5" customHeight="1" x14ac:dyDescent="0.2">
      <c r="P44532" s="75"/>
      <c r="Q44532" s="75"/>
      <c r="W44532" s="75"/>
      <c r="AD44532" s="77"/>
    </row>
    <row r="44533" spans="16:30" ht="4.5" customHeight="1" x14ac:dyDescent="0.2">
      <c r="P44533" s="75"/>
      <c r="Q44533" s="75"/>
      <c r="W44533" s="75"/>
      <c r="AD44533" s="77"/>
    </row>
    <row r="44534" spans="16:30" ht="4.5" customHeight="1" x14ac:dyDescent="0.2">
      <c r="P44534" s="75"/>
      <c r="Q44534" s="75"/>
      <c r="W44534" s="75"/>
      <c r="AD44534" s="77"/>
    </row>
    <row r="44535" spans="16:30" ht="4.5" customHeight="1" x14ac:dyDescent="0.2">
      <c r="P44535" s="75"/>
      <c r="Q44535" s="75"/>
      <c r="W44535" s="75"/>
      <c r="AD44535" s="77"/>
    </row>
    <row r="44536" spans="16:30" ht="4.5" customHeight="1" x14ac:dyDescent="0.2">
      <c r="P44536" s="75"/>
      <c r="Q44536" s="75"/>
      <c r="W44536" s="75"/>
      <c r="AD44536" s="77"/>
    </row>
    <row r="44537" spans="16:30" ht="4.5" customHeight="1" x14ac:dyDescent="0.2">
      <c r="P44537" s="75"/>
      <c r="Q44537" s="75"/>
      <c r="W44537" s="75"/>
      <c r="AD44537" s="77"/>
    </row>
    <row r="44538" spans="16:30" ht="4.5" customHeight="1" x14ac:dyDescent="0.2">
      <c r="P44538" s="75"/>
      <c r="Q44538" s="75"/>
      <c r="W44538" s="75"/>
      <c r="AD44538" s="77"/>
    </row>
    <row r="44539" spans="16:30" ht="4.5" customHeight="1" x14ac:dyDescent="0.2">
      <c r="P44539" s="75"/>
      <c r="Q44539" s="75"/>
      <c r="W44539" s="75"/>
      <c r="AD44539" s="77"/>
    </row>
    <row r="44540" spans="16:30" ht="4.5" customHeight="1" x14ac:dyDescent="0.2">
      <c r="P44540" s="75"/>
      <c r="Q44540" s="75"/>
      <c r="W44540" s="75"/>
      <c r="AD44540" s="77"/>
    </row>
    <row r="44541" spans="16:30" ht="4.5" customHeight="1" x14ac:dyDescent="0.2">
      <c r="P44541" s="75"/>
      <c r="Q44541" s="75"/>
      <c r="W44541" s="75"/>
      <c r="AD44541" s="77"/>
    </row>
    <row r="44542" spans="16:30" ht="4.5" customHeight="1" x14ac:dyDescent="0.2">
      <c r="P44542" s="75"/>
      <c r="Q44542" s="75"/>
      <c r="W44542" s="75"/>
      <c r="AD44542" s="77"/>
    </row>
    <row r="44543" spans="16:30" ht="4.5" customHeight="1" x14ac:dyDescent="0.2">
      <c r="P44543" s="75"/>
      <c r="Q44543" s="75"/>
      <c r="W44543" s="75"/>
      <c r="AD44543" s="77"/>
    </row>
    <row r="44544" spans="16:30" ht="4.5" customHeight="1" x14ac:dyDescent="0.2">
      <c r="P44544" s="75"/>
      <c r="Q44544" s="75"/>
      <c r="W44544" s="75"/>
      <c r="AD44544" s="77"/>
    </row>
    <row r="44545" spans="16:30" ht="4.5" customHeight="1" x14ac:dyDescent="0.2">
      <c r="P44545" s="75"/>
      <c r="Q44545" s="75"/>
      <c r="W44545" s="75"/>
      <c r="AD44545" s="77"/>
    </row>
    <row r="44546" spans="16:30" ht="4.5" customHeight="1" x14ac:dyDescent="0.2">
      <c r="P44546" s="75"/>
      <c r="Q44546" s="75"/>
      <c r="W44546" s="75"/>
      <c r="AD44546" s="77"/>
    </row>
    <row r="44547" spans="16:30" ht="4.5" customHeight="1" x14ac:dyDescent="0.2">
      <c r="P44547" s="75"/>
      <c r="Q44547" s="75"/>
      <c r="W44547" s="75"/>
      <c r="AD44547" s="77"/>
    </row>
    <row r="44548" spans="16:30" ht="4.5" customHeight="1" x14ac:dyDescent="0.2">
      <c r="P44548" s="75"/>
      <c r="Q44548" s="75"/>
      <c r="W44548" s="75"/>
      <c r="AD44548" s="77"/>
    </row>
    <row r="44549" spans="16:30" ht="4.5" customHeight="1" x14ac:dyDescent="0.2">
      <c r="P44549" s="75"/>
      <c r="Q44549" s="75"/>
      <c r="W44549" s="75"/>
      <c r="AD44549" s="77"/>
    </row>
    <row r="44550" spans="16:30" ht="4.5" customHeight="1" x14ac:dyDescent="0.2">
      <c r="P44550" s="75"/>
      <c r="Q44550" s="75"/>
      <c r="W44550" s="75"/>
      <c r="AD44550" s="77"/>
    </row>
    <row r="44551" spans="16:30" ht="4.5" customHeight="1" x14ac:dyDescent="0.2">
      <c r="P44551" s="75"/>
      <c r="Q44551" s="75"/>
      <c r="W44551" s="75"/>
      <c r="AD44551" s="77"/>
    </row>
    <row r="44552" spans="16:30" ht="4.5" customHeight="1" x14ac:dyDescent="0.2">
      <c r="P44552" s="75"/>
      <c r="Q44552" s="75"/>
      <c r="W44552" s="75"/>
      <c r="AD44552" s="77"/>
    </row>
    <row r="44553" spans="16:30" ht="4.5" customHeight="1" x14ac:dyDescent="0.2">
      <c r="P44553" s="75"/>
      <c r="Q44553" s="75"/>
      <c r="W44553" s="75"/>
      <c r="AD44553" s="77"/>
    </row>
    <row r="44554" spans="16:30" ht="4.5" customHeight="1" x14ac:dyDescent="0.2">
      <c r="P44554" s="75"/>
      <c r="Q44554" s="75"/>
      <c r="W44554" s="75"/>
      <c r="AD44554" s="77"/>
    </row>
    <row r="44555" spans="16:30" ht="4.5" customHeight="1" x14ac:dyDescent="0.2">
      <c r="P44555" s="75"/>
      <c r="Q44555" s="75"/>
      <c r="W44555" s="75"/>
      <c r="AD44555" s="77"/>
    </row>
    <row r="44556" spans="16:30" ht="4.5" customHeight="1" x14ac:dyDescent="0.2">
      <c r="P44556" s="75"/>
      <c r="Q44556" s="75"/>
      <c r="W44556" s="75"/>
      <c r="AD44556" s="77"/>
    </row>
    <row r="44557" spans="16:30" ht="4.5" customHeight="1" x14ac:dyDescent="0.2">
      <c r="P44557" s="75"/>
      <c r="Q44557" s="75"/>
      <c r="W44557" s="75"/>
      <c r="AD44557" s="77"/>
    </row>
    <row r="44558" spans="16:30" ht="4.5" customHeight="1" x14ac:dyDescent="0.2">
      <c r="P44558" s="75"/>
      <c r="Q44558" s="75"/>
      <c r="W44558" s="75"/>
      <c r="AD44558" s="77"/>
    </row>
    <row r="44559" spans="16:30" ht="4.5" customHeight="1" x14ac:dyDescent="0.2">
      <c r="P44559" s="75"/>
      <c r="Q44559" s="75"/>
      <c r="W44559" s="75"/>
      <c r="AD44559" s="77"/>
    </row>
    <row r="44560" spans="16:30" ht="4.5" customHeight="1" x14ac:dyDescent="0.2">
      <c r="P44560" s="75"/>
      <c r="Q44560" s="75"/>
      <c r="W44560" s="75"/>
      <c r="AD44560" s="77"/>
    </row>
    <row r="44561" spans="16:30" ht="4.5" customHeight="1" x14ac:dyDescent="0.2">
      <c r="P44561" s="75"/>
      <c r="Q44561" s="75"/>
      <c r="W44561" s="75"/>
      <c r="AD44561" s="77"/>
    </row>
    <row r="44562" spans="16:30" ht="4.5" customHeight="1" x14ac:dyDescent="0.2">
      <c r="P44562" s="75"/>
      <c r="Q44562" s="75"/>
      <c r="W44562" s="75"/>
      <c r="AD44562" s="77"/>
    </row>
    <row r="44563" spans="16:30" ht="4.5" customHeight="1" x14ac:dyDescent="0.2">
      <c r="P44563" s="75"/>
      <c r="Q44563" s="75"/>
      <c r="W44563" s="75"/>
      <c r="AD44563" s="77"/>
    </row>
    <row r="44564" spans="16:30" ht="4.5" customHeight="1" x14ac:dyDescent="0.2">
      <c r="P44564" s="75"/>
      <c r="Q44564" s="75"/>
      <c r="W44564" s="75"/>
      <c r="AD44564" s="77"/>
    </row>
    <row r="44565" spans="16:30" ht="4.5" customHeight="1" x14ac:dyDescent="0.2">
      <c r="P44565" s="75"/>
      <c r="Q44565" s="75"/>
      <c r="W44565" s="75"/>
      <c r="AD44565" s="77"/>
    </row>
    <row r="44566" spans="16:30" ht="4.5" customHeight="1" x14ac:dyDescent="0.2">
      <c r="P44566" s="75"/>
      <c r="Q44566" s="75"/>
      <c r="W44566" s="75"/>
      <c r="AD44566" s="77"/>
    </row>
    <row r="44567" spans="16:30" ht="4.5" customHeight="1" x14ac:dyDescent="0.2">
      <c r="P44567" s="75"/>
      <c r="Q44567" s="75"/>
      <c r="W44567" s="75"/>
      <c r="AD44567" s="77"/>
    </row>
    <row r="44568" spans="16:30" ht="4.5" customHeight="1" x14ac:dyDescent="0.2">
      <c r="P44568" s="75"/>
      <c r="Q44568" s="75"/>
      <c r="W44568" s="75"/>
      <c r="AD44568" s="77"/>
    </row>
    <row r="44569" spans="16:30" ht="4.5" customHeight="1" x14ac:dyDescent="0.2">
      <c r="P44569" s="75"/>
      <c r="Q44569" s="75"/>
      <c r="W44569" s="75"/>
      <c r="AD44569" s="77"/>
    </row>
    <row r="44570" spans="16:30" ht="4.5" customHeight="1" x14ac:dyDescent="0.2">
      <c r="P44570" s="75"/>
      <c r="Q44570" s="75"/>
      <c r="W44570" s="75"/>
      <c r="AD44570" s="77"/>
    </row>
    <row r="44571" spans="16:30" ht="4.5" customHeight="1" x14ac:dyDescent="0.2">
      <c r="P44571" s="75"/>
      <c r="Q44571" s="75"/>
      <c r="W44571" s="75"/>
      <c r="AD44571" s="77"/>
    </row>
    <row r="44572" spans="16:30" ht="4.5" customHeight="1" x14ac:dyDescent="0.2">
      <c r="P44572" s="75"/>
      <c r="Q44572" s="75"/>
      <c r="W44572" s="75"/>
      <c r="AD44572" s="77"/>
    </row>
    <row r="44573" spans="16:30" ht="4.5" customHeight="1" x14ac:dyDescent="0.2">
      <c r="P44573" s="75"/>
      <c r="Q44573" s="75"/>
      <c r="W44573" s="75"/>
      <c r="AD44573" s="77"/>
    </row>
    <row r="44574" spans="16:30" ht="4.5" customHeight="1" x14ac:dyDescent="0.2">
      <c r="P44574" s="75"/>
      <c r="Q44574" s="75"/>
      <c r="W44574" s="75"/>
      <c r="AD44574" s="77"/>
    </row>
    <row r="44575" spans="16:30" ht="4.5" customHeight="1" x14ac:dyDescent="0.2">
      <c r="P44575" s="75"/>
      <c r="Q44575" s="75"/>
      <c r="W44575" s="75"/>
      <c r="AD44575" s="77"/>
    </row>
    <row r="44576" spans="16:30" ht="4.5" customHeight="1" x14ac:dyDescent="0.2">
      <c r="P44576" s="75"/>
      <c r="Q44576" s="75"/>
      <c r="W44576" s="75"/>
      <c r="AD44576" s="77"/>
    </row>
    <row r="44577" spans="16:30" ht="4.5" customHeight="1" x14ac:dyDescent="0.2">
      <c r="P44577" s="75"/>
      <c r="Q44577" s="75"/>
      <c r="W44577" s="75"/>
      <c r="AD44577" s="77"/>
    </row>
    <row r="44578" spans="16:30" ht="4.5" customHeight="1" x14ac:dyDescent="0.2">
      <c r="P44578" s="75"/>
      <c r="Q44578" s="75"/>
      <c r="W44578" s="75"/>
      <c r="AD44578" s="77"/>
    </row>
    <row r="44579" spans="16:30" ht="4.5" customHeight="1" x14ac:dyDescent="0.2">
      <c r="P44579" s="75"/>
      <c r="Q44579" s="75"/>
      <c r="W44579" s="75"/>
      <c r="AD44579" s="77"/>
    </row>
    <row r="44580" spans="16:30" ht="4.5" customHeight="1" x14ac:dyDescent="0.2">
      <c r="P44580" s="75"/>
      <c r="Q44580" s="75"/>
      <c r="W44580" s="75"/>
      <c r="AD44580" s="77"/>
    </row>
    <row r="44581" spans="16:30" ht="4.5" customHeight="1" x14ac:dyDescent="0.2">
      <c r="P44581" s="75"/>
      <c r="Q44581" s="75"/>
      <c r="W44581" s="75"/>
      <c r="AD44581" s="77"/>
    </row>
    <row r="44582" spans="16:30" ht="4.5" customHeight="1" x14ac:dyDescent="0.2">
      <c r="P44582" s="75"/>
      <c r="Q44582" s="75"/>
      <c r="W44582" s="75"/>
      <c r="AD44582" s="77"/>
    </row>
    <row r="44583" spans="16:30" ht="4.5" customHeight="1" x14ac:dyDescent="0.2">
      <c r="P44583" s="75"/>
      <c r="Q44583" s="75"/>
      <c r="W44583" s="75"/>
      <c r="AD44583" s="77"/>
    </row>
    <row r="44584" spans="16:30" ht="4.5" customHeight="1" x14ac:dyDescent="0.2">
      <c r="P44584" s="75"/>
      <c r="Q44584" s="75"/>
      <c r="W44584" s="75"/>
      <c r="AD44584" s="77"/>
    </row>
    <row r="44585" spans="16:30" ht="4.5" customHeight="1" x14ac:dyDescent="0.2">
      <c r="P44585" s="75"/>
      <c r="Q44585" s="75"/>
      <c r="W44585" s="75"/>
      <c r="AD44585" s="77"/>
    </row>
    <row r="44586" spans="16:30" ht="4.5" customHeight="1" x14ac:dyDescent="0.2">
      <c r="P44586" s="75"/>
      <c r="Q44586" s="75"/>
      <c r="W44586" s="75"/>
      <c r="AD44586" s="77"/>
    </row>
    <row r="44587" spans="16:30" ht="4.5" customHeight="1" x14ac:dyDescent="0.2">
      <c r="P44587" s="75"/>
      <c r="Q44587" s="75"/>
      <c r="W44587" s="75"/>
      <c r="AD44587" s="77"/>
    </row>
    <row r="44588" spans="16:30" ht="4.5" customHeight="1" x14ac:dyDescent="0.2">
      <c r="P44588" s="75"/>
      <c r="Q44588" s="75"/>
      <c r="W44588" s="75"/>
      <c r="AD44588" s="77"/>
    </row>
    <row r="44589" spans="16:30" ht="4.5" customHeight="1" x14ac:dyDescent="0.2">
      <c r="P44589" s="75"/>
      <c r="Q44589" s="75"/>
      <c r="W44589" s="75"/>
      <c r="AD44589" s="77"/>
    </row>
    <row r="44590" spans="16:30" ht="4.5" customHeight="1" x14ac:dyDescent="0.2">
      <c r="P44590" s="75"/>
      <c r="Q44590" s="75"/>
      <c r="W44590" s="75"/>
      <c r="AD44590" s="77"/>
    </row>
    <row r="44591" spans="16:30" ht="4.5" customHeight="1" x14ac:dyDescent="0.2">
      <c r="P44591" s="75"/>
      <c r="Q44591" s="75"/>
      <c r="W44591" s="75"/>
      <c r="AD44591" s="77"/>
    </row>
    <row r="44592" spans="16:30" ht="4.5" customHeight="1" x14ac:dyDescent="0.2">
      <c r="P44592" s="75"/>
      <c r="Q44592" s="75"/>
      <c r="W44592" s="75"/>
      <c r="AD44592" s="77"/>
    </row>
    <row r="44593" spans="16:30" ht="4.5" customHeight="1" x14ac:dyDescent="0.2">
      <c r="P44593" s="75"/>
      <c r="Q44593" s="75"/>
      <c r="W44593" s="75"/>
      <c r="AD44593" s="77"/>
    </row>
    <row r="44594" spans="16:30" ht="4.5" customHeight="1" x14ac:dyDescent="0.2">
      <c r="P44594" s="75"/>
      <c r="Q44594" s="75"/>
      <c r="W44594" s="75"/>
      <c r="AD44594" s="77"/>
    </row>
    <row r="44595" spans="16:30" ht="4.5" customHeight="1" x14ac:dyDescent="0.2">
      <c r="P44595" s="75"/>
      <c r="Q44595" s="75"/>
      <c r="W44595" s="75"/>
      <c r="AD44595" s="77"/>
    </row>
    <row r="44596" spans="16:30" ht="4.5" customHeight="1" x14ac:dyDescent="0.2">
      <c r="P44596" s="75"/>
      <c r="Q44596" s="75"/>
      <c r="W44596" s="75"/>
      <c r="AD44596" s="77"/>
    </row>
    <row r="44597" spans="16:30" ht="4.5" customHeight="1" x14ac:dyDescent="0.2">
      <c r="P44597" s="75"/>
      <c r="Q44597" s="75"/>
      <c r="W44597" s="75"/>
      <c r="AD44597" s="77"/>
    </row>
    <row r="44598" spans="16:30" ht="4.5" customHeight="1" x14ac:dyDescent="0.2">
      <c r="P44598" s="75"/>
      <c r="Q44598" s="75"/>
      <c r="W44598" s="75"/>
      <c r="AD44598" s="77"/>
    </row>
    <row r="44599" spans="16:30" ht="4.5" customHeight="1" x14ac:dyDescent="0.2">
      <c r="P44599" s="75"/>
      <c r="Q44599" s="75"/>
      <c r="W44599" s="75"/>
      <c r="AD44599" s="77"/>
    </row>
    <row r="44600" spans="16:30" ht="4.5" customHeight="1" x14ac:dyDescent="0.2">
      <c r="P44600" s="75"/>
      <c r="Q44600" s="75"/>
      <c r="W44600" s="75"/>
      <c r="AD44600" s="77"/>
    </row>
    <row r="44601" spans="16:30" ht="4.5" customHeight="1" x14ac:dyDescent="0.2">
      <c r="P44601" s="75"/>
      <c r="Q44601" s="75"/>
      <c r="W44601" s="75"/>
      <c r="AD44601" s="77"/>
    </row>
    <row r="44602" spans="16:30" ht="4.5" customHeight="1" x14ac:dyDescent="0.2">
      <c r="P44602" s="75"/>
      <c r="Q44602" s="75"/>
      <c r="W44602" s="75"/>
      <c r="AD44602" s="77"/>
    </row>
    <row r="44603" spans="16:30" ht="4.5" customHeight="1" x14ac:dyDescent="0.2">
      <c r="P44603" s="75"/>
      <c r="Q44603" s="75"/>
      <c r="W44603" s="75"/>
      <c r="AD44603" s="77"/>
    </row>
    <row r="44604" spans="16:30" ht="4.5" customHeight="1" x14ac:dyDescent="0.2">
      <c r="P44604" s="75"/>
      <c r="Q44604" s="75"/>
      <c r="W44604" s="75"/>
      <c r="AD44604" s="77"/>
    </row>
    <row r="44605" spans="16:30" ht="4.5" customHeight="1" x14ac:dyDescent="0.2">
      <c r="P44605" s="75"/>
      <c r="Q44605" s="75"/>
      <c r="W44605" s="75"/>
      <c r="AD44605" s="77"/>
    </row>
    <row r="44606" spans="16:30" ht="4.5" customHeight="1" x14ac:dyDescent="0.2">
      <c r="P44606" s="75"/>
      <c r="Q44606" s="75"/>
      <c r="W44606" s="75"/>
      <c r="AD44606" s="77"/>
    </row>
    <row r="44607" spans="16:30" ht="4.5" customHeight="1" x14ac:dyDescent="0.2">
      <c r="P44607" s="75"/>
      <c r="Q44607" s="75"/>
      <c r="W44607" s="75"/>
      <c r="AD44607" s="77"/>
    </row>
    <row r="44608" spans="16:30" ht="4.5" customHeight="1" x14ac:dyDescent="0.2">
      <c r="P44608" s="75"/>
      <c r="Q44608" s="75"/>
      <c r="W44608" s="75"/>
      <c r="AD44608" s="77"/>
    </row>
    <row r="44609" spans="16:30" ht="4.5" customHeight="1" x14ac:dyDescent="0.2">
      <c r="P44609" s="75"/>
      <c r="Q44609" s="75"/>
      <c r="W44609" s="75"/>
      <c r="AD44609" s="77"/>
    </row>
    <row r="44610" spans="16:30" ht="4.5" customHeight="1" x14ac:dyDescent="0.2">
      <c r="P44610" s="75"/>
      <c r="Q44610" s="75"/>
      <c r="W44610" s="75"/>
      <c r="AD44610" s="77"/>
    </row>
    <row r="44611" spans="16:30" ht="4.5" customHeight="1" x14ac:dyDescent="0.2">
      <c r="P44611" s="75"/>
      <c r="Q44611" s="75"/>
      <c r="W44611" s="75"/>
      <c r="AD44611" s="77"/>
    </row>
    <row r="44612" spans="16:30" ht="4.5" customHeight="1" x14ac:dyDescent="0.2">
      <c r="P44612" s="75"/>
      <c r="Q44612" s="75"/>
      <c r="W44612" s="75"/>
      <c r="AD44612" s="77"/>
    </row>
    <row r="44613" spans="16:30" ht="4.5" customHeight="1" x14ac:dyDescent="0.2">
      <c r="P44613" s="75"/>
      <c r="Q44613" s="75"/>
      <c r="W44613" s="75"/>
      <c r="AD44613" s="77"/>
    </row>
    <row r="44614" spans="16:30" ht="4.5" customHeight="1" x14ac:dyDescent="0.2">
      <c r="P44614" s="75"/>
      <c r="Q44614" s="75"/>
      <c r="W44614" s="75"/>
      <c r="AD44614" s="77"/>
    </row>
    <row r="44615" spans="16:30" ht="4.5" customHeight="1" x14ac:dyDescent="0.2">
      <c r="P44615" s="75"/>
      <c r="Q44615" s="75"/>
      <c r="W44615" s="75"/>
      <c r="AD44615" s="77"/>
    </row>
    <row r="44616" spans="16:30" ht="4.5" customHeight="1" x14ac:dyDescent="0.2">
      <c r="P44616" s="75"/>
      <c r="Q44616" s="75"/>
      <c r="W44616" s="75"/>
      <c r="AD44616" s="77"/>
    </row>
    <row r="44617" spans="16:30" ht="4.5" customHeight="1" x14ac:dyDescent="0.2">
      <c r="P44617" s="75"/>
      <c r="Q44617" s="75"/>
      <c r="W44617" s="75"/>
      <c r="AD44617" s="77"/>
    </row>
    <row r="44618" spans="16:30" ht="4.5" customHeight="1" x14ac:dyDescent="0.2">
      <c r="P44618" s="75"/>
      <c r="Q44618" s="75"/>
      <c r="W44618" s="75"/>
      <c r="AD44618" s="77"/>
    </row>
    <row r="44619" spans="16:30" ht="4.5" customHeight="1" x14ac:dyDescent="0.2">
      <c r="P44619" s="75"/>
      <c r="Q44619" s="75"/>
      <c r="W44619" s="75"/>
      <c r="AD44619" s="77"/>
    </row>
    <row r="44620" spans="16:30" ht="4.5" customHeight="1" x14ac:dyDescent="0.2">
      <c r="P44620" s="75"/>
      <c r="Q44620" s="75"/>
      <c r="W44620" s="75"/>
      <c r="AD44620" s="77"/>
    </row>
    <row r="44621" spans="16:30" ht="4.5" customHeight="1" x14ac:dyDescent="0.2">
      <c r="P44621" s="75"/>
      <c r="Q44621" s="75"/>
      <c r="W44621" s="75"/>
      <c r="AD44621" s="77"/>
    </row>
    <row r="44622" spans="16:30" ht="4.5" customHeight="1" x14ac:dyDescent="0.2">
      <c r="P44622" s="75"/>
      <c r="Q44622" s="75"/>
      <c r="W44622" s="75"/>
      <c r="AD44622" s="77"/>
    </row>
    <row r="44623" spans="16:30" ht="4.5" customHeight="1" x14ac:dyDescent="0.2">
      <c r="P44623" s="75"/>
      <c r="Q44623" s="75"/>
      <c r="W44623" s="75"/>
      <c r="AD44623" s="77"/>
    </row>
    <row r="44624" spans="16:30" ht="4.5" customHeight="1" x14ac:dyDescent="0.2">
      <c r="P44624" s="75"/>
      <c r="Q44624" s="75"/>
      <c r="W44624" s="75"/>
      <c r="AD44624" s="77"/>
    </row>
    <row r="44625" spans="16:30" ht="4.5" customHeight="1" x14ac:dyDescent="0.2">
      <c r="P44625" s="75"/>
      <c r="Q44625" s="75"/>
      <c r="W44625" s="75"/>
      <c r="AD44625" s="77"/>
    </row>
    <row r="44626" spans="16:30" ht="4.5" customHeight="1" x14ac:dyDescent="0.2">
      <c r="P44626" s="75"/>
      <c r="Q44626" s="75"/>
      <c r="W44626" s="75"/>
      <c r="AD44626" s="77"/>
    </row>
    <row r="44627" spans="16:30" ht="4.5" customHeight="1" x14ac:dyDescent="0.2">
      <c r="P44627" s="75"/>
      <c r="Q44627" s="75"/>
      <c r="W44627" s="75"/>
      <c r="AD44627" s="77"/>
    </row>
    <row r="44628" spans="16:30" ht="4.5" customHeight="1" x14ac:dyDescent="0.2">
      <c r="P44628" s="75"/>
      <c r="Q44628" s="75"/>
      <c r="W44628" s="75"/>
      <c r="AD44628" s="77"/>
    </row>
    <row r="44629" spans="16:30" ht="4.5" customHeight="1" x14ac:dyDescent="0.2">
      <c r="P44629" s="75"/>
      <c r="Q44629" s="75"/>
      <c r="W44629" s="75"/>
      <c r="AD44629" s="77"/>
    </row>
    <row r="44630" spans="16:30" ht="4.5" customHeight="1" x14ac:dyDescent="0.2">
      <c r="P44630" s="75"/>
      <c r="Q44630" s="75"/>
      <c r="W44630" s="75"/>
      <c r="AD44630" s="77"/>
    </row>
    <row r="44631" spans="16:30" ht="4.5" customHeight="1" x14ac:dyDescent="0.2">
      <c r="P44631" s="75"/>
      <c r="Q44631" s="75"/>
      <c r="W44631" s="75"/>
      <c r="AD44631" s="77"/>
    </row>
    <row r="44632" spans="16:30" ht="4.5" customHeight="1" x14ac:dyDescent="0.2">
      <c r="P44632" s="75"/>
      <c r="Q44632" s="75"/>
      <c r="W44632" s="75"/>
      <c r="AD44632" s="77"/>
    </row>
    <row r="44633" spans="16:30" ht="4.5" customHeight="1" x14ac:dyDescent="0.2">
      <c r="P44633" s="75"/>
      <c r="Q44633" s="75"/>
      <c r="W44633" s="75"/>
      <c r="AD44633" s="77"/>
    </row>
    <row r="44634" spans="16:30" ht="4.5" customHeight="1" x14ac:dyDescent="0.2">
      <c r="P44634" s="75"/>
      <c r="Q44634" s="75"/>
      <c r="W44634" s="75"/>
      <c r="AD44634" s="77"/>
    </row>
    <row r="44635" spans="16:30" ht="4.5" customHeight="1" x14ac:dyDescent="0.2">
      <c r="P44635" s="75"/>
      <c r="Q44635" s="75"/>
      <c r="W44635" s="75"/>
      <c r="AD44635" s="77"/>
    </row>
    <row r="44636" spans="16:30" ht="4.5" customHeight="1" x14ac:dyDescent="0.2">
      <c r="P44636" s="75"/>
      <c r="Q44636" s="75"/>
      <c r="W44636" s="75"/>
      <c r="AD44636" s="77"/>
    </row>
    <row r="44637" spans="16:30" ht="4.5" customHeight="1" x14ac:dyDescent="0.2">
      <c r="P44637" s="75"/>
      <c r="Q44637" s="75"/>
      <c r="W44637" s="75"/>
      <c r="AD44637" s="77"/>
    </row>
    <row r="44638" spans="16:30" ht="4.5" customHeight="1" x14ac:dyDescent="0.2">
      <c r="P44638" s="75"/>
      <c r="Q44638" s="75"/>
      <c r="W44638" s="75"/>
      <c r="AD44638" s="77"/>
    </row>
    <row r="44639" spans="16:30" ht="4.5" customHeight="1" x14ac:dyDescent="0.2">
      <c r="P44639" s="75"/>
      <c r="Q44639" s="75"/>
      <c r="W44639" s="75"/>
      <c r="AD44639" s="77"/>
    </row>
    <row r="44640" spans="16:30" ht="4.5" customHeight="1" x14ac:dyDescent="0.2">
      <c r="P44640" s="75"/>
      <c r="Q44640" s="75"/>
      <c r="W44640" s="75"/>
      <c r="AD44640" s="77"/>
    </row>
    <row r="44641" spans="16:30" ht="4.5" customHeight="1" x14ac:dyDescent="0.2">
      <c r="P44641" s="75"/>
      <c r="Q44641" s="75"/>
      <c r="W44641" s="75"/>
      <c r="AD44641" s="77"/>
    </row>
    <row r="44642" spans="16:30" ht="4.5" customHeight="1" x14ac:dyDescent="0.2">
      <c r="P44642" s="75"/>
      <c r="Q44642" s="75"/>
      <c r="W44642" s="75"/>
      <c r="AD44642" s="77"/>
    </row>
    <row r="44643" spans="16:30" ht="4.5" customHeight="1" x14ac:dyDescent="0.2">
      <c r="P44643" s="75"/>
      <c r="Q44643" s="75"/>
      <c r="W44643" s="75"/>
      <c r="AD44643" s="77"/>
    </row>
    <row r="44644" spans="16:30" ht="4.5" customHeight="1" x14ac:dyDescent="0.2">
      <c r="P44644" s="75"/>
      <c r="Q44644" s="75"/>
      <c r="W44644" s="75"/>
      <c r="AD44644" s="77"/>
    </row>
    <row r="44645" spans="16:30" ht="4.5" customHeight="1" x14ac:dyDescent="0.2">
      <c r="P44645" s="75"/>
      <c r="Q44645" s="75"/>
      <c r="W44645" s="75"/>
      <c r="AD44645" s="77"/>
    </row>
    <row r="44646" spans="16:30" ht="4.5" customHeight="1" x14ac:dyDescent="0.2">
      <c r="P44646" s="75"/>
      <c r="Q44646" s="75"/>
      <c r="W44646" s="75"/>
      <c r="AD44646" s="77"/>
    </row>
    <row r="44647" spans="16:30" ht="4.5" customHeight="1" x14ac:dyDescent="0.2">
      <c r="P44647" s="75"/>
      <c r="Q44647" s="75"/>
      <c r="W44647" s="75"/>
      <c r="AD44647" s="77"/>
    </row>
    <row r="44648" spans="16:30" ht="4.5" customHeight="1" x14ac:dyDescent="0.2">
      <c r="P44648" s="75"/>
      <c r="Q44648" s="75"/>
      <c r="W44648" s="75"/>
      <c r="AD44648" s="77"/>
    </row>
    <row r="44649" spans="16:30" ht="4.5" customHeight="1" x14ac:dyDescent="0.2">
      <c r="P44649" s="75"/>
      <c r="Q44649" s="75"/>
      <c r="W44649" s="75"/>
      <c r="AD44649" s="77"/>
    </row>
    <row r="44650" spans="16:30" ht="4.5" customHeight="1" x14ac:dyDescent="0.2">
      <c r="P44650" s="75"/>
      <c r="Q44650" s="75"/>
      <c r="W44650" s="75"/>
      <c r="AD44650" s="77"/>
    </row>
    <row r="44651" spans="16:30" ht="4.5" customHeight="1" x14ac:dyDescent="0.2">
      <c r="P44651" s="75"/>
      <c r="Q44651" s="75"/>
      <c r="W44651" s="75"/>
      <c r="AD44651" s="77"/>
    </row>
    <row r="44652" spans="16:30" ht="4.5" customHeight="1" x14ac:dyDescent="0.2">
      <c r="P44652" s="75"/>
      <c r="Q44652" s="75"/>
      <c r="W44652" s="75"/>
      <c r="AD44652" s="77"/>
    </row>
    <row r="44653" spans="16:30" ht="4.5" customHeight="1" x14ac:dyDescent="0.2">
      <c r="P44653" s="75"/>
      <c r="Q44653" s="75"/>
      <c r="W44653" s="75"/>
      <c r="AD44653" s="77"/>
    </row>
    <row r="44654" spans="16:30" ht="4.5" customHeight="1" x14ac:dyDescent="0.2">
      <c r="P44654" s="75"/>
      <c r="Q44654" s="75"/>
      <c r="W44654" s="75"/>
      <c r="AD44654" s="77"/>
    </row>
    <row r="44655" spans="16:30" ht="4.5" customHeight="1" x14ac:dyDescent="0.2">
      <c r="P44655" s="75"/>
      <c r="Q44655" s="75"/>
      <c r="W44655" s="75"/>
      <c r="AD44655" s="77"/>
    </row>
    <row r="44656" spans="16:30" ht="4.5" customHeight="1" x14ac:dyDescent="0.2">
      <c r="P44656" s="75"/>
      <c r="Q44656" s="75"/>
      <c r="W44656" s="75"/>
      <c r="AD44656" s="77"/>
    </row>
    <row r="44657" spans="16:30" ht="4.5" customHeight="1" x14ac:dyDescent="0.2">
      <c r="P44657" s="75"/>
      <c r="Q44657" s="75"/>
      <c r="W44657" s="75"/>
      <c r="AD44657" s="77"/>
    </row>
    <row r="44658" spans="16:30" ht="4.5" customHeight="1" x14ac:dyDescent="0.2">
      <c r="P44658" s="75"/>
      <c r="Q44658" s="75"/>
      <c r="W44658" s="75"/>
      <c r="AD44658" s="77"/>
    </row>
    <row r="44659" spans="16:30" ht="4.5" customHeight="1" x14ac:dyDescent="0.2">
      <c r="P44659" s="75"/>
      <c r="Q44659" s="75"/>
      <c r="W44659" s="75"/>
      <c r="AD44659" s="77"/>
    </row>
    <row r="44660" spans="16:30" ht="4.5" customHeight="1" x14ac:dyDescent="0.2">
      <c r="P44660" s="75"/>
      <c r="Q44660" s="75"/>
      <c r="W44660" s="75"/>
      <c r="AD44660" s="77"/>
    </row>
    <row r="44661" spans="16:30" ht="4.5" customHeight="1" x14ac:dyDescent="0.2">
      <c r="P44661" s="75"/>
      <c r="Q44661" s="75"/>
      <c r="W44661" s="75"/>
      <c r="AD44661" s="77"/>
    </row>
    <row r="44662" spans="16:30" ht="4.5" customHeight="1" x14ac:dyDescent="0.2">
      <c r="P44662" s="75"/>
      <c r="Q44662" s="75"/>
      <c r="W44662" s="75"/>
      <c r="AD44662" s="77"/>
    </row>
    <row r="44663" spans="16:30" ht="4.5" customHeight="1" x14ac:dyDescent="0.2">
      <c r="P44663" s="75"/>
      <c r="Q44663" s="75"/>
      <c r="W44663" s="75"/>
      <c r="AD44663" s="77"/>
    </row>
    <row r="44664" spans="16:30" ht="4.5" customHeight="1" x14ac:dyDescent="0.2">
      <c r="P44664" s="75"/>
      <c r="Q44664" s="75"/>
      <c r="W44664" s="75"/>
      <c r="AD44664" s="77"/>
    </row>
    <row r="44665" spans="16:30" ht="4.5" customHeight="1" x14ac:dyDescent="0.2">
      <c r="P44665" s="75"/>
      <c r="Q44665" s="75"/>
      <c r="W44665" s="75"/>
      <c r="AD44665" s="77"/>
    </row>
    <row r="44666" spans="16:30" ht="4.5" customHeight="1" x14ac:dyDescent="0.2">
      <c r="P44666" s="75"/>
      <c r="Q44666" s="75"/>
      <c r="W44666" s="75"/>
      <c r="AD44666" s="77"/>
    </row>
    <row r="44667" spans="16:30" ht="4.5" customHeight="1" x14ac:dyDescent="0.2">
      <c r="P44667" s="75"/>
      <c r="Q44667" s="75"/>
      <c r="W44667" s="75"/>
      <c r="AD44667" s="77"/>
    </row>
    <row r="44668" spans="16:30" ht="4.5" customHeight="1" x14ac:dyDescent="0.2">
      <c r="P44668" s="75"/>
      <c r="Q44668" s="75"/>
      <c r="W44668" s="75"/>
      <c r="AD44668" s="77"/>
    </row>
    <row r="44669" spans="16:30" ht="4.5" customHeight="1" x14ac:dyDescent="0.2">
      <c r="P44669" s="75"/>
      <c r="Q44669" s="75"/>
      <c r="W44669" s="75"/>
      <c r="AD44669" s="77"/>
    </row>
    <row r="44670" spans="16:30" ht="4.5" customHeight="1" x14ac:dyDescent="0.2">
      <c r="P44670" s="75"/>
      <c r="Q44670" s="75"/>
      <c r="W44670" s="75"/>
      <c r="AD44670" s="77"/>
    </row>
    <row r="44671" spans="16:30" ht="4.5" customHeight="1" x14ac:dyDescent="0.2">
      <c r="P44671" s="75"/>
      <c r="Q44671" s="75"/>
      <c r="W44671" s="75"/>
      <c r="AD44671" s="77"/>
    </row>
    <row r="44672" spans="16:30" ht="4.5" customHeight="1" x14ac:dyDescent="0.2">
      <c r="P44672" s="75"/>
      <c r="Q44672" s="75"/>
      <c r="W44672" s="75"/>
      <c r="AD44672" s="77"/>
    </row>
    <row r="44673" spans="16:30" ht="4.5" customHeight="1" x14ac:dyDescent="0.2">
      <c r="P44673" s="75"/>
      <c r="Q44673" s="75"/>
      <c r="W44673" s="75"/>
      <c r="AD44673" s="77"/>
    </row>
    <row r="44674" spans="16:30" ht="4.5" customHeight="1" x14ac:dyDescent="0.2">
      <c r="P44674" s="75"/>
      <c r="Q44674" s="75"/>
      <c r="W44674" s="75"/>
      <c r="AD44674" s="77"/>
    </row>
    <row r="44675" spans="16:30" ht="4.5" customHeight="1" x14ac:dyDescent="0.2">
      <c r="P44675" s="75"/>
      <c r="Q44675" s="75"/>
      <c r="W44675" s="75"/>
      <c r="AD44675" s="77"/>
    </row>
    <row r="44676" spans="16:30" ht="4.5" customHeight="1" x14ac:dyDescent="0.2">
      <c r="P44676" s="75"/>
      <c r="Q44676" s="75"/>
      <c r="W44676" s="75"/>
      <c r="AD44676" s="77"/>
    </row>
    <row r="44677" spans="16:30" ht="4.5" customHeight="1" x14ac:dyDescent="0.2">
      <c r="P44677" s="75"/>
      <c r="Q44677" s="75"/>
      <c r="W44677" s="75"/>
      <c r="AD44677" s="77"/>
    </row>
    <row r="44678" spans="16:30" ht="4.5" customHeight="1" x14ac:dyDescent="0.2">
      <c r="P44678" s="75"/>
      <c r="Q44678" s="75"/>
      <c r="W44678" s="75"/>
      <c r="AD44678" s="77"/>
    </row>
    <row r="44679" spans="16:30" ht="4.5" customHeight="1" x14ac:dyDescent="0.2">
      <c r="P44679" s="75"/>
      <c r="Q44679" s="75"/>
      <c r="W44679" s="75"/>
      <c r="AD44679" s="77"/>
    </row>
    <row r="44680" spans="16:30" ht="4.5" customHeight="1" x14ac:dyDescent="0.2">
      <c r="P44680" s="75"/>
      <c r="Q44680" s="75"/>
      <c r="W44680" s="75"/>
      <c r="AD44680" s="77"/>
    </row>
    <row r="44681" spans="16:30" ht="4.5" customHeight="1" x14ac:dyDescent="0.2">
      <c r="P44681" s="75"/>
      <c r="Q44681" s="75"/>
      <c r="W44681" s="75"/>
      <c r="AD44681" s="77"/>
    </row>
    <row r="44682" spans="16:30" ht="4.5" customHeight="1" x14ac:dyDescent="0.2">
      <c r="P44682" s="75"/>
      <c r="Q44682" s="75"/>
      <c r="W44682" s="75"/>
      <c r="AD44682" s="77"/>
    </row>
    <row r="44683" spans="16:30" ht="4.5" customHeight="1" x14ac:dyDescent="0.2">
      <c r="P44683" s="75"/>
      <c r="Q44683" s="75"/>
      <c r="W44683" s="75"/>
      <c r="AD44683" s="77"/>
    </row>
    <row r="44684" spans="16:30" ht="4.5" customHeight="1" x14ac:dyDescent="0.2">
      <c r="P44684" s="75"/>
      <c r="Q44684" s="75"/>
      <c r="W44684" s="75"/>
      <c r="AD44684" s="77"/>
    </row>
    <row r="44685" spans="16:30" ht="4.5" customHeight="1" x14ac:dyDescent="0.2">
      <c r="P44685" s="75"/>
      <c r="Q44685" s="75"/>
      <c r="W44685" s="75"/>
      <c r="AD44685" s="77"/>
    </row>
    <row r="44686" spans="16:30" ht="4.5" customHeight="1" x14ac:dyDescent="0.2">
      <c r="P44686" s="75"/>
      <c r="Q44686" s="75"/>
      <c r="W44686" s="75"/>
      <c r="AD44686" s="77"/>
    </row>
    <row r="44687" spans="16:30" ht="4.5" customHeight="1" x14ac:dyDescent="0.2">
      <c r="P44687" s="75"/>
      <c r="Q44687" s="75"/>
      <c r="W44687" s="75"/>
      <c r="AD44687" s="77"/>
    </row>
    <row r="44688" spans="16:30" ht="4.5" customHeight="1" x14ac:dyDescent="0.2">
      <c r="P44688" s="75"/>
      <c r="Q44688" s="75"/>
      <c r="W44688" s="75"/>
      <c r="AD44688" s="77"/>
    </row>
    <row r="44689" spans="16:30" ht="4.5" customHeight="1" x14ac:dyDescent="0.2">
      <c r="P44689" s="75"/>
      <c r="Q44689" s="75"/>
      <c r="W44689" s="75"/>
      <c r="AD44689" s="77"/>
    </row>
    <row r="44690" spans="16:30" ht="4.5" customHeight="1" x14ac:dyDescent="0.2">
      <c r="P44690" s="75"/>
      <c r="Q44690" s="75"/>
      <c r="W44690" s="75"/>
      <c r="AD44690" s="77"/>
    </row>
    <row r="44691" spans="16:30" ht="4.5" customHeight="1" x14ac:dyDescent="0.2">
      <c r="P44691" s="75"/>
      <c r="Q44691" s="75"/>
      <c r="W44691" s="75"/>
      <c r="AD44691" s="77"/>
    </row>
    <row r="44692" spans="16:30" ht="4.5" customHeight="1" x14ac:dyDescent="0.2">
      <c r="P44692" s="75"/>
      <c r="Q44692" s="75"/>
      <c r="W44692" s="75"/>
      <c r="AD44692" s="77"/>
    </row>
    <row r="44693" spans="16:30" ht="4.5" customHeight="1" x14ac:dyDescent="0.2">
      <c r="P44693" s="75"/>
      <c r="Q44693" s="75"/>
      <c r="W44693" s="75"/>
      <c r="AD44693" s="77"/>
    </row>
    <row r="44694" spans="16:30" ht="4.5" customHeight="1" x14ac:dyDescent="0.2">
      <c r="P44694" s="75"/>
      <c r="Q44694" s="75"/>
      <c r="W44694" s="75"/>
      <c r="AD44694" s="77"/>
    </row>
    <row r="44695" spans="16:30" ht="4.5" customHeight="1" x14ac:dyDescent="0.2">
      <c r="P44695" s="75"/>
      <c r="Q44695" s="75"/>
      <c r="W44695" s="75"/>
      <c r="AD44695" s="77"/>
    </row>
    <row r="44696" spans="16:30" ht="4.5" customHeight="1" x14ac:dyDescent="0.2">
      <c r="P44696" s="75"/>
      <c r="Q44696" s="75"/>
      <c r="W44696" s="75"/>
      <c r="AD44696" s="77"/>
    </row>
    <row r="44697" spans="16:30" ht="4.5" customHeight="1" x14ac:dyDescent="0.2">
      <c r="P44697" s="75"/>
      <c r="Q44697" s="75"/>
      <c r="W44697" s="75"/>
      <c r="AD44697" s="77"/>
    </row>
    <row r="44698" spans="16:30" ht="4.5" customHeight="1" x14ac:dyDescent="0.2">
      <c r="P44698" s="75"/>
      <c r="Q44698" s="75"/>
      <c r="W44698" s="75"/>
      <c r="AD44698" s="77"/>
    </row>
    <row r="44699" spans="16:30" ht="4.5" customHeight="1" x14ac:dyDescent="0.2">
      <c r="P44699" s="75"/>
      <c r="Q44699" s="75"/>
      <c r="W44699" s="75"/>
      <c r="AD44699" s="77"/>
    </row>
    <row r="44700" spans="16:30" ht="4.5" customHeight="1" x14ac:dyDescent="0.2">
      <c r="P44700" s="75"/>
      <c r="Q44700" s="75"/>
      <c r="W44700" s="75"/>
      <c r="AD44700" s="77"/>
    </row>
    <row r="44701" spans="16:30" ht="4.5" customHeight="1" x14ac:dyDescent="0.2">
      <c r="P44701" s="75"/>
      <c r="Q44701" s="75"/>
      <c r="W44701" s="75"/>
      <c r="AD44701" s="77"/>
    </row>
    <row r="44702" spans="16:30" ht="4.5" customHeight="1" x14ac:dyDescent="0.2">
      <c r="P44702" s="75"/>
      <c r="Q44702" s="75"/>
      <c r="W44702" s="75"/>
      <c r="AD44702" s="77"/>
    </row>
    <row r="44703" spans="16:30" ht="4.5" customHeight="1" x14ac:dyDescent="0.2">
      <c r="P44703" s="75"/>
      <c r="Q44703" s="75"/>
      <c r="W44703" s="75"/>
      <c r="AD44703" s="77"/>
    </row>
    <row r="44704" spans="16:30" ht="4.5" customHeight="1" x14ac:dyDescent="0.2">
      <c r="P44704" s="75"/>
      <c r="Q44704" s="75"/>
      <c r="W44704" s="75"/>
      <c r="AD44704" s="77"/>
    </row>
    <row r="44705" spans="16:30" ht="4.5" customHeight="1" x14ac:dyDescent="0.2">
      <c r="P44705" s="75"/>
      <c r="Q44705" s="75"/>
      <c r="W44705" s="75"/>
      <c r="AD44705" s="77"/>
    </row>
    <row r="44706" spans="16:30" ht="4.5" customHeight="1" x14ac:dyDescent="0.2">
      <c r="P44706" s="75"/>
      <c r="Q44706" s="75"/>
      <c r="W44706" s="75"/>
      <c r="AD44706" s="77"/>
    </row>
    <row r="44707" spans="16:30" ht="4.5" customHeight="1" x14ac:dyDescent="0.2">
      <c r="P44707" s="75"/>
      <c r="Q44707" s="75"/>
      <c r="W44707" s="75"/>
      <c r="AD44707" s="77"/>
    </row>
    <row r="44708" spans="16:30" ht="4.5" customHeight="1" x14ac:dyDescent="0.2">
      <c r="P44708" s="75"/>
      <c r="Q44708" s="75"/>
      <c r="W44708" s="75"/>
      <c r="AD44708" s="77"/>
    </row>
    <row r="44709" spans="16:30" ht="4.5" customHeight="1" x14ac:dyDescent="0.2">
      <c r="P44709" s="75"/>
      <c r="Q44709" s="75"/>
      <c r="W44709" s="75"/>
      <c r="AD44709" s="77"/>
    </row>
    <row r="44710" spans="16:30" ht="4.5" customHeight="1" x14ac:dyDescent="0.2">
      <c r="P44710" s="75"/>
      <c r="Q44710" s="75"/>
      <c r="W44710" s="75"/>
      <c r="AD44710" s="77"/>
    </row>
    <row r="44711" spans="16:30" ht="4.5" customHeight="1" x14ac:dyDescent="0.2">
      <c r="P44711" s="75"/>
      <c r="Q44711" s="75"/>
      <c r="W44711" s="75"/>
      <c r="AD44711" s="77"/>
    </row>
    <row r="44712" spans="16:30" ht="4.5" customHeight="1" x14ac:dyDescent="0.2">
      <c r="P44712" s="75"/>
      <c r="Q44712" s="75"/>
      <c r="W44712" s="75"/>
      <c r="AD44712" s="77"/>
    </row>
    <row r="44713" spans="16:30" ht="4.5" customHeight="1" x14ac:dyDescent="0.2">
      <c r="P44713" s="75"/>
      <c r="Q44713" s="75"/>
      <c r="W44713" s="75"/>
      <c r="AD44713" s="77"/>
    </row>
    <row r="44714" spans="16:30" ht="4.5" customHeight="1" x14ac:dyDescent="0.2">
      <c r="P44714" s="75"/>
      <c r="Q44714" s="75"/>
      <c r="W44714" s="75"/>
      <c r="AD44714" s="77"/>
    </row>
    <row r="44715" spans="16:30" ht="4.5" customHeight="1" x14ac:dyDescent="0.2">
      <c r="P44715" s="75"/>
      <c r="Q44715" s="75"/>
      <c r="W44715" s="75"/>
      <c r="AD44715" s="77"/>
    </row>
    <row r="44716" spans="16:30" ht="4.5" customHeight="1" x14ac:dyDescent="0.2">
      <c r="P44716" s="75"/>
      <c r="Q44716" s="75"/>
      <c r="W44716" s="75"/>
      <c r="AD44716" s="77"/>
    </row>
    <row r="44717" spans="16:30" ht="4.5" customHeight="1" x14ac:dyDescent="0.2">
      <c r="P44717" s="75"/>
      <c r="Q44717" s="75"/>
      <c r="W44717" s="75"/>
      <c r="AD44717" s="77"/>
    </row>
    <row r="44718" spans="16:30" ht="4.5" customHeight="1" x14ac:dyDescent="0.2">
      <c r="P44718" s="75"/>
      <c r="Q44718" s="75"/>
      <c r="W44718" s="75"/>
      <c r="AD44718" s="77"/>
    </row>
    <row r="44719" spans="16:30" ht="4.5" customHeight="1" x14ac:dyDescent="0.2">
      <c r="P44719" s="75"/>
      <c r="Q44719" s="75"/>
      <c r="W44719" s="75"/>
      <c r="AD44719" s="77"/>
    </row>
    <row r="44720" spans="16:30" ht="4.5" customHeight="1" x14ac:dyDescent="0.2">
      <c r="P44720" s="75"/>
      <c r="Q44720" s="75"/>
      <c r="W44720" s="75"/>
      <c r="AD44720" s="77"/>
    </row>
    <row r="44721" spans="16:30" ht="4.5" customHeight="1" x14ac:dyDescent="0.2">
      <c r="P44721" s="75"/>
      <c r="Q44721" s="75"/>
      <c r="W44721" s="75"/>
      <c r="AD44721" s="77"/>
    </row>
    <row r="44722" spans="16:30" ht="4.5" customHeight="1" x14ac:dyDescent="0.2">
      <c r="P44722" s="75"/>
      <c r="Q44722" s="75"/>
      <c r="W44722" s="75"/>
      <c r="AD44722" s="77"/>
    </row>
    <row r="44723" spans="16:30" ht="4.5" customHeight="1" x14ac:dyDescent="0.2">
      <c r="P44723" s="75"/>
      <c r="Q44723" s="75"/>
      <c r="W44723" s="75"/>
      <c r="AD44723" s="77"/>
    </row>
    <row r="44724" spans="16:30" ht="4.5" customHeight="1" x14ac:dyDescent="0.2">
      <c r="P44724" s="75"/>
      <c r="Q44724" s="75"/>
      <c r="W44724" s="75"/>
      <c r="AD44724" s="77"/>
    </row>
    <row r="44725" spans="16:30" ht="4.5" customHeight="1" x14ac:dyDescent="0.2">
      <c r="P44725" s="75"/>
      <c r="Q44725" s="75"/>
      <c r="W44725" s="75"/>
      <c r="AD44725" s="77"/>
    </row>
    <row r="44726" spans="16:30" ht="4.5" customHeight="1" x14ac:dyDescent="0.2">
      <c r="P44726" s="75"/>
      <c r="Q44726" s="75"/>
      <c r="W44726" s="75"/>
      <c r="AD44726" s="77"/>
    </row>
    <row r="44727" spans="16:30" ht="4.5" customHeight="1" x14ac:dyDescent="0.2">
      <c r="P44727" s="75"/>
      <c r="Q44727" s="75"/>
      <c r="W44727" s="75"/>
      <c r="AD44727" s="77"/>
    </row>
    <row r="44728" spans="16:30" ht="4.5" customHeight="1" x14ac:dyDescent="0.2">
      <c r="P44728" s="75"/>
      <c r="Q44728" s="75"/>
      <c r="W44728" s="75"/>
      <c r="AD44728" s="77"/>
    </row>
    <row r="44729" spans="16:30" ht="4.5" customHeight="1" x14ac:dyDescent="0.2">
      <c r="P44729" s="75"/>
      <c r="Q44729" s="75"/>
      <c r="W44729" s="75"/>
      <c r="AD44729" s="77"/>
    </row>
    <row r="44730" spans="16:30" ht="4.5" customHeight="1" x14ac:dyDescent="0.2">
      <c r="P44730" s="75"/>
      <c r="Q44730" s="75"/>
      <c r="W44730" s="75"/>
      <c r="AD44730" s="77"/>
    </row>
    <row r="44731" spans="16:30" ht="4.5" customHeight="1" x14ac:dyDescent="0.2">
      <c r="P44731" s="75"/>
      <c r="Q44731" s="75"/>
      <c r="W44731" s="75"/>
      <c r="AD44731" s="77"/>
    </row>
    <row r="44732" spans="16:30" ht="4.5" customHeight="1" x14ac:dyDescent="0.2">
      <c r="P44732" s="75"/>
      <c r="Q44732" s="75"/>
      <c r="W44732" s="75"/>
      <c r="AD44732" s="77"/>
    </row>
    <row r="44733" spans="16:30" ht="4.5" customHeight="1" x14ac:dyDescent="0.2">
      <c r="P44733" s="75"/>
      <c r="Q44733" s="75"/>
      <c r="W44733" s="75"/>
      <c r="AD44733" s="77"/>
    </row>
    <row r="44734" spans="16:30" ht="4.5" customHeight="1" x14ac:dyDescent="0.2">
      <c r="P44734" s="75"/>
      <c r="Q44734" s="75"/>
      <c r="W44734" s="75"/>
      <c r="AD44734" s="77"/>
    </row>
    <row r="44735" spans="16:30" ht="4.5" customHeight="1" x14ac:dyDescent="0.2">
      <c r="P44735" s="75"/>
      <c r="Q44735" s="75"/>
      <c r="W44735" s="75"/>
      <c r="AD44735" s="77"/>
    </row>
    <row r="44736" spans="16:30" ht="4.5" customHeight="1" x14ac:dyDescent="0.2">
      <c r="P44736" s="75"/>
      <c r="Q44736" s="75"/>
      <c r="W44736" s="75"/>
      <c r="AD44736" s="77"/>
    </row>
    <row r="44737" spans="16:30" ht="4.5" customHeight="1" x14ac:dyDescent="0.2">
      <c r="P44737" s="75"/>
      <c r="Q44737" s="75"/>
      <c r="W44737" s="75"/>
      <c r="AD44737" s="77"/>
    </row>
    <row r="44738" spans="16:30" ht="4.5" customHeight="1" x14ac:dyDescent="0.2">
      <c r="P44738" s="75"/>
      <c r="Q44738" s="75"/>
      <c r="W44738" s="75"/>
      <c r="AD44738" s="77"/>
    </row>
    <row r="44739" spans="16:30" ht="4.5" customHeight="1" x14ac:dyDescent="0.2">
      <c r="P44739" s="75"/>
      <c r="Q44739" s="75"/>
      <c r="W44739" s="75"/>
      <c r="AD44739" s="77"/>
    </row>
    <row r="44740" spans="16:30" ht="4.5" customHeight="1" x14ac:dyDescent="0.2">
      <c r="P44740" s="75"/>
      <c r="Q44740" s="75"/>
      <c r="W44740" s="75"/>
      <c r="AD44740" s="77"/>
    </row>
    <row r="44741" spans="16:30" ht="4.5" customHeight="1" x14ac:dyDescent="0.2">
      <c r="P44741" s="75"/>
      <c r="Q44741" s="75"/>
      <c r="W44741" s="75"/>
      <c r="AD44741" s="77"/>
    </row>
    <row r="44742" spans="16:30" ht="4.5" customHeight="1" x14ac:dyDescent="0.2">
      <c r="P44742" s="75"/>
      <c r="Q44742" s="75"/>
      <c r="W44742" s="75"/>
      <c r="AD44742" s="77"/>
    </row>
    <row r="44743" spans="16:30" ht="4.5" customHeight="1" x14ac:dyDescent="0.2">
      <c r="P44743" s="75"/>
      <c r="Q44743" s="75"/>
      <c r="W44743" s="75"/>
      <c r="AD44743" s="77"/>
    </row>
    <row r="44744" spans="16:30" ht="4.5" customHeight="1" x14ac:dyDescent="0.2">
      <c r="P44744" s="75"/>
      <c r="Q44744" s="75"/>
      <c r="W44744" s="75"/>
      <c r="AD44744" s="77"/>
    </row>
    <row r="44745" spans="16:30" ht="4.5" customHeight="1" x14ac:dyDescent="0.2">
      <c r="P44745" s="75"/>
      <c r="Q44745" s="75"/>
      <c r="W44745" s="75"/>
      <c r="AD44745" s="77"/>
    </row>
    <row r="44746" spans="16:30" ht="4.5" customHeight="1" x14ac:dyDescent="0.2">
      <c r="P44746" s="75"/>
      <c r="Q44746" s="75"/>
      <c r="W44746" s="75"/>
      <c r="AD44746" s="77"/>
    </row>
    <row r="44747" spans="16:30" ht="4.5" customHeight="1" x14ac:dyDescent="0.2">
      <c r="P44747" s="75"/>
      <c r="Q44747" s="75"/>
      <c r="W44747" s="75"/>
      <c r="AD44747" s="77"/>
    </row>
    <row r="44748" spans="16:30" ht="4.5" customHeight="1" x14ac:dyDescent="0.2">
      <c r="P44748" s="75"/>
      <c r="Q44748" s="75"/>
      <c r="W44748" s="75"/>
      <c r="AD44748" s="77"/>
    </row>
    <row r="44749" spans="16:30" ht="4.5" customHeight="1" x14ac:dyDescent="0.2">
      <c r="P44749" s="75"/>
      <c r="Q44749" s="75"/>
      <c r="W44749" s="75"/>
      <c r="AD44749" s="77"/>
    </row>
    <row r="44750" spans="16:30" ht="4.5" customHeight="1" x14ac:dyDescent="0.2">
      <c r="P44750" s="75"/>
      <c r="Q44750" s="75"/>
      <c r="W44750" s="75"/>
      <c r="AD44750" s="77"/>
    </row>
    <row r="44751" spans="16:30" ht="4.5" customHeight="1" x14ac:dyDescent="0.2">
      <c r="P44751" s="75"/>
      <c r="Q44751" s="75"/>
      <c r="W44751" s="75"/>
      <c r="AD44751" s="77"/>
    </row>
    <row r="44752" spans="16:30" ht="4.5" customHeight="1" x14ac:dyDescent="0.2">
      <c r="P44752" s="75"/>
      <c r="Q44752" s="75"/>
      <c r="W44752" s="75"/>
      <c r="AD44752" s="77"/>
    </row>
    <row r="44753" spans="16:30" ht="4.5" customHeight="1" x14ac:dyDescent="0.2">
      <c r="P44753" s="75"/>
      <c r="Q44753" s="75"/>
      <c r="W44753" s="75"/>
      <c r="AD44753" s="77"/>
    </row>
    <row r="44754" spans="16:30" ht="4.5" customHeight="1" x14ac:dyDescent="0.2">
      <c r="P44754" s="75"/>
      <c r="Q44754" s="75"/>
      <c r="W44754" s="75"/>
      <c r="AD44754" s="77"/>
    </row>
    <row r="44755" spans="16:30" ht="4.5" customHeight="1" x14ac:dyDescent="0.2">
      <c r="P44755" s="75"/>
      <c r="Q44755" s="75"/>
      <c r="W44755" s="75"/>
      <c r="AD44755" s="77"/>
    </row>
    <row r="44756" spans="16:30" ht="4.5" customHeight="1" x14ac:dyDescent="0.2">
      <c r="P44756" s="75"/>
      <c r="Q44756" s="75"/>
      <c r="W44756" s="75"/>
      <c r="AD44756" s="77"/>
    </row>
    <row r="44757" spans="16:30" ht="4.5" customHeight="1" x14ac:dyDescent="0.2">
      <c r="P44757" s="75"/>
      <c r="Q44757" s="75"/>
      <c r="W44757" s="75"/>
      <c r="AD44757" s="77"/>
    </row>
    <row r="44758" spans="16:30" ht="4.5" customHeight="1" x14ac:dyDescent="0.2">
      <c r="P44758" s="75"/>
      <c r="Q44758" s="75"/>
      <c r="W44758" s="75"/>
      <c r="AD44758" s="77"/>
    </row>
    <row r="44759" spans="16:30" ht="4.5" customHeight="1" x14ac:dyDescent="0.2">
      <c r="P44759" s="75"/>
      <c r="Q44759" s="75"/>
      <c r="W44759" s="75"/>
      <c r="AD44759" s="77"/>
    </row>
    <row r="44760" spans="16:30" ht="4.5" customHeight="1" x14ac:dyDescent="0.2">
      <c r="P44760" s="75"/>
      <c r="Q44760" s="75"/>
      <c r="W44760" s="75"/>
      <c r="AD44760" s="77"/>
    </row>
    <row r="44761" spans="16:30" ht="4.5" customHeight="1" x14ac:dyDescent="0.2">
      <c r="P44761" s="75"/>
      <c r="Q44761" s="75"/>
      <c r="W44761" s="75"/>
      <c r="AD44761" s="77"/>
    </row>
    <row r="44762" spans="16:30" ht="4.5" customHeight="1" x14ac:dyDescent="0.2">
      <c r="P44762" s="75"/>
      <c r="Q44762" s="75"/>
      <c r="W44762" s="75"/>
      <c r="AD44762" s="77"/>
    </row>
    <row r="44763" spans="16:30" ht="4.5" customHeight="1" x14ac:dyDescent="0.2">
      <c r="P44763" s="75"/>
      <c r="Q44763" s="75"/>
      <c r="W44763" s="75"/>
      <c r="AD44763" s="77"/>
    </row>
    <row r="44764" spans="16:30" ht="4.5" customHeight="1" x14ac:dyDescent="0.2">
      <c r="P44764" s="75"/>
      <c r="Q44764" s="75"/>
      <c r="W44764" s="75"/>
      <c r="AD44764" s="77"/>
    </row>
    <row r="44765" spans="16:30" ht="4.5" customHeight="1" x14ac:dyDescent="0.2">
      <c r="P44765" s="75"/>
      <c r="Q44765" s="75"/>
      <c r="W44765" s="75"/>
      <c r="AD44765" s="77"/>
    </row>
    <row r="44766" spans="16:30" ht="4.5" customHeight="1" x14ac:dyDescent="0.2">
      <c r="P44766" s="75"/>
      <c r="Q44766" s="75"/>
      <c r="W44766" s="75"/>
      <c r="AD44766" s="77"/>
    </row>
    <row r="44767" spans="16:30" ht="4.5" customHeight="1" x14ac:dyDescent="0.2">
      <c r="P44767" s="75"/>
      <c r="Q44767" s="75"/>
      <c r="W44767" s="75"/>
      <c r="AD44767" s="77"/>
    </row>
    <row r="44768" spans="16:30" ht="4.5" customHeight="1" x14ac:dyDescent="0.2">
      <c r="P44768" s="75"/>
      <c r="Q44768" s="75"/>
      <c r="W44768" s="75"/>
      <c r="AD44768" s="77"/>
    </row>
    <row r="44769" spans="16:30" ht="4.5" customHeight="1" x14ac:dyDescent="0.2">
      <c r="P44769" s="75"/>
      <c r="Q44769" s="75"/>
      <c r="W44769" s="75"/>
      <c r="AD44769" s="77"/>
    </row>
    <row r="44770" spans="16:30" ht="4.5" customHeight="1" x14ac:dyDescent="0.2">
      <c r="P44770" s="75"/>
      <c r="Q44770" s="75"/>
      <c r="W44770" s="75"/>
      <c r="AD44770" s="77"/>
    </row>
    <row r="44771" spans="16:30" ht="4.5" customHeight="1" x14ac:dyDescent="0.2">
      <c r="P44771" s="75"/>
      <c r="Q44771" s="75"/>
      <c r="W44771" s="75"/>
      <c r="AD44771" s="77"/>
    </row>
    <row r="44772" spans="16:30" ht="4.5" customHeight="1" x14ac:dyDescent="0.2">
      <c r="P44772" s="75"/>
      <c r="Q44772" s="75"/>
      <c r="W44772" s="75"/>
      <c r="AD44772" s="77"/>
    </row>
    <row r="44773" spans="16:30" ht="4.5" customHeight="1" x14ac:dyDescent="0.2">
      <c r="P44773" s="75"/>
      <c r="Q44773" s="75"/>
      <c r="W44773" s="75"/>
      <c r="AD44773" s="77"/>
    </row>
    <row r="44774" spans="16:30" ht="4.5" customHeight="1" x14ac:dyDescent="0.2">
      <c r="P44774" s="75"/>
      <c r="Q44774" s="75"/>
      <c r="W44774" s="75"/>
      <c r="AD44774" s="77"/>
    </row>
    <row r="44775" spans="16:30" ht="4.5" customHeight="1" x14ac:dyDescent="0.2">
      <c r="P44775" s="75"/>
      <c r="Q44775" s="75"/>
      <c r="W44775" s="75"/>
      <c r="AD44775" s="77"/>
    </row>
    <row r="44776" spans="16:30" ht="4.5" customHeight="1" x14ac:dyDescent="0.2">
      <c r="P44776" s="75"/>
      <c r="Q44776" s="75"/>
      <c r="W44776" s="75"/>
      <c r="AD44776" s="77"/>
    </row>
    <row r="44777" spans="16:30" ht="4.5" customHeight="1" x14ac:dyDescent="0.2">
      <c r="P44777" s="75"/>
      <c r="Q44777" s="75"/>
      <c r="W44777" s="75"/>
      <c r="AD44777" s="77"/>
    </row>
    <row r="44778" spans="16:30" ht="4.5" customHeight="1" x14ac:dyDescent="0.2">
      <c r="P44778" s="75"/>
      <c r="Q44778" s="75"/>
      <c r="W44778" s="75"/>
      <c r="AD44778" s="77"/>
    </row>
    <row r="44779" spans="16:30" ht="4.5" customHeight="1" x14ac:dyDescent="0.2">
      <c r="P44779" s="75"/>
      <c r="Q44779" s="75"/>
      <c r="W44779" s="75"/>
      <c r="AD44779" s="77"/>
    </row>
    <row r="44780" spans="16:30" ht="4.5" customHeight="1" x14ac:dyDescent="0.2">
      <c r="P44780" s="75"/>
      <c r="Q44780" s="75"/>
      <c r="W44780" s="75"/>
      <c r="AD44780" s="77"/>
    </row>
    <row r="44781" spans="16:30" ht="4.5" customHeight="1" x14ac:dyDescent="0.2">
      <c r="P44781" s="75"/>
      <c r="Q44781" s="75"/>
      <c r="W44781" s="75"/>
      <c r="AD44781" s="77"/>
    </row>
    <row r="44782" spans="16:30" ht="4.5" customHeight="1" x14ac:dyDescent="0.2">
      <c r="P44782" s="75"/>
      <c r="Q44782" s="75"/>
      <c r="W44782" s="75"/>
      <c r="AD44782" s="77"/>
    </row>
    <row r="44783" spans="16:30" ht="4.5" customHeight="1" x14ac:dyDescent="0.2">
      <c r="P44783" s="75"/>
      <c r="Q44783" s="75"/>
      <c r="W44783" s="75"/>
      <c r="AD44783" s="77"/>
    </row>
    <row r="44784" spans="16:30" ht="4.5" customHeight="1" x14ac:dyDescent="0.2">
      <c r="P44784" s="75"/>
      <c r="Q44784" s="75"/>
      <c r="W44784" s="75"/>
      <c r="AD44784" s="77"/>
    </row>
    <row r="44785" spans="16:30" ht="4.5" customHeight="1" x14ac:dyDescent="0.2">
      <c r="P44785" s="75"/>
      <c r="Q44785" s="75"/>
      <c r="W44785" s="75"/>
      <c r="AD44785" s="77"/>
    </row>
    <row r="44786" spans="16:30" ht="4.5" customHeight="1" x14ac:dyDescent="0.2">
      <c r="P44786" s="75"/>
      <c r="Q44786" s="75"/>
      <c r="W44786" s="75"/>
      <c r="AD44786" s="77"/>
    </row>
    <row r="44787" spans="16:30" ht="4.5" customHeight="1" x14ac:dyDescent="0.2">
      <c r="P44787" s="75"/>
      <c r="Q44787" s="75"/>
      <c r="W44787" s="75"/>
      <c r="AD44787" s="77"/>
    </row>
    <row r="44788" spans="16:30" ht="4.5" customHeight="1" x14ac:dyDescent="0.2">
      <c r="P44788" s="75"/>
      <c r="Q44788" s="75"/>
      <c r="W44788" s="75"/>
      <c r="AD44788" s="77"/>
    </row>
    <row r="44789" spans="16:30" ht="4.5" customHeight="1" x14ac:dyDescent="0.2">
      <c r="P44789" s="75"/>
      <c r="Q44789" s="75"/>
      <c r="W44789" s="75"/>
      <c r="AD44789" s="77"/>
    </row>
    <row r="44790" spans="16:30" ht="4.5" customHeight="1" x14ac:dyDescent="0.2">
      <c r="P44790" s="75"/>
      <c r="Q44790" s="75"/>
      <c r="W44790" s="75"/>
      <c r="AD44790" s="77"/>
    </row>
    <row r="44791" spans="16:30" ht="4.5" customHeight="1" x14ac:dyDescent="0.2">
      <c r="P44791" s="75"/>
      <c r="Q44791" s="75"/>
      <c r="W44791" s="75"/>
      <c r="AD44791" s="77"/>
    </row>
    <row r="44792" spans="16:30" ht="4.5" customHeight="1" x14ac:dyDescent="0.2">
      <c r="P44792" s="75"/>
      <c r="Q44792" s="75"/>
      <c r="W44792" s="75"/>
      <c r="AD44792" s="77"/>
    </row>
    <row r="44793" spans="16:30" ht="4.5" customHeight="1" x14ac:dyDescent="0.2">
      <c r="P44793" s="75"/>
      <c r="Q44793" s="75"/>
      <c r="W44793" s="75"/>
      <c r="AD44793" s="77"/>
    </row>
    <row r="44794" spans="16:30" ht="4.5" customHeight="1" x14ac:dyDescent="0.2">
      <c r="P44794" s="75"/>
      <c r="Q44794" s="75"/>
      <c r="W44794" s="75"/>
      <c r="AD44794" s="77"/>
    </row>
    <row r="44795" spans="16:30" ht="4.5" customHeight="1" x14ac:dyDescent="0.2">
      <c r="P44795" s="75"/>
      <c r="Q44795" s="75"/>
      <c r="W44795" s="75"/>
      <c r="AD44795" s="77"/>
    </row>
    <row r="44796" spans="16:30" ht="4.5" customHeight="1" x14ac:dyDescent="0.2">
      <c r="P44796" s="75"/>
      <c r="Q44796" s="75"/>
      <c r="W44796" s="75"/>
      <c r="AD44796" s="77"/>
    </row>
    <row r="44797" spans="16:30" ht="4.5" customHeight="1" x14ac:dyDescent="0.2">
      <c r="P44797" s="75"/>
      <c r="Q44797" s="75"/>
      <c r="W44797" s="75"/>
      <c r="AD44797" s="77"/>
    </row>
    <row r="44798" spans="16:30" ht="4.5" customHeight="1" x14ac:dyDescent="0.2">
      <c r="P44798" s="75"/>
      <c r="Q44798" s="75"/>
      <c r="W44798" s="75"/>
      <c r="AD44798" s="77"/>
    </row>
    <row r="44799" spans="16:30" ht="4.5" customHeight="1" x14ac:dyDescent="0.2">
      <c r="P44799" s="75"/>
      <c r="Q44799" s="75"/>
      <c r="W44799" s="75"/>
      <c r="AD44799" s="77"/>
    </row>
    <row r="44800" spans="16:30" ht="4.5" customHeight="1" x14ac:dyDescent="0.2">
      <c r="P44800" s="75"/>
      <c r="Q44800" s="75"/>
      <c r="W44800" s="75"/>
      <c r="AD44800" s="77"/>
    </row>
    <row r="44801" spans="16:30" ht="4.5" customHeight="1" x14ac:dyDescent="0.2">
      <c r="P44801" s="75"/>
      <c r="Q44801" s="75"/>
      <c r="W44801" s="75"/>
      <c r="AD44801" s="77"/>
    </row>
    <row r="44802" spans="16:30" ht="4.5" customHeight="1" x14ac:dyDescent="0.2">
      <c r="P44802" s="75"/>
      <c r="Q44802" s="75"/>
      <c r="W44802" s="75"/>
      <c r="AD44802" s="77"/>
    </row>
    <row r="44803" spans="16:30" ht="4.5" customHeight="1" x14ac:dyDescent="0.2">
      <c r="P44803" s="75"/>
      <c r="Q44803" s="75"/>
      <c r="W44803" s="75"/>
      <c r="AD44803" s="77"/>
    </row>
    <row r="44804" spans="16:30" ht="4.5" customHeight="1" x14ac:dyDescent="0.2">
      <c r="P44804" s="75"/>
      <c r="Q44804" s="75"/>
      <c r="W44804" s="75"/>
      <c r="AD44804" s="77"/>
    </row>
    <row r="44805" spans="16:30" ht="4.5" customHeight="1" x14ac:dyDescent="0.2">
      <c r="P44805" s="75"/>
      <c r="Q44805" s="75"/>
      <c r="W44805" s="75"/>
      <c r="AD44805" s="77"/>
    </row>
    <row r="44806" spans="16:30" ht="4.5" customHeight="1" x14ac:dyDescent="0.2">
      <c r="P44806" s="75"/>
      <c r="Q44806" s="75"/>
      <c r="W44806" s="75"/>
      <c r="AD44806" s="77"/>
    </row>
    <row r="44807" spans="16:30" ht="4.5" customHeight="1" x14ac:dyDescent="0.2">
      <c r="P44807" s="75"/>
      <c r="Q44807" s="75"/>
      <c r="W44807" s="75"/>
      <c r="AD44807" s="77"/>
    </row>
    <row r="44808" spans="16:30" ht="4.5" customHeight="1" x14ac:dyDescent="0.2">
      <c r="P44808" s="75"/>
      <c r="Q44808" s="75"/>
      <c r="W44808" s="75"/>
      <c r="AD44808" s="77"/>
    </row>
    <row r="44809" spans="16:30" ht="4.5" customHeight="1" x14ac:dyDescent="0.2">
      <c r="P44809" s="75"/>
      <c r="Q44809" s="75"/>
      <c r="W44809" s="75"/>
      <c r="AD44809" s="77"/>
    </row>
    <row r="44810" spans="16:30" ht="4.5" customHeight="1" x14ac:dyDescent="0.2">
      <c r="P44810" s="75"/>
      <c r="Q44810" s="75"/>
      <c r="W44810" s="75"/>
      <c r="AD44810" s="77"/>
    </row>
    <row r="44811" spans="16:30" ht="4.5" customHeight="1" x14ac:dyDescent="0.2">
      <c r="P44811" s="75"/>
      <c r="Q44811" s="75"/>
      <c r="W44811" s="75"/>
      <c r="AD44811" s="77"/>
    </row>
    <row r="44812" spans="16:30" ht="4.5" customHeight="1" x14ac:dyDescent="0.2">
      <c r="P44812" s="75"/>
      <c r="Q44812" s="75"/>
      <c r="W44812" s="75"/>
      <c r="AD44812" s="77"/>
    </row>
    <row r="44813" spans="16:30" ht="4.5" customHeight="1" x14ac:dyDescent="0.2">
      <c r="P44813" s="75"/>
      <c r="Q44813" s="75"/>
      <c r="W44813" s="75"/>
      <c r="AD44813" s="77"/>
    </row>
    <row r="44814" spans="16:30" ht="4.5" customHeight="1" x14ac:dyDescent="0.2">
      <c r="P44814" s="75"/>
      <c r="Q44814" s="75"/>
      <c r="W44814" s="75"/>
      <c r="AD44814" s="77"/>
    </row>
    <row r="44815" spans="16:30" ht="4.5" customHeight="1" x14ac:dyDescent="0.2">
      <c r="P44815" s="75"/>
      <c r="Q44815" s="75"/>
      <c r="W44815" s="75"/>
      <c r="AD44815" s="77"/>
    </row>
    <row r="44816" spans="16:30" ht="4.5" customHeight="1" x14ac:dyDescent="0.2">
      <c r="P44816" s="75"/>
      <c r="Q44816" s="75"/>
      <c r="W44816" s="75"/>
      <c r="AD44816" s="77"/>
    </row>
    <row r="44817" spans="16:30" ht="4.5" customHeight="1" x14ac:dyDescent="0.2">
      <c r="P44817" s="75"/>
      <c r="Q44817" s="75"/>
      <c r="W44817" s="75"/>
      <c r="AD44817" s="77"/>
    </row>
    <row r="44818" spans="16:30" ht="4.5" customHeight="1" x14ac:dyDescent="0.2">
      <c r="P44818" s="75"/>
      <c r="Q44818" s="75"/>
      <c r="W44818" s="75"/>
      <c r="AD44818" s="77"/>
    </row>
    <row r="44819" spans="16:30" ht="4.5" customHeight="1" x14ac:dyDescent="0.2">
      <c r="P44819" s="75"/>
      <c r="Q44819" s="75"/>
      <c r="W44819" s="75"/>
      <c r="AD44819" s="77"/>
    </row>
    <row r="44820" spans="16:30" ht="4.5" customHeight="1" x14ac:dyDescent="0.2">
      <c r="P44820" s="75"/>
      <c r="Q44820" s="75"/>
      <c r="W44820" s="75"/>
      <c r="AD44820" s="77"/>
    </row>
    <row r="44821" spans="16:30" ht="4.5" customHeight="1" x14ac:dyDescent="0.2">
      <c r="P44821" s="75"/>
      <c r="Q44821" s="75"/>
      <c r="W44821" s="75"/>
      <c r="AD44821" s="77"/>
    </row>
    <row r="44822" spans="16:30" ht="4.5" customHeight="1" x14ac:dyDescent="0.2">
      <c r="P44822" s="75"/>
      <c r="Q44822" s="75"/>
      <c r="W44822" s="75"/>
      <c r="AD44822" s="77"/>
    </row>
    <row r="44823" spans="16:30" ht="4.5" customHeight="1" x14ac:dyDescent="0.2">
      <c r="P44823" s="75"/>
      <c r="Q44823" s="75"/>
      <c r="W44823" s="75"/>
      <c r="AD44823" s="77"/>
    </row>
    <row r="44824" spans="16:30" ht="4.5" customHeight="1" x14ac:dyDescent="0.2">
      <c r="P44824" s="75"/>
      <c r="Q44824" s="75"/>
      <c r="W44824" s="75"/>
      <c r="AD44824" s="77"/>
    </row>
    <row r="44825" spans="16:30" ht="4.5" customHeight="1" x14ac:dyDescent="0.2">
      <c r="P44825" s="75"/>
      <c r="Q44825" s="75"/>
      <c r="W44825" s="75"/>
      <c r="AD44825" s="77"/>
    </row>
    <row r="44826" spans="16:30" ht="4.5" customHeight="1" x14ac:dyDescent="0.2">
      <c r="P44826" s="75"/>
      <c r="Q44826" s="75"/>
      <c r="W44826" s="75"/>
      <c r="AD44826" s="77"/>
    </row>
    <row r="44827" spans="16:30" ht="4.5" customHeight="1" x14ac:dyDescent="0.2">
      <c r="P44827" s="75"/>
      <c r="Q44827" s="75"/>
      <c r="W44827" s="75"/>
      <c r="AD44827" s="77"/>
    </row>
    <row r="44828" spans="16:30" ht="4.5" customHeight="1" x14ac:dyDescent="0.2">
      <c r="P44828" s="75"/>
      <c r="Q44828" s="75"/>
      <c r="W44828" s="75"/>
      <c r="AD44828" s="77"/>
    </row>
    <row r="44829" spans="16:30" ht="4.5" customHeight="1" x14ac:dyDescent="0.2">
      <c r="P44829" s="75"/>
      <c r="Q44829" s="75"/>
      <c r="W44829" s="75"/>
      <c r="AD44829" s="77"/>
    </row>
    <row r="44830" spans="16:30" ht="4.5" customHeight="1" x14ac:dyDescent="0.2">
      <c r="P44830" s="75"/>
      <c r="Q44830" s="75"/>
      <c r="W44830" s="75"/>
      <c r="AD44830" s="77"/>
    </row>
    <row r="44831" spans="16:30" ht="4.5" customHeight="1" x14ac:dyDescent="0.2">
      <c r="P44831" s="75"/>
      <c r="Q44831" s="75"/>
      <c r="W44831" s="75"/>
      <c r="AD44831" s="77"/>
    </row>
    <row r="44832" spans="16:30" ht="4.5" customHeight="1" x14ac:dyDescent="0.2">
      <c r="P44832" s="75"/>
      <c r="Q44832" s="75"/>
      <c r="W44832" s="75"/>
      <c r="AD44832" s="77"/>
    </row>
    <row r="44833" spans="16:30" ht="4.5" customHeight="1" x14ac:dyDescent="0.2">
      <c r="P44833" s="75"/>
      <c r="Q44833" s="75"/>
      <c r="W44833" s="75"/>
      <c r="AD44833" s="77"/>
    </row>
    <row r="44834" spans="16:30" ht="4.5" customHeight="1" x14ac:dyDescent="0.2">
      <c r="P44834" s="75"/>
      <c r="Q44834" s="75"/>
      <c r="W44834" s="75"/>
      <c r="AD44834" s="77"/>
    </row>
    <row r="44835" spans="16:30" ht="4.5" customHeight="1" x14ac:dyDescent="0.2">
      <c r="P44835" s="75"/>
      <c r="Q44835" s="75"/>
      <c r="W44835" s="75"/>
      <c r="AD44835" s="77"/>
    </row>
    <row r="44836" spans="16:30" ht="4.5" customHeight="1" x14ac:dyDescent="0.2">
      <c r="P44836" s="75"/>
      <c r="Q44836" s="75"/>
      <c r="W44836" s="75"/>
      <c r="AD44836" s="77"/>
    </row>
    <row r="44837" spans="16:30" ht="4.5" customHeight="1" x14ac:dyDescent="0.2">
      <c r="P44837" s="75"/>
      <c r="Q44837" s="75"/>
      <c r="W44837" s="75"/>
      <c r="AD44837" s="77"/>
    </row>
    <row r="44838" spans="16:30" ht="4.5" customHeight="1" x14ac:dyDescent="0.2">
      <c r="P44838" s="75"/>
      <c r="Q44838" s="75"/>
      <c r="W44838" s="75"/>
      <c r="AD44838" s="77"/>
    </row>
    <row r="44839" spans="16:30" ht="4.5" customHeight="1" x14ac:dyDescent="0.2">
      <c r="P44839" s="75"/>
      <c r="Q44839" s="75"/>
      <c r="W44839" s="75"/>
      <c r="AD44839" s="77"/>
    </row>
    <row r="44840" spans="16:30" ht="4.5" customHeight="1" x14ac:dyDescent="0.2">
      <c r="P44840" s="75"/>
      <c r="Q44840" s="75"/>
      <c r="W44840" s="75"/>
      <c r="AD44840" s="77"/>
    </row>
    <row r="44841" spans="16:30" ht="4.5" customHeight="1" x14ac:dyDescent="0.2">
      <c r="P44841" s="75"/>
      <c r="Q44841" s="75"/>
      <c r="W44841" s="75"/>
      <c r="AD44841" s="77"/>
    </row>
    <row r="44842" spans="16:30" ht="4.5" customHeight="1" x14ac:dyDescent="0.2">
      <c r="P44842" s="75"/>
      <c r="Q44842" s="75"/>
      <c r="W44842" s="75"/>
      <c r="AD44842" s="77"/>
    </row>
    <row r="44843" spans="16:30" ht="4.5" customHeight="1" x14ac:dyDescent="0.2">
      <c r="P44843" s="75"/>
      <c r="Q44843" s="75"/>
      <c r="W44843" s="75"/>
      <c r="AD44843" s="77"/>
    </row>
    <row r="44844" spans="16:30" ht="4.5" customHeight="1" x14ac:dyDescent="0.2">
      <c r="P44844" s="75"/>
      <c r="Q44844" s="75"/>
      <c r="W44844" s="75"/>
      <c r="AD44844" s="77"/>
    </row>
    <row r="44845" spans="16:30" ht="4.5" customHeight="1" x14ac:dyDescent="0.2">
      <c r="P44845" s="75"/>
      <c r="Q44845" s="75"/>
      <c r="W44845" s="75"/>
      <c r="AD44845" s="77"/>
    </row>
    <row r="44846" spans="16:30" ht="4.5" customHeight="1" x14ac:dyDescent="0.2">
      <c r="P44846" s="75"/>
      <c r="Q44846" s="75"/>
      <c r="W44846" s="75"/>
      <c r="AD44846" s="77"/>
    </row>
    <row r="44847" spans="16:30" ht="4.5" customHeight="1" x14ac:dyDescent="0.2">
      <c r="P44847" s="75"/>
      <c r="Q44847" s="75"/>
      <c r="W44847" s="75"/>
      <c r="AD44847" s="77"/>
    </row>
    <row r="44848" spans="16:30" ht="4.5" customHeight="1" x14ac:dyDescent="0.2">
      <c r="P44848" s="75"/>
      <c r="Q44848" s="75"/>
      <c r="W44848" s="75"/>
      <c r="AD44848" s="77"/>
    </row>
    <row r="44849" spans="16:30" ht="4.5" customHeight="1" x14ac:dyDescent="0.2">
      <c r="P44849" s="75"/>
      <c r="Q44849" s="75"/>
      <c r="W44849" s="75"/>
      <c r="AD44849" s="77"/>
    </row>
    <row r="44850" spans="16:30" ht="4.5" customHeight="1" x14ac:dyDescent="0.2">
      <c r="P44850" s="75"/>
      <c r="Q44850" s="75"/>
      <c r="W44850" s="75"/>
      <c r="AD44850" s="77"/>
    </row>
    <row r="44851" spans="16:30" ht="4.5" customHeight="1" x14ac:dyDescent="0.2">
      <c r="P44851" s="75"/>
      <c r="Q44851" s="75"/>
      <c r="W44851" s="75"/>
      <c r="AD44851" s="77"/>
    </row>
    <row r="44852" spans="16:30" ht="4.5" customHeight="1" x14ac:dyDescent="0.2">
      <c r="P44852" s="75"/>
      <c r="Q44852" s="75"/>
      <c r="W44852" s="75"/>
      <c r="AD44852" s="77"/>
    </row>
    <row r="44853" spans="16:30" ht="4.5" customHeight="1" x14ac:dyDescent="0.2">
      <c r="P44853" s="75"/>
      <c r="Q44853" s="75"/>
      <c r="W44853" s="75"/>
      <c r="AD44853" s="77"/>
    </row>
    <row r="44854" spans="16:30" ht="4.5" customHeight="1" x14ac:dyDescent="0.2">
      <c r="P44854" s="75"/>
      <c r="Q44854" s="75"/>
      <c r="W44854" s="75"/>
      <c r="AD44854" s="77"/>
    </row>
    <row r="44855" spans="16:30" ht="4.5" customHeight="1" x14ac:dyDescent="0.2">
      <c r="P44855" s="75"/>
      <c r="Q44855" s="75"/>
      <c r="W44855" s="75"/>
      <c r="AD44855" s="77"/>
    </row>
    <row r="44856" spans="16:30" ht="4.5" customHeight="1" x14ac:dyDescent="0.2">
      <c r="P44856" s="75"/>
      <c r="Q44856" s="75"/>
      <c r="W44856" s="75"/>
      <c r="AD44856" s="77"/>
    </row>
    <row r="44857" spans="16:30" ht="4.5" customHeight="1" x14ac:dyDescent="0.2">
      <c r="P44857" s="75"/>
      <c r="Q44857" s="75"/>
      <c r="W44857" s="75"/>
      <c r="AD44857" s="77"/>
    </row>
    <row r="44858" spans="16:30" ht="4.5" customHeight="1" x14ac:dyDescent="0.2">
      <c r="P44858" s="75"/>
      <c r="Q44858" s="75"/>
      <c r="W44858" s="75"/>
      <c r="AD44858" s="77"/>
    </row>
    <row r="44859" spans="16:30" ht="4.5" customHeight="1" x14ac:dyDescent="0.2">
      <c r="P44859" s="75"/>
      <c r="Q44859" s="75"/>
      <c r="W44859" s="75"/>
      <c r="AD44859" s="77"/>
    </row>
    <row r="44860" spans="16:30" ht="4.5" customHeight="1" x14ac:dyDescent="0.2">
      <c r="P44860" s="75"/>
      <c r="Q44860" s="75"/>
      <c r="W44860" s="75"/>
      <c r="AD44860" s="77"/>
    </row>
    <row r="44861" spans="16:30" ht="4.5" customHeight="1" x14ac:dyDescent="0.2">
      <c r="P44861" s="75"/>
      <c r="Q44861" s="75"/>
      <c r="W44861" s="75"/>
      <c r="AD44861" s="77"/>
    </row>
    <row r="44862" spans="16:30" ht="4.5" customHeight="1" x14ac:dyDescent="0.2">
      <c r="P44862" s="75"/>
      <c r="Q44862" s="75"/>
      <c r="W44862" s="75"/>
      <c r="AD44862" s="77"/>
    </row>
    <row r="44863" spans="16:30" ht="4.5" customHeight="1" x14ac:dyDescent="0.2">
      <c r="P44863" s="75"/>
      <c r="Q44863" s="75"/>
      <c r="W44863" s="75"/>
      <c r="AD44863" s="77"/>
    </row>
    <row r="44864" spans="16:30" ht="4.5" customHeight="1" x14ac:dyDescent="0.2">
      <c r="P44864" s="75"/>
      <c r="Q44864" s="75"/>
      <c r="W44864" s="75"/>
      <c r="AD44864" s="77"/>
    </row>
    <row r="44865" spans="16:30" ht="4.5" customHeight="1" x14ac:dyDescent="0.2">
      <c r="P44865" s="75"/>
      <c r="Q44865" s="75"/>
      <c r="W44865" s="75"/>
      <c r="AD44865" s="77"/>
    </row>
    <row r="44866" spans="16:30" ht="4.5" customHeight="1" x14ac:dyDescent="0.2">
      <c r="P44866" s="75"/>
      <c r="Q44866" s="75"/>
      <c r="W44866" s="75"/>
      <c r="AD44866" s="77"/>
    </row>
    <row r="44867" spans="16:30" ht="4.5" customHeight="1" x14ac:dyDescent="0.2">
      <c r="P44867" s="75"/>
      <c r="Q44867" s="75"/>
      <c r="W44867" s="75"/>
      <c r="AD44867" s="77"/>
    </row>
    <row r="44868" spans="16:30" ht="4.5" customHeight="1" x14ac:dyDescent="0.2">
      <c r="P44868" s="75"/>
      <c r="Q44868" s="75"/>
      <c r="W44868" s="75"/>
      <c r="AD44868" s="77"/>
    </row>
    <row r="44869" spans="16:30" ht="4.5" customHeight="1" x14ac:dyDescent="0.2">
      <c r="P44869" s="75"/>
      <c r="Q44869" s="75"/>
      <c r="W44869" s="75"/>
      <c r="AD44869" s="77"/>
    </row>
    <row r="44870" spans="16:30" ht="4.5" customHeight="1" x14ac:dyDescent="0.2">
      <c r="P44870" s="75"/>
      <c r="Q44870" s="75"/>
      <c r="W44870" s="75"/>
      <c r="AD44870" s="77"/>
    </row>
    <row r="44871" spans="16:30" ht="4.5" customHeight="1" x14ac:dyDescent="0.2">
      <c r="P44871" s="75"/>
      <c r="Q44871" s="75"/>
      <c r="W44871" s="75"/>
      <c r="AD44871" s="77"/>
    </row>
    <row r="44872" spans="16:30" ht="4.5" customHeight="1" x14ac:dyDescent="0.2">
      <c r="P44872" s="75"/>
      <c r="Q44872" s="75"/>
      <c r="W44872" s="75"/>
      <c r="AD44872" s="77"/>
    </row>
    <row r="44873" spans="16:30" ht="4.5" customHeight="1" x14ac:dyDescent="0.2">
      <c r="P44873" s="75"/>
      <c r="Q44873" s="75"/>
      <c r="W44873" s="75"/>
      <c r="AD44873" s="77"/>
    </row>
    <row r="44874" spans="16:30" ht="4.5" customHeight="1" x14ac:dyDescent="0.2">
      <c r="P44874" s="75"/>
      <c r="Q44874" s="75"/>
      <c r="W44874" s="75"/>
      <c r="AD44874" s="77"/>
    </row>
    <row r="44875" spans="16:30" ht="4.5" customHeight="1" x14ac:dyDescent="0.2">
      <c r="P44875" s="75"/>
      <c r="Q44875" s="75"/>
      <c r="W44875" s="75"/>
      <c r="AD44875" s="77"/>
    </row>
    <row r="44876" spans="16:30" ht="4.5" customHeight="1" x14ac:dyDescent="0.2">
      <c r="P44876" s="75"/>
      <c r="Q44876" s="75"/>
      <c r="W44876" s="75"/>
      <c r="AD44876" s="77"/>
    </row>
    <row r="44877" spans="16:30" ht="4.5" customHeight="1" x14ac:dyDescent="0.2">
      <c r="P44877" s="75"/>
      <c r="Q44877" s="75"/>
      <c r="W44877" s="75"/>
      <c r="AD44877" s="77"/>
    </row>
    <row r="44878" spans="16:30" ht="4.5" customHeight="1" x14ac:dyDescent="0.2">
      <c r="P44878" s="75"/>
      <c r="Q44878" s="75"/>
      <c r="W44878" s="75"/>
      <c r="AD44878" s="77"/>
    </row>
    <row r="44879" spans="16:30" ht="4.5" customHeight="1" x14ac:dyDescent="0.2">
      <c r="P44879" s="75"/>
      <c r="Q44879" s="75"/>
      <c r="W44879" s="75"/>
      <c r="AD44879" s="77"/>
    </row>
    <row r="44880" spans="16:30" ht="4.5" customHeight="1" x14ac:dyDescent="0.2">
      <c r="P44880" s="75"/>
      <c r="Q44880" s="75"/>
      <c r="W44880" s="75"/>
      <c r="AD44880" s="77"/>
    </row>
    <row r="44881" spans="16:30" ht="4.5" customHeight="1" x14ac:dyDescent="0.2">
      <c r="P44881" s="75"/>
      <c r="Q44881" s="75"/>
      <c r="W44881" s="75"/>
      <c r="AD44881" s="77"/>
    </row>
    <row r="44882" spans="16:30" ht="4.5" customHeight="1" x14ac:dyDescent="0.2">
      <c r="P44882" s="75"/>
      <c r="Q44882" s="75"/>
      <c r="W44882" s="75"/>
      <c r="AD44882" s="77"/>
    </row>
    <row r="44883" spans="16:30" ht="4.5" customHeight="1" x14ac:dyDescent="0.2">
      <c r="P44883" s="75"/>
      <c r="Q44883" s="75"/>
      <c r="W44883" s="75"/>
      <c r="AD44883" s="77"/>
    </row>
    <row r="44884" spans="16:30" ht="4.5" customHeight="1" x14ac:dyDescent="0.2">
      <c r="P44884" s="75"/>
      <c r="Q44884" s="75"/>
      <c r="W44884" s="75"/>
      <c r="AD44884" s="77"/>
    </row>
    <row r="44885" spans="16:30" ht="4.5" customHeight="1" x14ac:dyDescent="0.2">
      <c r="P44885" s="75"/>
      <c r="Q44885" s="75"/>
      <c r="W44885" s="75"/>
      <c r="AD44885" s="77"/>
    </row>
    <row r="44886" spans="16:30" ht="4.5" customHeight="1" x14ac:dyDescent="0.2">
      <c r="P44886" s="75"/>
      <c r="Q44886" s="75"/>
      <c r="W44886" s="75"/>
      <c r="AD44886" s="77"/>
    </row>
    <row r="44887" spans="16:30" ht="4.5" customHeight="1" x14ac:dyDescent="0.2">
      <c r="P44887" s="75"/>
      <c r="Q44887" s="75"/>
      <c r="W44887" s="75"/>
      <c r="AD44887" s="77"/>
    </row>
    <row r="44888" spans="16:30" ht="4.5" customHeight="1" x14ac:dyDescent="0.2">
      <c r="P44888" s="75"/>
      <c r="Q44888" s="75"/>
      <c r="W44888" s="75"/>
      <c r="AD44888" s="77"/>
    </row>
    <row r="44889" spans="16:30" ht="4.5" customHeight="1" x14ac:dyDescent="0.2">
      <c r="P44889" s="75"/>
      <c r="Q44889" s="75"/>
      <c r="W44889" s="75"/>
      <c r="AD44889" s="77"/>
    </row>
    <row r="44890" spans="16:30" ht="4.5" customHeight="1" x14ac:dyDescent="0.2">
      <c r="P44890" s="75"/>
      <c r="Q44890" s="75"/>
      <c r="W44890" s="75"/>
      <c r="AD44890" s="77"/>
    </row>
    <row r="44891" spans="16:30" ht="4.5" customHeight="1" x14ac:dyDescent="0.2">
      <c r="P44891" s="75"/>
      <c r="Q44891" s="75"/>
      <c r="W44891" s="75"/>
      <c r="AD44891" s="77"/>
    </row>
    <row r="44892" spans="16:30" ht="4.5" customHeight="1" x14ac:dyDescent="0.2">
      <c r="P44892" s="75"/>
      <c r="Q44892" s="75"/>
      <c r="W44892" s="75"/>
      <c r="AD44892" s="77"/>
    </row>
    <row r="44893" spans="16:30" ht="4.5" customHeight="1" x14ac:dyDescent="0.2">
      <c r="P44893" s="75"/>
      <c r="Q44893" s="75"/>
      <c r="W44893" s="75"/>
      <c r="AD44893" s="77"/>
    </row>
    <row r="44894" spans="16:30" ht="4.5" customHeight="1" x14ac:dyDescent="0.2">
      <c r="P44894" s="75"/>
      <c r="Q44894" s="75"/>
      <c r="W44894" s="75"/>
      <c r="AD44894" s="77"/>
    </row>
    <row r="44895" spans="16:30" ht="4.5" customHeight="1" x14ac:dyDescent="0.2">
      <c r="P44895" s="75"/>
      <c r="Q44895" s="75"/>
      <c r="W44895" s="75"/>
      <c r="AD44895" s="77"/>
    </row>
    <row r="44896" spans="16:30" ht="4.5" customHeight="1" x14ac:dyDescent="0.2">
      <c r="P44896" s="75"/>
      <c r="Q44896" s="75"/>
      <c r="W44896" s="75"/>
      <c r="AD44896" s="77"/>
    </row>
    <row r="44897" spans="16:30" ht="4.5" customHeight="1" x14ac:dyDescent="0.2">
      <c r="P44897" s="75"/>
      <c r="Q44897" s="75"/>
      <c r="W44897" s="75"/>
      <c r="AD44897" s="77"/>
    </row>
    <row r="44898" spans="16:30" ht="4.5" customHeight="1" x14ac:dyDescent="0.2">
      <c r="P44898" s="75"/>
      <c r="Q44898" s="75"/>
      <c r="W44898" s="75"/>
      <c r="AD44898" s="77"/>
    </row>
    <row r="44899" spans="16:30" ht="4.5" customHeight="1" x14ac:dyDescent="0.2">
      <c r="P44899" s="75"/>
      <c r="Q44899" s="75"/>
      <c r="W44899" s="75"/>
      <c r="AD44899" s="77"/>
    </row>
    <row r="44900" spans="16:30" ht="4.5" customHeight="1" x14ac:dyDescent="0.2">
      <c r="P44900" s="75"/>
      <c r="Q44900" s="75"/>
      <c r="W44900" s="75"/>
      <c r="AD44900" s="77"/>
    </row>
    <row r="44901" spans="16:30" ht="4.5" customHeight="1" x14ac:dyDescent="0.2">
      <c r="P44901" s="75"/>
      <c r="Q44901" s="75"/>
      <c r="W44901" s="75"/>
      <c r="AD44901" s="77"/>
    </row>
    <row r="44902" spans="16:30" ht="4.5" customHeight="1" x14ac:dyDescent="0.2">
      <c r="P44902" s="75"/>
      <c r="Q44902" s="75"/>
      <c r="W44902" s="75"/>
      <c r="AD44902" s="77"/>
    </row>
    <row r="44903" spans="16:30" ht="4.5" customHeight="1" x14ac:dyDescent="0.2">
      <c r="P44903" s="75"/>
      <c r="Q44903" s="75"/>
      <c r="W44903" s="75"/>
      <c r="AD44903" s="77"/>
    </row>
    <row r="44904" spans="16:30" ht="4.5" customHeight="1" x14ac:dyDescent="0.2">
      <c r="P44904" s="75"/>
      <c r="Q44904" s="75"/>
      <c r="W44904" s="75"/>
      <c r="AD44904" s="77"/>
    </row>
    <row r="44905" spans="16:30" ht="4.5" customHeight="1" x14ac:dyDescent="0.2">
      <c r="P44905" s="75"/>
      <c r="Q44905" s="75"/>
      <c r="W44905" s="75"/>
      <c r="AD44905" s="77"/>
    </row>
    <row r="44906" spans="16:30" ht="4.5" customHeight="1" x14ac:dyDescent="0.2">
      <c r="P44906" s="75"/>
      <c r="Q44906" s="75"/>
      <c r="W44906" s="75"/>
      <c r="AD44906" s="77"/>
    </row>
    <row r="44907" spans="16:30" ht="4.5" customHeight="1" x14ac:dyDescent="0.2">
      <c r="P44907" s="75"/>
      <c r="Q44907" s="75"/>
      <c r="W44907" s="75"/>
      <c r="AD44907" s="77"/>
    </row>
    <row r="44908" spans="16:30" ht="4.5" customHeight="1" x14ac:dyDescent="0.2">
      <c r="P44908" s="75"/>
      <c r="Q44908" s="75"/>
      <c r="W44908" s="75"/>
      <c r="AD44908" s="77"/>
    </row>
    <row r="44909" spans="16:30" ht="4.5" customHeight="1" x14ac:dyDescent="0.2">
      <c r="P44909" s="75"/>
      <c r="Q44909" s="75"/>
      <c r="W44909" s="75"/>
      <c r="AD44909" s="77"/>
    </row>
    <row r="44910" spans="16:30" ht="4.5" customHeight="1" x14ac:dyDescent="0.2">
      <c r="P44910" s="75"/>
      <c r="Q44910" s="75"/>
      <c r="W44910" s="75"/>
      <c r="AD44910" s="77"/>
    </row>
    <row r="44911" spans="16:30" ht="4.5" customHeight="1" x14ac:dyDescent="0.2">
      <c r="P44911" s="75"/>
      <c r="Q44911" s="75"/>
      <c r="W44911" s="75"/>
      <c r="AD44911" s="77"/>
    </row>
    <row r="44912" spans="16:30" ht="4.5" customHeight="1" x14ac:dyDescent="0.2">
      <c r="P44912" s="75"/>
      <c r="Q44912" s="75"/>
      <c r="W44912" s="75"/>
      <c r="AD44912" s="77"/>
    </row>
    <row r="44913" spans="16:30" ht="4.5" customHeight="1" x14ac:dyDescent="0.2">
      <c r="P44913" s="75"/>
      <c r="Q44913" s="75"/>
      <c r="W44913" s="75"/>
      <c r="AD44913" s="77"/>
    </row>
    <row r="44914" spans="16:30" ht="4.5" customHeight="1" x14ac:dyDescent="0.2">
      <c r="P44914" s="75"/>
      <c r="Q44914" s="75"/>
      <c r="W44914" s="75"/>
      <c r="AD44914" s="77"/>
    </row>
    <row r="44915" spans="16:30" ht="4.5" customHeight="1" x14ac:dyDescent="0.2">
      <c r="P44915" s="75"/>
      <c r="Q44915" s="75"/>
      <c r="W44915" s="75"/>
      <c r="AD44915" s="77"/>
    </row>
    <row r="44916" spans="16:30" ht="4.5" customHeight="1" x14ac:dyDescent="0.2">
      <c r="P44916" s="75"/>
      <c r="Q44916" s="75"/>
      <c r="W44916" s="75"/>
      <c r="AD44916" s="77"/>
    </row>
    <row r="44917" spans="16:30" ht="4.5" customHeight="1" x14ac:dyDescent="0.2">
      <c r="P44917" s="75"/>
      <c r="Q44917" s="75"/>
      <c r="W44917" s="75"/>
      <c r="AD44917" s="77"/>
    </row>
    <row r="44918" spans="16:30" ht="4.5" customHeight="1" x14ac:dyDescent="0.2">
      <c r="P44918" s="75"/>
      <c r="Q44918" s="75"/>
      <c r="W44918" s="75"/>
      <c r="AD44918" s="77"/>
    </row>
    <row r="44919" spans="16:30" ht="4.5" customHeight="1" x14ac:dyDescent="0.2">
      <c r="P44919" s="75"/>
      <c r="Q44919" s="75"/>
      <c r="W44919" s="75"/>
      <c r="AD44919" s="77"/>
    </row>
    <row r="44920" spans="16:30" ht="4.5" customHeight="1" x14ac:dyDescent="0.2">
      <c r="P44920" s="75"/>
      <c r="Q44920" s="75"/>
      <c r="W44920" s="75"/>
      <c r="AD44920" s="77"/>
    </row>
    <row r="44921" spans="16:30" ht="4.5" customHeight="1" x14ac:dyDescent="0.2">
      <c r="P44921" s="75"/>
      <c r="Q44921" s="75"/>
      <c r="W44921" s="75"/>
      <c r="AD44921" s="77"/>
    </row>
    <row r="44922" spans="16:30" ht="4.5" customHeight="1" x14ac:dyDescent="0.2">
      <c r="P44922" s="75"/>
      <c r="Q44922" s="75"/>
      <c r="W44922" s="75"/>
      <c r="AD44922" s="77"/>
    </row>
    <row r="44923" spans="16:30" ht="4.5" customHeight="1" x14ac:dyDescent="0.2">
      <c r="P44923" s="75"/>
      <c r="Q44923" s="75"/>
      <c r="W44923" s="75"/>
      <c r="AD44923" s="77"/>
    </row>
    <row r="44924" spans="16:30" ht="4.5" customHeight="1" x14ac:dyDescent="0.2">
      <c r="P44924" s="75"/>
      <c r="Q44924" s="75"/>
      <c r="W44924" s="75"/>
      <c r="AD44924" s="77"/>
    </row>
    <row r="44925" spans="16:30" ht="4.5" customHeight="1" x14ac:dyDescent="0.2">
      <c r="P44925" s="75"/>
      <c r="Q44925" s="75"/>
      <c r="W44925" s="75"/>
      <c r="AD44925" s="77"/>
    </row>
    <row r="44926" spans="16:30" ht="4.5" customHeight="1" x14ac:dyDescent="0.2">
      <c r="P44926" s="75"/>
      <c r="Q44926" s="75"/>
      <c r="W44926" s="75"/>
      <c r="AD44926" s="77"/>
    </row>
    <row r="44927" spans="16:30" ht="4.5" customHeight="1" x14ac:dyDescent="0.2">
      <c r="P44927" s="75"/>
      <c r="Q44927" s="75"/>
      <c r="W44927" s="75"/>
      <c r="AD44927" s="77"/>
    </row>
    <row r="44928" spans="16:30" ht="4.5" customHeight="1" x14ac:dyDescent="0.2">
      <c r="P44928" s="75"/>
      <c r="Q44928" s="75"/>
      <c r="W44928" s="75"/>
      <c r="AD44928" s="77"/>
    </row>
    <row r="44929" spans="16:30" ht="4.5" customHeight="1" x14ac:dyDescent="0.2">
      <c r="P44929" s="75"/>
      <c r="Q44929" s="75"/>
      <c r="W44929" s="75"/>
      <c r="AD44929" s="77"/>
    </row>
    <row r="44930" spans="16:30" ht="4.5" customHeight="1" x14ac:dyDescent="0.2">
      <c r="P44930" s="75"/>
      <c r="Q44930" s="75"/>
      <c r="W44930" s="75"/>
      <c r="AD44930" s="77"/>
    </row>
    <row r="44931" spans="16:30" ht="4.5" customHeight="1" x14ac:dyDescent="0.2">
      <c r="P44931" s="75"/>
      <c r="Q44931" s="75"/>
      <c r="W44931" s="75"/>
      <c r="AD44931" s="77"/>
    </row>
    <row r="44932" spans="16:30" ht="4.5" customHeight="1" x14ac:dyDescent="0.2">
      <c r="P44932" s="75"/>
      <c r="Q44932" s="75"/>
      <c r="W44932" s="75"/>
      <c r="AD44932" s="77"/>
    </row>
    <row r="44933" spans="16:30" ht="4.5" customHeight="1" x14ac:dyDescent="0.2">
      <c r="P44933" s="75"/>
      <c r="Q44933" s="75"/>
      <c r="W44933" s="75"/>
      <c r="AD44933" s="77"/>
    </row>
    <row r="44934" spans="16:30" ht="4.5" customHeight="1" x14ac:dyDescent="0.2">
      <c r="P44934" s="75"/>
      <c r="Q44934" s="75"/>
      <c r="W44934" s="75"/>
      <c r="AD44934" s="77"/>
    </row>
    <row r="44935" spans="16:30" ht="4.5" customHeight="1" x14ac:dyDescent="0.2">
      <c r="P44935" s="75"/>
      <c r="Q44935" s="75"/>
      <c r="W44935" s="75"/>
      <c r="AD44935" s="77"/>
    </row>
    <row r="44936" spans="16:30" ht="4.5" customHeight="1" x14ac:dyDescent="0.2">
      <c r="P44936" s="75"/>
      <c r="Q44936" s="75"/>
      <c r="W44936" s="75"/>
      <c r="AD44936" s="77"/>
    </row>
    <row r="44937" spans="16:30" ht="4.5" customHeight="1" x14ac:dyDescent="0.2">
      <c r="P44937" s="75"/>
      <c r="Q44937" s="75"/>
      <c r="W44937" s="75"/>
      <c r="AD44937" s="77"/>
    </row>
    <row r="44938" spans="16:30" ht="4.5" customHeight="1" x14ac:dyDescent="0.2">
      <c r="P44938" s="75"/>
      <c r="Q44938" s="75"/>
      <c r="W44938" s="75"/>
      <c r="AD44938" s="77"/>
    </row>
    <row r="44939" spans="16:30" ht="4.5" customHeight="1" x14ac:dyDescent="0.2">
      <c r="P44939" s="75"/>
      <c r="Q44939" s="75"/>
      <c r="W44939" s="75"/>
      <c r="AD44939" s="77"/>
    </row>
    <row r="44940" spans="16:30" ht="4.5" customHeight="1" x14ac:dyDescent="0.2">
      <c r="P44940" s="75"/>
      <c r="Q44940" s="75"/>
      <c r="W44940" s="75"/>
      <c r="AD44940" s="77"/>
    </row>
    <row r="44941" spans="16:30" ht="4.5" customHeight="1" x14ac:dyDescent="0.2">
      <c r="P44941" s="75"/>
      <c r="Q44941" s="75"/>
      <c r="W44941" s="75"/>
      <c r="AD44941" s="77"/>
    </row>
    <row r="44942" spans="16:30" ht="4.5" customHeight="1" x14ac:dyDescent="0.2">
      <c r="P44942" s="75"/>
      <c r="Q44942" s="75"/>
      <c r="W44942" s="75"/>
      <c r="AD44942" s="77"/>
    </row>
    <row r="44943" spans="16:30" ht="4.5" customHeight="1" x14ac:dyDescent="0.2">
      <c r="P44943" s="75"/>
      <c r="Q44943" s="75"/>
      <c r="W44943" s="75"/>
      <c r="AD44943" s="77"/>
    </row>
    <row r="44944" spans="16:30" ht="4.5" customHeight="1" x14ac:dyDescent="0.2">
      <c r="P44944" s="75"/>
      <c r="Q44944" s="75"/>
      <c r="W44944" s="75"/>
      <c r="AD44944" s="77"/>
    </row>
    <row r="44945" spans="16:30" ht="4.5" customHeight="1" x14ac:dyDescent="0.2">
      <c r="P44945" s="75"/>
      <c r="Q44945" s="75"/>
      <c r="W44945" s="75"/>
      <c r="AD44945" s="77"/>
    </row>
    <row r="44946" spans="16:30" ht="4.5" customHeight="1" x14ac:dyDescent="0.2">
      <c r="P44946" s="75"/>
      <c r="Q44946" s="75"/>
      <c r="W44946" s="75"/>
      <c r="AD44946" s="77"/>
    </row>
    <row r="44947" spans="16:30" ht="4.5" customHeight="1" x14ac:dyDescent="0.2">
      <c r="P44947" s="75"/>
      <c r="Q44947" s="75"/>
      <c r="W44947" s="75"/>
      <c r="AD44947" s="77"/>
    </row>
    <row r="44948" spans="16:30" ht="4.5" customHeight="1" x14ac:dyDescent="0.2">
      <c r="P44948" s="75"/>
      <c r="Q44948" s="75"/>
      <c r="W44948" s="75"/>
      <c r="AD44948" s="77"/>
    </row>
    <row r="44949" spans="16:30" ht="4.5" customHeight="1" x14ac:dyDescent="0.2">
      <c r="P44949" s="75"/>
      <c r="Q44949" s="75"/>
      <c r="W44949" s="75"/>
      <c r="AD44949" s="77"/>
    </row>
    <row r="44950" spans="16:30" ht="4.5" customHeight="1" x14ac:dyDescent="0.2">
      <c r="P44950" s="75"/>
      <c r="Q44950" s="75"/>
      <c r="W44950" s="75"/>
      <c r="AD44950" s="77"/>
    </row>
    <row r="44951" spans="16:30" ht="4.5" customHeight="1" x14ac:dyDescent="0.2">
      <c r="P44951" s="75"/>
      <c r="Q44951" s="75"/>
      <c r="W44951" s="75"/>
      <c r="AD44951" s="77"/>
    </row>
    <row r="44952" spans="16:30" ht="4.5" customHeight="1" x14ac:dyDescent="0.2">
      <c r="P44952" s="75"/>
      <c r="Q44952" s="75"/>
      <c r="W44952" s="75"/>
      <c r="AD44952" s="77"/>
    </row>
    <row r="44953" spans="16:30" ht="4.5" customHeight="1" x14ac:dyDescent="0.2">
      <c r="P44953" s="75"/>
      <c r="Q44953" s="75"/>
      <c r="W44953" s="75"/>
      <c r="AD44953" s="77"/>
    </row>
    <row r="44954" spans="16:30" ht="4.5" customHeight="1" x14ac:dyDescent="0.2">
      <c r="P44954" s="75"/>
      <c r="Q44954" s="75"/>
      <c r="W44954" s="75"/>
      <c r="AD44954" s="77"/>
    </row>
    <row r="44955" spans="16:30" ht="4.5" customHeight="1" x14ac:dyDescent="0.2">
      <c r="P44955" s="75"/>
      <c r="Q44955" s="75"/>
      <c r="W44955" s="75"/>
      <c r="AD44955" s="77"/>
    </row>
    <row r="44956" spans="16:30" ht="4.5" customHeight="1" x14ac:dyDescent="0.2">
      <c r="P44956" s="75"/>
      <c r="Q44956" s="75"/>
      <c r="W44956" s="75"/>
      <c r="AD44956" s="77"/>
    </row>
    <row r="44957" spans="16:30" ht="4.5" customHeight="1" x14ac:dyDescent="0.2">
      <c r="P44957" s="75"/>
      <c r="Q44957" s="75"/>
      <c r="W44957" s="75"/>
      <c r="AD44957" s="77"/>
    </row>
    <row r="44958" spans="16:30" ht="4.5" customHeight="1" x14ac:dyDescent="0.2">
      <c r="P44958" s="75"/>
      <c r="Q44958" s="75"/>
      <c r="W44958" s="75"/>
      <c r="AD44958" s="77"/>
    </row>
    <row r="44959" spans="16:30" ht="4.5" customHeight="1" x14ac:dyDescent="0.2">
      <c r="P44959" s="75"/>
      <c r="Q44959" s="75"/>
      <c r="W44959" s="75"/>
      <c r="AD44959" s="77"/>
    </row>
    <row r="44960" spans="16:30" ht="4.5" customHeight="1" x14ac:dyDescent="0.2">
      <c r="P44960" s="75"/>
      <c r="Q44960" s="75"/>
      <c r="W44960" s="75"/>
      <c r="AD44960" s="77"/>
    </row>
    <row r="44961" spans="16:30" ht="4.5" customHeight="1" x14ac:dyDescent="0.2">
      <c r="P44961" s="75"/>
      <c r="Q44961" s="75"/>
      <c r="W44961" s="75"/>
      <c r="AD44961" s="77"/>
    </row>
    <row r="44962" spans="16:30" ht="4.5" customHeight="1" x14ac:dyDescent="0.2">
      <c r="P44962" s="75"/>
      <c r="Q44962" s="75"/>
      <c r="W44962" s="75"/>
      <c r="AD44962" s="77"/>
    </row>
    <row r="44963" spans="16:30" ht="4.5" customHeight="1" x14ac:dyDescent="0.2">
      <c r="P44963" s="75"/>
      <c r="Q44963" s="75"/>
      <c r="W44963" s="75"/>
      <c r="AD44963" s="77"/>
    </row>
    <row r="44964" spans="16:30" ht="4.5" customHeight="1" x14ac:dyDescent="0.2">
      <c r="P44964" s="75"/>
      <c r="Q44964" s="75"/>
      <c r="W44964" s="75"/>
      <c r="AD44964" s="77"/>
    </row>
    <row r="44965" spans="16:30" ht="4.5" customHeight="1" x14ac:dyDescent="0.2">
      <c r="P44965" s="75"/>
      <c r="Q44965" s="75"/>
      <c r="W44965" s="75"/>
      <c r="AD44965" s="77"/>
    </row>
    <row r="44966" spans="16:30" ht="4.5" customHeight="1" x14ac:dyDescent="0.2">
      <c r="P44966" s="75"/>
      <c r="Q44966" s="75"/>
      <c r="W44966" s="75"/>
      <c r="AD44966" s="77"/>
    </row>
    <row r="44967" spans="16:30" ht="4.5" customHeight="1" x14ac:dyDescent="0.2">
      <c r="P44967" s="75"/>
      <c r="Q44967" s="75"/>
      <c r="W44967" s="75"/>
      <c r="AD44967" s="77"/>
    </row>
    <row r="44968" spans="16:30" ht="4.5" customHeight="1" x14ac:dyDescent="0.2">
      <c r="P44968" s="75"/>
      <c r="Q44968" s="75"/>
      <c r="W44968" s="75"/>
      <c r="AD44968" s="77"/>
    </row>
    <row r="44969" spans="16:30" ht="4.5" customHeight="1" x14ac:dyDescent="0.2">
      <c r="P44969" s="75"/>
      <c r="Q44969" s="75"/>
      <c r="W44969" s="75"/>
      <c r="AD44969" s="77"/>
    </row>
    <row r="44970" spans="16:30" ht="4.5" customHeight="1" x14ac:dyDescent="0.2">
      <c r="P44970" s="75"/>
      <c r="Q44970" s="75"/>
      <c r="W44970" s="75"/>
      <c r="AD44970" s="77"/>
    </row>
    <row r="44971" spans="16:30" ht="4.5" customHeight="1" x14ac:dyDescent="0.2">
      <c r="P44971" s="75"/>
      <c r="Q44971" s="75"/>
      <c r="W44971" s="75"/>
      <c r="AD44971" s="77"/>
    </row>
    <row r="44972" spans="16:30" ht="4.5" customHeight="1" x14ac:dyDescent="0.2">
      <c r="P44972" s="75"/>
      <c r="Q44972" s="75"/>
      <c r="W44972" s="75"/>
      <c r="AD44972" s="77"/>
    </row>
    <row r="44973" spans="16:30" ht="4.5" customHeight="1" x14ac:dyDescent="0.2">
      <c r="P44973" s="75"/>
      <c r="Q44973" s="75"/>
      <c r="W44973" s="75"/>
      <c r="AD44973" s="77"/>
    </row>
    <row r="44974" spans="16:30" ht="4.5" customHeight="1" x14ac:dyDescent="0.2">
      <c r="P44974" s="75"/>
      <c r="Q44974" s="75"/>
      <c r="W44974" s="75"/>
      <c r="AD44974" s="77"/>
    </row>
    <row r="44975" spans="16:30" ht="4.5" customHeight="1" x14ac:dyDescent="0.2">
      <c r="P44975" s="75"/>
      <c r="Q44975" s="75"/>
      <c r="W44975" s="75"/>
      <c r="AD44975" s="77"/>
    </row>
    <row r="44976" spans="16:30" ht="4.5" customHeight="1" x14ac:dyDescent="0.2">
      <c r="P44976" s="75"/>
      <c r="Q44976" s="75"/>
      <c r="W44976" s="75"/>
      <c r="AD44976" s="77"/>
    </row>
    <row r="44977" spans="16:30" ht="4.5" customHeight="1" x14ac:dyDescent="0.2">
      <c r="P44977" s="75"/>
      <c r="Q44977" s="75"/>
      <c r="W44977" s="75"/>
      <c r="AD44977" s="77"/>
    </row>
    <row r="44978" spans="16:30" ht="4.5" customHeight="1" x14ac:dyDescent="0.2">
      <c r="P44978" s="75"/>
      <c r="Q44978" s="75"/>
      <c r="W44978" s="75"/>
      <c r="AD44978" s="77"/>
    </row>
    <row r="44979" spans="16:30" ht="4.5" customHeight="1" x14ac:dyDescent="0.2">
      <c r="P44979" s="75"/>
      <c r="Q44979" s="75"/>
      <c r="W44979" s="75"/>
      <c r="AD44979" s="77"/>
    </row>
    <row r="44980" spans="16:30" ht="4.5" customHeight="1" x14ac:dyDescent="0.2">
      <c r="P44980" s="75"/>
      <c r="Q44980" s="75"/>
      <c r="W44980" s="75"/>
      <c r="AD44980" s="77"/>
    </row>
    <row r="44981" spans="16:30" ht="4.5" customHeight="1" x14ac:dyDescent="0.2">
      <c r="P44981" s="75"/>
      <c r="Q44981" s="75"/>
      <c r="W44981" s="75"/>
      <c r="AD44981" s="77"/>
    </row>
    <row r="44982" spans="16:30" ht="4.5" customHeight="1" x14ac:dyDescent="0.2">
      <c r="P44982" s="75"/>
      <c r="Q44982" s="75"/>
      <c r="W44982" s="75"/>
      <c r="AD44982" s="77"/>
    </row>
    <row r="44983" spans="16:30" ht="4.5" customHeight="1" x14ac:dyDescent="0.2">
      <c r="P44983" s="75"/>
      <c r="Q44983" s="75"/>
      <c r="W44983" s="75"/>
      <c r="AD44983" s="77"/>
    </row>
    <row r="44984" spans="16:30" ht="4.5" customHeight="1" x14ac:dyDescent="0.2">
      <c r="P44984" s="75"/>
      <c r="Q44984" s="75"/>
      <c r="W44984" s="75"/>
      <c r="AD44984" s="77"/>
    </row>
    <row r="44985" spans="16:30" ht="4.5" customHeight="1" x14ac:dyDescent="0.2">
      <c r="P44985" s="75"/>
      <c r="Q44985" s="75"/>
      <c r="W44985" s="75"/>
      <c r="AD44985" s="77"/>
    </row>
    <row r="44986" spans="16:30" ht="4.5" customHeight="1" x14ac:dyDescent="0.2">
      <c r="P44986" s="75"/>
      <c r="Q44986" s="75"/>
      <c r="W44986" s="75"/>
      <c r="AD44986" s="77"/>
    </row>
    <row r="44987" spans="16:30" ht="4.5" customHeight="1" x14ac:dyDescent="0.2">
      <c r="P44987" s="75"/>
      <c r="Q44987" s="75"/>
      <c r="W44987" s="75"/>
      <c r="AD44987" s="77"/>
    </row>
    <row r="44988" spans="16:30" ht="4.5" customHeight="1" x14ac:dyDescent="0.2">
      <c r="P44988" s="75"/>
      <c r="Q44988" s="75"/>
      <c r="W44988" s="75"/>
      <c r="AD44988" s="77"/>
    </row>
    <row r="44989" spans="16:30" ht="4.5" customHeight="1" x14ac:dyDescent="0.2">
      <c r="P44989" s="75"/>
      <c r="Q44989" s="75"/>
      <c r="W44989" s="75"/>
      <c r="AD44989" s="77"/>
    </row>
    <row r="44990" spans="16:30" ht="4.5" customHeight="1" x14ac:dyDescent="0.2">
      <c r="P44990" s="75"/>
      <c r="Q44990" s="75"/>
      <c r="W44990" s="75"/>
      <c r="AD44990" s="77"/>
    </row>
    <row r="44991" spans="16:30" ht="4.5" customHeight="1" x14ac:dyDescent="0.2">
      <c r="P44991" s="75"/>
      <c r="Q44991" s="75"/>
      <c r="W44991" s="75"/>
      <c r="AD44991" s="77"/>
    </row>
    <row r="44992" spans="16:30" ht="4.5" customHeight="1" x14ac:dyDescent="0.2">
      <c r="P44992" s="75"/>
      <c r="Q44992" s="75"/>
      <c r="W44992" s="75"/>
      <c r="AD44992" s="77"/>
    </row>
    <row r="44993" spans="16:30" ht="4.5" customHeight="1" x14ac:dyDescent="0.2">
      <c r="P44993" s="75"/>
      <c r="Q44993" s="75"/>
      <c r="W44993" s="75"/>
      <c r="AD44993" s="77"/>
    </row>
    <row r="44994" spans="16:30" ht="4.5" customHeight="1" x14ac:dyDescent="0.2">
      <c r="P44994" s="75"/>
      <c r="Q44994" s="75"/>
      <c r="W44994" s="75"/>
      <c r="AD44994" s="77"/>
    </row>
    <row r="44995" spans="16:30" ht="4.5" customHeight="1" x14ac:dyDescent="0.2">
      <c r="P44995" s="75"/>
      <c r="Q44995" s="75"/>
      <c r="W44995" s="75"/>
      <c r="AD44995" s="77"/>
    </row>
    <row r="44996" spans="16:30" ht="4.5" customHeight="1" x14ac:dyDescent="0.2">
      <c r="P44996" s="75"/>
      <c r="Q44996" s="75"/>
      <c r="W44996" s="75"/>
      <c r="AD44996" s="77"/>
    </row>
    <row r="44997" spans="16:30" ht="4.5" customHeight="1" x14ac:dyDescent="0.2">
      <c r="P44997" s="75"/>
      <c r="Q44997" s="75"/>
      <c r="W44997" s="75"/>
      <c r="AD44997" s="77"/>
    </row>
    <row r="44998" spans="16:30" ht="4.5" customHeight="1" x14ac:dyDescent="0.2">
      <c r="P44998" s="75"/>
      <c r="Q44998" s="75"/>
      <c r="W44998" s="75"/>
      <c r="AD44998" s="77"/>
    </row>
    <row r="44999" spans="16:30" ht="4.5" customHeight="1" x14ac:dyDescent="0.2">
      <c r="P44999" s="75"/>
      <c r="Q44999" s="75"/>
      <c r="W44999" s="75"/>
      <c r="AD44999" s="77"/>
    </row>
    <row r="45000" spans="16:30" ht="4.5" customHeight="1" x14ac:dyDescent="0.2">
      <c r="P45000" s="75"/>
      <c r="Q45000" s="75"/>
      <c r="W45000" s="75"/>
      <c r="AD45000" s="77"/>
    </row>
    <row r="45001" spans="16:30" ht="4.5" customHeight="1" x14ac:dyDescent="0.2">
      <c r="P45001" s="75"/>
      <c r="Q45001" s="75"/>
      <c r="W45001" s="75"/>
      <c r="AD45001" s="77"/>
    </row>
    <row r="45002" spans="16:30" ht="4.5" customHeight="1" x14ac:dyDescent="0.2">
      <c r="P45002" s="75"/>
      <c r="Q45002" s="75"/>
      <c r="W45002" s="75"/>
      <c r="AD45002" s="77"/>
    </row>
    <row r="45003" spans="16:30" ht="4.5" customHeight="1" x14ac:dyDescent="0.2">
      <c r="P45003" s="75"/>
      <c r="Q45003" s="75"/>
      <c r="W45003" s="75"/>
      <c r="AD45003" s="77"/>
    </row>
    <row r="45004" spans="16:30" ht="4.5" customHeight="1" x14ac:dyDescent="0.2">
      <c r="P45004" s="75"/>
      <c r="Q45004" s="75"/>
      <c r="W45004" s="75"/>
      <c r="AD45004" s="77"/>
    </row>
    <row r="45005" spans="16:30" ht="4.5" customHeight="1" x14ac:dyDescent="0.2">
      <c r="P45005" s="75"/>
      <c r="Q45005" s="75"/>
      <c r="W45005" s="75"/>
      <c r="AD45005" s="77"/>
    </row>
    <row r="45006" spans="16:30" ht="4.5" customHeight="1" x14ac:dyDescent="0.2">
      <c r="P45006" s="75"/>
      <c r="Q45006" s="75"/>
      <c r="W45006" s="75"/>
      <c r="AD45006" s="77"/>
    </row>
    <row r="45007" spans="16:30" ht="4.5" customHeight="1" x14ac:dyDescent="0.2">
      <c r="P45007" s="75"/>
      <c r="Q45007" s="75"/>
      <c r="W45007" s="75"/>
      <c r="AD45007" s="77"/>
    </row>
    <row r="45008" spans="16:30" ht="4.5" customHeight="1" x14ac:dyDescent="0.2">
      <c r="P45008" s="75"/>
      <c r="Q45008" s="75"/>
      <c r="W45008" s="75"/>
      <c r="AD45008" s="77"/>
    </row>
    <row r="45009" spans="16:30" ht="4.5" customHeight="1" x14ac:dyDescent="0.2">
      <c r="P45009" s="75"/>
      <c r="Q45009" s="75"/>
      <c r="W45009" s="75"/>
      <c r="AD45009" s="77"/>
    </row>
    <row r="45010" spans="16:30" ht="4.5" customHeight="1" x14ac:dyDescent="0.2">
      <c r="P45010" s="75"/>
      <c r="Q45010" s="75"/>
      <c r="W45010" s="75"/>
      <c r="AD45010" s="77"/>
    </row>
    <row r="45011" spans="16:30" ht="4.5" customHeight="1" x14ac:dyDescent="0.2">
      <c r="P45011" s="75"/>
      <c r="Q45011" s="75"/>
      <c r="W45011" s="75"/>
      <c r="AD45011" s="77"/>
    </row>
    <row r="45012" spans="16:30" ht="4.5" customHeight="1" x14ac:dyDescent="0.2">
      <c r="P45012" s="75"/>
      <c r="Q45012" s="75"/>
      <c r="W45012" s="75"/>
      <c r="AD45012" s="77"/>
    </row>
    <row r="45013" spans="16:30" ht="4.5" customHeight="1" x14ac:dyDescent="0.2">
      <c r="P45013" s="75"/>
      <c r="Q45013" s="75"/>
      <c r="W45013" s="75"/>
      <c r="AD45013" s="77"/>
    </row>
    <row r="45014" spans="16:30" ht="4.5" customHeight="1" x14ac:dyDescent="0.2">
      <c r="P45014" s="75"/>
      <c r="Q45014" s="75"/>
      <c r="W45014" s="75"/>
      <c r="AD45014" s="77"/>
    </row>
    <row r="45015" spans="16:30" ht="4.5" customHeight="1" x14ac:dyDescent="0.2">
      <c r="P45015" s="75"/>
      <c r="Q45015" s="75"/>
      <c r="W45015" s="75"/>
      <c r="AD45015" s="77"/>
    </row>
    <row r="45016" spans="16:30" ht="4.5" customHeight="1" x14ac:dyDescent="0.2">
      <c r="P45016" s="75"/>
      <c r="Q45016" s="75"/>
      <c r="W45016" s="75"/>
      <c r="AD45016" s="77"/>
    </row>
    <row r="45017" spans="16:30" ht="4.5" customHeight="1" x14ac:dyDescent="0.2">
      <c r="P45017" s="75"/>
      <c r="Q45017" s="75"/>
      <c r="W45017" s="75"/>
      <c r="AD45017" s="77"/>
    </row>
    <row r="45018" spans="16:30" ht="4.5" customHeight="1" x14ac:dyDescent="0.2">
      <c r="P45018" s="75"/>
      <c r="Q45018" s="75"/>
      <c r="W45018" s="75"/>
      <c r="AD45018" s="77"/>
    </row>
    <row r="45019" spans="16:30" ht="4.5" customHeight="1" x14ac:dyDescent="0.2">
      <c r="P45019" s="75"/>
      <c r="Q45019" s="75"/>
      <c r="W45019" s="75"/>
      <c r="AD45019" s="77"/>
    </row>
    <row r="45020" spans="16:30" ht="4.5" customHeight="1" x14ac:dyDescent="0.2">
      <c r="P45020" s="75"/>
      <c r="Q45020" s="75"/>
      <c r="W45020" s="75"/>
      <c r="AD45020" s="77"/>
    </row>
    <row r="45021" spans="16:30" ht="4.5" customHeight="1" x14ac:dyDescent="0.2">
      <c r="P45021" s="75"/>
      <c r="Q45021" s="75"/>
      <c r="W45021" s="75"/>
      <c r="AD45021" s="77"/>
    </row>
    <row r="45022" spans="16:30" ht="4.5" customHeight="1" x14ac:dyDescent="0.2">
      <c r="P45022" s="75"/>
      <c r="Q45022" s="75"/>
      <c r="W45022" s="75"/>
      <c r="AD45022" s="77"/>
    </row>
    <row r="45023" spans="16:30" ht="4.5" customHeight="1" x14ac:dyDescent="0.2">
      <c r="P45023" s="75"/>
      <c r="Q45023" s="75"/>
      <c r="W45023" s="75"/>
      <c r="AD45023" s="77"/>
    </row>
    <row r="45024" spans="16:30" ht="4.5" customHeight="1" x14ac:dyDescent="0.2">
      <c r="P45024" s="75"/>
      <c r="Q45024" s="75"/>
      <c r="W45024" s="75"/>
      <c r="AD45024" s="77"/>
    </row>
    <row r="45025" spans="16:30" ht="4.5" customHeight="1" x14ac:dyDescent="0.2">
      <c r="P45025" s="75"/>
      <c r="Q45025" s="75"/>
      <c r="W45025" s="75"/>
      <c r="AD45025" s="77"/>
    </row>
    <row r="45026" spans="16:30" ht="4.5" customHeight="1" x14ac:dyDescent="0.2">
      <c r="P45026" s="75"/>
      <c r="Q45026" s="75"/>
      <c r="W45026" s="75"/>
      <c r="AD45026" s="77"/>
    </row>
    <row r="45027" spans="16:30" ht="4.5" customHeight="1" x14ac:dyDescent="0.2">
      <c r="P45027" s="75"/>
      <c r="Q45027" s="75"/>
      <c r="W45027" s="75"/>
      <c r="AD45027" s="77"/>
    </row>
    <row r="45028" spans="16:30" ht="4.5" customHeight="1" x14ac:dyDescent="0.2">
      <c r="P45028" s="75"/>
      <c r="Q45028" s="75"/>
      <c r="W45028" s="75"/>
      <c r="AD45028" s="77"/>
    </row>
    <row r="45029" spans="16:30" ht="4.5" customHeight="1" x14ac:dyDescent="0.2">
      <c r="P45029" s="75"/>
      <c r="Q45029" s="75"/>
      <c r="W45029" s="75"/>
      <c r="AD45029" s="77"/>
    </row>
    <row r="45030" spans="16:30" ht="4.5" customHeight="1" x14ac:dyDescent="0.2">
      <c r="P45030" s="75"/>
      <c r="Q45030" s="75"/>
      <c r="W45030" s="75"/>
      <c r="AD45030" s="77"/>
    </row>
    <row r="45031" spans="16:30" ht="4.5" customHeight="1" x14ac:dyDescent="0.2">
      <c r="P45031" s="75"/>
      <c r="Q45031" s="75"/>
      <c r="W45031" s="75"/>
      <c r="AD45031" s="77"/>
    </row>
    <row r="45032" spans="16:30" ht="4.5" customHeight="1" x14ac:dyDescent="0.2">
      <c r="P45032" s="75"/>
      <c r="Q45032" s="75"/>
      <c r="W45032" s="75"/>
      <c r="AD45032" s="77"/>
    </row>
    <row r="45033" spans="16:30" ht="4.5" customHeight="1" x14ac:dyDescent="0.2">
      <c r="P45033" s="75"/>
      <c r="Q45033" s="75"/>
      <c r="W45033" s="75"/>
      <c r="AD45033" s="77"/>
    </row>
    <row r="45034" spans="16:30" ht="4.5" customHeight="1" x14ac:dyDescent="0.2">
      <c r="P45034" s="75"/>
      <c r="Q45034" s="75"/>
      <c r="W45034" s="75"/>
      <c r="AD45034" s="77"/>
    </row>
    <row r="45035" spans="16:30" ht="4.5" customHeight="1" x14ac:dyDescent="0.2">
      <c r="P45035" s="75"/>
      <c r="Q45035" s="75"/>
      <c r="W45035" s="75"/>
      <c r="AD45035" s="77"/>
    </row>
    <row r="45036" spans="16:30" ht="4.5" customHeight="1" x14ac:dyDescent="0.2">
      <c r="P45036" s="75"/>
      <c r="Q45036" s="75"/>
      <c r="W45036" s="75"/>
      <c r="AD45036" s="77"/>
    </row>
    <row r="45037" spans="16:30" ht="4.5" customHeight="1" x14ac:dyDescent="0.2">
      <c r="P45037" s="75"/>
      <c r="Q45037" s="75"/>
      <c r="W45037" s="75"/>
      <c r="AD45037" s="77"/>
    </row>
    <row r="45038" spans="16:30" ht="4.5" customHeight="1" x14ac:dyDescent="0.2">
      <c r="P45038" s="75"/>
      <c r="Q45038" s="75"/>
      <c r="W45038" s="75"/>
      <c r="AD45038" s="77"/>
    </row>
    <row r="45039" spans="16:30" ht="4.5" customHeight="1" x14ac:dyDescent="0.2">
      <c r="P45039" s="75"/>
      <c r="Q45039" s="75"/>
      <c r="W45039" s="75"/>
      <c r="AD45039" s="77"/>
    </row>
    <row r="45040" spans="16:30" ht="4.5" customHeight="1" x14ac:dyDescent="0.2">
      <c r="P45040" s="75"/>
      <c r="Q45040" s="75"/>
      <c r="W45040" s="75"/>
      <c r="AD45040" s="77"/>
    </row>
    <row r="45041" spans="16:30" ht="4.5" customHeight="1" x14ac:dyDescent="0.2">
      <c r="P45041" s="75"/>
      <c r="Q45041" s="75"/>
      <c r="W45041" s="75"/>
      <c r="AD45041" s="77"/>
    </row>
    <row r="45042" spans="16:30" ht="4.5" customHeight="1" x14ac:dyDescent="0.2">
      <c r="P45042" s="75"/>
      <c r="Q45042" s="75"/>
      <c r="W45042" s="75"/>
      <c r="AD45042" s="77"/>
    </row>
    <row r="45043" spans="16:30" ht="4.5" customHeight="1" x14ac:dyDescent="0.2">
      <c r="P45043" s="75"/>
      <c r="Q45043" s="75"/>
      <c r="W45043" s="75"/>
      <c r="AD45043" s="77"/>
    </row>
    <row r="45044" spans="16:30" ht="4.5" customHeight="1" x14ac:dyDescent="0.2">
      <c r="P45044" s="75"/>
      <c r="Q45044" s="75"/>
      <c r="W45044" s="75"/>
      <c r="AD45044" s="77"/>
    </row>
    <row r="45045" spans="16:30" ht="4.5" customHeight="1" x14ac:dyDescent="0.2">
      <c r="P45045" s="75"/>
      <c r="Q45045" s="75"/>
      <c r="W45045" s="75"/>
      <c r="AD45045" s="77"/>
    </row>
    <row r="45046" spans="16:30" ht="4.5" customHeight="1" x14ac:dyDescent="0.2">
      <c r="P45046" s="75"/>
      <c r="Q45046" s="75"/>
      <c r="W45046" s="75"/>
      <c r="AD45046" s="77"/>
    </row>
    <row r="45047" spans="16:30" ht="4.5" customHeight="1" x14ac:dyDescent="0.2">
      <c r="P45047" s="75"/>
      <c r="Q45047" s="75"/>
      <c r="W45047" s="75"/>
      <c r="AD45047" s="77"/>
    </row>
    <row r="45048" spans="16:30" ht="4.5" customHeight="1" x14ac:dyDescent="0.2">
      <c r="P45048" s="75"/>
      <c r="Q45048" s="75"/>
      <c r="W45048" s="75"/>
      <c r="AD45048" s="77"/>
    </row>
    <row r="45049" spans="16:30" ht="4.5" customHeight="1" x14ac:dyDescent="0.2">
      <c r="P45049" s="75"/>
      <c r="Q45049" s="75"/>
      <c r="W45049" s="75"/>
      <c r="AD45049" s="77"/>
    </row>
    <row r="45050" spans="16:30" ht="4.5" customHeight="1" x14ac:dyDescent="0.2">
      <c r="P45050" s="75"/>
      <c r="Q45050" s="75"/>
      <c r="W45050" s="75"/>
      <c r="AD45050" s="77"/>
    </row>
    <row r="45051" spans="16:30" ht="4.5" customHeight="1" x14ac:dyDescent="0.2">
      <c r="P45051" s="75"/>
      <c r="Q45051" s="75"/>
      <c r="W45051" s="75"/>
      <c r="AD45051" s="77"/>
    </row>
    <row r="45052" spans="16:30" ht="4.5" customHeight="1" x14ac:dyDescent="0.2">
      <c r="P45052" s="75"/>
      <c r="Q45052" s="75"/>
      <c r="W45052" s="75"/>
      <c r="AD45052" s="77"/>
    </row>
    <row r="45053" spans="16:30" ht="4.5" customHeight="1" x14ac:dyDescent="0.2">
      <c r="P45053" s="75"/>
      <c r="Q45053" s="75"/>
      <c r="W45053" s="75"/>
      <c r="AD45053" s="77"/>
    </row>
    <row r="45054" spans="16:30" ht="4.5" customHeight="1" x14ac:dyDescent="0.2">
      <c r="P45054" s="75"/>
      <c r="Q45054" s="75"/>
      <c r="W45054" s="75"/>
      <c r="AD45054" s="77"/>
    </row>
    <row r="45055" spans="16:30" ht="4.5" customHeight="1" x14ac:dyDescent="0.2">
      <c r="P45055" s="75"/>
      <c r="Q45055" s="75"/>
      <c r="W45055" s="75"/>
      <c r="AD45055" s="77"/>
    </row>
    <row r="45056" spans="16:30" ht="4.5" customHeight="1" x14ac:dyDescent="0.2">
      <c r="P45056" s="75"/>
      <c r="Q45056" s="75"/>
      <c r="W45056" s="75"/>
      <c r="AD45056" s="77"/>
    </row>
    <row r="45057" spans="16:30" ht="4.5" customHeight="1" x14ac:dyDescent="0.2">
      <c r="P45057" s="75"/>
      <c r="Q45057" s="75"/>
      <c r="W45057" s="75"/>
      <c r="AD45057" s="77"/>
    </row>
    <row r="45058" spans="16:30" ht="4.5" customHeight="1" x14ac:dyDescent="0.2">
      <c r="P45058" s="75"/>
      <c r="Q45058" s="75"/>
      <c r="W45058" s="75"/>
      <c r="AD45058" s="77"/>
    </row>
    <row r="45059" spans="16:30" ht="4.5" customHeight="1" x14ac:dyDescent="0.2">
      <c r="P45059" s="75"/>
      <c r="Q45059" s="75"/>
      <c r="W45059" s="75"/>
      <c r="AD45059" s="77"/>
    </row>
    <row r="45060" spans="16:30" ht="4.5" customHeight="1" x14ac:dyDescent="0.2">
      <c r="P45060" s="75"/>
      <c r="Q45060" s="75"/>
      <c r="W45060" s="75"/>
      <c r="AD45060" s="77"/>
    </row>
    <row r="45061" spans="16:30" ht="4.5" customHeight="1" x14ac:dyDescent="0.2">
      <c r="P45061" s="75"/>
      <c r="Q45061" s="75"/>
      <c r="W45061" s="75"/>
      <c r="AD45061" s="77"/>
    </row>
    <row r="45062" spans="16:30" ht="4.5" customHeight="1" x14ac:dyDescent="0.2">
      <c r="P45062" s="75"/>
      <c r="Q45062" s="75"/>
      <c r="W45062" s="75"/>
      <c r="AD45062" s="77"/>
    </row>
    <row r="45063" spans="16:30" ht="4.5" customHeight="1" x14ac:dyDescent="0.2">
      <c r="P45063" s="75"/>
      <c r="Q45063" s="75"/>
      <c r="W45063" s="75"/>
      <c r="AD45063" s="77"/>
    </row>
    <row r="45064" spans="16:30" ht="4.5" customHeight="1" x14ac:dyDescent="0.2">
      <c r="P45064" s="75"/>
      <c r="Q45064" s="75"/>
      <c r="W45064" s="75"/>
      <c r="AD45064" s="77"/>
    </row>
    <row r="45065" spans="16:30" ht="4.5" customHeight="1" x14ac:dyDescent="0.2">
      <c r="P45065" s="75"/>
      <c r="Q45065" s="75"/>
      <c r="W45065" s="75"/>
      <c r="AD45065" s="77"/>
    </row>
    <row r="45066" spans="16:30" ht="4.5" customHeight="1" x14ac:dyDescent="0.2">
      <c r="P45066" s="75"/>
      <c r="Q45066" s="75"/>
      <c r="W45066" s="75"/>
      <c r="AD45066" s="77"/>
    </row>
    <row r="45067" spans="16:30" ht="4.5" customHeight="1" x14ac:dyDescent="0.2">
      <c r="P45067" s="75"/>
      <c r="Q45067" s="75"/>
      <c r="W45067" s="75"/>
      <c r="AD45067" s="77"/>
    </row>
    <row r="45068" spans="16:30" ht="4.5" customHeight="1" x14ac:dyDescent="0.2">
      <c r="P45068" s="75"/>
      <c r="Q45068" s="75"/>
      <c r="W45068" s="75"/>
      <c r="AD45068" s="77"/>
    </row>
    <row r="45069" spans="16:30" ht="4.5" customHeight="1" x14ac:dyDescent="0.2">
      <c r="P45069" s="75"/>
      <c r="Q45069" s="75"/>
      <c r="W45069" s="75"/>
      <c r="AD45069" s="77"/>
    </row>
    <row r="45070" spans="16:30" ht="4.5" customHeight="1" x14ac:dyDescent="0.2">
      <c r="P45070" s="75"/>
      <c r="Q45070" s="75"/>
      <c r="W45070" s="75"/>
      <c r="AD45070" s="77"/>
    </row>
    <row r="45071" spans="16:30" ht="4.5" customHeight="1" x14ac:dyDescent="0.2">
      <c r="P45071" s="75"/>
      <c r="Q45071" s="75"/>
      <c r="W45071" s="75"/>
      <c r="AD45071" s="77"/>
    </row>
    <row r="45072" spans="16:30" ht="4.5" customHeight="1" x14ac:dyDescent="0.2">
      <c r="P45072" s="75"/>
      <c r="Q45072" s="75"/>
      <c r="W45072" s="75"/>
      <c r="AD45072" s="77"/>
    </row>
    <row r="45073" spans="16:30" ht="4.5" customHeight="1" x14ac:dyDescent="0.2">
      <c r="P45073" s="75"/>
      <c r="Q45073" s="75"/>
      <c r="W45073" s="75"/>
      <c r="AD45073" s="77"/>
    </row>
    <row r="45074" spans="16:30" ht="4.5" customHeight="1" x14ac:dyDescent="0.2">
      <c r="P45074" s="75"/>
      <c r="Q45074" s="75"/>
      <c r="W45074" s="75"/>
      <c r="AD45074" s="77"/>
    </row>
    <row r="45075" spans="16:30" ht="4.5" customHeight="1" x14ac:dyDescent="0.2">
      <c r="P45075" s="75"/>
      <c r="Q45075" s="75"/>
      <c r="W45075" s="75"/>
      <c r="AD45075" s="77"/>
    </row>
    <row r="45076" spans="16:30" ht="4.5" customHeight="1" x14ac:dyDescent="0.2">
      <c r="P45076" s="75"/>
      <c r="Q45076" s="75"/>
      <c r="W45076" s="75"/>
      <c r="AD45076" s="77"/>
    </row>
    <row r="45077" spans="16:30" ht="4.5" customHeight="1" x14ac:dyDescent="0.2">
      <c r="P45077" s="75"/>
      <c r="Q45077" s="75"/>
      <c r="W45077" s="75"/>
      <c r="AD45077" s="77"/>
    </row>
    <row r="45078" spans="16:30" ht="4.5" customHeight="1" x14ac:dyDescent="0.2">
      <c r="P45078" s="75"/>
      <c r="Q45078" s="75"/>
      <c r="W45078" s="75"/>
      <c r="AD45078" s="77"/>
    </row>
    <row r="45079" spans="16:30" ht="4.5" customHeight="1" x14ac:dyDescent="0.2">
      <c r="P45079" s="75"/>
      <c r="Q45079" s="75"/>
      <c r="W45079" s="75"/>
      <c r="AD45079" s="77"/>
    </row>
    <row r="45080" spans="16:30" ht="4.5" customHeight="1" x14ac:dyDescent="0.2">
      <c r="P45080" s="75"/>
      <c r="Q45080" s="75"/>
      <c r="W45080" s="75"/>
      <c r="AD45080" s="77"/>
    </row>
    <row r="45081" spans="16:30" ht="4.5" customHeight="1" x14ac:dyDescent="0.2">
      <c r="P45081" s="75"/>
      <c r="Q45081" s="75"/>
      <c r="W45081" s="75"/>
      <c r="AD45081" s="77"/>
    </row>
    <row r="45082" spans="16:30" ht="4.5" customHeight="1" x14ac:dyDescent="0.2">
      <c r="P45082" s="75"/>
      <c r="Q45082" s="75"/>
      <c r="W45082" s="75"/>
      <c r="AD45082" s="77"/>
    </row>
    <row r="45083" spans="16:30" ht="4.5" customHeight="1" x14ac:dyDescent="0.2">
      <c r="P45083" s="75"/>
      <c r="Q45083" s="75"/>
      <c r="W45083" s="75"/>
      <c r="AD45083" s="77"/>
    </row>
    <row r="45084" spans="16:30" ht="4.5" customHeight="1" x14ac:dyDescent="0.2">
      <c r="P45084" s="75"/>
      <c r="Q45084" s="75"/>
      <c r="W45084" s="75"/>
      <c r="AD45084" s="77"/>
    </row>
    <row r="45085" spans="16:30" ht="4.5" customHeight="1" x14ac:dyDescent="0.2">
      <c r="P45085" s="75"/>
      <c r="Q45085" s="75"/>
      <c r="W45085" s="75"/>
      <c r="AD45085" s="77"/>
    </row>
    <row r="45086" spans="16:30" ht="4.5" customHeight="1" x14ac:dyDescent="0.2">
      <c r="P45086" s="75"/>
      <c r="Q45086" s="75"/>
      <c r="W45086" s="75"/>
      <c r="AD45086" s="77"/>
    </row>
    <row r="45087" spans="16:30" ht="4.5" customHeight="1" x14ac:dyDescent="0.2">
      <c r="P45087" s="75"/>
      <c r="Q45087" s="75"/>
      <c r="W45087" s="75"/>
      <c r="AD45087" s="77"/>
    </row>
    <row r="45088" spans="16:30" ht="4.5" customHeight="1" x14ac:dyDescent="0.2">
      <c r="P45088" s="75"/>
      <c r="Q45088" s="75"/>
      <c r="W45088" s="75"/>
      <c r="AD45088" s="77"/>
    </row>
    <row r="45089" spans="16:30" ht="4.5" customHeight="1" x14ac:dyDescent="0.2">
      <c r="P45089" s="75"/>
      <c r="Q45089" s="75"/>
      <c r="W45089" s="75"/>
      <c r="AD45089" s="77"/>
    </row>
    <row r="45090" spans="16:30" ht="4.5" customHeight="1" x14ac:dyDescent="0.2">
      <c r="P45090" s="75"/>
      <c r="Q45090" s="75"/>
      <c r="W45090" s="75"/>
      <c r="AD45090" s="77"/>
    </row>
    <row r="45091" spans="16:30" ht="4.5" customHeight="1" x14ac:dyDescent="0.2">
      <c r="P45091" s="75"/>
      <c r="Q45091" s="75"/>
      <c r="W45091" s="75"/>
      <c r="AD45091" s="77"/>
    </row>
    <row r="45092" spans="16:30" ht="4.5" customHeight="1" x14ac:dyDescent="0.2">
      <c r="P45092" s="75"/>
      <c r="Q45092" s="75"/>
      <c r="W45092" s="75"/>
      <c r="AD45092" s="77"/>
    </row>
    <row r="45093" spans="16:30" ht="4.5" customHeight="1" x14ac:dyDescent="0.2">
      <c r="P45093" s="75"/>
      <c r="Q45093" s="75"/>
      <c r="W45093" s="75"/>
      <c r="AD45093" s="77"/>
    </row>
    <row r="45094" spans="16:30" ht="4.5" customHeight="1" x14ac:dyDescent="0.2">
      <c r="P45094" s="75"/>
      <c r="Q45094" s="75"/>
      <c r="W45094" s="75"/>
      <c r="AD45094" s="77"/>
    </row>
    <row r="45095" spans="16:30" ht="4.5" customHeight="1" x14ac:dyDescent="0.2">
      <c r="P45095" s="75"/>
      <c r="Q45095" s="75"/>
      <c r="W45095" s="75"/>
      <c r="AD45095" s="77"/>
    </row>
    <row r="45096" spans="16:30" ht="4.5" customHeight="1" x14ac:dyDescent="0.2">
      <c r="P45096" s="75"/>
      <c r="Q45096" s="75"/>
      <c r="W45096" s="75"/>
      <c r="AD45096" s="77"/>
    </row>
    <row r="45097" spans="16:30" ht="4.5" customHeight="1" x14ac:dyDescent="0.2">
      <c r="P45097" s="75"/>
      <c r="Q45097" s="75"/>
      <c r="W45097" s="75"/>
      <c r="AD45097" s="77"/>
    </row>
    <row r="45098" spans="16:30" ht="4.5" customHeight="1" x14ac:dyDescent="0.2">
      <c r="P45098" s="75"/>
      <c r="Q45098" s="75"/>
      <c r="W45098" s="75"/>
      <c r="AD45098" s="77"/>
    </row>
    <row r="45099" spans="16:30" ht="4.5" customHeight="1" x14ac:dyDescent="0.2">
      <c r="P45099" s="75"/>
      <c r="Q45099" s="75"/>
      <c r="W45099" s="75"/>
      <c r="AD45099" s="77"/>
    </row>
    <row r="45100" spans="16:30" ht="4.5" customHeight="1" x14ac:dyDescent="0.2">
      <c r="P45100" s="75"/>
      <c r="Q45100" s="75"/>
      <c r="W45100" s="75"/>
      <c r="AD45100" s="77"/>
    </row>
    <row r="45101" spans="16:30" ht="4.5" customHeight="1" x14ac:dyDescent="0.2">
      <c r="P45101" s="75"/>
      <c r="Q45101" s="75"/>
      <c r="W45101" s="75"/>
      <c r="AD45101" s="77"/>
    </row>
    <row r="45102" spans="16:30" ht="4.5" customHeight="1" x14ac:dyDescent="0.2">
      <c r="P45102" s="75"/>
      <c r="Q45102" s="75"/>
      <c r="W45102" s="75"/>
      <c r="AD45102" s="77"/>
    </row>
    <row r="45103" spans="16:30" ht="4.5" customHeight="1" x14ac:dyDescent="0.2">
      <c r="P45103" s="75"/>
      <c r="Q45103" s="75"/>
      <c r="W45103" s="75"/>
      <c r="AD45103" s="77"/>
    </row>
    <row r="45104" spans="16:30" ht="4.5" customHeight="1" x14ac:dyDescent="0.2">
      <c r="P45104" s="75"/>
      <c r="Q45104" s="75"/>
      <c r="W45104" s="75"/>
      <c r="AD45104" s="77"/>
    </row>
    <row r="45105" spans="16:30" ht="4.5" customHeight="1" x14ac:dyDescent="0.2">
      <c r="P45105" s="75"/>
      <c r="Q45105" s="75"/>
      <c r="W45105" s="75"/>
      <c r="AD45105" s="77"/>
    </row>
    <row r="45106" spans="16:30" ht="4.5" customHeight="1" x14ac:dyDescent="0.2">
      <c r="P45106" s="75"/>
      <c r="Q45106" s="75"/>
      <c r="W45106" s="75"/>
      <c r="AD45106" s="77"/>
    </row>
    <row r="45107" spans="16:30" ht="4.5" customHeight="1" x14ac:dyDescent="0.2">
      <c r="P45107" s="75"/>
      <c r="Q45107" s="75"/>
      <c r="W45107" s="75"/>
      <c r="AD45107" s="77"/>
    </row>
    <row r="45108" spans="16:30" ht="4.5" customHeight="1" x14ac:dyDescent="0.2">
      <c r="P45108" s="75"/>
      <c r="Q45108" s="75"/>
      <c r="W45108" s="75"/>
      <c r="AD45108" s="77"/>
    </row>
    <row r="45109" spans="16:30" ht="4.5" customHeight="1" x14ac:dyDescent="0.2">
      <c r="P45109" s="75"/>
      <c r="Q45109" s="75"/>
      <c r="W45109" s="75"/>
      <c r="AD45109" s="77"/>
    </row>
    <row r="45110" spans="16:30" ht="4.5" customHeight="1" x14ac:dyDescent="0.2">
      <c r="P45110" s="75"/>
      <c r="Q45110" s="75"/>
      <c r="W45110" s="75"/>
      <c r="AD45110" s="77"/>
    </row>
    <row r="45111" spans="16:30" ht="4.5" customHeight="1" x14ac:dyDescent="0.2">
      <c r="P45111" s="75"/>
      <c r="Q45111" s="75"/>
      <c r="W45111" s="75"/>
      <c r="AD45111" s="77"/>
    </row>
    <row r="45112" spans="16:30" ht="4.5" customHeight="1" x14ac:dyDescent="0.2">
      <c r="P45112" s="75"/>
      <c r="Q45112" s="75"/>
      <c r="W45112" s="75"/>
      <c r="AD45112" s="77"/>
    </row>
    <row r="45113" spans="16:30" ht="4.5" customHeight="1" x14ac:dyDescent="0.2">
      <c r="P45113" s="75"/>
      <c r="Q45113" s="75"/>
      <c r="W45113" s="75"/>
      <c r="AD45113" s="77"/>
    </row>
    <row r="45114" spans="16:30" ht="4.5" customHeight="1" x14ac:dyDescent="0.2">
      <c r="P45114" s="75"/>
      <c r="Q45114" s="75"/>
      <c r="W45114" s="75"/>
      <c r="AD45114" s="77"/>
    </row>
    <row r="45115" spans="16:30" ht="4.5" customHeight="1" x14ac:dyDescent="0.2">
      <c r="P45115" s="75"/>
      <c r="Q45115" s="75"/>
      <c r="W45115" s="75"/>
      <c r="AD45115" s="77"/>
    </row>
    <row r="45116" spans="16:30" ht="4.5" customHeight="1" x14ac:dyDescent="0.2">
      <c r="P45116" s="75"/>
      <c r="Q45116" s="75"/>
      <c r="W45116" s="75"/>
      <c r="AD45116" s="77"/>
    </row>
    <row r="45117" spans="16:30" ht="4.5" customHeight="1" x14ac:dyDescent="0.2">
      <c r="P45117" s="75"/>
      <c r="Q45117" s="75"/>
      <c r="W45117" s="75"/>
      <c r="AD45117" s="77"/>
    </row>
    <row r="45118" spans="16:30" ht="4.5" customHeight="1" x14ac:dyDescent="0.2">
      <c r="P45118" s="75"/>
      <c r="Q45118" s="75"/>
      <c r="W45118" s="75"/>
      <c r="AD45118" s="77"/>
    </row>
    <row r="45119" spans="16:30" ht="4.5" customHeight="1" x14ac:dyDescent="0.2">
      <c r="P45119" s="75"/>
      <c r="Q45119" s="75"/>
      <c r="W45119" s="75"/>
      <c r="AD45119" s="77"/>
    </row>
    <row r="45120" spans="16:30" ht="4.5" customHeight="1" x14ac:dyDescent="0.2">
      <c r="P45120" s="75"/>
      <c r="Q45120" s="75"/>
      <c r="W45120" s="75"/>
      <c r="AD45120" s="77"/>
    </row>
    <row r="45121" spans="16:30" ht="4.5" customHeight="1" x14ac:dyDescent="0.2">
      <c r="P45121" s="75"/>
      <c r="Q45121" s="75"/>
      <c r="W45121" s="75"/>
      <c r="AD45121" s="77"/>
    </row>
    <row r="45122" spans="16:30" ht="4.5" customHeight="1" x14ac:dyDescent="0.2">
      <c r="P45122" s="75"/>
      <c r="Q45122" s="75"/>
      <c r="W45122" s="75"/>
      <c r="AD45122" s="77"/>
    </row>
    <row r="45123" spans="16:30" ht="4.5" customHeight="1" x14ac:dyDescent="0.2">
      <c r="P45123" s="75"/>
      <c r="Q45123" s="75"/>
      <c r="W45123" s="75"/>
      <c r="AD45123" s="77"/>
    </row>
    <row r="45124" spans="16:30" ht="4.5" customHeight="1" x14ac:dyDescent="0.2">
      <c r="P45124" s="75"/>
      <c r="Q45124" s="75"/>
      <c r="W45124" s="75"/>
      <c r="AD45124" s="77"/>
    </row>
    <row r="45125" spans="16:30" ht="4.5" customHeight="1" x14ac:dyDescent="0.2">
      <c r="P45125" s="75"/>
      <c r="Q45125" s="75"/>
      <c r="W45125" s="75"/>
      <c r="AD45125" s="77"/>
    </row>
    <row r="45126" spans="16:30" ht="4.5" customHeight="1" x14ac:dyDescent="0.2">
      <c r="P45126" s="75"/>
      <c r="Q45126" s="75"/>
      <c r="W45126" s="75"/>
      <c r="AD45126" s="77"/>
    </row>
    <row r="45127" spans="16:30" ht="4.5" customHeight="1" x14ac:dyDescent="0.2">
      <c r="P45127" s="75"/>
      <c r="Q45127" s="75"/>
      <c r="W45127" s="75"/>
      <c r="AD45127" s="77"/>
    </row>
    <row r="45128" spans="16:30" ht="4.5" customHeight="1" x14ac:dyDescent="0.2">
      <c r="P45128" s="75"/>
      <c r="Q45128" s="75"/>
      <c r="W45128" s="75"/>
      <c r="AD45128" s="77"/>
    </row>
    <row r="45129" spans="16:30" ht="4.5" customHeight="1" x14ac:dyDescent="0.2">
      <c r="P45129" s="75"/>
      <c r="Q45129" s="75"/>
      <c r="W45129" s="75"/>
      <c r="AD45129" s="77"/>
    </row>
    <row r="45130" spans="16:30" ht="4.5" customHeight="1" x14ac:dyDescent="0.2">
      <c r="P45130" s="75"/>
      <c r="Q45130" s="75"/>
      <c r="W45130" s="75"/>
      <c r="AD45130" s="77"/>
    </row>
    <row r="45131" spans="16:30" ht="4.5" customHeight="1" x14ac:dyDescent="0.2">
      <c r="P45131" s="75"/>
      <c r="Q45131" s="75"/>
      <c r="W45131" s="75"/>
      <c r="AD45131" s="77"/>
    </row>
    <row r="45132" spans="16:30" ht="4.5" customHeight="1" x14ac:dyDescent="0.2">
      <c r="P45132" s="75"/>
      <c r="Q45132" s="75"/>
      <c r="W45132" s="75"/>
      <c r="AD45132" s="77"/>
    </row>
    <row r="45133" spans="16:30" ht="4.5" customHeight="1" x14ac:dyDescent="0.2">
      <c r="P45133" s="75"/>
      <c r="Q45133" s="75"/>
      <c r="W45133" s="75"/>
      <c r="AD45133" s="77"/>
    </row>
    <row r="45134" spans="16:30" ht="4.5" customHeight="1" x14ac:dyDescent="0.2">
      <c r="P45134" s="75"/>
      <c r="Q45134" s="75"/>
      <c r="W45134" s="75"/>
      <c r="AD45134" s="77"/>
    </row>
    <row r="45135" spans="16:30" ht="4.5" customHeight="1" x14ac:dyDescent="0.2">
      <c r="P45135" s="75"/>
      <c r="Q45135" s="75"/>
      <c r="W45135" s="75"/>
      <c r="AD45135" s="77"/>
    </row>
    <row r="45136" spans="16:30" ht="4.5" customHeight="1" x14ac:dyDescent="0.2">
      <c r="P45136" s="75"/>
      <c r="Q45136" s="75"/>
      <c r="W45136" s="75"/>
      <c r="AD45136" s="77"/>
    </row>
    <row r="45137" spans="16:30" ht="4.5" customHeight="1" x14ac:dyDescent="0.2">
      <c r="P45137" s="75"/>
      <c r="Q45137" s="75"/>
      <c r="W45137" s="75"/>
      <c r="AD45137" s="77"/>
    </row>
    <row r="45138" spans="16:30" ht="4.5" customHeight="1" x14ac:dyDescent="0.2">
      <c r="P45138" s="75"/>
      <c r="Q45138" s="75"/>
      <c r="W45138" s="75"/>
      <c r="AD45138" s="77"/>
    </row>
    <row r="45139" spans="16:30" ht="4.5" customHeight="1" x14ac:dyDescent="0.2">
      <c r="P45139" s="75"/>
      <c r="Q45139" s="75"/>
      <c r="W45139" s="75"/>
      <c r="AD45139" s="77"/>
    </row>
    <row r="45140" spans="16:30" ht="4.5" customHeight="1" x14ac:dyDescent="0.2">
      <c r="P45140" s="75"/>
      <c r="Q45140" s="75"/>
      <c r="W45140" s="75"/>
      <c r="AD45140" s="77"/>
    </row>
    <row r="45141" spans="16:30" ht="4.5" customHeight="1" x14ac:dyDescent="0.2">
      <c r="P45141" s="75"/>
      <c r="Q45141" s="75"/>
      <c r="W45141" s="75"/>
      <c r="AD45141" s="77"/>
    </row>
    <row r="45142" spans="16:30" ht="4.5" customHeight="1" x14ac:dyDescent="0.2">
      <c r="P45142" s="75"/>
      <c r="Q45142" s="75"/>
      <c r="W45142" s="75"/>
      <c r="AD45142" s="77"/>
    </row>
    <row r="45143" spans="16:30" ht="4.5" customHeight="1" x14ac:dyDescent="0.2">
      <c r="P45143" s="75"/>
      <c r="Q45143" s="75"/>
      <c r="W45143" s="75"/>
      <c r="AD45143" s="77"/>
    </row>
    <row r="45144" spans="16:30" ht="4.5" customHeight="1" x14ac:dyDescent="0.2">
      <c r="P45144" s="75"/>
      <c r="Q45144" s="75"/>
      <c r="W45144" s="75"/>
      <c r="AD45144" s="77"/>
    </row>
    <row r="45145" spans="16:30" ht="4.5" customHeight="1" x14ac:dyDescent="0.2">
      <c r="P45145" s="75"/>
      <c r="Q45145" s="75"/>
      <c r="W45145" s="75"/>
      <c r="AD45145" s="77"/>
    </row>
    <row r="45146" spans="16:30" ht="4.5" customHeight="1" x14ac:dyDescent="0.2">
      <c r="P45146" s="75"/>
      <c r="Q45146" s="75"/>
      <c r="W45146" s="75"/>
      <c r="AD45146" s="77"/>
    </row>
    <row r="45147" spans="16:30" ht="4.5" customHeight="1" x14ac:dyDescent="0.2">
      <c r="P45147" s="75"/>
      <c r="Q45147" s="75"/>
      <c r="W45147" s="75"/>
      <c r="AD45147" s="77"/>
    </row>
    <row r="45148" spans="16:30" ht="4.5" customHeight="1" x14ac:dyDescent="0.2">
      <c r="P45148" s="75"/>
      <c r="Q45148" s="75"/>
      <c r="W45148" s="75"/>
      <c r="AD45148" s="77"/>
    </row>
    <row r="45149" spans="16:30" ht="4.5" customHeight="1" x14ac:dyDescent="0.2">
      <c r="P45149" s="75"/>
      <c r="Q45149" s="75"/>
      <c r="W45149" s="75"/>
      <c r="AD45149" s="77"/>
    </row>
    <row r="45150" spans="16:30" ht="4.5" customHeight="1" x14ac:dyDescent="0.2">
      <c r="P45150" s="75"/>
      <c r="Q45150" s="75"/>
      <c r="W45150" s="75"/>
      <c r="AD45150" s="77"/>
    </row>
    <row r="45151" spans="16:30" ht="4.5" customHeight="1" x14ac:dyDescent="0.2">
      <c r="P45151" s="75"/>
      <c r="Q45151" s="75"/>
      <c r="W45151" s="75"/>
      <c r="AD45151" s="77"/>
    </row>
    <row r="45152" spans="16:30" ht="4.5" customHeight="1" x14ac:dyDescent="0.2">
      <c r="P45152" s="75"/>
      <c r="Q45152" s="75"/>
      <c r="W45152" s="75"/>
      <c r="AD45152" s="77"/>
    </row>
    <row r="45153" spans="16:30" ht="4.5" customHeight="1" x14ac:dyDescent="0.2">
      <c r="P45153" s="75"/>
      <c r="Q45153" s="75"/>
      <c r="W45153" s="75"/>
      <c r="AD45153" s="77"/>
    </row>
    <row r="45154" spans="16:30" ht="4.5" customHeight="1" x14ac:dyDescent="0.2">
      <c r="P45154" s="75"/>
      <c r="Q45154" s="75"/>
      <c r="W45154" s="75"/>
      <c r="AD45154" s="77"/>
    </row>
    <row r="45155" spans="16:30" ht="4.5" customHeight="1" x14ac:dyDescent="0.2">
      <c r="P45155" s="75"/>
      <c r="Q45155" s="75"/>
      <c r="W45155" s="75"/>
      <c r="AD45155" s="77"/>
    </row>
    <row r="45156" spans="16:30" ht="4.5" customHeight="1" x14ac:dyDescent="0.2">
      <c r="P45156" s="75"/>
      <c r="Q45156" s="75"/>
      <c r="W45156" s="75"/>
      <c r="AD45156" s="77"/>
    </row>
    <row r="45157" spans="16:30" ht="4.5" customHeight="1" x14ac:dyDescent="0.2">
      <c r="P45157" s="75"/>
      <c r="Q45157" s="75"/>
      <c r="W45157" s="75"/>
      <c r="AD45157" s="77"/>
    </row>
    <row r="45158" spans="16:30" ht="4.5" customHeight="1" x14ac:dyDescent="0.2">
      <c r="P45158" s="75"/>
      <c r="Q45158" s="75"/>
      <c r="W45158" s="75"/>
      <c r="AD45158" s="77"/>
    </row>
    <row r="45159" spans="16:30" ht="4.5" customHeight="1" x14ac:dyDescent="0.2">
      <c r="P45159" s="75"/>
      <c r="Q45159" s="75"/>
      <c r="W45159" s="75"/>
      <c r="AD45159" s="77"/>
    </row>
    <row r="45160" spans="16:30" ht="4.5" customHeight="1" x14ac:dyDescent="0.2">
      <c r="P45160" s="75"/>
      <c r="Q45160" s="75"/>
      <c r="W45160" s="75"/>
      <c r="AD45160" s="77"/>
    </row>
    <row r="45161" spans="16:30" ht="4.5" customHeight="1" x14ac:dyDescent="0.2">
      <c r="P45161" s="75"/>
      <c r="Q45161" s="75"/>
      <c r="W45161" s="75"/>
      <c r="AD45161" s="77"/>
    </row>
    <row r="45162" spans="16:30" ht="4.5" customHeight="1" x14ac:dyDescent="0.2">
      <c r="P45162" s="75"/>
      <c r="Q45162" s="75"/>
      <c r="W45162" s="75"/>
      <c r="AD45162" s="77"/>
    </row>
    <row r="45163" spans="16:30" ht="4.5" customHeight="1" x14ac:dyDescent="0.2">
      <c r="P45163" s="75"/>
      <c r="Q45163" s="75"/>
      <c r="W45163" s="75"/>
      <c r="AD45163" s="77"/>
    </row>
    <row r="45164" spans="16:30" ht="4.5" customHeight="1" x14ac:dyDescent="0.2">
      <c r="P45164" s="75"/>
      <c r="Q45164" s="75"/>
      <c r="W45164" s="75"/>
      <c r="AD45164" s="77"/>
    </row>
    <row r="45165" spans="16:30" ht="4.5" customHeight="1" x14ac:dyDescent="0.2">
      <c r="P45165" s="75"/>
      <c r="Q45165" s="75"/>
      <c r="W45165" s="75"/>
      <c r="AD45165" s="77"/>
    </row>
    <row r="45166" spans="16:30" ht="4.5" customHeight="1" x14ac:dyDescent="0.2">
      <c r="P45166" s="75"/>
      <c r="Q45166" s="75"/>
      <c r="W45166" s="75"/>
      <c r="AD45166" s="77"/>
    </row>
    <row r="45167" spans="16:30" ht="4.5" customHeight="1" x14ac:dyDescent="0.2">
      <c r="P45167" s="75"/>
      <c r="Q45167" s="75"/>
      <c r="W45167" s="75"/>
      <c r="AD45167" s="77"/>
    </row>
    <row r="45168" spans="16:30" ht="4.5" customHeight="1" x14ac:dyDescent="0.2">
      <c r="P45168" s="75"/>
      <c r="Q45168" s="75"/>
      <c r="W45168" s="75"/>
      <c r="AD45168" s="77"/>
    </row>
    <row r="45169" spans="16:30" ht="4.5" customHeight="1" x14ac:dyDescent="0.2">
      <c r="P45169" s="75"/>
      <c r="Q45169" s="75"/>
      <c r="W45169" s="75"/>
      <c r="AD45169" s="77"/>
    </row>
    <row r="45170" spans="16:30" ht="4.5" customHeight="1" x14ac:dyDescent="0.2">
      <c r="P45170" s="75"/>
      <c r="Q45170" s="75"/>
      <c r="W45170" s="75"/>
      <c r="AD45170" s="77"/>
    </row>
    <row r="45171" spans="16:30" ht="4.5" customHeight="1" x14ac:dyDescent="0.2">
      <c r="P45171" s="75"/>
      <c r="Q45171" s="75"/>
      <c r="W45171" s="75"/>
      <c r="AD45171" s="77"/>
    </row>
    <row r="45172" spans="16:30" ht="4.5" customHeight="1" x14ac:dyDescent="0.2">
      <c r="P45172" s="75"/>
      <c r="Q45172" s="75"/>
      <c r="W45172" s="75"/>
      <c r="AD45172" s="77"/>
    </row>
    <row r="45173" spans="16:30" ht="4.5" customHeight="1" x14ac:dyDescent="0.2">
      <c r="P45173" s="75"/>
      <c r="Q45173" s="75"/>
      <c r="W45173" s="75"/>
      <c r="AD45173" s="77"/>
    </row>
    <row r="45174" spans="16:30" ht="4.5" customHeight="1" x14ac:dyDescent="0.2">
      <c r="P45174" s="75"/>
      <c r="Q45174" s="75"/>
      <c r="W45174" s="75"/>
      <c r="AD45174" s="77"/>
    </row>
    <row r="45175" spans="16:30" ht="4.5" customHeight="1" x14ac:dyDescent="0.2">
      <c r="P45175" s="75"/>
      <c r="Q45175" s="75"/>
      <c r="W45175" s="75"/>
      <c r="AD45175" s="77"/>
    </row>
    <row r="45176" spans="16:30" ht="4.5" customHeight="1" x14ac:dyDescent="0.2">
      <c r="P45176" s="75"/>
      <c r="Q45176" s="75"/>
      <c r="W45176" s="75"/>
      <c r="AD45176" s="77"/>
    </row>
    <row r="45177" spans="16:30" ht="4.5" customHeight="1" x14ac:dyDescent="0.2">
      <c r="P45177" s="75"/>
      <c r="Q45177" s="75"/>
      <c r="W45177" s="75"/>
      <c r="AD45177" s="77"/>
    </row>
    <row r="45178" spans="16:30" ht="4.5" customHeight="1" x14ac:dyDescent="0.2">
      <c r="P45178" s="75"/>
      <c r="Q45178" s="75"/>
      <c r="W45178" s="75"/>
      <c r="AD45178" s="77"/>
    </row>
    <row r="45179" spans="16:30" ht="4.5" customHeight="1" x14ac:dyDescent="0.2">
      <c r="P45179" s="75"/>
      <c r="Q45179" s="75"/>
      <c r="W45179" s="75"/>
      <c r="AD45179" s="77"/>
    </row>
    <row r="45180" spans="16:30" ht="4.5" customHeight="1" x14ac:dyDescent="0.2">
      <c r="P45180" s="75"/>
      <c r="Q45180" s="75"/>
      <c r="W45180" s="75"/>
      <c r="AD45180" s="77"/>
    </row>
    <row r="45181" spans="16:30" ht="4.5" customHeight="1" x14ac:dyDescent="0.2">
      <c r="P45181" s="75"/>
      <c r="Q45181" s="75"/>
      <c r="W45181" s="75"/>
      <c r="AD45181" s="77"/>
    </row>
    <row r="45182" spans="16:30" ht="4.5" customHeight="1" x14ac:dyDescent="0.2">
      <c r="P45182" s="75"/>
      <c r="Q45182" s="75"/>
      <c r="W45182" s="75"/>
      <c r="AD45182" s="77"/>
    </row>
    <row r="45183" spans="16:30" ht="4.5" customHeight="1" x14ac:dyDescent="0.2">
      <c r="P45183" s="75"/>
      <c r="Q45183" s="75"/>
      <c r="W45183" s="75"/>
      <c r="AD45183" s="77"/>
    </row>
    <row r="45184" spans="16:30" ht="4.5" customHeight="1" x14ac:dyDescent="0.2">
      <c r="P45184" s="75"/>
      <c r="Q45184" s="75"/>
      <c r="W45184" s="75"/>
      <c r="AD45184" s="77"/>
    </row>
    <row r="45185" spans="16:30" ht="4.5" customHeight="1" x14ac:dyDescent="0.2">
      <c r="P45185" s="75"/>
      <c r="Q45185" s="75"/>
      <c r="W45185" s="75"/>
      <c r="AD45185" s="77"/>
    </row>
    <row r="45186" spans="16:30" ht="4.5" customHeight="1" x14ac:dyDescent="0.2">
      <c r="P45186" s="75"/>
      <c r="Q45186" s="75"/>
      <c r="W45186" s="75"/>
      <c r="AD45186" s="77"/>
    </row>
    <row r="45187" spans="16:30" ht="4.5" customHeight="1" x14ac:dyDescent="0.2">
      <c r="P45187" s="75"/>
      <c r="Q45187" s="75"/>
      <c r="W45187" s="75"/>
      <c r="AD45187" s="77"/>
    </row>
    <row r="45188" spans="16:30" ht="4.5" customHeight="1" x14ac:dyDescent="0.2">
      <c r="P45188" s="75"/>
      <c r="Q45188" s="75"/>
      <c r="W45188" s="75"/>
      <c r="AD45188" s="77"/>
    </row>
    <row r="45189" spans="16:30" ht="4.5" customHeight="1" x14ac:dyDescent="0.2">
      <c r="P45189" s="75"/>
      <c r="Q45189" s="75"/>
      <c r="W45189" s="75"/>
      <c r="AD45189" s="77"/>
    </row>
    <row r="45190" spans="16:30" ht="4.5" customHeight="1" x14ac:dyDescent="0.2">
      <c r="P45190" s="75"/>
      <c r="Q45190" s="75"/>
      <c r="W45190" s="75"/>
      <c r="AD45190" s="77"/>
    </row>
    <row r="45191" spans="16:30" ht="4.5" customHeight="1" x14ac:dyDescent="0.2">
      <c r="P45191" s="75"/>
      <c r="Q45191" s="75"/>
      <c r="W45191" s="75"/>
      <c r="AD45191" s="77"/>
    </row>
    <row r="45192" spans="16:30" ht="4.5" customHeight="1" x14ac:dyDescent="0.2">
      <c r="P45192" s="75"/>
      <c r="Q45192" s="75"/>
      <c r="W45192" s="75"/>
      <c r="AD45192" s="77"/>
    </row>
    <row r="45193" spans="16:30" ht="4.5" customHeight="1" x14ac:dyDescent="0.2">
      <c r="P45193" s="75"/>
      <c r="Q45193" s="75"/>
      <c r="W45193" s="75"/>
      <c r="AD45193" s="77"/>
    </row>
    <row r="45194" spans="16:30" ht="4.5" customHeight="1" x14ac:dyDescent="0.2">
      <c r="P45194" s="75"/>
      <c r="Q45194" s="75"/>
      <c r="W45194" s="75"/>
      <c r="AD45194" s="77"/>
    </row>
    <row r="45195" spans="16:30" ht="4.5" customHeight="1" x14ac:dyDescent="0.2">
      <c r="P45195" s="75"/>
      <c r="Q45195" s="75"/>
      <c r="W45195" s="75"/>
      <c r="AD45195" s="77"/>
    </row>
    <row r="45196" spans="16:30" ht="4.5" customHeight="1" x14ac:dyDescent="0.2">
      <c r="P45196" s="75"/>
      <c r="Q45196" s="75"/>
      <c r="W45196" s="75"/>
      <c r="AD45196" s="77"/>
    </row>
    <row r="45197" spans="16:30" ht="4.5" customHeight="1" x14ac:dyDescent="0.2">
      <c r="P45197" s="75"/>
      <c r="Q45197" s="75"/>
      <c r="W45197" s="75"/>
      <c r="AD45197" s="77"/>
    </row>
    <row r="45198" spans="16:30" ht="4.5" customHeight="1" x14ac:dyDescent="0.2">
      <c r="P45198" s="75"/>
      <c r="Q45198" s="75"/>
      <c r="W45198" s="75"/>
      <c r="AD45198" s="77"/>
    </row>
    <row r="45199" spans="16:30" ht="4.5" customHeight="1" x14ac:dyDescent="0.2">
      <c r="P45199" s="75"/>
      <c r="Q45199" s="75"/>
      <c r="W45199" s="75"/>
      <c r="AD45199" s="77"/>
    </row>
    <row r="45200" spans="16:30" ht="4.5" customHeight="1" x14ac:dyDescent="0.2">
      <c r="P45200" s="75"/>
      <c r="Q45200" s="75"/>
      <c r="W45200" s="75"/>
      <c r="AD45200" s="77"/>
    </row>
    <row r="45201" spans="16:30" ht="4.5" customHeight="1" x14ac:dyDescent="0.2">
      <c r="P45201" s="75"/>
      <c r="Q45201" s="75"/>
      <c r="W45201" s="75"/>
      <c r="AD45201" s="77"/>
    </row>
    <row r="45202" spans="16:30" ht="4.5" customHeight="1" x14ac:dyDescent="0.2">
      <c r="P45202" s="75"/>
      <c r="Q45202" s="75"/>
      <c r="W45202" s="75"/>
      <c r="AD45202" s="77"/>
    </row>
    <row r="45203" spans="16:30" ht="4.5" customHeight="1" x14ac:dyDescent="0.2">
      <c r="P45203" s="75"/>
      <c r="Q45203" s="75"/>
      <c r="W45203" s="75"/>
      <c r="AD45203" s="77"/>
    </row>
    <row r="45204" spans="16:30" ht="4.5" customHeight="1" x14ac:dyDescent="0.2">
      <c r="P45204" s="75"/>
      <c r="Q45204" s="75"/>
      <c r="W45204" s="75"/>
      <c r="AD45204" s="77"/>
    </row>
    <row r="45205" spans="16:30" ht="4.5" customHeight="1" x14ac:dyDescent="0.2">
      <c r="P45205" s="75"/>
      <c r="Q45205" s="75"/>
      <c r="W45205" s="75"/>
      <c r="AD45205" s="77"/>
    </row>
    <row r="45206" spans="16:30" ht="4.5" customHeight="1" x14ac:dyDescent="0.2">
      <c r="P45206" s="75"/>
      <c r="Q45206" s="75"/>
      <c r="W45206" s="75"/>
      <c r="AD45206" s="77"/>
    </row>
    <row r="45207" spans="16:30" ht="4.5" customHeight="1" x14ac:dyDescent="0.2">
      <c r="P45207" s="75"/>
      <c r="Q45207" s="75"/>
      <c r="W45207" s="75"/>
      <c r="AD45207" s="77"/>
    </row>
    <row r="45208" spans="16:30" ht="4.5" customHeight="1" x14ac:dyDescent="0.2">
      <c r="P45208" s="75"/>
      <c r="Q45208" s="75"/>
      <c r="W45208" s="75"/>
      <c r="AD45208" s="77"/>
    </row>
    <row r="45209" spans="16:30" ht="4.5" customHeight="1" x14ac:dyDescent="0.2">
      <c r="P45209" s="75"/>
      <c r="Q45209" s="75"/>
      <c r="W45209" s="75"/>
      <c r="AD45209" s="77"/>
    </row>
    <row r="45210" spans="16:30" ht="4.5" customHeight="1" x14ac:dyDescent="0.2">
      <c r="P45210" s="75"/>
      <c r="Q45210" s="75"/>
      <c r="W45210" s="75"/>
      <c r="AD45210" s="77"/>
    </row>
    <row r="45211" spans="16:30" ht="4.5" customHeight="1" x14ac:dyDescent="0.2">
      <c r="P45211" s="75"/>
      <c r="Q45211" s="75"/>
      <c r="W45211" s="75"/>
      <c r="AD45211" s="77"/>
    </row>
    <row r="45212" spans="16:30" ht="4.5" customHeight="1" x14ac:dyDescent="0.2">
      <c r="P45212" s="75"/>
      <c r="Q45212" s="75"/>
      <c r="W45212" s="75"/>
      <c r="AD45212" s="77"/>
    </row>
    <row r="45213" spans="16:30" ht="4.5" customHeight="1" x14ac:dyDescent="0.2">
      <c r="P45213" s="75"/>
      <c r="Q45213" s="75"/>
      <c r="W45213" s="75"/>
      <c r="AD45213" s="77"/>
    </row>
    <row r="45214" spans="16:30" ht="4.5" customHeight="1" x14ac:dyDescent="0.2">
      <c r="P45214" s="75"/>
      <c r="Q45214" s="75"/>
      <c r="W45214" s="75"/>
      <c r="AD45214" s="77"/>
    </row>
    <row r="45215" spans="16:30" ht="4.5" customHeight="1" x14ac:dyDescent="0.2">
      <c r="P45215" s="75"/>
      <c r="Q45215" s="75"/>
      <c r="W45215" s="75"/>
      <c r="AD45215" s="77"/>
    </row>
    <row r="45216" spans="16:30" ht="4.5" customHeight="1" x14ac:dyDescent="0.2">
      <c r="P45216" s="75"/>
      <c r="Q45216" s="75"/>
      <c r="W45216" s="75"/>
      <c r="AD45216" s="77"/>
    </row>
    <row r="45217" spans="16:30" ht="4.5" customHeight="1" x14ac:dyDescent="0.2">
      <c r="P45217" s="75"/>
      <c r="Q45217" s="75"/>
      <c r="W45217" s="75"/>
      <c r="AD45217" s="77"/>
    </row>
    <row r="45218" spans="16:30" ht="4.5" customHeight="1" x14ac:dyDescent="0.2">
      <c r="P45218" s="75"/>
      <c r="Q45218" s="75"/>
      <c r="W45218" s="75"/>
      <c r="AD45218" s="77"/>
    </row>
    <row r="45219" spans="16:30" ht="4.5" customHeight="1" x14ac:dyDescent="0.2">
      <c r="P45219" s="75"/>
      <c r="Q45219" s="75"/>
      <c r="W45219" s="75"/>
      <c r="AD45219" s="77"/>
    </row>
    <row r="45220" spans="16:30" ht="4.5" customHeight="1" x14ac:dyDescent="0.2">
      <c r="P45220" s="75"/>
      <c r="Q45220" s="75"/>
      <c r="W45220" s="75"/>
      <c r="AD45220" s="77"/>
    </row>
    <row r="45221" spans="16:30" ht="4.5" customHeight="1" x14ac:dyDescent="0.2">
      <c r="P45221" s="75"/>
      <c r="Q45221" s="75"/>
      <c r="W45221" s="75"/>
      <c r="AD45221" s="77"/>
    </row>
    <row r="45222" spans="16:30" ht="4.5" customHeight="1" x14ac:dyDescent="0.2">
      <c r="P45222" s="75"/>
      <c r="Q45222" s="75"/>
      <c r="W45222" s="75"/>
      <c r="AD45222" s="77"/>
    </row>
    <row r="45223" spans="16:30" ht="4.5" customHeight="1" x14ac:dyDescent="0.2">
      <c r="P45223" s="75"/>
      <c r="Q45223" s="75"/>
      <c r="W45223" s="75"/>
      <c r="AD45223" s="77"/>
    </row>
    <row r="45224" spans="16:30" ht="4.5" customHeight="1" x14ac:dyDescent="0.2">
      <c r="P45224" s="75"/>
      <c r="Q45224" s="75"/>
      <c r="W45224" s="75"/>
      <c r="AD45224" s="77"/>
    </row>
    <row r="45225" spans="16:30" ht="4.5" customHeight="1" x14ac:dyDescent="0.2">
      <c r="P45225" s="75"/>
      <c r="Q45225" s="75"/>
      <c r="W45225" s="75"/>
      <c r="AD45225" s="77"/>
    </row>
    <row r="45226" spans="16:30" ht="4.5" customHeight="1" x14ac:dyDescent="0.2">
      <c r="P45226" s="75"/>
      <c r="Q45226" s="75"/>
      <c r="W45226" s="75"/>
      <c r="AD45226" s="77"/>
    </row>
    <row r="45227" spans="16:30" ht="4.5" customHeight="1" x14ac:dyDescent="0.2">
      <c r="P45227" s="75"/>
      <c r="Q45227" s="75"/>
      <c r="W45227" s="75"/>
      <c r="AD45227" s="77"/>
    </row>
    <row r="45228" spans="16:30" ht="4.5" customHeight="1" x14ac:dyDescent="0.2">
      <c r="P45228" s="75"/>
      <c r="Q45228" s="75"/>
      <c r="W45228" s="75"/>
      <c r="AD45228" s="77"/>
    </row>
    <row r="45229" spans="16:30" ht="4.5" customHeight="1" x14ac:dyDescent="0.2">
      <c r="P45229" s="75"/>
      <c r="Q45229" s="75"/>
      <c r="W45229" s="75"/>
      <c r="AD45229" s="77"/>
    </row>
    <row r="45230" spans="16:30" ht="4.5" customHeight="1" x14ac:dyDescent="0.2">
      <c r="P45230" s="75"/>
      <c r="Q45230" s="75"/>
      <c r="W45230" s="75"/>
      <c r="AD45230" s="77"/>
    </row>
    <row r="45231" spans="16:30" ht="4.5" customHeight="1" x14ac:dyDescent="0.2">
      <c r="P45231" s="75"/>
      <c r="Q45231" s="75"/>
      <c r="W45231" s="75"/>
      <c r="AD45231" s="77"/>
    </row>
    <row r="45232" spans="16:30" ht="4.5" customHeight="1" x14ac:dyDescent="0.2">
      <c r="P45232" s="75"/>
      <c r="Q45232" s="75"/>
      <c r="W45232" s="75"/>
      <c r="AD45232" s="77"/>
    </row>
    <row r="45233" spans="16:30" ht="4.5" customHeight="1" x14ac:dyDescent="0.2">
      <c r="P45233" s="75"/>
      <c r="Q45233" s="75"/>
      <c r="W45233" s="75"/>
      <c r="AD45233" s="77"/>
    </row>
    <row r="45234" spans="16:30" ht="4.5" customHeight="1" x14ac:dyDescent="0.2">
      <c r="P45234" s="75"/>
      <c r="Q45234" s="75"/>
      <c r="W45234" s="75"/>
      <c r="AD45234" s="77"/>
    </row>
    <row r="45235" spans="16:30" ht="4.5" customHeight="1" x14ac:dyDescent="0.2">
      <c r="P45235" s="75"/>
      <c r="Q45235" s="75"/>
      <c r="W45235" s="75"/>
      <c r="AD45235" s="77"/>
    </row>
    <row r="45236" spans="16:30" ht="4.5" customHeight="1" x14ac:dyDescent="0.2">
      <c r="P45236" s="75"/>
      <c r="Q45236" s="75"/>
      <c r="W45236" s="75"/>
      <c r="AD45236" s="77"/>
    </row>
    <row r="45237" spans="16:30" ht="4.5" customHeight="1" x14ac:dyDescent="0.2">
      <c r="P45237" s="75"/>
      <c r="Q45237" s="75"/>
      <c r="W45237" s="75"/>
      <c r="AD45237" s="77"/>
    </row>
    <row r="45238" spans="16:30" ht="4.5" customHeight="1" x14ac:dyDescent="0.2">
      <c r="P45238" s="75"/>
      <c r="Q45238" s="75"/>
      <c r="W45238" s="75"/>
      <c r="AD45238" s="77"/>
    </row>
    <row r="45239" spans="16:30" ht="4.5" customHeight="1" x14ac:dyDescent="0.2">
      <c r="P45239" s="75"/>
      <c r="Q45239" s="75"/>
      <c r="W45239" s="75"/>
      <c r="AD45239" s="77"/>
    </row>
    <row r="45240" spans="16:30" ht="4.5" customHeight="1" x14ac:dyDescent="0.2">
      <c r="P45240" s="75"/>
      <c r="Q45240" s="75"/>
      <c r="W45240" s="75"/>
      <c r="AD45240" s="77"/>
    </row>
    <row r="45241" spans="16:30" ht="4.5" customHeight="1" x14ac:dyDescent="0.2">
      <c r="P45241" s="75"/>
      <c r="Q45241" s="75"/>
      <c r="W45241" s="75"/>
      <c r="AD45241" s="77"/>
    </row>
    <row r="45242" spans="16:30" ht="4.5" customHeight="1" x14ac:dyDescent="0.2">
      <c r="P45242" s="75"/>
      <c r="Q45242" s="75"/>
      <c r="W45242" s="75"/>
      <c r="AD45242" s="77"/>
    </row>
    <row r="45243" spans="16:30" ht="4.5" customHeight="1" x14ac:dyDescent="0.2">
      <c r="P45243" s="75"/>
      <c r="Q45243" s="75"/>
      <c r="W45243" s="75"/>
      <c r="AD45243" s="77"/>
    </row>
    <row r="45244" spans="16:30" ht="4.5" customHeight="1" x14ac:dyDescent="0.2">
      <c r="P45244" s="75"/>
      <c r="Q45244" s="75"/>
      <c r="W45244" s="75"/>
      <c r="AD45244" s="77"/>
    </row>
    <row r="45245" spans="16:30" ht="4.5" customHeight="1" x14ac:dyDescent="0.2">
      <c r="P45245" s="75"/>
      <c r="Q45245" s="75"/>
      <c r="W45245" s="75"/>
      <c r="AD45245" s="77"/>
    </row>
    <row r="45246" spans="16:30" ht="4.5" customHeight="1" x14ac:dyDescent="0.2">
      <c r="P45246" s="75"/>
      <c r="Q45246" s="75"/>
      <c r="W45246" s="75"/>
      <c r="AD45246" s="77"/>
    </row>
    <row r="45247" spans="16:30" ht="4.5" customHeight="1" x14ac:dyDescent="0.2">
      <c r="P45247" s="75"/>
      <c r="Q45247" s="75"/>
      <c r="W45247" s="75"/>
      <c r="AD45247" s="77"/>
    </row>
    <row r="45248" spans="16:30" ht="4.5" customHeight="1" x14ac:dyDescent="0.2">
      <c r="P45248" s="75"/>
      <c r="Q45248" s="75"/>
      <c r="W45248" s="75"/>
      <c r="AD45248" s="77"/>
    </row>
    <row r="45249" spans="16:30" ht="4.5" customHeight="1" x14ac:dyDescent="0.2">
      <c r="P45249" s="75"/>
      <c r="Q45249" s="75"/>
      <c r="W45249" s="75"/>
      <c r="AD45249" s="77"/>
    </row>
    <row r="45250" spans="16:30" ht="4.5" customHeight="1" x14ac:dyDescent="0.2">
      <c r="P45250" s="75"/>
      <c r="Q45250" s="75"/>
      <c r="W45250" s="75"/>
      <c r="AD45250" s="77"/>
    </row>
    <row r="45251" spans="16:30" ht="4.5" customHeight="1" x14ac:dyDescent="0.2">
      <c r="P45251" s="75"/>
      <c r="Q45251" s="75"/>
      <c r="W45251" s="75"/>
      <c r="AD45251" s="77"/>
    </row>
    <row r="45252" spans="16:30" ht="4.5" customHeight="1" x14ac:dyDescent="0.2">
      <c r="P45252" s="75"/>
      <c r="Q45252" s="75"/>
      <c r="W45252" s="75"/>
      <c r="AD45252" s="77"/>
    </row>
    <row r="45253" spans="16:30" ht="4.5" customHeight="1" x14ac:dyDescent="0.2">
      <c r="P45253" s="75"/>
      <c r="Q45253" s="75"/>
      <c r="W45253" s="75"/>
      <c r="AD45253" s="77"/>
    </row>
    <row r="45254" spans="16:30" ht="4.5" customHeight="1" x14ac:dyDescent="0.2">
      <c r="P45254" s="75"/>
      <c r="Q45254" s="75"/>
      <c r="W45254" s="75"/>
      <c r="AD45254" s="77"/>
    </row>
    <row r="45255" spans="16:30" ht="4.5" customHeight="1" x14ac:dyDescent="0.2">
      <c r="P45255" s="75"/>
      <c r="Q45255" s="75"/>
      <c r="W45255" s="75"/>
      <c r="AD45255" s="77"/>
    </row>
    <row r="45256" spans="16:30" ht="4.5" customHeight="1" x14ac:dyDescent="0.2">
      <c r="P45256" s="75"/>
      <c r="Q45256" s="75"/>
      <c r="W45256" s="75"/>
      <c r="AD45256" s="77"/>
    </row>
    <row r="45257" spans="16:30" ht="4.5" customHeight="1" x14ac:dyDescent="0.2">
      <c r="P45257" s="75"/>
      <c r="Q45257" s="75"/>
      <c r="W45257" s="75"/>
      <c r="AD45257" s="77"/>
    </row>
    <row r="45258" spans="16:30" ht="4.5" customHeight="1" x14ac:dyDescent="0.2">
      <c r="P45258" s="75"/>
      <c r="Q45258" s="75"/>
      <c r="W45258" s="75"/>
      <c r="AD45258" s="77"/>
    </row>
    <row r="45259" spans="16:30" ht="4.5" customHeight="1" x14ac:dyDescent="0.2">
      <c r="P45259" s="75"/>
      <c r="Q45259" s="75"/>
      <c r="W45259" s="75"/>
      <c r="AD45259" s="77"/>
    </row>
    <row r="45260" spans="16:30" ht="4.5" customHeight="1" x14ac:dyDescent="0.2">
      <c r="P45260" s="75"/>
      <c r="Q45260" s="75"/>
      <c r="W45260" s="75"/>
      <c r="AD45260" s="77"/>
    </row>
    <row r="45261" spans="16:30" ht="4.5" customHeight="1" x14ac:dyDescent="0.2">
      <c r="P45261" s="75"/>
      <c r="Q45261" s="75"/>
      <c r="W45261" s="75"/>
      <c r="AD45261" s="77"/>
    </row>
    <row r="45262" spans="16:30" ht="4.5" customHeight="1" x14ac:dyDescent="0.2">
      <c r="P45262" s="75"/>
      <c r="Q45262" s="75"/>
      <c r="W45262" s="75"/>
      <c r="AD45262" s="77"/>
    </row>
    <row r="45263" spans="16:30" ht="4.5" customHeight="1" x14ac:dyDescent="0.2">
      <c r="P45263" s="75"/>
      <c r="Q45263" s="75"/>
      <c r="W45263" s="75"/>
      <c r="AD45263" s="77"/>
    </row>
    <row r="45264" spans="16:30" ht="4.5" customHeight="1" x14ac:dyDescent="0.2">
      <c r="P45264" s="75"/>
      <c r="Q45264" s="75"/>
      <c r="W45264" s="75"/>
      <c r="AD45264" s="77"/>
    </row>
    <row r="45265" spans="16:30" ht="4.5" customHeight="1" x14ac:dyDescent="0.2">
      <c r="P45265" s="75"/>
      <c r="Q45265" s="75"/>
      <c r="W45265" s="75"/>
      <c r="AD45265" s="77"/>
    </row>
    <row r="45266" spans="16:30" ht="4.5" customHeight="1" x14ac:dyDescent="0.2">
      <c r="P45266" s="75"/>
      <c r="Q45266" s="75"/>
      <c r="W45266" s="75"/>
      <c r="AD45266" s="77"/>
    </row>
    <row r="45267" spans="16:30" ht="4.5" customHeight="1" x14ac:dyDescent="0.2">
      <c r="P45267" s="75"/>
      <c r="Q45267" s="75"/>
      <c r="W45267" s="75"/>
      <c r="AD45267" s="77"/>
    </row>
    <row r="45268" spans="16:30" ht="4.5" customHeight="1" x14ac:dyDescent="0.2">
      <c r="P45268" s="75"/>
      <c r="Q45268" s="75"/>
      <c r="W45268" s="75"/>
      <c r="AD45268" s="77"/>
    </row>
    <row r="45269" spans="16:30" ht="4.5" customHeight="1" x14ac:dyDescent="0.2">
      <c r="P45269" s="75"/>
      <c r="Q45269" s="75"/>
      <c r="W45269" s="75"/>
      <c r="AD45269" s="77"/>
    </row>
    <row r="45270" spans="16:30" ht="4.5" customHeight="1" x14ac:dyDescent="0.2">
      <c r="P45270" s="75"/>
      <c r="Q45270" s="75"/>
      <c r="W45270" s="75"/>
      <c r="AD45270" s="77"/>
    </row>
    <row r="45271" spans="16:30" ht="4.5" customHeight="1" x14ac:dyDescent="0.2">
      <c r="P45271" s="75"/>
      <c r="Q45271" s="75"/>
      <c r="W45271" s="75"/>
      <c r="AD45271" s="77"/>
    </row>
    <row r="45272" spans="16:30" ht="4.5" customHeight="1" x14ac:dyDescent="0.2">
      <c r="P45272" s="75"/>
      <c r="Q45272" s="75"/>
      <c r="W45272" s="75"/>
      <c r="AD45272" s="77"/>
    </row>
    <row r="45273" spans="16:30" ht="4.5" customHeight="1" x14ac:dyDescent="0.2">
      <c r="P45273" s="75"/>
      <c r="Q45273" s="75"/>
      <c r="W45273" s="75"/>
      <c r="AD45273" s="77"/>
    </row>
    <row r="45274" spans="16:30" ht="4.5" customHeight="1" x14ac:dyDescent="0.2">
      <c r="P45274" s="75"/>
      <c r="Q45274" s="75"/>
      <c r="W45274" s="75"/>
      <c r="AD45274" s="77"/>
    </row>
    <row r="45275" spans="16:30" ht="4.5" customHeight="1" x14ac:dyDescent="0.2">
      <c r="P45275" s="75"/>
      <c r="Q45275" s="75"/>
      <c r="W45275" s="75"/>
      <c r="AD45275" s="77"/>
    </row>
    <row r="45276" spans="16:30" ht="4.5" customHeight="1" x14ac:dyDescent="0.2">
      <c r="P45276" s="75"/>
      <c r="Q45276" s="75"/>
      <c r="W45276" s="75"/>
      <c r="AD45276" s="77"/>
    </row>
    <row r="45277" spans="16:30" ht="4.5" customHeight="1" x14ac:dyDescent="0.2">
      <c r="P45277" s="75"/>
      <c r="Q45277" s="75"/>
      <c r="W45277" s="75"/>
      <c r="AD45277" s="77"/>
    </row>
    <row r="45278" spans="16:30" ht="4.5" customHeight="1" x14ac:dyDescent="0.2">
      <c r="P45278" s="75"/>
      <c r="Q45278" s="75"/>
      <c r="W45278" s="75"/>
      <c r="AD45278" s="77"/>
    </row>
    <row r="45279" spans="16:30" ht="4.5" customHeight="1" x14ac:dyDescent="0.2">
      <c r="P45279" s="75"/>
      <c r="Q45279" s="75"/>
      <c r="W45279" s="75"/>
      <c r="AD45279" s="77"/>
    </row>
    <row r="45280" spans="16:30" ht="4.5" customHeight="1" x14ac:dyDescent="0.2">
      <c r="P45280" s="75"/>
      <c r="Q45280" s="75"/>
      <c r="W45280" s="75"/>
      <c r="AD45280" s="77"/>
    </row>
    <row r="45281" spans="16:30" ht="4.5" customHeight="1" x14ac:dyDescent="0.2">
      <c r="P45281" s="75"/>
      <c r="Q45281" s="75"/>
      <c r="W45281" s="75"/>
      <c r="AD45281" s="77"/>
    </row>
    <row r="45282" spans="16:30" ht="4.5" customHeight="1" x14ac:dyDescent="0.2">
      <c r="P45282" s="75"/>
      <c r="Q45282" s="75"/>
      <c r="W45282" s="75"/>
      <c r="AD45282" s="77"/>
    </row>
    <row r="45283" spans="16:30" ht="4.5" customHeight="1" x14ac:dyDescent="0.2">
      <c r="P45283" s="75"/>
      <c r="Q45283" s="75"/>
      <c r="W45283" s="75"/>
      <c r="AD45283" s="77"/>
    </row>
    <row r="45284" spans="16:30" ht="4.5" customHeight="1" x14ac:dyDescent="0.2">
      <c r="P45284" s="75"/>
      <c r="Q45284" s="75"/>
      <c r="W45284" s="75"/>
      <c r="AD45284" s="77"/>
    </row>
    <row r="45285" spans="16:30" ht="4.5" customHeight="1" x14ac:dyDescent="0.2">
      <c r="P45285" s="75"/>
      <c r="Q45285" s="75"/>
      <c r="W45285" s="75"/>
      <c r="AD45285" s="77"/>
    </row>
    <row r="45286" spans="16:30" ht="4.5" customHeight="1" x14ac:dyDescent="0.2">
      <c r="P45286" s="75"/>
      <c r="Q45286" s="75"/>
      <c r="W45286" s="75"/>
      <c r="AD45286" s="77"/>
    </row>
    <row r="45287" spans="16:30" ht="4.5" customHeight="1" x14ac:dyDescent="0.2">
      <c r="P45287" s="75"/>
      <c r="Q45287" s="75"/>
      <c r="W45287" s="75"/>
      <c r="AD45287" s="77"/>
    </row>
    <row r="45288" spans="16:30" ht="4.5" customHeight="1" x14ac:dyDescent="0.2">
      <c r="P45288" s="75"/>
      <c r="Q45288" s="75"/>
      <c r="W45288" s="75"/>
      <c r="AD45288" s="77"/>
    </row>
    <row r="45289" spans="16:30" ht="4.5" customHeight="1" x14ac:dyDescent="0.2">
      <c r="P45289" s="75"/>
      <c r="Q45289" s="75"/>
      <c r="W45289" s="75"/>
      <c r="AD45289" s="77"/>
    </row>
    <row r="45290" spans="16:30" ht="4.5" customHeight="1" x14ac:dyDescent="0.2">
      <c r="P45290" s="75"/>
      <c r="Q45290" s="75"/>
      <c r="W45290" s="75"/>
      <c r="AD45290" s="77"/>
    </row>
    <row r="45291" spans="16:30" ht="4.5" customHeight="1" x14ac:dyDescent="0.2">
      <c r="P45291" s="75"/>
      <c r="Q45291" s="75"/>
      <c r="W45291" s="75"/>
      <c r="AD45291" s="77"/>
    </row>
    <row r="45292" spans="16:30" ht="4.5" customHeight="1" x14ac:dyDescent="0.2">
      <c r="P45292" s="75"/>
      <c r="Q45292" s="75"/>
      <c r="W45292" s="75"/>
      <c r="AD45292" s="77"/>
    </row>
    <row r="45293" spans="16:30" ht="4.5" customHeight="1" x14ac:dyDescent="0.2">
      <c r="P45293" s="75"/>
      <c r="Q45293" s="75"/>
      <c r="W45293" s="75"/>
      <c r="AD45293" s="77"/>
    </row>
    <row r="45294" spans="16:30" ht="4.5" customHeight="1" x14ac:dyDescent="0.2">
      <c r="P45294" s="75"/>
      <c r="Q45294" s="75"/>
      <c r="W45294" s="75"/>
      <c r="AD45294" s="77"/>
    </row>
    <row r="45295" spans="16:30" ht="4.5" customHeight="1" x14ac:dyDescent="0.2">
      <c r="P45295" s="75"/>
      <c r="Q45295" s="75"/>
      <c r="W45295" s="75"/>
      <c r="AD45295" s="77"/>
    </row>
    <row r="45296" spans="16:30" ht="4.5" customHeight="1" x14ac:dyDescent="0.2">
      <c r="P45296" s="75"/>
      <c r="Q45296" s="75"/>
      <c r="W45296" s="75"/>
      <c r="AD45296" s="77"/>
    </row>
    <row r="45297" spans="16:30" ht="4.5" customHeight="1" x14ac:dyDescent="0.2">
      <c r="P45297" s="75"/>
      <c r="Q45297" s="75"/>
      <c r="W45297" s="75"/>
      <c r="AD45297" s="77"/>
    </row>
    <row r="45298" spans="16:30" ht="4.5" customHeight="1" x14ac:dyDescent="0.2">
      <c r="P45298" s="75"/>
      <c r="Q45298" s="75"/>
      <c r="W45298" s="75"/>
      <c r="AD45298" s="77"/>
    </row>
    <row r="45299" spans="16:30" ht="4.5" customHeight="1" x14ac:dyDescent="0.2">
      <c r="P45299" s="75"/>
      <c r="Q45299" s="75"/>
      <c r="W45299" s="75"/>
      <c r="AD45299" s="77"/>
    </row>
    <row r="45300" spans="16:30" ht="4.5" customHeight="1" x14ac:dyDescent="0.2">
      <c r="P45300" s="75"/>
      <c r="Q45300" s="75"/>
      <c r="W45300" s="75"/>
      <c r="AD45300" s="77"/>
    </row>
    <row r="45301" spans="16:30" ht="4.5" customHeight="1" x14ac:dyDescent="0.2">
      <c r="P45301" s="75"/>
      <c r="Q45301" s="75"/>
      <c r="W45301" s="75"/>
      <c r="AD45301" s="77"/>
    </row>
    <row r="45302" spans="16:30" ht="4.5" customHeight="1" x14ac:dyDescent="0.2">
      <c r="P45302" s="75"/>
      <c r="Q45302" s="75"/>
      <c r="W45302" s="75"/>
      <c r="AD45302" s="77"/>
    </row>
    <row r="45303" spans="16:30" ht="4.5" customHeight="1" x14ac:dyDescent="0.2">
      <c r="P45303" s="75"/>
      <c r="Q45303" s="75"/>
      <c r="W45303" s="75"/>
      <c r="AD45303" s="77"/>
    </row>
    <row r="45304" spans="16:30" ht="4.5" customHeight="1" x14ac:dyDescent="0.2">
      <c r="P45304" s="75"/>
      <c r="Q45304" s="75"/>
      <c r="W45304" s="75"/>
      <c r="AD45304" s="77"/>
    </row>
    <row r="45305" spans="16:30" ht="4.5" customHeight="1" x14ac:dyDescent="0.2">
      <c r="P45305" s="75"/>
      <c r="Q45305" s="75"/>
      <c r="W45305" s="75"/>
      <c r="AD45305" s="77"/>
    </row>
    <row r="45306" spans="16:30" ht="4.5" customHeight="1" x14ac:dyDescent="0.2">
      <c r="P45306" s="75"/>
      <c r="Q45306" s="75"/>
      <c r="W45306" s="75"/>
      <c r="AD45306" s="77"/>
    </row>
    <row r="45307" spans="16:30" ht="4.5" customHeight="1" x14ac:dyDescent="0.2">
      <c r="P45307" s="75"/>
      <c r="Q45307" s="75"/>
      <c r="W45307" s="75"/>
      <c r="AD45307" s="77"/>
    </row>
    <row r="45308" spans="16:30" ht="4.5" customHeight="1" x14ac:dyDescent="0.2">
      <c r="P45308" s="75"/>
      <c r="Q45308" s="75"/>
      <c r="W45308" s="75"/>
      <c r="AD45308" s="77"/>
    </row>
    <row r="45309" spans="16:30" ht="4.5" customHeight="1" x14ac:dyDescent="0.2">
      <c r="P45309" s="75"/>
      <c r="Q45309" s="75"/>
      <c r="W45309" s="75"/>
      <c r="AD45309" s="77"/>
    </row>
    <row r="45310" spans="16:30" ht="4.5" customHeight="1" x14ac:dyDescent="0.2">
      <c r="P45310" s="75"/>
      <c r="Q45310" s="75"/>
      <c r="W45310" s="75"/>
      <c r="AD45310" s="77"/>
    </row>
    <row r="45311" spans="16:30" ht="4.5" customHeight="1" x14ac:dyDescent="0.2">
      <c r="P45311" s="75"/>
      <c r="Q45311" s="75"/>
      <c r="W45311" s="75"/>
      <c r="AD45311" s="77"/>
    </row>
    <row r="45312" spans="16:30" ht="4.5" customHeight="1" x14ac:dyDescent="0.2">
      <c r="P45312" s="75"/>
      <c r="Q45312" s="75"/>
      <c r="W45312" s="75"/>
      <c r="AD45312" s="77"/>
    </row>
    <row r="45313" spans="16:30" ht="4.5" customHeight="1" x14ac:dyDescent="0.2">
      <c r="P45313" s="75"/>
      <c r="Q45313" s="75"/>
      <c r="W45313" s="75"/>
      <c r="AD45313" s="77"/>
    </row>
    <row r="45314" spans="16:30" ht="4.5" customHeight="1" x14ac:dyDescent="0.2">
      <c r="P45314" s="75"/>
      <c r="Q45314" s="75"/>
      <c r="W45314" s="75"/>
      <c r="AD45314" s="77"/>
    </row>
    <row r="45315" spans="16:30" ht="4.5" customHeight="1" x14ac:dyDescent="0.2">
      <c r="P45315" s="75"/>
      <c r="Q45315" s="75"/>
      <c r="W45315" s="75"/>
      <c r="AD45315" s="77"/>
    </row>
    <row r="45316" spans="16:30" ht="4.5" customHeight="1" x14ac:dyDescent="0.2">
      <c r="P45316" s="75"/>
      <c r="Q45316" s="75"/>
      <c r="W45316" s="75"/>
      <c r="AD45316" s="77"/>
    </row>
    <row r="45317" spans="16:30" ht="4.5" customHeight="1" x14ac:dyDescent="0.2">
      <c r="P45317" s="75"/>
      <c r="Q45317" s="75"/>
      <c r="W45317" s="75"/>
      <c r="AD45317" s="77"/>
    </row>
    <row r="45318" spans="16:30" ht="4.5" customHeight="1" x14ac:dyDescent="0.2">
      <c r="P45318" s="75"/>
      <c r="Q45318" s="75"/>
      <c r="W45318" s="75"/>
      <c r="AD45318" s="77"/>
    </row>
    <row r="45319" spans="16:30" ht="4.5" customHeight="1" x14ac:dyDescent="0.2">
      <c r="P45319" s="75"/>
      <c r="Q45319" s="75"/>
      <c r="W45319" s="75"/>
      <c r="AD45319" s="77"/>
    </row>
    <row r="45320" spans="16:30" ht="4.5" customHeight="1" x14ac:dyDescent="0.2">
      <c r="P45320" s="75"/>
      <c r="Q45320" s="75"/>
      <c r="W45320" s="75"/>
      <c r="AD45320" s="77"/>
    </row>
    <row r="45321" spans="16:30" ht="4.5" customHeight="1" x14ac:dyDescent="0.2">
      <c r="P45321" s="75"/>
      <c r="Q45321" s="75"/>
      <c r="W45321" s="75"/>
      <c r="AD45321" s="77"/>
    </row>
    <row r="45322" spans="16:30" ht="4.5" customHeight="1" x14ac:dyDescent="0.2">
      <c r="P45322" s="75"/>
      <c r="Q45322" s="75"/>
      <c r="W45322" s="75"/>
      <c r="AD45322" s="77"/>
    </row>
    <row r="45323" spans="16:30" ht="4.5" customHeight="1" x14ac:dyDescent="0.2">
      <c r="P45323" s="75"/>
      <c r="Q45323" s="75"/>
      <c r="W45323" s="75"/>
      <c r="AD45323" s="77"/>
    </row>
    <row r="45324" spans="16:30" ht="4.5" customHeight="1" x14ac:dyDescent="0.2">
      <c r="P45324" s="75"/>
      <c r="Q45324" s="75"/>
      <c r="W45324" s="75"/>
      <c r="AD45324" s="77"/>
    </row>
    <row r="45325" spans="16:30" ht="4.5" customHeight="1" x14ac:dyDescent="0.2">
      <c r="P45325" s="75"/>
      <c r="Q45325" s="75"/>
      <c r="W45325" s="75"/>
      <c r="AD45325" s="77"/>
    </row>
    <row r="45326" spans="16:30" ht="4.5" customHeight="1" x14ac:dyDescent="0.2">
      <c r="P45326" s="75"/>
      <c r="Q45326" s="75"/>
      <c r="W45326" s="75"/>
      <c r="AD45326" s="77"/>
    </row>
    <row r="45327" spans="16:30" ht="4.5" customHeight="1" x14ac:dyDescent="0.2">
      <c r="P45327" s="75"/>
      <c r="Q45327" s="75"/>
      <c r="W45327" s="75"/>
      <c r="AD45327" s="77"/>
    </row>
    <row r="45328" spans="16:30" ht="4.5" customHeight="1" x14ac:dyDescent="0.2">
      <c r="P45328" s="75"/>
      <c r="Q45328" s="75"/>
      <c r="W45328" s="75"/>
      <c r="AD45328" s="77"/>
    </row>
    <row r="45329" spans="16:30" ht="4.5" customHeight="1" x14ac:dyDescent="0.2">
      <c r="P45329" s="75"/>
      <c r="Q45329" s="75"/>
      <c r="W45329" s="75"/>
      <c r="AD45329" s="77"/>
    </row>
    <row r="45330" spans="16:30" ht="4.5" customHeight="1" x14ac:dyDescent="0.2">
      <c r="P45330" s="75"/>
      <c r="Q45330" s="75"/>
      <c r="W45330" s="75"/>
      <c r="AD45330" s="77"/>
    </row>
    <row r="45331" spans="16:30" ht="4.5" customHeight="1" x14ac:dyDescent="0.2">
      <c r="P45331" s="75"/>
      <c r="Q45331" s="75"/>
      <c r="W45331" s="75"/>
      <c r="AD45331" s="77"/>
    </row>
    <row r="45332" spans="16:30" ht="4.5" customHeight="1" x14ac:dyDescent="0.2">
      <c r="P45332" s="75"/>
      <c r="Q45332" s="75"/>
      <c r="W45332" s="75"/>
      <c r="AD45332" s="77"/>
    </row>
    <row r="45333" spans="16:30" ht="4.5" customHeight="1" x14ac:dyDescent="0.2">
      <c r="P45333" s="75"/>
      <c r="Q45333" s="75"/>
      <c r="W45333" s="75"/>
      <c r="AD45333" s="77"/>
    </row>
    <row r="45334" spans="16:30" ht="4.5" customHeight="1" x14ac:dyDescent="0.2">
      <c r="P45334" s="75"/>
      <c r="Q45334" s="75"/>
      <c r="W45334" s="75"/>
      <c r="AD45334" s="77"/>
    </row>
    <row r="45335" spans="16:30" ht="4.5" customHeight="1" x14ac:dyDescent="0.2">
      <c r="P45335" s="75"/>
      <c r="Q45335" s="75"/>
      <c r="W45335" s="75"/>
      <c r="AD45335" s="77"/>
    </row>
    <row r="45336" spans="16:30" ht="4.5" customHeight="1" x14ac:dyDescent="0.2">
      <c r="P45336" s="75"/>
      <c r="Q45336" s="75"/>
      <c r="W45336" s="75"/>
      <c r="AD45336" s="77"/>
    </row>
    <row r="45337" spans="16:30" ht="4.5" customHeight="1" x14ac:dyDescent="0.2">
      <c r="P45337" s="75"/>
      <c r="Q45337" s="75"/>
      <c r="W45337" s="75"/>
      <c r="AD45337" s="77"/>
    </row>
    <row r="45338" spans="16:30" ht="4.5" customHeight="1" x14ac:dyDescent="0.2">
      <c r="P45338" s="75"/>
      <c r="Q45338" s="75"/>
      <c r="W45338" s="75"/>
      <c r="AD45338" s="77"/>
    </row>
    <row r="45339" spans="16:30" ht="4.5" customHeight="1" x14ac:dyDescent="0.2">
      <c r="P45339" s="75"/>
      <c r="Q45339" s="75"/>
      <c r="W45339" s="75"/>
      <c r="AD45339" s="77"/>
    </row>
    <row r="45340" spans="16:30" ht="4.5" customHeight="1" x14ac:dyDescent="0.2">
      <c r="P45340" s="75"/>
      <c r="Q45340" s="75"/>
      <c r="W45340" s="75"/>
      <c r="AD45340" s="77"/>
    </row>
    <row r="45341" spans="16:30" ht="4.5" customHeight="1" x14ac:dyDescent="0.2">
      <c r="P45341" s="75"/>
      <c r="Q45341" s="75"/>
      <c r="W45341" s="75"/>
      <c r="AD45341" s="77"/>
    </row>
    <row r="45342" spans="16:30" ht="4.5" customHeight="1" x14ac:dyDescent="0.2">
      <c r="P45342" s="75"/>
      <c r="Q45342" s="75"/>
      <c r="W45342" s="75"/>
      <c r="AD45342" s="77"/>
    </row>
    <row r="45343" spans="16:30" ht="4.5" customHeight="1" x14ac:dyDescent="0.2">
      <c r="P45343" s="75"/>
      <c r="Q45343" s="75"/>
      <c r="W45343" s="75"/>
      <c r="AD45343" s="77"/>
    </row>
    <row r="45344" spans="16:30" ht="4.5" customHeight="1" x14ac:dyDescent="0.2">
      <c r="P45344" s="75"/>
      <c r="Q45344" s="75"/>
      <c r="W45344" s="75"/>
      <c r="AD45344" s="77"/>
    </row>
    <row r="45345" spans="16:30" ht="4.5" customHeight="1" x14ac:dyDescent="0.2">
      <c r="P45345" s="75"/>
      <c r="Q45345" s="75"/>
      <c r="W45345" s="75"/>
      <c r="AD45345" s="77"/>
    </row>
    <row r="45346" spans="16:30" ht="4.5" customHeight="1" x14ac:dyDescent="0.2">
      <c r="P45346" s="75"/>
      <c r="Q45346" s="75"/>
      <c r="W45346" s="75"/>
      <c r="AD45346" s="77"/>
    </row>
    <row r="45347" spans="16:30" ht="4.5" customHeight="1" x14ac:dyDescent="0.2">
      <c r="P45347" s="75"/>
      <c r="Q45347" s="75"/>
      <c r="W45347" s="75"/>
      <c r="AD45347" s="77"/>
    </row>
    <row r="45348" spans="16:30" ht="4.5" customHeight="1" x14ac:dyDescent="0.2">
      <c r="P45348" s="75"/>
      <c r="Q45348" s="75"/>
      <c r="W45348" s="75"/>
      <c r="AD45348" s="77"/>
    </row>
    <row r="45349" spans="16:30" ht="4.5" customHeight="1" x14ac:dyDescent="0.2">
      <c r="P45349" s="75"/>
      <c r="Q45349" s="75"/>
      <c r="W45349" s="75"/>
      <c r="AD45349" s="77"/>
    </row>
    <row r="45350" spans="16:30" ht="4.5" customHeight="1" x14ac:dyDescent="0.2">
      <c r="P45350" s="75"/>
      <c r="Q45350" s="75"/>
      <c r="W45350" s="75"/>
      <c r="AD45350" s="77"/>
    </row>
    <row r="45351" spans="16:30" ht="4.5" customHeight="1" x14ac:dyDescent="0.2">
      <c r="P45351" s="75"/>
      <c r="Q45351" s="75"/>
      <c r="W45351" s="75"/>
      <c r="AD45351" s="77"/>
    </row>
    <row r="45352" spans="16:30" ht="4.5" customHeight="1" x14ac:dyDescent="0.2">
      <c r="P45352" s="75"/>
      <c r="Q45352" s="75"/>
      <c r="W45352" s="75"/>
      <c r="AD45352" s="77"/>
    </row>
    <row r="45353" spans="16:30" ht="4.5" customHeight="1" x14ac:dyDescent="0.2">
      <c r="P45353" s="75"/>
      <c r="Q45353" s="75"/>
      <c r="W45353" s="75"/>
      <c r="AD45353" s="77"/>
    </row>
    <row r="45354" spans="16:30" ht="4.5" customHeight="1" x14ac:dyDescent="0.2">
      <c r="P45354" s="75"/>
      <c r="Q45354" s="75"/>
      <c r="W45354" s="75"/>
      <c r="AD45354" s="77"/>
    </row>
    <row r="45355" spans="16:30" ht="4.5" customHeight="1" x14ac:dyDescent="0.2">
      <c r="P45355" s="75"/>
      <c r="Q45355" s="75"/>
      <c r="W45355" s="75"/>
      <c r="AD45355" s="77"/>
    </row>
    <row r="45356" spans="16:30" ht="4.5" customHeight="1" x14ac:dyDescent="0.2">
      <c r="P45356" s="75"/>
      <c r="Q45356" s="75"/>
      <c r="W45356" s="75"/>
      <c r="AD45356" s="77"/>
    </row>
    <row r="45357" spans="16:30" ht="4.5" customHeight="1" x14ac:dyDescent="0.2">
      <c r="P45357" s="75"/>
      <c r="Q45357" s="75"/>
      <c r="W45357" s="75"/>
      <c r="AD45357" s="77"/>
    </row>
    <row r="45358" spans="16:30" ht="4.5" customHeight="1" x14ac:dyDescent="0.2">
      <c r="P45358" s="75"/>
      <c r="Q45358" s="75"/>
      <c r="W45358" s="75"/>
      <c r="AD45358" s="77"/>
    </row>
    <row r="45359" spans="16:30" ht="4.5" customHeight="1" x14ac:dyDescent="0.2">
      <c r="P45359" s="75"/>
      <c r="Q45359" s="75"/>
      <c r="W45359" s="75"/>
      <c r="AD45359" s="77"/>
    </row>
    <row r="45360" spans="16:30" ht="4.5" customHeight="1" x14ac:dyDescent="0.2">
      <c r="P45360" s="75"/>
      <c r="Q45360" s="75"/>
      <c r="W45360" s="75"/>
      <c r="AD45360" s="77"/>
    </row>
    <row r="45361" spans="16:30" ht="4.5" customHeight="1" x14ac:dyDescent="0.2">
      <c r="P45361" s="75"/>
      <c r="Q45361" s="75"/>
      <c r="W45361" s="75"/>
      <c r="AD45361" s="77"/>
    </row>
    <row r="45362" spans="16:30" ht="4.5" customHeight="1" x14ac:dyDescent="0.2">
      <c r="P45362" s="75"/>
      <c r="Q45362" s="75"/>
      <c r="W45362" s="75"/>
      <c r="AD45362" s="77"/>
    </row>
    <row r="45363" spans="16:30" ht="4.5" customHeight="1" x14ac:dyDescent="0.2">
      <c r="P45363" s="75"/>
      <c r="Q45363" s="75"/>
      <c r="W45363" s="75"/>
      <c r="AD45363" s="77"/>
    </row>
    <row r="45364" spans="16:30" ht="4.5" customHeight="1" x14ac:dyDescent="0.2">
      <c r="P45364" s="75"/>
      <c r="Q45364" s="75"/>
      <c r="W45364" s="75"/>
      <c r="AD45364" s="77"/>
    </row>
    <row r="45365" spans="16:30" ht="4.5" customHeight="1" x14ac:dyDescent="0.2">
      <c r="P45365" s="75"/>
      <c r="Q45365" s="75"/>
      <c r="W45365" s="75"/>
      <c r="AD45365" s="77"/>
    </row>
    <row r="45366" spans="16:30" ht="4.5" customHeight="1" x14ac:dyDescent="0.2">
      <c r="P45366" s="75"/>
      <c r="Q45366" s="75"/>
      <c r="W45366" s="75"/>
      <c r="AD45366" s="77"/>
    </row>
    <row r="45367" spans="16:30" ht="4.5" customHeight="1" x14ac:dyDescent="0.2">
      <c r="P45367" s="75"/>
      <c r="Q45367" s="75"/>
      <c r="W45367" s="75"/>
      <c r="AD45367" s="77"/>
    </row>
    <row r="45368" spans="16:30" ht="4.5" customHeight="1" x14ac:dyDescent="0.2">
      <c r="P45368" s="75"/>
      <c r="Q45368" s="75"/>
      <c r="W45368" s="75"/>
      <c r="AD45368" s="77"/>
    </row>
    <row r="45369" spans="16:30" ht="4.5" customHeight="1" x14ac:dyDescent="0.2">
      <c r="P45369" s="75"/>
      <c r="Q45369" s="75"/>
      <c r="W45369" s="75"/>
      <c r="AD45369" s="77"/>
    </row>
    <row r="45370" spans="16:30" ht="4.5" customHeight="1" x14ac:dyDescent="0.2">
      <c r="P45370" s="75"/>
      <c r="Q45370" s="75"/>
      <c r="W45370" s="75"/>
      <c r="AD45370" s="77"/>
    </row>
    <row r="45371" spans="16:30" ht="4.5" customHeight="1" x14ac:dyDescent="0.2">
      <c r="P45371" s="75"/>
      <c r="Q45371" s="75"/>
      <c r="W45371" s="75"/>
      <c r="AD45371" s="77"/>
    </row>
    <row r="45372" spans="16:30" ht="4.5" customHeight="1" x14ac:dyDescent="0.2">
      <c r="P45372" s="75"/>
      <c r="Q45372" s="75"/>
      <c r="W45372" s="75"/>
      <c r="AD45372" s="77"/>
    </row>
    <row r="45373" spans="16:30" ht="4.5" customHeight="1" x14ac:dyDescent="0.2">
      <c r="P45373" s="75"/>
      <c r="Q45373" s="75"/>
      <c r="W45373" s="75"/>
      <c r="AD45373" s="77"/>
    </row>
    <row r="45374" spans="16:30" ht="4.5" customHeight="1" x14ac:dyDescent="0.2">
      <c r="P45374" s="75"/>
      <c r="Q45374" s="75"/>
      <c r="W45374" s="75"/>
      <c r="AD45374" s="77"/>
    </row>
    <row r="45375" spans="16:30" ht="4.5" customHeight="1" x14ac:dyDescent="0.2">
      <c r="P45375" s="75"/>
      <c r="Q45375" s="75"/>
      <c r="W45375" s="75"/>
      <c r="AD45375" s="77"/>
    </row>
    <row r="45376" spans="16:30" ht="4.5" customHeight="1" x14ac:dyDescent="0.2">
      <c r="P45376" s="75"/>
      <c r="Q45376" s="75"/>
      <c r="W45376" s="75"/>
      <c r="AD45376" s="77"/>
    </row>
    <row r="45377" spans="16:30" ht="4.5" customHeight="1" x14ac:dyDescent="0.2">
      <c r="P45377" s="75"/>
      <c r="Q45377" s="75"/>
      <c r="W45377" s="75"/>
      <c r="AD45377" s="77"/>
    </row>
    <row r="45378" spans="16:30" ht="4.5" customHeight="1" x14ac:dyDescent="0.2">
      <c r="P45378" s="75"/>
      <c r="Q45378" s="75"/>
      <c r="W45378" s="75"/>
      <c r="AD45378" s="77"/>
    </row>
    <row r="45379" spans="16:30" ht="4.5" customHeight="1" x14ac:dyDescent="0.2">
      <c r="P45379" s="75"/>
      <c r="Q45379" s="75"/>
      <c r="W45379" s="75"/>
      <c r="AD45379" s="77"/>
    </row>
    <row r="45380" spans="16:30" ht="4.5" customHeight="1" x14ac:dyDescent="0.2">
      <c r="P45380" s="75"/>
      <c r="Q45380" s="75"/>
      <c r="W45380" s="75"/>
      <c r="AD45380" s="77"/>
    </row>
    <row r="45381" spans="16:30" ht="4.5" customHeight="1" x14ac:dyDescent="0.2">
      <c r="P45381" s="75"/>
      <c r="Q45381" s="75"/>
      <c r="W45381" s="75"/>
      <c r="AD45381" s="77"/>
    </row>
    <row r="45382" spans="16:30" ht="4.5" customHeight="1" x14ac:dyDescent="0.2">
      <c r="P45382" s="75"/>
      <c r="Q45382" s="75"/>
      <c r="W45382" s="75"/>
      <c r="AD45382" s="77"/>
    </row>
    <row r="45383" spans="16:30" ht="4.5" customHeight="1" x14ac:dyDescent="0.2">
      <c r="P45383" s="75"/>
      <c r="Q45383" s="75"/>
      <c r="W45383" s="75"/>
      <c r="AD45383" s="77"/>
    </row>
    <row r="45384" spans="16:30" ht="4.5" customHeight="1" x14ac:dyDescent="0.2">
      <c r="P45384" s="75"/>
      <c r="Q45384" s="75"/>
      <c r="W45384" s="75"/>
      <c r="AD45384" s="77"/>
    </row>
    <row r="45385" spans="16:30" ht="4.5" customHeight="1" x14ac:dyDescent="0.2">
      <c r="P45385" s="75"/>
      <c r="Q45385" s="75"/>
      <c r="W45385" s="75"/>
      <c r="AD45385" s="77"/>
    </row>
    <row r="45386" spans="16:30" ht="4.5" customHeight="1" x14ac:dyDescent="0.2">
      <c r="P45386" s="75"/>
      <c r="Q45386" s="75"/>
      <c r="W45386" s="75"/>
      <c r="AD45386" s="77"/>
    </row>
    <row r="45387" spans="16:30" ht="4.5" customHeight="1" x14ac:dyDescent="0.2">
      <c r="P45387" s="75"/>
      <c r="Q45387" s="75"/>
      <c r="W45387" s="75"/>
      <c r="AD45387" s="77"/>
    </row>
    <row r="45388" spans="16:30" ht="4.5" customHeight="1" x14ac:dyDescent="0.2">
      <c r="P45388" s="75"/>
      <c r="Q45388" s="75"/>
      <c r="W45388" s="75"/>
      <c r="AD45388" s="77"/>
    </row>
    <row r="45389" spans="16:30" ht="4.5" customHeight="1" x14ac:dyDescent="0.2">
      <c r="P45389" s="75"/>
      <c r="Q45389" s="75"/>
      <c r="W45389" s="75"/>
      <c r="AD45389" s="77"/>
    </row>
    <row r="45390" spans="16:30" ht="4.5" customHeight="1" x14ac:dyDescent="0.2">
      <c r="P45390" s="75"/>
      <c r="Q45390" s="75"/>
      <c r="W45390" s="75"/>
      <c r="AD45390" s="77"/>
    </row>
    <row r="45391" spans="16:30" ht="4.5" customHeight="1" x14ac:dyDescent="0.2">
      <c r="P45391" s="75"/>
      <c r="Q45391" s="75"/>
      <c r="W45391" s="75"/>
      <c r="AD45391" s="77"/>
    </row>
    <row r="45392" spans="16:30" ht="4.5" customHeight="1" x14ac:dyDescent="0.2">
      <c r="P45392" s="75"/>
      <c r="Q45392" s="75"/>
      <c r="W45392" s="75"/>
      <c r="AD45392" s="77"/>
    </row>
    <row r="45393" spans="16:30" ht="4.5" customHeight="1" x14ac:dyDescent="0.2">
      <c r="P45393" s="75"/>
      <c r="Q45393" s="75"/>
      <c r="W45393" s="75"/>
      <c r="AD45393" s="77"/>
    </row>
    <row r="45394" spans="16:30" ht="4.5" customHeight="1" x14ac:dyDescent="0.2">
      <c r="P45394" s="75"/>
      <c r="Q45394" s="75"/>
      <c r="W45394" s="75"/>
      <c r="AD45394" s="77"/>
    </row>
    <row r="45395" spans="16:30" ht="4.5" customHeight="1" x14ac:dyDescent="0.2">
      <c r="P45395" s="75"/>
      <c r="Q45395" s="75"/>
      <c r="W45395" s="75"/>
      <c r="AD45395" s="77"/>
    </row>
    <row r="45396" spans="16:30" ht="4.5" customHeight="1" x14ac:dyDescent="0.2">
      <c r="P45396" s="75"/>
      <c r="Q45396" s="75"/>
      <c r="W45396" s="75"/>
      <c r="AD45396" s="77"/>
    </row>
    <row r="45397" spans="16:30" ht="4.5" customHeight="1" x14ac:dyDescent="0.2">
      <c r="P45397" s="75"/>
      <c r="Q45397" s="75"/>
      <c r="W45397" s="75"/>
      <c r="AD45397" s="77"/>
    </row>
    <row r="45398" spans="16:30" ht="4.5" customHeight="1" x14ac:dyDescent="0.2">
      <c r="P45398" s="75"/>
      <c r="Q45398" s="75"/>
      <c r="W45398" s="75"/>
      <c r="AD45398" s="77"/>
    </row>
    <row r="45399" spans="16:30" ht="4.5" customHeight="1" x14ac:dyDescent="0.2">
      <c r="P45399" s="75"/>
      <c r="Q45399" s="75"/>
      <c r="W45399" s="75"/>
      <c r="AD45399" s="77"/>
    </row>
    <row r="45400" spans="16:30" ht="4.5" customHeight="1" x14ac:dyDescent="0.2">
      <c r="P45400" s="75"/>
      <c r="Q45400" s="75"/>
      <c r="W45400" s="75"/>
      <c r="AD45400" s="77"/>
    </row>
    <row r="45401" spans="16:30" ht="4.5" customHeight="1" x14ac:dyDescent="0.2">
      <c r="P45401" s="75"/>
      <c r="Q45401" s="75"/>
      <c r="W45401" s="75"/>
      <c r="AD45401" s="77"/>
    </row>
    <row r="45402" spans="16:30" ht="4.5" customHeight="1" x14ac:dyDescent="0.2">
      <c r="P45402" s="75"/>
      <c r="Q45402" s="75"/>
      <c r="W45402" s="75"/>
      <c r="AD45402" s="77"/>
    </row>
    <row r="45403" spans="16:30" ht="4.5" customHeight="1" x14ac:dyDescent="0.2">
      <c r="P45403" s="75"/>
      <c r="Q45403" s="75"/>
      <c r="W45403" s="75"/>
      <c r="AD45403" s="77"/>
    </row>
    <row r="45404" spans="16:30" ht="4.5" customHeight="1" x14ac:dyDescent="0.2">
      <c r="P45404" s="75"/>
      <c r="Q45404" s="75"/>
      <c r="W45404" s="75"/>
      <c r="AD45404" s="77"/>
    </row>
    <row r="45405" spans="16:30" ht="4.5" customHeight="1" x14ac:dyDescent="0.2">
      <c r="P45405" s="75"/>
      <c r="Q45405" s="75"/>
      <c r="W45405" s="75"/>
      <c r="AD45405" s="77"/>
    </row>
    <row r="45406" spans="16:30" ht="4.5" customHeight="1" x14ac:dyDescent="0.2">
      <c r="P45406" s="75"/>
      <c r="Q45406" s="75"/>
      <c r="W45406" s="75"/>
      <c r="AD45406" s="77"/>
    </row>
    <row r="45407" spans="16:30" ht="4.5" customHeight="1" x14ac:dyDescent="0.2">
      <c r="P45407" s="75"/>
      <c r="Q45407" s="75"/>
      <c r="W45407" s="75"/>
      <c r="AD45407" s="77"/>
    </row>
    <row r="45408" spans="16:30" ht="4.5" customHeight="1" x14ac:dyDescent="0.2">
      <c r="P45408" s="75"/>
      <c r="Q45408" s="75"/>
      <c r="W45408" s="75"/>
      <c r="AD45408" s="77"/>
    </row>
    <row r="45409" spans="16:30" ht="4.5" customHeight="1" x14ac:dyDescent="0.2">
      <c r="P45409" s="75"/>
      <c r="Q45409" s="75"/>
      <c r="W45409" s="75"/>
      <c r="AD45409" s="77"/>
    </row>
    <row r="45410" spans="16:30" ht="4.5" customHeight="1" x14ac:dyDescent="0.2">
      <c r="P45410" s="75"/>
      <c r="Q45410" s="75"/>
      <c r="W45410" s="75"/>
      <c r="AD45410" s="77"/>
    </row>
    <row r="45411" spans="16:30" ht="4.5" customHeight="1" x14ac:dyDescent="0.2">
      <c r="P45411" s="75"/>
      <c r="Q45411" s="75"/>
      <c r="W45411" s="75"/>
      <c r="AD45411" s="77"/>
    </row>
    <row r="45412" spans="16:30" ht="4.5" customHeight="1" x14ac:dyDescent="0.2">
      <c r="P45412" s="75"/>
      <c r="Q45412" s="75"/>
      <c r="W45412" s="75"/>
      <c r="AD45412" s="77"/>
    </row>
    <row r="45413" spans="16:30" ht="4.5" customHeight="1" x14ac:dyDescent="0.2">
      <c r="P45413" s="75"/>
      <c r="Q45413" s="75"/>
      <c r="W45413" s="75"/>
      <c r="AD45413" s="77"/>
    </row>
    <row r="45414" spans="16:30" ht="4.5" customHeight="1" x14ac:dyDescent="0.2">
      <c r="P45414" s="75"/>
      <c r="Q45414" s="75"/>
      <c r="W45414" s="75"/>
      <c r="AD45414" s="77"/>
    </row>
    <row r="45415" spans="16:30" ht="4.5" customHeight="1" x14ac:dyDescent="0.2">
      <c r="P45415" s="75"/>
      <c r="Q45415" s="75"/>
      <c r="W45415" s="75"/>
      <c r="AD45415" s="77"/>
    </row>
    <row r="45416" spans="16:30" ht="4.5" customHeight="1" x14ac:dyDescent="0.2">
      <c r="P45416" s="75"/>
      <c r="Q45416" s="75"/>
      <c r="W45416" s="75"/>
      <c r="AD45416" s="77"/>
    </row>
    <row r="45417" spans="16:30" ht="4.5" customHeight="1" x14ac:dyDescent="0.2">
      <c r="P45417" s="75"/>
      <c r="Q45417" s="75"/>
      <c r="W45417" s="75"/>
      <c r="AD45417" s="77"/>
    </row>
    <row r="45418" spans="16:30" ht="4.5" customHeight="1" x14ac:dyDescent="0.2">
      <c r="P45418" s="75"/>
      <c r="Q45418" s="75"/>
      <c r="W45418" s="75"/>
      <c r="AD45418" s="77"/>
    </row>
    <row r="45419" spans="16:30" ht="4.5" customHeight="1" x14ac:dyDescent="0.2">
      <c r="P45419" s="75"/>
      <c r="Q45419" s="75"/>
      <c r="W45419" s="75"/>
      <c r="AD45419" s="77"/>
    </row>
    <row r="45420" spans="16:30" ht="4.5" customHeight="1" x14ac:dyDescent="0.2">
      <c r="P45420" s="75"/>
      <c r="Q45420" s="75"/>
      <c r="W45420" s="75"/>
      <c r="AD45420" s="77"/>
    </row>
    <row r="45421" spans="16:30" ht="4.5" customHeight="1" x14ac:dyDescent="0.2">
      <c r="P45421" s="75"/>
      <c r="Q45421" s="75"/>
      <c r="W45421" s="75"/>
      <c r="AD45421" s="77"/>
    </row>
    <row r="45422" spans="16:30" ht="4.5" customHeight="1" x14ac:dyDescent="0.2">
      <c r="P45422" s="75"/>
      <c r="Q45422" s="75"/>
      <c r="W45422" s="75"/>
      <c r="AD45422" s="77"/>
    </row>
    <row r="45423" spans="16:30" ht="4.5" customHeight="1" x14ac:dyDescent="0.2">
      <c r="P45423" s="75"/>
      <c r="Q45423" s="75"/>
      <c r="W45423" s="75"/>
      <c r="AD45423" s="77"/>
    </row>
    <row r="45424" spans="16:30" ht="4.5" customHeight="1" x14ac:dyDescent="0.2">
      <c r="P45424" s="75"/>
      <c r="Q45424" s="75"/>
      <c r="W45424" s="75"/>
      <c r="AD45424" s="77"/>
    </row>
    <row r="45425" spans="16:30" ht="4.5" customHeight="1" x14ac:dyDescent="0.2">
      <c r="P45425" s="75"/>
      <c r="Q45425" s="75"/>
      <c r="W45425" s="75"/>
      <c r="AD45425" s="77"/>
    </row>
    <row r="45426" spans="16:30" ht="4.5" customHeight="1" x14ac:dyDescent="0.2">
      <c r="P45426" s="75"/>
      <c r="Q45426" s="75"/>
      <c r="W45426" s="75"/>
      <c r="AD45426" s="77"/>
    </row>
    <row r="45427" spans="16:30" ht="4.5" customHeight="1" x14ac:dyDescent="0.2">
      <c r="P45427" s="75"/>
      <c r="Q45427" s="75"/>
      <c r="W45427" s="75"/>
      <c r="AD45427" s="77"/>
    </row>
    <row r="45428" spans="16:30" ht="4.5" customHeight="1" x14ac:dyDescent="0.2">
      <c r="P45428" s="75"/>
      <c r="Q45428" s="75"/>
      <c r="W45428" s="75"/>
      <c r="AD45428" s="77"/>
    </row>
    <row r="45429" spans="16:30" ht="4.5" customHeight="1" x14ac:dyDescent="0.2">
      <c r="P45429" s="75"/>
      <c r="Q45429" s="75"/>
      <c r="W45429" s="75"/>
      <c r="AD45429" s="77"/>
    </row>
    <row r="45430" spans="16:30" ht="4.5" customHeight="1" x14ac:dyDescent="0.2">
      <c r="P45430" s="75"/>
      <c r="Q45430" s="75"/>
      <c r="W45430" s="75"/>
      <c r="AD45430" s="77"/>
    </row>
    <row r="45431" spans="16:30" ht="4.5" customHeight="1" x14ac:dyDescent="0.2">
      <c r="P45431" s="75"/>
      <c r="Q45431" s="75"/>
      <c r="W45431" s="75"/>
      <c r="AD45431" s="77"/>
    </row>
    <row r="45432" spans="16:30" ht="4.5" customHeight="1" x14ac:dyDescent="0.2">
      <c r="P45432" s="75"/>
      <c r="Q45432" s="75"/>
      <c r="W45432" s="75"/>
      <c r="AD45432" s="77"/>
    </row>
    <row r="45433" spans="16:30" ht="4.5" customHeight="1" x14ac:dyDescent="0.2">
      <c r="P45433" s="75"/>
      <c r="Q45433" s="75"/>
      <c r="W45433" s="75"/>
      <c r="AD45433" s="77"/>
    </row>
    <row r="45434" spans="16:30" ht="4.5" customHeight="1" x14ac:dyDescent="0.2">
      <c r="P45434" s="75"/>
      <c r="Q45434" s="75"/>
      <c r="W45434" s="75"/>
      <c r="AD45434" s="77"/>
    </row>
    <row r="45435" spans="16:30" ht="4.5" customHeight="1" x14ac:dyDescent="0.2">
      <c r="P45435" s="75"/>
      <c r="Q45435" s="75"/>
      <c r="W45435" s="75"/>
      <c r="AD45435" s="77"/>
    </row>
    <row r="45436" spans="16:30" ht="4.5" customHeight="1" x14ac:dyDescent="0.2">
      <c r="P45436" s="75"/>
      <c r="Q45436" s="75"/>
      <c r="W45436" s="75"/>
      <c r="AD45436" s="77"/>
    </row>
    <row r="45437" spans="16:30" ht="4.5" customHeight="1" x14ac:dyDescent="0.2">
      <c r="P45437" s="75"/>
      <c r="Q45437" s="75"/>
      <c r="W45437" s="75"/>
      <c r="AD45437" s="77"/>
    </row>
    <row r="45438" spans="16:30" ht="4.5" customHeight="1" x14ac:dyDescent="0.2">
      <c r="P45438" s="75"/>
      <c r="Q45438" s="75"/>
      <c r="W45438" s="75"/>
      <c r="AD45438" s="77"/>
    </row>
    <row r="45439" spans="16:30" ht="4.5" customHeight="1" x14ac:dyDescent="0.2">
      <c r="P45439" s="75"/>
      <c r="Q45439" s="75"/>
      <c r="W45439" s="75"/>
      <c r="AD45439" s="77"/>
    </row>
    <row r="45440" spans="16:30" ht="4.5" customHeight="1" x14ac:dyDescent="0.2">
      <c r="P45440" s="75"/>
      <c r="Q45440" s="75"/>
      <c r="W45440" s="75"/>
      <c r="AD45440" s="77"/>
    </row>
    <row r="45441" spans="16:30" ht="4.5" customHeight="1" x14ac:dyDescent="0.2">
      <c r="P45441" s="75"/>
      <c r="Q45441" s="75"/>
      <c r="W45441" s="75"/>
      <c r="AD45441" s="77"/>
    </row>
    <row r="45442" spans="16:30" ht="4.5" customHeight="1" x14ac:dyDescent="0.2">
      <c r="P45442" s="75"/>
      <c r="Q45442" s="75"/>
      <c r="W45442" s="75"/>
      <c r="AD45442" s="77"/>
    </row>
    <row r="45443" spans="16:30" ht="4.5" customHeight="1" x14ac:dyDescent="0.2">
      <c r="P45443" s="75"/>
      <c r="Q45443" s="75"/>
      <c r="W45443" s="75"/>
      <c r="AD45443" s="77"/>
    </row>
    <row r="45444" spans="16:30" ht="4.5" customHeight="1" x14ac:dyDescent="0.2">
      <c r="P45444" s="75"/>
      <c r="Q45444" s="75"/>
      <c r="W45444" s="75"/>
      <c r="AD45444" s="77"/>
    </row>
    <row r="45445" spans="16:30" ht="4.5" customHeight="1" x14ac:dyDescent="0.2">
      <c r="P45445" s="75"/>
      <c r="Q45445" s="75"/>
      <c r="W45445" s="75"/>
      <c r="AD45445" s="77"/>
    </row>
    <row r="45446" spans="16:30" ht="4.5" customHeight="1" x14ac:dyDescent="0.2">
      <c r="P45446" s="75"/>
      <c r="Q45446" s="75"/>
      <c r="W45446" s="75"/>
      <c r="AD45446" s="77"/>
    </row>
    <row r="45447" spans="16:30" ht="4.5" customHeight="1" x14ac:dyDescent="0.2">
      <c r="P45447" s="75"/>
      <c r="Q45447" s="75"/>
      <c r="W45447" s="75"/>
      <c r="AD45447" s="77"/>
    </row>
    <row r="45448" spans="16:30" ht="4.5" customHeight="1" x14ac:dyDescent="0.2">
      <c r="P45448" s="75"/>
      <c r="Q45448" s="75"/>
      <c r="W45448" s="75"/>
      <c r="AD45448" s="77"/>
    </row>
    <row r="45449" spans="16:30" ht="4.5" customHeight="1" x14ac:dyDescent="0.2">
      <c r="P45449" s="75"/>
      <c r="Q45449" s="75"/>
      <c r="W45449" s="75"/>
      <c r="AD45449" s="77"/>
    </row>
    <row r="45450" spans="16:30" ht="4.5" customHeight="1" x14ac:dyDescent="0.2">
      <c r="P45450" s="75"/>
      <c r="Q45450" s="75"/>
      <c r="W45450" s="75"/>
      <c r="AD45450" s="77"/>
    </row>
    <row r="45451" spans="16:30" ht="4.5" customHeight="1" x14ac:dyDescent="0.2">
      <c r="P45451" s="75"/>
      <c r="Q45451" s="75"/>
      <c r="W45451" s="75"/>
      <c r="AD45451" s="77"/>
    </row>
    <row r="45452" spans="16:30" ht="4.5" customHeight="1" x14ac:dyDescent="0.2">
      <c r="P45452" s="75"/>
      <c r="Q45452" s="75"/>
      <c r="W45452" s="75"/>
      <c r="AD45452" s="77"/>
    </row>
    <row r="45453" spans="16:30" ht="4.5" customHeight="1" x14ac:dyDescent="0.2">
      <c r="P45453" s="75"/>
      <c r="Q45453" s="75"/>
      <c r="W45453" s="75"/>
      <c r="AD45453" s="77"/>
    </row>
    <row r="45454" spans="16:30" ht="4.5" customHeight="1" x14ac:dyDescent="0.2">
      <c r="P45454" s="75"/>
      <c r="Q45454" s="75"/>
      <c r="W45454" s="75"/>
      <c r="AD45454" s="77"/>
    </row>
    <row r="45455" spans="16:30" ht="4.5" customHeight="1" x14ac:dyDescent="0.2">
      <c r="P45455" s="75"/>
      <c r="Q45455" s="75"/>
      <c r="W45455" s="75"/>
      <c r="AD45455" s="77"/>
    </row>
    <row r="45456" spans="16:30" ht="4.5" customHeight="1" x14ac:dyDescent="0.2">
      <c r="P45456" s="75"/>
      <c r="Q45456" s="75"/>
      <c r="W45456" s="75"/>
      <c r="AD45456" s="77"/>
    </row>
    <row r="45457" spans="16:30" ht="4.5" customHeight="1" x14ac:dyDescent="0.2">
      <c r="P45457" s="75"/>
      <c r="Q45457" s="75"/>
      <c r="W45457" s="75"/>
      <c r="AD45457" s="77"/>
    </row>
    <row r="45458" spans="16:30" ht="4.5" customHeight="1" x14ac:dyDescent="0.2">
      <c r="P45458" s="75"/>
      <c r="Q45458" s="75"/>
      <c r="W45458" s="75"/>
      <c r="AD45458" s="77"/>
    </row>
    <row r="45459" spans="16:30" ht="4.5" customHeight="1" x14ac:dyDescent="0.2">
      <c r="P45459" s="75"/>
      <c r="Q45459" s="75"/>
      <c r="W45459" s="75"/>
      <c r="AD45459" s="77"/>
    </row>
    <row r="45460" spans="16:30" ht="4.5" customHeight="1" x14ac:dyDescent="0.2">
      <c r="P45460" s="75"/>
      <c r="Q45460" s="75"/>
      <c r="W45460" s="75"/>
      <c r="AD45460" s="77"/>
    </row>
    <row r="45461" spans="16:30" ht="4.5" customHeight="1" x14ac:dyDescent="0.2">
      <c r="P45461" s="75"/>
      <c r="Q45461" s="75"/>
      <c r="W45461" s="75"/>
      <c r="AD45461" s="77"/>
    </row>
    <row r="45462" spans="16:30" ht="4.5" customHeight="1" x14ac:dyDescent="0.2">
      <c r="P45462" s="75"/>
      <c r="Q45462" s="75"/>
      <c r="W45462" s="75"/>
      <c r="AD45462" s="77"/>
    </row>
    <row r="45463" spans="16:30" ht="4.5" customHeight="1" x14ac:dyDescent="0.2">
      <c r="P45463" s="75"/>
      <c r="Q45463" s="75"/>
      <c r="W45463" s="75"/>
      <c r="AD45463" s="77"/>
    </row>
    <row r="45464" spans="16:30" ht="4.5" customHeight="1" x14ac:dyDescent="0.2">
      <c r="P45464" s="75"/>
      <c r="Q45464" s="75"/>
      <c r="W45464" s="75"/>
      <c r="AD45464" s="77"/>
    </row>
    <row r="45465" spans="16:30" ht="4.5" customHeight="1" x14ac:dyDescent="0.2">
      <c r="P45465" s="75"/>
      <c r="Q45465" s="75"/>
      <c r="W45465" s="75"/>
      <c r="AD45465" s="77"/>
    </row>
    <row r="45466" spans="16:30" ht="4.5" customHeight="1" x14ac:dyDescent="0.2">
      <c r="P45466" s="75"/>
      <c r="Q45466" s="75"/>
      <c r="W45466" s="75"/>
      <c r="AD45466" s="77"/>
    </row>
    <row r="45467" spans="16:30" ht="4.5" customHeight="1" x14ac:dyDescent="0.2">
      <c r="P45467" s="75"/>
      <c r="Q45467" s="75"/>
      <c r="W45467" s="75"/>
      <c r="AD45467" s="77"/>
    </row>
    <row r="45468" spans="16:30" ht="4.5" customHeight="1" x14ac:dyDescent="0.2">
      <c r="P45468" s="75"/>
      <c r="Q45468" s="75"/>
      <c r="W45468" s="75"/>
      <c r="AD45468" s="77"/>
    </row>
    <row r="45469" spans="16:30" ht="4.5" customHeight="1" x14ac:dyDescent="0.2">
      <c r="P45469" s="75"/>
      <c r="Q45469" s="75"/>
      <c r="W45469" s="75"/>
      <c r="AD45469" s="77"/>
    </row>
    <row r="45470" spans="16:30" ht="4.5" customHeight="1" x14ac:dyDescent="0.2">
      <c r="P45470" s="75"/>
      <c r="Q45470" s="75"/>
      <c r="W45470" s="75"/>
      <c r="AD45470" s="77"/>
    </row>
    <row r="45471" spans="16:30" ht="4.5" customHeight="1" x14ac:dyDescent="0.2">
      <c r="P45471" s="75"/>
      <c r="Q45471" s="75"/>
      <c r="W45471" s="75"/>
      <c r="AD45471" s="77"/>
    </row>
    <row r="45472" spans="16:30" ht="4.5" customHeight="1" x14ac:dyDescent="0.2">
      <c r="P45472" s="75"/>
      <c r="Q45472" s="75"/>
      <c r="W45472" s="75"/>
      <c r="AD45472" s="77"/>
    </row>
    <row r="45473" spans="16:30" ht="4.5" customHeight="1" x14ac:dyDescent="0.2">
      <c r="P45473" s="75"/>
      <c r="Q45473" s="75"/>
      <c r="W45473" s="75"/>
      <c r="AD45473" s="77"/>
    </row>
    <row r="45474" spans="16:30" ht="4.5" customHeight="1" x14ac:dyDescent="0.2">
      <c r="P45474" s="75"/>
      <c r="Q45474" s="75"/>
      <c r="W45474" s="75"/>
      <c r="AD45474" s="77"/>
    </row>
    <row r="45475" spans="16:30" ht="4.5" customHeight="1" x14ac:dyDescent="0.2">
      <c r="P45475" s="75"/>
      <c r="Q45475" s="75"/>
      <c r="W45475" s="75"/>
      <c r="AD45475" s="77"/>
    </row>
    <row r="45476" spans="16:30" ht="4.5" customHeight="1" x14ac:dyDescent="0.2">
      <c r="P45476" s="75"/>
      <c r="Q45476" s="75"/>
      <c r="W45476" s="75"/>
      <c r="AD45476" s="77"/>
    </row>
    <row r="45477" spans="16:30" ht="4.5" customHeight="1" x14ac:dyDescent="0.2">
      <c r="P45477" s="75"/>
      <c r="Q45477" s="75"/>
      <c r="W45477" s="75"/>
      <c r="AD45477" s="77"/>
    </row>
    <row r="45478" spans="16:30" ht="4.5" customHeight="1" x14ac:dyDescent="0.2">
      <c r="P45478" s="75"/>
      <c r="Q45478" s="75"/>
      <c r="W45478" s="75"/>
      <c r="AD45478" s="77"/>
    </row>
    <row r="45479" spans="16:30" ht="4.5" customHeight="1" x14ac:dyDescent="0.2">
      <c r="P45479" s="75"/>
      <c r="Q45479" s="75"/>
      <c r="W45479" s="75"/>
      <c r="AD45479" s="77"/>
    </row>
    <row r="45480" spans="16:30" ht="4.5" customHeight="1" x14ac:dyDescent="0.2">
      <c r="P45480" s="75"/>
      <c r="Q45480" s="75"/>
      <c r="W45480" s="75"/>
      <c r="AD45480" s="77"/>
    </row>
    <row r="45481" spans="16:30" ht="4.5" customHeight="1" x14ac:dyDescent="0.2">
      <c r="P45481" s="75"/>
      <c r="Q45481" s="75"/>
      <c r="W45481" s="75"/>
      <c r="AD45481" s="77"/>
    </row>
    <row r="45482" spans="16:30" ht="4.5" customHeight="1" x14ac:dyDescent="0.2">
      <c r="P45482" s="75"/>
      <c r="Q45482" s="75"/>
      <c r="W45482" s="75"/>
      <c r="AD45482" s="77"/>
    </row>
    <row r="45483" spans="16:30" ht="4.5" customHeight="1" x14ac:dyDescent="0.2">
      <c r="P45483" s="75"/>
      <c r="Q45483" s="75"/>
      <c r="W45483" s="75"/>
      <c r="AD45483" s="77"/>
    </row>
    <row r="45484" spans="16:30" ht="4.5" customHeight="1" x14ac:dyDescent="0.2">
      <c r="P45484" s="75"/>
      <c r="Q45484" s="75"/>
      <c r="W45484" s="75"/>
      <c r="AD45484" s="77"/>
    </row>
    <row r="45485" spans="16:30" ht="4.5" customHeight="1" x14ac:dyDescent="0.2">
      <c r="P45485" s="75"/>
      <c r="Q45485" s="75"/>
      <c r="W45485" s="75"/>
      <c r="AD45485" s="77"/>
    </row>
    <row r="45486" spans="16:30" ht="4.5" customHeight="1" x14ac:dyDescent="0.2">
      <c r="P45486" s="75"/>
      <c r="Q45486" s="75"/>
      <c r="W45486" s="75"/>
      <c r="AD45486" s="77"/>
    </row>
    <row r="45487" spans="16:30" ht="4.5" customHeight="1" x14ac:dyDescent="0.2">
      <c r="P45487" s="75"/>
      <c r="Q45487" s="75"/>
      <c r="W45487" s="75"/>
      <c r="AD45487" s="77"/>
    </row>
    <row r="45488" spans="16:30" ht="4.5" customHeight="1" x14ac:dyDescent="0.2">
      <c r="P45488" s="75"/>
      <c r="Q45488" s="75"/>
      <c r="W45488" s="75"/>
      <c r="AD45488" s="77"/>
    </row>
    <row r="45489" spans="16:30" ht="4.5" customHeight="1" x14ac:dyDescent="0.2">
      <c r="P45489" s="75"/>
      <c r="Q45489" s="75"/>
      <c r="W45489" s="75"/>
      <c r="AD45489" s="77"/>
    </row>
    <row r="45490" spans="16:30" ht="4.5" customHeight="1" x14ac:dyDescent="0.2">
      <c r="P45490" s="75"/>
      <c r="Q45490" s="75"/>
      <c r="W45490" s="75"/>
      <c r="AD45490" s="77"/>
    </row>
    <row r="45491" spans="16:30" ht="4.5" customHeight="1" x14ac:dyDescent="0.2">
      <c r="P45491" s="75"/>
      <c r="Q45491" s="75"/>
      <c r="W45491" s="75"/>
      <c r="AD45491" s="77"/>
    </row>
    <row r="45492" spans="16:30" ht="4.5" customHeight="1" x14ac:dyDescent="0.2">
      <c r="P45492" s="75"/>
      <c r="Q45492" s="75"/>
      <c r="W45492" s="75"/>
      <c r="AD45492" s="77"/>
    </row>
    <row r="45493" spans="16:30" ht="4.5" customHeight="1" x14ac:dyDescent="0.2">
      <c r="P45493" s="75"/>
      <c r="Q45493" s="75"/>
      <c r="W45493" s="75"/>
      <c r="AD45493" s="77"/>
    </row>
    <row r="45494" spans="16:30" ht="4.5" customHeight="1" x14ac:dyDescent="0.2">
      <c r="P45494" s="75"/>
      <c r="Q45494" s="75"/>
      <c r="W45494" s="75"/>
      <c r="AD45494" s="77"/>
    </row>
    <row r="45495" spans="16:30" ht="4.5" customHeight="1" x14ac:dyDescent="0.2">
      <c r="P45495" s="75"/>
      <c r="Q45495" s="75"/>
      <c r="W45495" s="75"/>
      <c r="AD45495" s="77"/>
    </row>
    <row r="45496" spans="16:30" ht="4.5" customHeight="1" x14ac:dyDescent="0.2">
      <c r="P45496" s="75"/>
      <c r="Q45496" s="75"/>
      <c r="W45496" s="75"/>
      <c r="AD45496" s="77"/>
    </row>
    <row r="45497" spans="16:30" ht="4.5" customHeight="1" x14ac:dyDescent="0.2">
      <c r="P45497" s="75"/>
      <c r="Q45497" s="75"/>
      <c r="W45497" s="75"/>
      <c r="AD45497" s="77"/>
    </row>
    <row r="45498" spans="16:30" ht="4.5" customHeight="1" x14ac:dyDescent="0.2">
      <c r="P45498" s="75"/>
      <c r="Q45498" s="75"/>
      <c r="W45498" s="75"/>
      <c r="AD45498" s="77"/>
    </row>
    <row r="45499" spans="16:30" ht="4.5" customHeight="1" x14ac:dyDescent="0.2">
      <c r="P45499" s="75"/>
      <c r="Q45499" s="75"/>
      <c r="W45499" s="75"/>
      <c r="AD45499" s="77"/>
    </row>
    <row r="45500" spans="16:30" ht="4.5" customHeight="1" x14ac:dyDescent="0.2">
      <c r="P45500" s="75"/>
      <c r="Q45500" s="75"/>
      <c r="W45500" s="75"/>
      <c r="AD45500" s="77"/>
    </row>
    <row r="45501" spans="16:30" ht="4.5" customHeight="1" x14ac:dyDescent="0.2">
      <c r="P45501" s="75"/>
      <c r="Q45501" s="75"/>
      <c r="W45501" s="75"/>
      <c r="AD45501" s="77"/>
    </row>
    <row r="45502" spans="16:30" ht="4.5" customHeight="1" x14ac:dyDescent="0.2">
      <c r="P45502" s="75"/>
      <c r="Q45502" s="75"/>
      <c r="W45502" s="75"/>
      <c r="AD45502" s="77"/>
    </row>
    <row r="45503" spans="16:30" ht="4.5" customHeight="1" x14ac:dyDescent="0.2">
      <c r="P45503" s="75"/>
      <c r="Q45503" s="75"/>
      <c r="W45503" s="75"/>
      <c r="AD45503" s="77"/>
    </row>
    <row r="45504" spans="16:30" ht="4.5" customHeight="1" x14ac:dyDescent="0.2">
      <c r="P45504" s="75"/>
      <c r="Q45504" s="75"/>
      <c r="W45504" s="75"/>
      <c r="AD45504" s="77"/>
    </row>
    <row r="45505" spans="16:30" ht="4.5" customHeight="1" x14ac:dyDescent="0.2">
      <c r="P45505" s="75"/>
      <c r="Q45505" s="75"/>
      <c r="W45505" s="75"/>
      <c r="AD45505" s="77"/>
    </row>
    <row r="45506" spans="16:30" ht="4.5" customHeight="1" x14ac:dyDescent="0.2">
      <c r="P45506" s="75"/>
      <c r="Q45506" s="75"/>
      <c r="W45506" s="75"/>
      <c r="AD45506" s="77"/>
    </row>
    <row r="45507" spans="16:30" ht="4.5" customHeight="1" x14ac:dyDescent="0.2">
      <c r="P45507" s="75"/>
      <c r="Q45507" s="75"/>
      <c r="W45507" s="75"/>
      <c r="AD45507" s="77"/>
    </row>
    <row r="45508" spans="16:30" ht="4.5" customHeight="1" x14ac:dyDescent="0.2">
      <c r="P45508" s="75"/>
      <c r="Q45508" s="75"/>
      <c r="W45508" s="75"/>
      <c r="AD45508" s="77"/>
    </row>
    <row r="45509" spans="16:30" ht="4.5" customHeight="1" x14ac:dyDescent="0.2">
      <c r="P45509" s="75"/>
      <c r="Q45509" s="75"/>
      <c r="W45509" s="75"/>
      <c r="AD45509" s="77"/>
    </row>
    <row r="45510" spans="16:30" ht="4.5" customHeight="1" x14ac:dyDescent="0.2">
      <c r="P45510" s="75"/>
      <c r="Q45510" s="75"/>
      <c r="W45510" s="75"/>
      <c r="AD45510" s="77"/>
    </row>
    <row r="45511" spans="16:30" ht="4.5" customHeight="1" x14ac:dyDescent="0.2">
      <c r="P45511" s="75"/>
      <c r="Q45511" s="75"/>
      <c r="W45511" s="75"/>
      <c r="AD45511" s="77"/>
    </row>
    <row r="45512" spans="16:30" ht="4.5" customHeight="1" x14ac:dyDescent="0.2">
      <c r="P45512" s="75"/>
      <c r="Q45512" s="75"/>
      <c r="W45512" s="75"/>
      <c r="AD45512" s="77"/>
    </row>
    <row r="45513" spans="16:30" ht="4.5" customHeight="1" x14ac:dyDescent="0.2">
      <c r="P45513" s="75"/>
      <c r="Q45513" s="75"/>
      <c r="W45513" s="75"/>
      <c r="AD45513" s="77"/>
    </row>
    <row r="45514" spans="16:30" ht="4.5" customHeight="1" x14ac:dyDescent="0.2">
      <c r="P45514" s="75"/>
      <c r="Q45514" s="75"/>
      <c r="W45514" s="75"/>
      <c r="AD45514" s="77"/>
    </row>
    <row r="45515" spans="16:30" ht="4.5" customHeight="1" x14ac:dyDescent="0.2">
      <c r="P45515" s="75"/>
      <c r="Q45515" s="75"/>
      <c r="W45515" s="75"/>
      <c r="AD45515" s="77"/>
    </row>
    <row r="45516" spans="16:30" ht="4.5" customHeight="1" x14ac:dyDescent="0.2">
      <c r="P45516" s="75"/>
      <c r="Q45516" s="75"/>
      <c r="W45516" s="75"/>
      <c r="AD45516" s="77"/>
    </row>
    <row r="45517" spans="16:30" ht="4.5" customHeight="1" x14ac:dyDescent="0.2">
      <c r="P45517" s="75"/>
      <c r="Q45517" s="75"/>
      <c r="W45517" s="75"/>
      <c r="AD45517" s="77"/>
    </row>
    <row r="45518" spans="16:30" ht="4.5" customHeight="1" x14ac:dyDescent="0.2">
      <c r="P45518" s="75"/>
      <c r="Q45518" s="75"/>
      <c r="W45518" s="75"/>
      <c r="AD45518" s="77"/>
    </row>
    <row r="45519" spans="16:30" ht="4.5" customHeight="1" x14ac:dyDescent="0.2">
      <c r="P45519" s="75"/>
      <c r="Q45519" s="75"/>
      <c r="W45519" s="75"/>
      <c r="AD45519" s="77"/>
    </row>
    <row r="45520" spans="16:30" ht="4.5" customHeight="1" x14ac:dyDescent="0.2">
      <c r="P45520" s="75"/>
      <c r="Q45520" s="75"/>
      <c r="W45520" s="75"/>
      <c r="AD45520" s="77"/>
    </row>
    <row r="45521" spans="16:30" ht="4.5" customHeight="1" x14ac:dyDescent="0.2">
      <c r="P45521" s="75"/>
      <c r="Q45521" s="75"/>
      <c r="W45521" s="75"/>
      <c r="AD45521" s="77"/>
    </row>
    <row r="45522" spans="16:30" ht="4.5" customHeight="1" x14ac:dyDescent="0.2">
      <c r="P45522" s="75"/>
      <c r="Q45522" s="75"/>
      <c r="W45522" s="75"/>
      <c r="AD45522" s="77"/>
    </row>
    <row r="45523" spans="16:30" ht="4.5" customHeight="1" x14ac:dyDescent="0.2">
      <c r="P45523" s="75"/>
      <c r="Q45523" s="75"/>
      <c r="W45523" s="75"/>
      <c r="AD45523" s="77"/>
    </row>
    <row r="45524" spans="16:30" ht="4.5" customHeight="1" x14ac:dyDescent="0.2">
      <c r="P45524" s="75"/>
      <c r="Q45524" s="75"/>
      <c r="W45524" s="75"/>
      <c r="AD45524" s="77"/>
    </row>
    <row r="45525" spans="16:30" ht="4.5" customHeight="1" x14ac:dyDescent="0.2">
      <c r="P45525" s="75"/>
      <c r="Q45525" s="75"/>
      <c r="W45525" s="75"/>
      <c r="AD45525" s="77"/>
    </row>
    <row r="45526" spans="16:30" ht="4.5" customHeight="1" x14ac:dyDescent="0.2">
      <c r="P45526" s="75"/>
      <c r="Q45526" s="75"/>
      <c r="W45526" s="75"/>
      <c r="AD45526" s="77"/>
    </row>
    <row r="45527" spans="16:30" ht="4.5" customHeight="1" x14ac:dyDescent="0.2">
      <c r="P45527" s="75"/>
      <c r="Q45527" s="75"/>
      <c r="W45527" s="75"/>
      <c r="AD45527" s="77"/>
    </row>
    <row r="45528" spans="16:30" ht="4.5" customHeight="1" x14ac:dyDescent="0.2">
      <c r="P45528" s="75"/>
      <c r="Q45528" s="75"/>
      <c r="W45528" s="75"/>
      <c r="AD45528" s="77"/>
    </row>
    <row r="45529" spans="16:30" ht="4.5" customHeight="1" x14ac:dyDescent="0.2">
      <c r="P45529" s="75"/>
      <c r="Q45529" s="75"/>
      <c r="W45529" s="75"/>
      <c r="AD45529" s="77"/>
    </row>
    <row r="45530" spans="16:30" ht="4.5" customHeight="1" x14ac:dyDescent="0.2">
      <c r="P45530" s="75"/>
      <c r="Q45530" s="75"/>
      <c r="W45530" s="75"/>
      <c r="AD45530" s="77"/>
    </row>
    <row r="45531" spans="16:30" ht="4.5" customHeight="1" x14ac:dyDescent="0.2">
      <c r="P45531" s="75"/>
      <c r="Q45531" s="75"/>
      <c r="W45531" s="75"/>
      <c r="AD45531" s="77"/>
    </row>
    <row r="45532" spans="16:30" ht="4.5" customHeight="1" x14ac:dyDescent="0.2">
      <c r="P45532" s="75"/>
      <c r="Q45532" s="75"/>
      <c r="W45532" s="75"/>
      <c r="AD45532" s="77"/>
    </row>
    <row r="45533" spans="16:30" ht="4.5" customHeight="1" x14ac:dyDescent="0.2">
      <c r="P45533" s="75"/>
      <c r="Q45533" s="75"/>
      <c r="W45533" s="75"/>
      <c r="AD45533" s="77"/>
    </row>
    <row r="45534" spans="16:30" ht="4.5" customHeight="1" x14ac:dyDescent="0.2">
      <c r="P45534" s="75"/>
      <c r="Q45534" s="75"/>
      <c r="W45534" s="75"/>
      <c r="AD45534" s="77"/>
    </row>
    <row r="45535" spans="16:30" ht="4.5" customHeight="1" x14ac:dyDescent="0.2">
      <c r="P45535" s="75"/>
      <c r="Q45535" s="75"/>
      <c r="W45535" s="75"/>
      <c r="AD45535" s="77"/>
    </row>
    <row r="45536" spans="16:30" ht="4.5" customHeight="1" x14ac:dyDescent="0.2">
      <c r="P45536" s="75"/>
      <c r="Q45536" s="75"/>
      <c r="W45536" s="75"/>
      <c r="AD45536" s="77"/>
    </row>
    <row r="45537" spans="16:30" ht="4.5" customHeight="1" x14ac:dyDescent="0.2">
      <c r="P45537" s="75"/>
      <c r="Q45537" s="75"/>
      <c r="W45537" s="75"/>
      <c r="AD45537" s="77"/>
    </row>
    <row r="45538" spans="16:30" ht="4.5" customHeight="1" x14ac:dyDescent="0.2">
      <c r="P45538" s="75"/>
      <c r="Q45538" s="75"/>
      <c r="W45538" s="75"/>
      <c r="AD45538" s="77"/>
    </row>
    <row r="45539" spans="16:30" ht="4.5" customHeight="1" x14ac:dyDescent="0.2">
      <c r="P45539" s="75"/>
      <c r="Q45539" s="75"/>
      <c r="W45539" s="75"/>
      <c r="AD45539" s="77"/>
    </row>
    <row r="45540" spans="16:30" ht="4.5" customHeight="1" x14ac:dyDescent="0.2">
      <c r="P45540" s="75"/>
      <c r="Q45540" s="75"/>
      <c r="W45540" s="75"/>
      <c r="AD45540" s="77"/>
    </row>
    <row r="45541" spans="16:30" ht="4.5" customHeight="1" x14ac:dyDescent="0.2">
      <c r="P45541" s="75"/>
      <c r="Q45541" s="75"/>
      <c r="W45541" s="75"/>
      <c r="AD45541" s="77"/>
    </row>
    <row r="45542" spans="16:30" ht="4.5" customHeight="1" x14ac:dyDescent="0.2">
      <c r="P45542" s="75"/>
      <c r="Q45542" s="75"/>
      <c r="W45542" s="75"/>
      <c r="AD45542" s="77"/>
    </row>
    <row r="45543" spans="16:30" ht="4.5" customHeight="1" x14ac:dyDescent="0.2">
      <c r="P45543" s="75"/>
      <c r="Q45543" s="75"/>
      <c r="W45543" s="75"/>
      <c r="AD45543" s="77"/>
    </row>
    <row r="45544" spans="16:30" ht="4.5" customHeight="1" x14ac:dyDescent="0.2">
      <c r="P45544" s="75"/>
      <c r="Q45544" s="75"/>
      <c r="W45544" s="75"/>
      <c r="AD45544" s="77"/>
    </row>
    <row r="45545" spans="16:30" ht="4.5" customHeight="1" x14ac:dyDescent="0.2">
      <c r="P45545" s="75"/>
      <c r="Q45545" s="75"/>
      <c r="W45545" s="75"/>
      <c r="AD45545" s="77"/>
    </row>
    <row r="45546" spans="16:30" ht="4.5" customHeight="1" x14ac:dyDescent="0.2">
      <c r="P45546" s="75"/>
      <c r="Q45546" s="75"/>
      <c r="W45546" s="75"/>
      <c r="AD45546" s="77"/>
    </row>
    <row r="45547" spans="16:30" ht="4.5" customHeight="1" x14ac:dyDescent="0.2">
      <c r="P45547" s="75"/>
      <c r="Q45547" s="75"/>
      <c r="W45547" s="75"/>
      <c r="AD45547" s="77"/>
    </row>
    <row r="45548" spans="16:30" ht="4.5" customHeight="1" x14ac:dyDescent="0.2">
      <c r="P45548" s="75"/>
      <c r="Q45548" s="75"/>
      <c r="W45548" s="75"/>
      <c r="AD45548" s="77"/>
    </row>
    <row r="45549" spans="16:30" ht="4.5" customHeight="1" x14ac:dyDescent="0.2">
      <c r="P45549" s="75"/>
      <c r="Q45549" s="75"/>
      <c r="W45549" s="75"/>
      <c r="AD45549" s="77"/>
    </row>
    <row r="45550" spans="16:30" ht="4.5" customHeight="1" x14ac:dyDescent="0.2">
      <c r="P45550" s="75"/>
      <c r="Q45550" s="75"/>
      <c r="W45550" s="75"/>
      <c r="AD45550" s="77"/>
    </row>
    <row r="45551" spans="16:30" ht="4.5" customHeight="1" x14ac:dyDescent="0.2">
      <c r="P45551" s="75"/>
      <c r="Q45551" s="75"/>
      <c r="W45551" s="75"/>
      <c r="AD45551" s="77"/>
    </row>
    <row r="45552" spans="16:30" ht="4.5" customHeight="1" x14ac:dyDescent="0.2">
      <c r="P45552" s="75"/>
      <c r="Q45552" s="75"/>
      <c r="W45552" s="75"/>
      <c r="AD45552" s="77"/>
    </row>
    <row r="45553" spans="16:30" ht="4.5" customHeight="1" x14ac:dyDescent="0.2">
      <c r="P45553" s="75"/>
      <c r="Q45553" s="75"/>
      <c r="W45553" s="75"/>
      <c r="AD45553" s="77"/>
    </row>
    <row r="45554" spans="16:30" ht="4.5" customHeight="1" x14ac:dyDescent="0.2">
      <c r="P45554" s="75"/>
      <c r="Q45554" s="75"/>
      <c r="W45554" s="75"/>
      <c r="AD45554" s="77"/>
    </row>
    <row r="45555" spans="16:30" ht="4.5" customHeight="1" x14ac:dyDescent="0.2">
      <c r="P45555" s="75"/>
      <c r="Q45555" s="75"/>
      <c r="W45555" s="75"/>
      <c r="AD45555" s="77"/>
    </row>
    <row r="45556" spans="16:30" ht="4.5" customHeight="1" x14ac:dyDescent="0.2">
      <c r="P45556" s="75"/>
      <c r="Q45556" s="75"/>
      <c r="W45556" s="75"/>
      <c r="AD45556" s="77"/>
    </row>
    <row r="45557" spans="16:30" ht="4.5" customHeight="1" x14ac:dyDescent="0.2">
      <c r="P45557" s="75"/>
      <c r="Q45557" s="75"/>
      <c r="W45557" s="75"/>
      <c r="AD45557" s="77"/>
    </row>
    <row r="45558" spans="16:30" ht="4.5" customHeight="1" x14ac:dyDescent="0.2">
      <c r="P45558" s="75"/>
      <c r="Q45558" s="75"/>
      <c r="W45558" s="75"/>
      <c r="AD45558" s="77"/>
    </row>
    <row r="45559" spans="16:30" ht="4.5" customHeight="1" x14ac:dyDescent="0.2">
      <c r="P45559" s="75"/>
      <c r="Q45559" s="75"/>
      <c r="W45559" s="75"/>
      <c r="AD45559" s="77"/>
    </row>
    <row r="45560" spans="16:30" ht="4.5" customHeight="1" x14ac:dyDescent="0.2">
      <c r="P45560" s="75"/>
      <c r="Q45560" s="75"/>
      <c r="W45560" s="75"/>
      <c r="AD45560" s="77"/>
    </row>
    <row r="45561" spans="16:30" ht="4.5" customHeight="1" x14ac:dyDescent="0.2">
      <c r="P45561" s="75"/>
      <c r="Q45561" s="75"/>
      <c r="W45561" s="75"/>
      <c r="AD45561" s="77"/>
    </row>
    <row r="45562" spans="16:30" ht="4.5" customHeight="1" x14ac:dyDescent="0.2">
      <c r="P45562" s="75"/>
      <c r="Q45562" s="75"/>
      <c r="W45562" s="75"/>
      <c r="AD45562" s="77"/>
    </row>
    <row r="45563" spans="16:30" ht="4.5" customHeight="1" x14ac:dyDescent="0.2">
      <c r="P45563" s="75"/>
      <c r="Q45563" s="75"/>
      <c r="W45563" s="75"/>
      <c r="AD45563" s="77"/>
    </row>
    <row r="45564" spans="16:30" ht="4.5" customHeight="1" x14ac:dyDescent="0.2">
      <c r="P45564" s="75"/>
      <c r="Q45564" s="75"/>
      <c r="W45564" s="75"/>
      <c r="AD45564" s="77"/>
    </row>
    <row r="45565" spans="16:30" ht="4.5" customHeight="1" x14ac:dyDescent="0.2">
      <c r="P45565" s="75"/>
      <c r="Q45565" s="75"/>
      <c r="W45565" s="75"/>
      <c r="AD45565" s="77"/>
    </row>
    <row r="45566" spans="16:30" ht="4.5" customHeight="1" x14ac:dyDescent="0.2">
      <c r="P45566" s="75"/>
      <c r="Q45566" s="75"/>
      <c r="W45566" s="75"/>
      <c r="AD45566" s="77"/>
    </row>
    <row r="45567" spans="16:30" ht="4.5" customHeight="1" x14ac:dyDescent="0.2">
      <c r="P45567" s="75"/>
      <c r="Q45567" s="75"/>
      <c r="W45567" s="75"/>
      <c r="AD45567" s="77"/>
    </row>
    <row r="45568" spans="16:30" ht="4.5" customHeight="1" x14ac:dyDescent="0.2">
      <c r="P45568" s="75"/>
      <c r="Q45568" s="75"/>
      <c r="W45568" s="75"/>
      <c r="AD45568" s="77"/>
    </row>
    <row r="45569" spans="16:30" ht="4.5" customHeight="1" x14ac:dyDescent="0.2">
      <c r="P45569" s="75"/>
      <c r="Q45569" s="75"/>
      <c r="W45569" s="75"/>
      <c r="AD45569" s="77"/>
    </row>
    <row r="45570" spans="16:30" ht="4.5" customHeight="1" x14ac:dyDescent="0.2">
      <c r="P45570" s="75"/>
      <c r="Q45570" s="75"/>
      <c r="W45570" s="75"/>
      <c r="AD45570" s="77"/>
    </row>
    <row r="45571" spans="16:30" ht="4.5" customHeight="1" x14ac:dyDescent="0.2">
      <c r="P45571" s="75"/>
      <c r="Q45571" s="75"/>
      <c r="W45571" s="75"/>
      <c r="AD45571" s="77"/>
    </row>
    <row r="45572" spans="16:30" ht="4.5" customHeight="1" x14ac:dyDescent="0.2">
      <c r="P45572" s="75"/>
      <c r="Q45572" s="75"/>
      <c r="W45572" s="75"/>
      <c r="AD45572" s="77"/>
    </row>
    <row r="45573" spans="16:30" ht="4.5" customHeight="1" x14ac:dyDescent="0.2">
      <c r="P45573" s="75"/>
      <c r="Q45573" s="75"/>
      <c r="W45573" s="75"/>
      <c r="AD45573" s="77"/>
    </row>
    <row r="45574" spans="16:30" ht="4.5" customHeight="1" x14ac:dyDescent="0.2">
      <c r="P45574" s="75"/>
      <c r="Q45574" s="75"/>
      <c r="W45574" s="75"/>
      <c r="AD45574" s="77"/>
    </row>
    <row r="45575" spans="16:30" ht="4.5" customHeight="1" x14ac:dyDescent="0.2">
      <c r="P45575" s="75"/>
      <c r="Q45575" s="75"/>
      <c r="W45575" s="75"/>
      <c r="AD45575" s="77"/>
    </row>
    <row r="45576" spans="16:30" ht="4.5" customHeight="1" x14ac:dyDescent="0.2">
      <c r="P45576" s="75"/>
      <c r="Q45576" s="75"/>
      <c r="W45576" s="75"/>
      <c r="AD45576" s="77"/>
    </row>
    <row r="45577" spans="16:30" ht="4.5" customHeight="1" x14ac:dyDescent="0.2">
      <c r="P45577" s="75"/>
      <c r="Q45577" s="75"/>
      <c r="W45577" s="75"/>
      <c r="AD45577" s="77"/>
    </row>
    <row r="45578" spans="16:30" ht="4.5" customHeight="1" x14ac:dyDescent="0.2">
      <c r="P45578" s="75"/>
      <c r="Q45578" s="75"/>
      <c r="W45578" s="75"/>
      <c r="AD45578" s="77"/>
    </row>
    <row r="45579" spans="16:30" ht="4.5" customHeight="1" x14ac:dyDescent="0.2">
      <c r="P45579" s="75"/>
      <c r="Q45579" s="75"/>
      <c r="W45579" s="75"/>
      <c r="AD45579" s="77"/>
    </row>
    <row r="45580" spans="16:30" ht="4.5" customHeight="1" x14ac:dyDescent="0.2">
      <c r="P45580" s="75"/>
      <c r="Q45580" s="75"/>
      <c r="W45580" s="75"/>
      <c r="AD45580" s="77"/>
    </row>
    <row r="45581" spans="16:30" ht="4.5" customHeight="1" x14ac:dyDescent="0.2">
      <c r="P45581" s="75"/>
      <c r="Q45581" s="75"/>
      <c r="W45581" s="75"/>
      <c r="AD45581" s="77"/>
    </row>
    <row r="45582" spans="16:30" ht="4.5" customHeight="1" x14ac:dyDescent="0.2">
      <c r="P45582" s="75"/>
      <c r="Q45582" s="75"/>
      <c r="W45582" s="75"/>
      <c r="AD45582" s="77"/>
    </row>
    <row r="45583" spans="16:30" ht="4.5" customHeight="1" x14ac:dyDescent="0.2">
      <c r="P45583" s="75"/>
      <c r="Q45583" s="75"/>
      <c r="W45583" s="75"/>
      <c r="AD45583" s="77"/>
    </row>
    <row r="45584" spans="16:30" ht="4.5" customHeight="1" x14ac:dyDescent="0.2">
      <c r="P45584" s="75"/>
      <c r="Q45584" s="75"/>
      <c r="W45584" s="75"/>
      <c r="AD45584" s="77"/>
    </row>
    <row r="45585" spans="16:30" ht="4.5" customHeight="1" x14ac:dyDescent="0.2">
      <c r="P45585" s="75"/>
      <c r="Q45585" s="75"/>
      <c r="W45585" s="75"/>
      <c r="AD45585" s="77"/>
    </row>
    <row r="45586" spans="16:30" ht="4.5" customHeight="1" x14ac:dyDescent="0.2">
      <c r="P45586" s="75"/>
      <c r="Q45586" s="75"/>
      <c r="W45586" s="75"/>
      <c r="AD45586" s="77"/>
    </row>
    <row r="45587" spans="16:30" ht="4.5" customHeight="1" x14ac:dyDescent="0.2">
      <c r="P45587" s="75"/>
      <c r="Q45587" s="75"/>
      <c r="W45587" s="75"/>
      <c r="AD45587" s="77"/>
    </row>
    <row r="45588" spans="16:30" ht="4.5" customHeight="1" x14ac:dyDescent="0.2">
      <c r="P45588" s="75"/>
      <c r="Q45588" s="75"/>
      <c r="W45588" s="75"/>
      <c r="AD45588" s="77"/>
    </row>
    <row r="45589" spans="16:30" ht="4.5" customHeight="1" x14ac:dyDescent="0.2">
      <c r="P45589" s="75"/>
      <c r="Q45589" s="75"/>
      <c r="W45589" s="75"/>
      <c r="AD45589" s="77"/>
    </row>
    <row r="45590" spans="16:30" ht="4.5" customHeight="1" x14ac:dyDescent="0.2">
      <c r="P45590" s="75"/>
      <c r="Q45590" s="75"/>
      <c r="W45590" s="75"/>
      <c r="AD45590" s="77"/>
    </row>
    <row r="45591" spans="16:30" ht="4.5" customHeight="1" x14ac:dyDescent="0.2">
      <c r="P45591" s="75"/>
      <c r="Q45591" s="75"/>
      <c r="W45591" s="75"/>
      <c r="AD45591" s="77"/>
    </row>
    <row r="45592" spans="16:30" ht="4.5" customHeight="1" x14ac:dyDescent="0.2">
      <c r="P45592" s="75"/>
      <c r="Q45592" s="75"/>
      <c r="W45592" s="75"/>
      <c r="AD45592" s="77"/>
    </row>
    <row r="45593" spans="16:30" ht="4.5" customHeight="1" x14ac:dyDescent="0.2">
      <c r="P45593" s="75"/>
      <c r="Q45593" s="75"/>
      <c r="W45593" s="75"/>
      <c r="AD45593" s="77"/>
    </row>
    <row r="45594" spans="16:30" ht="4.5" customHeight="1" x14ac:dyDescent="0.2">
      <c r="P45594" s="75"/>
      <c r="Q45594" s="75"/>
      <c r="W45594" s="75"/>
      <c r="AD45594" s="77"/>
    </row>
    <row r="45595" spans="16:30" ht="4.5" customHeight="1" x14ac:dyDescent="0.2">
      <c r="P45595" s="75"/>
      <c r="Q45595" s="75"/>
      <c r="W45595" s="75"/>
      <c r="AD45595" s="77"/>
    </row>
    <row r="45596" spans="16:30" ht="4.5" customHeight="1" x14ac:dyDescent="0.2">
      <c r="P45596" s="75"/>
      <c r="Q45596" s="75"/>
      <c r="W45596" s="75"/>
      <c r="AD45596" s="77"/>
    </row>
    <row r="45597" spans="16:30" ht="4.5" customHeight="1" x14ac:dyDescent="0.2">
      <c r="P45597" s="75"/>
      <c r="Q45597" s="75"/>
      <c r="W45597" s="75"/>
      <c r="AD45597" s="77"/>
    </row>
    <row r="45598" spans="16:30" ht="4.5" customHeight="1" x14ac:dyDescent="0.2">
      <c r="P45598" s="75"/>
      <c r="Q45598" s="75"/>
      <c r="W45598" s="75"/>
      <c r="AD45598" s="77"/>
    </row>
    <row r="45599" spans="16:30" ht="4.5" customHeight="1" x14ac:dyDescent="0.2">
      <c r="P45599" s="75"/>
      <c r="Q45599" s="75"/>
      <c r="W45599" s="75"/>
      <c r="AD45599" s="77"/>
    </row>
    <row r="45600" spans="16:30" ht="4.5" customHeight="1" x14ac:dyDescent="0.2">
      <c r="P45600" s="75"/>
      <c r="Q45600" s="75"/>
      <c r="W45600" s="75"/>
      <c r="AD45600" s="77"/>
    </row>
    <row r="45601" spans="16:30" ht="4.5" customHeight="1" x14ac:dyDescent="0.2">
      <c r="P45601" s="75"/>
      <c r="Q45601" s="75"/>
      <c r="W45601" s="75"/>
      <c r="AD45601" s="77"/>
    </row>
    <row r="45602" spans="16:30" ht="4.5" customHeight="1" x14ac:dyDescent="0.2">
      <c r="P45602" s="75"/>
      <c r="Q45602" s="75"/>
      <c r="W45602" s="75"/>
      <c r="AD45602" s="77"/>
    </row>
    <row r="45603" spans="16:30" ht="4.5" customHeight="1" x14ac:dyDescent="0.2">
      <c r="P45603" s="75"/>
      <c r="Q45603" s="75"/>
      <c r="W45603" s="75"/>
      <c r="AD45603" s="77"/>
    </row>
    <row r="45604" spans="16:30" ht="4.5" customHeight="1" x14ac:dyDescent="0.2">
      <c r="P45604" s="75"/>
      <c r="Q45604" s="75"/>
      <c r="W45604" s="75"/>
      <c r="AD45604" s="77"/>
    </row>
    <row r="45605" spans="16:30" ht="4.5" customHeight="1" x14ac:dyDescent="0.2">
      <c r="P45605" s="75"/>
      <c r="Q45605" s="75"/>
      <c r="W45605" s="75"/>
      <c r="AD45605" s="77"/>
    </row>
    <row r="45606" spans="16:30" ht="4.5" customHeight="1" x14ac:dyDescent="0.2">
      <c r="P45606" s="75"/>
      <c r="Q45606" s="75"/>
      <c r="W45606" s="75"/>
      <c r="AD45606" s="77"/>
    </row>
    <row r="45607" spans="16:30" ht="4.5" customHeight="1" x14ac:dyDescent="0.2">
      <c r="P45607" s="75"/>
      <c r="Q45607" s="75"/>
      <c r="W45607" s="75"/>
      <c r="AD45607" s="77"/>
    </row>
    <row r="45608" spans="16:30" ht="4.5" customHeight="1" x14ac:dyDescent="0.2">
      <c r="P45608" s="75"/>
      <c r="Q45608" s="75"/>
      <c r="W45608" s="75"/>
      <c r="AD45608" s="77"/>
    </row>
    <row r="45609" spans="16:30" ht="4.5" customHeight="1" x14ac:dyDescent="0.2">
      <c r="P45609" s="75"/>
      <c r="Q45609" s="75"/>
      <c r="W45609" s="75"/>
      <c r="AD45609" s="77"/>
    </row>
    <row r="45610" spans="16:30" ht="4.5" customHeight="1" x14ac:dyDescent="0.2">
      <c r="P45610" s="75"/>
      <c r="Q45610" s="75"/>
      <c r="W45610" s="75"/>
      <c r="AD45610" s="77"/>
    </row>
    <row r="45611" spans="16:30" ht="4.5" customHeight="1" x14ac:dyDescent="0.2">
      <c r="P45611" s="75"/>
      <c r="Q45611" s="75"/>
      <c r="W45611" s="75"/>
      <c r="AD45611" s="77"/>
    </row>
    <row r="45612" spans="16:30" ht="4.5" customHeight="1" x14ac:dyDescent="0.2">
      <c r="P45612" s="75"/>
      <c r="Q45612" s="75"/>
      <c r="W45612" s="75"/>
      <c r="AD45612" s="77"/>
    </row>
    <row r="45613" spans="16:30" ht="4.5" customHeight="1" x14ac:dyDescent="0.2">
      <c r="P45613" s="75"/>
      <c r="Q45613" s="75"/>
      <c r="W45613" s="75"/>
      <c r="AD45613" s="77"/>
    </row>
    <row r="45614" spans="16:30" ht="4.5" customHeight="1" x14ac:dyDescent="0.2">
      <c r="P45614" s="75"/>
      <c r="Q45614" s="75"/>
      <c r="W45614" s="75"/>
      <c r="AD45614" s="77"/>
    </row>
    <row r="45615" spans="16:30" ht="4.5" customHeight="1" x14ac:dyDescent="0.2">
      <c r="P45615" s="75"/>
      <c r="Q45615" s="75"/>
      <c r="W45615" s="75"/>
      <c r="AD45615" s="77"/>
    </row>
    <row r="45616" spans="16:30" ht="4.5" customHeight="1" x14ac:dyDescent="0.2">
      <c r="P45616" s="75"/>
      <c r="Q45616" s="75"/>
      <c r="W45616" s="75"/>
      <c r="AD45616" s="77"/>
    </row>
    <row r="45617" spans="16:30" ht="4.5" customHeight="1" x14ac:dyDescent="0.2">
      <c r="P45617" s="75"/>
      <c r="Q45617" s="75"/>
      <c r="W45617" s="75"/>
      <c r="AD45617" s="77"/>
    </row>
    <row r="45618" spans="16:30" ht="4.5" customHeight="1" x14ac:dyDescent="0.2">
      <c r="P45618" s="75"/>
      <c r="Q45618" s="75"/>
      <c r="W45618" s="75"/>
      <c r="AD45618" s="77"/>
    </row>
    <row r="45619" spans="16:30" ht="4.5" customHeight="1" x14ac:dyDescent="0.2">
      <c r="P45619" s="75"/>
      <c r="Q45619" s="75"/>
      <c r="W45619" s="75"/>
      <c r="AD45619" s="77"/>
    </row>
    <row r="45620" spans="16:30" ht="4.5" customHeight="1" x14ac:dyDescent="0.2">
      <c r="P45620" s="75"/>
      <c r="Q45620" s="75"/>
      <c r="W45620" s="75"/>
      <c r="AD45620" s="77"/>
    </row>
    <row r="45621" spans="16:30" ht="4.5" customHeight="1" x14ac:dyDescent="0.2">
      <c r="P45621" s="75"/>
      <c r="Q45621" s="75"/>
      <c r="W45621" s="75"/>
      <c r="AD45621" s="77"/>
    </row>
    <row r="45622" spans="16:30" ht="4.5" customHeight="1" x14ac:dyDescent="0.2">
      <c r="P45622" s="75"/>
      <c r="Q45622" s="75"/>
      <c r="W45622" s="75"/>
      <c r="AD45622" s="77"/>
    </row>
    <row r="45623" spans="16:30" ht="4.5" customHeight="1" x14ac:dyDescent="0.2">
      <c r="P45623" s="75"/>
      <c r="Q45623" s="75"/>
      <c r="W45623" s="75"/>
      <c r="AD45623" s="77"/>
    </row>
    <row r="45624" spans="16:30" ht="4.5" customHeight="1" x14ac:dyDescent="0.2">
      <c r="P45624" s="75"/>
      <c r="Q45624" s="75"/>
      <c r="W45624" s="75"/>
      <c r="AD45624" s="77"/>
    </row>
    <row r="45625" spans="16:30" ht="4.5" customHeight="1" x14ac:dyDescent="0.2">
      <c r="P45625" s="75"/>
      <c r="Q45625" s="75"/>
      <c r="W45625" s="75"/>
      <c r="AD45625" s="77"/>
    </row>
    <row r="45626" spans="16:30" ht="4.5" customHeight="1" x14ac:dyDescent="0.2">
      <c r="P45626" s="75"/>
      <c r="Q45626" s="75"/>
      <c r="W45626" s="75"/>
      <c r="AD45626" s="77"/>
    </row>
    <row r="45627" spans="16:30" ht="4.5" customHeight="1" x14ac:dyDescent="0.2">
      <c r="P45627" s="75"/>
      <c r="Q45627" s="75"/>
      <c r="W45627" s="75"/>
      <c r="AD45627" s="77"/>
    </row>
    <row r="45628" spans="16:30" ht="4.5" customHeight="1" x14ac:dyDescent="0.2">
      <c r="P45628" s="75"/>
      <c r="Q45628" s="75"/>
      <c r="W45628" s="75"/>
      <c r="AD45628" s="77"/>
    </row>
    <row r="45629" spans="16:30" ht="4.5" customHeight="1" x14ac:dyDescent="0.2">
      <c r="P45629" s="75"/>
      <c r="Q45629" s="75"/>
      <c r="W45629" s="75"/>
      <c r="AD45629" s="77"/>
    </row>
    <row r="45630" spans="16:30" ht="4.5" customHeight="1" x14ac:dyDescent="0.2">
      <c r="P45630" s="75"/>
      <c r="Q45630" s="75"/>
      <c r="W45630" s="75"/>
      <c r="AD45630" s="77"/>
    </row>
    <row r="45631" spans="16:30" ht="4.5" customHeight="1" x14ac:dyDescent="0.2">
      <c r="P45631" s="75"/>
      <c r="Q45631" s="75"/>
      <c r="W45631" s="75"/>
      <c r="AD45631" s="77"/>
    </row>
    <row r="45632" spans="16:30" ht="4.5" customHeight="1" x14ac:dyDescent="0.2">
      <c r="P45632" s="75"/>
      <c r="Q45632" s="75"/>
      <c r="W45632" s="75"/>
      <c r="AD45632" s="77"/>
    </row>
    <row r="45633" spans="16:30" ht="4.5" customHeight="1" x14ac:dyDescent="0.2">
      <c r="P45633" s="75"/>
      <c r="Q45633" s="75"/>
      <c r="W45633" s="75"/>
      <c r="AD45633" s="77"/>
    </row>
    <row r="45634" spans="16:30" ht="4.5" customHeight="1" x14ac:dyDescent="0.2">
      <c r="P45634" s="75"/>
      <c r="Q45634" s="75"/>
      <c r="W45634" s="75"/>
      <c r="AD45634" s="77"/>
    </row>
    <row r="45635" spans="16:30" ht="4.5" customHeight="1" x14ac:dyDescent="0.2">
      <c r="P45635" s="75"/>
      <c r="Q45635" s="75"/>
      <c r="W45635" s="75"/>
      <c r="AD45635" s="77"/>
    </row>
    <row r="45636" spans="16:30" ht="4.5" customHeight="1" x14ac:dyDescent="0.2">
      <c r="P45636" s="75"/>
      <c r="Q45636" s="75"/>
      <c r="W45636" s="75"/>
      <c r="AD45636" s="77"/>
    </row>
    <row r="45637" spans="16:30" ht="4.5" customHeight="1" x14ac:dyDescent="0.2">
      <c r="P45637" s="75"/>
      <c r="Q45637" s="75"/>
      <c r="W45637" s="75"/>
      <c r="AD45637" s="77"/>
    </row>
    <row r="45638" spans="16:30" ht="4.5" customHeight="1" x14ac:dyDescent="0.2">
      <c r="P45638" s="75"/>
      <c r="Q45638" s="75"/>
      <c r="W45638" s="75"/>
      <c r="AD45638" s="77"/>
    </row>
    <row r="45639" spans="16:30" ht="4.5" customHeight="1" x14ac:dyDescent="0.2">
      <c r="P45639" s="75"/>
      <c r="Q45639" s="75"/>
      <c r="W45639" s="75"/>
      <c r="AD45639" s="77"/>
    </row>
    <row r="45640" spans="16:30" ht="4.5" customHeight="1" x14ac:dyDescent="0.2">
      <c r="P45640" s="75"/>
      <c r="Q45640" s="75"/>
      <c r="W45640" s="75"/>
      <c r="AD45640" s="77"/>
    </row>
    <row r="45641" spans="16:30" ht="4.5" customHeight="1" x14ac:dyDescent="0.2">
      <c r="P45641" s="75"/>
      <c r="Q45641" s="75"/>
      <c r="W45641" s="75"/>
      <c r="AD45641" s="77"/>
    </row>
    <row r="45642" spans="16:30" ht="4.5" customHeight="1" x14ac:dyDescent="0.2">
      <c r="P45642" s="75"/>
      <c r="Q45642" s="75"/>
      <c r="W45642" s="75"/>
      <c r="AD45642" s="77"/>
    </row>
    <row r="45643" spans="16:30" ht="4.5" customHeight="1" x14ac:dyDescent="0.2">
      <c r="P45643" s="75"/>
      <c r="Q45643" s="75"/>
      <c r="W45643" s="75"/>
      <c r="AD45643" s="77"/>
    </row>
    <row r="45644" spans="16:30" ht="4.5" customHeight="1" x14ac:dyDescent="0.2">
      <c r="P45644" s="75"/>
      <c r="Q45644" s="75"/>
      <c r="W45644" s="75"/>
      <c r="AD45644" s="77"/>
    </row>
    <row r="45645" spans="16:30" ht="4.5" customHeight="1" x14ac:dyDescent="0.2">
      <c r="P45645" s="75"/>
      <c r="Q45645" s="75"/>
      <c r="W45645" s="75"/>
      <c r="AD45645" s="77"/>
    </row>
    <row r="45646" spans="16:30" ht="4.5" customHeight="1" x14ac:dyDescent="0.2">
      <c r="P45646" s="75"/>
      <c r="Q45646" s="75"/>
      <c r="W45646" s="75"/>
      <c r="AD45646" s="77"/>
    </row>
    <row r="45647" spans="16:30" ht="4.5" customHeight="1" x14ac:dyDescent="0.2">
      <c r="P45647" s="75"/>
      <c r="Q45647" s="75"/>
      <c r="W45647" s="75"/>
      <c r="AD45647" s="77"/>
    </row>
    <row r="45648" spans="16:30" ht="4.5" customHeight="1" x14ac:dyDescent="0.2">
      <c r="P45648" s="75"/>
      <c r="Q45648" s="75"/>
      <c r="W45648" s="75"/>
      <c r="AD45648" s="77"/>
    </row>
    <row r="45649" spans="16:30" ht="4.5" customHeight="1" x14ac:dyDescent="0.2">
      <c r="P45649" s="75"/>
      <c r="Q45649" s="75"/>
      <c r="W45649" s="75"/>
      <c r="AD45649" s="77"/>
    </row>
    <row r="45650" spans="16:30" ht="4.5" customHeight="1" x14ac:dyDescent="0.2">
      <c r="P45650" s="75"/>
      <c r="Q45650" s="75"/>
      <c r="W45650" s="75"/>
      <c r="AD45650" s="77"/>
    </row>
    <row r="45651" spans="16:30" ht="4.5" customHeight="1" x14ac:dyDescent="0.2">
      <c r="P45651" s="75"/>
      <c r="Q45651" s="75"/>
      <c r="W45651" s="75"/>
      <c r="AD45651" s="77"/>
    </row>
    <row r="45652" spans="16:30" ht="4.5" customHeight="1" x14ac:dyDescent="0.2">
      <c r="P45652" s="75"/>
      <c r="Q45652" s="75"/>
      <c r="W45652" s="75"/>
      <c r="AD45652" s="77"/>
    </row>
    <row r="45653" spans="16:30" ht="4.5" customHeight="1" x14ac:dyDescent="0.2">
      <c r="P45653" s="75"/>
      <c r="Q45653" s="75"/>
      <c r="W45653" s="75"/>
      <c r="AD45653" s="77"/>
    </row>
    <row r="45654" spans="16:30" ht="4.5" customHeight="1" x14ac:dyDescent="0.2">
      <c r="P45654" s="75"/>
      <c r="Q45654" s="75"/>
      <c r="W45654" s="75"/>
      <c r="AD45654" s="77"/>
    </row>
    <row r="45655" spans="16:30" ht="4.5" customHeight="1" x14ac:dyDescent="0.2">
      <c r="P45655" s="75"/>
      <c r="Q45655" s="75"/>
      <c r="W45655" s="75"/>
      <c r="AD45655" s="77"/>
    </row>
    <row r="45656" spans="16:30" ht="4.5" customHeight="1" x14ac:dyDescent="0.2">
      <c r="P45656" s="75"/>
      <c r="Q45656" s="75"/>
      <c r="W45656" s="75"/>
      <c r="AD45656" s="77"/>
    </row>
    <row r="45657" spans="16:30" ht="4.5" customHeight="1" x14ac:dyDescent="0.2">
      <c r="P45657" s="75"/>
      <c r="Q45657" s="75"/>
      <c r="W45657" s="75"/>
      <c r="AD45657" s="77"/>
    </row>
    <row r="45658" spans="16:30" ht="4.5" customHeight="1" x14ac:dyDescent="0.2">
      <c r="P45658" s="75"/>
      <c r="Q45658" s="75"/>
      <c r="W45658" s="75"/>
      <c r="AD45658" s="77"/>
    </row>
    <row r="45659" spans="16:30" ht="4.5" customHeight="1" x14ac:dyDescent="0.2">
      <c r="P45659" s="75"/>
      <c r="Q45659" s="75"/>
      <c r="W45659" s="75"/>
      <c r="AD45659" s="77"/>
    </row>
    <row r="45660" spans="16:30" ht="4.5" customHeight="1" x14ac:dyDescent="0.2">
      <c r="P45660" s="75"/>
      <c r="Q45660" s="75"/>
      <c r="W45660" s="75"/>
      <c r="AD45660" s="77"/>
    </row>
    <row r="45661" spans="16:30" ht="4.5" customHeight="1" x14ac:dyDescent="0.2">
      <c r="P45661" s="75"/>
      <c r="Q45661" s="75"/>
      <c r="W45661" s="75"/>
      <c r="AD45661" s="77"/>
    </row>
    <row r="45662" spans="16:30" ht="4.5" customHeight="1" x14ac:dyDescent="0.2">
      <c r="P45662" s="75"/>
      <c r="Q45662" s="75"/>
      <c r="W45662" s="75"/>
      <c r="AD45662" s="77"/>
    </row>
    <row r="45663" spans="16:30" ht="4.5" customHeight="1" x14ac:dyDescent="0.2">
      <c r="P45663" s="75"/>
      <c r="Q45663" s="75"/>
      <c r="W45663" s="75"/>
      <c r="AD45663" s="77"/>
    </row>
    <row r="45664" spans="16:30" ht="4.5" customHeight="1" x14ac:dyDescent="0.2">
      <c r="P45664" s="75"/>
      <c r="Q45664" s="75"/>
      <c r="W45664" s="75"/>
      <c r="AD45664" s="77"/>
    </row>
    <row r="45665" spans="16:30" ht="4.5" customHeight="1" x14ac:dyDescent="0.2">
      <c r="P45665" s="75"/>
      <c r="Q45665" s="75"/>
      <c r="W45665" s="75"/>
      <c r="AD45665" s="77"/>
    </row>
    <row r="45666" spans="16:30" ht="4.5" customHeight="1" x14ac:dyDescent="0.2">
      <c r="P45666" s="75"/>
      <c r="Q45666" s="75"/>
      <c r="W45666" s="75"/>
      <c r="AD45666" s="77"/>
    </row>
    <row r="45667" spans="16:30" ht="4.5" customHeight="1" x14ac:dyDescent="0.2">
      <c r="P45667" s="75"/>
      <c r="Q45667" s="75"/>
      <c r="W45667" s="75"/>
      <c r="AD45667" s="77"/>
    </row>
    <row r="45668" spans="16:30" ht="4.5" customHeight="1" x14ac:dyDescent="0.2">
      <c r="P45668" s="75"/>
      <c r="Q45668" s="75"/>
      <c r="W45668" s="75"/>
      <c r="AD45668" s="77"/>
    </row>
    <row r="45669" spans="16:30" ht="4.5" customHeight="1" x14ac:dyDescent="0.2">
      <c r="P45669" s="75"/>
      <c r="Q45669" s="75"/>
      <c r="W45669" s="75"/>
      <c r="AD45669" s="77"/>
    </row>
    <row r="45670" spans="16:30" ht="4.5" customHeight="1" x14ac:dyDescent="0.2">
      <c r="P45670" s="75"/>
      <c r="Q45670" s="75"/>
      <c r="W45670" s="75"/>
      <c r="AD45670" s="77"/>
    </row>
    <row r="45671" spans="16:30" ht="4.5" customHeight="1" x14ac:dyDescent="0.2">
      <c r="P45671" s="75"/>
      <c r="Q45671" s="75"/>
      <c r="W45671" s="75"/>
      <c r="AD45671" s="77"/>
    </row>
    <row r="45672" spans="16:30" ht="4.5" customHeight="1" x14ac:dyDescent="0.2">
      <c r="P45672" s="75"/>
      <c r="Q45672" s="75"/>
      <c r="W45672" s="75"/>
      <c r="AD45672" s="77"/>
    </row>
    <row r="45673" spans="16:30" ht="4.5" customHeight="1" x14ac:dyDescent="0.2">
      <c r="P45673" s="75"/>
      <c r="Q45673" s="75"/>
      <c r="W45673" s="75"/>
      <c r="AD45673" s="77"/>
    </row>
    <row r="45674" spans="16:30" ht="4.5" customHeight="1" x14ac:dyDescent="0.2">
      <c r="P45674" s="75"/>
      <c r="Q45674" s="75"/>
      <c r="W45674" s="75"/>
      <c r="AD45674" s="77"/>
    </row>
    <row r="45675" spans="16:30" ht="4.5" customHeight="1" x14ac:dyDescent="0.2">
      <c r="P45675" s="75"/>
      <c r="Q45675" s="75"/>
      <c r="W45675" s="75"/>
      <c r="AD45675" s="77"/>
    </row>
    <row r="45676" spans="16:30" ht="4.5" customHeight="1" x14ac:dyDescent="0.2">
      <c r="P45676" s="75"/>
      <c r="Q45676" s="75"/>
      <c r="W45676" s="75"/>
      <c r="AD45676" s="77"/>
    </row>
    <row r="45677" spans="16:30" ht="4.5" customHeight="1" x14ac:dyDescent="0.2">
      <c r="P45677" s="75"/>
      <c r="Q45677" s="75"/>
      <c r="W45677" s="75"/>
      <c r="AD45677" s="77"/>
    </row>
    <row r="45678" spans="16:30" ht="4.5" customHeight="1" x14ac:dyDescent="0.2">
      <c r="P45678" s="75"/>
      <c r="Q45678" s="75"/>
      <c r="W45678" s="75"/>
      <c r="AD45678" s="77"/>
    </row>
    <row r="45679" spans="16:30" ht="4.5" customHeight="1" x14ac:dyDescent="0.2">
      <c r="P45679" s="75"/>
      <c r="Q45679" s="75"/>
      <c r="W45679" s="75"/>
      <c r="AD45679" s="77"/>
    </row>
    <row r="45680" spans="16:30" ht="4.5" customHeight="1" x14ac:dyDescent="0.2">
      <c r="P45680" s="75"/>
      <c r="Q45680" s="75"/>
      <c r="W45680" s="75"/>
      <c r="AD45680" s="77"/>
    </row>
    <row r="45681" spans="16:30" ht="4.5" customHeight="1" x14ac:dyDescent="0.2">
      <c r="P45681" s="75"/>
      <c r="Q45681" s="75"/>
      <c r="W45681" s="75"/>
      <c r="AD45681" s="77"/>
    </row>
    <row r="45682" spans="16:30" ht="4.5" customHeight="1" x14ac:dyDescent="0.2">
      <c r="P45682" s="75"/>
      <c r="Q45682" s="75"/>
      <c r="W45682" s="75"/>
      <c r="AD45682" s="77"/>
    </row>
    <row r="45683" spans="16:30" ht="4.5" customHeight="1" x14ac:dyDescent="0.2">
      <c r="P45683" s="75"/>
      <c r="Q45683" s="75"/>
      <c r="W45683" s="75"/>
      <c r="AD45683" s="77"/>
    </row>
    <row r="45684" spans="16:30" ht="4.5" customHeight="1" x14ac:dyDescent="0.2">
      <c r="P45684" s="75"/>
      <c r="Q45684" s="75"/>
      <c r="W45684" s="75"/>
      <c r="AD45684" s="77"/>
    </row>
    <row r="45685" spans="16:30" ht="4.5" customHeight="1" x14ac:dyDescent="0.2">
      <c r="P45685" s="75"/>
      <c r="Q45685" s="75"/>
      <c r="W45685" s="75"/>
      <c r="AD45685" s="77"/>
    </row>
    <row r="45686" spans="16:30" ht="4.5" customHeight="1" x14ac:dyDescent="0.2">
      <c r="P45686" s="75"/>
      <c r="Q45686" s="75"/>
      <c r="W45686" s="75"/>
      <c r="AD45686" s="77"/>
    </row>
    <row r="45687" spans="16:30" ht="4.5" customHeight="1" x14ac:dyDescent="0.2">
      <c r="P45687" s="75"/>
      <c r="Q45687" s="75"/>
      <c r="W45687" s="75"/>
      <c r="AD45687" s="77"/>
    </row>
    <row r="45688" spans="16:30" ht="4.5" customHeight="1" x14ac:dyDescent="0.2">
      <c r="P45688" s="75"/>
      <c r="Q45688" s="75"/>
      <c r="W45688" s="75"/>
      <c r="AD45688" s="77"/>
    </row>
    <row r="45689" spans="16:30" ht="4.5" customHeight="1" x14ac:dyDescent="0.2">
      <c r="P45689" s="75"/>
      <c r="Q45689" s="75"/>
      <c r="W45689" s="75"/>
      <c r="AD45689" s="77"/>
    </row>
    <row r="45690" spans="16:30" ht="4.5" customHeight="1" x14ac:dyDescent="0.2">
      <c r="P45690" s="75"/>
      <c r="Q45690" s="75"/>
      <c r="W45690" s="75"/>
      <c r="AD45690" s="77"/>
    </row>
    <row r="45691" spans="16:30" ht="4.5" customHeight="1" x14ac:dyDescent="0.2">
      <c r="P45691" s="75"/>
      <c r="Q45691" s="75"/>
      <c r="W45691" s="75"/>
      <c r="AD45691" s="77"/>
    </row>
    <row r="45692" spans="16:30" ht="4.5" customHeight="1" x14ac:dyDescent="0.2">
      <c r="P45692" s="75"/>
      <c r="Q45692" s="75"/>
      <c r="W45692" s="75"/>
      <c r="AD45692" s="77"/>
    </row>
    <row r="45693" spans="16:30" ht="4.5" customHeight="1" x14ac:dyDescent="0.2">
      <c r="P45693" s="75"/>
      <c r="Q45693" s="75"/>
      <c r="W45693" s="75"/>
      <c r="AD45693" s="77"/>
    </row>
    <row r="45694" spans="16:30" ht="4.5" customHeight="1" x14ac:dyDescent="0.2">
      <c r="P45694" s="75"/>
      <c r="Q45694" s="75"/>
      <c r="W45694" s="75"/>
      <c r="AD45694" s="77"/>
    </row>
    <row r="45695" spans="16:30" ht="4.5" customHeight="1" x14ac:dyDescent="0.2">
      <c r="P45695" s="75"/>
      <c r="Q45695" s="75"/>
      <c r="W45695" s="75"/>
      <c r="AD45695" s="77"/>
    </row>
    <row r="45696" spans="16:30" ht="4.5" customHeight="1" x14ac:dyDescent="0.2">
      <c r="P45696" s="75"/>
      <c r="Q45696" s="75"/>
      <c r="W45696" s="75"/>
      <c r="AD45696" s="77"/>
    </row>
    <row r="45697" spans="16:30" ht="4.5" customHeight="1" x14ac:dyDescent="0.2">
      <c r="P45697" s="75"/>
      <c r="Q45697" s="75"/>
      <c r="W45697" s="75"/>
      <c r="AD45697" s="77"/>
    </row>
    <row r="45698" spans="16:30" ht="4.5" customHeight="1" x14ac:dyDescent="0.2">
      <c r="P45698" s="75"/>
      <c r="Q45698" s="75"/>
      <c r="W45698" s="75"/>
      <c r="AD45698" s="77"/>
    </row>
    <row r="45699" spans="16:30" ht="4.5" customHeight="1" x14ac:dyDescent="0.2">
      <c r="P45699" s="75"/>
      <c r="Q45699" s="75"/>
      <c r="W45699" s="75"/>
      <c r="AD45699" s="77"/>
    </row>
    <row r="45700" spans="16:30" ht="4.5" customHeight="1" x14ac:dyDescent="0.2">
      <c r="P45700" s="75"/>
      <c r="Q45700" s="75"/>
      <c r="W45700" s="75"/>
      <c r="AD45700" s="77"/>
    </row>
    <row r="45701" spans="16:30" ht="4.5" customHeight="1" x14ac:dyDescent="0.2">
      <c r="P45701" s="75"/>
      <c r="Q45701" s="75"/>
      <c r="W45701" s="75"/>
      <c r="AD45701" s="77"/>
    </row>
    <row r="45702" spans="16:30" ht="4.5" customHeight="1" x14ac:dyDescent="0.2">
      <c r="P45702" s="75"/>
      <c r="Q45702" s="75"/>
      <c r="W45702" s="75"/>
      <c r="AD45702" s="77"/>
    </row>
    <row r="45703" spans="16:30" ht="4.5" customHeight="1" x14ac:dyDescent="0.2">
      <c r="P45703" s="75"/>
      <c r="Q45703" s="75"/>
      <c r="W45703" s="75"/>
      <c r="AD45703" s="77"/>
    </row>
    <row r="45704" spans="16:30" ht="4.5" customHeight="1" x14ac:dyDescent="0.2">
      <c r="P45704" s="75"/>
      <c r="Q45704" s="75"/>
      <c r="W45704" s="75"/>
      <c r="AD45704" s="77"/>
    </row>
    <row r="45705" spans="16:30" ht="4.5" customHeight="1" x14ac:dyDescent="0.2">
      <c r="P45705" s="75"/>
      <c r="Q45705" s="75"/>
      <c r="W45705" s="75"/>
      <c r="AD45705" s="77"/>
    </row>
    <row r="45706" spans="16:30" ht="4.5" customHeight="1" x14ac:dyDescent="0.2">
      <c r="P45706" s="75"/>
      <c r="Q45706" s="75"/>
      <c r="W45706" s="75"/>
      <c r="AD45706" s="77"/>
    </row>
    <row r="45707" spans="16:30" ht="4.5" customHeight="1" x14ac:dyDescent="0.2">
      <c r="P45707" s="75"/>
      <c r="Q45707" s="75"/>
      <c r="W45707" s="75"/>
      <c r="AD45707" s="77"/>
    </row>
    <row r="45708" spans="16:30" ht="4.5" customHeight="1" x14ac:dyDescent="0.2">
      <c r="P45708" s="75"/>
      <c r="Q45708" s="75"/>
      <c r="W45708" s="75"/>
      <c r="AD45708" s="77"/>
    </row>
    <row r="45709" spans="16:30" ht="4.5" customHeight="1" x14ac:dyDescent="0.2">
      <c r="P45709" s="75"/>
      <c r="Q45709" s="75"/>
      <c r="W45709" s="75"/>
      <c r="AD45709" s="77"/>
    </row>
    <row r="45710" spans="16:30" ht="4.5" customHeight="1" x14ac:dyDescent="0.2">
      <c r="P45710" s="75"/>
      <c r="Q45710" s="75"/>
      <c r="W45710" s="75"/>
      <c r="AD45710" s="77"/>
    </row>
    <row r="45711" spans="16:30" ht="4.5" customHeight="1" x14ac:dyDescent="0.2">
      <c r="P45711" s="75"/>
      <c r="Q45711" s="75"/>
      <c r="W45711" s="75"/>
      <c r="AD45711" s="77"/>
    </row>
    <row r="45712" spans="16:30" ht="4.5" customHeight="1" x14ac:dyDescent="0.2">
      <c r="P45712" s="75"/>
      <c r="Q45712" s="75"/>
      <c r="W45712" s="75"/>
      <c r="AD45712" s="77"/>
    </row>
    <row r="45713" spans="16:30" ht="4.5" customHeight="1" x14ac:dyDescent="0.2">
      <c r="P45713" s="75"/>
      <c r="Q45713" s="75"/>
      <c r="W45713" s="75"/>
      <c r="AD45713" s="77"/>
    </row>
    <row r="45714" spans="16:30" ht="4.5" customHeight="1" x14ac:dyDescent="0.2">
      <c r="P45714" s="75"/>
      <c r="Q45714" s="75"/>
      <c r="W45714" s="75"/>
      <c r="AD45714" s="77"/>
    </row>
    <row r="45715" spans="16:30" ht="4.5" customHeight="1" x14ac:dyDescent="0.2">
      <c r="P45715" s="75"/>
      <c r="Q45715" s="75"/>
      <c r="W45715" s="75"/>
      <c r="AD45715" s="77"/>
    </row>
    <row r="45716" spans="16:30" ht="4.5" customHeight="1" x14ac:dyDescent="0.2">
      <c r="P45716" s="75"/>
      <c r="Q45716" s="75"/>
      <c r="W45716" s="75"/>
      <c r="AD45716" s="77"/>
    </row>
    <row r="45717" spans="16:30" ht="4.5" customHeight="1" x14ac:dyDescent="0.2">
      <c r="P45717" s="75"/>
      <c r="Q45717" s="75"/>
      <c r="W45717" s="75"/>
      <c r="AD45717" s="77"/>
    </row>
    <row r="45718" spans="16:30" ht="4.5" customHeight="1" x14ac:dyDescent="0.2">
      <c r="P45718" s="75"/>
      <c r="Q45718" s="75"/>
      <c r="W45718" s="75"/>
      <c r="AD45718" s="77"/>
    </row>
    <row r="45719" spans="16:30" ht="4.5" customHeight="1" x14ac:dyDescent="0.2">
      <c r="P45719" s="75"/>
      <c r="Q45719" s="75"/>
      <c r="W45719" s="75"/>
      <c r="AD45719" s="77"/>
    </row>
    <row r="45720" spans="16:30" ht="4.5" customHeight="1" x14ac:dyDescent="0.2">
      <c r="P45720" s="75"/>
      <c r="Q45720" s="75"/>
      <c r="W45720" s="75"/>
      <c r="AD45720" s="77"/>
    </row>
    <row r="45721" spans="16:30" ht="4.5" customHeight="1" x14ac:dyDescent="0.2">
      <c r="P45721" s="75"/>
      <c r="Q45721" s="75"/>
      <c r="W45721" s="75"/>
      <c r="AD45721" s="77"/>
    </row>
    <row r="45722" spans="16:30" ht="4.5" customHeight="1" x14ac:dyDescent="0.2">
      <c r="P45722" s="75"/>
      <c r="Q45722" s="75"/>
      <c r="W45722" s="75"/>
      <c r="AD45722" s="77"/>
    </row>
    <row r="45723" spans="16:30" ht="4.5" customHeight="1" x14ac:dyDescent="0.2">
      <c r="P45723" s="75"/>
      <c r="Q45723" s="75"/>
      <c r="W45723" s="75"/>
      <c r="AD45723" s="77"/>
    </row>
    <row r="45724" spans="16:30" ht="4.5" customHeight="1" x14ac:dyDescent="0.2">
      <c r="P45724" s="75"/>
      <c r="Q45724" s="75"/>
      <c r="W45724" s="75"/>
      <c r="AD45724" s="77"/>
    </row>
    <row r="45725" spans="16:30" ht="4.5" customHeight="1" x14ac:dyDescent="0.2">
      <c r="P45725" s="75"/>
      <c r="Q45725" s="75"/>
      <c r="W45725" s="75"/>
      <c r="AD45725" s="77"/>
    </row>
    <row r="45726" spans="16:30" ht="4.5" customHeight="1" x14ac:dyDescent="0.2">
      <c r="P45726" s="75"/>
      <c r="Q45726" s="75"/>
      <c r="W45726" s="75"/>
      <c r="AD45726" s="77"/>
    </row>
    <row r="45727" spans="16:30" ht="4.5" customHeight="1" x14ac:dyDescent="0.2">
      <c r="P45727" s="75"/>
      <c r="Q45727" s="75"/>
      <c r="W45727" s="75"/>
      <c r="AD45727" s="77"/>
    </row>
    <row r="45728" spans="16:30" ht="4.5" customHeight="1" x14ac:dyDescent="0.2">
      <c r="P45728" s="75"/>
      <c r="Q45728" s="75"/>
      <c r="W45728" s="75"/>
      <c r="AD45728" s="77"/>
    </row>
    <row r="45729" spans="16:30" ht="4.5" customHeight="1" x14ac:dyDescent="0.2">
      <c r="P45729" s="75"/>
      <c r="Q45729" s="75"/>
      <c r="W45729" s="75"/>
      <c r="AD45729" s="77"/>
    </row>
    <row r="45730" spans="16:30" ht="4.5" customHeight="1" x14ac:dyDescent="0.2">
      <c r="P45730" s="75"/>
      <c r="Q45730" s="75"/>
      <c r="W45730" s="75"/>
      <c r="AD45730" s="77"/>
    </row>
    <row r="45731" spans="16:30" ht="4.5" customHeight="1" x14ac:dyDescent="0.2">
      <c r="P45731" s="75"/>
      <c r="Q45731" s="75"/>
      <c r="W45731" s="75"/>
      <c r="AD45731" s="77"/>
    </row>
    <row r="45732" spans="16:30" ht="4.5" customHeight="1" x14ac:dyDescent="0.2">
      <c r="P45732" s="75"/>
      <c r="Q45732" s="75"/>
      <c r="W45732" s="75"/>
      <c r="AD45732" s="77"/>
    </row>
    <row r="45733" spans="16:30" ht="4.5" customHeight="1" x14ac:dyDescent="0.2">
      <c r="P45733" s="75"/>
      <c r="Q45733" s="75"/>
      <c r="W45733" s="75"/>
      <c r="AD45733" s="77"/>
    </row>
    <row r="45734" spans="16:30" ht="4.5" customHeight="1" x14ac:dyDescent="0.2">
      <c r="P45734" s="75"/>
      <c r="Q45734" s="75"/>
      <c r="W45734" s="75"/>
      <c r="AD45734" s="77"/>
    </row>
    <row r="45735" spans="16:30" ht="4.5" customHeight="1" x14ac:dyDescent="0.2">
      <c r="P45735" s="75"/>
      <c r="Q45735" s="75"/>
      <c r="W45735" s="75"/>
      <c r="AD45735" s="77"/>
    </row>
    <row r="45736" spans="16:30" ht="4.5" customHeight="1" x14ac:dyDescent="0.2">
      <c r="P45736" s="75"/>
      <c r="Q45736" s="75"/>
      <c r="W45736" s="75"/>
      <c r="AD45736" s="77"/>
    </row>
    <row r="45737" spans="16:30" ht="4.5" customHeight="1" x14ac:dyDescent="0.2">
      <c r="P45737" s="75"/>
      <c r="Q45737" s="75"/>
      <c r="W45737" s="75"/>
      <c r="AD45737" s="77"/>
    </row>
    <row r="45738" spans="16:30" ht="4.5" customHeight="1" x14ac:dyDescent="0.2">
      <c r="P45738" s="75"/>
      <c r="Q45738" s="75"/>
      <c r="W45738" s="75"/>
      <c r="AD45738" s="77"/>
    </row>
    <row r="45739" spans="16:30" ht="4.5" customHeight="1" x14ac:dyDescent="0.2">
      <c r="P45739" s="75"/>
      <c r="Q45739" s="75"/>
      <c r="W45739" s="75"/>
      <c r="AD45739" s="77"/>
    </row>
    <row r="45740" spans="16:30" ht="4.5" customHeight="1" x14ac:dyDescent="0.2">
      <c r="P45740" s="75"/>
      <c r="Q45740" s="75"/>
      <c r="W45740" s="75"/>
      <c r="AD45740" s="77"/>
    </row>
    <row r="45741" spans="16:30" ht="4.5" customHeight="1" x14ac:dyDescent="0.2">
      <c r="P45741" s="75"/>
      <c r="Q45741" s="75"/>
      <c r="W45741" s="75"/>
      <c r="AD45741" s="77"/>
    </row>
    <row r="45742" spans="16:30" ht="4.5" customHeight="1" x14ac:dyDescent="0.2">
      <c r="P45742" s="75"/>
      <c r="Q45742" s="75"/>
      <c r="W45742" s="75"/>
      <c r="AD45742" s="77"/>
    </row>
    <row r="45743" spans="16:30" ht="4.5" customHeight="1" x14ac:dyDescent="0.2">
      <c r="P45743" s="75"/>
      <c r="Q45743" s="75"/>
      <c r="W45743" s="75"/>
      <c r="AD45743" s="77"/>
    </row>
    <row r="45744" spans="16:30" ht="4.5" customHeight="1" x14ac:dyDescent="0.2">
      <c r="P45744" s="75"/>
      <c r="Q45744" s="75"/>
      <c r="W45744" s="75"/>
      <c r="AD45744" s="77"/>
    </row>
    <row r="45745" spans="16:30" ht="4.5" customHeight="1" x14ac:dyDescent="0.2">
      <c r="P45745" s="75"/>
      <c r="Q45745" s="75"/>
      <c r="W45745" s="75"/>
      <c r="AD45745" s="77"/>
    </row>
    <row r="45746" spans="16:30" ht="4.5" customHeight="1" x14ac:dyDescent="0.2">
      <c r="P45746" s="75"/>
      <c r="Q45746" s="75"/>
      <c r="W45746" s="75"/>
      <c r="AD45746" s="77"/>
    </row>
    <row r="45747" spans="16:30" ht="4.5" customHeight="1" x14ac:dyDescent="0.2">
      <c r="P45747" s="75"/>
      <c r="Q45747" s="75"/>
      <c r="W45747" s="75"/>
      <c r="AD45747" s="77"/>
    </row>
    <row r="45748" spans="16:30" ht="4.5" customHeight="1" x14ac:dyDescent="0.2">
      <c r="P45748" s="75"/>
      <c r="Q45748" s="75"/>
      <c r="W45748" s="75"/>
      <c r="AD45748" s="77"/>
    </row>
    <row r="45749" spans="16:30" ht="4.5" customHeight="1" x14ac:dyDescent="0.2">
      <c r="P45749" s="75"/>
      <c r="Q45749" s="75"/>
      <c r="W45749" s="75"/>
      <c r="AD45749" s="77"/>
    </row>
    <row r="45750" spans="16:30" ht="4.5" customHeight="1" x14ac:dyDescent="0.2">
      <c r="P45750" s="75"/>
      <c r="Q45750" s="75"/>
      <c r="W45750" s="75"/>
      <c r="AD45750" s="77"/>
    </row>
    <row r="45751" spans="16:30" ht="4.5" customHeight="1" x14ac:dyDescent="0.2">
      <c r="P45751" s="75"/>
      <c r="Q45751" s="75"/>
      <c r="W45751" s="75"/>
      <c r="AD45751" s="77"/>
    </row>
    <row r="45752" spans="16:30" ht="4.5" customHeight="1" x14ac:dyDescent="0.2">
      <c r="P45752" s="75"/>
      <c r="Q45752" s="75"/>
      <c r="W45752" s="75"/>
      <c r="AD45752" s="77"/>
    </row>
    <row r="45753" spans="16:30" ht="4.5" customHeight="1" x14ac:dyDescent="0.2">
      <c r="P45753" s="75"/>
      <c r="Q45753" s="75"/>
      <c r="W45753" s="75"/>
      <c r="AD45753" s="77"/>
    </row>
    <row r="45754" spans="16:30" ht="4.5" customHeight="1" x14ac:dyDescent="0.2">
      <c r="P45754" s="75"/>
      <c r="Q45754" s="75"/>
      <c r="W45754" s="75"/>
      <c r="AD45754" s="77"/>
    </row>
    <row r="45755" spans="16:30" ht="4.5" customHeight="1" x14ac:dyDescent="0.2">
      <c r="P45755" s="75"/>
      <c r="Q45755" s="75"/>
      <c r="W45755" s="75"/>
      <c r="AD45755" s="77"/>
    </row>
    <row r="45756" spans="16:30" ht="4.5" customHeight="1" x14ac:dyDescent="0.2">
      <c r="P45756" s="75"/>
      <c r="Q45756" s="75"/>
      <c r="W45756" s="75"/>
      <c r="AD45756" s="77"/>
    </row>
    <row r="45757" spans="16:30" ht="4.5" customHeight="1" x14ac:dyDescent="0.2">
      <c r="P45757" s="75"/>
      <c r="Q45757" s="75"/>
      <c r="W45757" s="75"/>
      <c r="AD45757" s="77"/>
    </row>
    <row r="45758" spans="16:30" ht="4.5" customHeight="1" x14ac:dyDescent="0.2">
      <c r="P45758" s="75"/>
      <c r="Q45758" s="75"/>
      <c r="W45758" s="75"/>
      <c r="AD45758" s="77"/>
    </row>
    <row r="45759" spans="16:30" ht="4.5" customHeight="1" x14ac:dyDescent="0.2">
      <c r="P45759" s="75"/>
      <c r="Q45759" s="75"/>
      <c r="W45759" s="75"/>
      <c r="AD45759" s="77"/>
    </row>
    <row r="45760" spans="16:30" ht="4.5" customHeight="1" x14ac:dyDescent="0.2">
      <c r="P45760" s="75"/>
      <c r="Q45760" s="75"/>
      <c r="W45760" s="75"/>
      <c r="AD45760" s="77"/>
    </row>
    <row r="45761" spans="16:30" ht="4.5" customHeight="1" x14ac:dyDescent="0.2">
      <c r="P45761" s="75"/>
      <c r="Q45761" s="75"/>
      <c r="W45761" s="75"/>
      <c r="AD45761" s="77"/>
    </row>
    <row r="45762" spans="16:30" ht="4.5" customHeight="1" x14ac:dyDescent="0.2">
      <c r="P45762" s="75"/>
      <c r="Q45762" s="75"/>
      <c r="W45762" s="75"/>
      <c r="AD45762" s="77"/>
    </row>
    <row r="45763" spans="16:30" ht="4.5" customHeight="1" x14ac:dyDescent="0.2">
      <c r="P45763" s="75"/>
      <c r="Q45763" s="75"/>
      <c r="W45763" s="75"/>
      <c r="AD45763" s="77"/>
    </row>
    <row r="45764" spans="16:30" ht="4.5" customHeight="1" x14ac:dyDescent="0.2">
      <c r="P45764" s="75"/>
      <c r="Q45764" s="75"/>
      <c r="W45764" s="75"/>
      <c r="AD45764" s="77"/>
    </row>
    <row r="45765" spans="16:30" ht="4.5" customHeight="1" x14ac:dyDescent="0.2">
      <c r="P45765" s="75"/>
      <c r="Q45765" s="75"/>
      <c r="W45765" s="75"/>
      <c r="AD45765" s="77"/>
    </row>
    <row r="45766" spans="16:30" ht="4.5" customHeight="1" x14ac:dyDescent="0.2">
      <c r="P45766" s="75"/>
      <c r="Q45766" s="75"/>
      <c r="W45766" s="75"/>
      <c r="AD45766" s="77"/>
    </row>
    <row r="45767" spans="16:30" ht="4.5" customHeight="1" x14ac:dyDescent="0.2">
      <c r="P45767" s="75"/>
      <c r="Q45767" s="75"/>
      <c r="W45767" s="75"/>
      <c r="AD45767" s="77"/>
    </row>
    <row r="45768" spans="16:30" ht="4.5" customHeight="1" x14ac:dyDescent="0.2">
      <c r="P45768" s="75"/>
      <c r="Q45768" s="75"/>
      <c r="W45768" s="75"/>
      <c r="AD45768" s="77"/>
    </row>
    <row r="45769" spans="16:30" ht="4.5" customHeight="1" x14ac:dyDescent="0.2">
      <c r="P45769" s="75"/>
      <c r="Q45769" s="75"/>
      <c r="W45769" s="75"/>
      <c r="AD45769" s="77"/>
    </row>
    <row r="45770" spans="16:30" ht="4.5" customHeight="1" x14ac:dyDescent="0.2">
      <c r="P45770" s="75"/>
      <c r="Q45770" s="75"/>
      <c r="W45770" s="75"/>
      <c r="AD45770" s="77"/>
    </row>
    <row r="45771" spans="16:30" ht="4.5" customHeight="1" x14ac:dyDescent="0.2">
      <c r="P45771" s="75"/>
      <c r="Q45771" s="75"/>
      <c r="W45771" s="75"/>
      <c r="AD45771" s="77"/>
    </row>
    <row r="45772" spans="16:30" ht="4.5" customHeight="1" x14ac:dyDescent="0.2">
      <c r="P45772" s="75"/>
      <c r="Q45772" s="75"/>
      <c r="W45772" s="75"/>
      <c r="AD45772" s="77"/>
    </row>
    <row r="45773" spans="16:30" ht="4.5" customHeight="1" x14ac:dyDescent="0.2">
      <c r="P45773" s="75"/>
      <c r="Q45773" s="75"/>
      <c r="W45773" s="75"/>
      <c r="AD45773" s="77"/>
    </row>
    <row r="45774" spans="16:30" ht="4.5" customHeight="1" x14ac:dyDescent="0.2">
      <c r="P45774" s="75"/>
      <c r="Q45774" s="75"/>
      <c r="W45774" s="75"/>
      <c r="AD45774" s="77"/>
    </row>
    <row r="45775" spans="16:30" ht="4.5" customHeight="1" x14ac:dyDescent="0.2">
      <c r="P45775" s="75"/>
      <c r="Q45775" s="75"/>
      <c r="W45775" s="75"/>
      <c r="AD45775" s="77"/>
    </row>
    <row r="45776" spans="16:30" ht="4.5" customHeight="1" x14ac:dyDescent="0.2">
      <c r="P45776" s="75"/>
      <c r="Q45776" s="75"/>
      <c r="W45776" s="75"/>
      <c r="AD45776" s="77"/>
    </row>
    <row r="45777" spans="16:30" ht="4.5" customHeight="1" x14ac:dyDescent="0.2">
      <c r="P45777" s="75"/>
      <c r="Q45777" s="75"/>
      <c r="W45777" s="75"/>
      <c r="AD45777" s="77"/>
    </row>
    <row r="45778" spans="16:30" ht="4.5" customHeight="1" x14ac:dyDescent="0.2">
      <c r="P45778" s="75"/>
      <c r="Q45778" s="75"/>
      <c r="W45778" s="75"/>
      <c r="AD45778" s="77"/>
    </row>
    <row r="45779" spans="16:30" ht="4.5" customHeight="1" x14ac:dyDescent="0.2">
      <c r="P45779" s="75"/>
      <c r="Q45779" s="75"/>
      <c r="W45779" s="75"/>
      <c r="AD45779" s="77"/>
    </row>
    <row r="45780" spans="16:30" ht="4.5" customHeight="1" x14ac:dyDescent="0.2">
      <c r="P45780" s="75"/>
      <c r="Q45780" s="75"/>
      <c r="W45780" s="75"/>
      <c r="AD45780" s="77"/>
    </row>
    <row r="45781" spans="16:30" ht="4.5" customHeight="1" x14ac:dyDescent="0.2">
      <c r="P45781" s="75"/>
      <c r="Q45781" s="75"/>
      <c r="W45781" s="75"/>
      <c r="AD45781" s="77"/>
    </row>
    <row r="45782" spans="16:30" ht="4.5" customHeight="1" x14ac:dyDescent="0.2">
      <c r="P45782" s="75"/>
      <c r="Q45782" s="75"/>
      <c r="W45782" s="75"/>
      <c r="AD45782" s="77"/>
    </row>
    <row r="45783" spans="16:30" ht="4.5" customHeight="1" x14ac:dyDescent="0.2">
      <c r="P45783" s="75"/>
      <c r="Q45783" s="75"/>
      <c r="W45783" s="75"/>
      <c r="AD45783" s="77"/>
    </row>
    <row r="45784" spans="16:30" ht="4.5" customHeight="1" x14ac:dyDescent="0.2">
      <c r="P45784" s="75"/>
      <c r="Q45784" s="75"/>
      <c r="W45784" s="75"/>
      <c r="AD45784" s="77"/>
    </row>
    <row r="45785" spans="16:30" ht="4.5" customHeight="1" x14ac:dyDescent="0.2">
      <c r="P45785" s="75"/>
      <c r="Q45785" s="75"/>
      <c r="W45785" s="75"/>
      <c r="AD45785" s="77"/>
    </row>
    <row r="45786" spans="16:30" ht="4.5" customHeight="1" x14ac:dyDescent="0.2">
      <c r="P45786" s="75"/>
      <c r="Q45786" s="75"/>
      <c r="W45786" s="75"/>
      <c r="AD45786" s="77"/>
    </row>
    <row r="45787" spans="16:30" ht="4.5" customHeight="1" x14ac:dyDescent="0.2">
      <c r="P45787" s="75"/>
      <c r="Q45787" s="75"/>
      <c r="W45787" s="75"/>
      <c r="AD45787" s="77"/>
    </row>
    <row r="45788" spans="16:30" ht="4.5" customHeight="1" x14ac:dyDescent="0.2">
      <c r="P45788" s="75"/>
      <c r="Q45788" s="75"/>
      <c r="W45788" s="75"/>
      <c r="AD45788" s="77"/>
    </row>
    <row r="45789" spans="16:30" ht="4.5" customHeight="1" x14ac:dyDescent="0.2">
      <c r="P45789" s="75"/>
      <c r="Q45789" s="75"/>
      <c r="W45789" s="75"/>
      <c r="AD45789" s="77"/>
    </row>
    <row r="45790" spans="16:30" ht="4.5" customHeight="1" x14ac:dyDescent="0.2">
      <c r="P45790" s="75"/>
      <c r="Q45790" s="75"/>
      <c r="W45790" s="75"/>
      <c r="AD45790" s="77"/>
    </row>
    <row r="45791" spans="16:30" ht="4.5" customHeight="1" x14ac:dyDescent="0.2">
      <c r="P45791" s="75"/>
      <c r="Q45791" s="75"/>
      <c r="W45791" s="75"/>
      <c r="AD45791" s="77"/>
    </row>
    <row r="45792" spans="16:30" ht="4.5" customHeight="1" x14ac:dyDescent="0.2">
      <c r="P45792" s="75"/>
      <c r="Q45792" s="75"/>
      <c r="W45792" s="75"/>
      <c r="AD45792" s="77"/>
    </row>
    <row r="45793" spans="16:30" ht="4.5" customHeight="1" x14ac:dyDescent="0.2">
      <c r="P45793" s="75"/>
      <c r="Q45793" s="75"/>
      <c r="W45793" s="75"/>
      <c r="AD45793" s="77"/>
    </row>
    <row r="45794" spans="16:30" ht="4.5" customHeight="1" x14ac:dyDescent="0.2">
      <c r="P45794" s="75"/>
      <c r="Q45794" s="75"/>
      <c r="W45794" s="75"/>
      <c r="AD45794" s="77"/>
    </row>
    <row r="45795" spans="16:30" ht="4.5" customHeight="1" x14ac:dyDescent="0.2">
      <c r="P45795" s="75"/>
      <c r="Q45795" s="75"/>
      <c r="W45795" s="75"/>
      <c r="AD45795" s="77"/>
    </row>
    <row r="45796" spans="16:30" ht="4.5" customHeight="1" x14ac:dyDescent="0.2">
      <c r="P45796" s="75"/>
      <c r="Q45796" s="75"/>
      <c r="W45796" s="75"/>
      <c r="AD45796" s="77"/>
    </row>
    <row r="45797" spans="16:30" ht="4.5" customHeight="1" x14ac:dyDescent="0.2">
      <c r="P45797" s="75"/>
      <c r="Q45797" s="75"/>
      <c r="W45797" s="75"/>
      <c r="AD45797" s="77"/>
    </row>
    <row r="45798" spans="16:30" ht="4.5" customHeight="1" x14ac:dyDescent="0.2">
      <c r="P45798" s="75"/>
      <c r="Q45798" s="75"/>
      <c r="W45798" s="75"/>
      <c r="AD45798" s="77"/>
    </row>
    <row r="45799" spans="16:30" ht="4.5" customHeight="1" x14ac:dyDescent="0.2">
      <c r="P45799" s="75"/>
      <c r="Q45799" s="75"/>
      <c r="W45799" s="75"/>
      <c r="AD45799" s="77"/>
    </row>
    <row r="45800" spans="16:30" ht="4.5" customHeight="1" x14ac:dyDescent="0.2">
      <c r="P45800" s="75"/>
      <c r="Q45800" s="75"/>
      <c r="W45800" s="75"/>
      <c r="AD45800" s="77"/>
    </row>
    <row r="45801" spans="16:30" ht="4.5" customHeight="1" x14ac:dyDescent="0.2">
      <c r="P45801" s="75"/>
      <c r="Q45801" s="75"/>
      <c r="W45801" s="75"/>
      <c r="AD45801" s="77"/>
    </row>
    <row r="45802" spans="16:30" ht="4.5" customHeight="1" x14ac:dyDescent="0.2">
      <c r="P45802" s="75"/>
      <c r="Q45802" s="75"/>
      <c r="W45802" s="75"/>
      <c r="AD45802" s="77"/>
    </row>
    <row r="45803" spans="16:30" ht="4.5" customHeight="1" x14ac:dyDescent="0.2">
      <c r="P45803" s="75"/>
      <c r="Q45803" s="75"/>
      <c r="W45803" s="75"/>
      <c r="AD45803" s="77"/>
    </row>
    <row r="45804" spans="16:30" ht="4.5" customHeight="1" x14ac:dyDescent="0.2">
      <c r="P45804" s="75"/>
      <c r="Q45804" s="75"/>
      <c r="W45804" s="75"/>
      <c r="AD45804" s="77"/>
    </row>
    <row r="45805" spans="16:30" ht="4.5" customHeight="1" x14ac:dyDescent="0.2">
      <c r="P45805" s="75"/>
      <c r="Q45805" s="75"/>
      <c r="W45805" s="75"/>
      <c r="AD45805" s="77"/>
    </row>
    <row r="45806" spans="16:30" ht="4.5" customHeight="1" x14ac:dyDescent="0.2">
      <c r="P45806" s="75"/>
      <c r="Q45806" s="75"/>
      <c r="W45806" s="75"/>
      <c r="AD45806" s="77"/>
    </row>
    <row r="45807" spans="16:30" ht="4.5" customHeight="1" x14ac:dyDescent="0.2">
      <c r="P45807" s="75"/>
      <c r="Q45807" s="75"/>
      <c r="W45807" s="75"/>
      <c r="AD45807" s="77"/>
    </row>
    <row r="45808" spans="16:30" ht="4.5" customHeight="1" x14ac:dyDescent="0.2">
      <c r="P45808" s="75"/>
      <c r="Q45808" s="75"/>
      <c r="W45808" s="75"/>
      <c r="AD45808" s="77"/>
    </row>
    <row r="45809" spans="16:30" ht="4.5" customHeight="1" x14ac:dyDescent="0.2">
      <c r="P45809" s="75"/>
      <c r="Q45809" s="75"/>
      <c r="W45809" s="75"/>
      <c r="AD45809" s="77"/>
    </row>
    <row r="45810" spans="16:30" ht="4.5" customHeight="1" x14ac:dyDescent="0.2">
      <c r="P45810" s="75"/>
      <c r="Q45810" s="75"/>
      <c r="W45810" s="75"/>
      <c r="AD45810" s="77"/>
    </row>
    <row r="45811" spans="16:30" ht="4.5" customHeight="1" x14ac:dyDescent="0.2">
      <c r="P45811" s="75"/>
      <c r="Q45811" s="75"/>
      <c r="W45811" s="75"/>
      <c r="AD45811" s="77"/>
    </row>
    <row r="45812" spans="16:30" ht="4.5" customHeight="1" x14ac:dyDescent="0.2">
      <c r="P45812" s="75"/>
      <c r="Q45812" s="75"/>
      <c r="W45812" s="75"/>
      <c r="AD45812" s="77"/>
    </row>
    <row r="45813" spans="16:30" ht="4.5" customHeight="1" x14ac:dyDescent="0.2">
      <c r="P45813" s="75"/>
      <c r="Q45813" s="75"/>
      <c r="W45813" s="75"/>
      <c r="AD45813" s="77"/>
    </row>
    <row r="45814" spans="16:30" ht="4.5" customHeight="1" x14ac:dyDescent="0.2">
      <c r="P45814" s="75"/>
      <c r="Q45814" s="75"/>
      <c r="W45814" s="75"/>
      <c r="AD45814" s="77"/>
    </row>
    <row r="45815" spans="16:30" ht="4.5" customHeight="1" x14ac:dyDescent="0.2">
      <c r="P45815" s="75"/>
      <c r="Q45815" s="75"/>
      <c r="W45815" s="75"/>
      <c r="AD45815" s="77"/>
    </row>
    <row r="45816" spans="16:30" ht="4.5" customHeight="1" x14ac:dyDescent="0.2">
      <c r="P45816" s="75"/>
      <c r="Q45816" s="75"/>
      <c r="W45816" s="75"/>
      <c r="AD45816" s="77"/>
    </row>
    <row r="45817" spans="16:30" ht="4.5" customHeight="1" x14ac:dyDescent="0.2">
      <c r="P45817" s="75"/>
      <c r="Q45817" s="75"/>
      <c r="W45817" s="75"/>
      <c r="AD45817" s="77"/>
    </row>
    <row r="45818" spans="16:30" ht="4.5" customHeight="1" x14ac:dyDescent="0.2">
      <c r="P45818" s="75"/>
      <c r="Q45818" s="75"/>
      <c r="W45818" s="75"/>
      <c r="AD45818" s="77"/>
    </row>
    <row r="45819" spans="16:30" ht="4.5" customHeight="1" x14ac:dyDescent="0.2">
      <c r="P45819" s="75"/>
      <c r="Q45819" s="75"/>
      <c r="W45819" s="75"/>
      <c r="AD45819" s="77"/>
    </row>
    <row r="45820" spans="16:30" ht="4.5" customHeight="1" x14ac:dyDescent="0.2">
      <c r="P45820" s="75"/>
      <c r="Q45820" s="75"/>
      <c r="W45820" s="75"/>
      <c r="AD45820" s="77"/>
    </row>
    <row r="45821" spans="16:30" ht="4.5" customHeight="1" x14ac:dyDescent="0.2">
      <c r="P45821" s="75"/>
      <c r="Q45821" s="75"/>
      <c r="W45821" s="75"/>
      <c r="AD45821" s="77"/>
    </row>
    <row r="45822" spans="16:30" ht="4.5" customHeight="1" x14ac:dyDescent="0.2">
      <c r="P45822" s="75"/>
      <c r="Q45822" s="75"/>
      <c r="W45822" s="75"/>
      <c r="AD45822" s="77"/>
    </row>
    <row r="45823" spans="16:30" ht="4.5" customHeight="1" x14ac:dyDescent="0.2">
      <c r="P45823" s="75"/>
      <c r="Q45823" s="75"/>
      <c r="W45823" s="75"/>
      <c r="AD45823" s="77"/>
    </row>
    <row r="45824" spans="16:30" ht="4.5" customHeight="1" x14ac:dyDescent="0.2">
      <c r="P45824" s="75"/>
      <c r="Q45824" s="75"/>
      <c r="W45824" s="75"/>
      <c r="AD45824" s="77"/>
    </row>
    <row r="45825" spans="16:30" ht="4.5" customHeight="1" x14ac:dyDescent="0.2">
      <c r="P45825" s="75"/>
      <c r="Q45825" s="75"/>
      <c r="W45825" s="75"/>
      <c r="AD45825" s="77"/>
    </row>
    <row r="45826" spans="16:30" ht="4.5" customHeight="1" x14ac:dyDescent="0.2">
      <c r="P45826" s="75"/>
      <c r="Q45826" s="75"/>
      <c r="W45826" s="75"/>
      <c r="AD45826" s="77"/>
    </row>
    <row r="45827" spans="16:30" ht="4.5" customHeight="1" x14ac:dyDescent="0.2">
      <c r="P45827" s="75"/>
      <c r="Q45827" s="75"/>
      <c r="W45827" s="75"/>
      <c r="AD45827" s="77"/>
    </row>
    <row r="45828" spans="16:30" ht="4.5" customHeight="1" x14ac:dyDescent="0.2">
      <c r="P45828" s="75"/>
      <c r="Q45828" s="75"/>
      <c r="W45828" s="75"/>
      <c r="AD45828" s="77"/>
    </row>
    <row r="45829" spans="16:30" ht="4.5" customHeight="1" x14ac:dyDescent="0.2">
      <c r="P45829" s="75"/>
      <c r="Q45829" s="75"/>
      <c r="W45829" s="75"/>
      <c r="AD45829" s="77"/>
    </row>
    <row r="45830" spans="16:30" ht="4.5" customHeight="1" x14ac:dyDescent="0.2">
      <c r="P45830" s="75"/>
      <c r="Q45830" s="75"/>
      <c r="W45830" s="75"/>
      <c r="AD45830" s="77"/>
    </row>
    <row r="45831" spans="16:30" ht="4.5" customHeight="1" x14ac:dyDescent="0.2">
      <c r="P45831" s="75"/>
      <c r="Q45831" s="75"/>
      <c r="W45831" s="75"/>
      <c r="AD45831" s="77"/>
    </row>
    <row r="45832" spans="16:30" ht="4.5" customHeight="1" x14ac:dyDescent="0.2">
      <c r="P45832" s="75"/>
      <c r="Q45832" s="75"/>
      <c r="W45832" s="75"/>
      <c r="AD45832" s="77"/>
    </row>
    <row r="45833" spans="16:30" ht="4.5" customHeight="1" x14ac:dyDescent="0.2">
      <c r="P45833" s="75"/>
      <c r="Q45833" s="75"/>
      <c r="W45833" s="75"/>
      <c r="AD45833" s="77"/>
    </row>
    <row r="45834" spans="16:30" ht="4.5" customHeight="1" x14ac:dyDescent="0.2">
      <c r="P45834" s="75"/>
      <c r="Q45834" s="75"/>
      <c r="W45834" s="75"/>
      <c r="AD45834" s="77"/>
    </row>
    <row r="45835" spans="16:30" ht="4.5" customHeight="1" x14ac:dyDescent="0.2">
      <c r="P45835" s="75"/>
      <c r="Q45835" s="75"/>
      <c r="W45835" s="75"/>
      <c r="AD45835" s="77"/>
    </row>
    <row r="45836" spans="16:30" ht="4.5" customHeight="1" x14ac:dyDescent="0.2">
      <c r="P45836" s="75"/>
      <c r="Q45836" s="75"/>
      <c r="W45836" s="75"/>
      <c r="AD45836" s="77"/>
    </row>
    <row r="45837" spans="16:30" ht="4.5" customHeight="1" x14ac:dyDescent="0.2">
      <c r="P45837" s="75"/>
      <c r="Q45837" s="75"/>
      <c r="W45837" s="75"/>
      <c r="AD45837" s="77"/>
    </row>
    <row r="45838" spans="16:30" ht="4.5" customHeight="1" x14ac:dyDescent="0.2">
      <c r="P45838" s="75"/>
      <c r="Q45838" s="75"/>
      <c r="W45838" s="75"/>
      <c r="AD45838" s="77"/>
    </row>
    <row r="45839" spans="16:30" ht="4.5" customHeight="1" x14ac:dyDescent="0.2">
      <c r="P45839" s="75"/>
      <c r="Q45839" s="75"/>
      <c r="W45839" s="75"/>
      <c r="AD45839" s="77"/>
    </row>
    <row r="45840" spans="16:30" ht="4.5" customHeight="1" x14ac:dyDescent="0.2">
      <c r="P45840" s="75"/>
      <c r="Q45840" s="75"/>
      <c r="W45840" s="75"/>
      <c r="AD45840" s="77"/>
    </row>
    <row r="45841" spans="16:30" ht="4.5" customHeight="1" x14ac:dyDescent="0.2">
      <c r="P45841" s="75"/>
      <c r="Q45841" s="75"/>
      <c r="W45841" s="75"/>
      <c r="AD45841" s="77"/>
    </row>
    <row r="45842" spans="16:30" ht="4.5" customHeight="1" x14ac:dyDescent="0.2">
      <c r="P45842" s="75"/>
      <c r="Q45842" s="75"/>
      <c r="W45842" s="75"/>
      <c r="AD45842" s="77"/>
    </row>
    <row r="45843" spans="16:30" ht="4.5" customHeight="1" x14ac:dyDescent="0.2">
      <c r="P45843" s="75"/>
      <c r="Q45843" s="75"/>
      <c r="W45843" s="75"/>
      <c r="AD45843" s="77"/>
    </row>
    <row r="45844" spans="16:30" ht="4.5" customHeight="1" x14ac:dyDescent="0.2">
      <c r="P45844" s="75"/>
      <c r="Q45844" s="75"/>
      <c r="W45844" s="75"/>
      <c r="AD45844" s="77"/>
    </row>
    <row r="45845" spans="16:30" ht="4.5" customHeight="1" x14ac:dyDescent="0.2">
      <c r="P45845" s="75"/>
      <c r="Q45845" s="75"/>
      <c r="W45845" s="75"/>
      <c r="AD45845" s="77"/>
    </row>
    <row r="45846" spans="16:30" ht="4.5" customHeight="1" x14ac:dyDescent="0.2">
      <c r="P45846" s="75"/>
      <c r="Q45846" s="75"/>
      <c r="W45846" s="75"/>
      <c r="AD45846" s="77"/>
    </row>
    <row r="45847" spans="16:30" ht="4.5" customHeight="1" x14ac:dyDescent="0.2">
      <c r="P45847" s="75"/>
      <c r="Q45847" s="75"/>
      <c r="W45847" s="75"/>
      <c r="AD45847" s="77"/>
    </row>
    <row r="45848" spans="16:30" ht="4.5" customHeight="1" x14ac:dyDescent="0.2">
      <c r="P45848" s="75"/>
      <c r="Q45848" s="75"/>
      <c r="W45848" s="75"/>
      <c r="AD45848" s="77"/>
    </row>
    <row r="45849" spans="16:30" ht="4.5" customHeight="1" x14ac:dyDescent="0.2">
      <c r="P45849" s="75"/>
      <c r="Q45849" s="75"/>
      <c r="W45849" s="75"/>
      <c r="AD45849" s="77"/>
    </row>
    <row r="45850" spans="16:30" ht="4.5" customHeight="1" x14ac:dyDescent="0.2">
      <c r="P45850" s="75"/>
      <c r="Q45850" s="75"/>
      <c r="W45850" s="75"/>
      <c r="AD45850" s="77"/>
    </row>
    <row r="45851" spans="16:30" ht="4.5" customHeight="1" x14ac:dyDescent="0.2">
      <c r="P45851" s="75"/>
      <c r="Q45851" s="75"/>
      <c r="W45851" s="75"/>
      <c r="AD45851" s="77"/>
    </row>
    <row r="45852" spans="16:30" ht="4.5" customHeight="1" x14ac:dyDescent="0.2">
      <c r="P45852" s="75"/>
      <c r="Q45852" s="75"/>
      <c r="W45852" s="75"/>
      <c r="AD45852" s="77"/>
    </row>
    <row r="45853" spans="16:30" ht="4.5" customHeight="1" x14ac:dyDescent="0.2">
      <c r="P45853" s="75"/>
      <c r="Q45853" s="75"/>
      <c r="W45853" s="75"/>
      <c r="AD45853" s="77"/>
    </row>
    <row r="45854" spans="16:30" ht="4.5" customHeight="1" x14ac:dyDescent="0.2">
      <c r="P45854" s="75"/>
      <c r="Q45854" s="75"/>
      <c r="W45854" s="75"/>
      <c r="AD45854" s="77"/>
    </row>
    <row r="45855" spans="16:30" ht="4.5" customHeight="1" x14ac:dyDescent="0.2">
      <c r="P45855" s="75"/>
      <c r="Q45855" s="75"/>
      <c r="W45855" s="75"/>
      <c r="AD45855" s="77"/>
    </row>
    <row r="45856" spans="16:30" ht="4.5" customHeight="1" x14ac:dyDescent="0.2">
      <c r="P45856" s="75"/>
      <c r="Q45856" s="75"/>
      <c r="W45856" s="75"/>
      <c r="AD45856" s="77"/>
    </row>
    <row r="45857" spans="16:30" ht="4.5" customHeight="1" x14ac:dyDescent="0.2">
      <c r="P45857" s="75"/>
      <c r="Q45857" s="75"/>
      <c r="W45857" s="75"/>
      <c r="AD45857" s="77"/>
    </row>
    <row r="45858" spans="16:30" ht="4.5" customHeight="1" x14ac:dyDescent="0.2">
      <c r="P45858" s="75"/>
      <c r="Q45858" s="75"/>
      <c r="W45858" s="75"/>
      <c r="AD45858" s="77"/>
    </row>
    <row r="45859" spans="16:30" ht="4.5" customHeight="1" x14ac:dyDescent="0.2">
      <c r="P45859" s="75"/>
      <c r="Q45859" s="75"/>
      <c r="W45859" s="75"/>
      <c r="AD45859" s="77"/>
    </row>
    <row r="45860" spans="16:30" ht="4.5" customHeight="1" x14ac:dyDescent="0.2">
      <c r="P45860" s="75"/>
      <c r="Q45860" s="75"/>
      <c r="W45860" s="75"/>
      <c r="AD45860" s="77"/>
    </row>
    <row r="45861" spans="16:30" ht="4.5" customHeight="1" x14ac:dyDescent="0.2">
      <c r="P45861" s="75"/>
      <c r="Q45861" s="75"/>
      <c r="W45861" s="75"/>
      <c r="AD45861" s="77"/>
    </row>
    <row r="45862" spans="16:30" ht="4.5" customHeight="1" x14ac:dyDescent="0.2">
      <c r="P45862" s="75"/>
      <c r="Q45862" s="75"/>
      <c r="W45862" s="75"/>
      <c r="AD45862" s="77"/>
    </row>
    <row r="45863" spans="16:30" ht="4.5" customHeight="1" x14ac:dyDescent="0.2">
      <c r="P45863" s="75"/>
      <c r="Q45863" s="75"/>
      <c r="W45863" s="75"/>
      <c r="AD45863" s="77"/>
    </row>
    <row r="45864" spans="16:30" ht="4.5" customHeight="1" x14ac:dyDescent="0.2">
      <c r="P45864" s="75"/>
      <c r="Q45864" s="75"/>
      <c r="W45864" s="75"/>
      <c r="AD45864" s="77"/>
    </row>
    <row r="45865" spans="16:30" ht="4.5" customHeight="1" x14ac:dyDescent="0.2">
      <c r="P45865" s="75"/>
      <c r="Q45865" s="75"/>
      <c r="W45865" s="75"/>
      <c r="AD45865" s="77"/>
    </row>
    <row r="45866" spans="16:30" ht="4.5" customHeight="1" x14ac:dyDescent="0.2">
      <c r="P45866" s="75"/>
      <c r="Q45866" s="75"/>
      <c r="W45866" s="75"/>
      <c r="AD45866" s="77"/>
    </row>
    <row r="45867" spans="16:30" ht="4.5" customHeight="1" x14ac:dyDescent="0.2">
      <c r="P45867" s="75"/>
      <c r="Q45867" s="75"/>
      <c r="W45867" s="75"/>
      <c r="AD45867" s="77"/>
    </row>
    <row r="45868" spans="16:30" ht="4.5" customHeight="1" x14ac:dyDescent="0.2">
      <c r="P45868" s="75"/>
      <c r="Q45868" s="75"/>
      <c r="W45868" s="75"/>
      <c r="AD45868" s="77"/>
    </row>
    <row r="45869" spans="16:30" ht="4.5" customHeight="1" x14ac:dyDescent="0.2">
      <c r="P45869" s="75"/>
      <c r="Q45869" s="75"/>
      <c r="W45869" s="75"/>
      <c r="AD45869" s="77"/>
    </row>
    <row r="45870" spans="16:30" ht="4.5" customHeight="1" x14ac:dyDescent="0.2">
      <c r="P45870" s="75"/>
      <c r="Q45870" s="75"/>
      <c r="W45870" s="75"/>
      <c r="AD45870" s="77"/>
    </row>
    <row r="45871" spans="16:30" ht="4.5" customHeight="1" x14ac:dyDescent="0.2">
      <c r="P45871" s="75"/>
      <c r="Q45871" s="75"/>
      <c r="W45871" s="75"/>
      <c r="AD45871" s="77"/>
    </row>
    <row r="45872" spans="16:30" ht="4.5" customHeight="1" x14ac:dyDescent="0.2">
      <c r="P45872" s="75"/>
      <c r="Q45872" s="75"/>
      <c r="W45872" s="75"/>
      <c r="AD45872" s="77"/>
    </row>
    <row r="45873" spans="16:30" ht="4.5" customHeight="1" x14ac:dyDescent="0.2">
      <c r="P45873" s="75"/>
      <c r="Q45873" s="75"/>
      <c r="W45873" s="75"/>
      <c r="AD45873" s="77"/>
    </row>
    <row r="45874" spans="16:30" ht="4.5" customHeight="1" x14ac:dyDescent="0.2">
      <c r="P45874" s="75"/>
      <c r="Q45874" s="75"/>
      <c r="W45874" s="75"/>
      <c r="AD45874" s="77"/>
    </row>
    <row r="45875" spans="16:30" ht="4.5" customHeight="1" x14ac:dyDescent="0.2">
      <c r="P45875" s="75"/>
      <c r="Q45875" s="75"/>
      <c r="W45875" s="75"/>
      <c r="AD45875" s="77"/>
    </row>
    <row r="45876" spans="16:30" ht="4.5" customHeight="1" x14ac:dyDescent="0.2">
      <c r="P45876" s="75"/>
      <c r="Q45876" s="75"/>
      <c r="W45876" s="75"/>
      <c r="AD45876" s="77"/>
    </row>
    <row r="45877" spans="16:30" ht="4.5" customHeight="1" x14ac:dyDescent="0.2">
      <c r="P45877" s="75"/>
      <c r="Q45877" s="75"/>
      <c r="W45877" s="75"/>
      <c r="AD45877" s="77"/>
    </row>
    <row r="45878" spans="16:30" ht="4.5" customHeight="1" x14ac:dyDescent="0.2">
      <c r="P45878" s="75"/>
      <c r="Q45878" s="75"/>
      <c r="W45878" s="75"/>
      <c r="AD45878" s="77"/>
    </row>
    <row r="45879" spans="16:30" ht="4.5" customHeight="1" x14ac:dyDescent="0.2">
      <c r="P45879" s="75"/>
      <c r="Q45879" s="75"/>
      <c r="W45879" s="75"/>
      <c r="AD45879" s="77"/>
    </row>
    <row r="45880" spans="16:30" ht="4.5" customHeight="1" x14ac:dyDescent="0.2">
      <c r="P45880" s="75"/>
      <c r="Q45880" s="75"/>
      <c r="W45880" s="75"/>
      <c r="AD45880" s="77"/>
    </row>
    <row r="45881" spans="16:30" ht="4.5" customHeight="1" x14ac:dyDescent="0.2">
      <c r="P45881" s="75"/>
      <c r="Q45881" s="75"/>
      <c r="W45881" s="75"/>
      <c r="AD45881" s="77"/>
    </row>
    <row r="45882" spans="16:30" ht="4.5" customHeight="1" x14ac:dyDescent="0.2">
      <c r="P45882" s="75"/>
      <c r="Q45882" s="75"/>
      <c r="W45882" s="75"/>
      <c r="AD45882" s="77"/>
    </row>
    <row r="45883" spans="16:30" ht="4.5" customHeight="1" x14ac:dyDescent="0.2">
      <c r="P45883" s="75"/>
      <c r="Q45883" s="75"/>
      <c r="W45883" s="75"/>
      <c r="AD45883" s="77"/>
    </row>
    <row r="45884" spans="16:30" ht="4.5" customHeight="1" x14ac:dyDescent="0.2">
      <c r="P45884" s="75"/>
      <c r="Q45884" s="75"/>
      <c r="W45884" s="75"/>
      <c r="AD45884" s="77"/>
    </row>
    <row r="45885" spans="16:30" ht="4.5" customHeight="1" x14ac:dyDescent="0.2">
      <c r="P45885" s="75"/>
      <c r="Q45885" s="75"/>
      <c r="W45885" s="75"/>
      <c r="AD45885" s="77"/>
    </row>
    <row r="45886" spans="16:30" ht="4.5" customHeight="1" x14ac:dyDescent="0.2">
      <c r="P45886" s="75"/>
      <c r="Q45886" s="75"/>
      <c r="W45886" s="75"/>
      <c r="AD45886" s="77"/>
    </row>
    <row r="45887" spans="16:30" ht="4.5" customHeight="1" x14ac:dyDescent="0.2">
      <c r="P45887" s="75"/>
      <c r="Q45887" s="75"/>
      <c r="W45887" s="75"/>
      <c r="AD45887" s="77"/>
    </row>
    <row r="45888" spans="16:30" ht="4.5" customHeight="1" x14ac:dyDescent="0.2">
      <c r="P45888" s="75"/>
      <c r="Q45888" s="75"/>
      <c r="W45888" s="75"/>
      <c r="AD45888" s="77"/>
    </row>
    <row r="45889" spans="16:30" ht="4.5" customHeight="1" x14ac:dyDescent="0.2">
      <c r="P45889" s="75"/>
      <c r="Q45889" s="75"/>
      <c r="W45889" s="75"/>
      <c r="AD45889" s="77"/>
    </row>
    <row r="45890" spans="16:30" ht="4.5" customHeight="1" x14ac:dyDescent="0.2">
      <c r="P45890" s="75"/>
      <c r="Q45890" s="75"/>
      <c r="W45890" s="75"/>
      <c r="AD45890" s="77"/>
    </row>
    <row r="45891" spans="16:30" ht="4.5" customHeight="1" x14ac:dyDescent="0.2">
      <c r="P45891" s="75"/>
      <c r="Q45891" s="75"/>
      <c r="W45891" s="75"/>
      <c r="AD45891" s="77"/>
    </row>
    <row r="45892" spans="16:30" ht="4.5" customHeight="1" x14ac:dyDescent="0.2">
      <c r="P45892" s="75"/>
      <c r="Q45892" s="75"/>
      <c r="W45892" s="75"/>
      <c r="AD45892" s="77"/>
    </row>
    <row r="45893" spans="16:30" ht="4.5" customHeight="1" x14ac:dyDescent="0.2">
      <c r="P45893" s="75"/>
      <c r="Q45893" s="75"/>
      <c r="W45893" s="75"/>
      <c r="AD45893" s="77"/>
    </row>
    <row r="45894" spans="16:30" ht="4.5" customHeight="1" x14ac:dyDescent="0.2">
      <c r="P45894" s="75"/>
      <c r="Q45894" s="75"/>
      <c r="W45894" s="75"/>
      <c r="AD45894" s="77"/>
    </row>
    <row r="45895" spans="16:30" ht="4.5" customHeight="1" x14ac:dyDescent="0.2">
      <c r="P45895" s="75"/>
      <c r="Q45895" s="75"/>
      <c r="W45895" s="75"/>
      <c r="AD45895" s="77"/>
    </row>
    <row r="45896" spans="16:30" ht="4.5" customHeight="1" x14ac:dyDescent="0.2">
      <c r="P45896" s="75"/>
      <c r="Q45896" s="75"/>
      <c r="W45896" s="75"/>
      <c r="AD45896" s="77"/>
    </row>
    <row r="45897" spans="16:30" ht="4.5" customHeight="1" x14ac:dyDescent="0.2">
      <c r="P45897" s="75"/>
      <c r="Q45897" s="75"/>
      <c r="W45897" s="75"/>
      <c r="AD45897" s="77"/>
    </row>
    <row r="45898" spans="16:30" ht="4.5" customHeight="1" x14ac:dyDescent="0.2">
      <c r="P45898" s="75"/>
      <c r="Q45898" s="75"/>
      <c r="W45898" s="75"/>
      <c r="AD45898" s="77"/>
    </row>
    <row r="45899" spans="16:30" ht="4.5" customHeight="1" x14ac:dyDescent="0.2">
      <c r="P45899" s="75"/>
      <c r="Q45899" s="75"/>
      <c r="W45899" s="75"/>
      <c r="AD45899" s="77"/>
    </row>
    <row r="45900" spans="16:30" ht="4.5" customHeight="1" x14ac:dyDescent="0.2">
      <c r="P45900" s="75"/>
      <c r="Q45900" s="75"/>
      <c r="W45900" s="75"/>
      <c r="AD45900" s="77"/>
    </row>
    <row r="45901" spans="16:30" ht="4.5" customHeight="1" x14ac:dyDescent="0.2">
      <c r="P45901" s="75"/>
      <c r="Q45901" s="75"/>
      <c r="W45901" s="75"/>
      <c r="AD45901" s="77"/>
    </row>
    <row r="45902" spans="16:30" ht="4.5" customHeight="1" x14ac:dyDescent="0.2">
      <c r="P45902" s="75"/>
      <c r="Q45902" s="75"/>
      <c r="W45902" s="75"/>
      <c r="AD45902" s="77"/>
    </row>
    <row r="45903" spans="16:30" ht="4.5" customHeight="1" x14ac:dyDescent="0.2">
      <c r="P45903" s="75"/>
      <c r="Q45903" s="75"/>
      <c r="W45903" s="75"/>
      <c r="AD45903" s="77"/>
    </row>
    <row r="45904" spans="16:30" ht="4.5" customHeight="1" x14ac:dyDescent="0.2">
      <c r="P45904" s="75"/>
      <c r="Q45904" s="75"/>
      <c r="W45904" s="75"/>
      <c r="AD45904" s="77"/>
    </row>
    <row r="45905" spans="16:30" ht="4.5" customHeight="1" x14ac:dyDescent="0.2">
      <c r="P45905" s="75"/>
      <c r="Q45905" s="75"/>
      <c r="W45905" s="75"/>
      <c r="AD45905" s="77"/>
    </row>
    <row r="45906" spans="16:30" ht="4.5" customHeight="1" x14ac:dyDescent="0.2">
      <c r="P45906" s="75"/>
      <c r="Q45906" s="75"/>
      <c r="W45906" s="75"/>
      <c r="AD45906" s="77"/>
    </row>
    <row r="45907" spans="16:30" ht="4.5" customHeight="1" x14ac:dyDescent="0.2">
      <c r="P45907" s="75"/>
      <c r="Q45907" s="75"/>
      <c r="W45907" s="75"/>
      <c r="AD45907" s="77"/>
    </row>
    <row r="45908" spans="16:30" ht="4.5" customHeight="1" x14ac:dyDescent="0.2">
      <c r="P45908" s="75"/>
      <c r="Q45908" s="75"/>
      <c r="W45908" s="75"/>
      <c r="AD45908" s="77"/>
    </row>
    <row r="45909" spans="16:30" ht="4.5" customHeight="1" x14ac:dyDescent="0.2">
      <c r="P45909" s="75"/>
      <c r="Q45909" s="75"/>
      <c r="W45909" s="75"/>
      <c r="AD45909" s="77"/>
    </row>
    <row r="45910" spans="16:30" ht="4.5" customHeight="1" x14ac:dyDescent="0.2">
      <c r="P45910" s="75"/>
      <c r="Q45910" s="75"/>
      <c r="W45910" s="75"/>
      <c r="AD45910" s="77"/>
    </row>
    <row r="45911" spans="16:30" ht="4.5" customHeight="1" x14ac:dyDescent="0.2">
      <c r="P45911" s="75"/>
      <c r="Q45911" s="75"/>
      <c r="W45911" s="75"/>
      <c r="AD45911" s="77"/>
    </row>
    <row r="45912" spans="16:30" ht="4.5" customHeight="1" x14ac:dyDescent="0.2">
      <c r="P45912" s="75"/>
      <c r="Q45912" s="75"/>
      <c r="W45912" s="75"/>
      <c r="AD45912" s="77"/>
    </row>
    <row r="45913" spans="16:30" ht="4.5" customHeight="1" x14ac:dyDescent="0.2">
      <c r="P45913" s="75"/>
      <c r="Q45913" s="75"/>
      <c r="W45913" s="75"/>
      <c r="AD45913" s="77"/>
    </row>
    <row r="45914" spans="16:30" ht="4.5" customHeight="1" x14ac:dyDescent="0.2">
      <c r="P45914" s="75"/>
      <c r="Q45914" s="75"/>
      <c r="W45914" s="75"/>
      <c r="AD45914" s="77"/>
    </row>
    <row r="45915" spans="16:30" ht="4.5" customHeight="1" x14ac:dyDescent="0.2">
      <c r="P45915" s="75"/>
      <c r="Q45915" s="75"/>
      <c r="W45915" s="75"/>
      <c r="AD45915" s="77"/>
    </row>
    <row r="45916" spans="16:30" ht="4.5" customHeight="1" x14ac:dyDescent="0.2">
      <c r="P45916" s="75"/>
      <c r="Q45916" s="75"/>
      <c r="W45916" s="75"/>
      <c r="AD45916" s="77"/>
    </row>
    <row r="45917" spans="16:30" ht="4.5" customHeight="1" x14ac:dyDescent="0.2">
      <c r="P45917" s="75"/>
      <c r="Q45917" s="75"/>
      <c r="W45917" s="75"/>
      <c r="AD45917" s="77"/>
    </row>
    <row r="45918" spans="16:30" ht="4.5" customHeight="1" x14ac:dyDescent="0.2">
      <c r="P45918" s="75"/>
      <c r="Q45918" s="75"/>
      <c r="W45918" s="75"/>
      <c r="AD45918" s="77"/>
    </row>
    <row r="45919" spans="16:30" ht="4.5" customHeight="1" x14ac:dyDescent="0.2">
      <c r="P45919" s="75"/>
      <c r="Q45919" s="75"/>
      <c r="W45919" s="75"/>
      <c r="AD45919" s="77"/>
    </row>
    <row r="45920" spans="16:30" ht="4.5" customHeight="1" x14ac:dyDescent="0.2">
      <c r="P45920" s="75"/>
      <c r="Q45920" s="75"/>
      <c r="W45920" s="75"/>
      <c r="AD45920" s="77"/>
    </row>
    <row r="45921" spans="16:30" ht="4.5" customHeight="1" x14ac:dyDescent="0.2">
      <c r="P45921" s="75"/>
      <c r="Q45921" s="75"/>
      <c r="W45921" s="75"/>
      <c r="AD45921" s="77"/>
    </row>
    <row r="45922" spans="16:30" ht="4.5" customHeight="1" x14ac:dyDescent="0.2">
      <c r="P45922" s="75"/>
      <c r="Q45922" s="75"/>
      <c r="W45922" s="75"/>
      <c r="AD45922" s="77"/>
    </row>
    <row r="45923" spans="16:30" ht="4.5" customHeight="1" x14ac:dyDescent="0.2">
      <c r="P45923" s="75"/>
      <c r="Q45923" s="75"/>
      <c r="W45923" s="75"/>
      <c r="AD45923" s="77"/>
    </row>
    <row r="45924" spans="16:30" ht="4.5" customHeight="1" x14ac:dyDescent="0.2">
      <c r="P45924" s="75"/>
      <c r="Q45924" s="75"/>
      <c r="W45924" s="75"/>
      <c r="AD45924" s="77"/>
    </row>
    <row r="45925" spans="16:30" ht="4.5" customHeight="1" x14ac:dyDescent="0.2">
      <c r="P45925" s="75"/>
      <c r="Q45925" s="75"/>
      <c r="W45925" s="75"/>
      <c r="AD45925" s="77"/>
    </row>
    <row r="45926" spans="16:30" ht="4.5" customHeight="1" x14ac:dyDescent="0.2">
      <c r="P45926" s="75"/>
      <c r="Q45926" s="75"/>
      <c r="W45926" s="75"/>
      <c r="AD45926" s="77"/>
    </row>
    <row r="45927" spans="16:30" ht="4.5" customHeight="1" x14ac:dyDescent="0.2">
      <c r="P45927" s="75"/>
      <c r="Q45927" s="75"/>
      <c r="W45927" s="75"/>
      <c r="AD45927" s="77"/>
    </row>
    <row r="45928" spans="16:30" ht="4.5" customHeight="1" x14ac:dyDescent="0.2">
      <c r="P45928" s="75"/>
      <c r="Q45928" s="75"/>
      <c r="W45928" s="75"/>
      <c r="AD45928" s="77"/>
    </row>
    <row r="45929" spans="16:30" ht="4.5" customHeight="1" x14ac:dyDescent="0.2">
      <c r="P45929" s="75"/>
      <c r="Q45929" s="75"/>
      <c r="W45929" s="75"/>
      <c r="AD45929" s="77"/>
    </row>
    <row r="45930" spans="16:30" ht="4.5" customHeight="1" x14ac:dyDescent="0.2">
      <c r="P45930" s="75"/>
      <c r="Q45930" s="75"/>
      <c r="W45930" s="75"/>
      <c r="AD45930" s="77"/>
    </row>
    <row r="45931" spans="16:30" ht="4.5" customHeight="1" x14ac:dyDescent="0.2">
      <c r="P45931" s="75"/>
      <c r="Q45931" s="75"/>
      <c r="W45931" s="75"/>
      <c r="AD45931" s="77"/>
    </row>
    <row r="45932" spans="16:30" ht="4.5" customHeight="1" x14ac:dyDescent="0.2">
      <c r="P45932" s="75"/>
      <c r="Q45932" s="75"/>
      <c r="W45932" s="75"/>
      <c r="AD45932" s="77"/>
    </row>
    <row r="45933" spans="16:30" ht="4.5" customHeight="1" x14ac:dyDescent="0.2">
      <c r="P45933" s="75"/>
      <c r="Q45933" s="75"/>
      <c r="W45933" s="75"/>
      <c r="AD45933" s="77"/>
    </row>
    <row r="45934" spans="16:30" ht="4.5" customHeight="1" x14ac:dyDescent="0.2">
      <c r="P45934" s="75"/>
      <c r="Q45934" s="75"/>
      <c r="W45934" s="75"/>
      <c r="AD45934" s="77"/>
    </row>
    <row r="45935" spans="16:30" ht="4.5" customHeight="1" x14ac:dyDescent="0.2">
      <c r="P45935" s="75"/>
      <c r="Q45935" s="75"/>
      <c r="W45935" s="75"/>
      <c r="AD45935" s="77"/>
    </row>
    <row r="45936" spans="16:30" ht="4.5" customHeight="1" x14ac:dyDescent="0.2">
      <c r="P45936" s="75"/>
      <c r="Q45936" s="75"/>
      <c r="W45936" s="75"/>
      <c r="AD45936" s="77"/>
    </row>
    <row r="45937" spans="16:30" ht="4.5" customHeight="1" x14ac:dyDescent="0.2">
      <c r="P45937" s="75"/>
      <c r="Q45937" s="75"/>
      <c r="W45937" s="75"/>
      <c r="AD45937" s="77"/>
    </row>
    <row r="45938" spans="16:30" ht="4.5" customHeight="1" x14ac:dyDescent="0.2">
      <c r="P45938" s="75"/>
      <c r="Q45938" s="75"/>
      <c r="W45938" s="75"/>
      <c r="AD45938" s="77"/>
    </row>
    <row r="45939" spans="16:30" ht="4.5" customHeight="1" x14ac:dyDescent="0.2">
      <c r="P45939" s="75"/>
      <c r="Q45939" s="75"/>
      <c r="W45939" s="75"/>
      <c r="AD45939" s="77"/>
    </row>
    <row r="45940" spans="16:30" ht="4.5" customHeight="1" x14ac:dyDescent="0.2">
      <c r="P45940" s="75"/>
      <c r="Q45940" s="75"/>
      <c r="W45940" s="75"/>
      <c r="AD45940" s="77"/>
    </row>
    <row r="45941" spans="16:30" ht="4.5" customHeight="1" x14ac:dyDescent="0.2">
      <c r="P45941" s="75"/>
      <c r="Q45941" s="75"/>
      <c r="W45941" s="75"/>
      <c r="AD45941" s="77"/>
    </row>
    <row r="45942" spans="16:30" ht="4.5" customHeight="1" x14ac:dyDescent="0.2">
      <c r="P45942" s="75"/>
      <c r="Q45942" s="75"/>
      <c r="W45942" s="75"/>
      <c r="AD45942" s="77"/>
    </row>
    <row r="45943" spans="16:30" ht="4.5" customHeight="1" x14ac:dyDescent="0.2">
      <c r="P45943" s="75"/>
      <c r="Q45943" s="75"/>
      <c r="W45943" s="75"/>
      <c r="AD45943" s="77"/>
    </row>
    <row r="45944" spans="16:30" ht="4.5" customHeight="1" x14ac:dyDescent="0.2">
      <c r="P45944" s="75"/>
      <c r="Q45944" s="75"/>
      <c r="W45944" s="75"/>
      <c r="AD45944" s="77"/>
    </row>
    <row r="45945" spans="16:30" ht="4.5" customHeight="1" x14ac:dyDescent="0.2">
      <c r="P45945" s="75"/>
      <c r="Q45945" s="75"/>
      <c r="W45945" s="75"/>
      <c r="AD45945" s="77"/>
    </row>
    <row r="45946" spans="16:30" ht="4.5" customHeight="1" x14ac:dyDescent="0.2">
      <c r="P45946" s="75"/>
      <c r="Q45946" s="75"/>
      <c r="W45946" s="75"/>
      <c r="AD45946" s="77"/>
    </row>
    <row r="45947" spans="16:30" ht="4.5" customHeight="1" x14ac:dyDescent="0.2">
      <c r="P45947" s="75"/>
      <c r="Q45947" s="75"/>
      <c r="W45947" s="75"/>
      <c r="AD45947" s="77"/>
    </row>
    <row r="45948" spans="16:30" ht="4.5" customHeight="1" x14ac:dyDescent="0.2">
      <c r="P45948" s="75"/>
      <c r="Q45948" s="75"/>
      <c r="W45948" s="75"/>
      <c r="AD45948" s="77"/>
    </row>
    <row r="45949" spans="16:30" ht="4.5" customHeight="1" x14ac:dyDescent="0.2">
      <c r="P45949" s="75"/>
      <c r="Q45949" s="75"/>
      <c r="W45949" s="75"/>
      <c r="AD45949" s="77"/>
    </row>
    <row r="45950" spans="16:30" ht="4.5" customHeight="1" x14ac:dyDescent="0.2">
      <c r="P45950" s="75"/>
      <c r="Q45950" s="75"/>
      <c r="W45950" s="75"/>
      <c r="AD45950" s="77"/>
    </row>
    <row r="45951" spans="16:30" ht="4.5" customHeight="1" x14ac:dyDescent="0.2">
      <c r="P45951" s="75"/>
      <c r="Q45951" s="75"/>
      <c r="W45951" s="75"/>
      <c r="AD45951" s="77"/>
    </row>
    <row r="45952" spans="16:30" ht="4.5" customHeight="1" x14ac:dyDescent="0.2">
      <c r="P45952" s="75"/>
      <c r="Q45952" s="75"/>
      <c r="W45952" s="75"/>
      <c r="AD45952" s="77"/>
    </row>
    <row r="45953" spans="16:30" ht="4.5" customHeight="1" x14ac:dyDescent="0.2">
      <c r="P45953" s="75"/>
      <c r="Q45953" s="75"/>
      <c r="W45953" s="75"/>
      <c r="AD45953" s="77"/>
    </row>
    <row r="45954" spans="16:30" ht="4.5" customHeight="1" x14ac:dyDescent="0.2">
      <c r="P45954" s="75"/>
      <c r="Q45954" s="75"/>
      <c r="W45954" s="75"/>
      <c r="AD45954" s="77"/>
    </row>
    <row r="45955" spans="16:30" ht="4.5" customHeight="1" x14ac:dyDescent="0.2">
      <c r="P45955" s="75"/>
      <c r="Q45955" s="75"/>
      <c r="W45955" s="75"/>
      <c r="AD45955" s="77"/>
    </row>
    <row r="45956" spans="16:30" ht="4.5" customHeight="1" x14ac:dyDescent="0.2">
      <c r="P45956" s="75"/>
      <c r="Q45956" s="75"/>
      <c r="W45956" s="75"/>
      <c r="AD45956" s="77"/>
    </row>
    <row r="45957" spans="16:30" ht="4.5" customHeight="1" x14ac:dyDescent="0.2">
      <c r="P45957" s="75"/>
      <c r="Q45957" s="75"/>
      <c r="W45957" s="75"/>
      <c r="AD45957" s="77"/>
    </row>
    <row r="45958" spans="16:30" ht="4.5" customHeight="1" x14ac:dyDescent="0.2">
      <c r="P45958" s="75"/>
      <c r="Q45958" s="75"/>
      <c r="W45958" s="75"/>
      <c r="AD45958" s="77"/>
    </row>
    <row r="45959" spans="16:30" ht="4.5" customHeight="1" x14ac:dyDescent="0.2">
      <c r="P45959" s="75"/>
      <c r="Q45959" s="75"/>
      <c r="W45959" s="75"/>
      <c r="AD45959" s="77"/>
    </row>
    <row r="45960" spans="16:30" ht="4.5" customHeight="1" x14ac:dyDescent="0.2">
      <c r="P45960" s="75"/>
      <c r="Q45960" s="75"/>
      <c r="W45960" s="75"/>
      <c r="AD45960" s="77"/>
    </row>
    <row r="45961" spans="16:30" ht="4.5" customHeight="1" x14ac:dyDescent="0.2">
      <c r="P45961" s="75"/>
      <c r="Q45961" s="75"/>
      <c r="W45961" s="75"/>
      <c r="AD45961" s="77"/>
    </row>
    <row r="45962" spans="16:30" ht="4.5" customHeight="1" x14ac:dyDescent="0.2">
      <c r="P45962" s="75"/>
      <c r="Q45962" s="75"/>
      <c r="W45962" s="75"/>
      <c r="AD45962" s="77"/>
    </row>
    <row r="45963" spans="16:30" ht="4.5" customHeight="1" x14ac:dyDescent="0.2">
      <c r="P45963" s="75"/>
      <c r="Q45963" s="75"/>
      <c r="W45963" s="75"/>
      <c r="AD45963" s="77"/>
    </row>
    <row r="45964" spans="16:30" ht="4.5" customHeight="1" x14ac:dyDescent="0.2">
      <c r="P45964" s="75"/>
      <c r="Q45964" s="75"/>
      <c r="W45964" s="75"/>
      <c r="AD45964" s="77"/>
    </row>
    <row r="45965" spans="16:30" ht="4.5" customHeight="1" x14ac:dyDescent="0.2">
      <c r="P45965" s="75"/>
      <c r="Q45965" s="75"/>
      <c r="W45965" s="75"/>
      <c r="AD45965" s="77"/>
    </row>
    <row r="45966" spans="16:30" ht="4.5" customHeight="1" x14ac:dyDescent="0.2">
      <c r="P45966" s="75"/>
      <c r="Q45966" s="75"/>
      <c r="W45966" s="75"/>
      <c r="AD45966" s="77"/>
    </row>
    <row r="45967" spans="16:30" ht="4.5" customHeight="1" x14ac:dyDescent="0.2">
      <c r="P45967" s="75"/>
      <c r="Q45967" s="75"/>
      <c r="W45967" s="75"/>
      <c r="AD45967" s="77"/>
    </row>
    <row r="45968" spans="16:30" ht="4.5" customHeight="1" x14ac:dyDescent="0.2">
      <c r="P45968" s="75"/>
      <c r="Q45968" s="75"/>
      <c r="W45968" s="75"/>
      <c r="AD45968" s="77"/>
    </row>
    <row r="45969" spans="16:30" ht="4.5" customHeight="1" x14ac:dyDescent="0.2">
      <c r="P45969" s="75"/>
      <c r="Q45969" s="75"/>
      <c r="W45969" s="75"/>
      <c r="AD45969" s="77"/>
    </row>
    <row r="45970" spans="16:30" ht="4.5" customHeight="1" x14ac:dyDescent="0.2">
      <c r="P45970" s="75"/>
      <c r="Q45970" s="75"/>
      <c r="W45970" s="75"/>
      <c r="AD45970" s="77"/>
    </row>
    <row r="45971" spans="16:30" ht="4.5" customHeight="1" x14ac:dyDescent="0.2">
      <c r="P45971" s="75"/>
      <c r="Q45971" s="75"/>
      <c r="W45971" s="75"/>
      <c r="AD45971" s="77"/>
    </row>
    <row r="45972" spans="16:30" ht="4.5" customHeight="1" x14ac:dyDescent="0.2">
      <c r="P45972" s="75"/>
      <c r="Q45972" s="75"/>
      <c r="W45972" s="75"/>
      <c r="AD45972" s="77"/>
    </row>
    <row r="45973" spans="16:30" ht="4.5" customHeight="1" x14ac:dyDescent="0.2">
      <c r="P45973" s="75"/>
      <c r="Q45973" s="75"/>
      <c r="W45973" s="75"/>
      <c r="AD45973" s="77"/>
    </row>
    <row r="45974" spans="16:30" ht="4.5" customHeight="1" x14ac:dyDescent="0.2">
      <c r="P45974" s="75"/>
      <c r="Q45974" s="75"/>
      <c r="W45974" s="75"/>
      <c r="AD45974" s="77"/>
    </row>
    <row r="45975" spans="16:30" ht="4.5" customHeight="1" x14ac:dyDescent="0.2">
      <c r="P45975" s="75"/>
      <c r="Q45975" s="75"/>
      <c r="W45975" s="75"/>
      <c r="AD45975" s="77"/>
    </row>
    <row r="45976" spans="16:30" ht="4.5" customHeight="1" x14ac:dyDescent="0.2">
      <c r="P45976" s="75"/>
      <c r="Q45976" s="75"/>
      <c r="W45976" s="75"/>
      <c r="AD45976" s="77"/>
    </row>
    <row r="45977" spans="16:30" ht="4.5" customHeight="1" x14ac:dyDescent="0.2">
      <c r="P45977" s="75"/>
      <c r="Q45977" s="75"/>
      <c r="W45977" s="75"/>
      <c r="AD45977" s="77"/>
    </row>
    <row r="45978" spans="16:30" ht="4.5" customHeight="1" x14ac:dyDescent="0.2">
      <c r="P45978" s="75"/>
      <c r="Q45978" s="75"/>
      <c r="W45978" s="75"/>
      <c r="AD45978" s="77"/>
    </row>
    <row r="45979" spans="16:30" ht="4.5" customHeight="1" x14ac:dyDescent="0.2">
      <c r="P45979" s="75"/>
      <c r="Q45979" s="75"/>
      <c r="W45979" s="75"/>
      <c r="AD45979" s="77"/>
    </row>
    <row r="45980" spans="16:30" ht="4.5" customHeight="1" x14ac:dyDescent="0.2">
      <c r="P45980" s="75"/>
      <c r="Q45980" s="75"/>
      <c r="W45980" s="75"/>
      <c r="AD45980" s="77"/>
    </row>
    <row r="45981" spans="16:30" ht="4.5" customHeight="1" x14ac:dyDescent="0.2">
      <c r="P45981" s="75"/>
      <c r="Q45981" s="75"/>
      <c r="W45981" s="75"/>
      <c r="AD45981" s="77"/>
    </row>
    <row r="45982" spans="16:30" ht="4.5" customHeight="1" x14ac:dyDescent="0.2">
      <c r="P45982" s="75"/>
      <c r="Q45982" s="75"/>
      <c r="W45982" s="75"/>
      <c r="AD45982" s="77"/>
    </row>
    <row r="45983" spans="16:30" ht="4.5" customHeight="1" x14ac:dyDescent="0.2">
      <c r="P45983" s="75"/>
      <c r="Q45983" s="75"/>
      <c r="W45983" s="75"/>
      <c r="AD45983" s="77"/>
    </row>
    <row r="45984" spans="16:30" ht="4.5" customHeight="1" x14ac:dyDescent="0.2">
      <c r="P45984" s="75"/>
      <c r="Q45984" s="75"/>
      <c r="W45984" s="75"/>
      <c r="AD45984" s="77"/>
    </row>
    <row r="45985" spans="16:30" ht="4.5" customHeight="1" x14ac:dyDescent="0.2">
      <c r="P45985" s="75"/>
      <c r="Q45985" s="75"/>
      <c r="W45985" s="75"/>
      <c r="AD45985" s="77"/>
    </row>
    <row r="45986" spans="16:30" ht="4.5" customHeight="1" x14ac:dyDescent="0.2">
      <c r="P45986" s="75"/>
      <c r="Q45986" s="75"/>
      <c r="W45986" s="75"/>
      <c r="AD45986" s="77"/>
    </row>
    <row r="45987" spans="16:30" ht="4.5" customHeight="1" x14ac:dyDescent="0.2">
      <c r="P45987" s="75"/>
      <c r="Q45987" s="75"/>
      <c r="W45987" s="75"/>
      <c r="AD45987" s="77"/>
    </row>
    <row r="45988" spans="16:30" ht="4.5" customHeight="1" x14ac:dyDescent="0.2">
      <c r="P45988" s="75"/>
      <c r="Q45988" s="75"/>
      <c r="W45988" s="75"/>
      <c r="AD45988" s="77"/>
    </row>
    <row r="45989" spans="16:30" ht="4.5" customHeight="1" x14ac:dyDescent="0.2">
      <c r="P45989" s="75"/>
      <c r="Q45989" s="75"/>
      <c r="W45989" s="75"/>
      <c r="AD45989" s="77"/>
    </row>
    <row r="45990" spans="16:30" ht="4.5" customHeight="1" x14ac:dyDescent="0.2">
      <c r="P45990" s="75"/>
      <c r="Q45990" s="75"/>
      <c r="W45990" s="75"/>
      <c r="AD45990" s="77"/>
    </row>
    <row r="45991" spans="16:30" ht="4.5" customHeight="1" x14ac:dyDescent="0.2">
      <c r="P45991" s="75"/>
      <c r="Q45991" s="75"/>
      <c r="W45991" s="75"/>
      <c r="AD45991" s="77"/>
    </row>
    <row r="45992" spans="16:30" ht="4.5" customHeight="1" x14ac:dyDescent="0.2">
      <c r="P45992" s="75"/>
      <c r="Q45992" s="75"/>
      <c r="W45992" s="75"/>
      <c r="AD45992" s="77"/>
    </row>
    <row r="45993" spans="16:30" ht="4.5" customHeight="1" x14ac:dyDescent="0.2">
      <c r="P45993" s="75"/>
      <c r="Q45993" s="75"/>
      <c r="W45993" s="75"/>
      <c r="AD45993" s="77"/>
    </row>
    <row r="45994" spans="16:30" ht="4.5" customHeight="1" x14ac:dyDescent="0.2">
      <c r="P45994" s="75"/>
      <c r="Q45994" s="75"/>
      <c r="W45994" s="75"/>
      <c r="AD45994" s="77"/>
    </row>
    <row r="45995" spans="16:30" ht="4.5" customHeight="1" x14ac:dyDescent="0.2">
      <c r="P45995" s="75"/>
      <c r="Q45995" s="75"/>
      <c r="W45995" s="75"/>
      <c r="AD45995" s="77"/>
    </row>
    <row r="45996" spans="16:30" ht="4.5" customHeight="1" x14ac:dyDescent="0.2">
      <c r="P45996" s="75"/>
      <c r="Q45996" s="75"/>
      <c r="W45996" s="75"/>
      <c r="AD45996" s="77"/>
    </row>
    <row r="45997" spans="16:30" ht="4.5" customHeight="1" x14ac:dyDescent="0.2">
      <c r="P45997" s="75"/>
      <c r="Q45997" s="75"/>
      <c r="W45997" s="75"/>
      <c r="AD45997" s="77"/>
    </row>
    <row r="45998" spans="16:30" ht="4.5" customHeight="1" x14ac:dyDescent="0.2">
      <c r="P45998" s="75"/>
      <c r="Q45998" s="75"/>
      <c r="W45998" s="75"/>
      <c r="AD45998" s="77"/>
    </row>
    <row r="45999" spans="16:30" ht="4.5" customHeight="1" x14ac:dyDescent="0.2">
      <c r="P45999" s="75"/>
      <c r="Q45999" s="75"/>
      <c r="W45999" s="75"/>
      <c r="AD45999" s="77"/>
    </row>
    <row r="46000" spans="16:30" ht="4.5" customHeight="1" x14ac:dyDescent="0.2">
      <c r="P46000" s="75"/>
      <c r="Q46000" s="75"/>
      <c r="W46000" s="75"/>
      <c r="AD46000" s="77"/>
    </row>
    <row r="46001" spans="16:30" ht="4.5" customHeight="1" x14ac:dyDescent="0.2">
      <c r="P46001" s="75"/>
      <c r="Q46001" s="75"/>
      <c r="W46001" s="75"/>
      <c r="AD46001" s="77"/>
    </row>
    <row r="46002" spans="16:30" ht="4.5" customHeight="1" x14ac:dyDescent="0.2">
      <c r="P46002" s="75"/>
      <c r="Q46002" s="75"/>
      <c r="W46002" s="75"/>
      <c r="AD46002" s="77"/>
    </row>
    <row r="46003" spans="16:30" ht="4.5" customHeight="1" x14ac:dyDescent="0.2">
      <c r="P46003" s="75"/>
      <c r="Q46003" s="75"/>
      <c r="W46003" s="75"/>
      <c r="AD46003" s="77"/>
    </row>
    <row r="46004" spans="16:30" ht="4.5" customHeight="1" x14ac:dyDescent="0.2">
      <c r="P46004" s="75"/>
      <c r="Q46004" s="75"/>
      <c r="W46004" s="75"/>
      <c r="AD46004" s="77"/>
    </row>
    <row r="46005" spans="16:30" ht="4.5" customHeight="1" x14ac:dyDescent="0.2">
      <c r="P46005" s="75"/>
      <c r="Q46005" s="75"/>
      <c r="W46005" s="75"/>
      <c r="AD46005" s="77"/>
    </row>
    <row r="46006" spans="16:30" ht="4.5" customHeight="1" x14ac:dyDescent="0.2">
      <c r="P46006" s="75"/>
      <c r="Q46006" s="75"/>
      <c r="W46006" s="75"/>
      <c r="AD46006" s="77"/>
    </row>
    <row r="46007" spans="16:30" ht="4.5" customHeight="1" x14ac:dyDescent="0.2">
      <c r="P46007" s="75"/>
      <c r="Q46007" s="75"/>
      <c r="W46007" s="75"/>
      <c r="AD46007" s="77"/>
    </row>
    <row r="46008" spans="16:30" ht="4.5" customHeight="1" x14ac:dyDescent="0.2">
      <c r="P46008" s="75"/>
      <c r="Q46008" s="75"/>
      <c r="W46008" s="75"/>
      <c r="AD46008" s="77"/>
    </row>
    <row r="46009" spans="16:30" ht="4.5" customHeight="1" x14ac:dyDescent="0.2">
      <c r="P46009" s="75"/>
      <c r="Q46009" s="75"/>
      <c r="W46009" s="75"/>
      <c r="AD46009" s="77"/>
    </row>
    <row r="46010" spans="16:30" ht="4.5" customHeight="1" x14ac:dyDescent="0.2">
      <c r="P46010" s="75"/>
      <c r="Q46010" s="75"/>
      <c r="W46010" s="75"/>
      <c r="AD46010" s="77"/>
    </row>
    <row r="46011" spans="16:30" ht="4.5" customHeight="1" x14ac:dyDescent="0.2">
      <c r="P46011" s="75"/>
      <c r="Q46011" s="75"/>
      <c r="W46011" s="75"/>
      <c r="AD46011" s="77"/>
    </row>
    <row r="46012" spans="16:30" ht="4.5" customHeight="1" x14ac:dyDescent="0.2">
      <c r="P46012" s="75"/>
      <c r="Q46012" s="75"/>
      <c r="W46012" s="75"/>
      <c r="AD46012" s="77"/>
    </row>
    <row r="46013" spans="16:30" ht="4.5" customHeight="1" x14ac:dyDescent="0.2">
      <c r="P46013" s="75"/>
      <c r="Q46013" s="75"/>
      <c r="W46013" s="75"/>
      <c r="AD46013" s="77"/>
    </row>
    <row r="46014" spans="16:30" ht="4.5" customHeight="1" x14ac:dyDescent="0.2">
      <c r="P46014" s="75"/>
      <c r="Q46014" s="75"/>
      <c r="W46014" s="75"/>
      <c r="AD46014" s="77"/>
    </row>
    <row r="46015" spans="16:30" ht="4.5" customHeight="1" x14ac:dyDescent="0.2">
      <c r="P46015" s="75"/>
      <c r="Q46015" s="75"/>
      <c r="W46015" s="75"/>
      <c r="AD46015" s="77"/>
    </row>
    <row r="46016" spans="16:30" ht="4.5" customHeight="1" x14ac:dyDescent="0.2">
      <c r="P46016" s="75"/>
      <c r="Q46016" s="75"/>
      <c r="W46016" s="75"/>
      <c r="AD46016" s="77"/>
    </row>
    <row r="46017" spans="16:30" ht="4.5" customHeight="1" x14ac:dyDescent="0.2">
      <c r="P46017" s="75"/>
      <c r="Q46017" s="75"/>
      <c r="W46017" s="75"/>
      <c r="AD46017" s="77"/>
    </row>
    <row r="46018" spans="16:30" ht="4.5" customHeight="1" x14ac:dyDescent="0.2">
      <c r="P46018" s="75"/>
      <c r="Q46018" s="75"/>
      <c r="W46018" s="75"/>
      <c r="AD46018" s="77"/>
    </row>
    <row r="46019" spans="16:30" ht="4.5" customHeight="1" x14ac:dyDescent="0.2">
      <c r="P46019" s="75"/>
      <c r="Q46019" s="75"/>
      <c r="W46019" s="75"/>
      <c r="AD46019" s="77"/>
    </row>
    <row r="46020" spans="16:30" ht="4.5" customHeight="1" x14ac:dyDescent="0.2">
      <c r="P46020" s="75"/>
      <c r="Q46020" s="75"/>
      <c r="W46020" s="75"/>
      <c r="AD46020" s="77"/>
    </row>
    <row r="46021" spans="16:30" ht="4.5" customHeight="1" x14ac:dyDescent="0.2">
      <c r="P46021" s="75"/>
      <c r="Q46021" s="75"/>
      <c r="W46021" s="75"/>
      <c r="AD46021" s="77"/>
    </row>
    <row r="46022" spans="16:30" ht="4.5" customHeight="1" x14ac:dyDescent="0.2">
      <c r="P46022" s="75"/>
      <c r="Q46022" s="75"/>
      <c r="W46022" s="75"/>
      <c r="AD46022" s="77"/>
    </row>
    <row r="46023" spans="16:30" ht="4.5" customHeight="1" x14ac:dyDescent="0.2">
      <c r="P46023" s="75"/>
      <c r="Q46023" s="75"/>
      <c r="W46023" s="75"/>
      <c r="AD46023" s="77"/>
    </row>
    <row r="46024" spans="16:30" ht="4.5" customHeight="1" x14ac:dyDescent="0.2">
      <c r="P46024" s="75"/>
      <c r="Q46024" s="75"/>
      <c r="W46024" s="75"/>
      <c r="AD46024" s="77"/>
    </row>
    <row r="46025" spans="16:30" ht="4.5" customHeight="1" x14ac:dyDescent="0.2">
      <c r="P46025" s="75"/>
      <c r="Q46025" s="75"/>
      <c r="W46025" s="75"/>
      <c r="AD46025" s="77"/>
    </row>
    <row r="46026" spans="16:30" ht="4.5" customHeight="1" x14ac:dyDescent="0.2">
      <c r="P46026" s="75"/>
      <c r="Q46026" s="75"/>
      <c r="W46026" s="75"/>
      <c r="AD46026" s="77"/>
    </row>
    <row r="46027" spans="16:30" ht="4.5" customHeight="1" x14ac:dyDescent="0.2">
      <c r="P46027" s="75"/>
      <c r="Q46027" s="75"/>
      <c r="W46027" s="75"/>
      <c r="AD46027" s="77"/>
    </row>
    <row r="46028" spans="16:30" ht="4.5" customHeight="1" x14ac:dyDescent="0.2">
      <c r="P46028" s="75"/>
      <c r="Q46028" s="75"/>
      <c r="W46028" s="75"/>
      <c r="AD46028" s="77"/>
    </row>
    <row r="46029" spans="16:30" ht="4.5" customHeight="1" x14ac:dyDescent="0.2">
      <c r="P46029" s="75"/>
      <c r="Q46029" s="75"/>
      <c r="W46029" s="75"/>
      <c r="AD46029" s="77"/>
    </row>
    <row r="46030" spans="16:30" ht="4.5" customHeight="1" x14ac:dyDescent="0.2">
      <c r="P46030" s="75"/>
      <c r="Q46030" s="75"/>
      <c r="W46030" s="75"/>
      <c r="AD46030" s="77"/>
    </row>
    <row r="46031" spans="16:30" ht="4.5" customHeight="1" x14ac:dyDescent="0.2">
      <c r="P46031" s="75"/>
      <c r="Q46031" s="75"/>
      <c r="W46031" s="75"/>
      <c r="AD46031" s="77"/>
    </row>
    <row r="46032" spans="16:30" ht="4.5" customHeight="1" x14ac:dyDescent="0.2">
      <c r="P46032" s="75"/>
      <c r="Q46032" s="75"/>
      <c r="W46032" s="75"/>
      <c r="AD46032" s="77"/>
    </row>
    <row r="46033" spans="16:30" ht="4.5" customHeight="1" x14ac:dyDescent="0.2">
      <c r="P46033" s="75"/>
      <c r="Q46033" s="75"/>
      <c r="W46033" s="75"/>
      <c r="AD46033" s="77"/>
    </row>
    <row r="46034" spans="16:30" ht="4.5" customHeight="1" x14ac:dyDescent="0.2">
      <c r="P46034" s="75"/>
      <c r="Q46034" s="75"/>
      <c r="W46034" s="75"/>
      <c r="AD46034" s="77"/>
    </row>
    <row r="46035" spans="16:30" ht="4.5" customHeight="1" x14ac:dyDescent="0.2">
      <c r="P46035" s="75"/>
      <c r="Q46035" s="75"/>
      <c r="W46035" s="75"/>
      <c r="AD46035" s="77"/>
    </row>
    <row r="46036" spans="16:30" ht="4.5" customHeight="1" x14ac:dyDescent="0.2">
      <c r="P46036" s="75"/>
      <c r="Q46036" s="75"/>
      <c r="W46036" s="75"/>
      <c r="AD46036" s="77"/>
    </row>
    <row r="46037" spans="16:30" ht="4.5" customHeight="1" x14ac:dyDescent="0.2">
      <c r="P46037" s="75"/>
      <c r="Q46037" s="75"/>
      <c r="W46037" s="75"/>
      <c r="AD46037" s="77"/>
    </row>
    <row r="46038" spans="16:30" ht="4.5" customHeight="1" x14ac:dyDescent="0.2">
      <c r="P46038" s="75"/>
      <c r="Q46038" s="75"/>
      <c r="W46038" s="75"/>
      <c r="AD46038" s="77"/>
    </row>
    <row r="46039" spans="16:30" ht="4.5" customHeight="1" x14ac:dyDescent="0.2">
      <c r="P46039" s="75"/>
      <c r="Q46039" s="75"/>
      <c r="W46039" s="75"/>
      <c r="AD46039" s="77"/>
    </row>
    <row r="46040" spans="16:30" ht="4.5" customHeight="1" x14ac:dyDescent="0.2">
      <c r="P46040" s="75"/>
      <c r="Q46040" s="75"/>
      <c r="W46040" s="75"/>
      <c r="AD46040" s="77"/>
    </row>
    <row r="46041" spans="16:30" ht="4.5" customHeight="1" x14ac:dyDescent="0.2">
      <c r="P46041" s="75"/>
      <c r="Q46041" s="75"/>
      <c r="W46041" s="75"/>
      <c r="AD46041" s="77"/>
    </row>
    <row r="46042" spans="16:30" ht="4.5" customHeight="1" x14ac:dyDescent="0.2">
      <c r="P46042" s="75"/>
      <c r="Q46042" s="75"/>
      <c r="W46042" s="75"/>
      <c r="AD46042" s="77"/>
    </row>
    <row r="46043" spans="16:30" ht="4.5" customHeight="1" x14ac:dyDescent="0.2">
      <c r="P46043" s="75"/>
      <c r="Q46043" s="75"/>
      <c r="W46043" s="75"/>
      <c r="AD46043" s="77"/>
    </row>
    <row r="46044" spans="16:30" ht="4.5" customHeight="1" x14ac:dyDescent="0.2">
      <c r="P46044" s="75"/>
      <c r="Q46044" s="75"/>
      <c r="W46044" s="75"/>
      <c r="AD46044" s="77"/>
    </row>
    <row r="46045" spans="16:30" ht="4.5" customHeight="1" x14ac:dyDescent="0.2">
      <c r="P46045" s="75"/>
      <c r="Q46045" s="75"/>
      <c r="W46045" s="75"/>
      <c r="AD46045" s="77"/>
    </row>
    <row r="46046" spans="16:30" ht="4.5" customHeight="1" x14ac:dyDescent="0.2">
      <c r="P46046" s="75"/>
      <c r="Q46046" s="75"/>
      <c r="W46046" s="75"/>
      <c r="AD46046" s="77"/>
    </row>
    <row r="46047" spans="16:30" ht="4.5" customHeight="1" x14ac:dyDescent="0.2">
      <c r="P46047" s="75"/>
      <c r="Q46047" s="75"/>
      <c r="W46047" s="75"/>
      <c r="AD46047" s="77"/>
    </row>
    <row r="46048" spans="16:30" ht="4.5" customHeight="1" x14ac:dyDescent="0.2">
      <c r="P46048" s="75"/>
      <c r="Q46048" s="75"/>
      <c r="W46048" s="75"/>
      <c r="AD46048" s="77"/>
    </row>
    <row r="46049" spans="16:30" ht="4.5" customHeight="1" x14ac:dyDescent="0.2">
      <c r="P46049" s="75"/>
      <c r="Q46049" s="75"/>
      <c r="W46049" s="75"/>
      <c r="AD46049" s="77"/>
    </row>
    <row r="46050" spans="16:30" ht="4.5" customHeight="1" x14ac:dyDescent="0.2">
      <c r="P46050" s="75"/>
      <c r="Q46050" s="75"/>
      <c r="W46050" s="75"/>
      <c r="AD46050" s="77"/>
    </row>
    <row r="46051" spans="16:30" ht="4.5" customHeight="1" x14ac:dyDescent="0.2">
      <c r="P46051" s="75"/>
      <c r="Q46051" s="75"/>
      <c r="W46051" s="75"/>
      <c r="AD46051" s="77"/>
    </row>
    <row r="46052" spans="16:30" ht="4.5" customHeight="1" x14ac:dyDescent="0.2">
      <c r="P46052" s="75"/>
      <c r="Q46052" s="75"/>
      <c r="W46052" s="75"/>
      <c r="AD46052" s="77"/>
    </row>
    <row r="46053" spans="16:30" ht="4.5" customHeight="1" x14ac:dyDescent="0.2">
      <c r="P46053" s="75"/>
      <c r="Q46053" s="75"/>
      <c r="W46053" s="75"/>
      <c r="AD46053" s="77"/>
    </row>
    <row r="46054" spans="16:30" ht="4.5" customHeight="1" x14ac:dyDescent="0.2">
      <c r="P46054" s="75"/>
      <c r="Q46054" s="75"/>
      <c r="W46054" s="75"/>
      <c r="AD46054" s="77"/>
    </row>
    <row r="46055" spans="16:30" ht="4.5" customHeight="1" x14ac:dyDescent="0.2">
      <c r="P46055" s="75"/>
      <c r="Q46055" s="75"/>
      <c r="W46055" s="75"/>
      <c r="AD46055" s="77"/>
    </row>
    <row r="46056" spans="16:30" ht="4.5" customHeight="1" x14ac:dyDescent="0.2">
      <c r="P46056" s="75"/>
      <c r="Q46056" s="75"/>
      <c r="W46056" s="75"/>
      <c r="AD46056" s="77"/>
    </row>
    <row r="46057" spans="16:30" ht="4.5" customHeight="1" x14ac:dyDescent="0.2">
      <c r="P46057" s="75"/>
      <c r="Q46057" s="75"/>
      <c r="W46057" s="75"/>
      <c r="AD46057" s="77"/>
    </row>
    <row r="46058" spans="16:30" ht="4.5" customHeight="1" x14ac:dyDescent="0.2">
      <c r="P46058" s="75"/>
      <c r="Q46058" s="75"/>
      <c r="W46058" s="75"/>
      <c r="AD46058" s="77"/>
    </row>
    <row r="46059" spans="16:30" ht="4.5" customHeight="1" x14ac:dyDescent="0.2">
      <c r="P46059" s="75"/>
      <c r="Q46059" s="75"/>
      <c r="W46059" s="75"/>
      <c r="AD46059" s="77"/>
    </row>
    <row r="46060" spans="16:30" ht="4.5" customHeight="1" x14ac:dyDescent="0.2">
      <c r="P46060" s="75"/>
      <c r="Q46060" s="75"/>
      <c r="W46060" s="75"/>
      <c r="AD46060" s="77"/>
    </row>
    <row r="46061" spans="16:30" ht="4.5" customHeight="1" x14ac:dyDescent="0.2">
      <c r="P46061" s="75"/>
      <c r="Q46061" s="75"/>
      <c r="W46061" s="75"/>
      <c r="AD46061" s="77"/>
    </row>
    <row r="46062" spans="16:30" ht="4.5" customHeight="1" x14ac:dyDescent="0.2">
      <c r="P46062" s="75"/>
      <c r="Q46062" s="75"/>
      <c r="W46062" s="75"/>
      <c r="AD46062" s="77"/>
    </row>
    <row r="46063" spans="16:30" ht="4.5" customHeight="1" x14ac:dyDescent="0.2">
      <c r="P46063" s="75"/>
      <c r="Q46063" s="75"/>
      <c r="W46063" s="75"/>
      <c r="AD46063" s="77"/>
    </row>
    <row r="46064" spans="16:30" ht="4.5" customHeight="1" x14ac:dyDescent="0.2">
      <c r="P46064" s="75"/>
      <c r="Q46064" s="75"/>
      <c r="W46064" s="75"/>
      <c r="AD46064" s="77"/>
    </row>
    <row r="46065" spans="16:30" ht="4.5" customHeight="1" x14ac:dyDescent="0.2">
      <c r="P46065" s="75"/>
      <c r="Q46065" s="75"/>
      <c r="W46065" s="75"/>
      <c r="AD46065" s="77"/>
    </row>
    <row r="46066" spans="16:30" ht="4.5" customHeight="1" x14ac:dyDescent="0.2">
      <c r="P46066" s="75"/>
      <c r="Q46066" s="75"/>
      <c r="W46066" s="75"/>
      <c r="AD46066" s="77"/>
    </row>
    <row r="46067" spans="16:30" ht="4.5" customHeight="1" x14ac:dyDescent="0.2">
      <c r="P46067" s="75"/>
      <c r="Q46067" s="75"/>
      <c r="W46067" s="75"/>
      <c r="AD46067" s="77"/>
    </row>
    <row r="46068" spans="16:30" ht="4.5" customHeight="1" x14ac:dyDescent="0.2">
      <c r="P46068" s="75"/>
      <c r="Q46068" s="75"/>
      <c r="W46068" s="75"/>
      <c r="AD46068" s="77"/>
    </row>
    <row r="46069" spans="16:30" ht="4.5" customHeight="1" x14ac:dyDescent="0.2">
      <c r="P46069" s="75"/>
      <c r="Q46069" s="75"/>
      <c r="W46069" s="75"/>
      <c r="AD46069" s="77"/>
    </row>
    <row r="46070" spans="16:30" ht="4.5" customHeight="1" x14ac:dyDescent="0.2">
      <c r="P46070" s="75"/>
      <c r="Q46070" s="75"/>
      <c r="W46070" s="75"/>
      <c r="AD46070" s="77"/>
    </row>
    <row r="46071" spans="16:30" ht="4.5" customHeight="1" x14ac:dyDescent="0.2">
      <c r="P46071" s="75"/>
      <c r="Q46071" s="75"/>
      <c r="W46071" s="75"/>
      <c r="AD46071" s="77"/>
    </row>
    <row r="46072" spans="16:30" ht="4.5" customHeight="1" x14ac:dyDescent="0.2">
      <c r="P46072" s="75"/>
      <c r="Q46072" s="75"/>
      <c r="W46072" s="75"/>
      <c r="AD46072" s="77"/>
    </row>
    <row r="46073" spans="16:30" ht="4.5" customHeight="1" x14ac:dyDescent="0.2">
      <c r="P46073" s="75"/>
      <c r="Q46073" s="75"/>
      <c r="W46073" s="75"/>
      <c r="AD46073" s="77"/>
    </row>
    <row r="46074" spans="16:30" ht="4.5" customHeight="1" x14ac:dyDescent="0.2">
      <c r="P46074" s="75"/>
      <c r="Q46074" s="75"/>
      <c r="W46074" s="75"/>
      <c r="AD46074" s="77"/>
    </row>
    <row r="46075" spans="16:30" ht="4.5" customHeight="1" x14ac:dyDescent="0.2">
      <c r="P46075" s="75"/>
      <c r="Q46075" s="75"/>
      <c r="W46075" s="75"/>
      <c r="AD46075" s="77"/>
    </row>
    <row r="46076" spans="16:30" ht="4.5" customHeight="1" x14ac:dyDescent="0.2">
      <c r="P46076" s="75"/>
      <c r="Q46076" s="75"/>
      <c r="W46076" s="75"/>
      <c r="AD46076" s="77"/>
    </row>
    <row r="46077" spans="16:30" ht="4.5" customHeight="1" x14ac:dyDescent="0.2">
      <c r="P46077" s="75"/>
      <c r="Q46077" s="75"/>
      <c r="W46077" s="75"/>
      <c r="AD46077" s="77"/>
    </row>
    <row r="46078" spans="16:30" ht="4.5" customHeight="1" x14ac:dyDescent="0.2">
      <c r="P46078" s="75"/>
      <c r="Q46078" s="75"/>
      <c r="W46078" s="75"/>
      <c r="AD46078" s="77"/>
    </row>
    <row r="46079" spans="16:30" ht="4.5" customHeight="1" x14ac:dyDescent="0.2">
      <c r="P46079" s="75"/>
      <c r="Q46079" s="75"/>
      <c r="W46079" s="75"/>
      <c r="AD46079" s="77"/>
    </row>
    <row r="46080" spans="16:30" ht="4.5" customHeight="1" x14ac:dyDescent="0.2">
      <c r="P46080" s="75"/>
      <c r="Q46080" s="75"/>
      <c r="W46080" s="75"/>
      <c r="AD46080" s="77"/>
    </row>
    <row r="46081" spans="16:30" ht="4.5" customHeight="1" x14ac:dyDescent="0.2">
      <c r="P46081" s="75"/>
      <c r="Q46081" s="75"/>
      <c r="W46081" s="75"/>
      <c r="AD46081" s="77"/>
    </row>
    <row r="46082" spans="16:30" ht="4.5" customHeight="1" x14ac:dyDescent="0.2">
      <c r="P46082" s="75"/>
      <c r="Q46082" s="75"/>
      <c r="W46082" s="75"/>
      <c r="AD46082" s="77"/>
    </row>
    <row r="46083" spans="16:30" ht="4.5" customHeight="1" x14ac:dyDescent="0.2">
      <c r="P46083" s="75"/>
      <c r="Q46083" s="75"/>
      <c r="W46083" s="75"/>
      <c r="AD46083" s="77"/>
    </row>
    <row r="46084" spans="16:30" ht="4.5" customHeight="1" x14ac:dyDescent="0.2">
      <c r="P46084" s="75"/>
      <c r="Q46084" s="75"/>
      <c r="W46084" s="75"/>
      <c r="AD46084" s="77"/>
    </row>
    <row r="46085" spans="16:30" ht="4.5" customHeight="1" x14ac:dyDescent="0.2">
      <c r="P46085" s="75"/>
      <c r="Q46085" s="75"/>
      <c r="W46085" s="75"/>
      <c r="AD46085" s="77"/>
    </row>
    <row r="46086" spans="16:30" ht="4.5" customHeight="1" x14ac:dyDescent="0.2">
      <c r="P46086" s="75"/>
      <c r="Q46086" s="75"/>
      <c r="W46086" s="75"/>
      <c r="AD46086" s="77"/>
    </row>
    <row r="46087" spans="16:30" ht="4.5" customHeight="1" x14ac:dyDescent="0.2">
      <c r="P46087" s="75"/>
      <c r="Q46087" s="75"/>
      <c r="W46087" s="75"/>
      <c r="AD46087" s="77"/>
    </row>
    <row r="46088" spans="16:30" ht="4.5" customHeight="1" x14ac:dyDescent="0.2">
      <c r="P46088" s="75"/>
      <c r="Q46088" s="75"/>
      <c r="W46088" s="75"/>
      <c r="AD46088" s="77"/>
    </row>
    <row r="46089" spans="16:30" ht="4.5" customHeight="1" x14ac:dyDescent="0.2">
      <c r="P46089" s="75"/>
      <c r="Q46089" s="75"/>
      <c r="W46089" s="75"/>
      <c r="AD46089" s="77"/>
    </row>
    <row r="46090" spans="16:30" ht="4.5" customHeight="1" x14ac:dyDescent="0.2">
      <c r="P46090" s="75"/>
      <c r="Q46090" s="75"/>
      <c r="W46090" s="75"/>
      <c r="AD46090" s="77"/>
    </row>
    <row r="46091" spans="16:30" ht="4.5" customHeight="1" x14ac:dyDescent="0.2">
      <c r="P46091" s="75"/>
      <c r="Q46091" s="75"/>
      <c r="W46091" s="75"/>
      <c r="AD46091" s="77"/>
    </row>
    <row r="46092" spans="16:30" ht="4.5" customHeight="1" x14ac:dyDescent="0.2">
      <c r="P46092" s="75"/>
      <c r="Q46092" s="75"/>
      <c r="W46092" s="75"/>
      <c r="AD46092" s="77"/>
    </row>
    <row r="46093" spans="16:30" ht="4.5" customHeight="1" x14ac:dyDescent="0.2">
      <c r="P46093" s="75"/>
      <c r="Q46093" s="75"/>
      <c r="W46093" s="75"/>
      <c r="AD46093" s="77"/>
    </row>
    <row r="46094" spans="16:30" ht="4.5" customHeight="1" x14ac:dyDescent="0.2">
      <c r="P46094" s="75"/>
      <c r="Q46094" s="75"/>
      <c r="W46094" s="75"/>
      <c r="AD46094" s="77"/>
    </row>
    <row r="46095" spans="16:30" ht="4.5" customHeight="1" x14ac:dyDescent="0.2">
      <c r="P46095" s="75"/>
      <c r="Q46095" s="75"/>
      <c r="W46095" s="75"/>
      <c r="AD46095" s="77"/>
    </row>
    <row r="46096" spans="16:30" ht="4.5" customHeight="1" x14ac:dyDescent="0.2">
      <c r="P46096" s="75"/>
      <c r="Q46096" s="75"/>
      <c r="W46096" s="75"/>
      <c r="AD46096" s="77"/>
    </row>
    <row r="46097" spans="16:30" ht="4.5" customHeight="1" x14ac:dyDescent="0.2">
      <c r="P46097" s="75"/>
      <c r="Q46097" s="75"/>
      <c r="W46097" s="75"/>
      <c r="AD46097" s="77"/>
    </row>
    <row r="46098" spans="16:30" ht="4.5" customHeight="1" x14ac:dyDescent="0.2">
      <c r="P46098" s="75"/>
      <c r="Q46098" s="75"/>
      <c r="W46098" s="75"/>
      <c r="AD46098" s="77"/>
    </row>
    <row r="46099" spans="16:30" ht="4.5" customHeight="1" x14ac:dyDescent="0.2">
      <c r="P46099" s="75"/>
      <c r="Q46099" s="75"/>
      <c r="W46099" s="75"/>
      <c r="AD46099" s="77"/>
    </row>
    <row r="46100" spans="16:30" ht="4.5" customHeight="1" x14ac:dyDescent="0.2">
      <c r="P46100" s="75"/>
      <c r="Q46100" s="75"/>
      <c r="W46100" s="75"/>
      <c r="AD46100" s="77"/>
    </row>
    <row r="46101" spans="16:30" ht="4.5" customHeight="1" x14ac:dyDescent="0.2">
      <c r="P46101" s="75"/>
      <c r="Q46101" s="75"/>
      <c r="W46101" s="75"/>
      <c r="AD46101" s="77"/>
    </row>
    <row r="46102" spans="16:30" ht="4.5" customHeight="1" x14ac:dyDescent="0.2">
      <c r="P46102" s="75"/>
      <c r="Q46102" s="75"/>
      <c r="W46102" s="75"/>
      <c r="AD46102" s="77"/>
    </row>
    <row r="46103" spans="16:30" ht="4.5" customHeight="1" x14ac:dyDescent="0.2">
      <c r="P46103" s="75"/>
      <c r="Q46103" s="75"/>
      <c r="W46103" s="75"/>
      <c r="AD46103" s="77"/>
    </row>
    <row r="46104" spans="16:30" ht="4.5" customHeight="1" x14ac:dyDescent="0.2">
      <c r="P46104" s="75"/>
      <c r="Q46104" s="75"/>
      <c r="W46104" s="75"/>
      <c r="AD46104" s="77"/>
    </row>
    <row r="46105" spans="16:30" ht="4.5" customHeight="1" x14ac:dyDescent="0.2">
      <c r="P46105" s="75"/>
      <c r="Q46105" s="75"/>
      <c r="W46105" s="75"/>
      <c r="AD46105" s="77"/>
    </row>
    <row r="46106" spans="16:30" ht="4.5" customHeight="1" x14ac:dyDescent="0.2">
      <c r="P46106" s="75"/>
      <c r="Q46106" s="75"/>
      <c r="W46106" s="75"/>
      <c r="AD46106" s="77"/>
    </row>
    <row r="46107" spans="16:30" ht="4.5" customHeight="1" x14ac:dyDescent="0.2">
      <c r="P46107" s="75"/>
      <c r="Q46107" s="75"/>
      <c r="W46107" s="75"/>
      <c r="AD46107" s="77"/>
    </row>
    <row r="46108" spans="16:30" ht="4.5" customHeight="1" x14ac:dyDescent="0.2">
      <c r="P46108" s="75"/>
      <c r="Q46108" s="75"/>
      <c r="W46108" s="75"/>
      <c r="AD46108" s="77"/>
    </row>
    <row r="46109" spans="16:30" ht="4.5" customHeight="1" x14ac:dyDescent="0.2">
      <c r="P46109" s="75"/>
      <c r="Q46109" s="75"/>
      <c r="W46109" s="75"/>
      <c r="AD46109" s="77"/>
    </row>
    <row r="46110" spans="16:30" ht="4.5" customHeight="1" x14ac:dyDescent="0.2">
      <c r="P46110" s="75"/>
      <c r="Q46110" s="75"/>
      <c r="W46110" s="75"/>
      <c r="AD46110" s="77"/>
    </row>
    <row r="46111" spans="16:30" ht="4.5" customHeight="1" x14ac:dyDescent="0.2">
      <c r="P46111" s="75"/>
      <c r="Q46111" s="75"/>
      <c r="W46111" s="75"/>
      <c r="AD46111" s="77"/>
    </row>
    <row r="46112" spans="16:30" ht="4.5" customHeight="1" x14ac:dyDescent="0.2">
      <c r="P46112" s="75"/>
      <c r="Q46112" s="75"/>
      <c r="W46112" s="75"/>
      <c r="AD46112" s="77"/>
    </row>
    <row r="46113" spans="16:30" ht="4.5" customHeight="1" x14ac:dyDescent="0.2">
      <c r="P46113" s="75"/>
      <c r="Q46113" s="75"/>
      <c r="W46113" s="75"/>
      <c r="AD46113" s="77"/>
    </row>
    <row r="46114" spans="16:30" ht="4.5" customHeight="1" x14ac:dyDescent="0.2">
      <c r="P46114" s="75"/>
      <c r="Q46114" s="75"/>
      <c r="W46114" s="75"/>
      <c r="AD46114" s="77"/>
    </row>
    <row r="46115" spans="16:30" ht="4.5" customHeight="1" x14ac:dyDescent="0.2">
      <c r="P46115" s="75"/>
      <c r="Q46115" s="75"/>
      <c r="W46115" s="75"/>
      <c r="AD46115" s="77"/>
    </row>
    <row r="46116" spans="16:30" ht="4.5" customHeight="1" x14ac:dyDescent="0.2">
      <c r="P46116" s="75"/>
      <c r="Q46116" s="75"/>
      <c r="W46116" s="75"/>
      <c r="AD46116" s="77"/>
    </row>
    <row r="46117" spans="16:30" ht="4.5" customHeight="1" x14ac:dyDescent="0.2">
      <c r="P46117" s="75"/>
      <c r="Q46117" s="75"/>
      <c r="W46117" s="75"/>
      <c r="AD46117" s="77"/>
    </row>
    <row r="46118" spans="16:30" ht="4.5" customHeight="1" x14ac:dyDescent="0.2">
      <c r="P46118" s="75"/>
      <c r="Q46118" s="75"/>
      <c r="W46118" s="75"/>
      <c r="AD46118" s="77"/>
    </row>
    <row r="46119" spans="16:30" ht="4.5" customHeight="1" x14ac:dyDescent="0.2">
      <c r="P46119" s="75"/>
      <c r="Q46119" s="75"/>
      <c r="W46119" s="75"/>
      <c r="AD46119" s="77"/>
    </row>
    <row r="46120" spans="16:30" ht="4.5" customHeight="1" x14ac:dyDescent="0.2">
      <c r="P46120" s="75"/>
      <c r="Q46120" s="75"/>
      <c r="W46120" s="75"/>
      <c r="AD46120" s="77"/>
    </row>
    <row r="46121" spans="16:30" ht="4.5" customHeight="1" x14ac:dyDescent="0.2">
      <c r="P46121" s="75"/>
      <c r="Q46121" s="75"/>
      <c r="W46121" s="75"/>
      <c r="AD46121" s="77"/>
    </row>
    <row r="46122" spans="16:30" ht="4.5" customHeight="1" x14ac:dyDescent="0.2">
      <c r="P46122" s="75"/>
      <c r="Q46122" s="75"/>
      <c r="W46122" s="75"/>
      <c r="AD46122" s="77"/>
    </row>
    <row r="46123" spans="16:30" ht="4.5" customHeight="1" x14ac:dyDescent="0.2">
      <c r="P46123" s="75"/>
      <c r="Q46123" s="75"/>
      <c r="W46123" s="75"/>
      <c r="AD46123" s="77"/>
    </row>
    <row r="46124" spans="16:30" ht="4.5" customHeight="1" x14ac:dyDescent="0.2">
      <c r="P46124" s="75"/>
      <c r="Q46124" s="75"/>
      <c r="W46124" s="75"/>
      <c r="AD46124" s="77"/>
    </row>
    <row r="46125" spans="16:30" ht="4.5" customHeight="1" x14ac:dyDescent="0.2">
      <c r="P46125" s="75"/>
      <c r="Q46125" s="75"/>
      <c r="W46125" s="75"/>
      <c r="AD46125" s="77"/>
    </row>
    <row r="46126" spans="16:30" ht="4.5" customHeight="1" x14ac:dyDescent="0.2">
      <c r="P46126" s="75"/>
      <c r="Q46126" s="75"/>
      <c r="W46126" s="75"/>
      <c r="AD46126" s="77"/>
    </row>
    <row r="46127" spans="16:30" ht="4.5" customHeight="1" x14ac:dyDescent="0.2">
      <c r="P46127" s="75"/>
      <c r="Q46127" s="75"/>
      <c r="W46127" s="75"/>
      <c r="AD46127" s="77"/>
    </row>
    <row r="46128" spans="16:30" ht="4.5" customHeight="1" x14ac:dyDescent="0.2">
      <c r="P46128" s="75"/>
      <c r="Q46128" s="75"/>
      <c r="W46128" s="75"/>
      <c r="AD46128" s="77"/>
    </row>
    <row r="46129" spans="16:30" ht="4.5" customHeight="1" x14ac:dyDescent="0.2">
      <c r="P46129" s="75"/>
      <c r="Q46129" s="75"/>
      <c r="W46129" s="75"/>
      <c r="AD46129" s="77"/>
    </row>
    <row r="46130" spans="16:30" ht="4.5" customHeight="1" x14ac:dyDescent="0.2">
      <c r="P46130" s="75"/>
      <c r="Q46130" s="75"/>
      <c r="W46130" s="75"/>
      <c r="AD46130" s="77"/>
    </row>
    <row r="46131" spans="16:30" ht="4.5" customHeight="1" x14ac:dyDescent="0.2">
      <c r="P46131" s="75"/>
      <c r="Q46131" s="75"/>
      <c r="W46131" s="75"/>
      <c r="AD46131" s="77"/>
    </row>
    <row r="46132" spans="16:30" ht="4.5" customHeight="1" x14ac:dyDescent="0.2">
      <c r="P46132" s="75"/>
      <c r="Q46132" s="75"/>
      <c r="W46132" s="75"/>
      <c r="AD46132" s="77"/>
    </row>
    <row r="46133" spans="16:30" ht="4.5" customHeight="1" x14ac:dyDescent="0.2">
      <c r="P46133" s="75"/>
      <c r="Q46133" s="75"/>
      <c r="W46133" s="75"/>
      <c r="AD46133" s="77"/>
    </row>
    <row r="46134" spans="16:30" ht="4.5" customHeight="1" x14ac:dyDescent="0.2">
      <c r="P46134" s="75"/>
      <c r="Q46134" s="75"/>
      <c r="W46134" s="75"/>
      <c r="AD46134" s="77"/>
    </row>
    <row r="46135" spans="16:30" ht="4.5" customHeight="1" x14ac:dyDescent="0.2">
      <c r="P46135" s="75"/>
      <c r="Q46135" s="75"/>
      <c r="W46135" s="75"/>
      <c r="AD46135" s="77"/>
    </row>
    <row r="46136" spans="16:30" ht="4.5" customHeight="1" x14ac:dyDescent="0.2">
      <c r="P46136" s="75"/>
      <c r="Q46136" s="75"/>
      <c r="W46136" s="75"/>
      <c r="AD46136" s="77"/>
    </row>
    <row r="46137" spans="16:30" ht="4.5" customHeight="1" x14ac:dyDescent="0.2">
      <c r="P46137" s="75"/>
      <c r="Q46137" s="75"/>
      <c r="W46137" s="75"/>
      <c r="AD46137" s="77"/>
    </row>
    <row r="46138" spans="16:30" ht="4.5" customHeight="1" x14ac:dyDescent="0.2">
      <c r="P46138" s="75"/>
      <c r="Q46138" s="75"/>
      <c r="W46138" s="75"/>
      <c r="AD46138" s="77"/>
    </row>
    <row r="46139" spans="16:30" ht="4.5" customHeight="1" x14ac:dyDescent="0.2">
      <c r="P46139" s="75"/>
      <c r="Q46139" s="75"/>
      <c r="W46139" s="75"/>
      <c r="AD46139" s="77"/>
    </row>
    <row r="46140" spans="16:30" ht="4.5" customHeight="1" x14ac:dyDescent="0.2">
      <c r="P46140" s="75"/>
      <c r="Q46140" s="75"/>
      <c r="W46140" s="75"/>
      <c r="AD46140" s="77"/>
    </row>
    <row r="46141" spans="16:30" ht="4.5" customHeight="1" x14ac:dyDescent="0.2">
      <c r="P46141" s="75"/>
      <c r="Q46141" s="75"/>
      <c r="W46141" s="75"/>
      <c r="AD46141" s="77"/>
    </row>
    <row r="46142" spans="16:30" ht="4.5" customHeight="1" x14ac:dyDescent="0.2">
      <c r="P46142" s="75"/>
      <c r="Q46142" s="75"/>
      <c r="W46142" s="75"/>
      <c r="AD46142" s="77"/>
    </row>
    <row r="46143" spans="16:30" ht="4.5" customHeight="1" x14ac:dyDescent="0.2">
      <c r="P46143" s="75"/>
      <c r="Q46143" s="75"/>
      <c r="W46143" s="75"/>
      <c r="AD46143" s="77"/>
    </row>
    <row r="46144" spans="16:30" ht="4.5" customHeight="1" x14ac:dyDescent="0.2">
      <c r="P46144" s="75"/>
      <c r="Q46144" s="75"/>
      <c r="W46144" s="75"/>
      <c r="AD46144" s="77"/>
    </row>
    <row r="46145" spans="16:30" ht="4.5" customHeight="1" x14ac:dyDescent="0.2">
      <c r="P46145" s="75"/>
      <c r="Q46145" s="75"/>
      <c r="W46145" s="75"/>
      <c r="AD46145" s="77"/>
    </row>
    <row r="46146" spans="16:30" ht="4.5" customHeight="1" x14ac:dyDescent="0.2">
      <c r="P46146" s="75"/>
      <c r="Q46146" s="75"/>
      <c r="W46146" s="75"/>
      <c r="AD46146" s="77"/>
    </row>
    <row r="46147" spans="16:30" ht="4.5" customHeight="1" x14ac:dyDescent="0.2">
      <c r="P46147" s="75"/>
      <c r="Q46147" s="75"/>
      <c r="W46147" s="75"/>
      <c r="AD46147" s="77"/>
    </row>
    <row r="46148" spans="16:30" ht="4.5" customHeight="1" x14ac:dyDescent="0.2">
      <c r="P46148" s="75"/>
      <c r="Q46148" s="75"/>
      <c r="W46148" s="75"/>
      <c r="AD46148" s="77"/>
    </row>
    <row r="46149" spans="16:30" ht="4.5" customHeight="1" x14ac:dyDescent="0.2">
      <c r="P46149" s="75"/>
      <c r="Q46149" s="75"/>
      <c r="W46149" s="75"/>
      <c r="AD46149" s="77"/>
    </row>
    <row r="46150" spans="16:30" ht="4.5" customHeight="1" x14ac:dyDescent="0.2">
      <c r="P46150" s="75"/>
      <c r="Q46150" s="75"/>
      <c r="W46150" s="75"/>
      <c r="AD46150" s="77"/>
    </row>
    <row r="46151" spans="16:30" ht="4.5" customHeight="1" x14ac:dyDescent="0.2">
      <c r="P46151" s="75"/>
      <c r="Q46151" s="75"/>
      <c r="W46151" s="75"/>
      <c r="AD46151" s="77"/>
    </row>
    <row r="46152" spans="16:30" ht="4.5" customHeight="1" x14ac:dyDescent="0.2">
      <c r="P46152" s="75"/>
      <c r="Q46152" s="75"/>
      <c r="W46152" s="75"/>
      <c r="AD46152" s="77"/>
    </row>
    <row r="46153" spans="16:30" ht="4.5" customHeight="1" x14ac:dyDescent="0.2">
      <c r="P46153" s="75"/>
      <c r="Q46153" s="75"/>
      <c r="W46153" s="75"/>
      <c r="AD46153" s="77"/>
    </row>
    <row r="46154" spans="16:30" ht="4.5" customHeight="1" x14ac:dyDescent="0.2">
      <c r="P46154" s="75"/>
      <c r="Q46154" s="75"/>
      <c r="W46154" s="75"/>
      <c r="AD46154" s="77"/>
    </row>
    <row r="46155" spans="16:30" ht="4.5" customHeight="1" x14ac:dyDescent="0.2">
      <c r="P46155" s="75"/>
      <c r="Q46155" s="75"/>
      <c r="W46155" s="75"/>
      <c r="AD46155" s="77"/>
    </row>
    <row r="46156" spans="16:30" ht="4.5" customHeight="1" x14ac:dyDescent="0.2">
      <c r="P46156" s="75"/>
      <c r="Q46156" s="75"/>
      <c r="W46156" s="75"/>
      <c r="AD46156" s="77"/>
    </row>
    <row r="46157" spans="16:30" ht="4.5" customHeight="1" x14ac:dyDescent="0.2">
      <c r="P46157" s="75"/>
      <c r="Q46157" s="75"/>
      <c r="W46157" s="75"/>
      <c r="AD46157" s="77"/>
    </row>
    <row r="46158" spans="16:30" ht="4.5" customHeight="1" x14ac:dyDescent="0.2">
      <c r="P46158" s="75"/>
      <c r="Q46158" s="75"/>
      <c r="W46158" s="75"/>
      <c r="AD46158" s="77"/>
    </row>
    <row r="46159" spans="16:30" ht="4.5" customHeight="1" x14ac:dyDescent="0.2">
      <c r="P46159" s="75"/>
      <c r="Q46159" s="75"/>
      <c r="W46159" s="75"/>
      <c r="AD46159" s="77"/>
    </row>
    <row r="46160" spans="16:30" ht="4.5" customHeight="1" x14ac:dyDescent="0.2">
      <c r="P46160" s="75"/>
      <c r="Q46160" s="75"/>
      <c r="W46160" s="75"/>
      <c r="AD46160" s="77"/>
    </row>
    <row r="46161" spans="16:30" ht="4.5" customHeight="1" x14ac:dyDescent="0.2">
      <c r="P46161" s="75"/>
      <c r="Q46161" s="75"/>
      <c r="W46161" s="75"/>
      <c r="AD46161" s="77"/>
    </row>
    <row r="46162" spans="16:30" ht="4.5" customHeight="1" x14ac:dyDescent="0.2">
      <c r="P46162" s="75"/>
      <c r="Q46162" s="75"/>
      <c r="W46162" s="75"/>
      <c r="AD46162" s="77"/>
    </row>
    <row r="46163" spans="16:30" ht="4.5" customHeight="1" x14ac:dyDescent="0.2">
      <c r="P46163" s="75"/>
      <c r="Q46163" s="75"/>
      <c r="W46163" s="75"/>
      <c r="AD46163" s="77"/>
    </row>
    <row r="46164" spans="16:30" ht="4.5" customHeight="1" x14ac:dyDescent="0.2">
      <c r="P46164" s="75"/>
      <c r="Q46164" s="75"/>
      <c r="W46164" s="75"/>
      <c r="AD46164" s="77"/>
    </row>
    <row r="46165" spans="16:30" ht="4.5" customHeight="1" x14ac:dyDescent="0.2">
      <c r="P46165" s="75"/>
      <c r="Q46165" s="75"/>
      <c r="W46165" s="75"/>
      <c r="AD46165" s="77"/>
    </row>
    <row r="46166" spans="16:30" ht="4.5" customHeight="1" x14ac:dyDescent="0.2">
      <c r="P46166" s="75"/>
      <c r="Q46166" s="75"/>
      <c r="W46166" s="75"/>
      <c r="AD46166" s="77"/>
    </row>
    <row r="46167" spans="16:30" ht="4.5" customHeight="1" x14ac:dyDescent="0.2">
      <c r="P46167" s="75"/>
      <c r="Q46167" s="75"/>
      <c r="W46167" s="75"/>
      <c r="AD46167" s="77"/>
    </row>
    <row r="46168" spans="16:30" ht="4.5" customHeight="1" x14ac:dyDescent="0.2">
      <c r="P46168" s="75"/>
      <c r="Q46168" s="75"/>
      <c r="W46168" s="75"/>
      <c r="AD46168" s="77"/>
    </row>
    <row r="46169" spans="16:30" ht="4.5" customHeight="1" x14ac:dyDescent="0.2">
      <c r="P46169" s="75"/>
      <c r="Q46169" s="75"/>
      <c r="W46169" s="75"/>
      <c r="AD46169" s="77"/>
    </row>
    <row r="46170" spans="16:30" ht="4.5" customHeight="1" x14ac:dyDescent="0.2">
      <c r="P46170" s="75"/>
      <c r="Q46170" s="75"/>
      <c r="W46170" s="75"/>
      <c r="AD46170" s="77"/>
    </row>
    <row r="46171" spans="16:30" ht="4.5" customHeight="1" x14ac:dyDescent="0.2">
      <c r="P46171" s="75"/>
      <c r="Q46171" s="75"/>
      <c r="W46171" s="75"/>
      <c r="AD46171" s="77"/>
    </row>
    <row r="46172" spans="16:30" ht="4.5" customHeight="1" x14ac:dyDescent="0.2">
      <c r="P46172" s="75"/>
      <c r="Q46172" s="75"/>
      <c r="W46172" s="75"/>
      <c r="AD46172" s="77"/>
    </row>
    <row r="46173" spans="16:30" ht="4.5" customHeight="1" x14ac:dyDescent="0.2">
      <c r="P46173" s="75"/>
      <c r="Q46173" s="75"/>
      <c r="W46173" s="75"/>
      <c r="AD46173" s="77"/>
    </row>
    <row r="46174" spans="16:30" ht="4.5" customHeight="1" x14ac:dyDescent="0.2">
      <c r="P46174" s="75"/>
      <c r="Q46174" s="75"/>
      <c r="W46174" s="75"/>
      <c r="AD46174" s="77"/>
    </row>
    <row r="46175" spans="16:30" ht="4.5" customHeight="1" x14ac:dyDescent="0.2">
      <c r="P46175" s="75"/>
      <c r="Q46175" s="75"/>
      <c r="W46175" s="75"/>
      <c r="AD46175" s="77"/>
    </row>
    <row r="46176" spans="16:30" ht="4.5" customHeight="1" x14ac:dyDescent="0.2">
      <c r="P46176" s="75"/>
      <c r="Q46176" s="75"/>
      <c r="W46176" s="75"/>
      <c r="AD46176" s="77"/>
    </row>
    <row r="46177" spans="16:30" ht="4.5" customHeight="1" x14ac:dyDescent="0.2">
      <c r="P46177" s="75"/>
      <c r="Q46177" s="75"/>
      <c r="W46177" s="75"/>
      <c r="AD46177" s="77"/>
    </row>
    <row r="46178" spans="16:30" ht="4.5" customHeight="1" x14ac:dyDescent="0.2">
      <c r="P46178" s="75"/>
      <c r="Q46178" s="75"/>
      <c r="W46178" s="75"/>
      <c r="AD46178" s="77"/>
    </row>
    <row r="46179" spans="16:30" ht="4.5" customHeight="1" x14ac:dyDescent="0.2">
      <c r="P46179" s="75"/>
      <c r="Q46179" s="75"/>
      <c r="W46179" s="75"/>
      <c r="AD46179" s="77"/>
    </row>
    <row r="46180" spans="16:30" ht="4.5" customHeight="1" x14ac:dyDescent="0.2">
      <c r="P46180" s="75"/>
      <c r="Q46180" s="75"/>
      <c r="W46180" s="75"/>
      <c r="AD46180" s="77"/>
    </row>
    <row r="46181" spans="16:30" ht="4.5" customHeight="1" x14ac:dyDescent="0.2">
      <c r="P46181" s="75"/>
      <c r="Q46181" s="75"/>
      <c r="W46181" s="75"/>
      <c r="AD46181" s="77"/>
    </row>
    <row r="46182" spans="16:30" ht="4.5" customHeight="1" x14ac:dyDescent="0.2">
      <c r="P46182" s="75"/>
      <c r="Q46182" s="75"/>
      <c r="W46182" s="75"/>
      <c r="AD46182" s="77"/>
    </row>
    <row r="46183" spans="16:30" ht="4.5" customHeight="1" x14ac:dyDescent="0.2">
      <c r="P46183" s="75"/>
      <c r="Q46183" s="75"/>
      <c r="W46183" s="75"/>
      <c r="AD46183" s="77"/>
    </row>
    <row r="46184" spans="16:30" ht="4.5" customHeight="1" x14ac:dyDescent="0.2">
      <c r="P46184" s="75"/>
      <c r="Q46184" s="75"/>
      <c r="W46184" s="75"/>
      <c r="AD46184" s="77"/>
    </row>
    <row r="46185" spans="16:30" ht="4.5" customHeight="1" x14ac:dyDescent="0.2">
      <c r="P46185" s="75"/>
      <c r="Q46185" s="75"/>
      <c r="W46185" s="75"/>
      <c r="AD46185" s="77"/>
    </row>
    <row r="46186" spans="16:30" ht="4.5" customHeight="1" x14ac:dyDescent="0.2">
      <c r="P46186" s="75"/>
      <c r="Q46186" s="75"/>
      <c r="W46186" s="75"/>
      <c r="AD46186" s="77"/>
    </row>
    <row r="46187" spans="16:30" ht="4.5" customHeight="1" x14ac:dyDescent="0.2">
      <c r="P46187" s="75"/>
      <c r="Q46187" s="75"/>
      <c r="W46187" s="75"/>
      <c r="AD46187" s="77"/>
    </row>
    <row r="46188" spans="16:30" ht="4.5" customHeight="1" x14ac:dyDescent="0.2">
      <c r="P46188" s="75"/>
      <c r="Q46188" s="75"/>
      <c r="W46188" s="75"/>
      <c r="AD46188" s="77"/>
    </row>
    <row r="46189" spans="16:30" ht="4.5" customHeight="1" x14ac:dyDescent="0.2">
      <c r="P46189" s="75"/>
      <c r="Q46189" s="75"/>
      <c r="W46189" s="75"/>
      <c r="AD46189" s="77"/>
    </row>
    <row r="46190" spans="16:30" ht="4.5" customHeight="1" x14ac:dyDescent="0.2">
      <c r="P46190" s="75"/>
      <c r="Q46190" s="75"/>
      <c r="W46190" s="75"/>
      <c r="AD46190" s="77"/>
    </row>
    <row r="46191" spans="16:30" ht="4.5" customHeight="1" x14ac:dyDescent="0.2">
      <c r="P46191" s="75"/>
      <c r="Q46191" s="75"/>
      <c r="W46191" s="75"/>
      <c r="AD46191" s="77"/>
    </row>
    <row r="46192" spans="16:30" ht="4.5" customHeight="1" x14ac:dyDescent="0.2">
      <c r="P46192" s="75"/>
      <c r="Q46192" s="75"/>
      <c r="W46192" s="75"/>
      <c r="AD46192" s="77"/>
    </row>
    <row r="46193" spans="16:30" ht="4.5" customHeight="1" x14ac:dyDescent="0.2">
      <c r="P46193" s="75"/>
      <c r="Q46193" s="75"/>
      <c r="W46193" s="75"/>
      <c r="AD46193" s="77"/>
    </row>
    <row r="46194" spans="16:30" ht="4.5" customHeight="1" x14ac:dyDescent="0.2">
      <c r="P46194" s="75"/>
      <c r="Q46194" s="75"/>
      <c r="W46194" s="75"/>
      <c r="AD46194" s="77"/>
    </row>
    <row r="46195" spans="16:30" ht="4.5" customHeight="1" x14ac:dyDescent="0.2">
      <c r="P46195" s="75"/>
      <c r="Q46195" s="75"/>
      <c r="W46195" s="75"/>
      <c r="AD46195" s="77"/>
    </row>
    <row r="46196" spans="16:30" ht="4.5" customHeight="1" x14ac:dyDescent="0.2">
      <c r="P46196" s="75"/>
      <c r="Q46196" s="75"/>
      <c r="W46196" s="75"/>
      <c r="AD46196" s="77"/>
    </row>
    <row r="46197" spans="16:30" ht="4.5" customHeight="1" x14ac:dyDescent="0.2">
      <c r="P46197" s="75"/>
      <c r="Q46197" s="75"/>
      <c r="W46197" s="75"/>
      <c r="AD46197" s="77"/>
    </row>
    <row r="46198" spans="16:30" ht="4.5" customHeight="1" x14ac:dyDescent="0.2">
      <c r="P46198" s="75"/>
      <c r="Q46198" s="75"/>
      <c r="W46198" s="75"/>
      <c r="AD46198" s="77"/>
    </row>
    <row r="46199" spans="16:30" ht="4.5" customHeight="1" x14ac:dyDescent="0.2">
      <c r="P46199" s="75"/>
      <c r="Q46199" s="75"/>
      <c r="W46199" s="75"/>
      <c r="AD46199" s="77"/>
    </row>
    <row r="46200" spans="16:30" ht="4.5" customHeight="1" x14ac:dyDescent="0.2">
      <c r="P46200" s="75"/>
      <c r="Q46200" s="75"/>
      <c r="W46200" s="75"/>
      <c r="AD46200" s="77"/>
    </row>
    <row r="46201" spans="16:30" ht="4.5" customHeight="1" x14ac:dyDescent="0.2">
      <c r="P46201" s="75"/>
      <c r="Q46201" s="75"/>
      <c r="W46201" s="75"/>
      <c r="AD46201" s="77"/>
    </row>
    <row r="46202" spans="16:30" ht="4.5" customHeight="1" x14ac:dyDescent="0.2">
      <c r="P46202" s="75"/>
      <c r="Q46202" s="75"/>
      <c r="W46202" s="75"/>
      <c r="AD46202" s="77"/>
    </row>
    <row r="46203" spans="16:30" ht="4.5" customHeight="1" x14ac:dyDescent="0.2">
      <c r="P46203" s="75"/>
      <c r="Q46203" s="75"/>
      <c r="W46203" s="75"/>
      <c r="AD46203" s="77"/>
    </row>
    <row r="46204" spans="16:30" ht="4.5" customHeight="1" x14ac:dyDescent="0.2">
      <c r="P46204" s="75"/>
      <c r="Q46204" s="75"/>
      <c r="W46204" s="75"/>
      <c r="AD46204" s="77"/>
    </row>
    <row r="46205" spans="16:30" ht="4.5" customHeight="1" x14ac:dyDescent="0.2">
      <c r="P46205" s="75"/>
      <c r="Q46205" s="75"/>
      <c r="W46205" s="75"/>
      <c r="AD46205" s="77"/>
    </row>
    <row r="46206" spans="16:30" ht="4.5" customHeight="1" x14ac:dyDescent="0.2">
      <c r="P46206" s="75"/>
      <c r="Q46206" s="75"/>
      <c r="W46206" s="75"/>
      <c r="AD46206" s="77"/>
    </row>
    <row r="46207" spans="16:30" ht="4.5" customHeight="1" x14ac:dyDescent="0.2">
      <c r="P46207" s="75"/>
      <c r="Q46207" s="75"/>
      <c r="W46207" s="75"/>
      <c r="AD46207" s="77"/>
    </row>
    <row r="46208" spans="16:30" ht="4.5" customHeight="1" x14ac:dyDescent="0.2">
      <c r="P46208" s="75"/>
      <c r="Q46208" s="75"/>
      <c r="W46208" s="75"/>
      <c r="AD46208" s="77"/>
    </row>
    <row r="46209" spans="16:30" ht="4.5" customHeight="1" x14ac:dyDescent="0.2">
      <c r="P46209" s="75"/>
      <c r="Q46209" s="75"/>
      <c r="W46209" s="75"/>
      <c r="AD46209" s="77"/>
    </row>
    <row r="46210" spans="16:30" ht="4.5" customHeight="1" x14ac:dyDescent="0.2">
      <c r="P46210" s="75"/>
      <c r="Q46210" s="75"/>
      <c r="W46210" s="75"/>
      <c r="AD46210" s="77"/>
    </row>
    <row r="46211" spans="16:30" ht="4.5" customHeight="1" x14ac:dyDescent="0.2">
      <c r="P46211" s="75"/>
      <c r="Q46211" s="75"/>
      <c r="W46211" s="75"/>
      <c r="AD46211" s="77"/>
    </row>
    <row r="46212" spans="16:30" ht="4.5" customHeight="1" x14ac:dyDescent="0.2">
      <c r="P46212" s="75"/>
      <c r="Q46212" s="75"/>
      <c r="W46212" s="75"/>
      <c r="AD46212" s="77"/>
    </row>
    <row r="46213" spans="16:30" ht="4.5" customHeight="1" x14ac:dyDescent="0.2">
      <c r="P46213" s="75"/>
      <c r="Q46213" s="75"/>
      <c r="W46213" s="75"/>
      <c r="AD46213" s="77"/>
    </row>
    <row r="46214" spans="16:30" ht="4.5" customHeight="1" x14ac:dyDescent="0.2">
      <c r="P46214" s="75"/>
      <c r="Q46214" s="75"/>
      <c r="W46214" s="75"/>
      <c r="AD46214" s="77"/>
    </row>
    <row r="46215" spans="16:30" ht="4.5" customHeight="1" x14ac:dyDescent="0.2">
      <c r="P46215" s="75"/>
      <c r="Q46215" s="75"/>
      <c r="W46215" s="75"/>
      <c r="AD46215" s="77"/>
    </row>
    <row r="46216" spans="16:30" ht="4.5" customHeight="1" x14ac:dyDescent="0.2">
      <c r="P46216" s="75"/>
      <c r="Q46216" s="75"/>
      <c r="W46216" s="75"/>
      <c r="AD46216" s="77"/>
    </row>
    <row r="46217" spans="16:30" ht="4.5" customHeight="1" x14ac:dyDescent="0.2">
      <c r="P46217" s="75"/>
      <c r="Q46217" s="75"/>
      <c r="W46217" s="75"/>
      <c r="AD46217" s="77"/>
    </row>
    <row r="46218" spans="16:30" ht="4.5" customHeight="1" x14ac:dyDescent="0.2">
      <c r="P46218" s="75"/>
      <c r="Q46218" s="75"/>
      <c r="W46218" s="75"/>
      <c r="AD46218" s="77"/>
    </row>
    <row r="46219" spans="16:30" ht="4.5" customHeight="1" x14ac:dyDescent="0.2">
      <c r="P46219" s="75"/>
      <c r="Q46219" s="75"/>
      <c r="W46219" s="75"/>
      <c r="AD46219" s="77"/>
    </row>
    <row r="46220" spans="16:30" ht="4.5" customHeight="1" x14ac:dyDescent="0.2">
      <c r="P46220" s="75"/>
      <c r="Q46220" s="75"/>
      <c r="W46220" s="75"/>
      <c r="AD46220" s="77"/>
    </row>
    <row r="46221" spans="16:30" ht="4.5" customHeight="1" x14ac:dyDescent="0.2">
      <c r="P46221" s="75"/>
      <c r="Q46221" s="75"/>
      <c r="W46221" s="75"/>
      <c r="AD46221" s="77"/>
    </row>
    <row r="46222" spans="16:30" ht="4.5" customHeight="1" x14ac:dyDescent="0.2">
      <c r="P46222" s="75"/>
      <c r="Q46222" s="75"/>
      <c r="W46222" s="75"/>
      <c r="AD46222" s="77"/>
    </row>
    <row r="46223" spans="16:30" ht="4.5" customHeight="1" x14ac:dyDescent="0.2">
      <c r="P46223" s="75"/>
      <c r="Q46223" s="75"/>
      <c r="W46223" s="75"/>
      <c r="AD46223" s="77"/>
    </row>
    <row r="46224" spans="16:30" ht="4.5" customHeight="1" x14ac:dyDescent="0.2">
      <c r="P46224" s="75"/>
      <c r="Q46224" s="75"/>
      <c r="W46224" s="75"/>
      <c r="AD46224" s="77"/>
    </row>
    <row r="46225" spans="16:30" ht="4.5" customHeight="1" x14ac:dyDescent="0.2">
      <c r="P46225" s="75"/>
      <c r="Q46225" s="75"/>
      <c r="W46225" s="75"/>
      <c r="AD46225" s="77"/>
    </row>
    <row r="46226" spans="16:30" ht="4.5" customHeight="1" x14ac:dyDescent="0.2">
      <c r="P46226" s="75"/>
      <c r="Q46226" s="75"/>
      <c r="W46226" s="75"/>
      <c r="AD46226" s="77"/>
    </row>
    <row r="46227" spans="16:30" ht="4.5" customHeight="1" x14ac:dyDescent="0.2">
      <c r="P46227" s="75"/>
      <c r="Q46227" s="75"/>
      <c r="W46227" s="75"/>
      <c r="AD46227" s="77"/>
    </row>
    <row r="46228" spans="16:30" ht="4.5" customHeight="1" x14ac:dyDescent="0.2">
      <c r="P46228" s="75"/>
      <c r="Q46228" s="75"/>
      <c r="W46228" s="75"/>
      <c r="AD46228" s="77"/>
    </row>
    <row r="46229" spans="16:30" ht="4.5" customHeight="1" x14ac:dyDescent="0.2">
      <c r="P46229" s="75"/>
      <c r="Q46229" s="75"/>
      <c r="W46229" s="75"/>
      <c r="AD46229" s="77"/>
    </row>
    <row r="46230" spans="16:30" ht="4.5" customHeight="1" x14ac:dyDescent="0.2">
      <c r="P46230" s="75"/>
      <c r="Q46230" s="75"/>
      <c r="W46230" s="75"/>
      <c r="AD46230" s="77"/>
    </row>
    <row r="46231" spans="16:30" ht="4.5" customHeight="1" x14ac:dyDescent="0.2">
      <c r="P46231" s="75"/>
      <c r="Q46231" s="75"/>
      <c r="W46231" s="75"/>
      <c r="AD46231" s="77"/>
    </row>
    <row r="46232" spans="16:30" ht="4.5" customHeight="1" x14ac:dyDescent="0.2">
      <c r="P46232" s="75"/>
      <c r="Q46232" s="75"/>
      <c r="W46232" s="75"/>
      <c r="AD46232" s="77"/>
    </row>
    <row r="46233" spans="16:30" ht="4.5" customHeight="1" x14ac:dyDescent="0.2">
      <c r="P46233" s="75"/>
      <c r="Q46233" s="75"/>
      <c r="W46233" s="75"/>
      <c r="AD46233" s="77"/>
    </row>
    <row r="46234" spans="16:30" ht="4.5" customHeight="1" x14ac:dyDescent="0.2">
      <c r="P46234" s="75"/>
      <c r="Q46234" s="75"/>
      <c r="W46234" s="75"/>
      <c r="AD46234" s="77"/>
    </row>
    <row r="46235" spans="16:30" ht="4.5" customHeight="1" x14ac:dyDescent="0.2">
      <c r="P46235" s="75"/>
      <c r="Q46235" s="75"/>
      <c r="W46235" s="75"/>
      <c r="AD46235" s="77"/>
    </row>
    <row r="46236" spans="16:30" ht="4.5" customHeight="1" x14ac:dyDescent="0.2">
      <c r="P46236" s="75"/>
      <c r="Q46236" s="75"/>
      <c r="W46236" s="75"/>
      <c r="AD46236" s="77"/>
    </row>
    <row r="46237" spans="16:30" ht="4.5" customHeight="1" x14ac:dyDescent="0.2">
      <c r="P46237" s="75"/>
      <c r="Q46237" s="75"/>
      <c r="W46237" s="75"/>
      <c r="AD46237" s="77"/>
    </row>
    <row r="46238" spans="16:30" ht="4.5" customHeight="1" x14ac:dyDescent="0.2">
      <c r="P46238" s="75"/>
      <c r="Q46238" s="75"/>
      <c r="W46238" s="75"/>
      <c r="AD46238" s="77"/>
    </row>
    <row r="46239" spans="16:30" ht="4.5" customHeight="1" x14ac:dyDescent="0.2">
      <c r="P46239" s="75"/>
      <c r="Q46239" s="75"/>
      <c r="W46239" s="75"/>
      <c r="AD46239" s="77"/>
    </row>
    <row r="46240" spans="16:30" ht="4.5" customHeight="1" x14ac:dyDescent="0.2">
      <c r="P46240" s="75"/>
      <c r="Q46240" s="75"/>
      <c r="W46240" s="75"/>
      <c r="AD46240" s="77"/>
    </row>
    <row r="46241" spans="16:30" ht="4.5" customHeight="1" x14ac:dyDescent="0.2">
      <c r="P46241" s="75"/>
      <c r="Q46241" s="75"/>
      <c r="W46241" s="75"/>
      <c r="AD46241" s="77"/>
    </row>
    <row r="46242" spans="16:30" ht="4.5" customHeight="1" x14ac:dyDescent="0.2">
      <c r="P46242" s="75"/>
      <c r="Q46242" s="75"/>
      <c r="W46242" s="75"/>
      <c r="AD46242" s="77"/>
    </row>
    <row r="46243" spans="16:30" ht="4.5" customHeight="1" x14ac:dyDescent="0.2">
      <c r="P46243" s="75"/>
      <c r="Q46243" s="75"/>
      <c r="W46243" s="75"/>
      <c r="AD46243" s="77"/>
    </row>
    <row r="46244" spans="16:30" ht="4.5" customHeight="1" x14ac:dyDescent="0.2">
      <c r="P46244" s="75"/>
      <c r="Q46244" s="75"/>
      <c r="W46244" s="75"/>
      <c r="AD46244" s="77"/>
    </row>
    <row r="46245" spans="16:30" ht="4.5" customHeight="1" x14ac:dyDescent="0.2">
      <c r="P46245" s="75"/>
      <c r="Q46245" s="75"/>
      <c r="W46245" s="75"/>
      <c r="AD46245" s="77"/>
    </row>
    <row r="46246" spans="16:30" ht="4.5" customHeight="1" x14ac:dyDescent="0.2">
      <c r="P46246" s="75"/>
      <c r="Q46246" s="75"/>
      <c r="W46246" s="75"/>
      <c r="AD46246" s="77"/>
    </row>
    <row r="46247" spans="16:30" ht="4.5" customHeight="1" x14ac:dyDescent="0.2">
      <c r="P46247" s="75"/>
      <c r="Q46247" s="75"/>
      <c r="W46247" s="75"/>
      <c r="AD46247" s="77"/>
    </row>
    <row r="46248" spans="16:30" ht="4.5" customHeight="1" x14ac:dyDescent="0.2">
      <c r="P46248" s="75"/>
      <c r="Q46248" s="75"/>
      <c r="W46248" s="75"/>
      <c r="AD46248" s="77"/>
    </row>
    <row r="46249" spans="16:30" ht="4.5" customHeight="1" x14ac:dyDescent="0.2">
      <c r="P46249" s="75"/>
      <c r="Q46249" s="75"/>
      <c r="W46249" s="75"/>
      <c r="AD46249" s="77"/>
    </row>
    <row r="46250" spans="16:30" ht="4.5" customHeight="1" x14ac:dyDescent="0.2">
      <c r="P46250" s="75"/>
      <c r="Q46250" s="75"/>
      <c r="W46250" s="75"/>
      <c r="AD46250" s="77"/>
    </row>
    <row r="46251" spans="16:30" ht="4.5" customHeight="1" x14ac:dyDescent="0.2">
      <c r="P46251" s="75"/>
      <c r="Q46251" s="75"/>
      <c r="W46251" s="75"/>
      <c r="AD46251" s="77"/>
    </row>
    <row r="46252" spans="16:30" ht="4.5" customHeight="1" x14ac:dyDescent="0.2">
      <c r="P46252" s="75"/>
      <c r="Q46252" s="75"/>
      <c r="W46252" s="75"/>
      <c r="AD46252" s="77"/>
    </row>
    <row r="46253" spans="16:30" ht="4.5" customHeight="1" x14ac:dyDescent="0.2">
      <c r="P46253" s="75"/>
      <c r="Q46253" s="75"/>
      <c r="W46253" s="75"/>
      <c r="AD46253" s="77"/>
    </row>
    <row r="46254" spans="16:30" ht="4.5" customHeight="1" x14ac:dyDescent="0.2">
      <c r="P46254" s="75"/>
      <c r="Q46254" s="75"/>
      <c r="W46254" s="75"/>
      <c r="AD46254" s="77"/>
    </row>
    <row r="46255" spans="16:30" ht="4.5" customHeight="1" x14ac:dyDescent="0.2">
      <c r="P46255" s="75"/>
      <c r="Q46255" s="75"/>
      <c r="W46255" s="75"/>
      <c r="AD46255" s="77"/>
    </row>
    <row r="46256" spans="16:30" ht="4.5" customHeight="1" x14ac:dyDescent="0.2">
      <c r="P46256" s="75"/>
      <c r="Q46256" s="75"/>
      <c r="W46256" s="75"/>
      <c r="AD46256" s="77"/>
    </row>
    <row r="46257" spans="16:30" ht="4.5" customHeight="1" x14ac:dyDescent="0.2">
      <c r="P46257" s="75"/>
      <c r="Q46257" s="75"/>
      <c r="W46257" s="75"/>
      <c r="AD46257" s="77"/>
    </row>
    <row r="46258" spans="16:30" ht="4.5" customHeight="1" x14ac:dyDescent="0.2">
      <c r="P46258" s="75"/>
      <c r="Q46258" s="75"/>
      <c r="W46258" s="75"/>
      <c r="AD46258" s="77"/>
    </row>
    <row r="46259" spans="16:30" ht="4.5" customHeight="1" x14ac:dyDescent="0.2">
      <c r="P46259" s="75"/>
      <c r="Q46259" s="75"/>
      <c r="W46259" s="75"/>
      <c r="AD46259" s="77"/>
    </row>
    <row r="46260" spans="16:30" ht="4.5" customHeight="1" x14ac:dyDescent="0.2">
      <c r="P46260" s="75"/>
      <c r="Q46260" s="75"/>
      <c r="W46260" s="75"/>
      <c r="AD46260" s="77"/>
    </row>
    <row r="46261" spans="16:30" ht="4.5" customHeight="1" x14ac:dyDescent="0.2">
      <c r="P46261" s="75"/>
      <c r="Q46261" s="75"/>
      <c r="W46261" s="75"/>
      <c r="AD46261" s="77"/>
    </row>
    <row r="46262" spans="16:30" ht="4.5" customHeight="1" x14ac:dyDescent="0.2">
      <c r="P46262" s="75"/>
      <c r="Q46262" s="75"/>
      <c r="W46262" s="75"/>
      <c r="AD46262" s="77"/>
    </row>
    <row r="46263" spans="16:30" ht="4.5" customHeight="1" x14ac:dyDescent="0.2">
      <c r="P46263" s="75"/>
      <c r="Q46263" s="75"/>
      <c r="W46263" s="75"/>
      <c r="AD46263" s="77"/>
    </row>
    <row r="46264" spans="16:30" ht="4.5" customHeight="1" x14ac:dyDescent="0.2">
      <c r="P46264" s="75"/>
      <c r="Q46264" s="75"/>
      <c r="W46264" s="75"/>
      <c r="AD46264" s="77"/>
    </row>
    <row r="46265" spans="16:30" ht="4.5" customHeight="1" x14ac:dyDescent="0.2">
      <c r="P46265" s="75"/>
      <c r="Q46265" s="75"/>
      <c r="W46265" s="75"/>
      <c r="AD46265" s="77"/>
    </row>
    <row r="46266" spans="16:30" ht="4.5" customHeight="1" x14ac:dyDescent="0.2">
      <c r="P46266" s="75"/>
      <c r="Q46266" s="75"/>
      <c r="W46266" s="75"/>
      <c r="AD46266" s="77"/>
    </row>
    <row r="46267" spans="16:30" ht="4.5" customHeight="1" x14ac:dyDescent="0.2">
      <c r="P46267" s="75"/>
      <c r="Q46267" s="75"/>
      <c r="W46267" s="75"/>
      <c r="AD46267" s="77"/>
    </row>
    <row r="46268" spans="16:30" ht="4.5" customHeight="1" x14ac:dyDescent="0.2">
      <c r="P46268" s="75"/>
      <c r="Q46268" s="75"/>
      <c r="W46268" s="75"/>
      <c r="AD46268" s="77"/>
    </row>
    <row r="46269" spans="16:30" ht="4.5" customHeight="1" x14ac:dyDescent="0.2">
      <c r="P46269" s="75"/>
      <c r="Q46269" s="75"/>
      <c r="W46269" s="75"/>
      <c r="AD46269" s="77"/>
    </row>
    <row r="46270" spans="16:30" ht="4.5" customHeight="1" x14ac:dyDescent="0.2">
      <c r="P46270" s="75"/>
      <c r="Q46270" s="75"/>
      <c r="W46270" s="75"/>
      <c r="AD46270" s="77"/>
    </row>
    <row r="46271" spans="16:30" ht="4.5" customHeight="1" x14ac:dyDescent="0.2">
      <c r="P46271" s="75"/>
      <c r="Q46271" s="75"/>
      <c r="W46271" s="75"/>
      <c r="AD46271" s="77"/>
    </row>
    <row r="46272" spans="16:30" ht="4.5" customHeight="1" x14ac:dyDescent="0.2">
      <c r="P46272" s="75"/>
      <c r="Q46272" s="75"/>
      <c r="W46272" s="75"/>
      <c r="AD46272" s="77"/>
    </row>
    <row r="46273" spans="16:30" ht="4.5" customHeight="1" x14ac:dyDescent="0.2">
      <c r="P46273" s="75"/>
      <c r="Q46273" s="75"/>
      <c r="W46273" s="75"/>
      <c r="AD46273" s="77"/>
    </row>
    <row r="46274" spans="16:30" ht="4.5" customHeight="1" x14ac:dyDescent="0.2">
      <c r="P46274" s="75"/>
      <c r="Q46274" s="75"/>
      <c r="W46274" s="75"/>
      <c r="AD46274" s="77"/>
    </row>
    <row r="46275" spans="16:30" ht="4.5" customHeight="1" x14ac:dyDescent="0.2">
      <c r="P46275" s="75"/>
      <c r="Q46275" s="75"/>
      <c r="W46275" s="75"/>
      <c r="AD46275" s="77"/>
    </row>
    <row r="46276" spans="16:30" ht="4.5" customHeight="1" x14ac:dyDescent="0.2">
      <c r="P46276" s="75"/>
      <c r="Q46276" s="75"/>
      <c r="W46276" s="75"/>
      <c r="AD46276" s="77"/>
    </row>
    <row r="46277" spans="16:30" ht="4.5" customHeight="1" x14ac:dyDescent="0.2">
      <c r="P46277" s="75"/>
      <c r="Q46277" s="75"/>
      <c r="W46277" s="75"/>
      <c r="AD46277" s="77"/>
    </row>
    <row r="46278" spans="16:30" ht="4.5" customHeight="1" x14ac:dyDescent="0.2">
      <c r="P46278" s="75"/>
      <c r="Q46278" s="75"/>
      <c r="W46278" s="75"/>
      <c r="AD46278" s="77"/>
    </row>
    <row r="46279" spans="16:30" ht="4.5" customHeight="1" x14ac:dyDescent="0.2">
      <c r="P46279" s="75"/>
      <c r="Q46279" s="75"/>
      <c r="W46279" s="75"/>
      <c r="AD46279" s="77"/>
    </row>
    <row r="46280" spans="16:30" ht="4.5" customHeight="1" x14ac:dyDescent="0.2">
      <c r="P46280" s="75"/>
      <c r="Q46280" s="75"/>
      <c r="W46280" s="75"/>
      <c r="AD46280" s="77"/>
    </row>
    <row r="46281" spans="16:30" ht="4.5" customHeight="1" x14ac:dyDescent="0.2">
      <c r="P46281" s="75"/>
      <c r="Q46281" s="75"/>
      <c r="W46281" s="75"/>
      <c r="AD46281" s="77"/>
    </row>
    <row r="46282" spans="16:30" ht="4.5" customHeight="1" x14ac:dyDescent="0.2">
      <c r="P46282" s="75"/>
      <c r="Q46282" s="75"/>
      <c r="W46282" s="75"/>
      <c r="AD46282" s="77"/>
    </row>
    <row r="46283" spans="16:30" ht="4.5" customHeight="1" x14ac:dyDescent="0.2">
      <c r="P46283" s="75"/>
      <c r="Q46283" s="75"/>
      <c r="W46283" s="75"/>
      <c r="AD46283" s="77"/>
    </row>
    <row r="46284" spans="16:30" ht="4.5" customHeight="1" x14ac:dyDescent="0.2">
      <c r="P46284" s="75"/>
      <c r="Q46284" s="75"/>
      <c r="W46284" s="75"/>
      <c r="AD46284" s="77"/>
    </row>
    <row r="46285" spans="16:30" ht="4.5" customHeight="1" x14ac:dyDescent="0.2">
      <c r="P46285" s="75"/>
      <c r="Q46285" s="75"/>
      <c r="W46285" s="75"/>
      <c r="AD46285" s="77"/>
    </row>
    <row r="46286" spans="16:30" ht="4.5" customHeight="1" x14ac:dyDescent="0.2">
      <c r="P46286" s="75"/>
      <c r="Q46286" s="75"/>
      <c r="W46286" s="75"/>
      <c r="AD46286" s="77"/>
    </row>
    <row r="46287" spans="16:30" ht="4.5" customHeight="1" x14ac:dyDescent="0.2">
      <c r="P46287" s="75"/>
      <c r="Q46287" s="75"/>
      <c r="W46287" s="75"/>
      <c r="AD46287" s="77"/>
    </row>
    <row r="46288" spans="16:30" ht="4.5" customHeight="1" x14ac:dyDescent="0.2">
      <c r="P46288" s="75"/>
      <c r="Q46288" s="75"/>
      <c r="W46288" s="75"/>
      <c r="AD46288" s="77"/>
    </row>
    <row r="46289" spans="16:30" ht="4.5" customHeight="1" x14ac:dyDescent="0.2">
      <c r="P46289" s="75"/>
      <c r="Q46289" s="75"/>
      <c r="W46289" s="75"/>
      <c r="AD46289" s="77"/>
    </row>
    <row r="46290" spans="16:30" ht="4.5" customHeight="1" x14ac:dyDescent="0.2">
      <c r="P46290" s="75"/>
      <c r="Q46290" s="75"/>
      <c r="W46290" s="75"/>
      <c r="AD46290" s="77"/>
    </row>
    <row r="46291" spans="16:30" ht="4.5" customHeight="1" x14ac:dyDescent="0.2">
      <c r="P46291" s="75"/>
      <c r="Q46291" s="75"/>
      <c r="W46291" s="75"/>
      <c r="AD46291" s="77"/>
    </row>
    <row r="46292" spans="16:30" ht="4.5" customHeight="1" x14ac:dyDescent="0.2">
      <c r="P46292" s="75"/>
      <c r="Q46292" s="75"/>
      <c r="W46292" s="75"/>
      <c r="AD46292" s="77"/>
    </row>
    <row r="46293" spans="16:30" ht="4.5" customHeight="1" x14ac:dyDescent="0.2">
      <c r="P46293" s="75"/>
      <c r="Q46293" s="75"/>
      <c r="W46293" s="75"/>
      <c r="AD46293" s="77"/>
    </row>
    <row r="46294" spans="16:30" ht="4.5" customHeight="1" x14ac:dyDescent="0.2">
      <c r="P46294" s="75"/>
      <c r="Q46294" s="75"/>
      <c r="W46294" s="75"/>
      <c r="AD46294" s="77"/>
    </row>
    <row r="46295" spans="16:30" ht="4.5" customHeight="1" x14ac:dyDescent="0.2">
      <c r="P46295" s="75"/>
      <c r="Q46295" s="75"/>
      <c r="W46295" s="75"/>
      <c r="AD46295" s="77"/>
    </row>
    <row r="46296" spans="16:30" ht="4.5" customHeight="1" x14ac:dyDescent="0.2">
      <c r="P46296" s="75"/>
      <c r="Q46296" s="75"/>
      <c r="W46296" s="75"/>
      <c r="AD46296" s="77"/>
    </row>
    <row r="46297" spans="16:30" ht="4.5" customHeight="1" x14ac:dyDescent="0.2">
      <c r="P46297" s="75"/>
      <c r="Q46297" s="75"/>
      <c r="W46297" s="75"/>
      <c r="AD46297" s="77"/>
    </row>
    <row r="46298" spans="16:30" ht="4.5" customHeight="1" x14ac:dyDescent="0.2">
      <c r="P46298" s="75"/>
      <c r="Q46298" s="75"/>
      <c r="W46298" s="75"/>
      <c r="AD46298" s="77"/>
    </row>
    <row r="46299" spans="16:30" ht="4.5" customHeight="1" x14ac:dyDescent="0.2">
      <c r="P46299" s="75"/>
      <c r="Q46299" s="75"/>
      <c r="W46299" s="75"/>
      <c r="AD46299" s="77"/>
    </row>
    <row r="46300" spans="16:30" ht="4.5" customHeight="1" x14ac:dyDescent="0.2">
      <c r="P46300" s="75"/>
      <c r="Q46300" s="75"/>
      <c r="W46300" s="75"/>
      <c r="AD46300" s="77"/>
    </row>
    <row r="46301" spans="16:30" ht="4.5" customHeight="1" x14ac:dyDescent="0.2">
      <c r="P46301" s="75"/>
      <c r="Q46301" s="75"/>
      <c r="W46301" s="75"/>
      <c r="AD46301" s="77"/>
    </row>
    <row r="46302" spans="16:30" ht="4.5" customHeight="1" x14ac:dyDescent="0.2">
      <c r="P46302" s="75"/>
      <c r="Q46302" s="75"/>
      <c r="W46302" s="75"/>
      <c r="AD46302" s="77"/>
    </row>
    <row r="46303" spans="16:30" ht="4.5" customHeight="1" x14ac:dyDescent="0.2">
      <c r="P46303" s="75"/>
      <c r="Q46303" s="75"/>
      <c r="W46303" s="75"/>
      <c r="AD46303" s="77"/>
    </row>
    <row r="46304" spans="16:30" ht="4.5" customHeight="1" x14ac:dyDescent="0.2">
      <c r="P46304" s="75"/>
      <c r="Q46304" s="75"/>
      <c r="W46304" s="75"/>
      <c r="AD46304" s="77"/>
    </row>
    <row r="46305" spans="16:30" ht="4.5" customHeight="1" x14ac:dyDescent="0.2">
      <c r="P46305" s="75"/>
      <c r="Q46305" s="75"/>
      <c r="W46305" s="75"/>
      <c r="AD46305" s="77"/>
    </row>
    <row r="46306" spans="16:30" ht="4.5" customHeight="1" x14ac:dyDescent="0.2">
      <c r="P46306" s="75"/>
      <c r="Q46306" s="75"/>
      <c r="W46306" s="75"/>
      <c r="AD46306" s="77"/>
    </row>
    <row r="46307" spans="16:30" ht="4.5" customHeight="1" x14ac:dyDescent="0.2">
      <c r="P46307" s="75"/>
      <c r="Q46307" s="75"/>
      <c r="W46307" s="75"/>
      <c r="AD46307" s="77"/>
    </row>
    <row r="46308" spans="16:30" ht="4.5" customHeight="1" x14ac:dyDescent="0.2">
      <c r="P46308" s="75"/>
      <c r="Q46308" s="75"/>
      <c r="W46308" s="75"/>
      <c r="AD46308" s="77"/>
    </row>
    <row r="46309" spans="16:30" ht="4.5" customHeight="1" x14ac:dyDescent="0.2">
      <c r="P46309" s="75"/>
      <c r="Q46309" s="75"/>
      <c r="W46309" s="75"/>
      <c r="AD46309" s="77"/>
    </row>
    <row r="46310" spans="16:30" ht="4.5" customHeight="1" x14ac:dyDescent="0.2">
      <c r="P46310" s="75"/>
      <c r="Q46310" s="75"/>
      <c r="W46310" s="75"/>
      <c r="AD46310" s="77"/>
    </row>
    <row r="46311" spans="16:30" ht="4.5" customHeight="1" x14ac:dyDescent="0.2">
      <c r="P46311" s="75"/>
      <c r="Q46311" s="75"/>
      <c r="W46311" s="75"/>
      <c r="AD46311" s="77"/>
    </row>
    <row r="46312" spans="16:30" ht="4.5" customHeight="1" x14ac:dyDescent="0.2">
      <c r="P46312" s="75"/>
      <c r="Q46312" s="75"/>
      <c r="W46312" s="75"/>
      <c r="AD46312" s="77"/>
    </row>
    <row r="46313" spans="16:30" ht="4.5" customHeight="1" x14ac:dyDescent="0.2">
      <c r="P46313" s="75"/>
      <c r="Q46313" s="75"/>
      <c r="W46313" s="75"/>
      <c r="AD46313" s="77"/>
    </row>
    <row r="46314" spans="16:30" ht="4.5" customHeight="1" x14ac:dyDescent="0.2">
      <c r="P46314" s="75"/>
      <c r="Q46314" s="75"/>
      <c r="W46314" s="75"/>
      <c r="AD46314" s="77"/>
    </row>
    <row r="46315" spans="16:30" ht="4.5" customHeight="1" x14ac:dyDescent="0.2">
      <c r="P46315" s="75"/>
      <c r="Q46315" s="75"/>
      <c r="W46315" s="75"/>
      <c r="AD46315" s="77"/>
    </row>
    <row r="46316" spans="16:30" ht="4.5" customHeight="1" x14ac:dyDescent="0.2">
      <c r="P46316" s="75"/>
      <c r="Q46316" s="75"/>
      <c r="W46316" s="75"/>
      <c r="AD46316" s="77"/>
    </row>
    <row r="46317" spans="16:30" ht="4.5" customHeight="1" x14ac:dyDescent="0.2">
      <c r="P46317" s="75"/>
      <c r="Q46317" s="75"/>
      <c r="W46317" s="75"/>
      <c r="AD46317" s="77"/>
    </row>
    <row r="46318" spans="16:30" ht="4.5" customHeight="1" x14ac:dyDescent="0.2">
      <c r="P46318" s="75"/>
      <c r="Q46318" s="75"/>
      <c r="W46318" s="75"/>
      <c r="AD46318" s="77"/>
    </row>
    <row r="46319" spans="16:30" ht="4.5" customHeight="1" x14ac:dyDescent="0.2">
      <c r="P46319" s="75"/>
      <c r="Q46319" s="75"/>
      <c r="W46319" s="75"/>
      <c r="AD46319" s="77"/>
    </row>
    <row r="46320" spans="16:30" ht="4.5" customHeight="1" x14ac:dyDescent="0.2">
      <c r="P46320" s="75"/>
      <c r="Q46320" s="75"/>
      <c r="W46320" s="75"/>
      <c r="AD46320" s="77"/>
    </row>
    <row r="46321" spans="16:30" ht="4.5" customHeight="1" x14ac:dyDescent="0.2">
      <c r="P46321" s="75"/>
      <c r="Q46321" s="75"/>
      <c r="W46321" s="75"/>
      <c r="AD46321" s="77"/>
    </row>
    <row r="46322" spans="16:30" ht="4.5" customHeight="1" x14ac:dyDescent="0.2">
      <c r="P46322" s="75"/>
      <c r="Q46322" s="75"/>
      <c r="W46322" s="75"/>
      <c r="AD46322" s="77"/>
    </row>
    <row r="46323" spans="16:30" ht="4.5" customHeight="1" x14ac:dyDescent="0.2">
      <c r="P46323" s="75"/>
      <c r="Q46323" s="75"/>
      <c r="W46323" s="75"/>
      <c r="AD46323" s="77"/>
    </row>
    <row r="46324" spans="16:30" ht="4.5" customHeight="1" x14ac:dyDescent="0.2">
      <c r="P46324" s="75"/>
      <c r="Q46324" s="75"/>
      <c r="W46324" s="75"/>
      <c r="AD46324" s="77"/>
    </row>
    <row r="46325" spans="16:30" ht="4.5" customHeight="1" x14ac:dyDescent="0.2">
      <c r="P46325" s="75"/>
      <c r="Q46325" s="75"/>
      <c r="W46325" s="75"/>
      <c r="AD46325" s="77"/>
    </row>
    <row r="46326" spans="16:30" ht="4.5" customHeight="1" x14ac:dyDescent="0.2">
      <c r="P46326" s="75"/>
      <c r="Q46326" s="75"/>
      <c r="W46326" s="75"/>
      <c r="AD46326" s="77"/>
    </row>
    <row r="46327" spans="16:30" ht="4.5" customHeight="1" x14ac:dyDescent="0.2">
      <c r="P46327" s="75"/>
      <c r="Q46327" s="75"/>
      <c r="W46327" s="75"/>
      <c r="AD46327" s="77"/>
    </row>
    <row r="46328" spans="16:30" ht="4.5" customHeight="1" x14ac:dyDescent="0.2">
      <c r="P46328" s="75"/>
      <c r="Q46328" s="75"/>
      <c r="W46328" s="75"/>
      <c r="AD46328" s="77"/>
    </row>
    <row r="46329" spans="16:30" ht="4.5" customHeight="1" x14ac:dyDescent="0.2">
      <c r="P46329" s="75"/>
      <c r="Q46329" s="75"/>
      <c r="W46329" s="75"/>
      <c r="AD46329" s="77"/>
    </row>
    <row r="46330" spans="16:30" ht="4.5" customHeight="1" x14ac:dyDescent="0.2">
      <c r="P46330" s="75"/>
      <c r="Q46330" s="75"/>
      <c r="W46330" s="75"/>
      <c r="AD46330" s="77"/>
    </row>
    <row r="46331" spans="16:30" ht="4.5" customHeight="1" x14ac:dyDescent="0.2">
      <c r="P46331" s="75"/>
      <c r="Q46331" s="75"/>
      <c r="W46331" s="75"/>
      <c r="AD46331" s="77"/>
    </row>
    <row r="46332" spans="16:30" ht="4.5" customHeight="1" x14ac:dyDescent="0.2">
      <c r="P46332" s="75"/>
      <c r="Q46332" s="75"/>
      <c r="W46332" s="75"/>
      <c r="AD46332" s="77"/>
    </row>
    <row r="46333" spans="16:30" ht="4.5" customHeight="1" x14ac:dyDescent="0.2">
      <c r="P46333" s="75"/>
      <c r="Q46333" s="75"/>
      <c r="W46333" s="75"/>
      <c r="AD46333" s="77"/>
    </row>
    <row r="46334" spans="16:30" ht="4.5" customHeight="1" x14ac:dyDescent="0.2">
      <c r="P46334" s="75"/>
      <c r="Q46334" s="75"/>
      <c r="W46334" s="75"/>
      <c r="AD46334" s="77"/>
    </row>
    <row r="46335" spans="16:30" ht="4.5" customHeight="1" x14ac:dyDescent="0.2">
      <c r="P46335" s="75"/>
      <c r="Q46335" s="75"/>
      <c r="W46335" s="75"/>
      <c r="AD46335" s="77"/>
    </row>
    <row r="46336" spans="16:30" ht="4.5" customHeight="1" x14ac:dyDescent="0.2">
      <c r="P46336" s="75"/>
      <c r="Q46336" s="75"/>
      <c r="W46336" s="75"/>
      <c r="AD46336" s="77"/>
    </row>
    <row r="46337" spans="16:30" ht="4.5" customHeight="1" x14ac:dyDescent="0.2">
      <c r="P46337" s="75"/>
      <c r="Q46337" s="75"/>
      <c r="W46337" s="75"/>
      <c r="AD46337" s="77"/>
    </row>
    <row r="46338" spans="16:30" ht="4.5" customHeight="1" x14ac:dyDescent="0.2">
      <c r="P46338" s="75"/>
      <c r="Q46338" s="75"/>
      <c r="W46338" s="75"/>
      <c r="AD46338" s="77"/>
    </row>
    <row r="46339" spans="16:30" ht="4.5" customHeight="1" x14ac:dyDescent="0.2">
      <c r="P46339" s="75"/>
      <c r="Q46339" s="75"/>
      <c r="W46339" s="75"/>
      <c r="AD46339" s="77"/>
    </row>
    <row r="46340" spans="16:30" ht="4.5" customHeight="1" x14ac:dyDescent="0.2">
      <c r="P46340" s="75"/>
      <c r="Q46340" s="75"/>
      <c r="W46340" s="75"/>
      <c r="AD46340" s="77"/>
    </row>
    <row r="46341" spans="16:30" ht="4.5" customHeight="1" x14ac:dyDescent="0.2">
      <c r="P46341" s="75"/>
      <c r="Q46341" s="75"/>
      <c r="W46341" s="75"/>
      <c r="AD46341" s="77"/>
    </row>
    <row r="46342" spans="16:30" ht="4.5" customHeight="1" x14ac:dyDescent="0.2">
      <c r="P46342" s="75"/>
      <c r="Q46342" s="75"/>
      <c r="W46342" s="75"/>
      <c r="AD46342" s="77"/>
    </row>
    <row r="46343" spans="16:30" ht="4.5" customHeight="1" x14ac:dyDescent="0.2">
      <c r="P46343" s="75"/>
      <c r="Q46343" s="75"/>
      <c r="W46343" s="75"/>
      <c r="AD46343" s="77"/>
    </row>
    <row r="46344" spans="16:30" ht="4.5" customHeight="1" x14ac:dyDescent="0.2">
      <c r="P46344" s="75"/>
      <c r="Q46344" s="75"/>
      <c r="W46344" s="75"/>
      <c r="AD46344" s="77"/>
    </row>
    <row r="46345" spans="16:30" ht="4.5" customHeight="1" x14ac:dyDescent="0.2">
      <c r="P46345" s="75"/>
      <c r="Q46345" s="75"/>
      <c r="W46345" s="75"/>
      <c r="AD46345" s="77"/>
    </row>
    <row r="46346" spans="16:30" ht="4.5" customHeight="1" x14ac:dyDescent="0.2">
      <c r="P46346" s="75"/>
      <c r="Q46346" s="75"/>
      <c r="W46346" s="75"/>
      <c r="AD46346" s="77"/>
    </row>
    <row r="46347" spans="16:30" ht="4.5" customHeight="1" x14ac:dyDescent="0.2">
      <c r="P46347" s="75"/>
      <c r="Q46347" s="75"/>
      <c r="W46347" s="75"/>
      <c r="AD46347" s="77"/>
    </row>
    <row r="46348" spans="16:30" ht="4.5" customHeight="1" x14ac:dyDescent="0.2">
      <c r="P46348" s="75"/>
      <c r="Q46348" s="75"/>
      <c r="W46348" s="75"/>
      <c r="AD46348" s="77"/>
    </row>
    <row r="46349" spans="16:30" ht="4.5" customHeight="1" x14ac:dyDescent="0.2">
      <c r="P46349" s="75"/>
      <c r="Q46349" s="75"/>
      <c r="W46349" s="75"/>
      <c r="AD46349" s="77"/>
    </row>
    <row r="46350" spans="16:30" ht="4.5" customHeight="1" x14ac:dyDescent="0.2">
      <c r="P46350" s="75"/>
      <c r="Q46350" s="75"/>
      <c r="W46350" s="75"/>
      <c r="AD46350" s="77"/>
    </row>
    <row r="46351" spans="16:30" ht="4.5" customHeight="1" x14ac:dyDescent="0.2">
      <c r="P46351" s="75"/>
      <c r="Q46351" s="75"/>
      <c r="W46351" s="75"/>
      <c r="AD46351" s="77"/>
    </row>
    <row r="46352" spans="16:30" ht="4.5" customHeight="1" x14ac:dyDescent="0.2">
      <c r="P46352" s="75"/>
      <c r="Q46352" s="75"/>
      <c r="W46352" s="75"/>
      <c r="AD46352" s="77"/>
    </row>
    <row r="46353" spans="16:30" ht="4.5" customHeight="1" x14ac:dyDescent="0.2">
      <c r="P46353" s="75"/>
      <c r="Q46353" s="75"/>
      <c r="W46353" s="75"/>
      <c r="AD46353" s="77"/>
    </row>
    <row r="46354" spans="16:30" ht="4.5" customHeight="1" x14ac:dyDescent="0.2">
      <c r="P46354" s="75"/>
      <c r="Q46354" s="75"/>
      <c r="W46354" s="75"/>
      <c r="AD46354" s="77"/>
    </row>
    <row r="46355" spans="16:30" ht="4.5" customHeight="1" x14ac:dyDescent="0.2">
      <c r="P46355" s="75"/>
      <c r="Q46355" s="75"/>
      <c r="W46355" s="75"/>
      <c r="AD46355" s="77"/>
    </row>
    <row r="46356" spans="16:30" ht="4.5" customHeight="1" x14ac:dyDescent="0.2">
      <c r="P46356" s="75"/>
      <c r="Q46356" s="75"/>
      <c r="W46356" s="75"/>
      <c r="AD46356" s="77"/>
    </row>
    <row r="46357" spans="16:30" ht="4.5" customHeight="1" x14ac:dyDescent="0.2">
      <c r="P46357" s="75"/>
      <c r="Q46357" s="75"/>
      <c r="W46357" s="75"/>
      <c r="AD46357" s="77"/>
    </row>
    <row r="46358" spans="16:30" ht="4.5" customHeight="1" x14ac:dyDescent="0.2">
      <c r="P46358" s="75"/>
      <c r="Q46358" s="75"/>
      <c r="W46358" s="75"/>
      <c r="AD46358" s="77"/>
    </row>
    <row r="46359" spans="16:30" ht="4.5" customHeight="1" x14ac:dyDescent="0.2">
      <c r="P46359" s="75"/>
      <c r="Q46359" s="75"/>
      <c r="W46359" s="75"/>
      <c r="AD46359" s="77"/>
    </row>
    <row r="46360" spans="16:30" ht="4.5" customHeight="1" x14ac:dyDescent="0.2">
      <c r="P46360" s="75"/>
      <c r="Q46360" s="75"/>
      <c r="W46360" s="75"/>
      <c r="AD46360" s="77"/>
    </row>
    <row r="46361" spans="16:30" ht="4.5" customHeight="1" x14ac:dyDescent="0.2">
      <c r="P46361" s="75"/>
      <c r="Q46361" s="75"/>
      <c r="W46361" s="75"/>
      <c r="AD46361" s="77"/>
    </row>
    <row r="46362" spans="16:30" ht="4.5" customHeight="1" x14ac:dyDescent="0.2">
      <c r="P46362" s="75"/>
      <c r="Q46362" s="75"/>
      <c r="W46362" s="75"/>
      <c r="AD46362" s="77"/>
    </row>
    <row r="46363" spans="16:30" ht="4.5" customHeight="1" x14ac:dyDescent="0.2">
      <c r="P46363" s="75"/>
      <c r="Q46363" s="75"/>
      <c r="W46363" s="75"/>
      <c r="AD46363" s="77"/>
    </row>
    <row r="46364" spans="16:30" ht="4.5" customHeight="1" x14ac:dyDescent="0.2">
      <c r="P46364" s="75"/>
      <c r="Q46364" s="75"/>
      <c r="W46364" s="75"/>
      <c r="AD46364" s="77"/>
    </row>
    <row r="46365" spans="16:30" ht="4.5" customHeight="1" x14ac:dyDescent="0.2">
      <c r="P46365" s="75"/>
      <c r="Q46365" s="75"/>
      <c r="W46365" s="75"/>
      <c r="AD46365" s="77"/>
    </row>
    <row r="46366" spans="16:30" ht="4.5" customHeight="1" x14ac:dyDescent="0.2">
      <c r="P46366" s="75"/>
      <c r="Q46366" s="75"/>
      <c r="W46366" s="75"/>
      <c r="AD46366" s="77"/>
    </row>
    <row r="46367" spans="16:30" ht="4.5" customHeight="1" x14ac:dyDescent="0.2">
      <c r="P46367" s="75"/>
      <c r="Q46367" s="75"/>
      <c r="W46367" s="75"/>
      <c r="AD46367" s="77"/>
    </row>
    <row r="46368" spans="16:30" ht="4.5" customHeight="1" x14ac:dyDescent="0.2">
      <c r="P46368" s="75"/>
      <c r="Q46368" s="75"/>
      <c r="W46368" s="75"/>
      <c r="AD46368" s="77"/>
    </row>
    <row r="46369" spans="16:30" ht="4.5" customHeight="1" x14ac:dyDescent="0.2">
      <c r="P46369" s="75"/>
      <c r="Q46369" s="75"/>
      <c r="W46369" s="75"/>
      <c r="AD46369" s="77"/>
    </row>
    <row r="46370" spans="16:30" ht="4.5" customHeight="1" x14ac:dyDescent="0.2">
      <c r="P46370" s="75"/>
      <c r="Q46370" s="75"/>
      <c r="W46370" s="75"/>
      <c r="AD46370" s="77"/>
    </row>
    <row r="46371" spans="16:30" ht="4.5" customHeight="1" x14ac:dyDescent="0.2">
      <c r="P46371" s="75"/>
      <c r="Q46371" s="75"/>
      <c r="W46371" s="75"/>
      <c r="AD46371" s="77"/>
    </row>
    <row r="46372" spans="16:30" ht="4.5" customHeight="1" x14ac:dyDescent="0.2">
      <c r="P46372" s="75"/>
      <c r="Q46372" s="75"/>
      <c r="W46372" s="75"/>
      <c r="AD46372" s="77"/>
    </row>
    <row r="46373" spans="16:30" ht="4.5" customHeight="1" x14ac:dyDescent="0.2">
      <c r="P46373" s="75"/>
      <c r="Q46373" s="75"/>
      <c r="W46373" s="75"/>
      <c r="AD46373" s="77"/>
    </row>
    <row r="46374" spans="16:30" ht="4.5" customHeight="1" x14ac:dyDescent="0.2">
      <c r="P46374" s="75"/>
      <c r="Q46374" s="75"/>
      <c r="W46374" s="75"/>
      <c r="AD46374" s="77"/>
    </row>
    <row r="46375" spans="16:30" ht="4.5" customHeight="1" x14ac:dyDescent="0.2">
      <c r="P46375" s="75"/>
      <c r="Q46375" s="75"/>
      <c r="W46375" s="75"/>
      <c r="AD46375" s="77"/>
    </row>
    <row r="46376" spans="16:30" ht="4.5" customHeight="1" x14ac:dyDescent="0.2">
      <c r="P46376" s="75"/>
      <c r="Q46376" s="75"/>
      <c r="W46376" s="75"/>
      <c r="AD46376" s="77"/>
    </row>
    <row r="46377" spans="16:30" ht="4.5" customHeight="1" x14ac:dyDescent="0.2">
      <c r="P46377" s="75"/>
      <c r="Q46377" s="75"/>
      <c r="W46377" s="75"/>
      <c r="AD46377" s="77"/>
    </row>
    <row r="46378" spans="16:30" ht="4.5" customHeight="1" x14ac:dyDescent="0.2">
      <c r="P46378" s="75"/>
      <c r="Q46378" s="75"/>
      <c r="W46378" s="75"/>
      <c r="AD46378" s="77"/>
    </row>
    <row r="46379" spans="16:30" ht="4.5" customHeight="1" x14ac:dyDescent="0.2">
      <c r="P46379" s="75"/>
      <c r="Q46379" s="75"/>
      <c r="W46379" s="75"/>
      <c r="AD46379" s="77"/>
    </row>
    <row r="46380" spans="16:30" ht="4.5" customHeight="1" x14ac:dyDescent="0.2">
      <c r="P46380" s="75"/>
      <c r="Q46380" s="75"/>
      <c r="W46380" s="75"/>
      <c r="AD46380" s="77"/>
    </row>
    <row r="46381" spans="16:30" ht="4.5" customHeight="1" x14ac:dyDescent="0.2">
      <c r="P46381" s="75"/>
      <c r="Q46381" s="75"/>
      <c r="W46381" s="75"/>
      <c r="AD46381" s="77"/>
    </row>
    <row r="46382" spans="16:30" ht="4.5" customHeight="1" x14ac:dyDescent="0.2">
      <c r="P46382" s="75"/>
      <c r="Q46382" s="75"/>
      <c r="W46382" s="75"/>
      <c r="AD46382" s="77"/>
    </row>
    <row r="46383" spans="16:30" ht="4.5" customHeight="1" x14ac:dyDescent="0.2">
      <c r="P46383" s="75"/>
      <c r="Q46383" s="75"/>
      <c r="W46383" s="75"/>
      <c r="AD46383" s="77"/>
    </row>
    <row r="46384" spans="16:30" ht="4.5" customHeight="1" x14ac:dyDescent="0.2">
      <c r="P46384" s="75"/>
      <c r="Q46384" s="75"/>
      <c r="W46384" s="75"/>
      <c r="AD46384" s="77"/>
    </row>
    <row r="46385" spans="16:30" ht="4.5" customHeight="1" x14ac:dyDescent="0.2">
      <c r="P46385" s="75"/>
      <c r="Q46385" s="75"/>
      <c r="W46385" s="75"/>
      <c r="AD46385" s="77"/>
    </row>
    <row r="46386" spans="16:30" ht="4.5" customHeight="1" x14ac:dyDescent="0.2">
      <c r="P46386" s="75"/>
      <c r="Q46386" s="75"/>
      <c r="W46386" s="75"/>
      <c r="AD46386" s="77"/>
    </row>
    <row r="46387" spans="16:30" ht="4.5" customHeight="1" x14ac:dyDescent="0.2">
      <c r="P46387" s="75"/>
      <c r="Q46387" s="75"/>
      <c r="W46387" s="75"/>
      <c r="AD46387" s="77"/>
    </row>
    <row r="46388" spans="16:30" ht="4.5" customHeight="1" x14ac:dyDescent="0.2">
      <c r="P46388" s="75"/>
      <c r="Q46388" s="75"/>
      <c r="W46388" s="75"/>
      <c r="AD46388" s="77"/>
    </row>
    <row r="46389" spans="16:30" ht="4.5" customHeight="1" x14ac:dyDescent="0.2">
      <c r="P46389" s="75"/>
      <c r="Q46389" s="75"/>
      <c r="W46389" s="75"/>
      <c r="AD46389" s="77"/>
    </row>
    <row r="46390" spans="16:30" ht="4.5" customHeight="1" x14ac:dyDescent="0.2">
      <c r="P46390" s="75"/>
      <c r="Q46390" s="75"/>
      <c r="W46390" s="75"/>
      <c r="AD46390" s="77"/>
    </row>
    <row r="46391" spans="16:30" ht="4.5" customHeight="1" x14ac:dyDescent="0.2">
      <c r="P46391" s="75"/>
      <c r="Q46391" s="75"/>
      <c r="W46391" s="75"/>
      <c r="AD46391" s="77"/>
    </row>
    <row r="46392" spans="16:30" ht="4.5" customHeight="1" x14ac:dyDescent="0.2">
      <c r="P46392" s="75"/>
      <c r="Q46392" s="75"/>
      <c r="W46392" s="75"/>
      <c r="AD46392" s="77"/>
    </row>
    <row r="46393" spans="16:30" ht="4.5" customHeight="1" x14ac:dyDescent="0.2">
      <c r="P46393" s="75"/>
      <c r="Q46393" s="75"/>
      <c r="W46393" s="75"/>
      <c r="AD46393" s="77"/>
    </row>
    <row r="46394" spans="16:30" ht="4.5" customHeight="1" x14ac:dyDescent="0.2">
      <c r="P46394" s="75"/>
      <c r="Q46394" s="75"/>
      <c r="W46394" s="75"/>
      <c r="AD46394" s="77"/>
    </row>
    <row r="46395" spans="16:30" ht="4.5" customHeight="1" x14ac:dyDescent="0.2">
      <c r="P46395" s="75"/>
      <c r="Q46395" s="75"/>
      <c r="W46395" s="75"/>
      <c r="AD46395" s="77"/>
    </row>
    <row r="46396" spans="16:30" ht="4.5" customHeight="1" x14ac:dyDescent="0.2">
      <c r="P46396" s="75"/>
      <c r="Q46396" s="75"/>
      <c r="W46396" s="75"/>
      <c r="AD46396" s="77"/>
    </row>
    <row r="46397" spans="16:30" ht="4.5" customHeight="1" x14ac:dyDescent="0.2">
      <c r="P46397" s="75"/>
      <c r="Q46397" s="75"/>
      <c r="W46397" s="75"/>
      <c r="AD46397" s="77"/>
    </row>
    <row r="46398" spans="16:30" ht="4.5" customHeight="1" x14ac:dyDescent="0.2">
      <c r="P46398" s="75"/>
      <c r="Q46398" s="75"/>
      <c r="W46398" s="75"/>
      <c r="AD46398" s="77"/>
    </row>
    <row r="46399" spans="16:30" ht="4.5" customHeight="1" x14ac:dyDescent="0.2">
      <c r="P46399" s="75"/>
      <c r="Q46399" s="75"/>
      <c r="W46399" s="75"/>
      <c r="AD46399" s="77"/>
    </row>
    <row r="46400" spans="16:30" ht="4.5" customHeight="1" x14ac:dyDescent="0.2">
      <c r="P46400" s="75"/>
      <c r="Q46400" s="75"/>
      <c r="W46400" s="75"/>
      <c r="AD46400" s="77"/>
    </row>
    <row r="46401" spans="16:30" ht="4.5" customHeight="1" x14ac:dyDescent="0.2">
      <c r="P46401" s="75"/>
      <c r="Q46401" s="75"/>
      <c r="W46401" s="75"/>
      <c r="AD46401" s="77"/>
    </row>
    <row r="46402" spans="16:30" ht="4.5" customHeight="1" x14ac:dyDescent="0.2">
      <c r="P46402" s="75"/>
      <c r="Q46402" s="75"/>
      <c r="W46402" s="75"/>
      <c r="AD46402" s="77"/>
    </row>
    <row r="46403" spans="16:30" ht="4.5" customHeight="1" x14ac:dyDescent="0.2">
      <c r="P46403" s="75"/>
      <c r="Q46403" s="75"/>
      <c r="W46403" s="75"/>
      <c r="AD46403" s="77"/>
    </row>
    <row r="46404" spans="16:30" ht="4.5" customHeight="1" x14ac:dyDescent="0.2">
      <c r="P46404" s="75"/>
      <c r="Q46404" s="75"/>
      <c r="W46404" s="75"/>
      <c r="AD46404" s="77"/>
    </row>
    <row r="46405" spans="16:30" ht="4.5" customHeight="1" x14ac:dyDescent="0.2">
      <c r="P46405" s="75"/>
      <c r="Q46405" s="75"/>
      <c r="W46405" s="75"/>
      <c r="AD46405" s="77"/>
    </row>
    <row r="46406" spans="16:30" ht="4.5" customHeight="1" x14ac:dyDescent="0.2">
      <c r="P46406" s="75"/>
      <c r="Q46406" s="75"/>
      <c r="W46406" s="75"/>
      <c r="AD46406" s="77"/>
    </row>
    <row r="46407" spans="16:30" ht="4.5" customHeight="1" x14ac:dyDescent="0.2">
      <c r="P46407" s="75"/>
      <c r="Q46407" s="75"/>
      <c r="W46407" s="75"/>
      <c r="AD46407" s="77"/>
    </row>
    <row r="46408" spans="16:30" ht="4.5" customHeight="1" x14ac:dyDescent="0.2">
      <c r="P46408" s="75"/>
      <c r="Q46408" s="75"/>
      <c r="W46408" s="75"/>
      <c r="AD46408" s="77"/>
    </row>
    <row r="46409" spans="16:30" ht="4.5" customHeight="1" x14ac:dyDescent="0.2">
      <c r="P46409" s="75"/>
      <c r="Q46409" s="75"/>
      <c r="W46409" s="75"/>
      <c r="AD46409" s="77"/>
    </row>
    <row r="46410" spans="16:30" ht="4.5" customHeight="1" x14ac:dyDescent="0.2">
      <c r="P46410" s="75"/>
      <c r="Q46410" s="75"/>
      <c r="W46410" s="75"/>
      <c r="AD46410" s="77"/>
    </row>
    <row r="46411" spans="16:30" ht="4.5" customHeight="1" x14ac:dyDescent="0.2">
      <c r="P46411" s="75"/>
      <c r="Q46411" s="75"/>
      <c r="W46411" s="75"/>
      <c r="AD46411" s="77"/>
    </row>
    <row r="46412" spans="16:30" ht="4.5" customHeight="1" x14ac:dyDescent="0.2">
      <c r="P46412" s="75"/>
      <c r="Q46412" s="75"/>
      <c r="W46412" s="75"/>
      <c r="AD46412" s="77"/>
    </row>
    <row r="46413" spans="16:30" ht="4.5" customHeight="1" x14ac:dyDescent="0.2">
      <c r="P46413" s="75"/>
      <c r="Q46413" s="75"/>
      <c r="W46413" s="75"/>
      <c r="AD46413" s="77"/>
    </row>
    <row r="46414" spans="16:30" ht="4.5" customHeight="1" x14ac:dyDescent="0.2">
      <c r="P46414" s="75"/>
      <c r="Q46414" s="75"/>
      <c r="W46414" s="75"/>
      <c r="AD46414" s="77"/>
    </row>
    <row r="46415" spans="16:30" ht="4.5" customHeight="1" x14ac:dyDescent="0.2">
      <c r="P46415" s="75"/>
      <c r="Q46415" s="75"/>
      <c r="W46415" s="75"/>
      <c r="AD46415" s="77"/>
    </row>
    <row r="46416" spans="16:30" ht="4.5" customHeight="1" x14ac:dyDescent="0.2">
      <c r="P46416" s="75"/>
      <c r="Q46416" s="75"/>
      <c r="W46416" s="75"/>
      <c r="AD46416" s="77"/>
    </row>
    <row r="46417" spans="16:30" ht="4.5" customHeight="1" x14ac:dyDescent="0.2">
      <c r="P46417" s="75"/>
      <c r="Q46417" s="75"/>
      <c r="W46417" s="75"/>
      <c r="AD46417" s="77"/>
    </row>
    <row r="46418" spans="16:30" ht="4.5" customHeight="1" x14ac:dyDescent="0.2">
      <c r="P46418" s="75"/>
      <c r="Q46418" s="75"/>
      <c r="W46418" s="75"/>
      <c r="AD46418" s="77"/>
    </row>
    <row r="46419" spans="16:30" ht="4.5" customHeight="1" x14ac:dyDescent="0.2">
      <c r="P46419" s="75"/>
      <c r="Q46419" s="75"/>
      <c r="W46419" s="75"/>
      <c r="AD46419" s="77"/>
    </row>
    <row r="46420" spans="16:30" ht="4.5" customHeight="1" x14ac:dyDescent="0.2">
      <c r="P46420" s="75"/>
      <c r="Q46420" s="75"/>
      <c r="W46420" s="75"/>
      <c r="AD46420" s="77"/>
    </row>
    <row r="46421" spans="16:30" ht="4.5" customHeight="1" x14ac:dyDescent="0.2">
      <c r="P46421" s="75"/>
      <c r="Q46421" s="75"/>
      <c r="W46421" s="75"/>
      <c r="AD46421" s="77"/>
    </row>
    <row r="46422" spans="16:30" ht="4.5" customHeight="1" x14ac:dyDescent="0.2">
      <c r="P46422" s="75"/>
      <c r="Q46422" s="75"/>
      <c r="W46422" s="75"/>
      <c r="AD46422" s="77"/>
    </row>
    <row r="46423" spans="16:30" ht="4.5" customHeight="1" x14ac:dyDescent="0.2">
      <c r="P46423" s="75"/>
      <c r="Q46423" s="75"/>
      <c r="W46423" s="75"/>
      <c r="AD46423" s="77"/>
    </row>
    <row r="46424" spans="16:30" ht="4.5" customHeight="1" x14ac:dyDescent="0.2">
      <c r="P46424" s="75"/>
      <c r="Q46424" s="75"/>
      <c r="W46424" s="75"/>
      <c r="AD46424" s="77"/>
    </row>
    <row r="46425" spans="16:30" ht="4.5" customHeight="1" x14ac:dyDescent="0.2">
      <c r="P46425" s="75"/>
      <c r="Q46425" s="75"/>
      <c r="W46425" s="75"/>
      <c r="AD46425" s="77"/>
    </row>
    <row r="46426" spans="16:30" ht="4.5" customHeight="1" x14ac:dyDescent="0.2">
      <c r="P46426" s="75"/>
      <c r="Q46426" s="75"/>
      <c r="W46426" s="75"/>
      <c r="AD46426" s="77"/>
    </row>
    <row r="46427" spans="16:30" ht="4.5" customHeight="1" x14ac:dyDescent="0.2">
      <c r="P46427" s="75"/>
      <c r="Q46427" s="75"/>
      <c r="W46427" s="75"/>
      <c r="AD46427" s="77"/>
    </row>
    <row r="46428" spans="16:30" ht="4.5" customHeight="1" x14ac:dyDescent="0.2">
      <c r="P46428" s="75"/>
      <c r="Q46428" s="75"/>
      <c r="W46428" s="75"/>
      <c r="AD46428" s="77"/>
    </row>
    <row r="46429" spans="16:30" ht="4.5" customHeight="1" x14ac:dyDescent="0.2">
      <c r="P46429" s="75"/>
      <c r="Q46429" s="75"/>
      <c r="W46429" s="75"/>
      <c r="AD46429" s="77"/>
    </row>
    <row r="46430" spans="16:30" ht="4.5" customHeight="1" x14ac:dyDescent="0.2">
      <c r="P46430" s="75"/>
      <c r="Q46430" s="75"/>
      <c r="W46430" s="75"/>
      <c r="AD46430" s="77"/>
    </row>
    <row r="46431" spans="16:30" ht="4.5" customHeight="1" x14ac:dyDescent="0.2">
      <c r="P46431" s="75"/>
      <c r="Q46431" s="75"/>
      <c r="W46431" s="75"/>
      <c r="AD46431" s="77"/>
    </row>
    <row r="46432" spans="16:30" ht="4.5" customHeight="1" x14ac:dyDescent="0.2">
      <c r="P46432" s="75"/>
      <c r="Q46432" s="75"/>
      <c r="W46432" s="75"/>
      <c r="AD46432" s="77"/>
    </row>
    <row r="46433" spans="16:30" ht="4.5" customHeight="1" x14ac:dyDescent="0.2">
      <c r="P46433" s="75"/>
      <c r="Q46433" s="75"/>
      <c r="W46433" s="75"/>
      <c r="AD46433" s="77"/>
    </row>
    <row r="46434" spans="16:30" ht="4.5" customHeight="1" x14ac:dyDescent="0.2">
      <c r="P46434" s="75"/>
      <c r="Q46434" s="75"/>
      <c r="W46434" s="75"/>
      <c r="AD46434" s="77"/>
    </row>
    <row r="46435" spans="16:30" ht="4.5" customHeight="1" x14ac:dyDescent="0.2">
      <c r="P46435" s="75"/>
      <c r="Q46435" s="75"/>
      <c r="W46435" s="75"/>
      <c r="AD46435" s="77"/>
    </row>
    <row r="46436" spans="16:30" ht="4.5" customHeight="1" x14ac:dyDescent="0.2">
      <c r="P46436" s="75"/>
      <c r="Q46436" s="75"/>
      <c r="W46436" s="75"/>
      <c r="AD46436" s="77"/>
    </row>
    <row r="46437" spans="16:30" ht="4.5" customHeight="1" x14ac:dyDescent="0.2">
      <c r="P46437" s="75"/>
      <c r="Q46437" s="75"/>
      <c r="W46437" s="75"/>
      <c r="AD46437" s="77"/>
    </row>
    <row r="46438" spans="16:30" ht="4.5" customHeight="1" x14ac:dyDescent="0.2">
      <c r="P46438" s="75"/>
      <c r="Q46438" s="75"/>
      <c r="W46438" s="75"/>
      <c r="AD46438" s="77"/>
    </row>
    <row r="46439" spans="16:30" ht="4.5" customHeight="1" x14ac:dyDescent="0.2">
      <c r="P46439" s="75"/>
      <c r="Q46439" s="75"/>
      <c r="W46439" s="75"/>
      <c r="AD46439" s="77"/>
    </row>
    <row r="46440" spans="16:30" ht="4.5" customHeight="1" x14ac:dyDescent="0.2">
      <c r="P46440" s="75"/>
      <c r="Q46440" s="75"/>
      <c r="W46440" s="75"/>
      <c r="AD46440" s="77"/>
    </row>
    <row r="46441" spans="16:30" ht="4.5" customHeight="1" x14ac:dyDescent="0.2">
      <c r="P46441" s="75"/>
      <c r="Q46441" s="75"/>
      <c r="W46441" s="75"/>
      <c r="AD46441" s="77"/>
    </row>
    <row r="46442" spans="16:30" ht="4.5" customHeight="1" x14ac:dyDescent="0.2">
      <c r="P46442" s="75"/>
      <c r="Q46442" s="75"/>
      <c r="W46442" s="75"/>
      <c r="AD46442" s="77"/>
    </row>
    <row r="46443" spans="16:30" ht="4.5" customHeight="1" x14ac:dyDescent="0.2">
      <c r="P46443" s="75"/>
      <c r="Q46443" s="75"/>
      <c r="W46443" s="75"/>
      <c r="AD46443" s="77"/>
    </row>
    <row r="46444" spans="16:30" ht="4.5" customHeight="1" x14ac:dyDescent="0.2">
      <c r="P46444" s="75"/>
      <c r="Q46444" s="75"/>
      <c r="W46444" s="75"/>
      <c r="AD46444" s="77"/>
    </row>
    <row r="46445" spans="16:30" ht="4.5" customHeight="1" x14ac:dyDescent="0.2">
      <c r="P46445" s="75"/>
      <c r="Q46445" s="75"/>
      <c r="W46445" s="75"/>
      <c r="AD46445" s="77"/>
    </row>
    <row r="46446" spans="16:30" ht="4.5" customHeight="1" x14ac:dyDescent="0.2">
      <c r="P46446" s="75"/>
      <c r="Q46446" s="75"/>
      <c r="W46446" s="75"/>
      <c r="AD46446" s="77"/>
    </row>
    <row r="46447" spans="16:30" ht="4.5" customHeight="1" x14ac:dyDescent="0.2">
      <c r="P46447" s="75"/>
      <c r="Q46447" s="75"/>
      <c r="W46447" s="75"/>
      <c r="AD46447" s="77"/>
    </row>
    <row r="46448" spans="16:30" ht="4.5" customHeight="1" x14ac:dyDescent="0.2">
      <c r="P46448" s="75"/>
      <c r="Q46448" s="75"/>
      <c r="W46448" s="75"/>
      <c r="AD46448" s="77"/>
    </row>
    <row r="46449" spans="16:30" ht="4.5" customHeight="1" x14ac:dyDescent="0.2">
      <c r="P46449" s="75"/>
      <c r="Q46449" s="75"/>
      <c r="W46449" s="75"/>
      <c r="AD46449" s="77"/>
    </row>
    <row r="46450" spans="16:30" ht="4.5" customHeight="1" x14ac:dyDescent="0.2">
      <c r="P46450" s="75"/>
      <c r="Q46450" s="75"/>
      <c r="W46450" s="75"/>
      <c r="AD46450" s="77"/>
    </row>
    <row r="46451" spans="16:30" ht="4.5" customHeight="1" x14ac:dyDescent="0.2">
      <c r="P46451" s="75"/>
      <c r="Q46451" s="75"/>
      <c r="W46451" s="75"/>
      <c r="AD46451" s="77"/>
    </row>
    <row r="46452" spans="16:30" ht="4.5" customHeight="1" x14ac:dyDescent="0.2">
      <c r="P46452" s="75"/>
      <c r="Q46452" s="75"/>
      <c r="W46452" s="75"/>
      <c r="AD46452" s="77"/>
    </row>
    <row r="46453" spans="16:30" ht="4.5" customHeight="1" x14ac:dyDescent="0.2">
      <c r="P46453" s="75"/>
      <c r="Q46453" s="75"/>
      <c r="W46453" s="75"/>
      <c r="AD46453" s="77"/>
    </row>
    <row r="46454" spans="16:30" ht="4.5" customHeight="1" x14ac:dyDescent="0.2">
      <c r="P46454" s="75"/>
      <c r="Q46454" s="75"/>
      <c r="W46454" s="75"/>
      <c r="AD46454" s="77"/>
    </row>
    <row r="46455" spans="16:30" ht="4.5" customHeight="1" x14ac:dyDescent="0.2">
      <c r="P46455" s="75"/>
      <c r="Q46455" s="75"/>
      <c r="W46455" s="75"/>
      <c r="AD46455" s="77"/>
    </row>
    <row r="46456" spans="16:30" ht="4.5" customHeight="1" x14ac:dyDescent="0.2">
      <c r="P46456" s="75"/>
      <c r="Q46456" s="75"/>
      <c r="W46456" s="75"/>
      <c r="AD46456" s="77"/>
    </row>
    <row r="46457" spans="16:30" ht="4.5" customHeight="1" x14ac:dyDescent="0.2">
      <c r="P46457" s="75"/>
      <c r="Q46457" s="75"/>
      <c r="W46457" s="75"/>
      <c r="AD46457" s="77"/>
    </row>
    <row r="46458" spans="16:30" ht="4.5" customHeight="1" x14ac:dyDescent="0.2">
      <c r="P46458" s="75"/>
      <c r="Q46458" s="75"/>
      <c r="W46458" s="75"/>
      <c r="AD46458" s="77"/>
    </row>
    <row r="46459" spans="16:30" ht="4.5" customHeight="1" x14ac:dyDescent="0.2">
      <c r="P46459" s="75"/>
      <c r="Q46459" s="75"/>
      <c r="W46459" s="75"/>
      <c r="AD46459" s="77"/>
    </row>
    <row r="46460" spans="16:30" ht="4.5" customHeight="1" x14ac:dyDescent="0.2">
      <c r="P46460" s="75"/>
      <c r="Q46460" s="75"/>
      <c r="W46460" s="75"/>
      <c r="AD46460" s="77"/>
    </row>
    <row r="46461" spans="16:30" ht="4.5" customHeight="1" x14ac:dyDescent="0.2">
      <c r="P46461" s="75"/>
      <c r="Q46461" s="75"/>
      <c r="W46461" s="75"/>
      <c r="AD46461" s="77"/>
    </row>
    <row r="46462" spans="16:30" ht="4.5" customHeight="1" x14ac:dyDescent="0.2">
      <c r="P46462" s="75"/>
      <c r="Q46462" s="75"/>
      <c r="W46462" s="75"/>
      <c r="AD46462" s="77"/>
    </row>
    <row r="46463" spans="16:30" ht="4.5" customHeight="1" x14ac:dyDescent="0.2">
      <c r="P46463" s="75"/>
      <c r="Q46463" s="75"/>
      <c r="W46463" s="75"/>
      <c r="AD46463" s="77"/>
    </row>
    <row r="46464" spans="16:30" ht="4.5" customHeight="1" x14ac:dyDescent="0.2">
      <c r="P46464" s="75"/>
      <c r="Q46464" s="75"/>
      <c r="W46464" s="75"/>
      <c r="AD46464" s="77"/>
    </row>
    <row r="46465" spans="16:30" ht="4.5" customHeight="1" x14ac:dyDescent="0.2">
      <c r="P46465" s="75"/>
      <c r="Q46465" s="75"/>
      <c r="W46465" s="75"/>
      <c r="AD46465" s="77"/>
    </row>
    <row r="46466" spans="16:30" ht="4.5" customHeight="1" x14ac:dyDescent="0.2">
      <c r="P46466" s="75"/>
      <c r="Q46466" s="75"/>
      <c r="W46466" s="75"/>
      <c r="AD46466" s="77"/>
    </row>
    <row r="46467" spans="16:30" ht="4.5" customHeight="1" x14ac:dyDescent="0.2">
      <c r="P46467" s="75"/>
      <c r="Q46467" s="75"/>
      <c r="W46467" s="75"/>
      <c r="AD46467" s="77"/>
    </row>
    <row r="46468" spans="16:30" ht="4.5" customHeight="1" x14ac:dyDescent="0.2">
      <c r="P46468" s="75"/>
      <c r="Q46468" s="75"/>
      <c r="W46468" s="75"/>
      <c r="AD46468" s="77"/>
    </row>
    <row r="46469" spans="16:30" ht="4.5" customHeight="1" x14ac:dyDescent="0.2">
      <c r="P46469" s="75"/>
      <c r="Q46469" s="75"/>
      <c r="W46469" s="75"/>
      <c r="AD46469" s="77"/>
    </row>
    <row r="46470" spans="16:30" ht="4.5" customHeight="1" x14ac:dyDescent="0.2">
      <c r="P46470" s="75"/>
      <c r="Q46470" s="75"/>
      <c r="W46470" s="75"/>
      <c r="AD46470" s="77"/>
    </row>
    <row r="46471" spans="16:30" ht="4.5" customHeight="1" x14ac:dyDescent="0.2">
      <c r="P46471" s="75"/>
      <c r="Q46471" s="75"/>
      <c r="W46471" s="75"/>
      <c r="AD46471" s="77"/>
    </row>
    <row r="46472" spans="16:30" ht="4.5" customHeight="1" x14ac:dyDescent="0.2">
      <c r="P46472" s="75"/>
      <c r="Q46472" s="75"/>
      <c r="W46472" s="75"/>
      <c r="AD46472" s="77"/>
    </row>
    <row r="46473" spans="16:30" ht="4.5" customHeight="1" x14ac:dyDescent="0.2">
      <c r="P46473" s="75"/>
      <c r="Q46473" s="75"/>
      <c r="W46473" s="75"/>
      <c r="AD46473" s="77"/>
    </row>
    <row r="46474" spans="16:30" ht="4.5" customHeight="1" x14ac:dyDescent="0.2">
      <c r="P46474" s="75"/>
      <c r="Q46474" s="75"/>
      <c r="W46474" s="75"/>
      <c r="AD46474" s="77"/>
    </row>
    <row r="46475" spans="16:30" ht="4.5" customHeight="1" x14ac:dyDescent="0.2">
      <c r="P46475" s="75"/>
      <c r="Q46475" s="75"/>
      <c r="W46475" s="75"/>
      <c r="AD46475" s="77"/>
    </row>
    <row r="46476" spans="16:30" ht="4.5" customHeight="1" x14ac:dyDescent="0.2">
      <c r="P46476" s="75"/>
      <c r="Q46476" s="75"/>
      <c r="W46476" s="75"/>
      <c r="AD46476" s="77"/>
    </row>
    <row r="46477" spans="16:30" ht="4.5" customHeight="1" x14ac:dyDescent="0.2">
      <c r="P46477" s="75"/>
      <c r="Q46477" s="75"/>
      <c r="W46477" s="75"/>
      <c r="AD46477" s="77"/>
    </row>
    <row r="46478" spans="16:30" ht="4.5" customHeight="1" x14ac:dyDescent="0.2">
      <c r="P46478" s="75"/>
      <c r="Q46478" s="75"/>
      <c r="W46478" s="75"/>
      <c r="AD46478" s="77"/>
    </row>
    <row r="46479" spans="16:30" ht="4.5" customHeight="1" x14ac:dyDescent="0.2">
      <c r="P46479" s="75"/>
      <c r="Q46479" s="75"/>
      <c r="W46479" s="75"/>
      <c r="AD46479" s="77"/>
    </row>
    <row r="46480" spans="16:30" ht="4.5" customHeight="1" x14ac:dyDescent="0.2">
      <c r="P46480" s="75"/>
      <c r="Q46480" s="75"/>
      <c r="W46480" s="75"/>
      <c r="AD46480" s="77"/>
    </row>
    <row r="46481" spans="16:30" ht="4.5" customHeight="1" x14ac:dyDescent="0.2">
      <c r="P46481" s="75"/>
      <c r="Q46481" s="75"/>
      <c r="W46481" s="75"/>
      <c r="AD46481" s="77"/>
    </row>
    <row r="46482" spans="16:30" ht="4.5" customHeight="1" x14ac:dyDescent="0.2">
      <c r="P46482" s="75"/>
      <c r="Q46482" s="75"/>
      <c r="W46482" s="75"/>
      <c r="AD46482" s="77"/>
    </row>
    <row r="46483" spans="16:30" ht="4.5" customHeight="1" x14ac:dyDescent="0.2">
      <c r="P46483" s="75"/>
      <c r="Q46483" s="75"/>
      <c r="W46483" s="75"/>
      <c r="AD46483" s="77"/>
    </row>
    <row r="46484" spans="16:30" ht="4.5" customHeight="1" x14ac:dyDescent="0.2">
      <c r="P46484" s="75"/>
      <c r="Q46484" s="75"/>
      <c r="W46484" s="75"/>
      <c r="AD46484" s="77"/>
    </row>
    <row r="46485" spans="16:30" ht="4.5" customHeight="1" x14ac:dyDescent="0.2">
      <c r="P46485" s="75"/>
      <c r="Q46485" s="75"/>
      <c r="W46485" s="75"/>
      <c r="AD46485" s="77"/>
    </row>
    <row r="46486" spans="16:30" ht="4.5" customHeight="1" x14ac:dyDescent="0.2">
      <c r="P46486" s="75"/>
      <c r="Q46486" s="75"/>
      <c r="W46486" s="75"/>
      <c r="AD46486" s="77"/>
    </row>
    <row r="46487" spans="16:30" ht="4.5" customHeight="1" x14ac:dyDescent="0.2">
      <c r="P46487" s="75"/>
      <c r="Q46487" s="75"/>
      <c r="W46487" s="75"/>
      <c r="AD46487" s="77"/>
    </row>
    <row r="46488" spans="16:30" ht="4.5" customHeight="1" x14ac:dyDescent="0.2">
      <c r="P46488" s="75"/>
      <c r="Q46488" s="75"/>
      <c r="W46488" s="75"/>
      <c r="AD46488" s="77"/>
    </row>
    <row r="46489" spans="16:30" ht="4.5" customHeight="1" x14ac:dyDescent="0.2">
      <c r="P46489" s="75"/>
      <c r="Q46489" s="75"/>
      <c r="W46489" s="75"/>
      <c r="AD46489" s="77"/>
    </row>
    <row r="46490" spans="16:30" ht="4.5" customHeight="1" x14ac:dyDescent="0.2">
      <c r="P46490" s="75"/>
      <c r="Q46490" s="75"/>
      <c r="W46490" s="75"/>
      <c r="AD46490" s="77"/>
    </row>
    <row r="46491" spans="16:30" ht="4.5" customHeight="1" x14ac:dyDescent="0.2">
      <c r="P46491" s="75"/>
      <c r="Q46491" s="75"/>
      <c r="W46491" s="75"/>
      <c r="AD46491" s="77"/>
    </row>
    <row r="46492" spans="16:30" ht="4.5" customHeight="1" x14ac:dyDescent="0.2">
      <c r="P46492" s="75"/>
      <c r="Q46492" s="75"/>
      <c r="W46492" s="75"/>
      <c r="AD46492" s="77"/>
    </row>
    <row r="46493" spans="16:30" ht="4.5" customHeight="1" x14ac:dyDescent="0.2">
      <c r="P46493" s="75"/>
      <c r="Q46493" s="75"/>
      <c r="W46493" s="75"/>
      <c r="AD46493" s="77"/>
    </row>
    <row r="46494" spans="16:30" ht="4.5" customHeight="1" x14ac:dyDescent="0.2">
      <c r="P46494" s="75"/>
      <c r="Q46494" s="75"/>
      <c r="W46494" s="75"/>
      <c r="AD46494" s="77"/>
    </row>
    <row r="46495" spans="16:30" ht="4.5" customHeight="1" x14ac:dyDescent="0.2">
      <c r="P46495" s="75"/>
      <c r="Q46495" s="75"/>
      <c r="W46495" s="75"/>
      <c r="AD46495" s="77"/>
    </row>
    <row r="46496" spans="16:30" ht="4.5" customHeight="1" x14ac:dyDescent="0.2">
      <c r="P46496" s="75"/>
      <c r="Q46496" s="75"/>
      <c r="W46496" s="75"/>
      <c r="AD46496" s="77"/>
    </row>
    <row r="46497" spans="16:30" ht="4.5" customHeight="1" x14ac:dyDescent="0.2">
      <c r="P46497" s="75"/>
      <c r="Q46497" s="75"/>
      <c r="W46497" s="75"/>
      <c r="AD46497" s="77"/>
    </row>
    <row r="46498" spans="16:30" ht="4.5" customHeight="1" x14ac:dyDescent="0.2">
      <c r="P46498" s="75"/>
      <c r="Q46498" s="75"/>
      <c r="W46498" s="75"/>
      <c r="AD46498" s="77"/>
    </row>
    <row r="46499" spans="16:30" ht="4.5" customHeight="1" x14ac:dyDescent="0.2">
      <c r="P46499" s="75"/>
      <c r="Q46499" s="75"/>
      <c r="W46499" s="75"/>
      <c r="AD46499" s="77"/>
    </row>
    <row r="46500" spans="16:30" ht="4.5" customHeight="1" x14ac:dyDescent="0.2">
      <c r="P46500" s="75"/>
      <c r="Q46500" s="75"/>
      <c r="W46500" s="75"/>
      <c r="AD46500" s="77"/>
    </row>
    <row r="46501" spans="16:30" ht="4.5" customHeight="1" x14ac:dyDescent="0.2">
      <c r="P46501" s="75"/>
      <c r="Q46501" s="75"/>
      <c r="W46501" s="75"/>
      <c r="AD46501" s="77"/>
    </row>
    <row r="46502" spans="16:30" ht="4.5" customHeight="1" x14ac:dyDescent="0.2">
      <c r="P46502" s="75"/>
      <c r="Q46502" s="75"/>
      <c r="W46502" s="75"/>
      <c r="AD46502" s="77"/>
    </row>
    <row r="46503" spans="16:30" ht="4.5" customHeight="1" x14ac:dyDescent="0.2">
      <c r="P46503" s="75"/>
      <c r="Q46503" s="75"/>
      <c r="W46503" s="75"/>
      <c r="AD46503" s="77"/>
    </row>
    <row r="46504" spans="16:30" ht="4.5" customHeight="1" x14ac:dyDescent="0.2">
      <c r="P46504" s="75"/>
      <c r="Q46504" s="75"/>
      <c r="W46504" s="75"/>
      <c r="AD46504" s="77"/>
    </row>
    <row r="46505" spans="16:30" ht="4.5" customHeight="1" x14ac:dyDescent="0.2">
      <c r="P46505" s="75"/>
      <c r="Q46505" s="75"/>
      <c r="W46505" s="75"/>
      <c r="AD46505" s="77"/>
    </row>
    <row r="46506" spans="16:30" ht="4.5" customHeight="1" x14ac:dyDescent="0.2">
      <c r="P46506" s="75"/>
      <c r="Q46506" s="75"/>
      <c r="W46506" s="75"/>
      <c r="AD46506" s="77"/>
    </row>
    <row r="46507" spans="16:30" ht="4.5" customHeight="1" x14ac:dyDescent="0.2">
      <c r="P46507" s="75"/>
      <c r="Q46507" s="75"/>
      <c r="W46507" s="75"/>
      <c r="AD46507" s="77"/>
    </row>
    <row r="46508" spans="16:30" ht="4.5" customHeight="1" x14ac:dyDescent="0.2">
      <c r="P46508" s="75"/>
      <c r="Q46508" s="75"/>
      <c r="W46508" s="75"/>
      <c r="AD46508" s="77"/>
    </row>
    <row r="46509" spans="16:30" ht="4.5" customHeight="1" x14ac:dyDescent="0.2">
      <c r="P46509" s="75"/>
      <c r="Q46509" s="75"/>
      <c r="W46509" s="75"/>
      <c r="AD46509" s="77"/>
    </row>
    <row r="46510" spans="16:30" ht="4.5" customHeight="1" x14ac:dyDescent="0.2">
      <c r="P46510" s="75"/>
      <c r="Q46510" s="75"/>
      <c r="W46510" s="75"/>
      <c r="AD46510" s="77"/>
    </row>
    <row r="46511" spans="16:30" ht="4.5" customHeight="1" x14ac:dyDescent="0.2">
      <c r="P46511" s="75"/>
      <c r="Q46511" s="75"/>
      <c r="W46511" s="75"/>
      <c r="AD46511" s="77"/>
    </row>
    <row r="46512" spans="16:30" ht="4.5" customHeight="1" x14ac:dyDescent="0.2">
      <c r="P46512" s="75"/>
      <c r="Q46512" s="75"/>
      <c r="W46512" s="75"/>
      <c r="AD46512" s="77"/>
    </row>
    <row r="46513" spans="16:30" ht="4.5" customHeight="1" x14ac:dyDescent="0.2">
      <c r="P46513" s="75"/>
      <c r="Q46513" s="75"/>
      <c r="W46513" s="75"/>
      <c r="AD46513" s="77"/>
    </row>
    <row r="46514" spans="16:30" ht="4.5" customHeight="1" x14ac:dyDescent="0.2">
      <c r="P46514" s="75"/>
      <c r="Q46514" s="75"/>
      <c r="W46514" s="75"/>
      <c r="AD46514" s="77"/>
    </row>
    <row r="46515" spans="16:30" ht="4.5" customHeight="1" x14ac:dyDescent="0.2">
      <c r="P46515" s="75"/>
      <c r="Q46515" s="75"/>
      <c r="W46515" s="75"/>
      <c r="AD46515" s="77"/>
    </row>
    <row r="46516" spans="16:30" ht="4.5" customHeight="1" x14ac:dyDescent="0.2">
      <c r="P46516" s="75"/>
      <c r="Q46516" s="75"/>
      <c r="W46516" s="75"/>
      <c r="AD46516" s="77"/>
    </row>
    <row r="46517" spans="16:30" ht="4.5" customHeight="1" x14ac:dyDescent="0.2">
      <c r="P46517" s="75"/>
      <c r="Q46517" s="75"/>
      <c r="W46517" s="75"/>
      <c r="AD46517" s="77"/>
    </row>
    <row r="46518" spans="16:30" ht="4.5" customHeight="1" x14ac:dyDescent="0.2">
      <c r="P46518" s="75"/>
      <c r="Q46518" s="75"/>
      <c r="W46518" s="75"/>
      <c r="AD46518" s="77"/>
    </row>
    <row r="46519" spans="16:30" ht="4.5" customHeight="1" x14ac:dyDescent="0.2">
      <c r="P46519" s="75"/>
      <c r="Q46519" s="75"/>
      <c r="W46519" s="75"/>
      <c r="AD46519" s="77"/>
    </row>
    <row r="46520" spans="16:30" ht="4.5" customHeight="1" x14ac:dyDescent="0.2">
      <c r="P46520" s="75"/>
      <c r="Q46520" s="75"/>
      <c r="W46520" s="75"/>
      <c r="AD46520" s="77"/>
    </row>
    <row r="46521" spans="16:30" ht="4.5" customHeight="1" x14ac:dyDescent="0.2">
      <c r="P46521" s="75"/>
      <c r="Q46521" s="75"/>
      <c r="W46521" s="75"/>
      <c r="AD46521" s="77"/>
    </row>
    <row r="46522" spans="16:30" ht="4.5" customHeight="1" x14ac:dyDescent="0.2">
      <c r="P46522" s="75"/>
      <c r="Q46522" s="75"/>
      <c r="W46522" s="75"/>
      <c r="AD46522" s="77"/>
    </row>
    <row r="46523" spans="16:30" ht="4.5" customHeight="1" x14ac:dyDescent="0.2">
      <c r="P46523" s="75"/>
      <c r="Q46523" s="75"/>
      <c r="W46523" s="75"/>
      <c r="AD46523" s="77"/>
    </row>
    <row r="46524" spans="16:30" ht="4.5" customHeight="1" x14ac:dyDescent="0.2">
      <c r="P46524" s="75"/>
      <c r="Q46524" s="75"/>
      <c r="W46524" s="75"/>
      <c r="AD46524" s="77"/>
    </row>
    <row r="46525" spans="16:30" ht="4.5" customHeight="1" x14ac:dyDescent="0.2">
      <c r="P46525" s="75"/>
      <c r="Q46525" s="75"/>
      <c r="W46525" s="75"/>
      <c r="AD46525" s="77"/>
    </row>
    <row r="46526" spans="16:30" ht="4.5" customHeight="1" x14ac:dyDescent="0.2">
      <c r="P46526" s="75"/>
      <c r="Q46526" s="75"/>
      <c r="W46526" s="75"/>
      <c r="AD46526" s="77"/>
    </row>
    <row r="46527" spans="16:30" ht="4.5" customHeight="1" x14ac:dyDescent="0.2">
      <c r="P46527" s="75"/>
      <c r="Q46527" s="75"/>
      <c r="W46527" s="75"/>
      <c r="AD46527" s="77"/>
    </row>
    <row r="46528" spans="16:30" ht="4.5" customHeight="1" x14ac:dyDescent="0.2">
      <c r="P46528" s="75"/>
      <c r="Q46528" s="75"/>
      <c r="W46528" s="75"/>
      <c r="AD46528" s="77"/>
    </row>
    <row r="46529" spans="16:30" ht="4.5" customHeight="1" x14ac:dyDescent="0.2">
      <c r="P46529" s="75"/>
      <c r="Q46529" s="75"/>
      <c r="W46529" s="75"/>
      <c r="AD46529" s="77"/>
    </row>
    <row r="46530" spans="16:30" ht="4.5" customHeight="1" x14ac:dyDescent="0.2">
      <c r="P46530" s="75"/>
      <c r="Q46530" s="75"/>
      <c r="W46530" s="75"/>
      <c r="AD46530" s="77"/>
    </row>
    <row r="46531" spans="16:30" ht="4.5" customHeight="1" x14ac:dyDescent="0.2">
      <c r="P46531" s="75"/>
      <c r="Q46531" s="75"/>
      <c r="W46531" s="75"/>
      <c r="AD46531" s="77"/>
    </row>
    <row r="46532" spans="16:30" ht="4.5" customHeight="1" x14ac:dyDescent="0.2">
      <c r="P46532" s="75"/>
      <c r="Q46532" s="75"/>
      <c r="W46532" s="75"/>
      <c r="AD46532" s="77"/>
    </row>
    <row r="46533" spans="16:30" ht="4.5" customHeight="1" x14ac:dyDescent="0.2">
      <c r="P46533" s="75"/>
      <c r="Q46533" s="75"/>
      <c r="W46533" s="75"/>
      <c r="AD46533" s="77"/>
    </row>
    <row r="46534" spans="16:30" ht="4.5" customHeight="1" x14ac:dyDescent="0.2">
      <c r="P46534" s="75"/>
      <c r="Q46534" s="75"/>
      <c r="W46534" s="75"/>
      <c r="AD46534" s="77"/>
    </row>
    <row r="46535" spans="16:30" ht="4.5" customHeight="1" x14ac:dyDescent="0.2">
      <c r="P46535" s="75"/>
      <c r="Q46535" s="75"/>
      <c r="W46535" s="75"/>
      <c r="AD46535" s="77"/>
    </row>
    <row r="46536" spans="16:30" ht="4.5" customHeight="1" x14ac:dyDescent="0.2">
      <c r="P46536" s="75"/>
      <c r="Q46536" s="75"/>
      <c r="W46536" s="75"/>
      <c r="AD46536" s="77"/>
    </row>
    <row r="46537" spans="16:30" ht="4.5" customHeight="1" x14ac:dyDescent="0.2">
      <c r="P46537" s="75"/>
      <c r="Q46537" s="75"/>
      <c r="W46537" s="75"/>
      <c r="AD46537" s="77"/>
    </row>
    <row r="46538" spans="16:30" ht="4.5" customHeight="1" x14ac:dyDescent="0.2">
      <c r="P46538" s="75"/>
      <c r="Q46538" s="75"/>
      <c r="W46538" s="75"/>
      <c r="AD46538" s="77"/>
    </row>
    <row r="46539" spans="16:30" ht="4.5" customHeight="1" x14ac:dyDescent="0.2">
      <c r="P46539" s="75"/>
      <c r="Q46539" s="75"/>
      <c r="W46539" s="75"/>
      <c r="AD46539" s="77"/>
    </row>
    <row r="46540" spans="16:30" ht="4.5" customHeight="1" x14ac:dyDescent="0.2">
      <c r="P46540" s="75"/>
      <c r="Q46540" s="75"/>
      <c r="W46540" s="75"/>
      <c r="AD46540" s="77"/>
    </row>
    <row r="46541" spans="16:30" ht="4.5" customHeight="1" x14ac:dyDescent="0.2">
      <c r="P46541" s="75"/>
      <c r="Q46541" s="75"/>
      <c r="W46541" s="75"/>
      <c r="AD46541" s="77"/>
    </row>
    <row r="46542" spans="16:30" ht="4.5" customHeight="1" x14ac:dyDescent="0.2">
      <c r="P46542" s="75"/>
      <c r="Q46542" s="75"/>
      <c r="W46542" s="75"/>
      <c r="AD46542" s="77"/>
    </row>
    <row r="46543" spans="16:30" ht="4.5" customHeight="1" x14ac:dyDescent="0.2">
      <c r="P46543" s="75"/>
      <c r="Q46543" s="75"/>
      <c r="W46543" s="75"/>
      <c r="AD46543" s="77"/>
    </row>
    <row r="46544" spans="16:30" ht="4.5" customHeight="1" x14ac:dyDescent="0.2">
      <c r="P46544" s="75"/>
      <c r="Q46544" s="75"/>
      <c r="W46544" s="75"/>
      <c r="AD46544" s="77"/>
    </row>
    <row r="46545" spans="16:30" ht="4.5" customHeight="1" x14ac:dyDescent="0.2">
      <c r="P46545" s="75"/>
      <c r="Q46545" s="75"/>
      <c r="W46545" s="75"/>
      <c r="AD46545" s="77"/>
    </row>
    <row r="46546" spans="16:30" ht="4.5" customHeight="1" x14ac:dyDescent="0.2">
      <c r="P46546" s="75"/>
      <c r="Q46546" s="75"/>
      <c r="W46546" s="75"/>
      <c r="AD46546" s="77"/>
    </row>
    <row r="46547" spans="16:30" ht="4.5" customHeight="1" x14ac:dyDescent="0.2">
      <c r="P46547" s="75"/>
      <c r="Q46547" s="75"/>
      <c r="W46547" s="75"/>
      <c r="AD46547" s="77"/>
    </row>
    <row r="46548" spans="16:30" ht="4.5" customHeight="1" x14ac:dyDescent="0.2">
      <c r="P46548" s="75"/>
      <c r="Q46548" s="75"/>
      <c r="W46548" s="75"/>
      <c r="AD46548" s="77"/>
    </row>
    <row r="46549" spans="16:30" ht="4.5" customHeight="1" x14ac:dyDescent="0.2">
      <c r="P46549" s="75"/>
      <c r="Q46549" s="75"/>
      <c r="W46549" s="75"/>
      <c r="AD46549" s="77"/>
    </row>
    <row r="46550" spans="16:30" ht="4.5" customHeight="1" x14ac:dyDescent="0.2">
      <c r="P46550" s="75"/>
      <c r="Q46550" s="75"/>
      <c r="W46550" s="75"/>
      <c r="AD46550" s="77"/>
    </row>
    <row r="46551" spans="16:30" ht="4.5" customHeight="1" x14ac:dyDescent="0.2">
      <c r="P46551" s="75"/>
      <c r="Q46551" s="75"/>
      <c r="W46551" s="75"/>
      <c r="AD46551" s="77"/>
    </row>
    <row r="46552" spans="16:30" ht="4.5" customHeight="1" x14ac:dyDescent="0.2">
      <c r="P46552" s="75"/>
      <c r="Q46552" s="75"/>
      <c r="W46552" s="75"/>
      <c r="AD46552" s="77"/>
    </row>
    <row r="46553" spans="16:30" ht="4.5" customHeight="1" x14ac:dyDescent="0.2">
      <c r="P46553" s="75"/>
      <c r="Q46553" s="75"/>
      <c r="W46553" s="75"/>
      <c r="AD46553" s="77"/>
    </row>
    <row r="46554" spans="16:30" ht="4.5" customHeight="1" x14ac:dyDescent="0.2">
      <c r="P46554" s="75"/>
      <c r="Q46554" s="75"/>
      <c r="W46554" s="75"/>
      <c r="AD46554" s="77"/>
    </row>
    <row r="46555" spans="16:30" ht="4.5" customHeight="1" x14ac:dyDescent="0.2">
      <c r="P46555" s="75"/>
      <c r="Q46555" s="75"/>
      <c r="W46555" s="75"/>
      <c r="AD46555" s="77"/>
    </row>
    <row r="46556" spans="16:30" ht="4.5" customHeight="1" x14ac:dyDescent="0.2">
      <c r="P46556" s="75"/>
      <c r="Q46556" s="75"/>
      <c r="W46556" s="75"/>
      <c r="AD46556" s="77"/>
    </row>
    <row r="46557" spans="16:30" ht="4.5" customHeight="1" x14ac:dyDescent="0.2">
      <c r="P46557" s="75"/>
      <c r="Q46557" s="75"/>
      <c r="W46557" s="75"/>
      <c r="AD46557" s="77"/>
    </row>
    <row r="46558" spans="16:30" ht="4.5" customHeight="1" x14ac:dyDescent="0.2">
      <c r="P46558" s="75"/>
      <c r="Q46558" s="75"/>
      <c r="W46558" s="75"/>
      <c r="AD46558" s="77"/>
    </row>
    <row r="46559" spans="16:30" ht="4.5" customHeight="1" x14ac:dyDescent="0.2">
      <c r="P46559" s="75"/>
      <c r="Q46559" s="75"/>
      <c r="W46559" s="75"/>
      <c r="AD46559" s="77"/>
    </row>
    <row r="46560" spans="16:30" ht="4.5" customHeight="1" x14ac:dyDescent="0.2">
      <c r="P46560" s="75"/>
      <c r="Q46560" s="75"/>
      <c r="W46560" s="75"/>
      <c r="AD46560" s="77"/>
    </row>
    <row r="46561" spans="16:30" ht="4.5" customHeight="1" x14ac:dyDescent="0.2">
      <c r="P46561" s="75"/>
      <c r="Q46561" s="75"/>
      <c r="W46561" s="75"/>
      <c r="AD46561" s="77"/>
    </row>
    <row r="46562" spans="16:30" ht="4.5" customHeight="1" x14ac:dyDescent="0.2">
      <c r="P46562" s="75"/>
      <c r="Q46562" s="75"/>
      <c r="W46562" s="75"/>
      <c r="AD46562" s="77"/>
    </row>
    <row r="46563" spans="16:30" ht="4.5" customHeight="1" x14ac:dyDescent="0.2">
      <c r="P46563" s="75"/>
      <c r="Q46563" s="75"/>
      <c r="W46563" s="75"/>
      <c r="AD46563" s="77"/>
    </row>
    <row r="46564" spans="16:30" ht="4.5" customHeight="1" x14ac:dyDescent="0.2">
      <c r="P46564" s="75"/>
      <c r="Q46564" s="75"/>
      <c r="W46564" s="75"/>
      <c r="AD46564" s="77"/>
    </row>
    <row r="46565" spans="16:30" ht="4.5" customHeight="1" x14ac:dyDescent="0.2">
      <c r="P46565" s="75"/>
      <c r="Q46565" s="75"/>
      <c r="W46565" s="75"/>
      <c r="AD46565" s="77"/>
    </row>
    <row r="46566" spans="16:30" ht="4.5" customHeight="1" x14ac:dyDescent="0.2">
      <c r="P46566" s="75"/>
      <c r="Q46566" s="75"/>
      <c r="W46566" s="75"/>
      <c r="AD46566" s="77"/>
    </row>
    <row r="46567" spans="16:30" ht="4.5" customHeight="1" x14ac:dyDescent="0.2">
      <c r="P46567" s="75"/>
      <c r="Q46567" s="75"/>
      <c r="W46567" s="75"/>
      <c r="AD46567" s="77"/>
    </row>
    <row r="46568" spans="16:30" ht="4.5" customHeight="1" x14ac:dyDescent="0.2">
      <c r="P46568" s="75"/>
      <c r="Q46568" s="75"/>
      <c r="W46568" s="75"/>
      <c r="AD46568" s="77"/>
    </row>
    <row r="46569" spans="16:30" ht="4.5" customHeight="1" x14ac:dyDescent="0.2">
      <c r="P46569" s="75"/>
      <c r="Q46569" s="75"/>
      <c r="W46569" s="75"/>
      <c r="AD46569" s="77"/>
    </row>
    <row r="46570" spans="16:30" ht="4.5" customHeight="1" x14ac:dyDescent="0.2">
      <c r="P46570" s="75"/>
      <c r="Q46570" s="75"/>
      <c r="W46570" s="75"/>
      <c r="AD46570" s="77"/>
    </row>
    <row r="46571" spans="16:30" ht="4.5" customHeight="1" x14ac:dyDescent="0.2">
      <c r="P46571" s="75"/>
      <c r="Q46571" s="75"/>
      <c r="W46571" s="75"/>
      <c r="AD46571" s="77"/>
    </row>
    <row r="46572" spans="16:30" ht="4.5" customHeight="1" x14ac:dyDescent="0.2">
      <c r="P46572" s="75"/>
      <c r="Q46572" s="75"/>
      <c r="W46572" s="75"/>
      <c r="AD46572" s="77"/>
    </row>
    <row r="46573" spans="16:30" ht="4.5" customHeight="1" x14ac:dyDescent="0.2">
      <c r="P46573" s="75"/>
      <c r="Q46573" s="75"/>
      <c r="W46573" s="75"/>
      <c r="AD46573" s="77"/>
    </row>
    <row r="46574" spans="16:30" ht="4.5" customHeight="1" x14ac:dyDescent="0.2">
      <c r="P46574" s="75"/>
      <c r="Q46574" s="75"/>
      <c r="W46574" s="75"/>
      <c r="AD46574" s="77"/>
    </row>
    <row r="46575" spans="16:30" ht="4.5" customHeight="1" x14ac:dyDescent="0.2">
      <c r="P46575" s="75"/>
      <c r="Q46575" s="75"/>
      <c r="W46575" s="75"/>
      <c r="AD46575" s="77"/>
    </row>
    <row r="46576" spans="16:30" ht="4.5" customHeight="1" x14ac:dyDescent="0.2">
      <c r="P46576" s="75"/>
      <c r="Q46576" s="75"/>
      <c r="W46576" s="75"/>
      <c r="AD46576" s="77"/>
    </row>
    <row r="46577" spans="16:30" ht="4.5" customHeight="1" x14ac:dyDescent="0.2">
      <c r="P46577" s="75"/>
      <c r="Q46577" s="75"/>
      <c r="W46577" s="75"/>
      <c r="AD46577" s="77"/>
    </row>
    <row r="46578" spans="16:30" ht="4.5" customHeight="1" x14ac:dyDescent="0.2">
      <c r="P46578" s="75"/>
      <c r="Q46578" s="75"/>
      <c r="W46578" s="75"/>
      <c r="AD46578" s="77"/>
    </row>
    <row r="46579" spans="16:30" ht="4.5" customHeight="1" x14ac:dyDescent="0.2">
      <c r="P46579" s="75"/>
      <c r="Q46579" s="75"/>
      <c r="W46579" s="75"/>
      <c r="AD46579" s="77"/>
    </row>
    <row r="46580" spans="16:30" ht="4.5" customHeight="1" x14ac:dyDescent="0.2">
      <c r="P46580" s="75"/>
      <c r="Q46580" s="75"/>
      <c r="W46580" s="75"/>
      <c r="AD46580" s="77"/>
    </row>
    <row r="46581" spans="16:30" ht="4.5" customHeight="1" x14ac:dyDescent="0.2">
      <c r="P46581" s="75"/>
      <c r="Q46581" s="75"/>
      <c r="W46581" s="75"/>
      <c r="AD46581" s="77"/>
    </row>
    <row r="46582" spans="16:30" ht="4.5" customHeight="1" x14ac:dyDescent="0.2">
      <c r="P46582" s="75"/>
      <c r="Q46582" s="75"/>
      <c r="W46582" s="75"/>
      <c r="AD46582" s="77"/>
    </row>
    <row r="46583" spans="16:30" ht="4.5" customHeight="1" x14ac:dyDescent="0.2">
      <c r="P46583" s="75"/>
      <c r="Q46583" s="75"/>
      <c r="W46583" s="75"/>
      <c r="AD46583" s="77"/>
    </row>
    <row r="46584" spans="16:30" ht="4.5" customHeight="1" x14ac:dyDescent="0.2">
      <c r="P46584" s="75"/>
      <c r="Q46584" s="75"/>
      <c r="W46584" s="75"/>
      <c r="AD46584" s="77"/>
    </row>
    <row r="46585" spans="16:30" ht="4.5" customHeight="1" x14ac:dyDescent="0.2">
      <c r="P46585" s="75"/>
      <c r="Q46585" s="75"/>
      <c r="W46585" s="75"/>
      <c r="AD46585" s="77"/>
    </row>
    <row r="46586" spans="16:30" ht="4.5" customHeight="1" x14ac:dyDescent="0.2">
      <c r="P46586" s="75"/>
      <c r="Q46586" s="75"/>
      <c r="W46586" s="75"/>
      <c r="AD46586" s="77"/>
    </row>
    <row r="46587" spans="16:30" ht="4.5" customHeight="1" x14ac:dyDescent="0.2">
      <c r="P46587" s="75"/>
      <c r="Q46587" s="75"/>
      <c r="W46587" s="75"/>
      <c r="AD46587" s="77"/>
    </row>
    <row r="46588" spans="16:30" ht="4.5" customHeight="1" x14ac:dyDescent="0.2">
      <c r="P46588" s="75"/>
      <c r="Q46588" s="75"/>
      <c r="W46588" s="75"/>
      <c r="AD46588" s="77"/>
    </row>
    <row r="46589" spans="16:30" ht="4.5" customHeight="1" x14ac:dyDescent="0.2">
      <c r="P46589" s="75"/>
      <c r="Q46589" s="75"/>
      <c r="W46589" s="75"/>
      <c r="AD46589" s="77"/>
    </row>
    <row r="46590" spans="16:30" ht="4.5" customHeight="1" x14ac:dyDescent="0.2">
      <c r="P46590" s="75"/>
      <c r="Q46590" s="75"/>
      <c r="W46590" s="75"/>
      <c r="AD46590" s="77"/>
    </row>
    <row r="46591" spans="16:30" ht="4.5" customHeight="1" x14ac:dyDescent="0.2">
      <c r="P46591" s="75"/>
      <c r="Q46591" s="75"/>
      <c r="W46591" s="75"/>
      <c r="AD46591" s="77"/>
    </row>
    <row r="46592" spans="16:30" ht="4.5" customHeight="1" x14ac:dyDescent="0.2">
      <c r="P46592" s="75"/>
      <c r="Q46592" s="75"/>
      <c r="W46592" s="75"/>
      <c r="AD46592" s="77"/>
    </row>
    <row r="46593" spans="16:30" ht="4.5" customHeight="1" x14ac:dyDescent="0.2">
      <c r="P46593" s="75"/>
      <c r="Q46593" s="75"/>
      <c r="W46593" s="75"/>
      <c r="AD46593" s="77"/>
    </row>
    <row r="46594" spans="16:30" ht="4.5" customHeight="1" x14ac:dyDescent="0.2">
      <c r="P46594" s="75"/>
      <c r="Q46594" s="75"/>
      <c r="W46594" s="75"/>
      <c r="AD46594" s="77"/>
    </row>
    <row r="46595" spans="16:30" ht="4.5" customHeight="1" x14ac:dyDescent="0.2">
      <c r="P46595" s="75"/>
      <c r="Q46595" s="75"/>
      <c r="W46595" s="75"/>
      <c r="AD46595" s="77"/>
    </row>
    <row r="46596" spans="16:30" ht="4.5" customHeight="1" x14ac:dyDescent="0.2">
      <c r="P46596" s="75"/>
      <c r="Q46596" s="75"/>
      <c r="W46596" s="75"/>
      <c r="AD46596" s="77"/>
    </row>
    <row r="46597" spans="16:30" ht="4.5" customHeight="1" x14ac:dyDescent="0.2">
      <c r="P46597" s="75"/>
      <c r="Q46597" s="75"/>
      <c r="W46597" s="75"/>
      <c r="AD46597" s="77"/>
    </row>
    <row r="46598" spans="16:30" ht="4.5" customHeight="1" x14ac:dyDescent="0.2">
      <c r="P46598" s="75"/>
      <c r="Q46598" s="75"/>
      <c r="W46598" s="75"/>
      <c r="AD46598" s="77"/>
    </row>
    <row r="46599" spans="16:30" ht="4.5" customHeight="1" x14ac:dyDescent="0.2">
      <c r="P46599" s="75"/>
      <c r="Q46599" s="75"/>
      <c r="W46599" s="75"/>
      <c r="AD46599" s="77"/>
    </row>
    <row r="46600" spans="16:30" ht="4.5" customHeight="1" x14ac:dyDescent="0.2">
      <c r="P46600" s="75"/>
      <c r="Q46600" s="75"/>
      <c r="W46600" s="75"/>
      <c r="AD46600" s="77"/>
    </row>
    <row r="46601" spans="16:30" ht="4.5" customHeight="1" x14ac:dyDescent="0.2">
      <c r="P46601" s="75"/>
      <c r="Q46601" s="75"/>
      <c r="W46601" s="75"/>
      <c r="AD46601" s="77"/>
    </row>
    <row r="46602" spans="16:30" ht="4.5" customHeight="1" x14ac:dyDescent="0.2">
      <c r="P46602" s="75"/>
      <c r="Q46602" s="75"/>
      <c r="W46602" s="75"/>
      <c r="AD46602" s="77"/>
    </row>
    <row r="46603" spans="16:30" ht="4.5" customHeight="1" x14ac:dyDescent="0.2">
      <c r="P46603" s="75"/>
      <c r="Q46603" s="75"/>
      <c r="W46603" s="75"/>
      <c r="AD46603" s="77"/>
    </row>
    <row r="46604" spans="16:30" ht="4.5" customHeight="1" x14ac:dyDescent="0.2">
      <c r="P46604" s="75"/>
      <c r="Q46604" s="75"/>
      <c r="W46604" s="75"/>
      <c r="AD46604" s="77"/>
    </row>
    <row r="46605" spans="16:30" ht="4.5" customHeight="1" x14ac:dyDescent="0.2">
      <c r="P46605" s="75"/>
      <c r="Q46605" s="75"/>
      <c r="W46605" s="75"/>
      <c r="AD46605" s="77"/>
    </row>
    <row r="46606" spans="16:30" ht="4.5" customHeight="1" x14ac:dyDescent="0.2">
      <c r="P46606" s="75"/>
      <c r="Q46606" s="75"/>
      <c r="W46606" s="75"/>
      <c r="AD46606" s="77"/>
    </row>
    <row r="46607" spans="16:30" ht="4.5" customHeight="1" x14ac:dyDescent="0.2">
      <c r="P46607" s="75"/>
      <c r="Q46607" s="75"/>
      <c r="W46607" s="75"/>
      <c r="AD46607" s="77"/>
    </row>
    <row r="46608" spans="16:30" ht="4.5" customHeight="1" x14ac:dyDescent="0.2">
      <c r="P46608" s="75"/>
      <c r="Q46608" s="75"/>
      <c r="W46608" s="75"/>
      <c r="AD46608" s="77"/>
    </row>
    <row r="46609" spans="16:30" ht="4.5" customHeight="1" x14ac:dyDescent="0.2">
      <c r="P46609" s="75"/>
      <c r="Q46609" s="75"/>
      <c r="W46609" s="75"/>
      <c r="AD46609" s="77"/>
    </row>
    <row r="46610" spans="16:30" ht="4.5" customHeight="1" x14ac:dyDescent="0.2">
      <c r="P46610" s="75"/>
      <c r="Q46610" s="75"/>
      <c r="W46610" s="75"/>
      <c r="AD46610" s="77"/>
    </row>
    <row r="46611" spans="16:30" ht="4.5" customHeight="1" x14ac:dyDescent="0.2">
      <c r="P46611" s="75"/>
      <c r="Q46611" s="75"/>
      <c r="W46611" s="75"/>
      <c r="AD46611" s="77"/>
    </row>
    <row r="46612" spans="16:30" ht="4.5" customHeight="1" x14ac:dyDescent="0.2">
      <c r="P46612" s="75"/>
      <c r="Q46612" s="75"/>
      <c r="W46612" s="75"/>
      <c r="AD46612" s="77"/>
    </row>
    <row r="46613" spans="16:30" ht="4.5" customHeight="1" x14ac:dyDescent="0.2">
      <c r="P46613" s="75"/>
      <c r="Q46613" s="75"/>
      <c r="W46613" s="75"/>
      <c r="AD46613" s="77"/>
    </row>
    <row r="46614" spans="16:30" ht="4.5" customHeight="1" x14ac:dyDescent="0.2">
      <c r="P46614" s="75"/>
      <c r="Q46614" s="75"/>
      <c r="W46614" s="75"/>
      <c r="AD46614" s="77"/>
    </row>
    <row r="46615" spans="16:30" ht="4.5" customHeight="1" x14ac:dyDescent="0.2">
      <c r="P46615" s="75"/>
      <c r="Q46615" s="75"/>
      <c r="W46615" s="75"/>
      <c r="AD46615" s="77"/>
    </row>
    <row r="46616" spans="16:30" ht="4.5" customHeight="1" x14ac:dyDescent="0.2">
      <c r="P46616" s="75"/>
      <c r="Q46616" s="75"/>
      <c r="W46616" s="75"/>
      <c r="AD46616" s="77"/>
    </row>
    <row r="46617" spans="16:30" ht="4.5" customHeight="1" x14ac:dyDescent="0.2">
      <c r="P46617" s="75"/>
      <c r="Q46617" s="75"/>
      <c r="W46617" s="75"/>
      <c r="AD46617" s="77"/>
    </row>
    <row r="46618" spans="16:30" ht="4.5" customHeight="1" x14ac:dyDescent="0.2">
      <c r="P46618" s="75"/>
      <c r="Q46618" s="75"/>
      <c r="W46618" s="75"/>
      <c r="AD46618" s="77"/>
    </row>
    <row r="46619" spans="16:30" ht="4.5" customHeight="1" x14ac:dyDescent="0.2">
      <c r="P46619" s="75"/>
      <c r="Q46619" s="75"/>
      <c r="W46619" s="75"/>
      <c r="AD46619" s="77"/>
    </row>
    <row r="46620" spans="16:30" ht="4.5" customHeight="1" x14ac:dyDescent="0.2">
      <c r="P46620" s="75"/>
      <c r="Q46620" s="75"/>
      <c r="W46620" s="75"/>
      <c r="AD46620" s="77"/>
    </row>
    <row r="46621" spans="16:30" ht="4.5" customHeight="1" x14ac:dyDescent="0.2">
      <c r="P46621" s="75"/>
      <c r="Q46621" s="75"/>
      <c r="W46621" s="75"/>
      <c r="AD46621" s="77"/>
    </row>
    <row r="46622" spans="16:30" ht="4.5" customHeight="1" x14ac:dyDescent="0.2">
      <c r="P46622" s="75"/>
      <c r="Q46622" s="75"/>
      <c r="W46622" s="75"/>
      <c r="AD46622" s="77"/>
    </row>
    <row r="46623" spans="16:30" ht="4.5" customHeight="1" x14ac:dyDescent="0.2">
      <c r="P46623" s="75"/>
      <c r="Q46623" s="75"/>
      <c r="W46623" s="75"/>
      <c r="AD46623" s="77"/>
    </row>
    <row r="46624" spans="16:30" ht="4.5" customHeight="1" x14ac:dyDescent="0.2">
      <c r="P46624" s="75"/>
      <c r="Q46624" s="75"/>
      <c r="W46624" s="75"/>
      <c r="AD46624" s="77"/>
    </row>
    <row r="46625" spans="16:30" ht="4.5" customHeight="1" x14ac:dyDescent="0.2">
      <c r="P46625" s="75"/>
      <c r="Q46625" s="75"/>
      <c r="W46625" s="75"/>
      <c r="AD46625" s="77"/>
    </row>
    <row r="46626" spans="16:30" ht="4.5" customHeight="1" x14ac:dyDescent="0.2">
      <c r="P46626" s="75"/>
      <c r="Q46626" s="75"/>
      <c r="W46626" s="75"/>
      <c r="AD46626" s="77"/>
    </row>
    <row r="46627" spans="16:30" ht="4.5" customHeight="1" x14ac:dyDescent="0.2">
      <c r="P46627" s="75"/>
      <c r="Q46627" s="75"/>
      <c r="W46627" s="75"/>
      <c r="AD46627" s="77"/>
    </row>
    <row r="46628" spans="16:30" ht="4.5" customHeight="1" x14ac:dyDescent="0.2">
      <c r="P46628" s="75"/>
      <c r="Q46628" s="75"/>
      <c r="W46628" s="75"/>
      <c r="AD46628" s="77"/>
    </row>
    <row r="46629" spans="16:30" ht="4.5" customHeight="1" x14ac:dyDescent="0.2">
      <c r="P46629" s="75"/>
      <c r="Q46629" s="75"/>
      <c r="W46629" s="75"/>
      <c r="AD46629" s="77"/>
    </row>
    <row r="46630" spans="16:30" ht="4.5" customHeight="1" x14ac:dyDescent="0.2">
      <c r="P46630" s="75"/>
      <c r="Q46630" s="75"/>
      <c r="W46630" s="75"/>
      <c r="AD46630" s="77"/>
    </row>
    <row r="46631" spans="16:30" ht="4.5" customHeight="1" x14ac:dyDescent="0.2">
      <c r="P46631" s="75"/>
      <c r="Q46631" s="75"/>
      <c r="W46631" s="75"/>
      <c r="AD46631" s="77"/>
    </row>
    <row r="46632" spans="16:30" ht="4.5" customHeight="1" x14ac:dyDescent="0.2">
      <c r="P46632" s="75"/>
      <c r="Q46632" s="75"/>
      <c r="W46632" s="75"/>
      <c r="AD46632" s="77"/>
    </row>
    <row r="46633" spans="16:30" ht="4.5" customHeight="1" x14ac:dyDescent="0.2">
      <c r="P46633" s="75"/>
      <c r="Q46633" s="75"/>
      <c r="W46633" s="75"/>
      <c r="AD46633" s="77"/>
    </row>
    <row r="46634" spans="16:30" ht="4.5" customHeight="1" x14ac:dyDescent="0.2">
      <c r="P46634" s="75"/>
      <c r="Q46634" s="75"/>
      <c r="W46634" s="75"/>
      <c r="AD46634" s="77"/>
    </row>
    <row r="46635" spans="16:30" ht="4.5" customHeight="1" x14ac:dyDescent="0.2">
      <c r="P46635" s="75"/>
      <c r="Q46635" s="75"/>
      <c r="W46635" s="75"/>
      <c r="AD46635" s="77"/>
    </row>
    <row r="46636" spans="16:30" ht="4.5" customHeight="1" x14ac:dyDescent="0.2">
      <c r="P46636" s="75"/>
      <c r="Q46636" s="75"/>
      <c r="W46636" s="75"/>
      <c r="AD46636" s="77"/>
    </row>
    <row r="46637" spans="16:30" ht="4.5" customHeight="1" x14ac:dyDescent="0.2">
      <c r="P46637" s="75"/>
      <c r="Q46637" s="75"/>
      <c r="W46637" s="75"/>
      <c r="AD46637" s="77"/>
    </row>
    <row r="46638" spans="16:30" ht="4.5" customHeight="1" x14ac:dyDescent="0.2">
      <c r="P46638" s="75"/>
      <c r="Q46638" s="75"/>
      <c r="W46638" s="75"/>
      <c r="AD46638" s="77"/>
    </row>
    <row r="46639" spans="16:30" ht="4.5" customHeight="1" x14ac:dyDescent="0.2">
      <c r="P46639" s="75"/>
      <c r="Q46639" s="75"/>
      <c r="W46639" s="75"/>
      <c r="AD46639" s="77"/>
    </row>
    <row r="46640" spans="16:30" ht="4.5" customHeight="1" x14ac:dyDescent="0.2">
      <c r="P46640" s="75"/>
      <c r="Q46640" s="75"/>
      <c r="W46640" s="75"/>
      <c r="AD46640" s="77"/>
    </row>
    <row r="46641" spans="16:30" ht="4.5" customHeight="1" x14ac:dyDescent="0.2">
      <c r="P46641" s="75"/>
      <c r="Q46641" s="75"/>
      <c r="W46641" s="75"/>
      <c r="AD46641" s="77"/>
    </row>
    <row r="46642" spans="16:30" ht="4.5" customHeight="1" x14ac:dyDescent="0.2">
      <c r="P46642" s="75"/>
      <c r="Q46642" s="75"/>
      <c r="W46642" s="75"/>
      <c r="AD46642" s="77"/>
    </row>
    <row r="46643" spans="16:30" ht="4.5" customHeight="1" x14ac:dyDescent="0.2">
      <c r="P46643" s="75"/>
      <c r="Q46643" s="75"/>
      <c r="W46643" s="75"/>
      <c r="AD46643" s="77"/>
    </row>
    <row r="46644" spans="16:30" ht="4.5" customHeight="1" x14ac:dyDescent="0.2">
      <c r="P46644" s="75"/>
      <c r="Q46644" s="75"/>
      <c r="W46644" s="75"/>
      <c r="AD46644" s="77"/>
    </row>
    <row r="46645" spans="16:30" ht="4.5" customHeight="1" x14ac:dyDescent="0.2">
      <c r="P46645" s="75"/>
      <c r="Q46645" s="75"/>
      <c r="W46645" s="75"/>
      <c r="AD46645" s="77"/>
    </row>
    <row r="46646" spans="16:30" ht="4.5" customHeight="1" x14ac:dyDescent="0.2">
      <c r="P46646" s="75"/>
      <c r="Q46646" s="75"/>
      <c r="W46646" s="75"/>
      <c r="AD46646" s="77"/>
    </row>
    <row r="46647" spans="16:30" ht="4.5" customHeight="1" x14ac:dyDescent="0.2">
      <c r="P46647" s="75"/>
      <c r="Q46647" s="75"/>
      <c r="W46647" s="75"/>
      <c r="AD46647" s="77"/>
    </row>
    <row r="46648" spans="16:30" ht="4.5" customHeight="1" x14ac:dyDescent="0.2">
      <c r="P46648" s="75"/>
      <c r="Q46648" s="75"/>
      <c r="W46648" s="75"/>
      <c r="AD46648" s="77"/>
    </row>
    <row r="46649" spans="16:30" ht="4.5" customHeight="1" x14ac:dyDescent="0.2">
      <c r="P46649" s="75"/>
      <c r="Q46649" s="75"/>
      <c r="W46649" s="75"/>
      <c r="AD46649" s="77"/>
    </row>
    <row r="46650" spans="16:30" ht="4.5" customHeight="1" x14ac:dyDescent="0.2">
      <c r="P46650" s="75"/>
      <c r="Q46650" s="75"/>
      <c r="W46650" s="75"/>
      <c r="AD46650" s="77"/>
    </row>
    <row r="46651" spans="16:30" ht="4.5" customHeight="1" x14ac:dyDescent="0.2">
      <c r="P46651" s="75"/>
      <c r="Q46651" s="75"/>
      <c r="W46651" s="75"/>
      <c r="AD46651" s="77"/>
    </row>
    <row r="46652" spans="16:30" ht="4.5" customHeight="1" x14ac:dyDescent="0.2">
      <c r="P46652" s="75"/>
      <c r="Q46652" s="75"/>
      <c r="W46652" s="75"/>
      <c r="AD46652" s="77"/>
    </row>
    <row r="46653" spans="16:30" ht="4.5" customHeight="1" x14ac:dyDescent="0.2">
      <c r="P46653" s="75"/>
      <c r="Q46653" s="75"/>
      <c r="W46653" s="75"/>
      <c r="AD46653" s="77"/>
    </row>
    <row r="46654" spans="16:30" ht="4.5" customHeight="1" x14ac:dyDescent="0.2">
      <c r="P46654" s="75"/>
      <c r="Q46654" s="75"/>
      <c r="W46654" s="75"/>
      <c r="AD46654" s="77"/>
    </row>
    <row r="46655" spans="16:30" ht="4.5" customHeight="1" x14ac:dyDescent="0.2">
      <c r="P46655" s="75"/>
      <c r="Q46655" s="75"/>
      <c r="W46655" s="75"/>
      <c r="AD46655" s="77"/>
    </row>
    <row r="46656" spans="16:30" ht="4.5" customHeight="1" x14ac:dyDescent="0.2">
      <c r="P46656" s="75"/>
      <c r="Q46656" s="75"/>
      <c r="W46656" s="75"/>
      <c r="AD46656" s="77"/>
    </row>
    <row r="46657" spans="16:30" ht="4.5" customHeight="1" x14ac:dyDescent="0.2">
      <c r="P46657" s="75"/>
      <c r="Q46657" s="75"/>
      <c r="W46657" s="75"/>
      <c r="AD46657" s="77"/>
    </row>
    <row r="46658" spans="16:30" ht="4.5" customHeight="1" x14ac:dyDescent="0.2">
      <c r="P46658" s="75"/>
      <c r="Q46658" s="75"/>
      <c r="W46658" s="75"/>
      <c r="AD46658" s="77"/>
    </row>
    <row r="46659" spans="16:30" ht="4.5" customHeight="1" x14ac:dyDescent="0.2">
      <c r="P46659" s="75"/>
      <c r="Q46659" s="75"/>
      <c r="W46659" s="75"/>
      <c r="AD46659" s="77"/>
    </row>
    <row r="46660" spans="16:30" ht="4.5" customHeight="1" x14ac:dyDescent="0.2">
      <c r="P46660" s="75"/>
      <c r="Q46660" s="75"/>
      <c r="W46660" s="75"/>
      <c r="AD46660" s="77"/>
    </row>
    <row r="46661" spans="16:30" ht="4.5" customHeight="1" x14ac:dyDescent="0.2">
      <c r="P46661" s="75"/>
      <c r="Q46661" s="75"/>
      <c r="W46661" s="75"/>
      <c r="AD46661" s="77"/>
    </row>
    <row r="46662" spans="16:30" ht="4.5" customHeight="1" x14ac:dyDescent="0.2">
      <c r="P46662" s="75"/>
      <c r="Q46662" s="75"/>
      <c r="W46662" s="75"/>
      <c r="AD46662" s="77"/>
    </row>
    <row r="46663" spans="16:30" ht="4.5" customHeight="1" x14ac:dyDescent="0.2">
      <c r="P46663" s="75"/>
      <c r="Q46663" s="75"/>
      <c r="W46663" s="75"/>
      <c r="AD46663" s="77"/>
    </row>
    <row r="46664" spans="16:30" ht="4.5" customHeight="1" x14ac:dyDescent="0.2">
      <c r="P46664" s="75"/>
      <c r="Q46664" s="75"/>
      <c r="W46664" s="75"/>
      <c r="AD46664" s="77"/>
    </row>
    <row r="46665" spans="16:30" ht="4.5" customHeight="1" x14ac:dyDescent="0.2">
      <c r="P46665" s="75"/>
      <c r="Q46665" s="75"/>
      <c r="W46665" s="75"/>
      <c r="AD46665" s="77"/>
    </row>
    <row r="46666" spans="16:30" ht="4.5" customHeight="1" x14ac:dyDescent="0.2">
      <c r="P46666" s="75"/>
      <c r="Q46666" s="75"/>
      <c r="W46666" s="75"/>
      <c r="AD46666" s="77"/>
    </row>
    <row r="46667" spans="16:30" ht="4.5" customHeight="1" x14ac:dyDescent="0.2">
      <c r="P46667" s="75"/>
      <c r="Q46667" s="75"/>
      <c r="W46667" s="75"/>
      <c r="AD46667" s="77"/>
    </row>
    <row r="46668" spans="16:30" ht="4.5" customHeight="1" x14ac:dyDescent="0.2">
      <c r="P46668" s="75"/>
      <c r="Q46668" s="75"/>
      <c r="W46668" s="75"/>
      <c r="AD46668" s="77"/>
    </row>
    <row r="46669" spans="16:30" ht="4.5" customHeight="1" x14ac:dyDescent="0.2">
      <c r="P46669" s="75"/>
      <c r="Q46669" s="75"/>
      <c r="W46669" s="75"/>
      <c r="AD46669" s="77"/>
    </row>
    <row r="46670" spans="16:30" ht="4.5" customHeight="1" x14ac:dyDescent="0.2">
      <c r="P46670" s="75"/>
      <c r="Q46670" s="75"/>
      <c r="W46670" s="75"/>
      <c r="AD46670" s="77"/>
    </row>
    <row r="46671" spans="16:30" ht="4.5" customHeight="1" x14ac:dyDescent="0.2">
      <c r="P46671" s="75"/>
      <c r="Q46671" s="75"/>
      <c r="W46671" s="75"/>
      <c r="AD46671" s="77"/>
    </row>
    <row r="46672" spans="16:30" ht="4.5" customHeight="1" x14ac:dyDescent="0.2">
      <c r="P46672" s="75"/>
      <c r="Q46672" s="75"/>
      <c r="W46672" s="75"/>
      <c r="AD46672" s="77"/>
    </row>
    <row r="46673" spans="16:30" ht="4.5" customHeight="1" x14ac:dyDescent="0.2">
      <c r="P46673" s="75"/>
      <c r="Q46673" s="75"/>
      <c r="W46673" s="75"/>
      <c r="AD46673" s="77"/>
    </row>
    <row r="46674" spans="16:30" ht="4.5" customHeight="1" x14ac:dyDescent="0.2">
      <c r="P46674" s="75"/>
      <c r="Q46674" s="75"/>
      <c r="W46674" s="75"/>
      <c r="AD46674" s="77"/>
    </row>
    <row r="46675" spans="16:30" ht="4.5" customHeight="1" x14ac:dyDescent="0.2">
      <c r="P46675" s="75"/>
      <c r="Q46675" s="75"/>
      <c r="W46675" s="75"/>
      <c r="AD46675" s="77"/>
    </row>
    <row r="46676" spans="16:30" ht="4.5" customHeight="1" x14ac:dyDescent="0.2">
      <c r="P46676" s="75"/>
      <c r="Q46676" s="75"/>
      <c r="W46676" s="75"/>
      <c r="AD46676" s="77"/>
    </row>
    <row r="46677" spans="16:30" ht="4.5" customHeight="1" x14ac:dyDescent="0.2">
      <c r="P46677" s="75"/>
      <c r="Q46677" s="75"/>
      <c r="W46677" s="75"/>
      <c r="AD46677" s="77"/>
    </row>
    <row r="46678" spans="16:30" ht="4.5" customHeight="1" x14ac:dyDescent="0.2">
      <c r="P46678" s="75"/>
      <c r="Q46678" s="75"/>
      <c r="W46678" s="75"/>
      <c r="AD46678" s="77"/>
    </row>
    <row r="46679" spans="16:30" ht="4.5" customHeight="1" x14ac:dyDescent="0.2">
      <c r="P46679" s="75"/>
      <c r="Q46679" s="75"/>
      <c r="W46679" s="75"/>
      <c r="AD46679" s="77"/>
    </row>
    <row r="46680" spans="16:30" ht="4.5" customHeight="1" x14ac:dyDescent="0.2">
      <c r="P46680" s="75"/>
      <c r="Q46680" s="75"/>
      <c r="W46680" s="75"/>
      <c r="AD46680" s="77"/>
    </row>
    <row r="46681" spans="16:30" ht="4.5" customHeight="1" x14ac:dyDescent="0.2">
      <c r="P46681" s="75"/>
      <c r="Q46681" s="75"/>
      <c r="W46681" s="75"/>
      <c r="AD46681" s="77"/>
    </row>
    <row r="46682" spans="16:30" ht="4.5" customHeight="1" x14ac:dyDescent="0.2">
      <c r="P46682" s="75"/>
      <c r="Q46682" s="75"/>
      <c r="W46682" s="75"/>
      <c r="AD46682" s="77"/>
    </row>
    <row r="46683" spans="16:30" ht="4.5" customHeight="1" x14ac:dyDescent="0.2">
      <c r="P46683" s="75"/>
      <c r="Q46683" s="75"/>
      <c r="W46683" s="75"/>
      <c r="AD46683" s="77"/>
    </row>
    <row r="46684" spans="16:30" ht="4.5" customHeight="1" x14ac:dyDescent="0.2">
      <c r="P46684" s="75"/>
      <c r="Q46684" s="75"/>
      <c r="W46684" s="75"/>
      <c r="AD46684" s="77"/>
    </row>
    <row r="46685" spans="16:30" ht="4.5" customHeight="1" x14ac:dyDescent="0.2">
      <c r="P46685" s="75"/>
      <c r="Q46685" s="75"/>
      <c r="W46685" s="75"/>
      <c r="AD46685" s="77"/>
    </row>
    <row r="46686" spans="16:30" ht="4.5" customHeight="1" x14ac:dyDescent="0.2">
      <c r="P46686" s="75"/>
      <c r="Q46686" s="75"/>
      <c r="W46686" s="75"/>
      <c r="AD46686" s="77"/>
    </row>
    <row r="46687" spans="16:30" ht="4.5" customHeight="1" x14ac:dyDescent="0.2">
      <c r="P46687" s="75"/>
      <c r="Q46687" s="75"/>
      <c r="W46687" s="75"/>
      <c r="AD46687" s="77"/>
    </row>
    <row r="46688" spans="16:30" ht="4.5" customHeight="1" x14ac:dyDescent="0.2">
      <c r="P46688" s="75"/>
      <c r="Q46688" s="75"/>
      <c r="W46688" s="75"/>
      <c r="AD46688" s="77"/>
    </row>
    <row r="46689" spans="16:30" ht="4.5" customHeight="1" x14ac:dyDescent="0.2">
      <c r="P46689" s="75"/>
      <c r="Q46689" s="75"/>
      <c r="W46689" s="75"/>
      <c r="AD46689" s="77"/>
    </row>
    <row r="46690" spans="16:30" ht="4.5" customHeight="1" x14ac:dyDescent="0.2">
      <c r="P46690" s="75"/>
      <c r="Q46690" s="75"/>
      <c r="W46690" s="75"/>
      <c r="AD46690" s="77"/>
    </row>
    <row r="46691" spans="16:30" ht="4.5" customHeight="1" x14ac:dyDescent="0.2">
      <c r="P46691" s="75"/>
      <c r="Q46691" s="75"/>
      <c r="W46691" s="75"/>
      <c r="AD46691" s="77"/>
    </row>
    <row r="46692" spans="16:30" ht="4.5" customHeight="1" x14ac:dyDescent="0.2">
      <c r="P46692" s="75"/>
      <c r="Q46692" s="75"/>
      <c r="W46692" s="75"/>
      <c r="AD46692" s="77"/>
    </row>
    <row r="46693" spans="16:30" ht="4.5" customHeight="1" x14ac:dyDescent="0.2">
      <c r="P46693" s="75"/>
      <c r="Q46693" s="75"/>
      <c r="W46693" s="75"/>
      <c r="AD46693" s="77"/>
    </row>
    <row r="46694" spans="16:30" ht="4.5" customHeight="1" x14ac:dyDescent="0.2">
      <c r="P46694" s="75"/>
      <c r="Q46694" s="75"/>
      <c r="W46694" s="75"/>
      <c r="AD46694" s="77"/>
    </row>
    <row r="46695" spans="16:30" ht="4.5" customHeight="1" x14ac:dyDescent="0.2">
      <c r="P46695" s="75"/>
      <c r="Q46695" s="75"/>
      <c r="W46695" s="75"/>
      <c r="AD46695" s="77"/>
    </row>
    <row r="46696" spans="16:30" ht="4.5" customHeight="1" x14ac:dyDescent="0.2">
      <c r="P46696" s="75"/>
      <c r="Q46696" s="75"/>
      <c r="W46696" s="75"/>
      <c r="AD46696" s="77"/>
    </row>
    <row r="46697" spans="16:30" ht="4.5" customHeight="1" x14ac:dyDescent="0.2">
      <c r="P46697" s="75"/>
      <c r="Q46697" s="75"/>
      <c r="W46697" s="75"/>
      <c r="AD46697" s="77"/>
    </row>
    <row r="46698" spans="16:30" ht="4.5" customHeight="1" x14ac:dyDescent="0.2">
      <c r="P46698" s="75"/>
      <c r="Q46698" s="75"/>
      <c r="W46698" s="75"/>
      <c r="AD46698" s="77"/>
    </row>
    <row r="46699" spans="16:30" ht="4.5" customHeight="1" x14ac:dyDescent="0.2">
      <c r="P46699" s="75"/>
      <c r="Q46699" s="75"/>
      <c r="W46699" s="75"/>
      <c r="AD46699" s="77"/>
    </row>
    <row r="46700" spans="16:30" ht="4.5" customHeight="1" x14ac:dyDescent="0.2">
      <c r="P46700" s="75"/>
      <c r="Q46700" s="75"/>
      <c r="W46700" s="75"/>
      <c r="AD46700" s="77"/>
    </row>
    <row r="46701" spans="16:30" ht="4.5" customHeight="1" x14ac:dyDescent="0.2">
      <c r="P46701" s="75"/>
      <c r="Q46701" s="75"/>
      <c r="W46701" s="75"/>
      <c r="AD46701" s="77"/>
    </row>
    <row r="46702" spans="16:30" ht="4.5" customHeight="1" x14ac:dyDescent="0.2">
      <c r="P46702" s="75"/>
      <c r="Q46702" s="75"/>
      <c r="W46702" s="75"/>
      <c r="AD46702" s="77"/>
    </row>
    <row r="46703" spans="16:30" ht="4.5" customHeight="1" x14ac:dyDescent="0.2">
      <c r="P46703" s="75"/>
      <c r="Q46703" s="75"/>
      <c r="W46703" s="75"/>
      <c r="AD46703" s="77"/>
    </row>
    <row r="46704" spans="16:30" ht="4.5" customHeight="1" x14ac:dyDescent="0.2">
      <c r="P46704" s="75"/>
      <c r="Q46704" s="75"/>
      <c r="W46704" s="75"/>
      <c r="AD46704" s="77"/>
    </row>
    <row r="46705" spans="16:30" ht="4.5" customHeight="1" x14ac:dyDescent="0.2">
      <c r="P46705" s="75"/>
      <c r="Q46705" s="75"/>
      <c r="W46705" s="75"/>
      <c r="AD46705" s="77"/>
    </row>
    <row r="46706" spans="16:30" ht="4.5" customHeight="1" x14ac:dyDescent="0.2">
      <c r="P46706" s="75"/>
      <c r="Q46706" s="75"/>
      <c r="W46706" s="75"/>
      <c r="AD46706" s="77"/>
    </row>
    <row r="46707" spans="16:30" ht="4.5" customHeight="1" x14ac:dyDescent="0.2">
      <c r="P46707" s="75"/>
      <c r="Q46707" s="75"/>
      <c r="W46707" s="75"/>
      <c r="AD46707" s="77"/>
    </row>
    <row r="46708" spans="16:30" ht="4.5" customHeight="1" x14ac:dyDescent="0.2">
      <c r="P46708" s="75"/>
      <c r="Q46708" s="75"/>
      <c r="W46708" s="75"/>
      <c r="AD46708" s="77"/>
    </row>
    <row r="46709" spans="16:30" ht="4.5" customHeight="1" x14ac:dyDescent="0.2">
      <c r="P46709" s="75"/>
      <c r="Q46709" s="75"/>
      <c r="W46709" s="75"/>
      <c r="AD46709" s="77"/>
    </row>
    <row r="46710" spans="16:30" ht="4.5" customHeight="1" x14ac:dyDescent="0.2">
      <c r="P46710" s="75"/>
      <c r="Q46710" s="75"/>
      <c r="W46710" s="75"/>
      <c r="AD46710" s="77"/>
    </row>
    <row r="46711" spans="16:30" ht="4.5" customHeight="1" x14ac:dyDescent="0.2">
      <c r="P46711" s="75"/>
      <c r="Q46711" s="75"/>
      <c r="W46711" s="75"/>
      <c r="AD46711" s="77"/>
    </row>
    <row r="46712" spans="16:30" ht="4.5" customHeight="1" x14ac:dyDescent="0.2">
      <c r="P46712" s="75"/>
      <c r="Q46712" s="75"/>
      <c r="W46712" s="75"/>
      <c r="AD46712" s="77"/>
    </row>
    <row r="46713" spans="16:30" ht="4.5" customHeight="1" x14ac:dyDescent="0.2">
      <c r="P46713" s="75"/>
      <c r="Q46713" s="75"/>
      <c r="W46713" s="75"/>
      <c r="AD46713" s="77"/>
    </row>
    <row r="46714" spans="16:30" ht="4.5" customHeight="1" x14ac:dyDescent="0.2">
      <c r="P46714" s="75"/>
      <c r="Q46714" s="75"/>
      <c r="W46714" s="75"/>
      <c r="AD46714" s="77"/>
    </row>
    <row r="46715" spans="16:30" ht="4.5" customHeight="1" x14ac:dyDescent="0.2">
      <c r="P46715" s="75"/>
      <c r="Q46715" s="75"/>
      <c r="W46715" s="75"/>
      <c r="AD46715" s="77"/>
    </row>
    <row r="46716" spans="16:30" ht="4.5" customHeight="1" x14ac:dyDescent="0.2">
      <c r="P46716" s="75"/>
      <c r="Q46716" s="75"/>
      <c r="W46716" s="75"/>
      <c r="AD46716" s="77"/>
    </row>
    <row r="46717" spans="16:30" ht="4.5" customHeight="1" x14ac:dyDescent="0.2">
      <c r="P46717" s="75"/>
      <c r="Q46717" s="75"/>
      <c r="W46717" s="75"/>
      <c r="AD46717" s="77"/>
    </row>
    <row r="46718" spans="16:30" ht="4.5" customHeight="1" x14ac:dyDescent="0.2">
      <c r="P46718" s="75"/>
      <c r="Q46718" s="75"/>
      <c r="W46718" s="75"/>
      <c r="AD46718" s="77"/>
    </row>
    <row r="46719" spans="16:30" ht="4.5" customHeight="1" x14ac:dyDescent="0.2">
      <c r="P46719" s="75"/>
      <c r="Q46719" s="75"/>
      <c r="W46719" s="75"/>
      <c r="AD46719" s="77"/>
    </row>
    <row r="46720" spans="16:30" ht="4.5" customHeight="1" x14ac:dyDescent="0.2">
      <c r="P46720" s="75"/>
      <c r="Q46720" s="75"/>
      <c r="W46720" s="75"/>
      <c r="AD46720" s="77"/>
    </row>
    <row r="46721" spans="16:30" ht="4.5" customHeight="1" x14ac:dyDescent="0.2">
      <c r="P46721" s="75"/>
      <c r="Q46721" s="75"/>
      <c r="W46721" s="75"/>
      <c r="AD46721" s="77"/>
    </row>
    <row r="46722" spans="16:30" ht="4.5" customHeight="1" x14ac:dyDescent="0.2">
      <c r="P46722" s="75"/>
      <c r="Q46722" s="75"/>
      <c r="W46722" s="75"/>
      <c r="AD46722" s="77"/>
    </row>
    <row r="46723" spans="16:30" ht="4.5" customHeight="1" x14ac:dyDescent="0.2">
      <c r="P46723" s="75"/>
      <c r="Q46723" s="75"/>
      <c r="W46723" s="75"/>
      <c r="AD46723" s="77"/>
    </row>
    <row r="46724" spans="16:30" ht="4.5" customHeight="1" x14ac:dyDescent="0.2">
      <c r="P46724" s="75"/>
      <c r="Q46724" s="75"/>
      <c r="W46724" s="75"/>
      <c r="AD46724" s="77"/>
    </row>
    <row r="46725" spans="16:30" ht="4.5" customHeight="1" x14ac:dyDescent="0.2">
      <c r="P46725" s="75"/>
      <c r="Q46725" s="75"/>
      <c r="W46725" s="75"/>
      <c r="AD46725" s="77"/>
    </row>
    <row r="46726" spans="16:30" ht="4.5" customHeight="1" x14ac:dyDescent="0.2">
      <c r="P46726" s="75"/>
      <c r="Q46726" s="75"/>
      <c r="W46726" s="75"/>
      <c r="AD46726" s="77"/>
    </row>
    <row r="46727" spans="16:30" ht="4.5" customHeight="1" x14ac:dyDescent="0.2">
      <c r="P46727" s="75"/>
      <c r="Q46727" s="75"/>
      <c r="W46727" s="75"/>
      <c r="AD46727" s="77"/>
    </row>
    <row r="46728" spans="16:30" ht="4.5" customHeight="1" x14ac:dyDescent="0.2">
      <c r="P46728" s="75"/>
      <c r="Q46728" s="75"/>
      <c r="W46728" s="75"/>
      <c r="AD46728" s="77"/>
    </row>
    <row r="46729" spans="16:30" ht="4.5" customHeight="1" x14ac:dyDescent="0.2">
      <c r="P46729" s="75"/>
      <c r="Q46729" s="75"/>
      <c r="W46729" s="75"/>
      <c r="AD46729" s="77"/>
    </row>
    <row r="46730" spans="16:30" ht="4.5" customHeight="1" x14ac:dyDescent="0.2">
      <c r="P46730" s="75"/>
      <c r="Q46730" s="75"/>
      <c r="W46730" s="75"/>
      <c r="AD46730" s="77"/>
    </row>
    <row r="46731" spans="16:30" ht="4.5" customHeight="1" x14ac:dyDescent="0.2">
      <c r="P46731" s="75"/>
      <c r="Q46731" s="75"/>
      <c r="W46731" s="75"/>
      <c r="AD46731" s="77"/>
    </row>
    <row r="46732" spans="16:30" ht="4.5" customHeight="1" x14ac:dyDescent="0.2">
      <c r="P46732" s="75"/>
      <c r="Q46732" s="75"/>
      <c r="W46732" s="75"/>
      <c r="AD46732" s="77"/>
    </row>
    <row r="46733" spans="16:30" ht="4.5" customHeight="1" x14ac:dyDescent="0.2">
      <c r="P46733" s="75"/>
      <c r="Q46733" s="75"/>
      <c r="W46733" s="75"/>
      <c r="AD46733" s="77"/>
    </row>
    <row r="46734" spans="16:30" ht="4.5" customHeight="1" x14ac:dyDescent="0.2">
      <c r="P46734" s="75"/>
      <c r="Q46734" s="75"/>
      <c r="W46734" s="75"/>
      <c r="AD46734" s="77"/>
    </row>
    <row r="46735" spans="16:30" ht="4.5" customHeight="1" x14ac:dyDescent="0.2">
      <c r="P46735" s="75"/>
      <c r="Q46735" s="75"/>
      <c r="W46735" s="75"/>
      <c r="AD46735" s="77"/>
    </row>
    <row r="46736" spans="16:30" ht="4.5" customHeight="1" x14ac:dyDescent="0.2">
      <c r="P46736" s="75"/>
      <c r="Q46736" s="75"/>
      <c r="W46736" s="75"/>
      <c r="AD46736" s="77"/>
    </row>
    <row r="46737" spans="16:30" ht="4.5" customHeight="1" x14ac:dyDescent="0.2">
      <c r="P46737" s="75"/>
      <c r="Q46737" s="75"/>
      <c r="W46737" s="75"/>
      <c r="AD46737" s="77"/>
    </row>
    <row r="46738" spans="16:30" ht="4.5" customHeight="1" x14ac:dyDescent="0.2">
      <c r="P46738" s="75"/>
      <c r="Q46738" s="75"/>
      <c r="W46738" s="75"/>
      <c r="AD46738" s="77"/>
    </row>
    <row r="46739" spans="16:30" ht="4.5" customHeight="1" x14ac:dyDescent="0.2">
      <c r="P46739" s="75"/>
      <c r="Q46739" s="75"/>
      <c r="W46739" s="75"/>
      <c r="AD46739" s="77"/>
    </row>
    <row r="46740" spans="16:30" ht="4.5" customHeight="1" x14ac:dyDescent="0.2">
      <c r="P46740" s="75"/>
      <c r="Q46740" s="75"/>
      <c r="W46740" s="75"/>
      <c r="AD46740" s="77"/>
    </row>
    <row r="46741" spans="16:30" ht="4.5" customHeight="1" x14ac:dyDescent="0.2">
      <c r="P46741" s="75"/>
      <c r="Q46741" s="75"/>
      <c r="W46741" s="75"/>
      <c r="AD46741" s="77"/>
    </row>
    <row r="46742" spans="16:30" ht="4.5" customHeight="1" x14ac:dyDescent="0.2">
      <c r="P46742" s="75"/>
      <c r="Q46742" s="75"/>
      <c r="W46742" s="75"/>
      <c r="AD46742" s="77"/>
    </row>
    <row r="46743" spans="16:30" ht="4.5" customHeight="1" x14ac:dyDescent="0.2">
      <c r="P46743" s="75"/>
      <c r="Q46743" s="75"/>
      <c r="W46743" s="75"/>
      <c r="AD46743" s="77"/>
    </row>
    <row r="46744" spans="16:30" ht="4.5" customHeight="1" x14ac:dyDescent="0.2">
      <c r="P46744" s="75"/>
      <c r="Q46744" s="75"/>
      <c r="W46744" s="75"/>
      <c r="AD46744" s="77"/>
    </row>
    <row r="46745" spans="16:30" ht="4.5" customHeight="1" x14ac:dyDescent="0.2">
      <c r="P46745" s="75"/>
      <c r="Q46745" s="75"/>
      <c r="W46745" s="75"/>
      <c r="AD46745" s="77"/>
    </row>
    <row r="46746" spans="16:30" ht="4.5" customHeight="1" x14ac:dyDescent="0.2">
      <c r="P46746" s="75"/>
      <c r="Q46746" s="75"/>
      <c r="W46746" s="75"/>
      <c r="AD46746" s="77"/>
    </row>
    <row r="46747" spans="16:30" ht="4.5" customHeight="1" x14ac:dyDescent="0.2">
      <c r="P46747" s="75"/>
      <c r="Q46747" s="75"/>
      <c r="W46747" s="75"/>
      <c r="AD46747" s="77"/>
    </row>
    <row r="46748" spans="16:30" ht="4.5" customHeight="1" x14ac:dyDescent="0.2">
      <c r="P46748" s="75"/>
      <c r="Q46748" s="75"/>
      <c r="W46748" s="75"/>
      <c r="AD46748" s="77"/>
    </row>
    <row r="46749" spans="16:30" ht="4.5" customHeight="1" x14ac:dyDescent="0.2">
      <c r="P46749" s="75"/>
      <c r="Q46749" s="75"/>
      <c r="W46749" s="75"/>
      <c r="AD46749" s="77"/>
    </row>
    <row r="46750" spans="16:30" ht="4.5" customHeight="1" x14ac:dyDescent="0.2">
      <c r="P46750" s="75"/>
      <c r="Q46750" s="75"/>
      <c r="W46750" s="75"/>
      <c r="AD46750" s="77"/>
    </row>
    <row r="46751" spans="16:30" ht="4.5" customHeight="1" x14ac:dyDescent="0.2">
      <c r="P46751" s="75"/>
      <c r="Q46751" s="75"/>
      <c r="W46751" s="75"/>
      <c r="AD46751" s="77"/>
    </row>
    <row r="46752" spans="16:30" ht="4.5" customHeight="1" x14ac:dyDescent="0.2">
      <c r="P46752" s="75"/>
      <c r="Q46752" s="75"/>
      <c r="W46752" s="75"/>
      <c r="AD46752" s="77"/>
    </row>
    <row r="46753" spans="16:30" ht="4.5" customHeight="1" x14ac:dyDescent="0.2">
      <c r="P46753" s="75"/>
      <c r="Q46753" s="75"/>
      <c r="W46753" s="75"/>
      <c r="AD46753" s="77"/>
    </row>
    <row r="46754" spans="16:30" ht="4.5" customHeight="1" x14ac:dyDescent="0.2">
      <c r="P46754" s="75"/>
      <c r="Q46754" s="75"/>
      <c r="W46754" s="75"/>
      <c r="AD46754" s="77"/>
    </row>
    <row r="46755" spans="16:30" ht="4.5" customHeight="1" x14ac:dyDescent="0.2">
      <c r="P46755" s="75"/>
      <c r="Q46755" s="75"/>
      <c r="W46755" s="75"/>
      <c r="AD46755" s="77"/>
    </row>
    <row r="46756" spans="16:30" ht="4.5" customHeight="1" x14ac:dyDescent="0.2">
      <c r="P46756" s="75"/>
      <c r="Q46756" s="75"/>
      <c r="W46756" s="75"/>
      <c r="AD46756" s="77"/>
    </row>
    <row r="46757" spans="16:30" ht="4.5" customHeight="1" x14ac:dyDescent="0.2">
      <c r="P46757" s="75"/>
      <c r="Q46757" s="75"/>
      <c r="W46757" s="75"/>
      <c r="AD46757" s="77"/>
    </row>
    <row r="46758" spans="16:30" ht="4.5" customHeight="1" x14ac:dyDescent="0.2">
      <c r="P46758" s="75"/>
      <c r="Q46758" s="75"/>
      <c r="W46758" s="75"/>
      <c r="AD46758" s="77"/>
    </row>
    <row r="46759" spans="16:30" ht="4.5" customHeight="1" x14ac:dyDescent="0.2">
      <c r="P46759" s="75"/>
      <c r="Q46759" s="75"/>
      <c r="W46759" s="75"/>
      <c r="AD46759" s="77"/>
    </row>
    <row r="46760" spans="16:30" ht="4.5" customHeight="1" x14ac:dyDescent="0.2">
      <c r="P46760" s="75"/>
      <c r="Q46760" s="75"/>
      <c r="W46760" s="75"/>
      <c r="AD46760" s="77"/>
    </row>
    <row r="46761" spans="16:30" ht="4.5" customHeight="1" x14ac:dyDescent="0.2">
      <c r="P46761" s="75"/>
      <c r="Q46761" s="75"/>
      <c r="W46761" s="75"/>
      <c r="AD46761" s="77"/>
    </row>
    <row r="46762" spans="16:30" ht="4.5" customHeight="1" x14ac:dyDescent="0.2">
      <c r="P46762" s="75"/>
      <c r="Q46762" s="75"/>
      <c r="W46762" s="75"/>
      <c r="AD46762" s="77"/>
    </row>
    <row r="46763" spans="16:30" ht="4.5" customHeight="1" x14ac:dyDescent="0.2">
      <c r="P46763" s="75"/>
      <c r="Q46763" s="75"/>
      <c r="W46763" s="75"/>
      <c r="AD46763" s="77"/>
    </row>
    <row r="46764" spans="16:30" ht="4.5" customHeight="1" x14ac:dyDescent="0.2">
      <c r="P46764" s="75"/>
      <c r="Q46764" s="75"/>
      <c r="W46764" s="75"/>
      <c r="AD46764" s="77"/>
    </row>
    <row r="46765" spans="16:30" ht="4.5" customHeight="1" x14ac:dyDescent="0.2">
      <c r="P46765" s="75"/>
      <c r="Q46765" s="75"/>
      <c r="W46765" s="75"/>
      <c r="AD46765" s="77"/>
    </row>
    <row r="46766" spans="16:30" ht="4.5" customHeight="1" x14ac:dyDescent="0.2">
      <c r="P46766" s="75"/>
      <c r="Q46766" s="75"/>
      <c r="W46766" s="75"/>
      <c r="AD46766" s="77"/>
    </row>
    <row r="46767" spans="16:30" ht="4.5" customHeight="1" x14ac:dyDescent="0.2">
      <c r="P46767" s="75"/>
      <c r="Q46767" s="75"/>
      <c r="W46767" s="75"/>
      <c r="AD46767" s="77"/>
    </row>
    <row r="46768" spans="16:30" ht="4.5" customHeight="1" x14ac:dyDescent="0.2">
      <c r="P46768" s="75"/>
      <c r="Q46768" s="75"/>
      <c r="W46768" s="75"/>
      <c r="AD46768" s="77"/>
    </row>
    <row r="46769" spans="16:30" ht="4.5" customHeight="1" x14ac:dyDescent="0.2">
      <c r="P46769" s="75"/>
      <c r="Q46769" s="75"/>
      <c r="W46769" s="75"/>
      <c r="AD46769" s="77"/>
    </row>
    <row r="46770" spans="16:30" ht="4.5" customHeight="1" x14ac:dyDescent="0.2">
      <c r="P46770" s="75"/>
      <c r="Q46770" s="75"/>
      <c r="W46770" s="75"/>
      <c r="AD46770" s="77"/>
    </row>
    <row r="46771" spans="16:30" ht="4.5" customHeight="1" x14ac:dyDescent="0.2">
      <c r="P46771" s="75"/>
      <c r="Q46771" s="75"/>
      <c r="W46771" s="75"/>
      <c r="AD46771" s="77"/>
    </row>
    <row r="46772" spans="16:30" ht="4.5" customHeight="1" x14ac:dyDescent="0.2">
      <c r="P46772" s="75"/>
      <c r="Q46772" s="75"/>
      <c r="W46772" s="75"/>
      <c r="AD46772" s="77"/>
    </row>
    <row r="46773" spans="16:30" ht="4.5" customHeight="1" x14ac:dyDescent="0.2">
      <c r="P46773" s="75"/>
      <c r="Q46773" s="75"/>
      <c r="W46773" s="75"/>
      <c r="AD46773" s="77"/>
    </row>
    <row r="46774" spans="16:30" ht="4.5" customHeight="1" x14ac:dyDescent="0.2">
      <c r="P46774" s="75"/>
      <c r="Q46774" s="75"/>
      <c r="W46774" s="75"/>
      <c r="AD46774" s="77"/>
    </row>
    <row r="46775" spans="16:30" ht="4.5" customHeight="1" x14ac:dyDescent="0.2">
      <c r="P46775" s="75"/>
      <c r="Q46775" s="75"/>
      <c r="W46775" s="75"/>
      <c r="AD46775" s="77"/>
    </row>
    <row r="46776" spans="16:30" ht="4.5" customHeight="1" x14ac:dyDescent="0.2">
      <c r="P46776" s="75"/>
      <c r="Q46776" s="75"/>
      <c r="W46776" s="75"/>
      <c r="AD46776" s="77"/>
    </row>
    <row r="46777" spans="16:30" ht="4.5" customHeight="1" x14ac:dyDescent="0.2">
      <c r="P46777" s="75"/>
      <c r="Q46777" s="75"/>
      <c r="W46777" s="75"/>
      <c r="AD46777" s="77"/>
    </row>
    <row r="46778" spans="16:30" ht="4.5" customHeight="1" x14ac:dyDescent="0.2">
      <c r="P46778" s="75"/>
      <c r="Q46778" s="75"/>
      <c r="W46778" s="75"/>
      <c r="AD46778" s="77"/>
    </row>
    <row r="46779" spans="16:30" ht="4.5" customHeight="1" x14ac:dyDescent="0.2">
      <c r="P46779" s="75"/>
      <c r="Q46779" s="75"/>
      <c r="W46779" s="75"/>
      <c r="AD46779" s="77"/>
    </row>
    <row r="46780" spans="16:30" ht="4.5" customHeight="1" x14ac:dyDescent="0.2">
      <c r="P46780" s="75"/>
      <c r="Q46780" s="75"/>
      <c r="W46780" s="75"/>
      <c r="AD46780" s="77"/>
    </row>
    <row r="46781" spans="16:30" ht="4.5" customHeight="1" x14ac:dyDescent="0.2">
      <c r="P46781" s="75"/>
      <c r="Q46781" s="75"/>
      <c r="W46781" s="75"/>
      <c r="AD46781" s="77"/>
    </row>
    <row r="46782" spans="16:30" ht="4.5" customHeight="1" x14ac:dyDescent="0.2">
      <c r="P46782" s="75"/>
      <c r="Q46782" s="75"/>
      <c r="W46782" s="75"/>
      <c r="AD46782" s="77"/>
    </row>
    <row r="46783" spans="16:30" ht="4.5" customHeight="1" x14ac:dyDescent="0.2">
      <c r="P46783" s="75"/>
      <c r="Q46783" s="75"/>
      <c r="W46783" s="75"/>
      <c r="AD46783" s="77"/>
    </row>
    <row r="46784" spans="16:30" ht="4.5" customHeight="1" x14ac:dyDescent="0.2">
      <c r="P46784" s="75"/>
      <c r="Q46784" s="75"/>
      <c r="W46784" s="75"/>
      <c r="AD46784" s="77"/>
    </row>
    <row r="46785" spans="16:30" ht="4.5" customHeight="1" x14ac:dyDescent="0.2">
      <c r="P46785" s="75"/>
      <c r="Q46785" s="75"/>
      <c r="W46785" s="75"/>
      <c r="AD46785" s="77"/>
    </row>
    <row r="46786" spans="16:30" ht="4.5" customHeight="1" x14ac:dyDescent="0.2">
      <c r="P46786" s="75"/>
      <c r="Q46786" s="75"/>
      <c r="W46786" s="75"/>
      <c r="AD46786" s="77"/>
    </row>
    <row r="46787" spans="16:30" ht="4.5" customHeight="1" x14ac:dyDescent="0.2">
      <c r="P46787" s="75"/>
      <c r="Q46787" s="75"/>
      <c r="W46787" s="75"/>
      <c r="AD46787" s="77"/>
    </row>
    <row r="46788" spans="16:30" ht="4.5" customHeight="1" x14ac:dyDescent="0.2">
      <c r="P46788" s="75"/>
      <c r="Q46788" s="75"/>
      <c r="W46788" s="75"/>
      <c r="AD46788" s="77"/>
    </row>
    <row r="46789" spans="16:30" ht="4.5" customHeight="1" x14ac:dyDescent="0.2">
      <c r="P46789" s="75"/>
      <c r="Q46789" s="75"/>
      <c r="W46789" s="75"/>
      <c r="AD46789" s="77"/>
    </row>
    <row r="46790" spans="16:30" ht="4.5" customHeight="1" x14ac:dyDescent="0.2">
      <c r="P46790" s="75"/>
      <c r="Q46790" s="75"/>
      <c r="W46790" s="75"/>
      <c r="AD46790" s="77"/>
    </row>
    <row r="46791" spans="16:30" ht="4.5" customHeight="1" x14ac:dyDescent="0.2">
      <c r="P46791" s="75"/>
      <c r="Q46791" s="75"/>
      <c r="W46791" s="75"/>
      <c r="AD46791" s="77"/>
    </row>
    <row r="46792" spans="16:30" ht="4.5" customHeight="1" x14ac:dyDescent="0.2">
      <c r="P46792" s="75"/>
      <c r="Q46792" s="75"/>
      <c r="W46792" s="75"/>
      <c r="AD46792" s="77"/>
    </row>
    <row r="46793" spans="16:30" ht="4.5" customHeight="1" x14ac:dyDescent="0.2">
      <c r="P46793" s="75"/>
      <c r="Q46793" s="75"/>
      <c r="W46793" s="75"/>
      <c r="AD46793" s="77"/>
    </row>
    <row r="46794" spans="16:30" ht="4.5" customHeight="1" x14ac:dyDescent="0.2">
      <c r="P46794" s="75"/>
      <c r="Q46794" s="75"/>
      <c r="W46794" s="75"/>
      <c r="AD46794" s="77"/>
    </row>
    <row r="46795" spans="16:30" ht="4.5" customHeight="1" x14ac:dyDescent="0.2">
      <c r="P46795" s="75"/>
      <c r="Q46795" s="75"/>
      <c r="W46795" s="75"/>
      <c r="AD46795" s="77"/>
    </row>
    <row r="46796" spans="16:30" ht="4.5" customHeight="1" x14ac:dyDescent="0.2">
      <c r="P46796" s="75"/>
      <c r="Q46796" s="75"/>
      <c r="W46796" s="75"/>
      <c r="AD46796" s="77"/>
    </row>
    <row r="46797" spans="16:30" ht="4.5" customHeight="1" x14ac:dyDescent="0.2">
      <c r="P46797" s="75"/>
      <c r="Q46797" s="75"/>
      <c r="W46797" s="75"/>
      <c r="AD46797" s="77"/>
    </row>
    <row r="46798" spans="16:30" ht="4.5" customHeight="1" x14ac:dyDescent="0.2">
      <c r="P46798" s="75"/>
      <c r="Q46798" s="75"/>
      <c r="W46798" s="75"/>
      <c r="AD46798" s="77"/>
    </row>
    <row r="46799" spans="16:30" ht="4.5" customHeight="1" x14ac:dyDescent="0.2">
      <c r="P46799" s="75"/>
      <c r="Q46799" s="75"/>
      <c r="W46799" s="75"/>
      <c r="AD46799" s="77"/>
    </row>
    <row r="46800" spans="16:30" ht="4.5" customHeight="1" x14ac:dyDescent="0.2">
      <c r="P46800" s="75"/>
      <c r="Q46800" s="75"/>
      <c r="W46800" s="75"/>
      <c r="AD46800" s="77"/>
    </row>
    <row r="46801" spans="16:30" ht="4.5" customHeight="1" x14ac:dyDescent="0.2">
      <c r="P46801" s="75"/>
      <c r="Q46801" s="75"/>
      <c r="W46801" s="75"/>
      <c r="AD46801" s="77"/>
    </row>
    <row r="46802" spans="16:30" ht="4.5" customHeight="1" x14ac:dyDescent="0.2">
      <c r="P46802" s="75"/>
      <c r="Q46802" s="75"/>
      <c r="W46802" s="75"/>
      <c r="AD46802" s="77"/>
    </row>
    <row r="46803" spans="16:30" ht="4.5" customHeight="1" x14ac:dyDescent="0.2">
      <c r="P46803" s="75"/>
      <c r="Q46803" s="75"/>
      <c r="W46803" s="75"/>
      <c r="AD46803" s="77"/>
    </row>
    <row r="46804" spans="16:30" ht="4.5" customHeight="1" x14ac:dyDescent="0.2">
      <c r="P46804" s="75"/>
      <c r="Q46804" s="75"/>
      <c r="W46804" s="75"/>
      <c r="AD46804" s="77"/>
    </row>
    <row r="46805" spans="16:30" ht="4.5" customHeight="1" x14ac:dyDescent="0.2">
      <c r="P46805" s="75"/>
      <c r="Q46805" s="75"/>
      <c r="W46805" s="75"/>
      <c r="AD46805" s="77"/>
    </row>
    <row r="46806" spans="16:30" ht="4.5" customHeight="1" x14ac:dyDescent="0.2">
      <c r="P46806" s="75"/>
      <c r="Q46806" s="75"/>
      <c r="W46806" s="75"/>
      <c r="AD46806" s="77"/>
    </row>
    <row r="46807" spans="16:30" ht="4.5" customHeight="1" x14ac:dyDescent="0.2">
      <c r="P46807" s="75"/>
      <c r="Q46807" s="75"/>
      <c r="W46807" s="75"/>
      <c r="AD46807" s="77"/>
    </row>
    <row r="46808" spans="16:30" ht="4.5" customHeight="1" x14ac:dyDescent="0.2">
      <c r="P46808" s="75"/>
      <c r="Q46808" s="75"/>
      <c r="W46808" s="75"/>
      <c r="AD46808" s="77"/>
    </row>
    <row r="46809" spans="16:30" ht="4.5" customHeight="1" x14ac:dyDescent="0.2">
      <c r="P46809" s="75"/>
      <c r="Q46809" s="75"/>
      <c r="W46809" s="75"/>
      <c r="AD46809" s="77"/>
    </row>
    <row r="46810" spans="16:30" ht="4.5" customHeight="1" x14ac:dyDescent="0.2">
      <c r="P46810" s="75"/>
      <c r="Q46810" s="75"/>
      <c r="W46810" s="75"/>
      <c r="AD46810" s="77"/>
    </row>
    <row r="46811" spans="16:30" ht="4.5" customHeight="1" x14ac:dyDescent="0.2">
      <c r="P46811" s="75"/>
      <c r="Q46811" s="75"/>
      <c r="W46811" s="75"/>
      <c r="AD46811" s="77"/>
    </row>
    <row r="46812" spans="16:30" ht="4.5" customHeight="1" x14ac:dyDescent="0.2">
      <c r="P46812" s="75"/>
      <c r="Q46812" s="75"/>
      <c r="W46812" s="75"/>
      <c r="AD46812" s="77"/>
    </row>
    <row r="46813" spans="16:30" ht="4.5" customHeight="1" x14ac:dyDescent="0.2">
      <c r="P46813" s="75"/>
      <c r="Q46813" s="75"/>
      <c r="W46813" s="75"/>
      <c r="AD46813" s="77"/>
    </row>
    <row r="46814" spans="16:30" ht="4.5" customHeight="1" x14ac:dyDescent="0.2">
      <c r="P46814" s="75"/>
      <c r="Q46814" s="75"/>
      <c r="W46814" s="75"/>
      <c r="AD46814" s="77"/>
    </row>
    <row r="46815" spans="16:30" ht="4.5" customHeight="1" x14ac:dyDescent="0.2">
      <c r="P46815" s="75"/>
      <c r="Q46815" s="75"/>
      <c r="W46815" s="75"/>
      <c r="AD46815" s="77"/>
    </row>
    <row r="46816" spans="16:30" ht="4.5" customHeight="1" x14ac:dyDescent="0.2">
      <c r="P46816" s="75"/>
      <c r="Q46816" s="75"/>
      <c r="W46816" s="75"/>
      <c r="AD46816" s="77"/>
    </row>
    <row r="46817" spans="16:30" ht="4.5" customHeight="1" x14ac:dyDescent="0.2">
      <c r="P46817" s="75"/>
      <c r="Q46817" s="75"/>
      <c r="W46817" s="75"/>
      <c r="AD46817" s="77"/>
    </row>
    <row r="46818" spans="16:30" ht="4.5" customHeight="1" x14ac:dyDescent="0.2">
      <c r="P46818" s="75"/>
      <c r="Q46818" s="75"/>
      <c r="W46818" s="75"/>
      <c r="AD46818" s="77"/>
    </row>
    <row r="46819" spans="16:30" ht="4.5" customHeight="1" x14ac:dyDescent="0.2">
      <c r="P46819" s="75"/>
      <c r="Q46819" s="75"/>
      <c r="W46819" s="75"/>
      <c r="AD46819" s="77"/>
    </row>
    <row r="46820" spans="16:30" ht="4.5" customHeight="1" x14ac:dyDescent="0.2">
      <c r="P46820" s="75"/>
      <c r="Q46820" s="75"/>
      <c r="W46820" s="75"/>
      <c r="AD46820" s="77"/>
    </row>
    <row r="46821" spans="16:30" ht="4.5" customHeight="1" x14ac:dyDescent="0.2">
      <c r="P46821" s="75"/>
      <c r="Q46821" s="75"/>
      <c r="W46821" s="75"/>
      <c r="AD46821" s="77"/>
    </row>
    <row r="46822" spans="16:30" ht="4.5" customHeight="1" x14ac:dyDescent="0.2">
      <c r="P46822" s="75"/>
      <c r="Q46822" s="75"/>
      <c r="W46822" s="75"/>
      <c r="AD46822" s="77"/>
    </row>
    <row r="46823" spans="16:30" ht="4.5" customHeight="1" x14ac:dyDescent="0.2">
      <c r="P46823" s="75"/>
      <c r="Q46823" s="75"/>
      <c r="W46823" s="75"/>
      <c r="AD46823" s="77"/>
    </row>
    <row r="46824" spans="16:30" ht="4.5" customHeight="1" x14ac:dyDescent="0.2">
      <c r="P46824" s="75"/>
      <c r="Q46824" s="75"/>
      <c r="W46824" s="75"/>
      <c r="AD46824" s="77"/>
    </row>
    <row r="46825" spans="16:30" ht="4.5" customHeight="1" x14ac:dyDescent="0.2">
      <c r="P46825" s="75"/>
      <c r="Q46825" s="75"/>
      <c r="W46825" s="75"/>
      <c r="AD46825" s="77"/>
    </row>
    <row r="46826" spans="16:30" ht="4.5" customHeight="1" x14ac:dyDescent="0.2">
      <c r="P46826" s="75"/>
      <c r="Q46826" s="75"/>
      <c r="W46826" s="75"/>
      <c r="AD46826" s="77"/>
    </row>
    <row r="46827" spans="16:30" ht="4.5" customHeight="1" x14ac:dyDescent="0.2">
      <c r="P46827" s="75"/>
      <c r="Q46827" s="75"/>
      <c r="W46827" s="75"/>
      <c r="AD46827" s="77"/>
    </row>
    <row r="46828" spans="16:30" ht="4.5" customHeight="1" x14ac:dyDescent="0.2">
      <c r="P46828" s="75"/>
      <c r="Q46828" s="75"/>
      <c r="W46828" s="75"/>
      <c r="AD46828" s="77"/>
    </row>
    <row r="46829" spans="16:30" ht="4.5" customHeight="1" x14ac:dyDescent="0.2">
      <c r="P46829" s="75"/>
      <c r="Q46829" s="75"/>
      <c r="W46829" s="75"/>
      <c r="AD46829" s="77"/>
    </row>
    <row r="46830" spans="16:30" ht="4.5" customHeight="1" x14ac:dyDescent="0.2">
      <c r="P46830" s="75"/>
      <c r="Q46830" s="75"/>
      <c r="W46830" s="75"/>
      <c r="AD46830" s="77"/>
    </row>
    <row r="46831" spans="16:30" ht="4.5" customHeight="1" x14ac:dyDescent="0.2">
      <c r="P46831" s="75"/>
      <c r="Q46831" s="75"/>
      <c r="W46831" s="75"/>
      <c r="AD46831" s="77"/>
    </row>
    <row r="46832" spans="16:30" ht="4.5" customHeight="1" x14ac:dyDescent="0.2">
      <c r="P46832" s="75"/>
      <c r="Q46832" s="75"/>
      <c r="W46832" s="75"/>
      <c r="AD46832" s="77"/>
    </row>
    <row r="46833" spans="16:30" ht="4.5" customHeight="1" x14ac:dyDescent="0.2">
      <c r="P46833" s="75"/>
      <c r="Q46833" s="75"/>
      <c r="W46833" s="75"/>
      <c r="AD46833" s="77"/>
    </row>
    <row r="46834" spans="16:30" ht="4.5" customHeight="1" x14ac:dyDescent="0.2">
      <c r="P46834" s="75"/>
      <c r="Q46834" s="75"/>
      <c r="W46834" s="75"/>
      <c r="AD46834" s="77"/>
    </row>
    <row r="46835" spans="16:30" ht="4.5" customHeight="1" x14ac:dyDescent="0.2">
      <c r="P46835" s="75"/>
      <c r="Q46835" s="75"/>
      <c r="W46835" s="75"/>
      <c r="AD46835" s="77"/>
    </row>
    <row r="46836" spans="16:30" ht="4.5" customHeight="1" x14ac:dyDescent="0.2">
      <c r="P46836" s="75"/>
      <c r="Q46836" s="75"/>
      <c r="W46836" s="75"/>
      <c r="AD46836" s="77"/>
    </row>
    <row r="46837" spans="16:30" ht="4.5" customHeight="1" x14ac:dyDescent="0.2">
      <c r="P46837" s="75"/>
      <c r="Q46837" s="75"/>
      <c r="W46837" s="75"/>
      <c r="AD46837" s="77"/>
    </row>
    <row r="46838" spans="16:30" ht="4.5" customHeight="1" x14ac:dyDescent="0.2">
      <c r="P46838" s="75"/>
      <c r="Q46838" s="75"/>
      <c r="W46838" s="75"/>
      <c r="AD46838" s="77"/>
    </row>
    <row r="46839" spans="16:30" ht="4.5" customHeight="1" x14ac:dyDescent="0.2">
      <c r="P46839" s="75"/>
      <c r="Q46839" s="75"/>
      <c r="W46839" s="75"/>
      <c r="AD46839" s="77"/>
    </row>
    <row r="46840" spans="16:30" ht="4.5" customHeight="1" x14ac:dyDescent="0.2">
      <c r="P46840" s="75"/>
      <c r="Q46840" s="75"/>
      <c r="W46840" s="75"/>
      <c r="AD46840" s="77"/>
    </row>
    <row r="46841" spans="16:30" ht="4.5" customHeight="1" x14ac:dyDescent="0.2">
      <c r="P46841" s="75"/>
      <c r="Q46841" s="75"/>
      <c r="W46841" s="75"/>
      <c r="AD46841" s="77"/>
    </row>
    <row r="46842" spans="16:30" ht="4.5" customHeight="1" x14ac:dyDescent="0.2">
      <c r="P46842" s="75"/>
      <c r="Q46842" s="75"/>
      <c r="W46842" s="75"/>
      <c r="AD46842" s="77"/>
    </row>
    <row r="46843" spans="16:30" ht="4.5" customHeight="1" x14ac:dyDescent="0.2">
      <c r="P46843" s="75"/>
      <c r="Q46843" s="75"/>
      <c r="W46843" s="75"/>
      <c r="AD46843" s="77"/>
    </row>
    <row r="46844" spans="16:30" ht="4.5" customHeight="1" x14ac:dyDescent="0.2">
      <c r="P46844" s="75"/>
      <c r="Q46844" s="75"/>
      <c r="W46844" s="75"/>
      <c r="AD46844" s="77"/>
    </row>
    <row r="46845" spans="16:30" ht="4.5" customHeight="1" x14ac:dyDescent="0.2">
      <c r="P46845" s="75"/>
      <c r="Q46845" s="75"/>
      <c r="W46845" s="75"/>
      <c r="AD46845" s="77"/>
    </row>
    <row r="46846" spans="16:30" ht="4.5" customHeight="1" x14ac:dyDescent="0.2">
      <c r="P46846" s="75"/>
      <c r="Q46846" s="75"/>
      <c r="W46846" s="75"/>
      <c r="AD46846" s="77"/>
    </row>
    <row r="46847" spans="16:30" ht="4.5" customHeight="1" x14ac:dyDescent="0.2">
      <c r="P46847" s="75"/>
      <c r="Q46847" s="75"/>
      <c r="W46847" s="75"/>
      <c r="AD46847" s="77"/>
    </row>
    <row r="46848" spans="16:30" ht="4.5" customHeight="1" x14ac:dyDescent="0.2">
      <c r="P46848" s="75"/>
      <c r="Q46848" s="75"/>
      <c r="W46848" s="75"/>
      <c r="AD46848" s="77"/>
    </row>
    <row r="46849" spans="16:30" ht="4.5" customHeight="1" x14ac:dyDescent="0.2">
      <c r="P46849" s="75"/>
      <c r="Q46849" s="75"/>
      <c r="W46849" s="75"/>
      <c r="AD46849" s="77"/>
    </row>
    <row r="46850" spans="16:30" ht="4.5" customHeight="1" x14ac:dyDescent="0.2">
      <c r="P46850" s="75"/>
      <c r="Q46850" s="75"/>
      <c r="W46850" s="75"/>
      <c r="AD46850" s="77"/>
    </row>
    <row r="46851" spans="16:30" ht="4.5" customHeight="1" x14ac:dyDescent="0.2">
      <c r="P46851" s="75"/>
      <c r="Q46851" s="75"/>
      <c r="W46851" s="75"/>
      <c r="AD46851" s="77"/>
    </row>
    <row r="46852" spans="16:30" ht="4.5" customHeight="1" x14ac:dyDescent="0.2">
      <c r="P46852" s="75"/>
      <c r="Q46852" s="75"/>
      <c r="W46852" s="75"/>
      <c r="AD46852" s="77"/>
    </row>
    <row r="46853" spans="16:30" ht="4.5" customHeight="1" x14ac:dyDescent="0.2">
      <c r="P46853" s="75"/>
      <c r="Q46853" s="75"/>
      <c r="W46853" s="75"/>
      <c r="AD46853" s="77"/>
    </row>
    <row r="46854" spans="16:30" ht="4.5" customHeight="1" x14ac:dyDescent="0.2">
      <c r="P46854" s="75"/>
      <c r="Q46854" s="75"/>
      <c r="W46854" s="75"/>
      <c r="AD46854" s="77"/>
    </row>
    <row r="46855" spans="16:30" ht="4.5" customHeight="1" x14ac:dyDescent="0.2">
      <c r="P46855" s="75"/>
      <c r="Q46855" s="75"/>
      <c r="W46855" s="75"/>
      <c r="AD46855" s="77"/>
    </row>
    <row r="46856" spans="16:30" ht="4.5" customHeight="1" x14ac:dyDescent="0.2">
      <c r="P46856" s="75"/>
      <c r="Q46856" s="75"/>
      <c r="W46856" s="75"/>
      <c r="AD46856" s="77"/>
    </row>
    <row r="46857" spans="16:30" ht="4.5" customHeight="1" x14ac:dyDescent="0.2">
      <c r="P46857" s="75"/>
      <c r="Q46857" s="75"/>
      <c r="W46857" s="75"/>
      <c r="AD46857" s="77"/>
    </row>
    <row r="46858" spans="16:30" ht="4.5" customHeight="1" x14ac:dyDescent="0.2">
      <c r="P46858" s="75"/>
      <c r="Q46858" s="75"/>
      <c r="W46858" s="75"/>
      <c r="AD46858" s="77"/>
    </row>
    <row r="46859" spans="16:30" ht="4.5" customHeight="1" x14ac:dyDescent="0.2">
      <c r="P46859" s="75"/>
      <c r="Q46859" s="75"/>
      <c r="W46859" s="75"/>
      <c r="AD46859" s="77"/>
    </row>
    <row r="46860" spans="16:30" ht="4.5" customHeight="1" x14ac:dyDescent="0.2">
      <c r="P46860" s="75"/>
      <c r="Q46860" s="75"/>
      <c r="W46860" s="75"/>
      <c r="AD46860" s="77"/>
    </row>
    <row r="46861" spans="16:30" ht="4.5" customHeight="1" x14ac:dyDescent="0.2">
      <c r="P46861" s="75"/>
      <c r="Q46861" s="75"/>
      <c r="W46861" s="75"/>
      <c r="AD46861" s="77"/>
    </row>
    <row r="46862" spans="16:30" ht="4.5" customHeight="1" x14ac:dyDescent="0.2">
      <c r="P46862" s="75"/>
      <c r="Q46862" s="75"/>
      <c r="W46862" s="75"/>
      <c r="AD46862" s="77"/>
    </row>
    <row r="46863" spans="16:30" ht="4.5" customHeight="1" x14ac:dyDescent="0.2">
      <c r="P46863" s="75"/>
      <c r="Q46863" s="75"/>
      <c r="W46863" s="75"/>
      <c r="AD46863" s="77"/>
    </row>
    <row r="46864" spans="16:30" ht="4.5" customHeight="1" x14ac:dyDescent="0.2">
      <c r="P46864" s="75"/>
      <c r="Q46864" s="75"/>
      <c r="W46864" s="75"/>
      <c r="AD46864" s="77"/>
    </row>
    <row r="46865" spans="16:30" ht="4.5" customHeight="1" x14ac:dyDescent="0.2">
      <c r="P46865" s="75"/>
      <c r="Q46865" s="75"/>
      <c r="W46865" s="75"/>
      <c r="AD46865" s="77"/>
    </row>
    <row r="46866" spans="16:30" ht="4.5" customHeight="1" x14ac:dyDescent="0.2">
      <c r="P46866" s="75"/>
      <c r="Q46866" s="75"/>
      <c r="W46866" s="75"/>
      <c r="AD46866" s="77"/>
    </row>
    <row r="46867" spans="16:30" ht="4.5" customHeight="1" x14ac:dyDescent="0.2">
      <c r="P46867" s="75"/>
      <c r="Q46867" s="75"/>
      <c r="W46867" s="75"/>
      <c r="AD46867" s="77"/>
    </row>
    <row r="46868" spans="16:30" ht="4.5" customHeight="1" x14ac:dyDescent="0.2">
      <c r="P46868" s="75"/>
      <c r="Q46868" s="75"/>
      <c r="W46868" s="75"/>
      <c r="AD46868" s="77"/>
    </row>
    <row r="46869" spans="16:30" ht="4.5" customHeight="1" x14ac:dyDescent="0.2">
      <c r="P46869" s="75"/>
      <c r="Q46869" s="75"/>
      <c r="W46869" s="75"/>
      <c r="AD46869" s="77"/>
    </row>
    <row r="46870" spans="16:30" ht="4.5" customHeight="1" x14ac:dyDescent="0.2">
      <c r="P46870" s="75"/>
      <c r="Q46870" s="75"/>
      <c r="W46870" s="75"/>
      <c r="AD46870" s="77"/>
    </row>
    <row r="46871" spans="16:30" ht="4.5" customHeight="1" x14ac:dyDescent="0.2">
      <c r="P46871" s="75"/>
      <c r="Q46871" s="75"/>
      <c r="W46871" s="75"/>
      <c r="AD46871" s="77"/>
    </row>
    <row r="46872" spans="16:30" ht="4.5" customHeight="1" x14ac:dyDescent="0.2">
      <c r="P46872" s="75"/>
      <c r="Q46872" s="75"/>
      <c r="W46872" s="75"/>
      <c r="AD46872" s="77"/>
    </row>
    <row r="46873" spans="16:30" ht="4.5" customHeight="1" x14ac:dyDescent="0.2">
      <c r="P46873" s="75"/>
      <c r="Q46873" s="75"/>
      <c r="W46873" s="75"/>
      <c r="AD46873" s="77"/>
    </row>
    <row r="46874" spans="16:30" ht="4.5" customHeight="1" x14ac:dyDescent="0.2">
      <c r="P46874" s="75"/>
      <c r="Q46874" s="75"/>
      <c r="W46874" s="75"/>
      <c r="AD46874" s="77"/>
    </row>
    <row r="46875" spans="16:30" ht="4.5" customHeight="1" x14ac:dyDescent="0.2">
      <c r="P46875" s="75"/>
      <c r="Q46875" s="75"/>
      <c r="W46875" s="75"/>
      <c r="AD46875" s="77"/>
    </row>
    <row r="46876" spans="16:30" ht="4.5" customHeight="1" x14ac:dyDescent="0.2">
      <c r="P46876" s="75"/>
      <c r="Q46876" s="75"/>
      <c r="W46876" s="75"/>
      <c r="AD46876" s="77"/>
    </row>
    <row r="46877" spans="16:30" ht="4.5" customHeight="1" x14ac:dyDescent="0.2">
      <c r="P46877" s="75"/>
      <c r="Q46877" s="75"/>
      <c r="W46877" s="75"/>
      <c r="AD46877" s="77"/>
    </row>
    <row r="46878" spans="16:30" ht="4.5" customHeight="1" x14ac:dyDescent="0.2">
      <c r="P46878" s="75"/>
      <c r="Q46878" s="75"/>
      <c r="W46878" s="75"/>
      <c r="AD46878" s="77"/>
    </row>
    <row r="46879" spans="16:30" ht="4.5" customHeight="1" x14ac:dyDescent="0.2">
      <c r="P46879" s="75"/>
      <c r="Q46879" s="75"/>
      <c r="W46879" s="75"/>
      <c r="AD46879" s="77"/>
    </row>
    <row r="46880" spans="16:30" ht="4.5" customHeight="1" x14ac:dyDescent="0.2">
      <c r="P46880" s="75"/>
      <c r="Q46880" s="75"/>
      <c r="W46880" s="75"/>
      <c r="AD46880" s="77"/>
    </row>
    <row r="46881" spans="16:30" ht="4.5" customHeight="1" x14ac:dyDescent="0.2">
      <c r="P46881" s="75"/>
      <c r="Q46881" s="75"/>
      <c r="W46881" s="75"/>
      <c r="AD46881" s="77"/>
    </row>
    <row r="46882" spans="16:30" ht="4.5" customHeight="1" x14ac:dyDescent="0.2">
      <c r="P46882" s="75"/>
      <c r="Q46882" s="75"/>
      <c r="W46882" s="75"/>
      <c r="AD46882" s="77"/>
    </row>
    <row r="46883" spans="16:30" ht="4.5" customHeight="1" x14ac:dyDescent="0.2">
      <c r="P46883" s="75"/>
      <c r="Q46883" s="75"/>
      <c r="W46883" s="75"/>
      <c r="AD46883" s="77"/>
    </row>
    <row r="46884" spans="16:30" ht="4.5" customHeight="1" x14ac:dyDescent="0.2">
      <c r="P46884" s="75"/>
      <c r="Q46884" s="75"/>
      <c r="W46884" s="75"/>
      <c r="AD46884" s="77"/>
    </row>
    <row r="46885" spans="16:30" ht="4.5" customHeight="1" x14ac:dyDescent="0.2">
      <c r="P46885" s="75"/>
      <c r="Q46885" s="75"/>
      <c r="W46885" s="75"/>
      <c r="AD46885" s="77"/>
    </row>
    <row r="46886" spans="16:30" ht="4.5" customHeight="1" x14ac:dyDescent="0.2">
      <c r="P46886" s="75"/>
      <c r="Q46886" s="75"/>
      <c r="W46886" s="75"/>
      <c r="AD46886" s="77"/>
    </row>
    <row r="46887" spans="16:30" ht="4.5" customHeight="1" x14ac:dyDescent="0.2">
      <c r="P46887" s="75"/>
      <c r="Q46887" s="75"/>
      <c r="W46887" s="75"/>
      <c r="AD46887" s="77"/>
    </row>
    <row r="46888" spans="16:30" ht="4.5" customHeight="1" x14ac:dyDescent="0.2">
      <c r="P46888" s="75"/>
      <c r="Q46888" s="75"/>
      <c r="W46888" s="75"/>
      <c r="AD46888" s="77"/>
    </row>
    <row r="46889" spans="16:30" ht="4.5" customHeight="1" x14ac:dyDescent="0.2">
      <c r="P46889" s="75"/>
      <c r="Q46889" s="75"/>
      <c r="W46889" s="75"/>
      <c r="AD46889" s="77"/>
    </row>
    <row r="46890" spans="16:30" ht="4.5" customHeight="1" x14ac:dyDescent="0.2">
      <c r="P46890" s="75"/>
      <c r="Q46890" s="75"/>
      <c r="W46890" s="75"/>
      <c r="AD46890" s="77"/>
    </row>
    <row r="46891" spans="16:30" ht="4.5" customHeight="1" x14ac:dyDescent="0.2">
      <c r="P46891" s="75"/>
      <c r="Q46891" s="75"/>
      <c r="W46891" s="75"/>
      <c r="AD46891" s="77"/>
    </row>
    <row r="46892" spans="16:30" ht="4.5" customHeight="1" x14ac:dyDescent="0.2">
      <c r="P46892" s="75"/>
      <c r="Q46892" s="75"/>
      <c r="W46892" s="75"/>
      <c r="AD46892" s="77"/>
    </row>
    <row r="46893" spans="16:30" ht="4.5" customHeight="1" x14ac:dyDescent="0.2">
      <c r="P46893" s="75"/>
      <c r="Q46893" s="75"/>
      <c r="W46893" s="75"/>
      <c r="AD46893" s="77"/>
    </row>
    <row r="46894" spans="16:30" ht="4.5" customHeight="1" x14ac:dyDescent="0.2">
      <c r="P46894" s="75"/>
      <c r="Q46894" s="75"/>
      <c r="W46894" s="75"/>
      <c r="AD46894" s="77"/>
    </row>
    <row r="46895" spans="16:30" ht="4.5" customHeight="1" x14ac:dyDescent="0.2">
      <c r="P46895" s="75"/>
      <c r="Q46895" s="75"/>
      <c r="W46895" s="75"/>
      <c r="AD46895" s="77"/>
    </row>
    <row r="46896" spans="16:30" ht="4.5" customHeight="1" x14ac:dyDescent="0.2">
      <c r="P46896" s="75"/>
      <c r="Q46896" s="75"/>
      <c r="W46896" s="75"/>
      <c r="AD46896" s="77"/>
    </row>
    <row r="46897" spans="16:30" ht="4.5" customHeight="1" x14ac:dyDescent="0.2">
      <c r="P46897" s="75"/>
      <c r="Q46897" s="75"/>
      <c r="W46897" s="75"/>
      <c r="AD46897" s="77"/>
    </row>
    <row r="46898" spans="16:30" ht="4.5" customHeight="1" x14ac:dyDescent="0.2">
      <c r="P46898" s="75"/>
      <c r="Q46898" s="75"/>
      <c r="W46898" s="75"/>
      <c r="AD46898" s="77"/>
    </row>
    <row r="46899" spans="16:30" ht="4.5" customHeight="1" x14ac:dyDescent="0.2">
      <c r="P46899" s="75"/>
      <c r="Q46899" s="75"/>
      <c r="W46899" s="75"/>
      <c r="AD46899" s="77"/>
    </row>
    <row r="46900" spans="16:30" ht="4.5" customHeight="1" x14ac:dyDescent="0.2">
      <c r="P46900" s="75"/>
      <c r="Q46900" s="75"/>
      <c r="W46900" s="75"/>
      <c r="AD46900" s="77"/>
    </row>
    <row r="46901" spans="16:30" ht="4.5" customHeight="1" x14ac:dyDescent="0.2">
      <c r="P46901" s="75"/>
      <c r="Q46901" s="75"/>
      <c r="W46901" s="75"/>
      <c r="AD46901" s="77"/>
    </row>
    <row r="46902" spans="16:30" ht="4.5" customHeight="1" x14ac:dyDescent="0.2">
      <c r="P46902" s="75"/>
      <c r="Q46902" s="75"/>
      <c r="W46902" s="75"/>
      <c r="AD46902" s="77"/>
    </row>
    <row r="46903" spans="16:30" ht="4.5" customHeight="1" x14ac:dyDescent="0.2">
      <c r="P46903" s="75"/>
      <c r="Q46903" s="75"/>
      <c r="W46903" s="75"/>
      <c r="AD46903" s="77"/>
    </row>
    <row r="46904" spans="16:30" ht="4.5" customHeight="1" x14ac:dyDescent="0.2">
      <c r="P46904" s="75"/>
      <c r="Q46904" s="75"/>
      <c r="W46904" s="75"/>
      <c r="AD46904" s="77"/>
    </row>
    <row r="46905" spans="16:30" ht="4.5" customHeight="1" x14ac:dyDescent="0.2">
      <c r="P46905" s="75"/>
      <c r="Q46905" s="75"/>
      <c r="W46905" s="75"/>
      <c r="AD46905" s="77"/>
    </row>
    <row r="46906" spans="16:30" ht="4.5" customHeight="1" x14ac:dyDescent="0.2">
      <c r="P46906" s="75"/>
      <c r="Q46906" s="75"/>
      <c r="W46906" s="75"/>
      <c r="AD46906" s="77"/>
    </row>
    <row r="46907" spans="16:30" ht="4.5" customHeight="1" x14ac:dyDescent="0.2">
      <c r="P46907" s="75"/>
      <c r="Q46907" s="75"/>
      <c r="W46907" s="75"/>
      <c r="AD46907" s="77"/>
    </row>
    <row r="46908" spans="16:30" ht="4.5" customHeight="1" x14ac:dyDescent="0.2">
      <c r="P46908" s="75"/>
      <c r="Q46908" s="75"/>
      <c r="W46908" s="75"/>
      <c r="AD46908" s="77"/>
    </row>
    <row r="46909" spans="16:30" ht="4.5" customHeight="1" x14ac:dyDescent="0.2">
      <c r="P46909" s="75"/>
      <c r="Q46909" s="75"/>
      <c r="W46909" s="75"/>
      <c r="AD46909" s="77"/>
    </row>
    <row r="46910" spans="16:30" ht="4.5" customHeight="1" x14ac:dyDescent="0.2">
      <c r="P46910" s="75"/>
      <c r="Q46910" s="75"/>
      <c r="W46910" s="75"/>
      <c r="AD46910" s="77"/>
    </row>
    <row r="46911" spans="16:30" ht="4.5" customHeight="1" x14ac:dyDescent="0.2">
      <c r="P46911" s="75"/>
      <c r="Q46911" s="75"/>
      <c r="W46911" s="75"/>
      <c r="AD46911" s="77"/>
    </row>
    <row r="46912" spans="16:30" ht="4.5" customHeight="1" x14ac:dyDescent="0.2">
      <c r="P46912" s="75"/>
      <c r="Q46912" s="75"/>
      <c r="W46912" s="75"/>
      <c r="AD46912" s="77"/>
    </row>
    <row r="46913" spans="16:30" ht="4.5" customHeight="1" x14ac:dyDescent="0.2">
      <c r="P46913" s="75"/>
      <c r="Q46913" s="75"/>
      <c r="W46913" s="75"/>
      <c r="AD46913" s="77"/>
    </row>
    <row r="46914" spans="16:30" ht="4.5" customHeight="1" x14ac:dyDescent="0.2">
      <c r="P46914" s="75"/>
      <c r="Q46914" s="75"/>
      <c r="W46914" s="75"/>
      <c r="AD46914" s="77"/>
    </row>
    <row r="46915" spans="16:30" ht="4.5" customHeight="1" x14ac:dyDescent="0.2">
      <c r="P46915" s="75"/>
      <c r="Q46915" s="75"/>
      <c r="W46915" s="75"/>
      <c r="AD46915" s="77"/>
    </row>
    <row r="46916" spans="16:30" ht="4.5" customHeight="1" x14ac:dyDescent="0.2">
      <c r="P46916" s="75"/>
      <c r="Q46916" s="75"/>
      <c r="W46916" s="75"/>
      <c r="AD46916" s="77"/>
    </row>
    <row r="46917" spans="16:30" ht="4.5" customHeight="1" x14ac:dyDescent="0.2">
      <c r="P46917" s="75"/>
      <c r="Q46917" s="75"/>
      <c r="W46917" s="75"/>
      <c r="AD46917" s="77"/>
    </row>
    <row r="46918" spans="16:30" ht="4.5" customHeight="1" x14ac:dyDescent="0.2">
      <c r="P46918" s="75"/>
      <c r="Q46918" s="75"/>
      <c r="W46918" s="75"/>
      <c r="AD46918" s="77"/>
    </row>
    <row r="46919" spans="16:30" ht="4.5" customHeight="1" x14ac:dyDescent="0.2">
      <c r="P46919" s="75"/>
      <c r="Q46919" s="75"/>
      <c r="W46919" s="75"/>
      <c r="AD46919" s="77"/>
    </row>
    <row r="46920" spans="16:30" ht="4.5" customHeight="1" x14ac:dyDescent="0.2">
      <c r="P46920" s="75"/>
      <c r="Q46920" s="75"/>
      <c r="W46920" s="75"/>
      <c r="AD46920" s="77"/>
    </row>
    <row r="46921" spans="16:30" ht="4.5" customHeight="1" x14ac:dyDescent="0.2">
      <c r="P46921" s="75"/>
      <c r="Q46921" s="75"/>
      <c r="W46921" s="75"/>
      <c r="AD46921" s="77"/>
    </row>
    <row r="46922" spans="16:30" ht="4.5" customHeight="1" x14ac:dyDescent="0.2">
      <c r="P46922" s="75"/>
      <c r="Q46922" s="75"/>
      <c r="W46922" s="75"/>
      <c r="AD46922" s="77"/>
    </row>
    <row r="46923" spans="16:30" ht="4.5" customHeight="1" x14ac:dyDescent="0.2">
      <c r="P46923" s="75"/>
      <c r="Q46923" s="75"/>
      <c r="W46923" s="75"/>
      <c r="AD46923" s="77"/>
    </row>
    <row r="46924" spans="16:30" ht="4.5" customHeight="1" x14ac:dyDescent="0.2">
      <c r="P46924" s="75"/>
      <c r="Q46924" s="75"/>
      <c r="W46924" s="75"/>
      <c r="AD46924" s="77"/>
    </row>
    <row r="46925" spans="16:30" ht="4.5" customHeight="1" x14ac:dyDescent="0.2">
      <c r="P46925" s="75"/>
      <c r="Q46925" s="75"/>
      <c r="W46925" s="75"/>
      <c r="AD46925" s="77"/>
    </row>
    <row r="46926" spans="16:30" ht="4.5" customHeight="1" x14ac:dyDescent="0.2">
      <c r="P46926" s="75"/>
      <c r="Q46926" s="75"/>
      <c r="W46926" s="75"/>
      <c r="AD46926" s="77"/>
    </row>
    <row r="46927" spans="16:30" ht="4.5" customHeight="1" x14ac:dyDescent="0.2">
      <c r="P46927" s="75"/>
      <c r="Q46927" s="75"/>
      <c r="W46927" s="75"/>
      <c r="AD46927" s="77"/>
    </row>
    <row r="46928" spans="16:30" ht="4.5" customHeight="1" x14ac:dyDescent="0.2">
      <c r="P46928" s="75"/>
      <c r="Q46928" s="75"/>
      <c r="W46928" s="75"/>
      <c r="AD46928" s="77"/>
    </row>
    <row r="46929" spans="16:30" ht="4.5" customHeight="1" x14ac:dyDescent="0.2">
      <c r="P46929" s="75"/>
      <c r="Q46929" s="75"/>
      <c r="W46929" s="75"/>
      <c r="AD46929" s="77"/>
    </row>
    <row r="46930" spans="16:30" ht="4.5" customHeight="1" x14ac:dyDescent="0.2">
      <c r="P46930" s="75"/>
      <c r="Q46930" s="75"/>
      <c r="W46930" s="75"/>
      <c r="AD46930" s="77"/>
    </row>
    <row r="46931" spans="16:30" ht="4.5" customHeight="1" x14ac:dyDescent="0.2">
      <c r="P46931" s="75"/>
      <c r="Q46931" s="75"/>
      <c r="W46931" s="75"/>
      <c r="AD46931" s="77"/>
    </row>
    <row r="46932" spans="16:30" ht="4.5" customHeight="1" x14ac:dyDescent="0.2">
      <c r="P46932" s="75"/>
      <c r="Q46932" s="75"/>
      <c r="W46932" s="75"/>
      <c r="AD46932" s="77"/>
    </row>
    <row r="46933" spans="16:30" ht="4.5" customHeight="1" x14ac:dyDescent="0.2">
      <c r="P46933" s="75"/>
      <c r="Q46933" s="75"/>
      <c r="W46933" s="75"/>
      <c r="AD46933" s="77"/>
    </row>
    <row r="46934" spans="16:30" ht="4.5" customHeight="1" x14ac:dyDescent="0.2">
      <c r="P46934" s="75"/>
      <c r="Q46934" s="75"/>
      <c r="W46934" s="75"/>
      <c r="AD46934" s="77"/>
    </row>
    <row r="46935" spans="16:30" ht="4.5" customHeight="1" x14ac:dyDescent="0.2">
      <c r="P46935" s="75"/>
      <c r="Q46935" s="75"/>
      <c r="W46935" s="75"/>
      <c r="AD46935" s="77"/>
    </row>
    <row r="46936" spans="16:30" ht="4.5" customHeight="1" x14ac:dyDescent="0.2">
      <c r="P46936" s="75"/>
      <c r="Q46936" s="75"/>
      <c r="W46936" s="75"/>
      <c r="AD46936" s="77"/>
    </row>
    <row r="46937" spans="16:30" ht="4.5" customHeight="1" x14ac:dyDescent="0.2">
      <c r="P46937" s="75"/>
      <c r="Q46937" s="75"/>
      <c r="W46937" s="75"/>
      <c r="AD46937" s="77"/>
    </row>
    <row r="46938" spans="16:30" ht="4.5" customHeight="1" x14ac:dyDescent="0.2">
      <c r="P46938" s="75"/>
      <c r="Q46938" s="75"/>
      <c r="W46938" s="75"/>
      <c r="AD46938" s="77"/>
    </row>
    <row r="46939" spans="16:30" ht="4.5" customHeight="1" x14ac:dyDescent="0.2">
      <c r="P46939" s="75"/>
      <c r="Q46939" s="75"/>
      <c r="W46939" s="75"/>
      <c r="AD46939" s="77"/>
    </row>
    <row r="46940" spans="16:30" ht="4.5" customHeight="1" x14ac:dyDescent="0.2">
      <c r="P46940" s="75"/>
      <c r="Q46940" s="75"/>
      <c r="W46940" s="75"/>
      <c r="AD46940" s="77"/>
    </row>
    <row r="46941" spans="16:30" ht="4.5" customHeight="1" x14ac:dyDescent="0.2">
      <c r="P46941" s="75"/>
      <c r="Q46941" s="75"/>
      <c r="W46941" s="75"/>
      <c r="AD46941" s="77"/>
    </row>
    <row r="46942" spans="16:30" ht="4.5" customHeight="1" x14ac:dyDescent="0.2">
      <c r="P46942" s="75"/>
      <c r="Q46942" s="75"/>
      <c r="W46942" s="75"/>
      <c r="AD46942" s="77"/>
    </row>
    <row r="46943" spans="16:30" ht="4.5" customHeight="1" x14ac:dyDescent="0.2">
      <c r="P46943" s="75"/>
      <c r="Q46943" s="75"/>
      <c r="W46943" s="75"/>
      <c r="AD46943" s="77"/>
    </row>
    <row r="46944" spans="16:30" ht="4.5" customHeight="1" x14ac:dyDescent="0.2">
      <c r="P46944" s="75"/>
      <c r="Q46944" s="75"/>
      <c r="W46944" s="75"/>
      <c r="AD46944" s="77"/>
    </row>
    <row r="46945" spans="16:30" ht="4.5" customHeight="1" x14ac:dyDescent="0.2">
      <c r="P46945" s="75"/>
      <c r="Q46945" s="75"/>
      <c r="W46945" s="75"/>
      <c r="AD46945" s="77"/>
    </row>
    <row r="46946" spans="16:30" ht="4.5" customHeight="1" x14ac:dyDescent="0.2">
      <c r="P46946" s="75"/>
      <c r="Q46946" s="75"/>
      <c r="W46946" s="75"/>
      <c r="AD46946" s="77"/>
    </row>
    <row r="46947" spans="16:30" ht="4.5" customHeight="1" x14ac:dyDescent="0.2">
      <c r="P46947" s="75"/>
      <c r="Q46947" s="75"/>
      <c r="W46947" s="75"/>
      <c r="AD46947" s="77"/>
    </row>
    <row r="46948" spans="16:30" ht="4.5" customHeight="1" x14ac:dyDescent="0.2">
      <c r="P46948" s="75"/>
      <c r="Q46948" s="75"/>
      <c r="W46948" s="75"/>
      <c r="AD46948" s="77"/>
    </row>
    <row r="46949" spans="16:30" ht="4.5" customHeight="1" x14ac:dyDescent="0.2">
      <c r="P46949" s="75"/>
      <c r="Q46949" s="75"/>
      <c r="W46949" s="75"/>
      <c r="AD46949" s="77"/>
    </row>
    <row r="46950" spans="16:30" ht="4.5" customHeight="1" x14ac:dyDescent="0.2">
      <c r="P46950" s="75"/>
      <c r="Q46950" s="75"/>
      <c r="W46950" s="75"/>
      <c r="AD46950" s="77"/>
    </row>
    <row r="46951" spans="16:30" ht="4.5" customHeight="1" x14ac:dyDescent="0.2">
      <c r="P46951" s="75"/>
      <c r="Q46951" s="75"/>
      <c r="W46951" s="75"/>
      <c r="AD46951" s="77"/>
    </row>
    <row r="46952" spans="16:30" ht="4.5" customHeight="1" x14ac:dyDescent="0.2">
      <c r="P46952" s="75"/>
      <c r="Q46952" s="75"/>
      <c r="W46952" s="75"/>
      <c r="AD46952" s="77"/>
    </row>
    <row r="46953" spans="16:30" ht="4.5" customHeight="1" x14ac:dyDescent="0.2">
      <c r="P46953" s="75"/>
      <c r="Q46953" s="75"/>
      <c r="W46953" s="75"/>
      <c r="AD46953" s="77"/>
    </row>
    <row r="46954" spans="16:30" ht="4.5" customHeight="1" x14ac:dyDescent="0.2">
      <c r="P46954" s="75"/>
      <c r="Q46954" s="75"/>
      <c r="W46954" s="75"/>
      <c r="AD46954" s="77"/>
    </row>
    <row r="46955" spans="16:30" ht="4.5" customHeight="1" x14ac:dyDescent="0.2">
      <c r="P46955" s="75"/>
      <c r="Q46955" s="75"/>
      <c r="W46955" s="75"/>
      <c r="AD46955" s="77"/>
    </row>
    <row r="46956" spans="16:30" ht="4.5" customHeight="1" x14ac:dyDescent="0.2">
      <c r="P46956" s="75"/>
      <c r="Q46956" s="75"/>
      <c r="W46956" s="75"/>
      <c r="AD46956" s="77"/>
    </row>
    <row r="46957" spans="16:30" ht="4.5" customHeight="1" x14ac:dyDescent="0.2">
      <c r="P46957" s="75"/>
      <c r="Q46957" s="75"/>
      <c r="W46957" s="75"/>
      <c r="AD46957" s="77"/>
    </row>
    <row r="46958" spans="16:30" ht="4.5" customHeight="1" x14ac:dyDescent="0.2">
      <c r="P46958" s="75"/>
      <c r="Q46958" s="75"/>
      <c r="W46958" s="75"/>
      <c r="AD46958" s="77"/>
    </row>
    <row r="46959" spans="16:30" ht="4.5" customHeight="1" x14ac:dyDescent="0.2">
      <c r="P46959" s="75"/>
      <c r="Q46959" s="75"/>
      <c r="W46959" s="75"/>
      <c r="AD46959" s="77"/>
    </row>
    <row r="46960" spans="16:30" ht="4.5" customHeight="1" x14ac:dyDescent="0.2">
      <c r="P46960" s="75"/>
      <c r="Q46960" s="75"/>
      <c r="W46960" s="75"/>
      <c r="AD46960" s="77"/>
    </row>
    <row r="46961" spans="16:30" ht="4.5" customHeight="1" x14ac:dyDescent="0.2">
      <c r="P46961" s="75"/>
      <c r="Q46961" s="75"/>
      <c r="W46961" s="75"/>
      <c r="AD46961" s="77"/>
    </row>
    <row r="46962" spans="16:30" ht="4.5" customHeight="1" x14ac:dyDescent="0.2">
      <c r="P46962" s="75"/>
      <c r="Q46962" s="75"/>
      <c r="W46962" s="75"/>
      <c r="AD46962" s="77"/>
    </row>
    <row r="46963" spans="16:30" ht="4.5" customHeight="1" x14ac:dyDescent="0.2">
      <c r="P46963" s="75"/>
      <c r="Q46963" s="75"/>
      <c r="W46963" s="75"/>
      <c r="AD46963" s="77"/>
    </row>
    <row r="46964" spans="16:30" ht="4.5" customHeight="1" x14ac:dyDescent="0.2">
      <c r="P46964" s="75"/>
      <c r="Q46964" s="75"/>
      <c r="W46964" s="75"/>
      <c r="AD46964" s="77"/>
    </row>
    <row r="46965" spans="16:30" ht="4.5" customHeight="1" x14ac:dyDescent="0.2">
      <c r="P46965" s="75"/>
      <c r="Q46965" s="75"/>
      <c r="W46965" s="75"/>
      <c r="AD46965" s="77"/>
    </row>
    <row r="46966" spans="16:30" ht="4.5" customHeight="1" x14ac:dyDescent="0.2">
      <c r="P46966" s="75"/>
      <c r="Q46966" s="75"/>
      <c r="W46966" s="75"/>
      <c r="AD46966" s="77"/>
    </row>
    <row r="46967" spans="16:30" ht="4.5" customHeight="1" x14ac:dyDescent="0.2">
      <c r="P46967" s="75"/>
      <c r="Q46967" s="75"/>
      <c r="W46967" s="75"/>
      <c r="AD46967" s="77"/>
    </row>
    <row r="46968" spans="16:30" ht="4.5" customHeight="1" x14ac:dyDescent="0.2">
      <c r="P46968" s="75"/>
      <c r="Q46968" s="75"/>
      <c r="W46968" s="75"/>
      <c r="AD46968" s="77"/>
    </row>
    <row r="46969" spans="16:30" ht="4.5" customHeight="1" x14ac:dyDescent="0.2">
      <c r="P46969" s="75"/>
      <c r="Q46969" s="75"/>
      <c r="W46969" s="75"/>
      <c r="AD46969" s="77"/>
    </row>
    <row r="46970" spans="16:30" ht="4.5" customHeight="1" x14ac:dyDescent="0.2">
      <c r="P46970" s="75"/>
      <c r="Q46970" s="75"/>
      <c r="W46970" s="75"/>
      <c r="AD46970" s="77"/>
    </row>
    <row r="46971" spans="16:30" ht="4.5" customHeight="1" x14ac:dyDescent="0.2">
      <c r="P46971" s="75"/>
      <c r="Q46971" s="75"/>
      <c r="W46971" s="75"/>
      <c r="AD46971" s="77"/>
    </row>
    <row r="46972" spans="16:30" ht="4.5" customHeight="1" x14ac:dyDescent="0.2">
      <c r="P46972" s="75"/>
      <c r="Q46972" s="75"/>
      <c r="W46972" s="75"/>
      <c r="AD46972" s="77"/>
    </row>
    <row r="46973" spans="16:30" ht="4.5" customHeight="1" x14ac:dyDescent="0.2">
      <c r="P46973" s="75"/>
      <c r="Q46973" s="75"/>
      <c r="W46973" s="75"/>
      <c r="AD46973" s="77"/>
    </row>
    <row r="46974" spans="16:30" ht="4.5" customHeight="1" x14ac:dyDescent="0.2">
      <c r="P46974" s="75"/>
      <c r="Q46974" s="75"/>
      <c r="W46974" s="75"/>
      <c r="AD46974" s="77"/>
    </row>
    <row r="46975" spans="16:30" ht="4.5" customHeight="1" x14ac:dyDescent="0.2">
      <c r="P46975" s="75"/>
      <c r="Q46975" s="75"/>
      <c r="W46975" s="75"/>
      <c r="AD46975" s="77"/>
    </row>
    <row r="46976" spans="16:30" ht="4.5" customHeight="1" x14ac:dyDescent="0.2">
      <c r="P46976" s="75"/>
      <c r="Q46976" s="75"/>
      <c r="W46976" s="75"/>
      <c r="AD46976" s="77"/>
    </row>
    <row r="46977" spans="16:30" ht="4.5" customHeight="1" x14ac:dyDescent="0.2">
      <c r="P46977" s="75"/>
      <c r="Q46977" s="75"/>
      <c r="W46977" s="75"/>
      <c r="AD46977" s="77"/>
    </row>
    <row r="46978" spans="16:30" ht="4.5" customHeight="1" x14ac:dyDescent="0.2">
      <c r="P46978" s="75"/>
      <c r="Q46978" s="75"/>
      <c r="W46978" s="75"/>
      <c r="AD46978" s="77"/>
    </row>
    <row r="46979" spans="16:30" ht="4.5" customHeight="1" x14ac:dyDescent="0.2">
      <c r="P46979" s="75"/>
      <c r="Q46979" s="75"/>
      <c r="W46979" s="75"/>
      <c r="AD46979" s="77"/>
    </row>
    <row r="46980" spans="16:30" ht="4.5" customHeight="1" x14ac:dyDescent="0.2">
      <c r="P46980" s="75"/>
      <c r="Q46980" s="75"/>
      <c r="W46980" s="75"/>
      <c r="AD46980" s="77"/>
    </row>
    <row r="46981" spans="16:30" ht="4.5" customHeight="1" x14ac:dyDescent="0.2">
      <c r="P46981" s="75"/>
      <c r="Q46981" s="75"/>
      <c r="W46981" s="75"/>
      <c r="AD46981" s="77"/>
    </row>
    <row r="46982" spans="16:30" ht="4.5" customHeight="1" x14ac:dyDescent="0.2">
      <c r="P46982" s="75"/>
      <c r="Q46982" s="75"/>
      <c r="W46982" s="75"/>
      <c r="AD46982" s="77"/>
    </row>
    <row r="46983" spans="16:30" ht="4.5" customHeight="1" x14ac:dyDescent="0.2">
      <c r="P46983" s="75"/>
      <c r="Q46983" s="75"/>
      <c r="W46983" s="75"/>
      <c r="AD46983" s="77"/>
    </row>
    <row r="46984" spans="16:30" ht="4.5" customHeight="1" x14ac:dyDescent="0.2">
      <c r="P46984" s="75"/>
      <c r="Q46984" s="75"/>
      <c r="W46984" s="75"/>
      <c r="AD46984" s="77"/>
    </row>
    <row r="46985" spans="16:30" ht="4.5" customHeight="1" x14ac:dyDescent="0.2">
      <c r="P46985" s="75"/>
      <c r="Q46985" s="75"/>
      <c r="W46985" s="75"/>
      <c r="AD46985" s="77"/>
    </row>
    <row r="46986" spans="16:30" ht="4.5" customHeight="1" x14ac:dyDescent="0.2">
      <c r="P46986" s="75"/>
      <c r="Q46986" s="75"/>
      <c r="W46986" s="75"/>
      <c r="AD46986" s="77"/>
    </row>
    <row r="46987" spans="16:30" ht="4.5" customHeight="1" x14ac:dyDescent="0.2">
      <c r="P46987" s="75"/>
      <c r="Q46987" s="75"/>
      <c r="W46987" s="75"/>
      <c r="AD46987" s="77"/>
    </row>
    <row r="46988" spans="16:30" ht="4.5" customHeight="1" x14ac:dyDescent="0.2">
      <c r="P46988" s="75"/>
      <c r="Q46988" s="75"/>
      <c r="W46988" s="75"/>
      <c r="AD46988" s="77"/>
    </row>
    <row r="46989" spans="16:30" ht="4.5" customHeight="1" x14ac:dyDescent="0.2">
      <c r="P46989" s="75"/>
      <c r="Q46989" s="75"/>
      <c r="W46989" s="75"/>
      <c r="AD46989" s="77"/>
    </row>
    <row r="46990" spans="16:30" ht="4.5" customHeight="1" x14ac:dyDescent="0.2">
      <c r="P46990" s="75"/>
      <c r="Q46990" s="75"/>
      <c r="W46990" s="75"/>
      <c r="AD46990" s="77"/>
    </row>
    <row r="46991" spans="16:30" ht="4.5" customHeight="1" x14ac:dyDescent="0.2">
      <c r="P46991" s="75"/>
      <c r="Q46991" s="75"/>
      <c r="W46991" s="75"/>
      <c r="AD46991" s="77"/>
    </row>
    <row r="46992" spans="16:30" ht="4.5" customHeight="1" x14ac:dyDescent="0.2">
      <c r="P46992" s="75"/>
      <c r="Q46992" s="75"/>
      <c r="W46992" s="75"/>
      <c r="AD46992" s="77"/>
    </row>
    <row r="46993" spans="16:30" ht="4.5" customHeight="1" x14ac:dyDescent="0.2">
      <c r="P46993" s="75"/>
      <c r="Q46993" s="75"/>
      <c r="W46993" s="75"/>
      <c r="AD46993" s="77"/>
    </row>
    <row r="46994" spans="16:30" ht="4.5" customHeight="1" x14ac:dyDescent="0.2">
      <c r="P46994" s="75"/>
      <c r="Q46994" s="75"/>
      <c r="W46994" s="75"/>
      <c r="AD46994" s="77"/>
    </row>
    <row r="46995" spans="16:30" ht="4.5" customHeight="1" x14ac:dyDescent="0.2">
      <c r="P46995" s="75"/>
      <c r="Q46995" s="75"/>
      <c r="W46995" s="75"/>
      <c r="AD46995" s="77"/>
    </row>
    <row r="46996" spans="16:30" ht="4.5" customHeight="1" x14ac:dyDescent="0.2">
      <c r="P46996" s="75"/>
      <c r="Q46996" s="75"/>
      <c r="W46996" s="75"/>
      <c r="AD46996" s="77"/>
    </row>
    <row r="46997" spans="16:30" ht="4.5" customHeight="1" x14ac:dyDescent="0.2">
      <c r="P46997" s="75"/>
      <c r="Q46997" s="75"/>
      <c r="W46997" s="75"/>
      <c r="AD46997" s="77"/>
    </row>
    <row r="46998" spans="16:30" ht="4.5" customHeight="1" x14ac:dyDescent="0.2">
      <c r="P46998" s="75"/>
      <c r="Q46998" s="75"/>
      <c r="W46998" s="75"/>
      <c r="AD46998" s="77"/>
    </row>
    <row r="46999" spans="16:30" ht="4.5" customHeight="1" x14ac:dyDescent="0.2">
      <c r="P46999" s="75"/>
      <c r="Q46999" s="75"/>
      <c r="W46999" s="75"/>
      <c r="AD46999" s="77"/>
    </row>
    <row r="47000" spans="16:30" ht="4.5" customHeight="1" x14ac:dyDescent="0.2">
      <c r="P47000" s="75"/>
      <c r="Q47000" s="75"/>
      <c r="W47000" s="75"/>
      <c r="AD47000" s="77"/>
    </row>
    <row r="47001" spans="16:30" ht="4.5" customHeight="1" x14ac:dyDescent="0.2">
      <c r="P47001" s="75"/>
      <c r="Q47001" s="75"/>
      <c r="W47001" s="75"/>
      <c r="AD47001" s="77"/>
    </row>
    <row r="47002" spans="16:30" ht="4.5" customHeight="1" x14ac:dyDescent="0.2">
      <c r="P47002" s="75"/>
      <c r="Q47002" s="75"/>
      <c r="W47002" s="75"/>
      <c r="AD47002" s="77"/>
    </row>
    <row r="47003" spans="16:30" ht="4.5" customHeight="1" x14ac:dyDescent="0.2">
      <c r="P47003" s="75"/>
      <c r="Q47003" s="75"/>
      <c r="W47003" s="75"/>
      <c r="AD47003" s="77"/>
    </row>
    <row r="47004" spans="16:30" ht="4.5" customHeight="1" x14ac:dyDescent="0.2">
      <c r="P47004" s="75"/>
      <c r="Q47004" s="75"/>
      <c r="W47004" s="75"/>
      <c r="AD47004" s="77"/>
    </row>
    <row r="47005" spans="16:30" ht="4.5" customHeight="1" x14ac:dyDescent="0.2">
      <c r="P47005" s="75"/>
      <c r="Q47005" s="75"/>
      <c r="W47005" s="75"/>
      <c r="AD47005" s="77"/>
    </row>
    <row r="47006" spans="16:30" ht="4.5" customHeight="1" x14ac:dyDescent="0.2">
      <c r="P47006" s="75"/>
      <c r="Q47006" s="75"/>
      <c r="W47006" s="75"/>
      <c r="AD47006" s="77"/>
    </row>
    <row r="47007" spans="16:30" ht="4.5" customHeight="1" x14ac:dyDescent="0.2">
      <c r="P47007" s="75"/>
      <c r="Q47007" s="75"/>
      <c r="W47007" s="75"/>
      <c r="AD47007" s="77"/>
    </row>
    <row r="47008" spans="16:30" ht="4.5" customHeight="1" x14ac:dyDescent="0.2">
      <c r="P47008" s="75"/>
      <c r="Q47008" s="75"/>
      <c r="W47008" s="75"/>
      <c r="AD47008" s="77"/>
    </row>
    <row r="47009" spans="16:30" ht="4.5" customHeight="1" x14ac:dyDescent="0.2">
      <c r="P47009" s="75"/>
      <c r="Q47009" s="75"/>
      <c r="W47009" s="75"/>
      <c r="AD47009" s="77"/>
    </row>
    <row r="47010" spans="16:30" ht="4.5" customHeight="1" x14ac:dyDescent="0.2">
      <c r="P47010" s="75"/>
      <c r="Q47010" s="75"/>
      <c r="W47010" s="75"/>
      <c r="AD47010" s="77"/>
    </row>
    <row r="47011" spans="16:30" ht="4.5" customHeight="1" x14ac:dyDescent="0.2">
      <c r="P47011" s="75"/>
      <c r="Q47011" s="75"/>
      <c r="W47011" s="75"/>
      <c r="AD47011" s="77"/>
    </row>
    <row r="47012" spans="16:30" ht="4.5" customHeight="1" x14ac:dyDescent="0.2">
      <c r="P47012" s="75"/>
      <c r="Q47012" s="75"/>
      <c r="W47012" s="75"/>
      <c r="AD47012" s="77"/>
    </row>
    <row r="47013" spans="16:30" ht="4.5" customHeight="1" x14ac:dyDescent="0.2">
      <c r="P47013" s="75"/>
      <c r="Q47013" s="75"/>
      <c r="W47013" s="75"/>
      <c r="AD47013" s="77"/>
    </row>
    <row r="47014" spans="16:30" ht="4.5" customHeight="1" x14ac:dyDescent="0.2">
      <c r="P47014" s="75"/>
      <c r="Q47014" s="75"/>
      <c r="W47014" s="75"/>
      <c r="AD47014" s="77"/>
    </row>
    <row r="47015" spans="16:30" ht="4.5" customHeight="1" x14ac:dyDescent="0.2">
      <c r="P47015" s="75"/>
      <c r="Q47015" s="75"/>
      <c r="W47015" s="75"/>
      <c r="AD47015" s="77"/>
    </row>
    <row r="47016" spans="16:30" ht="4.5" customHeight="1" x14ac:dyDescent="0.2">
      <c r="P47016" s="75"/>
      <c r="Q47016" s="75"/>
      <c r="W47016" s="75"/>
      <c r="AD47016" s="77"/>
    </row>
    <row r="47017" spans="16:30" ht="4.5" customHeight="1" x14ac:dyDescent="0.2">
      <c r="P47017" s="75"/>
      <c r="Q47017" s="75"/>
      <c r="W47017" s="75"/>
      <c r="AD47017" s="77"/>
    </row>
    <row r="47018" spans="16:30" ht="4.5" customHeight="1" x14ac:dyDescent="0.2">
      <c r="P47018" s="75"/>
      <c r="Q47018" s="75"/>
      <c r="W47018" s="75"/>
      <c r="AD47018" s="77"/>
    </row>
    <row r="47019" spans="16:30" ht="4.5" customHeight="1" x14ac:dyDescent="0.2">
      <c r="P47019" s="75"/>
      <c r="Q47019" s="75"/>
      <c r="W47019" s="75"/>
      <c r="AD47019" s="77"/>
    </row>
    <row r="47020" spans="16:30" ht="4.5" customHeight="1" x14ac:dyDescent="0.2">
      <c r="P47020" s="75"/>
      <c r="Q47020" s="75"/>
      <c r="W47020" s="75"/>
      <c r="AD47020" s="77"/>
    </row>
    <row r="47021" spans="16:30" ht="4.5" customHeight="1" x14ac:dyDescent="0.2">
      <c r="P47021" s="75"/>
      <c r="Q47021" s="75"/>
      <c r="W47021" s="75"/>
      <c r="AD47021" s="77"/>
    </row>
    <row r="47022" spans="16:30" ht="4.5" customHeight="1" x14ac:dyDescent="0.2">
      <c r="P47022" s="75"/>
      <c r="Q47022" s="75"/>
      <c r="W47022" s="75"/>
      <c r="AD47022" s="77"/>
    </row>
    <row r="47023" spans="16:30" ht="4.5" customHeight="1" x14ac:dyDescent="0.2">
      <c r="P47023" s="75"/>
      <c r="Q47023" s="75"/>
      <c r="W47023" s="75"/>
      <c r="AD47023" s="77"/>
    </row>
    <row r="47024" spans="16:30" ht="4.5" customHeight="1" x14ac:dyDescent="0.2">
      <c r="P47024" s="75"/>
      <c r="Q47024" s="75"/>
      <c r="W47024" s="75"/>
      <c r="AD47024" s="77"/>
    </row>
    <row r="47025" spans="16:30" ht="4.5" customHeight="1" x14ac:dyDescent="0.2">
      <c r="P47025" s="75"/>
      <c r="Q47025" s="75"/>
      <c r="W47025" s="75"/>
      <c r="AD47025" s="77"/>
    </row>
    <row r="47026" spans="16:30" ht="4.5" customHeight="1" x14ac:dyDescent="0.2">
      <c r="P47026" s="75"/>
      <c r="Q47026" s="75"/>
      <c r="W47026" s="75"/>
      <c r="AD47026" s="77"/>
    </row>
    <row r="47027" spans="16:30" ht="4.5" customHeight="1" x14ac:dyDescent="0.2">
      <c r="P47027" s="75"/>
      <c r="Q47027" s="75"/>
      <c r="W47027" s="75"/>
      <c r="AD47027" s="77"/>
    </row>
    <row r="47028" spans="16:30" ht="4.5" customHeight="1" x14ac:dyDescent="0.2">
      <c r="P47028" s="75"/>
      <c r="Q47028" s="75"/>
      <c r="W47028" s="75"/>
      <c r="AD47028" s="77"/>
    </row>
    <row r="47029" spans="16:30" ht="4.5" customHeight="1" x14ac:dyDescent="0.2">
      <c r="P47029" s="75"/>
      <c r="Q47029" s="75"/>
      <c r="W47029" s="75"/>
      <c r="AD47029" s="77"/>
    </row>
    <row r="47030" spans="16:30" ht="4.5" customHeight="1" x14ac:dyDescent="0.2">
      <c r="P47030" s="75"/>
      <c r="Q47030" s="75"/>
      <c r="W47030" s="75"/>
      <c r="AD47030" s="77"/>
    </row>
    <row r="47031" spans="16:30" ht="4.5" customHeight="1" x14ac:dyDescent="0.2">
      <c r="P47031" s="75"/>
      <c r="Q47031" s="75"/>
      <c r="W47031" s="75"/>
      <c r="AD47031" s="77"/>
    </row>
    <row r="47032" spans="16:30" ht="4.5" customHeight="1" x14ac:dyDescent="0.2">
      <c r="P47032" s="75"/>
      <c r="Q47032" s="75"/>
      <c r="W47032" s="75"/>
      <c r="AD47032" s="77"/>
    </row>
    <row r="47033" spans="16:30" ht="4.5" customHeight="1" x14ac:dyDescent="0.2">
      <c r="P47033" s="75"/>
      <c r="Q47033" s="75"/>
      <c r="W47033" s="75"/>
      <c r="AD47033" s="77"/>
    </row>
    <row r="47034" spans="16:30" ht="4.5" customHeight="1" x14ac:dyDescent="0.2">
      <c r="P47034" s="75"/>
      <c r="Q47034" s="75"/>
      <c r="W47034" s="75"/>
      <c r="AD47034" s="77"/>
    </row>
    <row r="47035" spans="16:30" ht="4.5" customHeight="1" x14ac:dyDescent="0.2">
      <c r="P47035" s="75"/>
      <c r="Q47035" s="75"/>
      <c r="W47035" s="75"/>
      <c r="AD47035" s="77"/>
    </row>
    <row r="47036" spans="16:30" ht="4.5" customHeight="1" x14ac:dyDescent="0.2">
      <c r="P47036" s="75"/>
      <c r="Q47036" s="75"/>
      <c r="W47036" s="75"/>
      <c r="AD47036" s="77"/>
    </row>
    <row r="47037" spans="16:30" ht="4.5" customHeight="1" x14ac:dyDescent="0.2">
      <c r="P47037" s="75"/>
      <c r="Q47037" s="75"/>
      <c r="W47037" s="75"/>
      <c r="AD47037" s="77"/>
    </row>
    <row r="47038" spans="16:30" ht="4.5" customHeight="1" x14ac:dyDescent="0.2">
      <c r="P47038" s="75"/>
      <c r="Q47038" s="75"/>
      <c r="W47038" s="75"/>
      <c r="AD47038" s="77"/>
    </row>
    <row r="47039" spans="16:30" ht="4.5" customHeight="1" x14ac:dyDescent="0.2">
      <c r="P47039" s="75"/>
      <c r="Q47039" s="75"/>
      <c r="W47039" s="75"/>
      <c r="AD47039" s="77"/>
    </row>
    <row r="47040" spans="16:30" ht="4.5" customHeight="1" x14ac:dyDescent="0.2">
      <c r="P47040" s="75"/>
      <c r="Q47040" s="75"/>
      <c r="W47040" s="75"/>
      <c r="AD47040" s="77"/>
    </row>
    <row r="47041" spans="16:30" ht="4.5" customHeight="1" x14ac:dyDescent="0.2">
      <c r="P47041" s="75"/>
      <c r="Q47041" s="75"/>
      <c r="W47041" s="75"/>
      <c r="AD47041" s="77"/>
    </row>
    <row r="47042" spans="16:30" ht="4.5" customHeight="1" x14ac:dyDescent="0.2">
      <c r="P47042" s="75"/>
      <c r="Q47042" s="75"/>
      <c r="W47042" s="75"/>
      <c r="AD47042" s="77"/>
    </row>
    <row r="47043" spans="16:30" ht="4.5" customHeight="1" x14ac:dyDescent="0.2">
      <c r="P47043" s="75"/>
      <c r="Q47043" s="75"/>
      <c r="W47043" s="75"/>
      <c r="AD47043" s="77"/>
    </row>
    <row r="47044" spans="16:30" ht="4.5" customHeight="1" x14ac:dyDescent="0.2">
      <c r="P47044" s="75"/>
      <c r="Q47044" s="75"/>
      <c r="W47044" s="75"/>
      <c r="AD47044" s="77"/>
    </row>
    <row r="47045" spans="16:30" ht="4.5" customHeight="1" x14ac:dyDescent="0.2">
      <c r="P47045" s="75"/>
      <c r="Q47045" s="75"/>
      <c r="W47045" s="75"/>
      <c r="AD47045" s="77"/>
    </row>
    <row r="47046" spans="16:30" ht="4.5" customHeight="1" x14ac:dyDescent="0.2">
      <c r="P47046" s="75"/>
      <c r="Q47046" s="75"/>
      <c r="W47046" s="75"/>
      <c r="AD47046" s="77"/>
    </row>
    <row r="47047" spans="16:30" ht="4.5" customHeight="1" x14ac:dyDescent="0.2">
      <c r="P47047" s="75"/>
      <c r="Q47047" s="75"/>
      <c r="W47047" s="75"/>
      <c r="AD47047" s="77"/>
    </row>
    <row r="47048" spans="16:30" ht="4.5" customHeight="1" x14ac:dyDescent="0.2">
      <c r="P47048" s="75"/>
      <c r="Q47048" s="75"/>
      <c r="W47048" s="75"/>
      <c r="AD47048" s="77"/>
    </row>
    <row r="47049" spans="16:30" ht="4.5" customHeight="1" x14ac:dyDescent="0.2">
      <c r="P47049" s="75"/>
      <c r="Q47049" s="75"/>
      <c r="W47049" s="75"/>
      <c r="AD47049" s="77"/>
    </row>
    <row r="47050" spans="16:30" ht="4.5" customHeight="1" x14ac:dyDescent="0.2">
      <c r="P47050" s="75"/>
      <c r="Q47050" s="75"/>
      <c r="W47050" s="75"/>
      <c r="AD47050" s="77"/>
    </row>
    <row r="47051" spans="16:30" ht="4.5" customHeight="1" x14ac:dyDescent="0.2">
      <c r="P47051" s="75"/>
      <c r="Q47051" s="75"/>
      <c r="W47051" s="75"/>
      <c r="AD47051" s="77"/>
    </row>
    <row r="47052" spans="16:30" ht="4.5" customHeight="1" x14ac:dyDescent="0.2">
      <c r="P47052" s="75"/>
      <c r="Q47052" s="75"/>
      <c r="W47052" s="75"/>
      <c r="AD47052" s="77"/>
    </row>
    <row r="47053" spans="16:30" ht="4.5" customHeight="1" x14ac:dyDescent="0.2">
      <c r="P47053" s="75"/>
      <c r="Q47053" s="75"/>
      <c r="W47053" s="75"/>
      <c r="AD47053" s="77"/>
    </row>
    <row r="47054" spans="16:30" ht="4.5" customHeight="1" x14ac:dyDescent="0.2">
      <c r="P47054" s="75"/>
      <c r="Q47054" s="75"/>
      <c r="W47054" s="75"/>
      <c r="AD47054" s="77"/>
    </row>
    <row r="47055" spans="16:30" ht="4.5" customHeight="1" x14ac:dyDescent="0.2">
      <c r="P47055" s="75"/>
      <c r="Q47055" s="75"/>
      <c r="W47055" s="75"/>
      <c r="AD47055" s="77"/>
    </row>
    <row r="47056" spans="16:30" ht="4.5" customHeight="1" x14ac:dyDescent="0.2">
      <c r="P47056" s="75"/>
      <c r="Q47056" s="75"/>
      <c r="W47056" s="75"/>
      <c r="AD47056" s="77"/>
    </row>
    <row r="47057" spans="16:30" ht="4.5" customHeight="1" x14ac:dyDescent="0.2">
      <c r="P47057" s="75"/>
      <c r="Q47057" s="75"/>
      <c r="W47057" s="75"/>
      <c r="AD47057" s="77"/>
    </row>
    <row r="47058" spans="16:30" ht="4.5" customHeight="1" x14ac:dyDescent="0.2">
      <c r="P47058" s="75"/>
      <c r="Q47058" s="75"/>
      <c r="W47058" s="75"/>
      <c r="AD47058" s="77"/>
    </row>
    <row r="47059" spans="16:30" ht="4.5" customHeight="1" x14ac:dyDescent="0.2">
      <c r="P47059" s="75"/>
      <c r="Q47059" s="75"/>
      <c r="W47059" s="75"/>
      <c r="AD47059" s="77"/>
    </row>
    <row r="47060" spans="16:30" ht="4.5" customHeight="1" x14ac:dyDescent="0.2">
      <c r="P47060" s="75"/>
      <c r="Q47060" s="75"/>
      <c r="W47060" s="75"/>
      <c r="AD47060" s="77"/>
    </row>
    <row r="47061" spans="16:30" ht="4.5" customHeight="1" x14ac:dyDescent="0.2">
      <c r="P47061" s="75"/>
      <c r="Q47061" s="75"/>
      <c r="W47061" s="75"/>
      <c r="AD47061" s="77"/>
    </row>
    <row r="47062" spans="16:30" ht="4.5" customHeight="1" x14ac:dyDescent="0.2">
      <c r="P47062" s="75"/>
      <c r="Q47062" s="75"/>
      <c r="W47062" s="75"/>
      <c r="AD47062" s="77"/>
    </row>
    <row r="47063" spans="16:30" ht="4.5" customHeight="1" x14ac:dyDescent="0.2">
      <c r="P47063" s="75"/>
      <c r="Q47063" s="75"/>
      <c r="W47063" s="75"/>
      <c r="AD47063" s="77"/>
    </row>
    <row r="47064" spans="16:30" ht="4.5" customHeight="1" x14ac:dyDescent="0.2">
      <c r="P47064" s="75"/>
      <c r="Q47064" s="75"/>
      <c r="W47064" s="75"/>
      <c r="AD47064" s="77"/>
    </row>
    <row r="47065" spans="16:30" ht="4.5" customHeight="1" x14ac:dyDescent="0.2">
      <c r="P47065" s="75"/>
      <c r="Q47065" s="75"/>
      <c r="W47065" s="75"/>
      <c r="AD47065" s="77"/>
    </row>
    <row r="47066" spans="16:30" ht="4.5" customHeight="1" x14ac:dyDescent="0.2">
      <c r="P47066" s="75"/>
      <c r="Q47066" s="75"/>
      <c r="W47066" s="75"/>
      <c r="AD47066" s="77"/>
    </row>
    <row r="47067" spans="16:30" ht="4.5" customHeight="1" x14ac:dyDescent="0.2">
      <c r="P47067" s="75"/>
      <c r="Q47067" s="75"/>
      <c r="W47067" s="75"/>
      <c r="AD47067" s="77"/>
    </row>
    <row r="47068" spans="16:30" ht="4.5" customHeight="1" x14ac:dyDescent="0.2">
      <c r="P47068" s="75"/>
      <c r="Q47068" s="75"/>
      <c r="W47068" s="75"/>
      <c r="AD47068" s="77"/>
    </row>
    <row r="47069" spans="16:30" ht="4.5" customHeight="1" x14ac:dyDescent="0.2">
      <c r="P47069" s="75"/>
      <c r="Q47069" s="75"/>
      <c r="W47069" s="75"/>
      <c r="AD47069" s="77"/>
    </row>
    <row r="47070" spans="16:30" ht="4.5" customHeight="1" x14ac:dyDescent="0.2">
      <c r="P47070" s="75"/>
      <c r="Q47070" s="75"/>
      <c r="W47070" s="75"/>
      <c r="AD47070" s="77"/>
    </row>
    <row r="47071" spans="16:30" ht="4.5" customHeight="1" x14ac:dyDescent="0.2">
      <c r="P47071" s="75"/>
      <c r="Q47071" s="75"/>
      <c r="W47071" s="75"/>
      <c r="AD47071" s="77"/>
    </row>
    <row r="47072" spans="16:30" ht="4.5" customHeight="1" x14ac:dyDescent="0.2">
      <c r="P47072" s="75"/>
      <c r="Q47072" s="75"/>
      <c r="W47072" s="75"/>
      <c r="AD47072" s="77"/>
    </row>
    <row r="47073" spans="16:30" ht="4.5" customHeight="1" x14ac:dyDescent="0.2">
      <c r="P47073" s="75"/>
      <c r="Q47073" s="75"/>
      <c r="W47073" s="75"/>
      <c r="AD47073" s="77"/>
    </row>
    <row r="47074" spans="16:30" ht="4.5" customHeight="1" x14ac:dyDescent="0.2">
      <c r="P47074" s="75"/>
      <c r="Q47074" s="75"/>
      <c r="W47074" s="75"/>
      <c r="AD47074" s="77"/>
    </row>
    <row r="47075" spans="16:30" ht="4.5" customHeight="1" x14ac:dyDescent="0.2">
      <c r="P47075" s="75"/>
      <c r="Q47075" s="75"/>
      <c r="W47075" s="75"/>
      <c r="AD47075" s="77"/>
    </row>
    <row r="47076" spans="16:30" ht="4.5" customHeight="1" x14ac:dyDescent="0.2">
      <c r="P47076" s="75"/>
      <c r="Q47076" s="75"/>
      <c r="W47076" s="75"/>
      <c r="AD47076" s="77"/>
    </row>
    <row r="47077" spans="16:30" ht="4.5" customHeight="1" x14ac:dyDescent="0.2">
      <c r="P47077" s="75"/>
      <c r="Q47077" s="75"/>
      <c r="W47077" s="75"/>
      <c r="AD47077" s="77"/>
    </row>
    <row r="47078" spans="16:30" ht="4.5" customHeight="1" x14ac:dyDescent="0.2">
      <c r="P47078" s="75"/>
      <c r="Q47078" s="75"/>
      <c r="W47078" s="75"/>
      <c r="AD47078" s="77"/>
    </row>
    <row r="47079" spans="16:30" ht="4.5" customHeight="1" x14ac:dyDescent="0.2">
      <c r="P47079" s="75"/>
      <c r="Q47079" s="75"/>
      <c r="W47079" s="75"/>
      <c r="AD47079" s="77"/>
    </row>
    <row r="47080" spans="16:30" ht="4.5" customHeight="1" x14ac:dyDescent="0.2">
      <c r="P47080" s="75"/>
      <c r="Q47080" s="75"/>
      <c r="W47080" s="75"/>
      <c r="AD47080" s="77"/>
    </row>
    <row r="47081" spans="16:30" ht="4.5" customHeight="1" x14ac:dyDescent="0.2">
      <c r="P47081" s="75"/>
      <c r="Q47081" s="75"/>
      <c r="W47081" s="75"/>
      <c r="AD47081" s="77"/>
    </row>
    <row r="47082" spans="16:30" ht="4.5" customHeight="1" x14ac:dyDescent="0.2">
      <c r="P47082" s="75"/>
      <c r="Q47082" s="75"/>
      <c r="W47082" s="75"/>
      <c r="AD47082" s="77"/>
    </row>
    <row r="47083" spans="16:30" ht="4.5" customHeight="1" x14ac:dyDescent="0.2">
      <c r="P47083" s="75"/>
      <c r="Q47083" s="75"/>
      <c r="W47083" s="75"/>
      <c r="AD47083" s="77"/>
    </row>
    <row r="47084" spans="16:30" ht="4.5" customHeight="1" x14ac:dyDescent="0.2">
      <c r="P47084" s="75"/>
      <c r="Q47084" s="75"/>
      <c r="W47084" s="75"/>
      <c r="AD47084" s="77"/>
    </row>
    <row r="47085" spans="16:30" ht="4.5" customHeight="1" x14ac:dyDescent="0.2">
      <c r="P47085" s="75"/>
      <c r="Q47085" s="75"/>
      <c r="W47085" s="75"/>
      <c r="AD47085" s="77"/>
    </row>
    <row r="47086" spans="16:30" ht="4.5" customHeight="1" x14ac:dyDescent="0.2">
      <c r="P47086" s="75"/>
      <c r="Q47086" s="75"/>
      <c r="W47086" s="75"/>
      <c r="AD47086" s="77"/>
    </row>
    <row r="47087" spans="16:30" ht="4.5" customHeight="1" x14ac:dyDescent="0.2">
      <c r="P47087" s="75"/>
      <c r="Q47087" s="75"/>
      <c r="W47087" s="75"/>
      <c r="AD47087" s="77"/>
    </row>
    <row r="47088" spans="16:30" ht="4.5" customHeight="1" x14ac:dyDescent="0.2">
      <c r="P47088" s="75"/>
      <c r="Q47088" s="75"/>
      <c r="W47088" s="75"/>
      <c r="AD47088" s="77"/>
    </row>
    <row r="47089" spans="16:30" ht="4.5" customHeight="1" x14ac:dyDescent="0.2">
      <c r="P47089" s="75"/>
      <c r="Q47089" s="75"/>
      <c r="W47089" s="75"/>
      <c r="AD47089" s="77"/>
    </row>
    <row r="47090" spans="16:30" ht="4.5" customHeight="1" x14ac:dyDescent="0.2">
      <c r="P47090" s="75"/>
      <c r="Q47090" s="75"/>
      <c r="W47090" s="75"/>
      <c r="AD47090" s="77"/>
    </row>
    <row r="47091" spans="16:30" ht="4.5" customHeight="1" x14ac:dyDescent="0.2">
      <c r="P47091" s="75"/>
      <c r="Q47091" s="75"/>
      <c r="W47091" s="75"/>
      <c r="AD47091" s="77"/>
    </row>
    <row r="47092" spans="16:30" ht="4.5" customHeight="1" x14ac:dyDescent="0.2">
      <c r="P47092" s="75"/>
      <c r="Q47092" s="75"/>
      <c r="W47092" s="75"/>
      <c r="AD47092" s="77"/>
    </row>
    <row r="47093" spans="16:30" ht="4.5" customHeight="1" x14ac:dyDescent="0.2">
      <c r="P47093" s="75"/>
      <c r="Q47093" s="75"/>
      <c r="W47093" s="75"/>
      <c r="AD47093" s="77"/>
    </row>
    <row r="47094" spans="16:30" ht="4.5" customHeight="1" x14ac:dyDescent="0.2">
      <c r="P47094" s="75"/>
      <c r="Q47094" s="75"/>
      <c r="W47094" s="75"/>
      <c r="AD47094" s="77"/>
    </row>
    <row r="47095" spans="16:30" ht="4.5" customHeight="1" x14ac:dyDescent="0.2">
      <c r="P47095" s="75"/>
      <c r="Q47095" s="75"/>
      <c r="W47095" s="75"/>
      <c r="AD47095" s="77"/>
    </row>
    <row r="47096" spans="16:30" ht="4.5" customHeight="1" x14ac:dyDescent="0.2">
      <c r="P47096" s="75"/>
      <c r="Q47096" s="75"/>
      <c r="W47096" s="75"/>
      <c r="AD47096" s="77"/>
    </row>
    <row r="47097" spans="16:30" ht="4.5" customHeight="1" x14ac:dyDescent="0.2">
      <c r="P47097" s="75"/>
      <c r="Q47097" s="75"/>
      <c r="W47097" s="75"/>
      <c r="AD47097" s="77"/>
    </row>
    <row r="47098" spans="16:30" ht="4.5" customHeight="1" x14ac:dyDescent="0.2">
      <c r="P47098" s="75"/>
      <c r="Q47098" s="75"/>
      <c r="W47098" s="75"/>
      <c r="AD47098" s="77"/>
    </row>
    <row r="47099" spans="16:30" ht="4.5" customHeight="1" x14ac:dyDescent="0.2">
      <c r="P47099" s="75"/>
      <c r="Q47099" s="75"/>
      <c r="W47099" s="75"/>
      <c r="AD47099" s="77"/>
    </row>
    <row r="47100" spans="16:30" ht="4.5" customHeight="1" x14ac:dyDescent="0.2">
      <c r="P47100" s="75"/>
      <c r="Q47100" s="75"/>
      <c r="W47100" s="75"/>
      <c r="AD47100" s="77"/>
    </row>
    <row r="47101" spans="16:30" ht="4.5" customHeight="1" x14ac:dyDescent="0.2">
      <c r="P47101" s="75"/>
      <c r="Q47101" s="75"/>
      <c r="W47101" s="75"/>
      <c r="AD47101" s="77"/>
    </row>
    <row r="47102" spans="16:30" ht="4.5" customHeight="1" x14ac:dyDescent="0.2">
      <c r="P47102" s="75"/>
      <c r="Q47102" s="75"/>
      <c r="W47102" s="75"/>
      <c r="AD47102" s="77"/>
    </row>
    <row r="47103" spans="16:30" ht="4.5" customHeight="1" x14ac:dyDescent="0.2">
      <c r="P47103" s="75"/>
      <c r="Q47103" s="75"/>
      <c r="W47103" s="75"/>
      <c r="AD47103" s="77"/>
    </row>
    <row r="47104" spans="16:30" ht="4.5" customHeight="1" x14ac:dyDescent="0.2">
      <c r="P47104" s="75"/>
      <c r="Q47104" s="75"/>
      <c r="W47104" s="75"/>
      <c r="AD47104" s="77"/>
    </row>
    <row r="47105" spans="16:30" ht="4.5" customHeight="1" x14ac:dyDescent="0.2">
      <c r="P47105" s="75"/>
      <c r="Q47105" s="75"/>
      <c r="W47105" s="75"/>
      <c r="AD47105" s="77"/>
    </row>
    <row r="47106" spans="16:30" ht="4.5" customHeight="1" x14ac:dyDescent="0.2">
      <c r="P47106" s="75"/>
      <c r="Q47106" s="75"/>
      <c r="W47106" s="75"/>
      <c r="AD47106" s="77"/>
    </row>
    <row r="47107" spans="16:30" ht="4.5" customHeight="1" x14ac:dyDescent="0.2">
      <c r="P47107" s="75"/>
      <c r="Q47107" s="75"/>
      <c r="W47107" s="75"/>
      <c r="AD47107" s="77"/>
    </row>
    <row r="47108" spans="16:30" ht="4.5" customHeight="1" x14ac:dyDescent="0.2">
      <c r="P47108" s="75"/>
      <c r="Q47108" s="75"/>
      <c r="W47108" s="75"/>
      <c r="AD47108" s="77"/>
    </row>
    <row r="47109" spans="16:30" ht="4.5" customHeight="1" x14ac:dyDescent="0.2">
      <c r="P47109" s="75"/>
      <c r="Q47109" s="75"/>
      <c r="W47109" s="75"/>
      <c r="AD47109" s="77"/>
    </row>
    <row r="47110" spans="16:30" ht="4.5" customHeight="1" x14ac:dyDescent="0.2">
      <c r="P47110" s="75"/>
      <c r="Q47110" s="75"/>
      <c r="W47110" s="75"/>
      <c r="AD47110" s="77"/>
    </row>
    <row r="47111" spans="16:30" ht="4.5" customHeight="1" x14ac:dyDescent="0.2">
      <c r="P47111" s="75"/>
      <c r="Q47111" s="75"/>
      <c r="W47111" s="75"/>
      <c r="AD47111" s="77"/>
    </row>
    <row r="47112" spans="16:30" ht="4.5" customHeight="1" x14ac:dyDescent="0.2">
      <c r="P47112" s="75"/>
      <c r="Q47112" s="75"/>
      <c r="W47112" s="75"/>
      <c r="AD47112" s="77"/>
    </row>
    <row r="47113" spans="16:30" ht="4.5" customHeight="1" x14ac:dyDescent="0.2">
      <c r="P47113" s="75"/>
      <c r="Q47113" s="75"/>
      <c r="W47113" s="75"/>
      <c r="AD47113" s="77"/>
    </row>
    <row r="47114" spans="16:30" ht="4.5" customHeight="1" x14ac:dyDescent="0.2">
      <c r="P47114" s="75"/>
      <c r="Q47114" s="75"/>
      <c r="W47114" s="75"/>
      <c r="AD47114" s="77"/>
    </row>
    <row r="47115" spans="16:30" ht="4.5" customHeight="1" x14ac:dyDescent="0.2">
      <c r="P47115" s="75"/>
      <c r="Q47115" s="75"/>
      <c r="W47115" s="75"/>
      <c r="AD47115" s="77"/>
    </row>
    <row r="47116" spans="16:30" ht="4.5" customHeight="1" x14ac:dyDescent="0.2">
      <c r="P47116" s="75"/>
      <c r="Q47116" s="75"/>
      <c r="W47116" s="75"/>
      <c r="AD47116" s="77"/>
    </row>
    <row r="47117" spans="16:30" ht="4.5" customHeight="1" x14ac:dyDescent="0.2">
      <c r="P47117" s="75"/>
      <c r="Q47117" s="75"/>
      <c r="W47117" s="75"/>
      <c r="AD47117" s="77"/>
    </row>
    <row r="47118" spans="16:30" ht="4.5" customHeight="1" x14ac:dyDescent="0.2">
      <c r="P47118" s="75"/>
      <c r="Q47118" s="75"/>
      <c r="W47118" s="75"/>
      <c r="AD47118" s="77"/>
    </row>
    <row r="47119" spans="16:30" ht="4.5" customHeight="1" x14ac:dyDescent="0.2">
      <c r="P47119" s="75"/>
      <c r="Q47119" s="75"/>
      <c r="W47119" s="75"/>
      <c r="AD47119" s="77"/>
    </row>
    <row r="47120" spans="16:30" ht="4.5" customHeight="1" x14ac:dyDescent="0.2">
      <c r="P47120" s="75"/>
      <c r="Q47120" s="75"/>
      <c r="W47120" s="75"/>
      <c r="AD47120" s="77"/>
    </row>
    <row r="47121" spans="16:30" ht="4.5" customHeight="1" x14ac:dyDescent="0.2">
      <c r="P47121" s="75"/>
      <c r="Q47121" s="75"/>
      <c r="W47121" s="75"/>
      <c r="AD47121" s="77"/>
    </row>
    <row r="47122" spans="16:30" ht="4.5" customHeight="1" x14ac:dyDescent="0.2">
      <c r="P47122" s="75"/>
      <c r="Q47122" s="75"/>
      <c r="W47122" s="75"/>
      <c r="AD47122" s="77"/>
    </row>
    <row r="47123" spans="16:30" ht="4.5" customHeight="1" x14ac:dyDescent="0.2">
      <c r="P47123" s="75"/>
      <c r="Q47123" s="75"/>
      <c r="W47123" s="75"/>
      <c r="AD47123" s="77"/>
    </row>
    <row r="47124" spans="16:30" ht="4.5" customHeight="1" x14ac:dyDescent="0.2">
      <c r="P47124" s="75"/>
      <c r="Q47124" s="75"/>
      <c r="W47124" s="75"/>
      <c r="AD47124" s="77"/>
    </row>
    <row r="47125" spans="16:30" ht="4.5" customHeight="1" x14ac:dyDescent="0.2">
      <c r="P47125" s="75"/>
      <c r="Q47125" s="75"/>
      <c r="W47125" s="75"/>
      <c r="AD47125" s="77"/>
    </row>
    <row r="47126" spans="16:30" ht="4.5" customHeight="1" x14ac:dyDescent="0.2">
      <c r="P47126" s="75"/>
      <c r="Q47126" s="75"/>
      <c r="W47126" s="75"/>
      <c r="AD47126" s="77"/>
    </row>
    <row r="47127" spans="16:30" ht="4.5" customHeight="1" x14ac:dyDescent="0.2">
      <c r="P47127" s="75"/>
      <c r="Q47127" s="75"/>
      <c r="W47127" s="75"/>
      <c r="AD47127" s="77"/>
    </row>
    <row r="47128" spans="16:30" ht="4.5" customHeight="1" x14ac:dyDescent="0.2">
      <c r="P47128" s="75"/>
      <c r="Q47128" s="75"/>
      <c r="W47128" s="75"/>
      <c r="AD47128" s="77"/>
    </row>
    <row r="47129" spans="16:30" ht="4.5" customHeight="1" x14ac:dyDescent="0.2">
      <c r="P47129" s="75"/>
      <c r="Q47129" s="75"/>
      <c r="W47129" s="75"/>
      <c r="AD47129" s="77"/>
    </row>
    <row r="47130" spans="16:30" ht="4.5" customHeight="1" x14ac:dyDescent="0.2">
      <c r="P47130" s="75"/>
      <c r="Q47130" s="75"/>
      <c r="W47130" s="75"/>
      <c r="AD47130" s="77"/>
    </row>
    <row r="47131" spans="16:30" ht="4.5" customHeight="1" x14ac:dyDescent="0.2">
      <c r="P47131" s="75"/>
      <c r="Q47131" s="75"/>
      <c r="W47131" s="75"/>
      <c r="AD47131" s="77"/>
    </row>
    <row r="47132" spans="16:30" ht="4.5" customHeight="1" x14ac:dyDescent="0.2">
      <c r="P47132" s="75"/>
      <c r="Q47132" s="75"/>
      <c r="W47132" s="75"/>
      <c r="AD47132" s="77"/>
    </row>
    <row r="47133" spans="16:30" ht="4.5" customHeight="1" x14ac:dyDescent="0.2">
      <c r="P47133" s="75"/>
      <c r="Q47133" s="75"/>
      <c r="W47133" s="75"/>
      <c r="AD47133" s="77"/>
    </row>
    <row r="47134" spans="16:30" ht="4.5" customHeight="1" x14ac:dyDescent="0.2">
      <c r="P47134" s="75"/>
      <c r="Q47134" s="75"/>
      <c r="W47134" s="75"/>
      <c r="AD47134" s="77"/>
    </row>
    <row r="47135" spans="16:30" ht="4.5" customHeight="1" x14ac:dyDescent="0.2">
      <c r="P47135" s="75"/>
      <c r="Q47135" s="75"/>
      <c r="W47135" s="75"/>
      <c r="AD47135" s="77"/>
    </row>
    <row r="47136" spans="16:30" ht="4.5" customHeight="1" x14ac:dyDescent="0.2">
      <c r="P47136" s="75"/>
      <c r="Q47136" s="75"/>
      <c r="W47136" s="75"/>
      <c r="AD47136" s="77"/>
    </row>
    <row r="47137" spans="16:30" ht="4.5" customHeight="1" x14ac:dyDescent="0.2">
      <c r="P47137" s="75"/>
      <c r="Q47137" s="75"/>
      <c r="W47137" s="75"/>
      <c r="AD47137" s="77"/>
    </row>
    <row r="47138" spans="16:30" ht="4.5" customHeight="1" x14ac:dyDescent="0.2">
      <c r="P47138" s="75"/>
      <c r="Q47138" s="75"/>
      <c r="W47138" s="75"/>
      <c r="AD47138" s="77"/>
    </row>
    <row r="47139" spans="16:30" ht="4.5" customHeight="1" x14ac:dyDescent="0.2">
      <c r="P47139" s="75"/>
      <c r="Q47139" s="75"/>
      <c r="W47139" s="75"/>
      <c r="AD47139" s="77"/>
    </row>
    <row r="47140" spans="16:30" ht="4.5" customHeight="1" x14ac:dyDescent="0.2">
      <c r="P47140" s="75"/>
      <c r="Q47140" s="75"/>
      <c r="W47140" s="75"/>
      <c r="AD47140" s="77"/>
    </row>
    <row r="47141" spans="16:30" ht="4.5" customHeight="1" x14ac:dyDescent="0.2">
      <c r="P47141" s="75"/>
      <c r="Q47141" s="75"/>
      <c r="W47141" s="75"/>
      <c r="AD47141" s="77"/>
    </row>
    <row r="47142" spans="16:30" ht="4.5" customHeight="1" x14ac:dyDescent="0.2">
      <c r="P47142" s="75"/>
      <c r="Q47142" s="75"/>
      <c r="W47142" s="75"/>
      <c r="AD47142" s="77"/>
    </row>
    <row r="47143" spans="16:30" ht="4.5" customHeight="1" x14ac:dyDescent="0.2">
      <c r="P47143" s="75"/>
      <c r="Q47143" s="75"/>
      <c r="W47143" s="75"/>
      <c r="AD47143" s="77"/>
    </row>
    <row r="47144" spans="16:30" ht="4.5" customHeight="1" x14ac:dyDescent="0.2">
      <c r="P47144" s="75"/>
      <c r="Q47144" s="75"/>
      <c r="W47144" s="75"/>
      <c r="AD47144" s="77"/>
    </row>
    <row r="47145" spans="16:30" ht="4.5" customHeight="1" x14ac:dyDescent="0.2">
      <c r="P47145" s="75"/>
      <c r="Q47145" s="75"/>
      <c r="W47145" s="75"/>
      <c r="AD47145" s="77"/>
    </row>
    <row r="47146" spans="16:30" ht="4.5" customHeight="1" x14ac:dyDescent="0.2">
      <c r="P47146" s="75"/>
      <c r="Q47146" s="75"/>
      <c r="W47146" s="75"/>
      <c r="AD47146" s="77"/>
    </row>
    <row r="47147" spans="16:30" ht="4.5" customHeight="1" x14ac:dyDescent="0.2">
      <c r="P47147" s="75"/>
      <c r="Q47147" s="75"/>
      <c r="W47147" s="75"/>
      <c r="AD47147" s="77"/>
    </row>
    <row r="47148" spans="16:30" ht="4.5" customHeight="1" x14ac:dyDescent="0.2">
      <c r="P47148" s="75"/>
      <c r="Q47148" s="75"/>
      <c r="W47148" s="75"/>
      <c r="AD47148" s="77"/>
    </row>
    <row r="47149" spans="16:30" ht="4.5" customHeight="1" x14ac:dyDescent="0.2">
      <c r="P47149" s="75"/>
      <c r="Q47149" s="75"/>
      <c r="W47149" s="75"/>
      <c r="AD47149" s="77"/>
    </row>
    <row r="47150" spans="16:30" ht="4.5" customHeight="1" x14ac:dyDescent="0.2">
      <c r="P47150" s="75"/>
      <c r="Q47150" s="75"/>
      <c r="W47150" s="75"/>
      <c r="AD47150" s="77"/>
    </row>
    <row r="47151" spans="16:30" ht="4.5" customHeight="1" x14ac:dyDescent="0.2">
      <c r="P47151" s="75"/>
      <c r="Q47151" s="75"/>
      <c r="W47151" s="75"/>
      <c r="AD47151" s="77"/>
    </row>
    <row r="47152" spans="16:30" ht="4.5" customHeight="1" x14ac:dyDescent="0.2">
      <c r="P47152" s="75"/>
      <c r="Q47152" s="75"/>
      <c r="W47152" s="75"/>
      <c r="AD47152" s="77"/>
    </row>
    <row r="47153" spans="16:30" ht="4.5" customHeight="1" x14ac:dyDescent="0.2">
      <c r="P47153" s="75"/>
      <c r="Q47153" s="75"/>
      <c r="W47153" s="75"/>
      <c r="AD47153" s="77"/>
    </row>
    <row r="47154" spans="16:30" ht="4.5" customHeight="1" x14ac:dyDescent="0.2">
      <c r="P47154" s="75"/>
      <c r="Q47154" s="75"/>
      <c r="W47154" s="75"/>
      <c r="AD47154" s="77"/>
    </row>
    <row r="47155" spans="16:30" ht="4.5" customHeight="1" x14ac:dyDescent="0.2">
      <c r="P47155" s="75"/>
      <c r="Q47155" s="75"/>
      <c r="W47155" s="75"/>
      <c r="AD47155" s="77"/>
    </row>
    <row r="47156" spans="16:30" ht="4.5" customHeight="1" x14ac:dyDescent="0.2">
      <c r="P47156" s="75"/>
      <c r="Q47156" s="75"/>
      <c r="W47156" s="75"/>
      <c r="AD47156" s="77"/>
    </row>
    <row r="47157" spans="16:30" ht="4.5" customHeight="1" x14ac:dyDescent="0.2">
      <c r="P47157" s="75"/>
      <c r="Q47157" s="75"/>
      <c r="W47157" s="75"/>
      <c r="AD47157" s="77"/>
    </row>
    <row r="47158" spans="16:30" ht="4.5" customHeight="1" x14ac:dyDescent="0.2">
      <c r="P47158" s="75"/>
      <c r="Q47158" s="75"/>
      <c r="W47158" s="75"/>
      <c r="AD47158" s="77"/>
    </row>
    <row r="47159" spans="16:30" ht="4.5" customHeight="1" x14ac:dyDescent="0.2">
      <c r="P47159" s="75"/>
      <c r="Q47159" s="75"/>
      <c r="W47159" s="75"/>
      <c r="AD47159" s="77"/>
    </row>
    <row r="47160" spans="16:30" ht="4.5" customHeight="1" x14ac:dyDescent="0.2">
      <c r="P47160" s="75"/>
      <c r="Q47160" s="75"/>
      <c r="W47160" s="75"/>
      <c r="AD47160" s="77"/>
    </row>
    <row r="47161" spans="16:30" ht="4.5" customHeight="1" x14ac:dyDescent="0.2">
      <c r="P47161" s="75"/>
      <c r="Q47161" s="75"/>
      <c r="W47161" s="75"/>
      <c r="AD47161" s="77"/>
    </row>
    <row r="47162" spans="16:30" ht="4.5" customHeight="1" x14ac:dyDescent="0.2">
      <c r="P47162" s="75"/>
      <c r="Q47162" s="75"/>
      <c r="W47162" s="75"/>
      <c r="AD47162" s="77"/>
    </row>
    <row r="47163" spans="16:30" ht="4.5" customHeight="1" x14ac:dyDescent="0.2">
      <c r="P47163" s="75"/>
      <c r="Q47163" s="75"/>
      <c r="W47163" s="75"/>
      <c r="AD47163" s="77"/>
    </row>
    <row r="47164" spans="16:30" ht="4.5" customHeight="1" x14ac:dyDescent="0.2">
      <c r="P47164" s="75"/>
      <c r="Q47164" s="75"/>
      <c r="W47164" s="75"/>
      <c r="AD47164" s="77"/>
    </row>
    <row r="47165" spans="16:30" ht="4.5" customHeight="1" x14ac:dyDescent="0.2">
      <c r="P47165" s="75"/>
      <c r="Q47165" s="75"/>
      <c r="W47165" s="75"/>
      <c r="AD47165" s="77"/>
    </row>
    <row r="47166" spans="16:30" ht="4.5" customHeight="1" x14ac:dyDescent="0.2">
      <c r="P47166" s="75"/>
      <c r="Q47166" s="75"/>
      <c r="W47166" s="75"/>
      <c r="AD47166" s="77"/>
    </row>
    <row r="47167" spans="16:30" ht="4.5" customHeight="1" x14ac:dyDescent="0.2">
      <c r="P47167" s="75"/>
      <c r="Q47167" s="75"/>
      <c r="W47167" s="75"/>
      <c r="AD47167" s="77"/>
    </row>
    <row r="47168" spans="16:30" ht="4.5" customHeight="1" x14ac:dyDescent="0.2">
      <c r="P47168" s="75"/>
      <c r="Q47168" s="75"/>
      <c r="W47168" s="75"/>
      <c r="AD47168" s="77"/>
    </row>
    <row r="47169" spans="16:30" ht="4.5" customHeight="1" x14ac:dyDescent="0.2">
      <c r="P47169" s="75"/>
      <c r="Q47169" s="75"/>
      <c r="W47169" s="75"/>
      <c r="AD47169" s="77"/>
    </row>
    <row r="47170" spans="16:30" ht="4.5" customHeight="1" x14ac:dyDescent="0.2">
      <c r="P47170" s="75"/>
      <c r="Q47170" s="75"/>
      <c r="W47170" s="75"/>
      <c r="AD47170" s="77"/>
    </row>
    <row r="47171" spans="16:30" ht="4.5" customHeight="1" x14ac:dyDescent="0.2">
      <c r="P47171" s="75"/>
      <c r="Q47171" s="75"/>
      <c r="W47171" s="75"/>
      <c r="AD47171" s="77"/>
    </row>
    <row r="47172" spans="16:30" ht="4.5" customHeight="1" x14ac:dyDescent="0.2">
      <c r="P47172" s="75"/>
      <c r="Q47172" s="75"/>
      <c r="W47172" s="75"/>
      <c r="AD47172" s="77"/>
    </row>
    <row r="47173" spans="16:30" ht="4.5" customHeight="1" x14ac:dyDescent="0.2">
      <c r="P47173" s="75"/>
      <c r="Q47173" s="75"/>
      <c r="W47173" s="75"/>
      <c r="AD47173" s="77"/>
    </row>
    <row r="47174" spans="16:30" ht="4.5" customHeight="1" x14ac:dyDescent="0.2">
      <c r="P47174" s="75"/>
      <c r="Q47174" s="75"/>
      <c r="W47174" s="75"/>
      <c r="AD47174" s="77"/>
    </row>
    <row r="47175" spans="16:30" ht="4.5" customHeight="1" x14ac:dyDescent="0.2">
      <c r="P47175" s="75"/>
      <c r="Q47175" s="75"/>
      <c r="W47175" s="75"/>
      <c r="AD47175" s="77"/>
    </row>
    <row r="47176" spans="16:30" ht="4.5" customHeight="1" x14ac:dyDescent="0.2">
      <c r="P47176" s="75"/>
      <c r="Q47176" s="75"/>
      <c r="W47176" s="75"/>
      <c r="AD47176" s="77"/>
    </row>
    <row r="47177" spans="16:30" ht="4.5" customHeight="1" x14ac:dyDescent="0.2">
      <c r="P47177" s="75"/>
      <c r="Q47177" s="75"/>
      <c r="W47177" s="75"/>
      <c r="AD47177" s="77"/>
    </row>
    <row r="47178" spans="16:30" ht="4.5" customHeight="1" x14ac:dyDescent="0.2">
      <c r="P47178" s="75"/>
      <c r="Q47178" s="75"/>
      <c r="W47178" s="75"/>
      <c r="AD47178" s="77"/>
    </row>
    <row r="47179" spans="16:30" ht="4.5" customHeight="1" x14ac:dyDescent="0.2">
      <c r="P47179" s="75"/>
      <c r="Q47179" s="75"/>
      <c r="W47179" s="75"/>
      <c r="AD47179" s="77"/>
    </row>
    <row r="47180" spans="16:30" ht="4.5" customHeight="1" x14ac:dyDescent="0.2">
      <c r="P47180" s="75"/>
      <c r="Q47180" s="75"/>
      <c r="W47180" s="75"/>
      <c r="AD47180" s="77"/>
    </row>
    <row r="47181" spans="16:30" ht="4.5" customHeight="1" x14ac:dyDescent="0.2">
      <c r="P47181" s="75"/>
      <c r="Q47181" s="75"/>
      <c r="W47181" s="75"/>
      <c r="AD47181" s="77"/>
    </row>
    <row r="47182" spans="16:30" ht="4.5" customHeight="1" x14ac:dyDescent="0.2">
      <c r="P47182" s="75"/>
      <c r="Q47182" s="75"/>
      <c r="W47182" s="75"/>
      <c r="AD47182" s="77"/>
    </row>
    <row r="47183" spans="16:30" ht="4.5" customHeight="1" x14ac:dyDescent="0.2">
      <c r="P47183" s="75"/>
      <c r="Q47183" s="75"/>
      <c r="W47183" s="75"/>
      <c r="AD47183" s="77"/>
    </row>
    <row r="47184" spans="16:30" ht="4.5" customHeight="1" x14ac:dyDescent="0.2">
      <c r="P47184" s="75"/>
      <c r="Q47184" s="75"/>
      <c r="W47184" s="75"/>
      <c r="AD47184" s="77"/>
    </row>
    <row r="47185" spans="16:30" ht="4.5" customHeight="1" x14ac:dyDescent="0.2">
      <c r="P47185" s="75"/>
      <c r="Q47185" s="75"/>
      <c r="W47185" s="75"/>
      <c r="AD47185" s="77"/>
    </row>
    <row r="47186" spans="16:30" ht="4.5" customHeight="1" x14ac:dyDescent="0.2">
      <c r="P47186" s="75"/>
      <c r="Q47186" s="75"/>
      <c r="W47186" s="75"/>
      <c r="AD47186" s="77"/>
    </row>
    <row r="47187" spans="16:30" ht="4.5" customHeight="1" x14ac:dyDescent="0.2">
      <c r="P47187" s="75"/>
      <c r="Q47187" s="75"/>
      <c r="W47187" s="75"/>
      <c r="AD47187" s="77"/>
    </row>
    <row r="47188" spans="16:30" ht="4.5" customHeight="1" x14ac:dyDescent="0.2">
      <c r="P47188" s="75"/>
      <c r="Q47188" s="75"/>
      <c r="W47188" s="75"/>
      <c r="AD47188" s="77"/>
    </row>
    <row r="47189" spans="16:30" ht="4.5" customHeight="1" x14ac:dyDescent="0.2">
      <c r="P47189" s="75"/>
      <c r="Q47189" s="75"/>
      <c r="W47189" s="75"/>
      <c r="AD47189" s="77"/>
    </row>
    <row r="47190" spans="16:30" ht="4.5" customHeight="1" x14ac:dyDescent="0.2">
      <c r="P47190" s="75"/>
      <c r="Q47190" s="75"/>
      <c r="W47190" s="75"/>
      <c r="AD47190" s="77"/>
    </row>
    <row r="47191" spans="16:30" ht="4.5" customHeight="1" x14ac:dyDescent="0.2">
      <c r="P47191" s="75"/>
      <c r="Q47191" s="75"/>
      <c r="W47191" s="75"/>
      <c r="AD47191" s="77"/>
    </row>
    <row r="47192" spans="16:30" ht="4.5" customHeight="1" x14ac:dyDescent="0.2">
      <c r="P47192" s="75"/>
      <c r="Q47192" s="75"/>
      <c r="W47192" s="75"/>
      <c r="AD47192" s="77"/>
    </row>
    <row r="47193" spans="16:30" ht="4.5" customHeight="1" x14ac:dyDescent="0.2">
      <c r="P47193" s="75"/>
      <c r="Q47193" s="75"/>
      <c r="W47193" s="75"/>
      <c r="AD47193" s="77"/>
    </row>
    <row r="47194" spans="16:30" ht="4.5" customHeight="1" x14ac:dyDescent="0.2">
      <c r="P47194" s="75"/>
      <c r="Q47194" s="75"/>
      <c r="W47194" s="75"/>
      <c r="AD47194" s="77"/>
    </row>
    <row r="47195" spans="16:30" ht="4.5" customHeight="1" x14ac:dyDescent="0.2">
      <c r="P47195" s="75"/>
      <c r="Q47195" s="75"/>
      <c r="W47195" s="75"/>
      <c r="AD47195" s="77"/>
    </row>
    <row r="47196" spans="16:30" ht="4.5" customHeight="1" x14ac:dyDescent="0.2">
      <c r="P47196" s="75"/>
      <c r="Q47196" s="75"/>
      <c r="W47196" s="75"/>
      <c r="AD47196" s="77"/>
    </row>
    <row r="47197" spans="16:30" ht="4.5" customHeight="1" x14ac:dyDescent="0.2">
      <c r="P47197" s="75"/>
      <c r="Q47197" s="75"/>
      <c r="W47197" s="75"/>
      <c r="AD47197" s="77"/>
    </row>
    <row r="47198" spans="16:30" ht="4.5" customHeight="1" x14ac:dyDescent="0.2">
      <c r="P47198" s="75"/>
      <c r="Q47198" s="75"/>
      <c r="W47198" s="75"/>
      <c r="AD47198" s="77"/>
    </row>
    <row r="47199" spans="16:30" ht="4.5" customHeight="1" x14ac:dyDescent="0.2">
      <c r="P47199" s="75"/>
      <c r="Q47199" s="75"/>
      <c r="W47199" s="75"/>
      <c r="AD47199" s="77"/>
    </row>
    <row r="47200" spans="16:30" ht="4.5" customHeight="1" x14ac:dyDescent="0.2">
      <c r="P47200" s="75"/>
      <c r="Q47200" s="75"/>
      <c r="W47200" s="75"/>
      <c r="AD47200" s="77"/>
    </row>
    <row r="47201" spans="16:30" ht="4.5" customHeight="1" x14ac:dyDescent="0.2">
      <c r="P47201" s="75"/>
      <c r="Q47201" s="75"/>
      <c r="W47201" s="75"/>
      <c r="AD47201" s="77"/>
    </row>
    <row r="47202" spans="16:30" ht="4.5" customHeight="1" x14ac:dyDescent="0.2">
      <c r="P47202" s="75"/>
      <c r="Q47202" s="75"/>
      <c r="W47202" s="75"/>
      <c r="AD47202" s="77"/>
    </row>
    <row r="47203" spans="16:30" ht="4.5" customHeight="1" x14ac:dyDescent="0.2">
      <c r="P47203" s="75"/>
      <c r="Q47203" s="75"/>
      <c r="W47203" s="75"/>
      <c r="AD47203" s="77"/>
    </row>
    <row r="47204" spans="16:30" ht="4.5" customHeight="1" x14ac:dyDescent="0.2">
      <c r="P47204" s="75"/>
      <c r="Q47204" s="75"/>
      <c r="W47204" s="75"/>
      <c r="AD47204" s="77"/>
    </row>
    <row r="47205" spans="16:30" ht="4.5" customHeight="1" x14ac:dyDescent="0.2">
      <c r="P47205" s="75"/>
      <c r="Q47205" s="75"/>
      <c r="W47205" s="75"/>
      <c r="AD47205" s="77"/>
    </row>
    <row r="47206" spans="16:30" ht="4.5" customHeight="1" x14ac:dyDescent="0.2">
      <c r="P47206" s="75"/>
      <c r="Q47206" s="75"/>
      <c r="W47206" s="75"/>
      <c r="AD47206" s="77"/>
    </row>
    <row r="47207" spans="16:30" ht="4.5" customHeight="1" x14ac:dyDescent="0.2">
      <c r="P47207" s="75"/>
      <c r="Q47207" s="75"/>
      <c r="W47207" s="75"/>
      <c r="AD47207" s="77"/>
    </row>
    <row r="47208" spans="16:30" ht="4.5" customHeight="1" x14ac:dyDescent="0.2">
      <c r="P47208" s="75"/>
      <c r="Q47208" s="75"/>
      <c r="W47208" s="75"/>
      <c r="AD47208" s="77"/>
    </row>
    <row r="47209" spans="16:30" ht="4.5" customHeight="1" x14ac:dyDescent="0.2">
      <c r="P47209" s="75"/>
      <c r="Q47209" s="75"/>
      <c r="W47209" s="75"/>
      <c r="AD47209" s="77"/>
    </row>
    <row r="47210" spans="16:30" ht="4.5" customHeight="1" x14ac:dyDescent="0.2">
      <c r="P47210" s="75"/>
      <c r="Q47210" s="75"/>
      <c r="W47210" s="75"/>
      <c r="AD47210" s="77"/>
    </row>
    <row r="47211" spans="16:30" ht="4.5" customHeight="1" x14ac:dyDescent="0.2">
      <c r="P47211" s="75"/>
      <c r="Q47211" s="75"/>
      <c r="W47211" s="75"/>
      <c r="AD47211" s="77"/>
    </row>
    <row r="47212" spans="16:30" ht="4.5" customHeight="1" x14ac:dyDescent="0.2">
      <c r="P47212" s="75"/>
      <c r="Q47212" s="75"/>
      <c r="W47212" s="75"/>
      <c r="AD47212" s="77"/>
    </row>
    <row r="47213" spans="16:30" ht="4.5" customHeight="1" x14ac:dyDescent="0.2">
      <c r="P47213" s="75"/>
      <c r="Q47213" s="75"/>
      <c r="W47213" s="75"/>
      <c r="AD47213" s="77"/>
    </row>
    <row r="47214" spans="16:30" ht="4.5" customHeight="1" x14ac:dyDescent="0.2">
      <c r="P47214" s="75"/>
      <c r="Q47214" s="75"/>
      <c r="W47214" s="75"/>
      <c r="AD47214" s="77"/>
    </row>
    <row r="47215" spans="16:30" ht="4.5" customHeight="1" x14ac:dyDescent="0.2">
      <c r="P47215" s="75"/>
      <c r="Q47215" s="75"/>
      <c r="W47215" s="75"/>
      <c r="AD47215" s="77"/>
    </row>
    <row r="47216" spans="16:30" ht="4.5" customHeight="1" x14ac:dyDescent="0.2">
      <c r="P47216" s="75"/>
      <c r="Q47216" s="75"/>
      <c r="W47216" s="75"/>
      <c r="AD47216" s="77"/>
    </row>
    <row r="47217" spans="16:30" ht="4.5" customHeight="1" x14ac:dyDescent="0.2">
      <c r="P47217" s="75"/>
      <c r="Q47217" s="75"/>
      <c r="W47217" s="75"/>
      <c r="AD47217" s="77"/>
    </row>
    <row r="47218" spans="16:30" ht="4.5" customHeight="1" x14ac:dyDescent="0.2">
      <c r="P47218" s="75"/>
      <c r="Q47218" s="75"/>
      <c r="W47218" s="75"/>
      <c r="AD47218" s="77"/>
    </row>
    <row r="47219" spans="16:30" ht="4.5" customHeight="1" x14ac:dyDescent="0.2">
      <c r="P47219" s="75"/>
      <c r="Q47219" s="75"/>
      <c r="W47219" s="75"/>
      <c r="AD47219" s="77"/>
    </row>
    <row r="47220" spans="16:30" ht="4.5" customHeight="1" x14ac:dyDescent="0.2">
      <c r="P47220" s="75"/>
      <c r="Q47220" s="75"/>
      <c r="W47220" s="75"/>
      <c r="AD47220" s="77"/>
    </row>
    <row r="47221" spans="16:30" ht="4.5" customHeight="1" x14ac:dyDescent="0.2">
      <c r="P47221" s="75"/>
      <c r="Q47221" s="75"/>
      <c r="W47221" s="75"/>
      <c r="AD47221" s="77"/>
    </row>
    <row r="47222" spans="16:30" ht="4.5" customHeight="1" x14ac:dyDescent="0.2">
      <c r="P47222" s="75"/>
      <c r="Q47222" s="75"/>
      <c r="W47222" s="75"/>
      <c r="AD47222" s="77"/>
    </row>
    <row r="47223" spans="16:30" ht="4.5" customHeight="1" x14ac:dyDescent="0.2">
      <c r="P47223" s="75"/>
      <c r="Q47223" s="75"/>
      <c r="W47223" s="75"/>
      <c r="AD47223" s="77"/>
    </row>
    <row r="47224" spans="16:30" ht="4.5" customHeight="1" x14ac:dyDescent="0.2">
      <c r="P47224" s="75"/>
      <c r="Q47224" s="75"/>
      <c r="W47224" s="75"/>
      <c r="AD47224" s="77"/>
    </row>
    <row r="47225" spans="16:30" ht="4.5" customHeight="1" x14ac:dyDescent="0.2">
      <c r="P47225" s="75"/>
      <c r="Q47225" s="75"/>
      <c r="W47225" s="75"/>
      <c r="AD47225" s="77"/>
    </row>
    <row r="47226" spans="16:30" ht="4.5" customHeight="1" x14ac:dyDescent="0.2">
      <c r="P47226" s="75"/>
      <c r="Q47226" s="75"/>
      <c r="W47226" s="75"/>
      <c r="AD47226" s="77"/>
    </row>
    <row r="47227" spans="16:30" ht="4.5" customHeight="1" x14ac:dyDescent="0.2">
      <c r="P47227" s="75"/>
      <c r="Q47227" s="75"/>
      <c r="W47227" s="75"/>
      <c r="AD47227" s="77"/>
    </row>
    <row r="47228" spans="16:30" ht="4.5" customHeight="1" x14ac:dyDescent="0.2">
      <c r="P47228" s="75"/>
      <c r="Q47228" s="75"/>
      <c r="W47228" s="75"/>
      <c r="AD47228" s="77"/>
    </row>
    <row r="47229" spans="16:30" ht="4.5" customHeight="1" x14ac:dyDescent="0.2">
      <c r="P47229" s="75"/>
      <c r="Q47229" s="75"/>
      <c r="W47229" s="75"/>
      <c r="AD47229" s="77"/>
    </row>
    <row r="47230" spans="16:30" ht="4.5" customHeight="1" x14ac:dyDescent="0.2">
      <c r="P47230" s="75"/>
      <c r="Q47230" s="75"/>
      <c r="W47230" s="75"/>
      <c r="AD47230" s="77"/>
    </row>
    <row r="47231" spans="16:30" ht="4.5" customHeight="1" x14ac:dyDescent="0.2">
      <c r="P47231" s="75"/>
      <c r="Q47231" s="75"/>
      <c r="W47231" s="75"/>
      <c r="AD47231" s="77"/>
    </row>
    <row r="47232" spans="16:30" ht="4.5" customHeight="1" x14ac:dyDescent="0.2">
      <c r="P47232" s="75"/>
      <c r="Q47232" s="75"/>
      <c r="W47232" s="75"/>
      <c r="AD47232" s="77"/>
    </row>
    <row r="47233" spans="16:30" ht="4.5" customHeight="1" x14ac:dyDescent="0.2">
      <c r="P47233" s="75"/>
      <c r="Q47233" s="75"/>
      <c r="W47233" s="75"/>
      <c r="AD47233" s="77"/>
    </row>
    <row r="47234" spans="16:30" ht="4.5" customHeight="1" x14ac:dyDescent="0.2">
      <c r="P47234" s="75"/>
      <c r="Q47234" s="75"/>
      <c r="W47234" s="75"/>
      <c r="AD47234" s="77"/>
    </row>
    <row r="47235" spans="16:30" ht="4.5" customHeight="1" x14ac:dyDescent="0.2">
      <c r="P47235" s="75"/>
      <c r="Q47235" s="75"/>
      <c r="W47235" s="75"/>
      <c r="AD47235" s="77"/>
    </row>
    <row r="47236" spans="16:30" ht="4.5" customHeight="1" x14ac:dyDescent="0.2">
      <c r="P47236" s="75"/>
      <c r="Q47236" s="75"/>
      <c r="W47236" s="75"/>
      <c r="AD47236" s="77"/>
    </row>
    <row r="47237" spans="16:30" ht="4.5" customHeight="1" x14ac:dyDescent="0.2">
      <c r="P47237" s="75"/>
      <c r="Q47237" s="75"/>
      <c r="W47237" s="75"/>
      <c r="AD47237" s="77"/>
    </row>
    <row r="47238" spans="16:30" ht="4.5" customHeight="1" x14ac:dyDescent="0.2">
      <c r="P47238" s="75"/>
      <c r="Q47238" s="75"/>
      <c r="W47238" s="75"/>
      <c r="AD47238" s="77"/>
    </row>
    <row r="47239" spans="16:30" ht="4.5" customHeight="1" x14ac:dyDescent="0.2">
      <c r="P47239" s="75"/>
      <c r="Q47239" s="75"/>
      <c r="W47239" s="75"/>
      <c r="AD47239" s="77"/>
    </row>
    <row r="47240" spans="16:30" ht="4.5" customHeight="1" x14ac:dyDescent="0.2">
      <c r="P47240" s="75"/>
      <c r="Q47240" s="75"/>
      <c r="W47240" s="75"/>
      <c r="AD47240" s="77"/>
    </row>
    <row r="47241" spans="16:30" ht="4.5" customHeight="1" x14ac:dyDescent="0.2">
      <c r="P47241" s="75"/>
      <c r="Q47241" s="75"/>
      <c r="W47241" s="75"/>
      <c r="AD47241" s="77"/>
    </row>
    <row r="47242" spans="16:30" ht="4.5" customHeight="1" x14ac:dyDescent="0.2">
      <c r="P47242" s="75"/>
      <c r="Q47242" s="75"/>
      <c r="W47242" s="75"/>
      <c r="AD47242" s="77"/>
    </row>
    <row r="47243" spans="16:30" ht="4.5" customHeight="1" x14ac:dyDescent="0.2">
      <c r="P47243" s="75"/>
      <c r="Q47243" s="75"/>
      <c r="W47243" s="75"/>
      <c r="AD47243" s="77"/>
    </row>
    <row r="47244" spans="16:30" ht="4.5" customHeight="1" x14ac:dyDescent="0.2">
      <c r="P47244" s="75"/>
      <c r="Q47244" s="75"/>
      <c r="W47244" s="75"/>
      <c r="AD47244" s="77"/>
    </row>
    <row r="47245" spans="16:30" ht="4.5" customHeight="1" x14ac:dyDescent="0.2">
      <c r="P47245" s="75"/>
      <c r="Q47245" s="75"/>
      <c r="W47245" s="75"/>
      <c r="AD47245" s="77"/>
    </row>
    <row r="47246" spans="16:30" ht="4.5" customHeight="1" x14ac:dyDescent="0.2">
      <c r="P47246" s="75"/>
      <c r="Q47246" s="75"/>
      <c r="W47246" s="75"/>
      <c r="AD47246" s="77"/>
    </row>
    <row r="47247" spans="16:30" ht="4.5" customHeight="1" x14ac:dyDescent="0.2">
      <c r="P47247" s="75"/>
      <c r="Q47247" s="75"/>
      <c r="W47247" s="75"/>
      <c r="AD47247" s="77"/>
    </row>
    <row r="47248" spans="16:30" ht="4.5" customHeight="1" x14ac:dyDescent="0.2">
      <c r="P47248" s="75"/>
      <c r="Q47248" s="75"/>
      <c r="W47248" s="75"/>
      <c r="AD47248" s="77"/>
    </row>
    <row r="47249" spans="16:30" ht="4.5" customHeight="1" x14ac:dyDescent="0.2">
      <c r="P47249" s="75"/>
      <c r="Q47249" s="75"/>
      <c r="W47249" s="75"/>
      <c r="AD47249" s="77"/>
    </row>
    <row r="47250" spans="16:30" ht="4.5" customHeight="1" x14ac:dyDescent="0.2">
      <c r="P47250" s="75"/>
      <c r="Q47250" s="75"/>
      <c r="W47250" s="75"/>
      <c r="AD47250" s="77"/>
    </row>
    <row r="47251" spans="16:30" ht="4.5" customHeight="1" x14ac:dyDescent="0.2">
      <c r="P47251" s="75"/>
      <c r="Q47251" s="75"/>
      <c r="W47251" s="75"/>
      <c r="AD47251" s="77"/>
    </row>
    <row r="47252" spans="16:30" ht="4.5" customHeight="1" x14ac:dyDescent="0.2">
      <c r="P47252" s="75"/>
      <c r="Q47252" s="75"/>
      <c r="W47252" s="75"/>
      <c r="AD47252" s="77"/>
    </row>
    <row r="47253" spans="16:30" ht="4.5" customHeight="1" x14ac:dyDescent="0.2">
      <c r="P47253" s="75"/>
      <c r="Q47253" s="75"/>
      <c r="W47253" s="75"/>
      <c r="AD47253" s="77"/>
    </row>
    <row r="47254" spans="16:30" ht="4.5" customHeight="1" x14ac:dyDescent="0.2">
      <c r="P47254" s="75"/>
      <c r="Q47254" s="75"/>
      <c r="W47254" s="75"/>
      <c r="AD47254" s="77"/>
    </row>
    <row r="47255" spans="16:30" ht="4.5" customHeight="1" x14ac:dyDescent="0.2">
      <c r="P47255" s="75"/>
      <c r="Q47255" s="75"/>
      <c r="W47255" s="75"/>
      <c r="AD47255" s="77"/>
    </row>
    <row r="47256" spans="16:30" ht="4.5" customHeight="1" x14ac:dyDescent="0.2">
      <c r="P47256" s="75"/>
      <c r="Q47256" s="75"/>
      <c r="W47256" s="75"/>
      <c r="AD47256" s="77"/>
    </row>
    <row r="47257" spans="16:30" ht="4.5" customHeight="1" x14ac:dyDescent="0.2">
      <c r="P47257" s="75"/>
      <c r="Q47257" s="75"/>
      <c r="W47257" s="75"/>
      <c r="AD47257" s="77"/>
    </row>
    <row r="47258" spans="16:30" ht="4.5" customHeight="1" x14ac:dyDescent="0.2">
      <c r="P47258" s="75"/>
      <c r="Q47258" s="75"/>
      <c r="W47258" s="75"/>
      <c r="AD47258" s="77"/>
    </row>
    <row r="47259" spans="16:30" ht="4.5" customHeight="1" x14ac:dyDescent="0.2">
      <c r="P47259" s="75"/>
      <c r="Q47259" s="75"/>
      <c r="W47259" s="75"/>
      <c r="AD47259" s="77"/>
    </row>
    <row r="47260" spans="16:30" ht="4.5" customHeight="1" x14ac:dyDescent="0.2">
      <c r="P47260" s="75"/>
      <c r="Q47260" s="75"/>
      <c r="W47260" s="75"/>
      <c r="AD47260" s="77"/>
    </row>
    <row r="47261" spans="16:30" ht="4.5" customHeight="1" x14ac:dyDescent="0.2">
      <c r="P47261" s="75"/>
      <c r="Q47261" s="75"/>
      <c r="W47261" s="75"/>
      <c r="AD47261" s="77"/>
    </row>
    <row r="47262" spans="16:30" ht="4.5" customHeight="1" x14ac:dyDescent="0.2">
      <c r="P47262" s="75"/>
      <c r="Q47262" s="75"/>
      <c r="W47262" s="75"/>
      <c r="AD47262" s="77"/>
    </row>
    <row r="47263" spans="16:30" ht="4.5" customHeight="1" x14ac:dyDescent="0.2">
      <c r="P47263" s="75"/>
      <c r="Q47263" s="75"/>
      <c r="W47263" s="75"/>
      <c r="AD47263" s="77"/>
    </row>
    <row r="47264" spans="16:30" ht="4.5" customHeight="1" x14ac:dyDescent="0.2">
      <c r="P47264" s="75"/>
      <c r="Q47264" s="75"/>
      <c r="W47264" s="75"/>
      <c r="AD47264" s="77"/>
    </row>
    <row r="47265" spans="16:30" ht="4.5" customHeight="1" x14ac:dyDescent="0.2">
      <c r="P47265" s="75"/>
      <c r="Q47265" s="75"/>
      <c r="W47265" s="75"/>
      <c r="AD47265" s="77"/>
    </row>
    <row r="47266" spans="16:30" ht="4.5" customHeight="1" x14ac:dyDescent="0.2">
      <c r="P47266" s="75"/>
      <c r="Q47266" s="75"/>
      <c r="W47266" s="75"/>
      <c r="AD47266" s="77"/>
    </row>
    <row r="47267" spans="16:30" ht="4.5" customHeight="1" x14ac:dyDescent="0.2">
      <c r="P47267" s="75"/>
      <c r="Q47267" s="75"/>
      <c r="W47267" s="75"/>
      <c r="AD47267" s="77"/>
    </row>
    <row r="47268" spans="16:30" ht="4.5" customHeight="1" x14ac:dyDescent="0.2">
      <c r="P47268" s="75"/>
      <c r="Q47268" s="75"/>
      <c r="W47268" s="75"/>
      <c r="AD47268" s="77"/>
    </row>
    <row r="47269" spans="16:30" ht="4.5" customHeight="1" x14ac:dyDescent="0.2">
      <c r="P47269" s="75"/>
      <c r="Q47269" s="75"/>
      <c r="W47269" s="75"/>
      <c r="AD47269" s="77"/>
    </row>
    <row r="47270" spans="16:30" ht="4.5" customHeight="1" x14ac:dyDescent="0.2">
      <c r="P47270" s="75"/>
      <c r="Q47270" s="75"/>
      <c r="W47270" s="75"/>
      <c r="AD47270" s="77"/>
    </row>
    <row r="47271" spans="16:30" ht="4.5" customHeight="1" x14ac:dyDescent="0.2">
      <c r="P47271" s="75"/>
      <c r="Q47271" s="75"/>
      <c r="W47271" s="75"/>
      <c r="AD47271" s="77"/>
    </row>
    <row r="47272" spans="16:30" ht="4.5" customHeight="1" x14ac:dyDescent="0.2">
      <c r="P47272" s="75"/>
      <c r="Q47272" s="75"/>
      <c r="W47272" s="75"/>
      <c r="AD47272" s="77"/>
    </row>
    <row r="47273" spans="16:30" ht="4.5" customHeight="1" x14ac:dyDescent="0.2">
      <c r="P47273" s="75"/>
      <c r="Q47273" s="75"/>
      <c r="W47273" s="75"/>
      <c r="AD47273" s="77"/>
    </row>
    <row r="47274" spans="16:30" ht="4.5" customHeight="1" x14ac:dyDescent="0.2">
      <c r="P47274" s="75"/>
      <c r="Q47274" s="75"/>
      <c r="W47274" s="75"/>
      <c r="AD47274" s="77"/>
    </row>
    <row r="47275" spans="16:30" ht="4.5" customHeight="1" x14ac:dyDescent="0.2">
      <c r="P47275" s="75"/>
      <c r="Q47275" s="75"/>
      <c r="W47275" s="75"/>
      <c r="AD47275" s="77"/>
    </row>
    <row r="47276" spans="16:30" ht="4.5" customHeight="1" x14ac:dyDescent="0.2">
      <c r="P47276" s="75"/>
      <c r="Q47276" s="75"/>
      <c r="W47276" s="75"/>
      <c r="AD47276" s="77"/>
    </row>
    <row r="47277" spans="16:30" ht="4.5" customHeight="1" x14ac:dyDescent="0.2">
      <c r="P47277" s="75"/>
      <c r="Q47277" s="75"/>
      <c r="W47277" s="75"/>
      <c r="AD47277" s="77"/>
    </row>
    <row r="47278" spans="16:30" ht="4.5" customHeight="1" x14ac:dyDescent="0.2">
      <c r="P47278" s="75"/>
      <c r="Q47278" s="75"/>
      <c r="W47278" s="75"/>
      <c r="AD47278" s="77"/>
    </row>
    <row r="47279" spans="16:30" ht="4.5" customHeight="1" x14ac:dyDescent="0.2">
      <c r="P47279" s="75"/>
      <c r="Q47279" s="75"/>
      <c r="W47279" s="75"/>
      <c r="AD47279" s="77"/>
    </row>
    <row r="47280" spans="16:30" ht="4.5" customHeight="1" x14ac:dyDescent="0.2">
      <c r="P47280" s="75"/>
      <c r="Q47280" s="75"/>
      <c r="W47280" s="75"/>
      <c r="AD47280" s="77"/>
    </row>
    <row r="47281" spans="16:30" ht="4.5" customHeight="1" x14ac:dyDescent="0.2">
      <c r="P47281" s="75"/>
      <c r="Q47281" s="75"/>
      <c r="W47281" s="75"/>
      <c r="AD47281" s="77"/>
    </row>
    <row r="47282" spans="16:30" ht="4.5" customHeight="1" x14ac:dyDescent="0.2">
      <c r="P47282" s="75"/>
      <c r="Q47282" s="75"/>
      <c r="W47282" s="75"/>
      <c r="AD47282" s="77"/>
    </row>
    <row r="47283" spans="16:30" ht="4.5" customHeight="1" x14ac:dyDescent="0.2">
      <c r="P47283" s="75"/>
      <c r="Q47283" s="75"/>
      <c r="W47283" s="75"/>
      <c r="AD47283" s="77"/>
    </row>
    <row r="47284" spans="16:30" ht="4.5" customHeight="1" x14ac:dyDescent="0.2">
      <c r="P47284" s="75"/>
      <c r="Q47284" s="75"/>
      <c r="W47284" s="75"/>
      <c r="AD47284" s="77"/>
    </row>
    <row r="47285" spans="16:30" ht="4.5" customHeight="1" x14ac:dyDescent="0.2">
      <c r="P47285" s="75"/>
      <c r="Q47285" s="75"/>
      <c r="W47285" s="75"/>
      <c r="AD47285" s="77"/>
    </row>
    <row r="47286" spans="16:30" ht="4.5" customHeight="1" x14ac:dyDescent="0.2">
      <c r="P47286" s="75"/>
      <c r="Q47286" s="75"/>
      <c r="W47286" s="75"/>
      <c r="AD47286" s="77"/>
    </row>
    <row r="47287" spans="16:30" ht="4.5" customHeight="1" x14ac:dyDescent="0.2">
      <c r="P47287" s="75"/>
      <c r="Q47287" s="75"/>
      <c r="W47287" s="75"/>
      <c r="AD47287" s="77"/>
    </row>
    <row r="47288" spans="16:30" ht="4.5" customHeight="1" x14ac:dyDescent="0.2">
      <c r="P47288" s="75"/>
      <c r="Q47288" s="75"/>
      <c r="W47288" s="75"/>
      <c r="AD47288" s="77"/>
    </row>
    <row r="47289" spans="16:30" ht="4.5" customHeight="1" x14ac:dyDescent="0.2">
      <c r="P47289" s="75"/>
      <c r="Q47289" s="75"/>
      <c r="W47289" s="75"/>
      <c r="AD47289" s="77"/>
    </row>
    <row r="47290" spans="16:30" ht="4.5" customHeight="1" x14ac:dyDescent="0.2">
      <c r="P47290" s="75"/>
      <c r="Q47290" s="75"/>
      <c r="W47290" s="75"/>
      <c r="AD47290" s="77"/>
    </row>
    <row r="47291" spans="16:30" ht="4.5" customHeight="1" x14ac:dyDescent="0.2">
      <c r="P47291" s="75"/>
      <c r="Q47291" s="75"/>
      <c r="W47291" s="75"/>
      <c r="AD47291" s="77"/>
    </row>
    <row r="47292" spans="16:30" ht="4.5" customHeight="1" x14ac:dyDescent="0.2">
      <c r="P47292" s="75"/>
      <c r="Q47292" s="75"/>
      <c r="W47292" s="75"/>
      <c r="AD47292" s="77"/>
    </row>
    <row r="47293" spans="16:30" ht="4.5" customHeight="1" x14ac:dyDescent="0.2">
      <c r="P47293" s="75"/>
      <c r="Q47293" s="75"/>
      <c r="W47293" s="75"/>
      <c r="AD47293" s="77"/>
    </row>
    <row r="47294" spans="16:30" ht="4.5" customHeight="1" x14ac:dyDescent="0.2">
      <c r="P47294" s="75"/>
      <c r="Q47294" s="75"/>
      <c r="W47294" s="75"/>
      <c r="AD47294" s="77"/>
    </row>
    <row r="47295" spans="16:30" ht="4.5" customHeight="1" x14ac:dyDescent="0.2">
      <c r="P47295" s="75"/>
      <c r="Q47295" s="75"/>
      <c r="W47295" s="75"/>
      <c r="AD47295" s="77"/>
    </row>
    <row r="47296" spans="16:30" ht="4.5" customHeight="1" x14ac:dyDescent="0.2">
      <c r="P47296" s="75"/>
      <c r="Q47296" s="75"/>
      <c r="W47296" s="75"/>
      <c r="AD47296" s="77"/>
    </row>
    <row r="47297" spans="16:30" ht="4.5" customHeight="1" x14ac:dyDescent="0.2">
      <c r="P47297" s="75"/>
      <c r="Q47297" s="75"/>
      <c r="W47297" s="75"/>
      <c r="AD47297" s="77"/>
    </row>
    <row r="47298" spans="16:30" ht="4.5" customHeight="1" x14ac:dyDescent="0.2">
      <c r="P47298" s="75"/>
      <c r="Q47298" s="75"/>
      <c r="W47298" s="75"/>
      <c r="AD47298" s="77"/>
    </row>
    <row r="47299" spans="16:30" ht="4.5" customHeight="1" x14ac:dyDescent="0.2">
      <c r="P47299" s="75"/>
      <c r="Q47299" s="75"/>
      <c r="W47299" s="75"/>
      <c r="AD47299" s="77"/>
    </row>
    <row r="47300" spans="16:30" ht="4.5" customHeight="1" x14ac:dyDescent="0.2">
      <c r="P47300" s="75"/>
      <c r="Q47300" s="75"/>
      <c r="W47300" s="75"/>
      <c r="AD47300" s="77"/>
    </row>
    <row r="47301" spans="16:30" ht="4.5" customHeight="1" x14ac:dyDescent="0.2">
      <c r="P47301" s="75"/>
      <c r="Q47301" s="75"/>
      <c r="W47301" s="75"/>
      <c r="AD47301" s="77"/>
    </row>
    <row r="47302" spans="16:30" ht="4.5" customHeight="1" x14ac:dyDescent="0.2">
      <c r="P47302" s="75"/>
      <c r="Q47302" s="75"/>
      <c r="W47302" s="75"/>
      <c r="AD47302" s="77"/>
    </row>
    <row r="47303" spans="16:30" ht="4.5" customHeight="1" x14ac:dyDescent="0.2">
      <c r="P47303" s="75"/>
      <c r="Q47303" s="75"/>
      <c r="W47303" s="75"/>
      <c r="AD47303" s="77"/>
    </row>
    <row r="47304" spans="16:30" ht="4.5" customHeight="1" x14ac:dyDescent="0.2">
      <c r="P47304" s="75"/>
      <c r="Q47304" s="75"/>
      <c r="W47304" s="75"/>
      <c r="AD47304" s="77"/>
    </row>
    <row r="47305" spans="16:30" ht="4.5" customHeight="1" x14ac:dyDescent="0.2">
      <c r="P47305" s="75"/>
      <c r="Q47305" s="75"/>
      <c r="W47305" s="75"/>
      <c r="AD47305" s="77"/>
    </row>
    <row r="47306" spans="16:30" ht="4.5" customHeight="1" x14ac:dyDescent="0.2">
      <c r="P47306" s="75"/>
      <c r="Q47306" s="75"/>
      <c r="W47306" s="75"/>
      <c r="AD47306" s="77"/>
    </row>
    <row r="47307" spans="16:30" ht="4.5" customHeight="1" x14ac:dyDescent="0.2">
      <c r="P47307" s="75"/>
      <c r="Q47307" s="75"/>
      <c r="W47307" s="75"/>
      <c r="AD47307" s="77"/>
    </row>
    <row r="47308" spans="16:30" ht="4.5" customHeight="1" x14ac:dyDescent="0.2">
      <c r="P47308" s="75"/>
      <c r="Q47308" s="75"/>
      <c r="W47308" s="75"/>
      <c r="AD47308" s="77"/>
    </row>
    <row r="47309" spans="16:30" ht="4.5" customHeight="1" x14ac:dyDescent="0.2">
      <c r="P47309" s="75"/>
      <c r="Q47309" s="75"/>
      <c r="W47309" s="75"/>
      <c r="AD47309" s="77"/>
    </row>
    <row r="47310" spans="16:30" ht="4.5" customHeight="1" x14ac:dyDescent="0.2">
      <c r="P47310" s="75"/>
      <c r="Q47310" s="75"/>
      <c r="W47310" s="75"/>
      <c r="AD47310" s="77"/>
    </row>
    <row r="47311" spans="16:30" ht="4.5" customHeight="1" x14ac:dyDescent="0.2">
      <c r="P47311" s="75"/>
      <c r="Q47311" s="75"/>
      <c r="W47311" s="75"/>
      <c r="AD47311" s="77"/>
    </row>
    <row r="47312" spans="16:30" ht="4.5" customHeight="1" x14ac:dyDescent="0.2">
      <c r="P47312" s="75"/>
      <c r="Q47312" s="75"/>
      <c r="W47312" s="75"/>
      <c r="AD47312" s="77"/>
    </row>
    <row r="47313" spans="16:30" ht="4.5" customHeight="1" x14ac:dyDescent="0.2">
      <c r="P47313" s="75"/>
      <c r="Q47313" s="75"/>
      <c r="W47313" s="75"/>
      <c r="AD47313" s="77"/>
    </row>
    <row r="47314" spans="16:30" ht="4.5" customHeight="1" x14ac:dyDescent="0.2">
      <c r="P47314" s="75"/>
      <c r="Q47314" s="75"/>
      <c r="W47314" s="75"/>
      <c r="AD47314" s="77"/>
    </row>
    <row r="47315" spans="16:30" ht="4.5" customHeight="1" x14ac:dyDescent="0.2">
      <c r="P47315" s="75"/>
      <c r="Q47315" s="75"/>
      <c r="W47315" s="75"/>
      <c r="AD47315" s="77"/>
    </row>
    <row r="47316" spans="16:30" ht="4.5" customHeight="1" x14ac:dyDescent="0.2">
      <c r="P47316" s="75"/>
      <c r="Q47316" s="75"/>
      <c r="W47316" s="75"/>
      <c r="AD47316" s="77"/>
    </row>
    <row r="47317" spans="16:30" ht="4.5" customHeight="1" x14ac:dyDescent="0.2">
      <c r="P47317" s="75"/>
      <c r="Q47317" s="75"/>
      <c r="W47317" s="75"/>
      <c r="AD47317" s="77"/>
    </row>
    <row r="47318" spans="16:30" ht="4.5" customHeight="1" x14ac:dyDescent="0.2">
      <c r="P47318" s="75"/>
      <c r="Q47318" s="75"/>
      <c r="W47318" s="75"/>
      <c r="AD47318" s="77"/>
    </row>
    <row r="47319" spans="16:30" ht="4.5" customHeight="1" x14ac:dyDescent="0.2">
      <c r="P47319" s="75"/>
      <c r="Q47319" s="75"/>
      <c r="W47319" s="75"/>
      <c r="AD47319" s="77"/>
    </row>
    <row r="47320" spans="16:30" ht="4.5" customHeight="1" x14ac:dyDescent="0.2">
      <c r="P47320" s="75"/>
      <c r="Q47320" s="75"/>
      <c r="W47320" s="75"/>
      <c r="AD47320" s="77"/>
    </row>
    <row r="47321" spans="16:30" ht="4.5" customHeight="1" x14ac:dyDescent="0.2">
      <c r="P47321" s="75"/>
      <c r="Q47321" s="75"/>
      <c r="W47321" s="75"/>
      <c r="AD47321" s="77"/>
    </row>
    <row r="47322" spans="16:30" ht="4.5" customHeight="1" x14ac:dyDescent="0.2">
      <c r="P47322" s="75"/>
      <c r="Q47322" s="75"/>
      <c r="W47322" s="75"/>
      <c r="AD47322" s="77"/>
    </row>
    <row r="47323" spans="16:30" ht="4.5" customHeight="1" x14ac:dyDescent="0.2">
      <c r="P47323" s="75"/>
      <c r="Q47323" s="75"/>
      <c r="W47323" s="75"/>
      <c r="AD47323" s="77"/>
    </row>
    <row r="47324" spans="16:30" ht="4.5" customHeight="1" x14ac:dyDescent="0.2">
      <c r="P47324" s="75"/>
      <c r="Q47324" s="75"/>
      <c r="W47324" s="75"/>
      <c r="AD47324" s="77"/>
    </row>
    <row r="47325" spans="16:30" ht="4.5" customHeight="1" x14ac:dyDescent="0.2">
      <c r="P47325" s="75"/>
      <c r="Q47325" s="75"/>
      <c r="W47325" s="75"/>
      <c r="AD47325" s="77"/>
    </row>
    <row r="47326" spans="16:30" ht="4.5" customHeight="1" x14ac:dyDescent="0.2">
      <c r="P47326" s="75"/>
      <c r="Q47326" s="75"/>
      <c r="W47326" s="75"/>
      <c r="AD47326" s="77"/>
    </row>
    <row r="47327" spans="16:30" ht="4.5" customHeight="1" x14ac:dyDescent="0.2">
      <c r="P47327" s="75"/>
      <c r="Q47327" s="75"/>
      <c r="W47327" s="75"/>
      <c r="AD47327" s="77"/>
    </row>
    <row r="47328" spans="16:30" ht="4.5" customHeight="1" x14ac:dyDescent="0.2">
      <c r="P47328" s="75"/>
      <c r="Q47328" s="75"/>
      <c r="W47328" s="75"/>
      <c r="AD47328" s="77"/>
    </row>
    <row r="47329" spans="16:30" ht="4.5" customHeight="1" x14ac:dyDescent="0.2">
      <c r="P47329" s="75"/>
      <c r="Q47329" s="75"/>
      <c r="W47329" s="75"/>
      <c r="AD47329" s="77"/>
    </row>
    <row r="47330" spans="16:30" ht="4.5" customHeight="1" x14ac:dyDescent="0.2">
      <c r="P47330" s="75"/>
      <c r="Q47330" s="75"/>
      <c r="W47330" s="75"/>
      <c r="AD47330" s="77"/>
    </row>
    <row r="47331" spans="16:30" ht="4.5" customHeight="1" x14ac:dyDescent="0.2">
      <c r="P47331" s="75"/>
      <c r="Q47331" s="75"/>
      <c r="W47331" s="75"/>
      <c r="AD47331" s="77"/>
    </row>
    <row r="47332" spans="16:30" ht="4.5" customHeight="1" x14ac:dyDescent="0.2">
      <c r="P47332" s="75"/>
      <c r="Q47332" s="75"/>
      <c r="W47332" s="75"/>
      <c r="AD47332" s="77"/>
    </row>
    <row r="47333" spans="16:30" ht="4.5" customHeight="1" x14ac:dyDescent="0.2">
      <c r="P47333" s="75"/>
      <c r="Q47333" s="75"/>
      <c r="W47333" s="75"/>
      <c r="AD47333" s="77"/>
    </row>
    <row r="47334" spans="16:30" ht="4.5" customHeight="1" x14ac:dyDescent="0.2">
      <c r="P47334" s="75"/>
      <c r="Q47334" s="75"/>
      <c r="W47334" s="75"/>
      <c r="AD47334" s="77"/>
    </row>
    <row r="47335" spans="16:30" ht="4.5" customHeight="1" x14ac:dyDescent="0.2">
      <c r="P47335" s="75"/>
      <c r="Q47335" s="75"/>
      <c r="W47335" s="75"/>
      <c r="AD47335" s="77"/>
    </row>
    <row r="47336" spans="16:30" ht="4.5" customHeight="1" x14ac:dyDescent="0.2">
      <c r="P47336" s="75"/>
      <c r="Q47336" s="75"/>
      <c r="W47336" s="75"/>
      <c r="AD47336" s="77"/>
    </row>
    <row r="47337" spans="16:30" ht="4.5" customHeight="1" x14ac:dyDescent="0.2">
      <c r="P47337" s="75"/>
      <c r="Q47337" s="75"/>
      <c r="W47337" s="75"/>
      <c r="AD47337" s="77"/>
    </row>
    <row r="47338" spans="16:30" ht="4.5" customHeight="1" x14ac:dyDescent="0.2">
      <c r="P47338" s="75"/>
      <c r="Q47338" s="75"/>
      <c r="W47338" s="75"/>
      <c r="AD47338" s="77"/>
    </row>
    <row r="47339" spans="16:30" ht="4.5" customHeight="1" x14ac:dyDescent="0.2">
      <c r="P47339" s="75"/>
      <c r="Q47339" s="75"/>
      <c r="W47339" s="75"/>
      <c r="AD47339" s="77"/>
    </row>
    <row r="47340" spans="16:30" ht="4.5" customHeight="1" x14ac:dyDescent="0.2">
      <c r="P47340" s="75"/>
      <c r="Q47340" s="75"/>
      <c r="W47340" s="75"/>
      <c r="AD47340" s="77"/>
    </row>
    <row r="47341" spans="16:30" ht="4.5" customHeight="1" x14ac:dyDescent="0.2">
      <c r="P47341" s="75"/>
      <c r="Q47341" s="75"/>
      <c r="W47341" s="75"/>
      <c r="AD47341" s="77"/>
    </row>
    <row r="47342" spans="16:30" ht="4.5" customHeight="1" x14ac:dyDescent="0.2">
      <c r="P47342" s="75"/>
      <c r="Q47342" s="75"/>
      <c r="W47342" s="75"/>
      <c r="AD47342" s="77"/>
    </row>
    <row r="47343" spans="16:30" ht="4.5" customHeight="1" x14ac:dyDescent="0.2">
      <c r="P47343" s="75"/>
      <c r="Q47343" s="75"/>
      <c r="W47343" s="75"/>
      <c r="AD47343" s="77"/>
    </row>
    <row r="47344" spans="16:30" ht="4.5" customHeight="1" x14ac:dyDescent="0.2">
      <c r="P47344" s="75"/>
      <c r="Q47344" s="75"/>
      <c r="W47344" s="75"/>
      <c r="AD47344" s="77"/>
    </row>
    <row r="47345" spans="16:30" ht="4.5" customHeight="1" x14ac:dyDescent="0.2">
      <c r="P47345" s="75"/>
      <c r="Q47345" s="75"/>
      <c r="W47345" s="75"/>
      <c r="AD47345" s="77"/>
    </row>
    <row r="47346" spans="16:30" ht="4.5" customHeight="1" x14ac:dyDescent="0.2">
      <c r="P47346" s="75"/>
      <c r="Q47346" s="75"/>
      <c r="W47346" s="75"/>
      <c r="AD47346" s="77"/>
    </row>
    <row r="47347" spans="16:30" ht="4.5" customHeight="1" x14ac:dyDescent="0.2">
      <c r="P47347" s="75"/>
      <c r="Q47347" s="75"/>
      <c r="W47347" s="75"/>
      <c r="AD47347" s="77"/>
    </row>
    <row r="47348" spans="16:30" ht="4.5" customHeight="1" x14ac:dyDescent="0.2">
      <c r="P47348" s="75"/>
      <c r="Q47348" s="75"/>
      <c r="W47348" s="75"/>
      <c r="AD47348" s="77"/>
    </row>
    <row r="47349" spans="16:30" ht="4.5" customHeight="1" x14ac:dyDescent="0.2">
      <c r="P47349" s="75"/>
      <c r="Q47349" s="75"/>
      <c r="W47349" s="75"/>
      <c r="AD47349" s="77"/>
    </row>
    <row r="47350" spans="16:30" ht="4.5" customHeight="1" x14ac:dyDescent="0.2">
      <c r="P47350" s="75"/>
      <c r="Q47350" s="75"/>
      <c r="W47350" s="75"/>
      <c r="AD47350" s="77"/>
    </row>
    <row r="47351" spans="16:30" ht="4.5" customHeight="1" x14ac:dyDescent="0.2">
      <c r="P47351" s="75"/>
      <c r="Q47351" s="75"/>
      <c r="W47351" s="75"/>
      <c r="AD47351" s="77"/>
    </row>
    <row r="47352" spans="16:30" ht="4.5" customHeight="1" x14ac:dyDescent="0.2">
      <c r="P47352" s="75"/>
      <c r="Q47352" s="75"/>
      <c r="W47352" s="75"/>
      <c r="AD47352" s="77"/>
    </row>
    <row r="47353" spans="16:30" ht="4.5" customHeight="1" x14ac:dyDescent="0.2">
      <c r="P47353" s="75"/>
      <c r="Q47353" s="75"/>
      <c r="W47353" s="75"/>
      <c r="AD47353" s="77"/>
    </row>
    <row r="47354" spans="16:30" ht="4.5" customHeight="1" x14ac:dyDescent="0.2">
      <c r="P47354" s="75"/>
      <c r="Q47354" s="75"/>
      <c r="W47354" s="75"/>
      <c r="AD47354" s="77"/>
    </row>
    <row r="47355" spans="16:30" ht="4.5" customHeight="1" x14ac:dyDescent="0.2">
      <c r="P47355" s="75"/>
      <c r="Q47355" s="75"/>
      <c r="W47355" s="75"/>
      <c r="AD47355" s="77"/>
    </row>
    <row r="47356" spans="16:30" ht="4.5" customHeight="1" x14ac:dyDescent="0.2">
      <c r="P47356" s="75"/>
      <c r="Q47356" s="75"/>
      <c r="W47356" s="75"/>
      <c r="AD47356" s="77"/>
    </row>
    <row r="47357" spans="16:30" ht="4.5" customHeight="1" x14ac:dyDescent="0.2">
      <c r="P47357" s="75"/>
      <c r="Q47357" s="75"/>
      <c r="W47357" s="75"/>
      <c r="AD47357" s="77"/>
    </row>
    <row r="47358" spans="16:30" ht="4.5" customHeight="1" x14ac:dyDescent="0.2">
      <c r="P47358" s="75"/>
      <c r="Q47358" s="75"/>
      <c r="W47358" s="75"/>
      <c r="AD47358" s="77"/>
    </row>
    <row r="47359" spans="16:30" ht="4.5" customHeight="1" x14ac:dyDescent="0.2">
      <c r="P47359" s="75"/>
      <c r="Q47359" s="75"/>
      <c r="W47359" s="75"/>
      <c r="AD47359" s="77"/>
    </row>
    <row r="47360" spans="16:30" ht="4.5" customHeight="1" x14ac:dyDescent="0.2">
      <c r="P47360" s="75"/>
      <c r="Q47360" s="75"/>
      <c r="W47360" s="75"/>
      <c r="AD47360" s="77"/>
    </row>
    <row r="47361" spans="16:30" ht="4.5" customHeight="1" x14ac:dyDescent="0.2">
      <c r="P47361" s="75"/>
      <c r="Q47361" s="75"/>
      <c r="W47361" s="75"/>
      <c r="AD47361" s="77"/>
    </row>
    <row r="47362" spans="16:30" ht="4.5" customHeight="1" x14ac:dyDescent="0.2">
      <c r="P47362" s="75"/>
      <c r="Q47362" s="75"/>
      <c r="W47362" s="75"/>
      <c r="AD47362" s="77"/>
    </row>
    <row r="47363" spans="16:30" ht="4.5" customHeight="1" x14ac:dyDescent="0.2">
      <c r="P47363" s="75"/>
      <c r="Q47363" s="75"/>
      <c r="W47363" s="75"/>
      <c r="AD47363" s="77"/>
    </row>
    <row r="47364" spans="16:30" ht="4.5" customHeight="1" x14ac:dyDescent="0.2">
      <c r="P47364" s="75"/>
      <c r="Q47364" s="75"/>
      <c r="W47364" s="75"/>
      <c r="AD47364" s="77"/>
    </row>
    <row r="47365" spans="16:30" ht="4.5" customHeight="1" x14ac:dyDescent="0.2">
      <c r="P47365" s="75"/>
      <c r="Q47365" s="75"/>
      <c r="W47365" s="75"/>
      <c r="AD47365" s="77"/>
    </row>
    <row r="47366" spans="16:30" ht="4.5" customHeight="1" x14ac:dyDescent="0.2">
      <c r="P47366" s="75"/>
      <c r="Q47366" s="75"/>
      <c r="W47366" s="75"/>
      <c r="AD47366" s="77"/>
    </row>
    <row r="47367" spans="16:30" ht="4.5" customHeight="1" x14ac:dyDescent="0.2">
      <c r="P47367" s="75"/>
      <c r="Q47367" s="75"/>
      <c r="W47367" s="75"/>
      <c r="AD47367" s="77"/>
    </row>
    <row r="47368" spans="16:30" ht="4.5" customHeight="1" x14ac:dyDescent="0.2">
      <c r="P47368" s="75"/>
      <c r="Q47368" s="75"/>
      <c r="W47368" s="75"/>
      <c r="AD47368" s="77"/>
    </row>
    <row r="47369" spans="16:30" ht="4.5" customHeight="1" x14ac:dyDescent="0.2">
      <c r="P47369" s="75"/>
      <c r="Q47369" s="75"/>
      <c r="W47369" s="75"/>
      <c r="AD47369" s="77"/>
    </row>
    <row r="47370" spans="16:30" ht="4.5" customHeight="1" x14ac:dyDescent="0.2">
      <c r="P47370" s="75"/>
      <c r="Q47370" s="75"/>
      <c r="W47370" s="75"/>
      <c r="AD47370" s="77"/>
    </row>
    <row r="47371" spans="16:30" ht="4.5" customHeight="1" x14ac:dyDescent="0.2">
      <c r="P47371" s="75"/>
      <c r="Q47371" s="75"/>
      <c r="W47371" s="75"/>
      <c r="AD47371" s="77"/>
    </row>
    <row r="47372" spans="16:30" ht="4.5" customHeight="1" x14ac:dyDescent="0.2">
      <c r="P47372" s="75"/>
      <c r="Q47372" s="75"/>
      <c r="W47372" s="75"/>
      <c r="AD47372" s="77"/>
    </row>
    <row r="47373" spans="16:30" ht="4.5" customHeight="1" x14ac:dyDescent="0.2">
      <c r="P47373" s="75"/>
      <c r="Q47373" s="75"/>
      <c r="W47373" s="75"/>
      <c r="AD47373" s="77"/>
    </row>
    <row r="47374" spans="16:30" ht="4.5" customHeight="1" x14ac:dyDescent="0.2">
      <c r="P47374" s="75"/>
      <c r="Q47374" s="75"/>
      <c r="W47374" s="75"/>
      <c r="AD47374" s="77"/>
    </row>
    <row r="47375" spans="16:30" ht="4.5" customHeight="1" x14ac:dyDescent="0.2">
      <c r="P47375" s="75"/>
      <c r="Q47375" s="75"/>
      <c r="W47375" s="75"/>
      <c r="AD47375" s="77"/>
    </row>
    <row r="47376" spans="16:30" ht="4.5" customHeight="1" x14ac:dyDescent="0.2">
      <c r="P47376" s="75"/>
      <c r="Q47376" s="75"/>
      <c r="W47376" s="75"/>
      <c r="AD47376" s="77"/>
    </row>
    <row r="47377" spans="16:30" ht="4.5" customHeight="1" x14ac:dyDescent="0.2">
      <c r="P47377" s="75"/>
      <c r="Q47377" s="75"/>
      <c r="W47377" s="75"/>
      <c r="AD47377" s="77"/>
    </row>
    <row r="47378" spans="16:30" ht="4.5" customHeight="1" x14ac:dyDescent="0.2">
      <c r="P47378" s="75"/>
      <c r="Q47378" s="75"/>
      <c r="W47378" s="75"/>
      <c r="AD47378" s="77"/>
    </row>
    <row r="47379" spans="16:30" ht="4.5" customHeight="1" x14ac:dyDescent="0.2">
      <c r="P47379" s="75"/>
      <c r="Q47379" s="75"/>
      <c r="W47379" s="75"/>
      <c r="AD47379" s="77"/>
    </row>
    <row r="47380" spans="16:30" ht="4.5" customHeight="1" x14ac:dyDescent="0.2">
      <c r="P47380" s="75"/>
      <c r="Q47380" s="75"/>
      <c r="W47380" s="75"/>
      <c r="AD47380" s="77"/>
    </row>
    <row r="47381" spans="16:30" ht="4.5" customHeight="1" x14ac:dyDescent="0.2">
      <c r="P47381" s="75"/>
      <c r="Q47381" s="75"/>
      <c r="W47381" s="75"/>
      <c r="AD47381" s="77"/>
    </row>
    <row r="47382" spans="16:30" ht="4.5" customHeight="1" x14ac:dyDescent="0.2">
      <c r="P47382" s="75"/>
      <c r="Q47382" s="75"/>
      <c r="W47382" s="75"/>
      <c r="AD47382" s="77"/>
    </row>
    <row r="47383" spans="16:30" ht="4.5" customHeight="1" x14ac:dyDescent="0.2">
      <c r="P47383" s="75"/>
      <c r="Q47383" s="75"/>
      <c r="W47383" s="75"/>
      <c r="AD47383" s="77"/>
    </row>
    <row r="47384" spans="16:30" ht="4.5" customHeight="1" x14ac:dyDescent="0.2">
      <c r="P47384" s="75"/>
      <c r="Q47384" s="75"/>
      <c r="W47384" s="75"/>
      <c r="AD47384" s="77"/>
    </row>
    <row r="47385" spans="16:30" ht="4.5" customHeight="1" x14ac:dyDescent="0.2">
      <c r="P47385" s="75"/>
      <c r="Q47385" s="75"/>
      <c r="W47385" s="75"/>
      <c r="AD47385" s="77"/>
    </row>
    <row r="47386" spans="16:30" ht="4.5" customHeight="1" x14ac:dyDescent="0.2">
      <c r="P47386" s="75"/>
      <c r="Q47386" s="75"/>
      <c r="W47386" s="75"/>
      <c r="AD47386" s="77"/>
    </row>
    <row r="47387" spans="16:30" ht="4.5" customHeight="1" x14ac:dyDescent="0.2">
      <c r="P47387" s="75"/>
      <c r="Q47387" s="75"/>
      <c r="W47387" s="75"/>
      <c r="AD47387" s="77"/>
    </row>
    <row r="47388" spans="16:30" ht="4.5" customHeight="1" x14ac:dyDescent="0.2">
      <c r="P47388" s="75"/>
      <c r="Q47388" s="75"/>
      <c r="W47388" s="75"/>
      <c r="AD47388" s="77"/>
    </row>
    <row r="47389" spans="16:30" ht="4.5" customHeight="1" x14ac:dyDescent="0.2">
      <c r="P47389" s="75"/>
      <c r="Q47389" s="75"/>
      <c r="W47389" s="75"/>
      <c r="AD47389" s="77"/>
    </row>
    <row r="47390" spans="16:30" ht="4.5" customHeight="1" x14ac:dyDescent="0.2">
      <c r="P47390" s="75"/>
      <c r="Q47390" s="75"/>
      <c r="W47390" s="75"/>
      <c r="AD47390" s="77"/>
    </row>
    <row r="47391" spans="16:30" ht="4.5" customHeight="1" x14ac:dyDescent="0.2">
      <c r="P47391" s="75"/>
      <c r="Q47391" s="75"/>
      <c r="W47391" s="75"/>
      <c r="AD47391" s="77"/>
    </row>
    <row r="47392" spans="16:30" ht="4.5" customHeight="1" x14ac:dyDescent="0.2">
      <c r="P47392" s="75"/>
      <c r="Q47392" s="75"/>
      <c r="W47392" s="75"/>
      <c r="AD47392" s="77"/>
    </row>
    <row r="47393" spans="16:30" ht="4.5" customHeight="1" x14ac:dyDescent="0.2">
      <c r="P47393" s="75"/>
      <c r="Q47393" s="75"/>
      <c r="W47393" s="75"/>
      <c r="AD47393" s="77"/>
    </row>
    <row r="47394" spans="16:30" ht="4.5" customHeight="1" x14ac:dyDescent="0.2">
      <c r="P47394" s="75"/>
      <c r="Q47394" s="75"/>
      <c r="W47394" s="75"/>
      <c r="AD47394" s="77"/>
    </row>
    <row r="47395" spans="16:30" ht="4.5" customHeight="1" x14ac:dyDescent="0.2">
      <c r="P47395" s="75"/>
      <c r="Q47395" s="75"/>
      <c r="W47395" s="75"/>
      <c r="AD47395" s="77"/>
    </row>
    <row r="47396" spans="16:30" ht="4.5" customHeight="1" x14ac:dyDescent="0.2">
      <c r="P47396" s="75"/>
      <c r="Q47396" s="75"/>
      <c r="W47396" s="75"/>
      <c r="AD47396" s="77"/>
    </row>
    <row r="47397" spans="16:30" ht="4.5" customHeight="1" x14ac:dyDescent="0.2">
      <c r="P47397" s="75"/>
      <c r="Q47397" s="75"/>
      <c r="W47397" s="75"/>
      <c r="AD47397" s="77"/>
    </row>
    <row r="47398" spans="16:30" ht="4.5" customHeight="1" x14ac:dyDescent="0.2">
      <c r="P47398" s="75"/>
      <c r="Q47398" s="75"/>
      <c r="W47398" s="75"/>
      <c r="AD47398" s="77"/>
    </row>
    <row r="47399" spans="16:30" ht="4.5" customHeight="1" x14ac:dyDescent="0.2">
      <c r="P47399" s="75"/>
      <c r="Q47399" s="75"/>
      <c r="W47399" s="75"/>
      <c r="AD47399" s="77"/>
    </row>
    <row r="47400" spans="16:30" ht="4.5" customHeight="1" x14ac:dyDescent="0.2">
      <c r="P47400" s="75"/>
      <c r="Q47400" s="75"/>
      <c r="W47400" s="75"/>
      <c r="AD47400" s="77"/>
    </row>
    <row r="47401" spans="16:30" ht="4.5" customHeight="1" x14ac:dyDescent="0.2">
      <c r="P47401" s="75"/>
      <c r="Q47401" s="75"/>
      <c r="W47401" s="75"/>
      <c r="AD47401" s="77"/>
    </row>
    <row r="47402" spans="16:30" ht="4.5" customHeight="1" x14ac:dyDescent="0.2">
      <c r="P47402" s="75"/>
      <c r="Q47402" s="75"/>
      <c r="W47402" s="75"/>
      <c r="AD47402" s="77"/>
    </row>
    <row r="47403" spans="16:30" ht="4.5" customHeight="1" x14ac:dyDescent="0.2">
      <c r="P47403" s="75"/>
      <c r="Q47403" s="75"/>
      <c r="W47403" s="75"/>
      <c r="AD47403" s="77"/>
    </row>
    <row r="47404" spans="16:30" ht="4.5" customHeight="1" x14ac:dyDescent="0.2">
      <c r="P47404" s="75"/>
      <c r="Q47404" s="75"/>
      <c r="W47404" s="75"/>
      <c r="AD47404" s="77"/>
    </row>
    <row r="47405" spans="16:30" ht="4.5" customHeight="1" x14ac:dyDescent="0.2">
      <c r="P47405" s="75"/>
      <c r="Q47405" s="75"/>
      <c r="W47405" s="75"/>
      <c r="AD47405" s="77"/>
    </row>
    <row r="47406" spans="16:30" ht="4.5" customHeight="1" x14ac:dyDescent="0.2">
      <c r="P47406" s="75"/>
      <c r="Q47406" s="75"/>
      <c r="W47406" s="75"/>
      <c r="AD47406" s="77"/>
    </row>
    <row r="47407" spans="16:30" ht="4.5" customHeight="1" x14ac:dyDescent="0.2">
      <c r="P47407" s="75"/>
      <c r="Q47407" s="75"/>
      <c r="W47407" s="75"/>
      <c r="AD47407" s="77"/>
    </row>
    <row r="47408" spans="16:30" ht="4.5" customHeight="1" x14ac:dyDescent="0.2">
      <c r="P47408" s="75"/>
      <c r="Q47408" s="75"/>
      <c r="W47408" s="75"/>
      <c r="AD47408" s="77"/>
    </row>
    <row r="47409" spans="16:30" ht="4.5" customHeight="1" x14ac:dyDescent="0.2">
      <c r="P47409" s="75"/>
      <c r="Q47409" s="75"/>
      <c r="W47409" s="75"/>
      <c r="AD47409" s="77"/>
    </row>
    <row r="47410" spans="16:30" ht="4.5" customHeight="1" x14ac:dyDescent="0.2">
      <c r="P47410" s="75"/>
      <c r="Q47410" s="75"/>
      <c r="W47410" s="75"/>
      <c r="AD47410" s="77"/>
    </row>
    <row r="47411" spans="16:30" ht="4.5" customHeight="1" x14ac:dyDescent="0.2">
      <c r="P47411" s="75"/>
      <c r="Q47411" s="75"/>
      <c r="W47411" s="75"/>
      <c r="AD47411" s="77"/>
    </row>
    <row r="47412" spans="16:30" ht="4.5" customHeight="1" x14ac:dyDescent="0.2">
      <c r="P47412" s="75"/>
      <c r="Q47412" s="75"/>
      <c r="W47412" s="75"/>
      <c r="AD47412" s="77"/>
    </row>
    <row r="47413" spans="16:30" ht="4.5" customHeight="1" x14ac:dyDescent="0.2">
      <c r="P47413" s="75"/>
      <c r="Q47413" s="75"/>
      <c r="W47413" s="75"/>
      <c r="AD47413" s="77"/>
    </row>
    <row r="47414" spans="16:30" ht="4.5" customHeight="1" x14ac:dyDescent="0.2">
      <c r="P47414" s="75"/>
      <c r="Q47414" s="75"/>
      <c r="W47414" s="75"/>
      <c r="AD47414" s="77"/>
    </row>
    <row r="47415" spans="16:30" ht="4.5" customHeight="1" x14ac:dyDescent="0.2">
      <c r="P47415" s="75"/>
      <c r="Q47415" s="75"/>
      <c r="W47415" s="75"/>
      <c r="AD47415" s="77"/>
    </row>
    <row r="47416" spans="16:30" ht="4.5" customHeight="1" x14ac:dyDescent="0.2">
      <c r="P47416" s="75"/>
      <c r="Q47416" s="75"/>
      <c r="W47416" s="75"/>
      <c r="AD47416" s="77"/>
    </row>
    <row r="47417" spans="16:30" ht="4.5" customHeight="1" x14ac:dyDescent="0.2">
      <c r="P47417" s="75"/>
      <c r="Q47417" s="75"/>
      <c r="W47417" s="75"/>
      <c r="AD47417" s="77"/>
    </row>
    <row r="47418" spans="16:30" ht="4.5" customHeight="1" x14ac:dyDescent="0.2">
      <c r="P47418" s="75"/>
      <c r="Q47418" s="75"/>
      <c r="W47418" s="75"/>
      <c r="AD47418" s="77"/>
    </row>
    <row r="47419" spans="16:30" ht="4.5" customHeight="1" x14ac:dyDescent="0.2">
      <c r="P47419" s="75"/>
      <c r="Q47419" s="75"/>
      <c r="W47419" s="75"/>
      <c r="AD47419" s="77"/>
    </row>
    <row r="47420" spans="16:30" ht="4.5" customHeight="1" x14ac:dyDescent="0.2">
      <c r="P47420" s="75"/>
      <c r="Q47420" s="75"/>
      <c r="W47420" s="75"/>
      <c r="AD47420" s="77"/>
    </row>
    <row r="47421" spans="16:30" ht="4.5" customHeight="1" x14ac:dyDescent="0.2">
      <c r="P47421" s="75"/>
      <c r="Q47421" s="75"/>
      <c r="W47421" s="75"/>
      <c r="AD47421" s="77"/>
    </row>
    <row r="47422" spans="16:30" ht="4.5" customHeight="1" x14ac:dyDescent="0.2">
      <c r="P47422" s="75"/>
      <c r="Q47422" s="75"/>
      <c r="W47422" s="75"/>
      <c r="AD47422" s="77"/>
    </row>
    <row r="47423" spans="16:30" ht="4.5" customHeight="1" x14ac:dyDescent="0.2">
      <c r="P47423" s="75"/>
      <c r="Q47423" s="75"/>
      <c r="W47423" s="75"/>
      <c r="AD47423" s="77"/>
    </row>
    <row r="47424" spans="16:30" ht="4.5" customHeight="1" x14ac:dyDescent="0.2">
      <c r="P47424" s="75"/>
      <c r="Q47424" s="75"/>
      <c r="W47424" s="75"/>
      <c r="AD47424" s="77"/>
    </row>
    <row r="47425" spans="16:30" ht="4.5" customHeight="1" x14ac:dyDescent="0.2">
      <c r="P47425" s="75"/>
      <c r="Q47425" s="75"/>
      <c r="W47425" s="75"/>
      <c r="AD47425" s="77"/>
    </row>
    <row r="47426" spans="16:30" ht="4.5" customHeight="1" x14ac:dyDescent="0.2">
      <c r="P47426" s="75"/>
      <c r="Q47426" s="75"/>
      <c r="W47426" s="75"/>
      <c r="AD47426" s="77"/>
    </row>
    <row r="47427" spans="16:30" ht="4.5" customHeight="1" x14ac:dyDescent="0.2">
      <c r="P47427" s="75"/>
      <c r="Q47427" s="75"/>
      <c r="W47427" s="75"/>
      <c r="AD47427" s="77"/>
    </row>
    <row r="47428" spans="16:30" ht="4.5" customHeight="1" x14ac:dyDescent="0.2">
      <c r="P47428" s="75"/>
      <c r="Q47428" s="75"/>
      <c r="W47428" s="75"/>
      <c r="AD47428" s="77"/>
    </row>
    <row r="47429" spans="16:30" ht="4.5" customHeight="1" x14ac:dyDescent="0.2">
      <c r="P47429" s="75"/>
      <c r="Q47429" s="75"/>
      <c r="W47429" s="75"/>
      <c r="AD47429" s="77"/>
    </row>
    <row r="47430" spans="16:30" ht="4.5" customHeight="1" x14ac:dyDescent="0.2">
      <c r="P47430" s="75"/>
      <c r="Q47430" s="75"/>
      <c r="W47430" s="75"/>
      <c r="AD47430" s="77"/>
    </row>
    <row r="47431" spans="16:30" ht="4.5" customHeight="1" x14ac:dyDescent="0.2">
      <c r="P47431" s="75"/>
      <c r="Q47431" s="75"/>
      <c r="W47431" s="75"/>
      <c r="AD47431" s="77"/>
    </row>
    <row r="47432" spans="16:30" ht="4.5" customHeight="1" x14ac:dyDescent="0.2">
      <c r="P47432" s="75"/>
      <c r="Q47432" s="75"/>
      <c r="W47432" s="75"/>
      <c r="AD47432" s="77"/>
    </row>
    <row r="47433" spans="16:30" ht="4.5" customHeight="1" x14ac:dyDescent="0.2">
      <c r="P47433" s="75"/>
      <c r="Q47433" s="75"/>
      <c r="W47433" s="75"/>
      <c r="AD47433" s="77"/>
    </row>
    <row r="47434" spans="16:30" ht="4.5" customHeight="1" x14ac:dyDescent="0.2">
      <c r="P47434" s="75"/>
      <c r="Q47434" s="75"/>
      <c r="W47434" s="75"/>
      <c r="AD47434" s="77"/>
    </row>
    <row r="47435" spans="16:30" ht="4.5" customHeight="1" x14ac:dyDescent="0.2">
      <c r="P47435" s="75"/>
      <c r="Q47435" s="75"/>
      <c r="W47435" s="75"/>
      <c r="AD47435" s="77"/>
    </row>
    <row r="47436" spans="16:30" ht="4.5" customHeight="1" x14ac:dyDescent="0.2">
      <c r="P47436" s="75"/>
      <c r="Q47436" s="75"/>
      <c r="W47436" s="75"/>
      <c r="AD47436" s="77"/>
    </row>
    <row r="47437" spans="16:30" ht="4.5" customHeight="1" x14ac:dyDescent="0.2">
      <c r="P47437" s="75"/>
      <c r="Q47437" s="75"/>
      <c r="W47437" s="75"/>
      <c r="AD47437" s="77"/>
    </row>
    <row r="47438" spans="16:30" ht="4.5" customHeight="1" x14ac:dyDescent="0.2">
      <c r="P47438" s="75"/>
      <c r="Q47438" s="75"/>
      <c r="W47438" s="75"/>
      <c r="AD47438" s="77"/>
    </row>
    <row r="47439" spans="16:30" ht="4.5" customHeight="1" x14ac:dyDescent="0.2">
      <c r="P47439" s="75"/>
      <c r="Q47439" s="75"/>
      <c r="W47439" s="75"/>
      <c r="AD47439" s="77"/>
    </row>
    <row r="47440" spans="16:30" ht="4.5" customHeight="1" x14ac:dyDescent="0.2">
      <c r="P47440" s="75"/>
      <c r="Q47440" s="75"/>
      <c r="W47440" s="75"/>
      <c r="AD47440" s="77"/>
    </row>
    <row r="47441" spans="16:30" ht="4.5" customHeight="1" x14ac:dyDescent="0.2">
      <c r="P47441" s="75"/>
      <c r="Q47441" s="75"/>
      <c r="W47441" s="75"/>
      <c r="AD47441" s="77"/>
    </row>
    <row r="47442" spans="16:30" ht="4.5" customHeight="1" x14ac:dyDescent="0.2">
      <c r="P47442" s="75"/>
      <c r="Q47442" s="75"/>
      <c r="W47442" s="75"/>
      <c r="AD47442" s="77"/>
    </row>
    <row r="47443" spans="16:30" ht="4.5" customHeight="1" x14ac:dyDescent="0.2">
      <c r="P47443" s="75"/>
      <c r="Q47443" s="75"/>
      <c r="W47443" s="75"/>
      <c r="AD47443" s="77"/>
    </row>
    <row r="47444" spans="16:30" ht="4.5" customHeight="1" x14ac:dyDescent="0.2">
      <c r="P47444" s="75"/>
      <c r="Q47444" s="75"/>
      <c r="W47444" s="75"/>
      <c r="AD47444" s="77"/>
    </row>
    <row r="47445" spans="16:30" ht="4.5" customHeight="1" x14ac:dyDescent="0.2">
      <c r="P47445" s="75"/>
      <c r="Q47445" s="75"/>
      <c r="W47445" s="75"/>
      <c r="AD47445" s="77"/>
    </row>
    <row r="47446" spans="16:30" ht="4.5" customHeight="1" x14ac:dyDescent="0.2">
      <c r="P47446" s="75"/>
      <c r="Q47446" s="75"/>
      <c r="W47446" s="75"/>
      <c r="AD47446" s="77"/>
    </row>
    <row r="47447" spans="16:30" ht="4.5" customHeight="1" x14ac:dyDescent="0.2">
      <c r="P47447" s="75"/>
      <c r="Q47447" s="75"/>
      <c r="W47447" s="75"/>
      <c r="AD47447" s="77"/>
    </row>
    <row r="47448" spans="16:30" ht="4.5" customHeight="1" x14ac:dyDescent="0.2">
      <c r="P47448" s="75"/>
      <c r="Q47448" s="75"/>
      <c r="W47448" s="75"/>
      <c r="AD47448" s="77"/>
    </row>
    <row r="47449" spans="16:30" ht="4.5" customHeight="1" x14ac:dyDescent="0.2">
      <c r="P47449" s="75"/>
      <c r="Q47449" s="75"/>
      <c r="W47449" s="75"/>
      <c r="AD47449" s="77"/>
    </row>
    <row r="47450" spans="16:30" ht="4.5" customHeight="1" x14ac:dyDescent="0.2">
      <c r="P47450" s="75"/>
      <c r="Q47450" s="75"/>
      <c r="W47450" s="75"/>
      <c r="AD47450" s="77"/>
    </row>
    <row r="47451" spans="16:30" ht="4.5" customHeight="1" x14ac:dyDescent="0.2">
      <c r="P47451" s="75"/>
      <c r="Q47451" s="75"/>
      <c r="W47451" s="75"/>
      <c r="AD47451" s="77"/>
    </row>
    <row r="47452" spans="16:30" ht="4.5" customHeight="1" x14ac:dyDescent="0.2">
      <c r="P47452" s="75"/>
      <c r="Q47452" s="75"/>
      <c r="W47452" s="75"/>
      <c r="AD47452" s="77"/>
    </row>
    <row r="47453" spans="16:30" ht="4.5" customHeight="1" x14ac:dyDescent="0.2">
      <c r="P47453" s="75"/>
      <c r="Q47453" s="75"/>
      <c r="W47453" s="75"/>
      <c r="AD47453" s="77"/>
    </row>
    <row r="47454" spans="16:30" ht="4.5" customHeight="1" x14ac:dyDescent="0.2">
      <c r="P47454" s="75"/>
      <c r="Q47454" s="75"/>
      <c r="W47454" s="75"/>
      <c r="AD47454" s="77"/>
    </row>
    <row r="47455" spans="16:30" ht="4.5" customHeight="1" x14ac:dyDescent="0.2">
      <c r="P47455" s="75"/>
      <c r="Q47455" s="75"/>
      <c r="W47455" s="75"/>
      <c r="AD47455" s="77"/>
    </row>
    <row r="47456" spans="16:30" ht="4.5" customHeight="1" x14ac:dyDescent="0.2">
      <c r="P47456" s="75"/>
      <c r="Q47456" s="75"/>
      <c r="W47456" s="75"/>
      <c r="AD47456" s="77"/>
    </row>
    <row r="47457" spans="16:30" ht="4.5" customHeight="1" x14ac:dyDescent="0.2">
      <c r="P47457" s="75"/>
      <c r="Q47457" s="75"/>
      <c r="W47457" s="75"/>
      <c r="AD47457" s="77"/>
    </row>
    <row r="47458" spans="16:30" ht="4.5" customHeight="1" x14ac:dyDescent="0.2">
      <c r="P47458" s="75"/>
      <c r="Q47458" s="75"/>
      <c r="W47458" s="75"/>
      <c r="AD47458" s="77"/>
    </row>
    <row r="47459" spans="16:30" ht="4.5" customHeight="1" x14ac:dyDescent="0.2">
      <c r="P47459" s="75"/>
      <c r="Q47459" s="75"/>
      <c r="W47459" s="75"/>
      <c r="AD47459" s="77"/>
    </row>
    <row r="47460" spans="16:30" ht="4.5" customHeight="1" x14ac:dyDescent="0.2">
      <c r="P47460" s="75"/>
      <c r="Q47460" s="75"/>
      <c r="W47460" s="75"/>
      <c r="AD47460" s="77"/>
    </row>
    <row r="47461" spans="16:30" ht="4.5" customHeight="1" x14ac:dyDescent="0.2">
      <c r="P47461" s="75"/>
      <c r="Q47461" s="75"/>
      <c r="W47461" s="75"/>
      <c r="AD47461" s="77"/>
    </row>
    <row r="47462" spans="16:30" ht="4.5" customHeight="1" x14ac:dyDescent="0.2">
      <c r="P47462" s="75"/>
      <c r="Q47462" s="75"/>
      <c r="W47462" s="75"/>
      <c r="AD47462" s="77"/>
    </row>
    <row r="47463" spans="16:30" ht="4.5" customHeight="1" x14ac:dyDescent="0.2">
      <c r="P47463" s="75"/>
      <c r="Q47463" s="75"/>
      <c r="W47463" s="75"/>
      <c r="AD47463" s="77"/>
    </row>
    <row r="47464" spans="16:30" ht="4.5" customHeight="1" x14ac:dyDescent="0.2">
      <c r="P47464" s="75"/>
      <c r="Q47464" s="75"/>
      <c r="W47464" s="75"/>
      <c r="AD47464" s="77"/>
    </row>
    <row r="47465" spans="16:30" ht="4.5" customHeight="1" x14ac:dyDescent="0.2">
      <c r="P47465" s="75"/>
      <c r="Q47465" s="75"/>
      <c r="W47465" s="75"/>
      <c r="AD47465" s="77"/>
    </row>
    <row r="47466" spans="16:30" ht="4.5" customHeight="1" x14ac:dyDescent="0.2">
      <c r="P47466" s="75"/>
      <c r="Q47466" s="75"/>
      <c r="W47466" s="75"/>
      <c r="AD47466" s="77"/>
    </row>
    <row r="47467" spans="16:30" ht="4.5" customHeight="1" x14ac:dyDescent="0.2">
      <c r="P47467" s="75"/>
      <c r="Q47467" s="75"/>
      <c r="W47467" s="75"/>
      <c r="AD47467" s="77"/>
    </row>
    <row r="47468" spans="16:30" ht="4.5" customHeight="1" x14ac:dyDescent="0.2">
      <c r="P47468" s="75"/>
      <c r="Q47468" s="75"/>
      <c r="W47468" s="75"/>
      <c r="AD47468" s="77"/>
    </row>
    <row r="47469" spans="16:30" ht="4.5" customHeight="1" x14ac:dyDescent="0.2">
      <c r="P47469" s="75"/>
      <c r="Q47469" s="75"/>
      <c r="W47469" s="75"/>
      <c r="AD47469" s="77"/>
    </row>
    <row r="47470" spans="16:30" ht="4.5" customHeight="1" x14ac:dyDescent="0.2">
      <c r="P47470" s="75"/>
      <c r="Q47470" s="75"/>
      <c r="W47470" s="75"/>
      <c r="AD47470" s="77"/>
    </row>
    <row r="47471" spans="16:30" ht="4.5" customHeight="1" x14ac:dyDescent="0.2">
      <c r="P47471" s="75"/>
      <c r="Q47471" s="75"/>
      <c r="W47471" s="75"/>
      <c r="AD47471" s="77"/>
    </row>
    <row r="47472" spans="16:30" ht="4.5" customHeight="1" x14ac:dyDescent="0.2">
      <c r="P47472" s="75"/>
      <c r="Q47472" s="75"/>
      <c r="W47472" s="75"/>
      <c r="AD47472" s="77"/>
    </row>
    <row r="47473" spans="16:30" ht="4.5" customHeight="1" x14ac:dyDescent="0.2">
      <c r="P47473" s="75"/>
      <c r="Q47473" s="75"/>
      <c r="W47473" s="75"/>
      <c r="AD47473" s="77"/>
    </row>
    <row r="47474" spans="16:30" ht="4.5" customHeight="1" x14ac:dyDescent="0.2">
      <c r="P47474" s="75"/>
      <c r="Q47474" s="75"/>
      <c r="W47474" s="75"/>
      <c r="AD47474" s="77"/>
    </row>
    <row r="47475" spans="16:30" ht="4.5" customHeight="1" x14ac:dyDescent="0.2">
      <c r="P47475" s="75"/>
      <c r="Q47475" s="75"/>
      <c r="W47475" s="75"/>
      <c r="AD47475" s="77"/>
    </row>
    <row r="47476" spans="16:30" ht="4.5" customHeight="1" x14ac:dyDescent="0.2">
      <c r="P47476" s="75"/>
      <c r="Q47476" s="75"/>
      <c r="W47476" s="75"/>
      <c r="AD47476" s="77"/>
    </row>
    <row r="47477" spans="16:30" ht="4.5" customHeight="1" x14ac:dyDescent="0.2">
      <c r="P47477" s="75"/>
      <c r="Q47477" s="75"/>
      <c r="W47477" s="75"/>
      <c r="AD47477" s="77"/>
    </row>
    <row r="47478" spans="16:30" ht="4.5" customHeight="1" x14ac:dyDescent="0.2">
      <c r="P47478" s="75"/>
      <c r="Q47478" s="75"/>
      <c r="W47478" s="75"/>
      <c r="AD47478" s="77"/>
    </row>
    <row r="47479" spans="16:30" ht="4.5" customHeight="1" x14ac:dyDescent="0.2">
      <c r="P47479" s="75"/>
      <c r="Q47479" s="75"/>
      <c r="W47479" s="75"/>
      <c r="AD47479" s="77"/>
    </row>
    <row r="47480" spans="16:30" ht="4.5" customHeight="1" x14ac:dyDescent="0.2">
      <c r="P47480" s="75"/>
      <c r="Q47480" s="75"/>
      <c r="W47480" s="75"/>
      <c r="AD47480" s="77"/>
    </row>
    <row r="47481" spans="16:30" ht="4.5" customHeight="1" x14ac:dyDescent="0.2">
      <c r="P47481" s="75"/>
      <c r="Q47481" s="75"/>
      <c r="W47481" s="75"/>
      <c r="AD47481" s="77"/>
    </row>
    <row r="47482" spans="16:30" ht="4.5" customHeight="1" x14ac:dyDescent="0.2">
      <c r="P47482" s="75"/>
      <c r="Q47482" s="75"/>
      <c r="W47482" s="75"/>
      <c r="AD47482" s="77"/>
    </row>
    <row r="47483" spans="16:30" ht="4.5" customHeight="1" x14ac:dyDescent="0.2">
      <c r="P47483" s="75"/>
      <c r="Q47483" s="75"/>
      <c r="W47483" s="75"/>
      <c r="AD47483" s="77"/>
    </row>
    <row r="47484" spans="16:30" ht="4.5" customHeight="1" x14ac:dyDescent="0.2">
      <c r="P47484" s="75"/>
      <c r="Q47484" s="75"/>
      <c r="W47484" s="75"/>
      <c r="AD47484" s="77"/>
    </row>
    <row r="47485" spans="16:30" ht="4.5" customHeight="1" x14ac:dyDescent="0.2">
      <c r="P47485" s="75"/>
      <c r="Q47485" s="75"/>
      <c r="W47485" s="75"/>
      <c r="AD47485" s="77"/>
    </row>
    <row r="47486" spans="16:30" ht="4.5" customHeight="1" x14ac:dyDescent="0.2">
      <c r="P47486" s="75"/>
      <c r="Q47486" s="75"/>
      <c r="W47486" s="75"/>
      <c r="AD47486" s="77"/>
    </row>
    <row r="47487" spans="16:30" ht="4.5" customHeight="1" x14ac:dyDescent="0.2">
      <c r="P47487" s="75"/>
      <c r="Q47487" s="75"/>
      <c r="W47487" s="75"/>
      <c r="AD47487" s="77"/>
    </row>
    <row r="47488" spans="16:30" ht="4.5" customHeight="1" x14ac:dyDescent="0.2">
      <c r="P47488" s="75"/>
      <c r="Q47488" s="75"/>
      <c r="W47488" s="75"/>
      <c r="AD47488" s="77"/>
    </row>
    <row r="47489" spans="16:30" ht="4.5" customHeight="1" x14ac:dyDescent="0.2">
      <c r="P47489" s="75"/>
      <c r="Q47489" s="75"/>
      <c r="W47489" s="75"/>
      <c r="AD47489" s="77"/>
    </row>
    <row r="47490" spans="16:30" ht="4.5" customHeight="1" x14ac:dyDescent="0.2">
      <c r="P47490" s="75"/>
      <c r="Q47490" s="75"/>
      <c r="W47490" s="75"/>
      <c r="AD47490" s="77"/>
    </row>
    <row r="47491" spans="16:30" ht="4.5" customHeight="1" x14ac:dyDescent="0.2">
      <c r="P47491" s="75"/>
      <c r="Q47491" s="75"/>
      <c r="W47491" s="75"/>
      <c r="AD47491" s="77"/>
    </row>
    <row r="47492" spans="16:30" ht="4.5" customHeight="1" x14ac:dyDescent="0.2">
      <c r="P47492" s="75"/>
      <c r="Q47492" s="75"/>
      <c r="W47492" s="75"/>
      <c r="AD47492" s="77"/>
    </row>
    <row r="47493" spans="16:30" ht="4.5" customHeight="1" x14ac:dyDescent="0.2">
      <c r="P47493" s="75"/>
      <c r="Q47493" s="75"/>
      <c r="W47493" s="75"/>
      <c r="AD47493" s="77"/>
    </row>
    <row r="47494" spans="16:30" ht="4.5" customHeight="1" x14ac:dyDescent="0.2">
      <c r="P47494" s="75"/>
      <c r="Q47494" s="75"/>
      <c r="W47494" s="75"/>
      <c r="AD47494" s="77"/>
    </row>
    <row r="47495" spans="16:30" ht="4.5" customHeight="1" x14ac:dyDescent="0.2">
      <c r="P47495" s="75"/>
      <c r="Q47495" s="75"/>
      <c r="W47495" s="75"/>
      <c r="AD47495" s="77"/>
    </row>
    <row r="47496" spans="16:30" ht="4.5" customHeight="1" x14ac:dyDescent="0.2">
      <c r="P47496" s="75"/>
      <c r="Q47496" s="75"/>
      <c r="W47496" s="75"/>
      <c r="AD47496" s="77"/>
    </row>
    <row r="47497" spans="16:30" ht="4.5" customHeight="1" x14ac:dyDescent="0.2">
      <c r="P47497" s="75"/>
      <c r="Q47497" s="75"/>
      <c r="W47497" s="75"/>
      <c r="AD47497" s="77"/>
    </row>
    <row r="47498" spans="16:30" ht="4.5" customHeight="1" x14ac:dyDescent="0.2">
      <c r="P47498" s="75"/>
      <c r="Q47498" s="75"/>
      <c r="W47498" s="75"/>
      <c r="AD47498" s="77"/>
    </row>
    <row r="47499" spans="16:30" ht="4.5" customHeight="1" x14ac:dyDescent="0.2">
      <c r="P47499" s="75"/>
      <c r="Q47499" s="75"/>
      <c r="W47499" s="75"/>
      <c r="AD47499" s="77"/>
    </row>
    <row r="47500" spans="16:30" ht="4.5" customHeight="1" x14ac:dyDescent="0.2">
      <c r="P47500" s="75"/>
      <c r="Q47500" s="75"/>
      <c r="W47500" s="75"/>
      <c r="AD47500" s="77"/>
    </row>
    <row r="47501" spans="16:30" ht="4.5" customHeight="1" x14ac:dyDescent="0.2">
      <c r="P47501" s="75"/>
      <c r="Q47501" s="75"/>
      <c r="W47501" s="75"/>
      <c r="AD47501" s="77"/>
    </row>
    <row r="47502" spans="16:30" ht="4.5" customHeight="1" x14ac:dyDescent="0.2">
      <c r="P47502" s="75"/>
      <c r="Q47502" s="75"/>
      <c r="W47502" s="75"/>
      <c r="AD47502" s="77"/>
    </row>
    <row r="47503" spans="16:30" ht="4.5" customHeight="1" x14ac:dyDescent="0.2">
      <c r="P47503" s="75"/>
      <c r="Q47503" s="75"/>
      <c r="W47503" s="75"/>
      <c r="AD47503" s="77"/>
    </row>
    <row r="47504" spans="16:30" ht="4.5" customHeight="1" x14ac:dyDescent="0.2">
      <c r="P47504" s="75"/>
      <c r="Q47504" s="75"/>
      <c r="W47504" s="75"/>
      <c r="AD47504" s="77"/>
    </row>
    <row r="47505" spans="16:30" ht="4.5" customHeight="1" x14ac:dyDescent="0.2">
      <c r="P47505" s="75"/>
      <c r="Q47505" s="75"/>
      <c r="W47505" s="75"/>
      <c r="AD47505" s="77"/>
    </row>
    <row r="47506" spans="16:30" ht="4.5" customHeight="1" x14ac:dyDescent="0.2">
      <c r="P47506" s="75"/>
      <c r="Q47506" s="75"/>
      <c r="W47506" s="75"/>
      <c r="AD47506" s="77"/>
    </row>
    <row r="47507" spans="16:30" ht="4.5" customHeight="1" x14ac:dyDescent="0.2">
      <c r="P47507" s="75"/>
      <c r="Q47507" s="75"/>
      <c r="W47507" s="75"/>
      <c r="AD47507" s="77"/>
    </row>
    <row r="47508" spans="16:30" ht="4.5" customHeight="1" x14ac:dyDescent="0.2">
      <c r="P47508" s="75"/>
      <c r="Q47508" s="75"/>
      <c r="W47508" s="75"/>
      <c r="AD47508" s="77"/>
    </row>
    <row r="47509" spans="16:30" ht="4.5" customHeight="1" x14ac:dyDescent="0.2">
      <c r="P47509" s="75"/>
      <c r="Q47509" s="75"/>
      <c r="W47509" s="75"/>
      <c r="AD47509" s="77"/>
    </row>
    <row r="47510" spans="16:30" ht="4.5" customHeight="1" x14ac:dyDescent="0.2">
      <c r="P47510" s="75"/>
      <c r="Q47510" s="75"/>
      <c r="W47510" s="75"/>
      <c r="AD47510" s="77"/>
    </row>
    <row r="47511" spans="16:30" ht="4.5" customHeight="1" x14ac:dyDescent="0.2">
      <c r="P47511" s="75"/>
      <c r="Q47511" s="75"/>
      <c r="W47511" s="75"/>
      <c r="AD47511" s="77"/>
    </row>
    <row r="47512" spans="16:30" ht="4.5" customHeight="1" x14ac:dyDescent="0.2">
      <c r="P47512" s="75"/>
      <c r="Q47512" s="75"/>
      <c r="W47512" s="75"/>
      <c r="AD47512" s="77"/>
    </row>
    <row r="47513" spans="16:30" ht="4.5" customHeight="1" x14ac:dyDescent="0.2">
      <c r="P47513" s="75"/>
      <c r="Q47513" s="75"/>
      <c r="W47513" s="75"/>
      <c r="AD47513" s="77"/>
    </row>
    <row r="47514" spans="16:30" ht="4.5" customHeight="1" x14ac:dyDescent="0.2">
      <c r="P47514" s="75"/>
      <c r="Q47514" s="75"/>
      <c r="W47514" s="75"/>
      <c r="AD47514" s="77"/>
    </row>
    <row r="47515" spans="16:30" ht="4.5" customHeight="1" x14ac:dyDescent="0.2">
      <c r="P47515" s="75"/>
      <c r="Q47515" s="75"/>
      <c r="W47515" s="75"/>
      <c r="AD47515" s="77"/>
    </row>
    <row r="47516" spans="16:30" ht="4.5" customHeight="1" x14ac:dyDescent="0.2">
      <c r="P47516" s="75"/>
      <c r="Q47516" s="75"/>
      <c r="W47516" s="75"/>
      <c r="AD47516" s="77"/>
    </row>
    <row r="47517" spans="16:30" ht="4.5" customHeight="1" x14ac:dyDescent="0.2">
      <c r="P47517" s="75"/>
      <c r="Q47517" s="75"/>
      <c r="W47517" s="75"/>
      <c r="AD47517" s="77"/>
    </row>
    <row r="47518" spans="16:30" ht="4.5" customHeight="1" x14ac:dyDescent="0.2">
      <c r="P47518" s="75"/>
      <c r="Q47518" s="75"/>
      <c r="W47518" s="75"/>
      <c r="AD47518" s="77"/>
    </row>
    <row r="47519" spans="16:30" ht="4.5" customHeight="1" x14ac:dyDescent="0.2">
      <c r="P47519" s="75"/>
      <c r="Q47519" s="75"/>
      <c r="W47519" s="75"/>
      <c r="AD47519" s="77"/>
    </row>
    <row r="47520" spans="16:30" ht="4.5" customHeight="1" x14ac:dyDescent="0.2">
      <c r="P47520" s="75"/>
      <c r="Q47520" s="75"/>
      <c r="W47520" s="75"/>
      <c r="AD47520" s="77"/>
    </row>
    <row r="47521" spans="16:30" ht="4.5" customHeight="1" x14ac:dyDescent="0.2">
      <c r="P47521" s="75"/>
      <c r="Q47521" s="75"/>
      <c r="W47521" s="75"/>
      <c r="AD47521" s="77"/>
    </row>
    <row r="47522" spans="16:30" ht="4.5" customHeight="1" x14ac:dyDescent="0.2">
      <c r="P47522" s="75"/>
      <c r="Q47522" s="75"/>
      <c r="W47522" s="75"/>
      <c r="AD47522" s="77"/>
    </row>
    <row r="47523" spans="16:30" ht="4.5" customHeight="1" x14ac:dyDescent="0.2">
      <c r="P47523" s="75"/>
      <c r="Q47523" s="75"/>
      <c r="W47523" s="75"/>
      <c r="AD47523" s="77"/>
    </row>
    <row r="47524" spans="16:30" ht="4.5" customHeight="1" x14ac:dyDescent="0.2">
      <c r="P47524" s="75"/>
      <c r="Q47524" s="75"/>
      <c r="W47524" s="75"/>
      <c r="AD47524" s="77"/>
    </row>
    <row r="47525" spans="16:30" ht="4.5" customHeight="1" x14ac:dyDescent="0.2">
      <c r="P47525" s="75"/>
      <c r="Q47525" s="75"/>
      <c r="W47525" s="75"/>
      <c r="AD47525" s="77"/>
    </row>
    <row r="47526" spans="16:30" ht="4.5" customHeight="1" x14ac:dyDescent="0.2">
      <c r="P47526" s="75"/>
      <c r="Q47526" s="75"/>
      <c r="W47526" s="75"/>
      <c r="AD47526" s="77"/>
    </row>
    <row r="47527" spans="16:30" ht="4.5" customHeight="1" x14ac:dyDescent="0.2">
      <c r="P47527" s="75"/>
      <c r="Q47527" s="75"/>
      <c r="W47527" s="75"/>
      <c r="AD47527" s="77"/>
    </row>
    <row r="47528" spans="16:30" ht="4.5" customHeight="1" x14ac:dyDescent="0.2">
      <c r="P47528" s="75"/>
      <c r="Q47528" s="75"/>
      <c r="W47528" s="75"/>
      <c r="AD47528" s="77"/>
    </row>
    <row r="47529" spans="16:30" ht="4.5" customHeight="1" x14ac:dyDescent="0.2">
      <c r="P47529" s="75"/>
      <c r="Q47529" s="75"/>
      <c r="W47529" s="75"/>
      <c r="AD47529" s="77"/>
    </row>
    <row r="47530" spans="16:30" ht="4.5" customHeight="1" x14ac:dyDescent="0.2">
      <c r="P47530" s="75"/>
      <c r="Q47530" s="75"/>
      <c r="W47530" s="75"/>
      <c r="AD47530" s="77"/>
    </row>
    <row r="47531" spans="16:30" ht="4.5" customHeight="1" x14ac:dyDescent="0.2">
      <c r="P47531" s="75"/>
      <c r="Q47531" s="75"/>
      <c r="W47531" s="75"/>
      <c r="AD47531" s="77"/>
    </row>
    <row r="47532" spans="16:30" ht="4.5" customHeight="1" x14ac:dyDescent="0.2">
      <c r="P47532" s="75"/>
      <c r="Q47532" s="75"/>
      <c r="W47532" s="75"/>
      <c r="AD47532" s="77"/>
    </row>
    <row r="47533" spans="16:30" ht="4.5" customHeight="1" x14ac:dyDescent="0.2">
      <c r="P47533" s="75"/>
      <c r="Q47533" s="75"/>
      <c r="W47533" s="75"/>
      <c r="AD47533" s="77"/>
    </row>
    <row r="47534" spans="16:30" ht="4.5" customHeight="1" x14ac:dyDescent="0.2">
      <c r="P47534" s="75"/>
      <c r="Q47534" s="75"/>
      <c r="W47534" s="75"/>
      <c r="AD47534" s="77"/>
    </row>
    <row r="47535" spans="16:30" ht="4.5" customHeight="1" x14ac:dyDescent="0.2">
      <c r="P47535" s="75"/>
      <c r="Q47535" s="75"/>
      <c r="W47535" s="75"/>
      <c r="AD47535" s="77"/>
    </row>
    <row r="47536" spans="16:30" ht="4.5" customHeight="1" x14ac:dyDescent="0.2">
      <c r="P47536" s="75"/>
      <c r="Q47536" s="75"/>
      <c r="W47536" s="75"/>
      <c r="AD47536" s="77"/>
    </row>
    <row r="47537" spans="16:30" ht="4.5" customHeight="1" x14ac:dyDescent="0.2">
      <c r="P47537" s="75"/>
      <c r="Q47537" s="75"/>
      <c r="W47537" s="75"/>
      <c r="AD47537" s="77"/>
    </row>
    <row r="47538" spans="16:30" ht="4.5" customHeight="1" x14ac:dyDescent="0.2">
      <c r="P47538" s="75"/>
      <c r="Q47538" s="75"/>
      <c r="W47538" s="75"/>
      <c r="AD47538" s="77"/>
    </row>
    <row r="47539" spans="16:30" ht="4.5" customHeight="1" x14ac:dyDescent="0.2">
      <c r="P47539" s="75"/>
      <c r="Q47539" s="75"/>
      <c r="W47539" s="75"/>
      <c r="AD47539" s="77"/>
    </row>
    <row r="47540" spans="16:30" ht="4.5" customHeight="1" x14ac:dyDescent="0.2">
      <c r="P47540" s="75"/>
      <c r="Q47540" s="75"/>
      <c r="W47540" s="75"/>
      <c r="AD47540" s="77"/>
    </row>
    <row r="47541" spans="16:30" ht="4.5" customHeight="1" x14ac:dyDescent="0.2">
      <c r="P47541" s="75"/>
      <c r="Q47541" s="75"/>
      <c r="W47541" s="75"/>
      <c r="AD47541" s="77"/>
    </row>
    <row r="47542" spans="16:30" ht="4.5" customHeight="1" x14ac:dyDescent="0.2">
      <c r="P47542" s="75"/>
      <c r="Q47542" s="75"/>
      <c r="W47542" s="75"/>
      <c r="AD47542" s="77"/>
    </row>
    <row r="47543" spans="16:30" ht="4.5" customHeight="1" x14ac:dyDescent="0.2">
      <c r="P47543" s="75"/>
      <c r="Q47543" s="75"/>
      <c r="W47543" s="75"/>
      <c r="AD47543" s="77"/>
    </row>
    <row r="47544" spans="16:30" ht="4.5" customHeight="1" x14ac:dyDescent="0.2">
      <c r="P47544" s="75"/>
      <c r="Q47544" s="75"/>
      <c r="W47544" s="75"/>
      <c r="AD47544" s="77"/>
    </row>
    <row r="47545" spans="16:30" ht="4.5" customHeight="1" x14ac:dyDescent="0.2">
      <c r="P47545" s="75"/>
      <c r="Q47545" s="75"/>
      <c r="W47545" s="75"/>
      <c r="AD47545" s="77"/>
    </row>
    <row r="47546" spans="16:30" ht="4.5" customHeight="1" x14ac:dyDescent="0.2">
      <c r="P47546" s="75"/>
      <c r="Q47546" s="75"/>
      <c r="W47546" s="75"/>
      <c r="AD47546" s="77"/>
    </row>
    <row r="47547" spans="16:30" ht="4.5" customHeight="1" x14ac:dyDescent="0.2">
      <c r="P47547" s="75"/>
      <c r="Q47547" s="75"/>
      <c r="W47547" s="75"/>
      <c r="AD47547" s="77"/>
    </row>
    <row r="47548" spans="16:30" ht="4.5" customHeight="1" x14ac:dyDescent="0.2">
      <c r="P47548" s="75"/>
      <c r="Q47548" s="75"/>
      <c r="W47548" s="75"/>
      <c r="AD47548" s="77"/>
    </row>
    <row r="47549" spans="16:30" ht="4.5" customHeight="1" x14ac:dyDescent="0.2">
      <c r="P47549" s="75"/>
      <c r="Q47549" s="75"/>
      <c r="W47549" s="75"/>
      <c r="AD47549" s="77"/>
    </row>
    <row r="47550" spans="16:30" ht="4.5" customHeight="1" x14ac:dyDescent="0.2">
      <c r="P47550" s="75"/>
      <c r="Q47550" s="75"/>
      <c r="W47550" s="75"/>
      <c r="AD47550" s="77"/>
    </row>
    <row r="47551" spans="16:30" ht="4.5" customHeight="1" x14ac:dyDescent="0.2">
      <c r="P47551" s="75"/>
      <c r="Q47551" s="75"/>
      <c r="W47551" s="75"/>
      <c r="AD47551" s="77"/>
    </row>
    <row r="47552" spans="16:30" ht="4.5" customHeight="1" x14ac:dyDescent="0.2">
      <c r="P47552" s="75"/>
      <c r="Q47552" s="75"/>
      <c r="W47552" s="75"/>
      <c r="AD47552" s="77"/>
    </row>
    <row r="47553" spans="16:30" ht="4.5" customHeight="1" x14ac:dyDescent="0.2">
      <c r="P47553" s="75"/>
      <c r="Q47553" s="75"/>
      <c r="W47553" s="75"/>
      <c r="AD47553" s="77"/>
    </row>
    <row r="47554" spans="16:30" ht="4.5" customHeight="1" x14ac:dyDescent="0.2">
      <c r="P47554" s="75"/>
      <c r="Q47554" s="75"/>
      <c r="W47554" s="75"/>
      <c r="AD47554" s="77"/>
    </row>
    <row r="47555" spans="16:30" ht="4.5" customHeight="1" x14ac:dyDescent="0.2">
      <c r="P47555" s="75"/>
      <c r="Q47555" s="75"/>
      <c r="W47555" s="75"/>
      <c r="AD47555" s="77"/>
    </row>
    <row r="47556" spans="16:30" ht="4.5" customHeight="1" x14ac:dyDescent="0.2">
      <c r="P47556" s="75"/>
      <c r="Q47556" s="75"/>
      <c r="W47556" s="75"/>
      <c r="AD47556" s="77"/>
    </row>
    <row r="47557" spans="16:30" ht="4.5" customHeight="1" x14ac:dyDescent="0.2">
      <c r="P47557" s="75"/>
      <c r="Q47557" s="75"/>
      <c r="W47557" s="75"/>
      <c r="AD47557" s="77"/>
    </row>
    <row r="47558" spans="16:30" ht="4.5" customHeight="1" x14ac:dyDescent="0.2">
      <c r="P47558" s="75"/>
      <c r="Q47558" s="75"/>
      <c r="W47558" s="75"/>
      <c r="AD47558" s="77"/>
    </row>
    <row r="47559" spans="16:30" ht="4.5" customHeight="1" x14ac:dyDescent="0.2">
      <c r="P47559" s="75"/>
      <c r="Q47559" s="75"/>
      <c r="W47559" s="75"/>
      <c r="AD47559" s="77"/>
    </row>
    <row r="47560" spans="16:30" ht="4.5" customHeight="1" x14ac:dyDescent="0.2">
      <c r="P47560" s="75"/>
      <c r="Q47560" s="75"/>
      <c r="W47560" s="75"/>
      <c r="AD47560" s="77"/>
    </row>
    <row r="47561" spans="16:30" ht="4.5" customHeight="1" x14ac:dyDescent="0.2">
      <c r="P47561" s="75"/>
      <c r="Q47561" s="75"/>
      <c r="W47561" s="75"/>
      <c r="AD47561" s="77"/>
    </row>
    <row r="47562" spans="16:30" ht="4.5" customHeight="1" x14ac:dyDescent="0.2">
      <c r="P47562" s="75"/>
      <c r="Q47562" s="75"/>
      <c r="W47562" s="75"/>
      <c r="AD47562" s="77"/>
    </row>
    <row r="47563" spans="16:30" ht="4.5" customHeight="1" x14ac:dyDescent="0.2">
      <c r="P47563" s="75"/>
      <c r="Q47563" s="75"/>
      <c r="W47563" s="75"/>
      <c r="AD47563" s="77"/>
    </row>
    <row r="47564" spans="16:30" ht="4.5" customHeight="1" x14ac:dyDescent="0.2">
      <c r="P47564" s="75"/>
      <c r="Q47564" s="75"/>
      <c r="W47564" s="75"/>
      <c r="AD47564" s="77"/>
    </row>
    <row r="47565" spans="16:30" ht="4.5" customHeight="1" x14ac:dyDescent="0.2">
      <c r="P47565" s="75"/>
      <c r="Q47565" s="75"/>
      <c r="W47565" s="75"/>
      <c r="AD47565" s="77"/>
    </row>
    <row r="47566" spans="16:30" ht="4.5" customHeight="1" x14ac:dyDescent="0.2">
      <c r="P47566" s="75"/>
      <c r="Q47566" s="75"/>
      <c r="W47566" s="75"/>
      <c r="AD47566" s="77"/>
    </row>
    <row r="47567" spans="16:30" ht="4.5" customHeight="1" x14ac:dyDescent="0.2">
      <c r="P47567" s="75"/>
      <c r="Q47567" s="75"/>
      <c r="W47567" s="75"/>
      <c r="AD47567" s="77"/>
    </row>
    <row r="47568" spans="16:30" ht="4.5" customHeight="1" x14ac:dyDescent="0.2">
      <c r="P47568" s="75"/>
      <c r="Q47568" s="75"/>
      <c r="W47568" s="75"/>
      <c r="AD47568" s="77"/>
    </row>
    <row r="47569" spans="16:30" ht="4.5" customHeight="1" x14ac:dyDescent="0.2">
      <c r="P47569" s="75"/>
      <c r="Q47569" s="75"/>
      <c r="W47569" s="75"/>
      <c r="AD47569" s="77"/>
    </row>
    <row r="47570" spans="16:30" ht="4.5" customHeight="1" x14ac:dyDescent="0.2">
      <c r="P47570" s="75"/>
      <c r="Q47570" s="75"/>
      <c r="W47570" s="75"/>
      <c r="AD47570" s="77"/>
    </row>
    <row r="47571" spans="16:30" ht="4.5" customHeight="1" x14ac:dyDescent="0.2">
      <c r="P47571" s="75"/>
      <c r="Q47571" s="75"/>
      <c r="W47571" s="75"/>
      <c r="AD47571" s="77"/>
    </row>
    <row r="47572" spans="16:30" ht="4.5" customHeight="1" x14ac:dyDescent="0.2">
      <c r="P47572" s="75"/>
      <c r="Q47572" s="75"/>
      <c r="W47572" s="75"/>
      <c r="AD47572" s="77"/>
    </row>
    <row r="47573" spans="16:30" ht="4.5" customHeight="1" x14ac:dyDescent="0.2">
      <c r="P47573" s="75"/>
      <c r="Q47573" s="75"/>
      <c r="W47573" s="75"/>
      <c r="AD47573" s="77"/>
    </row>
    <row r="47574" spans="16:30" ht="4.5" customHeight="1" x14ac:dyDescent="0.2">
      <c r="P47574" s="75"/>
      <c r="Q47574" s="75"/>
      <c r="W47574" s="75"/>
      <c r="AD47574" s="77"/>
    </row>
    <row r="47575" spans="16:30" ht="4.5" customHeight="1" x14ac:dyDescent="0.2">
      <c r="P47575" s="75"/>
      <c r="Q47575" s="75"/>
      <c r="W47575" s="75"/>
      <c r="AD47575" s="77"/>
    </row>
    <row r="47576" spans="16:30" ht="4.5" customHeight="1" x14ac:dyDescent="0.2">
      <c r="P47576" s="75"/>
      <c r="Q47576" s="75"/>
      <c r="W47576" s="75"/>
      <c r="AD47576" s="77"/>
    </row>
    <row r="47577" spans="16:30" ht="4.5" customHeight="1" x14ac:dyDescent="0.2">
      <c r="P47577" s="75"/>
      <c r="Q47577" s="75"/>
      <c r="W47577" s="75"/>
      <c r="AD47577" s="77"/>
    </row>
    <row r="47578" spans="16:30" ht="4.5" customHeight="1" x14ac:dyDescent="0.2">
      <c r="P47578" s="75"/>
      <c r="Q47578" s="75"/>
      <c r="W47578" s="75"/>
      <c r="AD47578" s="77"/>
    </row>
    <row r="47579" spans="16:30" ht="4.5" customHeight="1" x14ac:dyDescent="0.2">
      <c r="P47579" s="75"/>
      <c r="Q47579" s="75"/>
      <c r="W47579" s="75"/>
      <c r="AD47579" s="77"/>
    </row>
    <row r="47580" spans="16:30" ht="4.5" customHeight="1" x14ac:dyDescent="0.2">
      <c r="P47580" s="75"/>
      <c r="Q47580" s="75"/>
      <c r="W47580" s="75"/>
      <c r="AD47580" s="77"/>
    </row>
    <row r="47581" spans="16:30" ht="4.5" customHeight="1" x14ac:dyDescent="0.2">
      <c r="P47581" s="75"/>
      <c r="Q47581" s="75"/>
      <c r="W47581" s="75"/>
      <c r="AD47581" s="77"/>
    </row>
    <row r="47582" spans="16:30" ht="4.5" customHeight="1" x14ac:dyDescent="0.2">
      <c r="P47582" s="75"/>
      <c r="Q47582" s="75"/>
      <c r="W47582" s="75"/>
      <c r="AD47582" s="77"/>
    </row>
    <row r="47583" spans="16:30" ht="4.5" customHeight="1" x14ac:dyDescent="0.2">
      <c r="P47583" s="75"/>
      <c r="Q47583" s="75"/>
      <c r="W47583" s="75"/>
      <c r="AD47583" s="77"/>
    </row>
    <row r="47584" spans="16:30" ht="4.5" customHeight="1" x14ac:dyDescent="0.2">
      <c r="P47584" s="75"/>
      <c r="Q47584" s="75"/>
      <c r="W47584" s="75"/>
      <c r="AD47584" s="77"/>
    </row>
    <row r="47585" spans="16:30" ht="4.5" customHeight="1" x14ac:dyDescent="0.2">
      <c r="P47585" s="75"/>
      <c r="Q47585" s="75"/>
      <c r="W47585" s="75"/>
      <c r="AD47585" s="77"/>
    </row>
    <row r="47586" spans="16:30" ht="4.5" customHeight="1" x14ac:dyDescent="0.2">
      <c r="P47586" s="75"/>
      <c r="Q47586" s="75"/>
      <c r="W47586" s="75"/>
      <c r="AD47586" s="77"/>
    </row>
    <row r="47587" spans="16:30" ht="4.5" customHeight="1" x14ac:dyDescent="0.2">
      <c r="P47587" s="75"/>
      <c r="Q47587" s="75"/>
      <c r="W47587" s="75"/>
      <c r="AD47587" s="77"/>
    </row>
    <row r="47588" spans="16:30" ht="4.5" customHeight="1" x14ac:dyDescent="0.2">
      <c r="P47588" s="75"/>
      <c r="Q47588" s="75"/>
      <c r="W47588" s="75"/>
      <c r="AD47588" s="77"/>
    </row>
    <row r="47589" spans="16:30" ht="4.5" customHeight="1" x14ac:dyDescent="0.2">
      <c r="P47589" s="75"/>
      <c r="Q47589" s="75"/>
      <c r="W47589" s="75"/>
      <c r="AD47589" s="77"/>
    </row>
    <row r="47590" spans="16:30" ht="4.5" customHeight="1" x14ac:dyDescent="0.2">
      <c r="P47590" s="75"/>
      <c r="Q47590" s="75"/>
      <c r="W47590" s="75"/>
      <c r="AD47590" s="77"/>
    </row>
    <row r="47591" spans="16:30" ht="4.5" customHeight="1" x14ac:dyDescent="0.2">
      <c r="P47591" s="75"/>
      <c r="Q47591" s="75"/>
      <c r="W47591" s="75"/>
      <c r="AD47591" s="77"/>
    </row>
    <row r="47592" spans="16:30" ht="4.5" customHeight="1" x14ac:dyDescent="0.2">
      <c r="P47592" s="75"/>
      <c r="Q47592" s="75"/>
      <c r="W47592" s="75"/>
      <c r="AD47592" s="77"/>
    </row>
    <row r="47593" spans="16:30" ht="4.5" customHeight="1" x14ac:dyDescent="0.2">
      <c r="P47593" s="75"/>
      <c r="Q47593" s="75"/>
      <c r="W47593" s="75"/>
      <c r="AD47593" s="77"/>
    </row>
    <row r="47594" spans="16:30" ht="4.5" customHeight="1" x14ac:dyDescent="0.2">
      <c r="P47594" s="75"/>
      <c r="Q47594" s="75"/>
      <c r="W47594" s="75"/>
      <c r="AD47594" s="77"/>
    </row>
    <row r="47595" spans="16:30" ht="4.5" customHeight="1" x14ac:dyDescent="0.2">
      <c r="P47595" s="75"/>
      <c r="Q47595" s="75"/>
      <c r="W47595" s="75"/>
      <c r="AD47595" s="77"/>
    </row>
    <row r="47596" spans="16:30" ht="4.5" customHeight="1" x14ac:dyDescent="0.2">
      <c r="P47596" s="75"/>
      <c r="Q47596" s="75"/>
      <c r="W47596" s="75"/>
      <c r="AD47596" s="77"/>
    </row>
    <row r="47597" spans="16:30" ht="4.5" customHeight="1" x14ac:dyDescent="0.2">
      <c r="P47597" s="75"/>
      <c r="Q47597" s="75"/>
      <c r="W47597" s="75"/>
      <c r="AD47597" s="77"/>
    </row>
    <row r="47598" spans="16:30" ht="4.5" customHeight="1" x14ac:dyDescent="0.2">
      <c r="P47598" s="75"/>
      <c r="Q47598" s="75"/>
      <c r="W47598" s="75"/>
      <c r="AD47598" s="77"/>
    </row>
    <row r="47599" spans="16:30" ht="4.5" customHeight="1" x14ac:dyDescent="0.2">
      <c r="P47599" s="75"/>
      <c r="Q47599" s="75"/>
      <c r="W47599" s="75"/>
      <c r="AD47599" s="77"/>
    </row>
    <row r="47600" spans="16:30" ht="4.5" customHeight="1" x14ac:dyDescent="0.2">
      <c r="P47600" s="75"/>
      <c r="Q47600" s="75"/>
      <c r="W47600" s="75"/>
      <c r="AD47600" s="77"/>
    </row>
    <row r="47601" spans="16:30" ht="4.5" customHeight="1" x14ac:dyDescent="0.2">
      <c r="P47601" s="75"/>
      <c r="Q47601" s="75"/>
      <c r="W47601" s="75"/>
      <c r="AD47601" s="77"/>
    </row>
    <row r="47602" spans="16:30" ht="4.5" customHeight="1" x14ac:dyDescent="0.2">
      <c r="P47602" s="75"/>
      <c r="Q47602" s="75"/>
      <c r="W47602" s="75"/>
      <c r="AD47602" s="77"/>
    </row>
    <row r="47603" spans="16:30" ht="4.5" customHeight="1" x14ac:dyDescent="0.2">
      <c r="P47603" s="75"/>
      <c r="Q47603" s="75"/>
      <c r="W47603" s="75"/>
      <c r="AD47603" s="77"/>
    </row>
    <row r="47604" spans="16:30" ht="4.5" customHeight="1" x14ac:dyDescent="0.2">
      <c r="P47604" s="75"/>
      <c r="Q47604" s="75"/>
      <c r="W47604" s="75"/>
      <c r="AD47604" s="77"/>
    </row>
    <row r="47605" spans="16:30" ht="4.5" customHeight="1" x14ac:dyDescent="0.2">
      <c r="P47605" s="75"/>
      <c r="Q47605" s="75"/>
      <c r="W47605" s="75"/>
      <c r="AD47605" s="77"/>
    </row>
    <row r="47606" spans="16:30" ht="4.5" customHeight="1" x14ac:dyDescent="0.2">
      <c r="P47606" s="75"/>
      <c r="Q47606" s="75"/>
      <c r="W47606" s="75"/>
      <c r="AD47606" s="77"/>
    </row>
    <row r="47607" spans="16:30" ht="4.5" customHeight="1" x14ac:dyDescent="0.2">
      <c r="P47607" s="75"/>
      <c r="Q47607" s="75"/>
      <c r="W47607" s="75"/>
      <c r="AD47607" s="77"/>
    </row>
    <row r="47608" spans="16:30" ht="4.5" customHeight="1" x14ac:dyDescent="0.2">
      <c r="P47608" s="75"/>
      <c r="Q47608" s="75"/>
      <c r="W47608" s="75"/>
      <c r="AD47608" s="77"/>
    </row>
    <row r="47609" spans="16:30" ht="4.5" customHeight="1" x14ac:dyDescent="0.2">
      <c r="P47609" s="75"/>
      <c r="Q47609" s="75"/>
      <c r="W47609" s="75"/>
      <c r="AD47609" s="77"/>
    </row>
    <row r="47610" spans="16:30" ht="4.5" customHeight="1" x14ac:dyDescent="0.2">
      <c r="P47610" s="75"/>
      <c r="Q47610" s="75"/>
      <c r="W47610" s="75"/>
      <c r="AD47610" s="77"/>
    </row>
    <row r="47611" spans="16:30" ht="4.5" customHeight="1" x14ac:dyDescent="0.2">
      <c r="P47611" s="75"/>
      <c r="Q47611" s="75"/>
      <c r="W47611" s="75"/>
      <c r="AD47611" s="77"/>
    </row>
    <row r="47612" spans="16:30" ht="4.5" customHeight="1" x14ac:dyDescent="0.2">
      <c r="P47612" s="75"/>
      <c r="Q47612" s="75"/>
      <c r="W47612" s="75"/>
      <c r="AD47612" s="77"/>
    </row>
    <row r="47613" spans="16:30" ht="4.5" customHeight="1" x14ac:dyDescent="0.2">
      <c r="P47613" s="75"/>
      <c r="Q47613" s="75"/>
      <c r="W47613" s="75"/>
      <c r="AD47613" s="77"/>
    </row>
    <row r="47614" spans="16:30" ht="4.5" customHeight="1" x14ac:dyDescent="0.2">
      <c r="P47614" s="75"/>
      <c r="Q47614" s="75"/>
      <c r="W47614" s="75"/>
      <c r="AD47614" s="77"/>
    </row>
    <row r="47615" spans="16:30" ht="4.5" customHeight="1" x14ac:dyDescent="0.2">
      <c r="P47615" s="75"/>
      <c r="Q47615" s="75"/>
      <c r="W47615" s="75"/>
      <c r="AD47615" s="77"/>
    </row>
    <row r="47616" spans="16:30" ht="4.5" customHeight="1" x14ac:dyDescent="0.2">
      <c r="P47616" s="75"/>
      <c r="Q47616" s="75"/>
      <c r="W47616" s="75"/>
      <c r="AD47616" s="77"/>
    </row>
    <row r="47617" spans="16:30" ht="4.5" customHeight="1" x14ac:dyDescent="0.2">
      <c r="P47617" s="75"/>
      <c r="Q47617" s="75"/>
      <c r="W47617" s="75"/>
      <c r="AD47617" s="77"/>
    </row>
    <row r="47618" spans="16:30" ht="4.5" customHeight="1" x14ac:dyDescent="0.2">
      <c r="P47618" s="75"/>
      <c r="Q47618" s="75"/>
      <c r="W47618" s="75"/>
      <c r="AD47618" s="77"/>
    </row>
    <row r="47619" spans="16:30" ht="4.5" customHeight="1" x14ac:dyDescent="0.2">
      <c r="P47619" s="75"/>
      <c r="Q47619" s="75"/>
      <c r="W47619" s="75"/>
      <c r="AD47619" s="77"/>
    </row>
    <row r="47620" spans="16:30" ht="4.5" customHeight="1" x14ac:dyDescent="0.2">
      <c r="P47620" s="75"/>
      <c r="Q47620" s="75"/>
      <c r="W47620" s="75"/>
      <c r="AD47620" s="77"/>
    </row>
    <row r="47621" spans="16:30" ht="4.5" customHeight="1" x14ac:dyDescent="0.2">
      <c r="P47621" s="75"/>
      <c r="Q47621" s="75"/>
      <c r="W47621" s="75"/>
      <c r="AD47621" s="77"/>
    </row>
    <row r="47622" spans="16:30" ht="4.5" customHeight="1" x14ac:dyDescent="0.2">
      <c r="P47622" s="75"/>
      <c r="Q47622" s="75"/>
      <c r="W47622" s="75"/>
      <c r="AD47622" s="77"/>
    </row>
    <row r="47623" spans="16:30" ht="4.5" customHeight="1" x14ac:dyDescent="0.2">
      <c r="P47623" s="75"/>
      <c r="Q47623" s="75"/>
      <c r="W47623" s="75"/>
      <c r="AD47623" s="77"/>
    </row>
    <row r="47624" spans="16:30" ht="4.5" customHeight="1" x14ac:dyDescent="0.2">
      <c r="P47624" s="75"/>
      <c r="Q47624" s="75"/>
      <c r="W47624" s="75"/>
      <c r="AD47624" s="77"/>
    </row>
    <row r="47625" spans="16:30" ht="4.5" customHeight="1" x14ac:dyDescent="0.2">
      <c r="P47625" s="75"/>
      <c r="Q47625" s="75"/>
      <c r="W47625" s="75"/>
      <c r="AD47625" s="77"/>
    </row>
    <row r="47626" spans="16:30" ht="4.5" customHeight="1" x14ac:dyDescent="0.2">
      <c r="P47626" s="75"/>
      <c r="Q47626" s="75"/>
      <c r="W47626" s="75"/>
      <c r="AD47626" s="77"/>
    </row>
    <row r="47627" spans="16:30" ht="4.5" customHeight="1" x14ac:dyDescent="0.2">
      <c r="P47627" s="75"/>
      <c r="Q47627" s="75"/>
      <c r="W47627" s="75"/>
      <c r="AD47627" s="77"/>
    </row>
    <row r="47628" spans="16:30" ht="4.5" customHeight="1" x14ac:dyDescent="0.2">
      <c r="P47628" s="75"/>
      <c r="Q47628" s="75"/>
      <c r="W47628" s="75"/>
      <c r="AD47628" s="77"/>
    </row>
    <row r="47629" spans="16:30" ht="4.5" customHeight="1" x14ac:dyDescent="0.2">
      <c r="P47629" s="75"/>
      <c r="Q47629" s="75"/>
      <c r="W47629" s="75"/>
      <c r="AD47629" s="77"/>
    </row>
    <row r="47630" spans="16:30" ht="4.5" customHeight="1" x14ac:dyDescent="0.2">
      <c r="P47630" s="75"/>
      <c r="Q47630" s="75"/>
      <c r="W47630" s="75"/>
      <c r="AD47630" s="77"/>
    </row>
    <row r="47631" spans="16:30" ht="4.5" customHeight="1" x14ac:dyDescent="0.2">
      <c r="P47631" s="75"/>
      <c r="Q47631" s="75"/>
      <c r="W47631" s="75"/>
      <c r="AD47631" s="77"/>
    </row>
    <row r="47632" spans="16:30" ht="4.5" customHeight="1" x14ac:dyDescent="0.2">
      <c r="P47632" s="75"/>
      <c r="Q47632" s="75"/>
      <c r="W47632" s="75"/>
      <c r="AD47632" s="77"/>
    </row>
    <row r="47633" spans="16:30" ht="4.5" customHeight="1" x14ac:dyDescent="0.2">
      <c r="P47633" s="75"/>
      <c r="Q47633" s="75"/>
      <c r="W47633" s="75"/>
      <c r="AD47633" s="77"/>
    </row>
    <row r="47634" spans="16:30" ht="4.5" customHeight="1" x14ac:dyDescent="0.2">
      <c r="P47634" s="75"/>
      <c r="Q47634" s="75"/>
      <c r="W47634" s="75"/>
      <c r="AD47634" s="77"/>
    </row>
    <row r="47635" spans="16:30" ht="4.5" customHeight="1" x14ac:dyDescent="0.2">
      <c r="P47635" s="75"/>
      <c r="Q47635" s="75"/>
      <c r="W47635" s="75"/>
      <c r="AD47635" s="77"/>
    </row>
    <row r="47636" spans="16:30" ht="4.5" customHeight="1" x14ac:dyDescent="0.2">
      <c r="P47636" s="75"/>
      <c r="Q47636" s="75"/>
      <c r="W47636" s="75"/>
      <c r="AD47636" s="77"/>
    </row>
    <row r="47637" spans="16:30" ht="4.5" customHeight="1" x14ac:dyDescent="0.2">
      <c r="P47637" s="75"/>
      <c r="Q47637" s="75"/>
      <c r="W47637" s="75"/>
      <c r="AD47637" s="77"/>
    </row>
    <row r="47638" spans="16:30" ht="4.5" customHeight="1" x14ac:dyDescent="0.2">
      <c r="P47638" s="75"/>
      <c r="Q47638" s="75"/>
      <c r="W47638" s="75"/>
      <c r="AD47638" s="77"/>
    </row>
    <row r="47639" spans="16:30" ht="4.5" customHeight="1" x14ac:dyDescent="0.2">
      <c r="P47639" s="75"/>
      <c r="Q47639" s="75"/>
      <c r="W47639" s="75"/>
      <c r="AD47639" s="77"/>
    </row>
    <row r="47640" spans="16:30" ht="4.5" customHeight="1" x14ac:dyDescent="0.2">
      <c r="P47640" s="75"/>
      <c r="Q47640" s="75"/>
      <c r="W47640" s="75"/>
      <c r="AD47640" s="77"/>
    </row>
    <row r="47641" spans="16:30" ht="4.5" customHeight="1" x14ac:dyDescent="0.2">
      <c r="P47641" s="75"/>
      <c r="Q47641" s="75"/>
      <c r="W47641" s="75"/>
      <c r="AD47641" s="77"/>
    </row>
    <row r="47642" spans="16:30" ht="4.5" customHeight="1" x14ac:dyDescent="0.2">
      <c r="P47642" s="75"/>
      <c r="Q47642" s="75"/>
      <c r="W47642" s="75"/>
      <c r="AD47642" s="77"/>
    </row>
    <row r="47643" spans="16:30" ht="4.5" customHeight="1" x14ac:dyDescent="0.2">
      <c r="P47643" s="75"/>
      <c r="Q47643" s="75"/>
      <c r="W47643" s="75"/>
      <c r="AD47643" s="77"/>
    </row>
    <row r="47644" spans="16:30" ht="4.5" customHeight="1" x14ac:dyDescent="0.2">
      <c r="P47644" s="75"/>
      <c r="Q47644" s="75"/>
      <c r="W47644" s="75"/>
      <c r="AD47644" s="77"/>
    </row>
    <row r="47645" spans="16:30" ht="4.5" customHeight="1" x14ac:dyDescent="0.2">
      <c r="P47645" s="75"/>
      <c r="Q47645" s="75"/>
      <c r="W47645" s="75"/>
      <c r="AD47645" s="77"/>
    </row>
    <row r="47646" spans="16:30" ht="4.5" customHeight="1" x14ac:dyDescent="0.2">
      <c r="P47646" s="75"/>
      <c r="Q47646" s="75"/>
      <c r="W47646" s="75"/>
      <c r="AD47646" s="77"/>
    </row>
    <row r="47647" spans="16:30" ht="4.5" customHeight="1" x14ac:dyDescent="0.2">
      <c r="P47647" s="75"/>
      <c r="Q47647" s="75"/>
      <c r="W47647" s="75"/>
      <c r="AD47647" s="77"/>
    </row>
    <row r="47648" spans="16:30" ht="4.5" customHeight="1" x14ac:dyDescent="0.2">
      <c r="P47648" s="75"/>
      <c r="Q47648" s="75"/>
      <c r="W47648" s="75"/>
      <c r="AD47648" s="77"/>
    </row>
    <row r="47649" spans="16:30" ht="4.5" customHeight="1" x14ac:dyDescent="0.2">
      <c r="P47649" s="75"/>
      <c r="Q47649" s="75"/>
      <c r="W47649" s="75"/>
      <c r="AD47649" s="77"/>
    </row>
    <row r="47650" spans="16:30" ht="4.5" customHeight="1" x14ac:dyDescent="0.2">
      <c r="P47650" s="75"/>
      <c r="Q47650" s="75"/>
      <c r="W47650" s="75"/>
      <c r="AD47650" s="77"/>
    </row>
    <row r="47651" spans="16:30" ht="4.5" customHeight="1" x14ac:dyDescent="0.2">
      <c r="P47651" s="75"/>
      <c r="Q47651" s="75"/>
      <c r="W47651" s="75"/>
      <c r="AD47651" s="77"/>
    </row>
    <row r="47652" spans="16:30" ht="4.5" customHeight="1" x14ac:dyDescent="0.2">
      <c r="P47652" s="75"/>
      <c r="Q47652" s="75"/>
      <c r="W47652" s="75"/>
      <c r="AD47652" s="77"/>
    </row>
    <row r="47653" spans="16:30" ht="4.5" customHeight="1" x14ac:dyDescent="0.2">
      <c r="P47653" s="75"/>
      <c r="Q47653" s="75"/>
      <c r="W47653" s="75"/>
      <c r="AD47653" s="77"/>
    </row>
    <row r="47654" spans="16:30" ht="4.5" customHeight="1" x14ac:dyDescent="0.2">
      <c r="P47654" s="75"/>
      <c r="Q47654" s="75"/>
      <c r="W47654" s="75"/>
      <c r="AD47654" s="77"/>
    </row>
    <row r="47655" spans="16:30" ht="4.5" customHeight="1" x14ac:dyDescent="0.2">
      <c r="P47655" s="75"/>
      <c r="Q47655" s="75"/>
      <c r="W47655" s="75"/>
      <c r="AD47655" s="77"/>
    </row>
    <row r="47656" spans="16:30" ht="4.5" customHeight="1" x14ac:dyDescent="0.2">
      <c r="P47656" s="75"/>
      <c r="Q47656" s="75"/>
      <c r="W47656" s="75"/>
      <c r="AD47656" s="77"/>
    </row>
    <row r="47657" spans="16:30" ht="4.5" customHeight="1" x14ac:dyDescent="0.2">
      <c r="P47657" s="75"/>
      <c r="Q47657" s="75"/>
      <c r="W47657" s="75"/>
      <c r="AD47657" s="77"/>
    </row>
    <row r="47658" spans="16:30" ht="4.5" customHeight="1" x14ac:dyDescent="0.2">
      <c r="P47658" s="75"/>
      <c r="Q47658" s="75"/>
      <c r="W47658" s="75"/>
      <c r="AD47658" s="77"/>
    </row>
    <row r="47659" spans="16:30" ht="4.5" customHeight="1" x14ac:dyDescent="0.2">
      <c r="P47659" s="75"/>
      <c r="Q47659" s="75"/>
      <c r="W47659" s="75"/>
      <c r="AD47659" s="77"/>
    </row>
    <row r="47660" spans="16:30" ht="4.5" customHeight="1" x14ac:dyDescent="0.2">
      <c r="P47660" s="75"/>
      <c r="Q47660" s="75"/>
      <c r="W47660" s="75"/>
      <c r="AD47660" s="77"/>
    </row>
    <row r="47661" spans="16:30" ht="4.5" customHeight="1" x14ac:dyDescent="0.2">
      <c r="P47661" s="75"/>
      <c r="Q47661" s="75"/>
      <c r="W47661" s="75"/>
      <c r="AD47661" s="77"/>
    </row>
    <row r="47662" spans="16:30" ht="4.5" customHeight="1" x14ac:dyDescent="0.2">
      <c r="P47662" s="75"/>
      <c r="Q47662" s="75"/>
      <c r="W47662" s="75"/>
      <c r="AD47662" s="77"/>
    </row>
    <row r="47663" spans="16:30" ht="4.5" customHeight="1" x14ac:dyDescent="0.2">
      <c r="P47663" s="75"/>
      <c r="Q47663" s="75"/>
      <c r="W47663" s="75"/>
      <c r="AD47663" s="77"/>
    </row>
    <row r="47664" spans="16:30" ht="4.5" customHeight="1" x14ac:dyDescent="0.2">
      <c r="P47664" s="75"/>
      <c r="Q47664" s="75"/>
      <c r="W47664" s="75"/>
      <c r="AD47664" s="77"/>
    </row>
    <row r="47665" spans="16:30" ht="4.5" customHeight="1" x14ac:dyDescent="0.2">
      <c r="P47665" s="75"/>
      <c r="Q47665" s="75"/>
      <c r="W47665" s="75"/>
      <c r="AD47665" s="77"/>
    </row>
    <row r="47666" spans="16:30" ht="4.5" customHeight="1" x14ac:dyDescent="0.2">
      <c r="P47666" s="75"/>
      <c r="Q47666" s="75"/>
      <c r="W47666" s="75"/>
      <c r="AD47666" s="77"/>
    </row>
    <row r="47667" spans="16:30" ht="4.5" customHeight="1" x14ac:dyDescent="0.2">
      <c r="P47667" s="75"/>
      <c r="Q47667" s="75"/>
      <c r="W47667" s="75"/>
      <c r="AD47667" s="77"/>
    </row>
    <row r="47668" spans="16:30" ht="4.5" customHeight="1" x14ac:dyDescent="0.2">
      <c r="P47668" s="75"/>
      <c r="Q47668" s="75"/>
      <c r="W47668" s="75"/>
      <c r="AD47668" s="77"/>
    </row>
    <row r="47669" spans="16:30" ht="4.5" customHeight="1" x14ac:dyDescent="0.2">
      <c r="P47669" s="75"/>
      <c r="Q47669" s="75"/>
      <c r="W47669" s="75"/>
      <c r="AD47669" s="77"/>
    </row>
    <row r="47670" spans="16:30" ht="4.5" customHeight="1" x14ac:dyDescent="0.2">
      <c r="P47670" s="75"/>
      <c r="Q47670" s="75"/>
      <c r="W47670" s="75"/>
      <c r="AD47670" s="77"/>
    </row>
    <row r="47671" spans="16:30" ht="4.5" customHeight="1" x14ac:dyDescent="0.2">
      <c r="P47671" s="75"/>
      <c r="Q47671" s="75"/>
      <c r="W47671" s="75"/>
      <c r="AD47671" s="77"/>
    </row>
    <row r="47672" spans="16:30" ht="4.5" customHeight="1" x14ac:dyDescent="0.2">
      <c r="P47672" s="75"/>
      <c r="Q47672" s="75"/>
      <c r="W47672" s="75"/>
      <c r="AD47672" s="77"/>
    </row>
    <row r="47673" spans="16:30" ht="4.5" customHeight="1" x14ac:dyDescent="0.2">
      <c r="P47673" s="75"/>
      <c r="Q47673" s="75"/>
      <c r="W47673" s="75"/>
      <c r="AD47673" s="77"/>
    </row>
    <row r="47674" spans="16:30" ht="4.5" customHeight="1" x14ac:dyDescent="0.2">
      <c r="P47674" s="75"/>
      <c r="Q47674" s="75"/>
      <c r="W47674" s="75"/>
      <c r="AD47674" s="77"/>
    </row>
    <row r="47675" spans="16:30" ht="4.5" customHeight="1" x14ac:dyDescent="0.2">
      <c r="P47675" s="75"/>
      <c r="Q47675" s="75"/>
      <c r="W47675" s="75"/>
      <c r="AD47675" s="77"/>
    </row>
    <row r="47676" spans="16:30" ht="4.5" customHeight="1" x14ac:dyDescent="0.2">
      <c r="P47676" s="75"/>
      <c r="Q47676" s="75"/>
      <c r="W47676" s="75"/>
      <c r="AD47676" s="77"/>
    </row>
    <row r="47677" spans="16:30" ht="4.5" customHeight="1" x14ac:dyDescent="0.2">
      <c r="P47677" s="75"/>
      <c r="Q47677" s="75"/>
      <c r="W47677" s="75"/>
      <c r="AD47677" s="77"/>
    </row>
    <row r="47678" spans="16:30" ht="4.5" customHeight="1" x14ac:dyDescent="0.2">
      <c r="P47678" s="75"/>
      <c r="Q47678" s="75"/>
      <c r="W47678" s="75"/>
      <c r="AD47678" s="77"/>
    </row>
    <row r="47679" spans="16:30" ht="4.5" customHeight="1" x14ac:dyDescent="0.2">
      <c r="P47679" s="75"/>
      <c r="Q47679" s="75"/>
      <c r="W47679" s="75"/>
      <c r="AD47679" s="77"/>
    </row>
    <row r="47680" spans="16:30" ht="4.5" customHeight="1" x14ac:dyDescent="0.2">
      <c r="P47680" s="75"/>
      <c r="Q47680" s="75"/>
      <c r="W47680" s="75"/>
      <c r="AD47680" s="77"/>
    </row>
    <row r="47681" spans="16:30" ht="4.5" customHeight="1" x14ac:dyDescent="0.2">
      <c r="P47681" s="75"/>
      <c r="Q47681" s="75"/>
      <c r="W47681" s="75"/>
      <c r="AD47681" s="77"/>
    </row>
    <row r="47682" spans="16:30" ht="4.5" customHeight="1" x14ac:dyDescent="0.2">
      <c r="P47682" s="75"/>
      <c r="Q47682" s="75"/>
      <c r="W47682" s="75"/>
      <c r="AD47682" s="77"/>
    </row>
    <row r="47683" spans="16:30" ht="4.5" customHeight="1" x14ac:dyDescent="0.2">
      <c r="P47683" s="75"/>
      <c r="Q47683" s="75"/>
      <c r="W47683" s="75"/>
      <c r="AD47683" s="77"/>
    </row>
    <row r="47684" spans="16:30" ht="4.5" customHeight="1" x14ac:dyDescent="0.2">
      <c r="P47684" s="75"/>
      <c r="Q47684" s="75"/>
      <c r="W47684" s="75"/>
      <c r="AD47684" s="77"/>
    </row>
    <row r="47685" spans="16:30" ht="4.5" customHeight="1" x14ac:dyDescent="0.2">
      <c r="P47685" s="75"/>
      <c r="Q47685" s="75"/>
      <c r="W47685" s="75"/>
      <c r="AD47685" s="77"/>
    </row>
    <row r="47686" spans="16:30" ht="4.5" customHeight="1" x14ac:dyDescent="0.2">
      <c r="P47686" s="75"/>
      <c r="Q47686" s="75"/>
      <c r="W47686" s="75"/>
      <c r="AD47686" s="77"/>
    </row>
    <row r="47687" spans="16:30" ht="4.5" customHeight="1" x14ac:dyDescent="0.2">
      <c r="P47687" s="75"/>
      <c r="Q47687" s="75"/>
      <c r="W47687" s="75"/>
      <c r="AD47687" s="77"/>
    </row>
    <row r="47688" spans="16:30" ht="4.5" customHeight="1" x14ac:dyDescent="0.2">
      <c r="P47688" s="75"/>
      <c r="Q47688" s="75"/>
      <c r="W47688" s="75"/>
      <c r="AD47688" s="77"/>
    </row>
    <row r="47689" spans="16:30" ht="4.5" customHeight="1" x14ac:dyDescent="0.2">
      <c r="P47689" s="75"/>
      <c r="Q47689" s="75"/>
      <c r="W47689" s="75"/>
      <c r="AD47689" s="77"/>
    </row>
    <row r="47690" spans="16:30" ht="4.5" customHeight="1" x14ac:dyDescent="0.2">
      <c r="P47690" s="75"/>
      <c r="Q47690" s="75"/>
      <c r="W47690" s="75"/>
      <c r="AD47690" s="77"/>
    </row>
    <row r="47691" spans="16:30" ht="4.5" customHeight="1" x14ac:dyDescent="0.2">
      <c r="P47691" s="75"/>
      <c r="Q47691" s="75"/>
      <c r="W47691" s="75"/>
      <c r="AD47691" s="77"/>
    </row>
    <row r="47692" spans="16:30" ht="4.5" customHeight="1" x14ac:dyDescent="0.2">
      <c r="P47692" s="75"/>
      <c r="Q47692" s="75"/>
      <c r="W47692" s="75"/>
      <c r="AD47692" s="77"/>
    </row>
    <row r="47693" spans="16:30" ht="4.5" customHeight="1" x14ac:dyDescent="0.2">
      <c r="P47693" s="75"/>
      <c r="Q47693" s="75"/>
      <c r="W47693" s="75"/>
      <c r="AD47693" s="77"/>
    </row>
    <row r="47694" spans="16:30" ht="4.5" customHeight="1" x14ac:dyDescent="0.2">
      <c r="P47694" s="75"/>
      <c r="Q47694" s="75"/>
      <c r="W47694" s="75"/>
      <c r="AD47694" s="77"/>
    </row>
    <row r="47695" spans="16:30" ht="4.5" customHeight="1" x14ac:dyDescent="0.2">
      <c r="P47695" s="75"/>
      <c r="Q47695" s="75"/>
      <c r="W47695" s="75"/>
      <c r="AD47695" s="77"/>
    </row>
    <row r="47696" spans="16:30" ht="4.5" customHeight="1" x14ac:dyDescent="0.2">
      <c r="P47696" s="75"/>
      <c r="Q47696" s="75"/>
      <c r="W47696" s="75"/>
      <c r="AD47696" s="77"/>
    </row>
    <row r="47697" spans="16:30" ht="4.5" customHeight="1" x14ac:dyDescent="0.2">
      <c r="P47697" s="75"/>
      <c r="Q47697" s="75"/>
      <c r="W47697" s="75"/>
      <c r="AD47697" s="77"/>
    </row>
    <row r="47698" spans="16:30" ht="4.5" customHeight="1" x14ac:dyDescent="0.2">
      <c r="P47698" s="75"/>
      <c r="Q47698" s="75"/>
      <c r="W47698" s="75"/>
      <c r="AD47698" s="77"/>
    </row>
    <row r="47699" spans="16:30" ht="4.5" customHeight="1" x14ac:dyDescent="0.2">
      <c r="P47699" s="75"/>
      <c r="Q47699" s="75"/>
      <c r="W47699" s="75"/>
      <c r="AD47699" s="77"/>
    </row>
    <row r="47700" spans="16:30" ht="4.5" customHeight="1" x14ac:dyDescent="0.2">
      <c r="P47700" s="75"/>
      <c r="Q47700" s="75"/>
      <c r="W47700" s="75"/>
      <c r="AD47700" s="77"/>
    </row>
    <row r="47701" spans="16:30" ht="4.5" customHeight="1" x14ac:dyDescent="0.2">
      <c r="P47701" s="75"/>
      <c r="Q47701" s="75"/>
      <c r="W47701" s="75"/>
      <c r="AD47701" s="77"/>
    </row>
    <row r="47702" spans="16:30" ht="4.5" customHeight="1" x14ac:dyDescent="0.2">
      <c r="P47702" s="75"/>
      <c r="Q47702" s="75"/>
      <c r="W47702" s="75"/>
      <c r="AD47702" s="77"/>
    </row>
    <row r="47703" spans="16:30" ht="4.5" customHeight="1" x14ac:dyDescent="0.2">
      <c r="P47703" s="75"/>
      <c r="Q47703" s="75"/>
      <c r="W47703" s="75"/>
      <c r="AD47703" s="77"/>
    </row>
    <row r="47704" spans="16:30" ht="4.5" customHeight="1" x14ac:dyDescent="0.2">
      <c r="P47704" s="75"/>
      <c r="Q47704" s="75"/>
      <c r="W47704" s="75"/>
      <c r="AD47704" s="77"/>
    </row>
    <row r="47705" spans="16:30" ht="4.5" customHeight="1" x14ac:dyDescent="0.2">
      <c r="P47705" s="75"/>
      <c r="Q47705" s="75"/>
      <c r="W47705" s="75"/>
      <c r="AD47705" s="77"/>
    </row>
    <row r="47706" spans="16:30" ht="4.5" customHeight="1" x14ac:dyDescent="0.2">
      <c r="P47706" s="75"/>
      <c r="Q47706" s="75"/>
      <c r="W47706" s="75"/>
      <c r="AD47706" s="77"/>
    </row>
    <row r="47707" spans="16:30" ht="4.5" customHeight="1" x14ac:dyDescent="0.2">
      <c r="P47707" s="75"/>
      <c r="Q47707" s="75"/>
      <c r="W47707" s="75"/>
      <c r="AD47707" s="77"/>
    </row>
    <row r="47708" spans="16:30" ht="4.5" customHeight="1" x14ac:dyDescent="0.2">
      <c r="P47708" s="75"/>
      <c r="Q47708" s="75"/>
      <c r="W47708" s="75"/>
      <c r="AD47708" s="77"/>
    </row>
    <row r="47709" spans="16:30" ht="4.5" customHeight="1" x14ac:dyDescent="0.2">
      <c r="P47709" s="75"/>
      <c r="Q47709" s="75"/>
      <c r="W47709" s="75"/>
      <c r="AD47709" s="77"/>
    </row>
    <row r="47710" spans="16:30" ht="4.5" customHeight="1" x14ac:dyDescent="0.2">
      <c r="P47710" s="75"/>
      <c r="Q47710" s="75"/>
      <c r="W47710" s="75"/>
      <c r="AD47710" s="77"/>
    </row>
    <row r="47711" spans="16:30" ht="4.5" customHeight="1" x14ac:dyDescent="0.2">
      <c r="P47711" s="75"/>
      <c r="Q47711" s="75"/>
      <c r="W47711" s="75"/>
      <c r="AD47711" s="77"/>
    </row>
    <row r="47712" spans="16:30" ht="4.5" customHeight="1" x14ac:dyDescent="0.2">
      <c r="P47712" s="75"/>
      <c r="Q47712" s="75"/>
      <c r="W47712" s="75"/>
      <c r="AD47712" s="77"/>
    </row>
    <row r="47713" spans="16:30" ht="4.5" customHeight="1" x14ac:dyDescent="0.2">
      <c r="P47713" s="75"/>
      <c r="Q47713" s="75"/>
      <c r="W47713" s="75"/>
      <c r="AD47713" s="77"/>
    </row>
    <row r="47714" spans="16:30" ht="4.5" customHeight="1" x14ac:dyDescent="0.2">
      <c r="P47714" s="75"/>
      <c r="Q47714" s="75"/>
      <c r="W47714" s="75"/>
      <c r="AD47714" s="77"/>
    </row>
    <row r="47715" spans="16:30" ht="4.5" customHeight="1" x14ac:dyDescent="0.2">
      <c r="P47715" s="75"/>
      <c r="Q47715" s="75"/>
      <c r="W47715" s="75"/>
      <c r="AD47715" s="77"/>
    </row>
    <row r="47716" spans="16:30" ht="4.5" customHeight="1" x14ac:dyDescent="0.2">
      <c r="P47716" s="75"/>
      <c r="Q47716" s="75"/>
      <c r="W47716" s="75"/>
      <c r="AD47716" s="77"/>
    </row>
    <row r="47717" spans="16:30" ht="4.5" customHeight="1" x14ac:dyDescent="0.2">
      <c r="P47717" s="75"/>
      <c r="Q47717" s="75"/>
      <c r="W47717" s="75"/>
      <c r="AD47717" s="77"/>
    </row>
    <row r="47718" spans="16:30" ht="4.5" customHeight="1" x14ac:dyDescent="0.2">
      <c r="P47718" s="75"/>
      <c r="Q47718" s="75"/>
      <c r="W47718" s="75"/>
      <c r="AD47718" s="77"/>
    </row>
    <row r="47719" spans="16:30" ht="4.5" customHeight="1" x14ac:dyDescent="0.2">
      <c r="P47719" s="75"/>
      <c r="Q47719" s="75"/>
      <c r="W47719" s="75"/>
      <c r="AD47719" s="77"/>
    </row>
    <row r="47720" spans="16:30" ht="4.5" customHeight="1" x14ac:dyDescent="0.2">
      <c r="P47720" s="75"/>
      <c r="Q47720" s="75"/>
      <c r="W47720" s="75"/>
      <c r="AD47720" s="77"/>
    </row>
    <row r="47721" spans="16:30" ht="4.5" customHeight="1" x14ac:dyDescent="0.2">
      <c r="P47721" s="75"/>
      <c r="Q47721" s="75"/>
      <c r="W47721" s="75"/>
      <c r="AD47721" s="77"/>
    </row>
    <row r="47722" spans="16:30" ht="4.5" customHeight="1" x14ac:dyDescent="0.2">
      <c r="P47722" s="75"/>
      <c r="Q47722" s="75"/>
      <c r="W47722" s="75"/>
      <c r="AD47722" s="77"/>
    </row>
    <row r="47723" spans="16:30" ht="4.5" customHeight="1" x14ac:dyDescent="0.2">
      <c r="P47723" s="75"/>
      <c r="Q47723" s="75"/>
      <c r="W47723" s="75"/>
      <c r="AD47723" s="77"/>
    </row>
    <row r="47724" spans="16:30" ht="4.5" customHeight="1" x14ac:dyDescent="0.2">
      <c r="P47724" s="75"/>
      <c r="Q47724" s="75"/>
      <c r="W47724" s="75"/>
      <c r="AD47724" s="77"/>
    </row>
    <row r="47725" spans="16:30" ht="4.5" customHeight="1" x14ac:dyDescent="0.2">
      <c r="P47725" s="75"/>
      <c r="Q47725" s="75"/>
      <c r="W47725" s="75"/>
      <c r="AD47725" s="77"/>
    </row>
    <row r="47726" spans="16:30" ht="4.5" customHeight="1" x14ac:dyDescent="0.2">
      <c r="P47726" s="75"/>
      <c r="Q47726" s="75"/>
      <c r="W47726" s="75"/>
      <c r="AD47726" s="77"/>
    </row>
    <row r="47727" spans="16:30" ht="4.5" customHeight="1" x14ac:dyDescent="0.2">
      <c r="P47727" s="75"/>
      <c r="Q47727" s="75"/>
      <c r="W47727" s="75"/>
      <c r="AD47727" s="77"/>
    </row>
    <row r="47728" spans="16:30" ht="4.5" customHeight="1" x14ac:dyDescent="0.2">
      <c r="P47728" s="75"/>
      <c r="Q47728" s="75"/>
      <c r="W47728" s="75"/>
      <c r="AD47728" s="77"/>
    </row>
    <row r="47729" spans="16:30" ht="4.5" customHeight="1" x14ac:dyDescent="0.2">
      <c r="P47729" s="75"/>
      <c r="Q47729" s="75"/>
      <c r="W47729" s="75"/>
      <c r="AD47729" s="77"/>
    </row>
    <row r="47730" spans="16:30" ht="4.5" customHeight="1" x14ac:dyDescent="0.2">
      <c r="P47730" s="75"/>
      <c r="Q47730" s="75"/>
      <c r="W47730" s="75"/>
      <c r="AD47730" s="77"/>
    </row>
    <row r="47731" spans="16:30" ht="4.5" customHeight="1" x14ac:dyDescent="0.2">
      <c r="P47731" s="75"/>
      <c r="Q47731" s="75"/>
      <c r="W47731" s="75"/>
      <c r="AD47731" s="77"/>
    </row>
    <row r="47732" spans="16:30" ht="4.5" customHeight="1" x14ac:dyDescent="0.2">
      <c r="P47732" s="75"/>
      <c r="Q47732" s="75"/>
      <c r="W47732" s="75"/>
      <c r="AD47732" s="77"/>
    </row>
    <row r="47733" spans="16:30" ht="4.5" customHeight="1" x14ac:dyDescent="0.2">
      <c r="P47733" s="75"/>
      <c r="Q47733" s="75"/>
      <c r="W47733" s="75"/>
      <c r="AD47733" s="77"/>
    </row>
    <row r="47734" spans="16:30" ht="4.5" customHeight="1" x14ac:dyDescent="0.2">
      <c r="P47734" s="75"/>
      <c r="Q47734" s="75"/>
      <c r="W47734" s="75"/>
      <c r="AD47734" s="77"/>
    </row>
    <row r="47735" spans="16:30" ht="4.5" customHeight="1" x14ac:dyDescent="0.2">
      <c r="P47735" s="75"/>
      <c r="Q47735" s="75"/>
      <c r="W47735" s="75"/>
      <c r="AD47735" s="77"/>
    </row>
    <row r="47736" spans="16:30" ht="4.5" customHeight="1" x14ac:dyDescent="0.2">
      <c r="P47736" s="75"/>
      <c r="Q47736" s="75"/>
      <c r="W47736" s="75"/>
      <c r="AD47736" s="77"/>
    </row>
    <row r="47737" spans="16:30" ht="4.5" customHeight="1" x14ac:dyDescent="0.2">
      <c r="P47737" s="75"/>
      <c r="Q47737" s="75"/>
      <c r="W47737" s="75"/>
      <c r="AD47737" s="77"/>
    </row>
    <row r="47738" spans="16:30" ht="4.5" customHeight="1" x14ac:dyDescent="0.2">
      <c r="P47738" s="75"/>
      <c r="Q47738" s="75"/>
      <c r="W47738" s="75"/>
      <c r="AD47738" s="77"/>
    </row>
    <row r="47739" spans="16:30" ht="4.5" customHeight="1" x14ac:dyDescent="0.2">
      <c r="P47739" s="75"/>
      <c r="Q47739" s="75"/>
      <c r="W47739" s="75"/>
      <c r="AD47739" s="77"/>
    </row>
    <row r="47740" spans="16:30" ht="4.5" customHeight="1" x14ac:dyDescent="0.2">
      <c r="P47740" s="75"/>
      <c r="Q47740" s="75"/>
      <c r="W47740" s="75"/>
      <c r="AD47740" s="77"/>
    </row>
    <row r="47741" spans="16:30" ht="4.5" customHeight="1" x14ac:dyDescent="0.2">
      <c r="P47741" s="75"/>
      <c r="Q47741" s="75"/>
      <c r="W47741" s="75"/>
      <c r="AD47741" s="77"/>
    </row>
    <row r="47742" spans="16:30" ht="4.5" customHeight="1" x14ac:dyDescent="0.2">
      <c r="P47742" s="75"/>
      <c r="Q47742" s="75"/>
      <c r="W47742" s="75"/>
      <c r="AD47742" s="77"/>
    </row>
    <row r="47743" spans="16:30" ht="4.5" customHeight="1" x14ac:dyDescent="0.2">
      <c r="P47743" s="75"/>
      <c r="Q47743" s="75"/>
      <c r="W47743" s="75"/>
      <c r="AD47743" s="77"/>
    </row>
    <row r="47744" spans="16:30" ht="4.5" customHeight="1" x14ac:dyDescent="0.2">
      <c r="P47744" s="75"/>
      <c r="Q47744" s="75"/>
      <c r="W47744" s="75"/>
      <c r="AD47744" s="77"/>
    </row>
    <row r="47745" spans="16:30" ht="4.5" customHeight="1" x14ac:dyDescent="0.2">
      <c r="P47745" s="75"/>
      <c r="Q47745" s="75"/>
      <c r="W47745" s="75"/>
      <c r="AD47745" s="77"/>
    </row>
    <row r="47746" spans="16:30" ht="4.5" customHeight="1" x14ac:dyDescent="0.2">
      <c r="P47746" s="75"/>
      <c r="Q47746" s="75"/>
      <c r="W47746" s="75"/>
      <c r="AD47746" s="77"/>
    </row>
    <row r="47747" spans="16:30" ht="4.5" customHeight="1" x14ac:dyDescent="0.2">
      <c r="P47747" s="75"/>
      <c r="Q47747" s="75"/>
      <c r="W47747" s="75"/>
      <c r="AD47747" s="77"/>
    </row>
    <row r="47748" spans="16:30" ht="4.5" customHeight="1" x14ac:dyDescent="0.2">
      <c r="P47748" s="75"/>
      <c r="Q47748" s="75"/>
      <c r="W47748" s="75"/>
      <c r="AD47748" s="77"/>
    </row>
    <row r="47749" spans="16:30" ht="4.5" customHeight="1" x14ac:dyDescent="0.2">
      <c r="P47749" s="75"/>
      <c r="Q47749" s="75"/>
      <c r="W47749" s="75"/>
      <c r="AD47749" s="77"/>
    </row>
    <row r="47750" spans="16:30" ht="4.5" customHeight="1" x14ac:dyDescent="0.2">
      <c r="P47750" s="75"/>
      <c r="Q47750" s="75"/>
      <c r="W47750" s="75"/>
      <c r="AD47750" s="77"/>
    </row>
    <row r="47751" spans="16:30" ht="4.5" customHeight="1" x14ac:dyDescent="0.2">
      <c r="P47751" s="75"/>
      <c r="Q47751" s="75"/>
      <c r="W47751" s="75"/>
      <c r="AD47751" s="77"/>
    </row>
    <row r="47752" spans="16:30" ht="4.5" customHeight="1" x14ac:dyDescent="0.2">
      <c r="P47752" s="75"/>
      <c r="Q47752" s="75"/>
      <c r="W47752" s="75"/>
      <c r="AD47752" s="77"/>
    </row>
    <row r="47753" spans="16:30" ht="4.5" customHeight="1" x14ac:dyDescent="0.2">
      <c r="P47753" s="75"/>
      <c r="Q47753" s="75"/>
      <c r="W47753" s="75"/>
      <c r="AD47753" s="77"/>
    </row>
    <row r="47754" spans="16:30" ht="4.5" customHeight="1" x14ac:dyDescent="0.2">
      <c r="P47754" s="75"/>
      <c r="Q47754" s="75"/>
      <c r="W47754" s="75"/>
      <c r="AD47754" s="77"/>
    </row>
    <row r="47755" spans="16:30" ht="4.5" customHeight="1" x14ac:dyDescent="0.2">
      <c r="P47755" s="75"/>
      <c r="Q47755" s="75"/>
      <c r="W47755" s="75"/>
      <c r="AD47755" s="77"/>
    </row>
    <row r="47756" spans="16:30" ht="4.5" customHeight="1" x14ac:dyDescent="0.2">
      <c r="P47756" s="75"/>
      <c r="Q47756" s="75"/>
      <c r="W47756" s="75"/>
      <c r="AD47756" s="77"/>
    </row>
    <row r="47757" spans="16:30" ht="4.5" customHeight="1" x14ac:dyDescent="0.2">
      <c r="P47757" s="75"/>
      <c r="Q47757" s="75"/>
      <c r="W47757" s="75"/>
      <c r="AD47757" s="77"/>
    </row>
    <row r="47758" spans="16:30" ht="4.5" customHeight="1" x14ac:dyDescent="0.2">
      <c r="P47758" s="75"/>
      <c r="Q47758" s="75"/>
      <c r="W47758" s="75"/>
      <c r="AD47758" s="77"/>
    </row>
    <row r="47759" spans="16:30" ht="4.5" customHeight="1" x14ac:dyDescent="0.2">
      <c r="P47759" s="75"/>
      <c r="Q47759" s="75"/>
      <c r="W47759" s="75"/>
      <c r="AD47759" s="77"/>
    </row>
    <row r="47760" spans="16:30" ht="4.5" customHeight="1" x14ac:dyDescent="0.2">
      <c r="P47760" s="75"/>
      <c r="Q47760" s="75"/>
      <c r="W47760" s="75"/>
      <c r="AD47760" s="77"/>
    </row>
    <row r="47761" spans="16:30" ht="4.5" customHeight="1" x14ac:dyDescent="0.2">
      <c r="P47761" s="75"/>
      <c r="Q47761" s="75"/>
      <c r="W47761" s="75"/>
      <c r="AD47761" s="77"/>
    </row>
    <row r="47762" spans="16:30" ht="4.5" customHeight="1" x14ac:dyDescent="0.2">
      <c r="P47762" s="75"/>
      <c r="Q47762" s="75"/>
      <c r="W47762" s="75"/>
      <c r="AD47762" s="77"/>
    </row>
    <row r="47763" spans="16:30" ht="4.5" customHeight="1" x14ac:dyDescent="0.2">
      <c r="P47763" s="75"/>
      <c r="Q47763" s="75"/>
      <c r="W47763" s="75"/>
      <c r="AD47763" s="77"/>
    </row>
    <row r="47764" spans="16:30" ht="4.5" customHeight="1" x14ac:dyDescent="0.2">
      <c r="P47764" s="75"/>
      <c r="Q47764" s="75"/>
      <c r="W47764" s="75"/>
      <c r="AD47764" s="77"/>
    </row>
    <row r="47765" spans="16:30" ht="4.5" customHeight="1" x14ac:dyDescent="0.2">
      <c r="P47765" s="75"/>
      <c r="Q47765" s="75"/>
      <c r="W47765" s="75"/>
      <c r="AD47765" s="77"/>
    </row>
    <row r="47766" spans="16:30" ht="4.5" customHeight="1" x14ac:dyDescent="0.2">
      <c r="P47766" s="75"/>
      <c r="Q47766" s="75"/>
      <c r="W47766" s="75"/>
      <c r="AD47766" s="77"/>
    </row>
    <row r="47767" spans="16:30" ht="4.5" customHeight="1" x14ac:dyDescent="0.2">
      <c r="P47767" s="75"/>
      <c r="Q47767" s="75"/>
      <c r="W47767" s="75"/>
      <c r="AD47767" s="77"/>
    </row>
    <row r="47768" spans="16:30" ht="4.5" customHeight="1" x14ac:dyDescent="0.2">
      <c r="P47768" s="75"/>
      <c r="Q47768" s="75"/>
      <c r="W47768" s="75"/>
      <c r="AD47768" s="77"/>
    </row>
    <row r="47769" spans="16:30" ht="4.5" customHeight="1" x14ac:dyDescent="0.2">
      <c r="P47769" s="75"/>
      <c r="Q47769" s="75"/>
      <c r="W47769" s="75"/>
      <c r="AD47769" s="77"/>
    </row>
    <row r="47770" spans="16:30" ht="4.5" customHeight="1" x14ac:dyDescent="0.2">
      <c r="P47770" s="75"/>
      <c r="Q47770" s="75"/>
      <c r="W47770" s="75"/>
      <c r="AD47770" s="77"/>
    </row>
    <row r="47771" spans="16:30" ht="4.5" customHeight="1" x14ac:dyDescent="0.2">
      <c r="P47771" s="75"/>
      <c r="Q47771" s="75"/>
      <c r="W47771" s="75"/>
      <c r="AD47771" s="77"/>
    </row>
    <row r="47772" spans="16:30" ht="4.5" customHeight="1" x14ac:dyDescent="0.2">
      <c r="P47772" s="75"/>
      <c r="Q47772" s="75"/>
      <c r="W47772" s="75"/>
      <c r="AD47772" s="77"/>
    </row>
    <row r="47773" spans="16:30" ht="4.5" customHeight="1" x14ac:dyDescent="0.2">
      <c r="P47773" s="75"/>
      <c r="Q47773" s="75"/>
      <c r="W47773" s="75"/>
      <c r="AD47773" s="77"/>
    </row>
    <row r="47774" spans="16:30" ht="4.5" customHeight="1" x14ac:dyDescent="0.2">
      <c r="P47774" s="75"/>
      <c r="Q47774" s="75"/>
      <c r="W47774" s="75"/>
      <c r="AD47774" s="77"/>
    </row>
    <row r="47775" spans="16:30" ht="4.5" customHeight="1" x14ac:dyDescent="0.2">
      <c r="P47775" s="75"/>
      <c r="Q47775" s="75"/>
      <c r="W47775" s="75"/>
      <c r="AD47775" s="77"/>
    </row>
    <row r="47776" spans="16:30" ht="4.5" customHeight="1" x14ac:dyDescent="0.2">
      <c r="P47776" s="75"/>
      <c r="Q47776" s="75"/>
      <c r="W47776" s="75"/>
      <c r="AD47776" s="77"/>
    </row>
    <row r="47777" spans="16:30" ht="4.5" customHeight="1" x14ac:dyDescent="0.2">
      <c r="P47777" s="75"/>
      <c r="Q47777" s="75"/>
      <c r="W47777" s="75"/>
      <c r="AD47777" s="77"/>
    </row>
    <row r="47778" spans="16:30" ht="4.5" customHeight="1" x14ac:dyDescent="0.2">
      <c r="P47778" s="75"/>
      <c r="Q47778" s="75"/>
      <c r="W47778" s="75"/>
      <c r="AD47778" s="77"/>
    </row>
    <row r="47779" spans="16:30" ht="4.5" customHeight="1" x14ac:dyDescent="0.2">
      <c r="P47779" s="75"/>
      <c r="Q47779" s="75"/>
      <c r="W47779" s="75"/>
      <c r="AD47779" s="77"/>
    </row>
    <row r="47780" spans="16:30" ht="4.5" customHeight="1" x14ac:dyDescent="0.2">
      <c r="P47780" s="75"/>
      <c r="Q47780" s="75"/>
      <c r="W47780" s="75"/>
      <c r="AD47780" s="77"/>
    </row>
    <row r="47781" spans="16:30" ht="4.5" customHeight="1" x14ac:dyDescent="0.2">
      <c r="P47781" s="75"/>
      <c r="Q47781" s="75"/>
      <c r="W47781" s="75"/>
      <c r="AD47781" s="77"/>
    </row>
    <row r="47782" spans="16:30" ht="4.5" customHeight="1" x14ac:dyDescent="0.2">
      <c r="P47782" s="75"/>
      <c r="Q47782" s="75"/>
      <c r="W47782" s="75"/>
      <c r="AD47782" s="77"/>
    </row>
    <row r="47783" spans="16:30" ht="4.5" customHeight="1" x14ac:dyDescent="0.2">
      <c r="P47783" s="75"/>
      <c r="Q47783" s="75"/>
      <c r="W47783" s="75"/>
      <c r="AD47783" s="77"/>
    </row>
    <row r="47784" spans="16:30" ht="4.5" customHeight="1" x14ac:dyDescent="0.2">
      <c r="P47784" s="75"/>
      <c r="Q47784" s="75"/>
      <c r="W47784" s="75"/>
      <c r="AD47784" s="77"/>
    </row>
    <row r="47785" spans="16:30" ht="4.5" customHeight="1" x14ac:dyDescent="0.2">
      <c r="P47785" s="75"/>
      <c r="Q47785" s="75"/>
      <c r="W47785" s="75"/>
      <c r="AD47785" s="77"/>
    </row>
    <row r="47786" spans="16:30" ht="4.5" customHeight="1" x14ac:dyDescent="0.2">
      <c r="P47786" s="75"/>
      <c r="Q47786" s="75"/>
      <c r="W47786" s="75"/>
      <c r="AD47786" s="77"/>
    </row>
    <row r="47787" spans="16:30" ht="4.5" customHeight="1" x14ac:dyDescent="0.2">
      <c r="P47787" s="75"/>
      <c r="Q47787" s="75"/>
      <c r="W47787" s="75"/>
      <c r="AD47787" s="77"/>
    </row>
    <row r="47788" spans="16:30" ht="4.5" customHeight="1" x14ac:dyDescent="0.2">
      <c r="P47788" s="75"/>
      <c r="Q47788" s="75"/>
      <c r="W47788" s="75"/>
      <c r="AD47788" s="77"/>
    </row>
    <row r="47789" spans="16:30" ht="4.5" customHeight="1" x14ac:dyDescent="0.2">
      <c r="P47789" s="75"/>
      <c r="Q47789" s="75"/>
      <c r="W47789" s="75"/>
      <c r="AD47789" s="77"/>
    </row>
    <row r="47790" spans="16:30" ht="4.5" customHeight="1" x14ac:dyDescent="0.2">
      <c r="P47790" s="75"/>
      <c r="Q47790" s="75"/>
      <c r="W47790" s="75"/>
      <c r="AD47790" s="77"/>
    </row>
    <row r="47791" spans="16:30" ht="4.5" customHeight="1" x14ac:dyDescent="0.2">
      <c r="P47791" s="75"/>
      <c r="Q47791" s="75"/>
      <c r="W47791" s="75"/>
      <c r="AD47791" s="77"/>
    </row>
    <row r="47792" spans="16:30" ht="4.5" customHeight="1" x14ac:dyDescent="0.2">
      <c r="P47792" s="75"/>
      <c r="Q47792" s="75"/>
      <c r="W47792" s="75"/>
      <c r="AD47792" s="77"/>
    </row>
    <row r="47793" spans="16:30" ht="4.5" customHeight="1" x14ac:dyDescent="0.2">
      <c r="P47793" s="75"/>
      <c r="Q47793" s="75"/>
      <c r="W47793" s="75"/>
      <c r="AD47793" s="77"/>
    </row>
    <row r="47794" spans="16:30" ht="4.5" customHeight="1" x14ac:dyDescent="0.2">
      <c r="P47794" s="75"/>
      <c r="Q47794" s="75"/>
      <c r="W47794" s="75"/>
      <c r="AD47794" s="77"/>
    </row>
    <row r="47795" spans="16:30" ht="4.5" customHeight="1" x14ac:dyDescent="0.2">
      <c r="P47795" s="75"/>
      <c r="Q47795" s="75"/>
      <c r="W47795" s="75"/>
      <c r="AD47795" s="77"/>
    </row>
    <row r="47796" spans="16:30" ht="4.5" customHeight="1" x14ac:dyDescent="0.2">
      <c r="P47796" s="75"/>
      <c r="Q47796" s="75"/>
      <c r="W47796" s="75"/>
      <c r="AD47796" s="77"/>
    </row>
    <row r="47797" spans="16:30" ht="4.5" customHeight="1" x14ac:dyDescent="0.2">
      <c r="P47797" s="75"/>
      <c r="Q47797" s="75"/>
      <c r="W47797" s="75"/>
      <c r="AD47797" s="77"/>
    </row>
    <row r="47798" spans="16:30" ht="4.5" customHeight="1" x14ac:dyDescent="0.2">
      <c r="P47798" s="75"/>
      <c r="Q47798" s="75"/>
      <c r="W47798" s="75"/>
      <c r="AD47798" s="77"/>
    </row>
    <row r="47799" spans="16:30" ht="4.5" customHeight="1" x14ac:dyDescent="0.2">
      <c r="P47799" s="75"/>
      <c r="Q47799" s="75"/>
      <c r="W47799" s="75"/>
      <c r="AD47799" s="77"/>
    </row>
    <row r="47800" spans="16:30" ht="4.5" customHeight="1" x14ac:dyDescent="0.2">
      <c r="P47800" s="75"/>
      <c r="Q47800" s="75"/>
      <c r="W47800" s="75"/>
      <c r="AD47800" s="77"/>
    </row>
    <row r="47801" spans="16:30" ht="4.5" customHeight="1" x14ac:dyDescent="0.2">
      <c r="P47801" s="75"/>
      <c r="Q47801" s="75"/>
      <c r="W47801" s="75"/>
      <c r="AD47801" s="77"/>
    </row>
    <row r="47802" spans="16:30" ht="4.5" customHeight="1" x14ac:dyDescent="0.2">
      <c r="P47802" s="75"/>
      <c r="Q47802" s="75"/>
      <c r="W47802" s="75"/>
      <c r="AD47802" s="77"/>
    </row>
    <row r="47803" spans="16:30" ht="4.5" customHeight="1" x14ac:dyDescent="0.2">
      <c r="P47803" s="75"/>
      <c r="Q47803" s="75"/>
      <c r="W47803" s="75"/>
      <c r="AD47803" s="77"/>
    </row>
    <row r="47804" spans="16:30" ht="4.5" customHeight="1" x14ac:dyDescent="0.2">
      <c r="P47804" s="75"/>
      <c r="Q47804" s="75"/>
      <c r="W47804" s="75"/>
      <c r="AD47804" s="77"/>
    </row>
    <row r="47805" spans="16:30" ht="4.5" customHeight="1" x14ac:dyDescent="0.2">
      <c r="P47805" s="75"/>
      <c r="Q47805" s="75"/>
      <c r="W47805" s="75"/>
      <c r="AD47805" s="77"/>
    </row>
    <row r="47806" spans="16:30" ht="4.5" customHeight="1" x14ac:dyDescent="0.2">
      <c r="P47806" s="75"/>
      <c r="Q47806" s="75"/>
      <c r="W47806" s="75"/>
      <c r="AD47806" s="77"/>
    </row>
    <row r="47807" spans="16:30" ht="4.5" customHeight="1" x14ac:dyDescent="0.2">
      <c r="P47807" s="75"/>
      <c r="Q47807" s="75"/>
      <c r="W47807" s="75"/>
      <c r="AD47807" s="77"/>
    </row>
    <row r="47808" spans="16:30" ht="4.5" customHeight="1" x14ac:dyDescent="0.2">
      <c r="P47808" s="75"/>
      <c r="Q47808" s="75"/>
      <c r="W47808" s="75"/>
      <c r="AD47808" s="77"/>
    </row>
    <row r="47809" spans="16:30" ht="4.5" customHeight="1" x14ac:dyDescent="0.2">
      <c r="P47809" s="75"/>
      <c r="Q47809" s="75"/>
      <c r="W47809" s="75"/>
      <c r="AD47809" s="77"/>
    </row>
    <row r="47810" spans="16:30" ht="4.5" customHeight="1" x14ac:dyDescent="0.2">
      <c r="P47810" s="75"/>
      <c r="Q47810" s="75"/>
      <c r="W47810" s="75"/>
      <c r="AD47810" s="77"/>
    </row>
    <row r="47811" spans="16:30" ht="4.5" customHeight="1" x14ac:dyDescent="0.2">
      <c r="P47811" s="75"/>
      <c r="Q47811" s="75"/>
      <c r="W47811" s="75"/>
      <c r="AD47811" s="77"/>
    </row>
    <row r="47812" spans="16:30" ht="4.5" customHeight="1" x14ac:dyDescent="0.2">
      <c r="P47812" s="75"/>
      <c r="Q47812" s="75"/>
      <c r="W47812" s="75"/>
      <c r="AD47812" s="77"/>
    </row>
    <row r="47813" spans="16:30" ht="4.5" customHeight="1" x14ac:dyDescent="0.2">
      <c r="P47813" s="75"/>
      <c r="Q47813" s="75"/>
      <c r="W47813" s="75"/>
      <c r="AD47813" s="77"/>
    </row>
    <row r="47814" spans="16:30" ht="4.5" customHeight="1" x14ac:dyDescent="0.2">
      <c r="P47814" s="75"/>
      <c r="Q47814" s="75"/>
      <c r="W47814" s="75"/>
      <c r="AD47814" s="77"/>
    </row>
    <row r="47815" spans="16:30" ht="4.5" customHeight="1" x14ac:dyDescent="0.2">
      <c r="P47815" s="75"/>
      <c r="Q47815" s="75"/>
      <c r="W47815" s="75"/>
      <c r="AD47815" s="77"/>
    </row>
    <row r="47816" spans="16:30" ht="4.5" customHeight="1" x14ac:dyDescent="0.2">
      <c r="P47816" s="75"/>
      <c r="Q47816" s="75"/>
      <c r="W47816" s="75"/>
      <c r="AD47816" s="77"/>
    </row>
    <row r="47817" spans="16:30" ht="4.5" customHeight="1" x14ac:dyDescent="0.2">
      <c r="P47817" s="75"/>
      <c r="Q47817" s="75"/>
      <c r="W47817" s="75"/>
      <c r="AD47817" s="77"/>
    </row>
    <row r="47818" spans="16:30" ht="4.5" customHeight="1" x14ac:dyDescent="0.2">
      <c r="P47818" s="75"/>
      <c r="Q47818" s="75"/>
      <c r="W47818" s="75"/>
      <c r="AD47818" s="77"/>
    </row>
    <row r="47819" spans="16:30" ht="4.5" customHeight="1" x14ac:dyDescent="0.2">
      <c r="P47819" s="75"/>
      <c r="Q47819" s="75"/>
      <c r="W47819" s="75"/>
      <c r="AD47819" s="77"/>
    </row>
    <row r="47820" spans="16:30" ht="4.5" customHeight="1" x14ac:dyDescent="0.2">
      <c r="P47820" s="75"/>
      <c r="Q47820" s="75"/>
      <c r="W47820" s="75"/>
      <c r="AD47820" s="77"/>
    </row>
    <row r="47821" spans="16:30" ht="4.5" customHeight="1" x14ac:dyDescent="0.2">
      <c r="P47821" s="75"/>
      <c r="Q47821" s="75"/>
      <c r="W47821" s="75"/>
      <c r="AD47821" s="77"/>
    </row>
    <row r="47822" spans="16:30" ht="4.5" customHeight="1" x14ac:dyDescent="0.2">
      <c r="P47822" s="75"/>
      <c r="Q47822" s="75"/>
      <c r="W47822" s="75"/>
      <c r="AD47822" s="77"/>
    </row>
    <row r="47823" spans="16:30" ht="4.5" customHeight="1" x14ac:dyDescent="0.2">
      <c r="P47823" s="75"/>
      <c r="Q47823" s="75"/>
      <c r="W47823" s="75"/>
      <c r="AD47823" s="77"/>
    </row>
    <row r="47824" spans="16:30" ht="4.5" customHeight="1" x14ac:dyDescent="0.2">
      <c r="P47824" s="75"/>
      <c r="Q47824" s="75"/>
      <c r="W47824" s="75"/>
      <c r="AD47824" s="77"/>
    </row>
    <row r="47825" spans="16:30" ht="4.5" customHeight="1" x14ac:dyDescent="0.2">
      <c r="P47825" s="75"/>
      <c r="Q47825" s="75"/>
      <c r="W47825" s="75"/>
      <c r="AD47825" s="77"/>
    </row>
    <row r="47826" spans="16:30" ht="4.5" customHeight="1" x14ac:dyDescent="0.2">
      <c r="P47826" s="75"/>
      <c r="Q47826" s="75"/>
      <c r="W47826" s="75"/>
      <c r="AD47826" s="77"/>
    </row>
    <row r="47827" spans="16:30" ht="4.5" customHeight="1" x14ac:dyDescent="0.2">
      <c r="P47827" s="75"/>
      <c r="Q47827" s="75"/>
      <c r="W47827" s="75"/>
      <c r="AD47827" s="77"/>
    </row>
    <row r="47828" spans="16:30" ht="4.5" customHeight="1" x14ac:dyDescent="0.2">
      <c r="P47828" s="75"/>
      <c r="Q47828" s="75"/>
      <c r="W47828" s="75"/>
      <c r="AD47828" s="77"/>
    </row>
    <row r="47829" spans="16:30" ht="4.5" customHeight="1" x14ac:dyDescent="0.2">
      <c r="P47829" s="75"/>
      <c r="Q47829" s="75"/>
      <c r="W47829" s="75"/>
      <c r="AD47829" s="77"/>
    </row>
    <row r="47830" spans="16:30" ht="4.5" customHeight="1" x14ac:dyDescent="0.2">
      <c r="P47830" s="75"/>
      <c r="Q47830" s="75"/>
      <c r="W47830" s="75"/>
      <c r="AD47830" s="77"/>
    </row>
    <row r="47831" spans="16:30" ht="4.5" customHeight="1" x14ac:dyDescent="0.2">
      <c r="P47831" s="75"/>
      <c r="Q47831" s="75"/>
      <c r="W47831" s="75"/>
      <c r="AD47831" s="77"/>
    </row>
    <row r="47832" spans="16:30" ht="4.5" customHeight="1" x14ac:dyDescent="0.2">
      <c r="P47832" s="75"/>
      <c r="Q47832" s="75"/>
      <c r="W47832" s="75"/>
      <c r="AD47832" s="77"/>
    </row>
    <row r="47833" spans="16:30" ht="4.5" customHeight="1" x14ac:dyDescent="0.2">
      <c r="P47833" s="75"/>
      <c r="Q47833" s="75"/>
      <c r="W47833" s="75"/>
      <c r="AD47833" s="77"/>
    </row>
    <row r="47834" spans="16:30" ht="4.5" customHeight="1" x14ac:dyDescent="0.2">
      <c r="P47834" s="75"/>
      <c r="Q47834" s="75"/>
      <c r="W47834" s="75"/>
      <c r="AD47834" s="77"/>
    </row>
    <row r="47835" spans="16:30" ht="4.5" customHeight="1" x14ac:dyDescent="0.2">
      <c r="P47835" s="75"/>
      <c r="Q47835" s="75"/>
      <c r="W47835" s="75"/>
      <c r="AD47835" s="77"/>
    </row>
    <row r="47836" spans="16:30" ht="4.5" customHeight="1" x14ac:dyDescent="0.2">
      <c r="P47836" s="75"/>
      <c r="Q47836" s="75"/>
      <c r="W47836" s="75"/>
      <c r="AD47836" s="77"/>
    </row>
    <row r="47837" spans="16:30" ht="4.5" customHeight="1" x14ac:dyDescent="0.2">
      <c r="P47837" s="75"/>
      <c r="Q47837" s="75"/>
      <c r="W47837" s="75"/>
      <c r="AD47837" s="77"/>
    </row>
    <row r="47838" spans="16:30" ht="4.5" customHeight="1" x14ac:dyDescent="0.2">
      <c r="P47838" s="75"/>
      <c r="Q47838" s="75"/>
      <c r="W47838" s="75"/>
      <c r="AD47838" s="77"/>
    </row>
    <row r="47839" spans="16:30" ht="4.5" customHeight="1" x14ac:dyDescent="0.2">
      <c r="P47839" s="75"/>
      <c r="Q47839" s="75"/>
      <c r="W47839" s="75"/>
      <c r="AD47839" s="77"/>
    </row>
    <row r="47840" spans="16:30" ht="4.5" customHeight="1" x14ac:dyDescent="0.2">
      <c r="P47840" s="75"/>
      <c r="Q47840" s="75"/>
      <c r="W47840" s="75"/>
      <c r="AD47840" s="77"/>
    </row>
    <row r="47841" spans="16:30" ht="4.5" customHeight="1" x14ac:dyDescent="0.2">
      <c r="P47841" s="75"/>
      <c r="Q47841" s="75"/>
      <c r="W47841" s="75"/>
      <c r="AD47841" s="77"/>
    </row>
    <row r="47842" spans="16:30" ht="4.5" customHeight="1" x14ac:dyDescent="0.2">
      <c r="P47842" s="75"/>
      <c r="Q47842" s="75"/>
      <c r="W47842" s="75"/>
      <c r="AD47842" s="77"/>
    </row>
    <row r="47843" spans="16:30" ht="4.5" customHeight="1" x14ac:dyDescent="0.2">
      <c r="P47843" s="75"/>
      <c r="Q47843" s="75"/>
      <c r="W47843" s="75"/>
      <c r="AD47843" s="77"/>
    </row>
    <row r="47844" spans="16:30" ht="4.5" customHeight="1" x14ac:dyDescent="0.2">
      <c r="P47844" s="75"/>
      <c r="Q47844" s="75"/>
      <c r="W47844" s="75"/>
      <c r="AD47844" s="77"/>
    </row>
    <row r="47845" spans="16:30" ht="4.5" customHeight="1" x14ac:dyDescent="0.2">
      <c r="P47845" s="75"/>
      <c r="Q47845" s="75"/>
      <c r="W47845" s="75"/>
      <c r="AD47845" s="77"/>
    </row>
    <row r="47846" spans="16:30" ht="4.5" customHeight="1" x14ac:dyDescent="0.2">
      <c r="P47846" s="75"/>
      <c r="Q47846" s="75"/>
      <c r="W47846" s="75"/>
      <c r="AD47846" s="77"/>
    </row>
    <row r="47847" spans="16:30" ht="4.5" customHeight="1" x14ac:dyDescent="0.2">
      <c r="P47847" s="75"/>
      <c r="Q47847" s="75"/>
      <c r="W47847" s="75"/>
      <c r="AD47847" s="77"/>
    </row>
    <row r="47848" spans="16:30" ht="4.5" customHeight="1" x14ac:dyDescent="0.2">
      <c r="P47848" s="75"/>
      <c r="Q47848" s="75"/>
      <c r="W47848" s="75"/>
      <c r="AD47848" s="77"/>
    </row>
    <row r="47849" spans="16:30" ht="4.5" customHeight="1" x14ac:dyDescent="0.2">
      <c r="P47849" s="75"/>
      <c r="Q47849" s="75"/>
      <c r="W47849" s="75"/>
      <c r="AD47849" s="77"/>
    </row>
    <row r="47850" spans="16:30" ht="4.5" customHeight="1" x14ac:dyDescent="0.2">
      <c r="P47850" s="75"/>
      <c r="Q47850" s="75"/>
      <c r="W47850" s="75"/>
      <c r="AD47850" s="77"/>
    </row>
    <row r="47851" spans="16:30" ht="4.5" customHeight="1" x14ac:dyDescent="0.2">
      <c r="P47851" s="75"/>
      <c r="Q47851" s="75"/>
      <c r="W47851" s="75"/>
      <c r="AD47851" s="77"/>
    </row>
    <row r="47852" spans="16:30" ht="4.5" customHeight="1" x14ac:dyDescent="0.2">
      <c r="P47852" s="75"/>
      <c r="Q47852" s="75"/>
      <c r="W47852" s="75"/>
      <c r="AD47852" s="77"/>
    </row>
    <row r="47853" spans="16:30" ht="4.5" customHeight="1" x14ac:dyDescent="0.2">
      <c r="P47853" s="75"/>
      <c r="Q47853" s="75"/>
      <c r="W47853" s="75"/>
      <c r="AD47853" s="77"/>
    </row>
    <row r="47854" spans="16:30" ht="4.5" customHeight="1" x14ac:dyDescent="0.2">
      <c r="P47854" s="75"/>
      <c r="Q47854" s="75"/>
      <c r="W47854" s="75"/>
      <c r="AD47854" s="77"/>
    </row>
    <row r="47855" spans="16:30" ht="4.5" customHeight="1" x14ac:dyDescent="0.2">
      <c r="P47855" s="75"/>
      <c r="Q47855" s="75"/>
      <c r="W47855" s="75"/>
      <c r="AD47855" s="77"/>
    </row>
    <row r="47856" spans="16:30" ht="4.5" customHeight="1" x14ac:dyDescent="0.2">
      <c r="P47856" s="75"/>
      <c r="Q47856" s="75"/>
      <c r="W47856" s="75"/>
      <c r="AD47856" s="77"/>
    </row>
    <row r="47857" spans="16:30" ht="4.5" customHeight="1" x14ac:dyDescent="0.2">
      <c r="P47857" s="75"/>
      <c r="Q47857" s="75"/>
      <c r="W47857" s="75"/>
      <c r="AD47857" s="77"/>
    </row>
    <row r="47858" spans="16:30" ht="4.5" customHeight="1" x14ac:dyDescent="0.2">
      <c r="P47858" s="75"/>
      <c r="Q47858" s="75"/>
      <c r="W47858" s="75"/>
      <c r="AD47858" s="77"/>
    </row>
    <row r="47859" spans="16:30" ht="4.5" customHeight="1" x14ac:dyDescent="0.2">
      <c r="P47859" s="75"/>
      <c r="Q47859" s="75"/>
      <c r="W47859" s="75"/>
      <c r="AD47859" s="77"/>
    </row>
    <row r="47860" spans="16:30" ht="4.5" customHeight="1" x14ac:dyDescent="0.2">
      <c r="P47860" s="75"/>
      <c r="Q47860" s="75"/>
      <c r="W47860" s="75"/>
      <c r="AD47860" s="77"/>
    </row>
    <row r="47861" spans="16:30" ht="4.5" customHeight="1" x14ac:dyDescent="0.2">
      <c r="P47861" s="75"/>
      <c r="Q47861" s="75"/>
      <c r="W47861" s="75"/>
      <c r="AD47861" s="77"/>
    </row>
    <row r="47862" spans="16:30" ht="4.5" customHeight="1" x14ac:dyDescent="0.2">
      <c r="P47862" s="75"/>
      <c r="Q47862" s="75"/>
      <c r="W47862" s="75"/>
      <c r="AD47862" s="77"/>
    </row>
    <row r="47863" spans="16:30" ht="4.5" customHeight="1" x14ac:dyDescent="0.2">
      <c r="P47863" s="75"/>
      <c r="Q47863" s="75"/>
      <c r="W47863" s="75"/>
      <c r="AD47863" s="77"/>
    </row>
    <row r="47864" spans="16:30" ht="4.5" customHeight="1" x14ac:dyDescent="0.2">
      <c r="P47864" s="75"/>
      <c r="Q47864" s="75"/>
      <c r="W47864" s="75"/>
      <c r="AD47864" s="77"/>
    </row>
    <row r="47865" spans="16:30" ht="4.5" customHeight="1" x14ac:dyDescent="0.2">
      <c r="P47865" s="75"/>
      <c r="Q47865" s="75"/>
      <c r="W47865" s="75"/>
      <c r="AD47865" s="77"/>
    </row>
    <row r="47866" spans="16:30" ht="4.5" customHeight="1" x14ac:dyDescent="0.2">
      <c r="P47866" s="75"/>
      <c r="Q47866" s="75"/>
      <c r="W47866" s="75"/>
      <c r="AD47866" s="77"/>
    </row>
    <row r="47867" spans="16:30" ht="4.5" customHeight="1" x14ac:dyDescent="0.2">
      <c r="P47867" s="75"/>
      <c r="Q47867" s="75"/>
      <c r="W47867" s="75"/>
      <c r="AD47867" s="77"/>
    </row>
    <row r="47868" spans="16:30" ht="4.5" customHeight="1" x14ac:dyDescent="0.2">
      <c r="P47868" s="75"/>
      <c r="Q47868" s="75"/>
      <c r="W47868" s="75"/>
      <c r="AD47868" s="77"/>
    </row>
    <row r="47869" spans="16:30" ht="4.5" customHeight="1" x14ac:dyDescent="0.2">
      <c r="P47869" s="75"/>
      <c r="Q47869" s="75"/>
      <c r="W47869" s="75"/>
      <c r="AD47869" s="77"/>
    </row>
    <row r="47870" spans="16:30" ht="4.5" customHeight="1" x14ac:dyDescent="0.2">
      <c r="P47870" s="75"/>
      <c r="Q47870" s="75"/>
      <c r="W47870" s="75"/>
      <c r="AD47870" s="77"/>
    </row>
    <row r="47871" spans="16:30" ht="4.5" customHeight="1" x14ac:dyDescent="0.2">
      <c r="P47871" s="75"/>
      <c r="Q47871" s="75"/>
      <c r="W47871" s="75"/>
      <c r="AD47871" s="77"/>
    </row>
    <row r="47872" spans="16:30" ht="4.5" customHeight="1" x14ac:dyDescent="0.2">
      <c r="P47872" s="75"/>
      <c r="Q47872" s="75"/>
      <c r="W47872" s="75"/>
      <c r="AD47872" s="77"/>
    </row>
    <row r="47873" spans="16:30" ht="4.5" customHeight="1" x14ac:dyDescent="0.2">
      <c r="P47873" s="75"/>
      <c r="Q47873" s="75"/>
      <c r="W47873" s="75"/>
      <c r="AD47873" s="77"/>
    </row>
    <row r="47874" spans="16:30" ht="4.5" customHeight="1" x14ac:dyDescent="0.2">
      <c r="P47874" s="75"/>
      <c r="Q47874" s="75"/>
      <c r="W47874" s="75"/>
      <c r="AD47874" s="77"/>
    </row>
    <row r="47875" spans="16:30" ht="4.5" customHeight="1" x14ac:dyDescent="0.2">
      <c r="P47875" s="75"/>
      <c r="Q47875" s="75"/>
      <c r="W47875" s="75"/>
      <c r="AD47875" s="77"/>
    </row>
    <row r="47876" spans="16:30" ht="4.5" customHeight="1" x14ac:dyDescent="0.2">
      <c r="P47876" s="75"/>
      <c r="Q47876" s="75"/>
      <c r="W47876" s="75"/>
      <c r="AD47876" s="77"/>
    </row>
    <row r="47877" spans="16:30" ht="4.5" customHeight="1" x14ac:dyDescent="0.2">
      <c r="P47877" s="75"/>
      <c r="Q47877" s="75"/>
      <c r="W47877" s="75"/>
      <c r="AD47877" s="77"/>
    </row>
    <row r="47878" spans="16:30" ht="4.5" customHeight="1" x14ac:dyDescent="0.2">
      <c r="P47878" s="75"/>
      <c r="Q47878" s="75"/>
      <c r="W47878" s="75"/>
      <c r="AD47878" s="77"/>
    </row>
    <row r="47879" spans="16:30" ht="4.5" customHeight="1" x14ac:dyDescent="0.2">
      <c r="P47879" s="75"/>
      <c r="Q47879" s="75"/>
      <c r="W47879" s="75"/>
      <c r="AD47879" s="77"/>
    </row>
    <row r="47880" spans="16:30" ht="4.5" customHeight="1" x14ac:dyDescent="0.2">
      <c r="P47880" s="75"/>
      <c r="Q47880" s="75"/>
      <c r="W47880" s="75"/>
      <c r="AD47880" s="77"/>
    </row>
    <row r="47881" spans="16:30" ht="4.5" customHeight="1" x14ac:dyDescent="0.2">
      <c r="P47881" s="75"/>
      <c r="Q47881" s="75"/>
      <c r="W47881" s="75"/>
      <c r="AD47881" s="77"/>
    </row>
    <row r="47882" spans="16:30" ht="4.5" customHeight="1" x14ac:dyDescent="0.2">
      <c r="P47882" s="75"/>
      <c r="Q47882" s="75"/>
      <c r="W47882" s="75"/>
      <c r="AD47882" s="77"/>
    </row>
    <row r="47883" spans="16:30" ht="4.5" customHeight="1" x14ac:dyDescent="0.2">
      <c r="P47883" s="75"/>
      <c r="Q47883" s="75"/>
      <c r="W47883" s="75"/>
      <c r="AD47883" s="77"/>
    </row>
    <row r="47884" spans="16:30" ht="4.5" customHeight="1" x14ac:dyDescent="0.2">
      <c r="P47884" s="75"/>
      <c r="Q47884" s="75"/>
      <c r="W47884" s="75"/>
      <c r="AD47884" s="77"/>
    </row>
    <row r="47885" spans="16:30" ht="4.5" customHeight="1" x14ac:dyDescent="0.2">
      <c r="P47885" s="75"/>
      <c r="Q47885" s="75"/>
      <c r="W47885" s="75"/>
      <c r="AD47885" s="77"/>
    </row>
    <row r="47886" spans="16:30" ht="4.5" customHeight="1" x14ac:dyDescent="0.2">
      <c r="P47886" s="75"/>
      <c r="Q47886" s="75"/>
      <c r="W47886" s="75"/>
      <c r="AD47886" s="77"/>
    </row>
    <row r="47887" spans="16:30" ht="4.5" customHeight="1" x14ac:dyDescent="0.2">
      <c r="P47887" s="75"/>
      <c r="Q47887" s="75"/>
      <c r="W47887" s="75"/>
      <c r="AD47887" s="77"/>
    </row>
    <row r="47888" spans="16:30" ht="4.5" customHeight="1" x14ac:dyDescent="0.2">
      <c r="P47888" s="75"/>
      <c r="Q47888" s="75"/>
      <c r="W47888" s="75"/>
      <c r="AD47888" s="77"/>
    </row>
    <row r="47889" spans="16:30" ht="4.5" customHeight="1" x14ac:dyDescent="0.2">
      <c r="P47889" s="75"/>
      <c r="Q47889" s="75"/>
      <c r="W47889" s="75"/>
      <c r="AD47889" s="77"/>
    </row>
    <row r="47890" spans="16:30" ht="4.5" customHeight="1" x14ac:dyDescent="0.2">
      <c r="P47890" s="75"/>
      <c r="Q47890" s="75"/>
      <c r="W47890" s="75"/>
      <c r="AD47890" s="77"/>
    </row>
    <row r="47891" spans="16:30" ht="4.5" customHeight="1" x14ac:dyDescent="0.2">
      <c r="P47891" s="75"/>
      <c r="Q47891" s="75"/>
      <c r="W47891" s="75"/>
      <c r="AD47891" s="77"/>
    </row>
    <row r="47892" spans="16:30" ht="4.5" customHeight="1" x14ac:dyDescent="0.2">
      <c r="P47892" s="75"/>
      <c r="Q47892" s="75"/>
      <c r="W47892" s="75"/>
      <c r="AD47892" s="77"/>
    </row>
    <row r="47893" spans="16:30" ht="4.5" customHeight="1" x14ac:dyDescent="0.2">
      <c r="P47893" s="75"/>
      <c r="Q47893" s="75"/>
      <c r="W47893" s="75"/>
      <c r="AD47893" s="77"/>
    </row>
    <row r="47894" spans="16:30" ht="4.5" customHeight="1" x14ac:dyDescent="0.2">
      <c r="P47894" s="75"/>
      <c r="Q47894" s="75"/>
      <c r="W47894" s="75"/>
      <c r="AD47894" s="77"/>
    </row>
    <row r="47895" spans="16:30" ht="4.5" customHeight="1" x14ac:dyDescent="0.2">
      <c r="P47895" s="75"/>
      <c r="Q47895" s="75"/>
      <c r="W47895" s="75"/>
      <c r="AD47895" s="77"/>
    </row>
    <row r="47896" spans="16:30" ht="4.5" customHeight="1" x14ac:dyDescent="0.2">
      <c r="P47896" s="75"/>
      <c r="Q47896" s="75"/>
      <c r="W47896" s="75"/>
      <c r="AD47896" s="77"/>
    </row>
    <row r="47897" spans="16:30" ht="4.5" customHeight="1" x14ac:dyDescent="0.2">
      <c r="P47897" s="75"/>
      <c r="Q47897" s="75"/>
      <c r="W47897" s="75"/>
      <c r="AD47897" s="77"/>
    </row>
    <row r="47898" spans="16:30" ht="4.5" customHeight="1" x14ac:dyDescent="0.2">
      <c r="P47898" s="75"/>
      <c r="Q47898" s="75"/>
      <c r="W47898" s="75"/>
      <c r="AD47898" s="77"/>
    </row>
    <row r="47899" spans="16:30" ht="4.5" customHeight="1" x14ac:dyDescent="0.2">
      <c r="P47899" s="75"/>
      <c r="Q47899" s="75"/>
      <c r="W47899" s="75"/>
      <c r="AD47899" s="77"/>
    </row>
    <row r="47900" spans="16:30" ht="4.5" customHeight="1" x14ac:dyDescent="0.2">
      <c r="P47900" s="75"/>
      <c r="Q47900" s="75"/>
      <c r="W47900" s="75"/>
      <c r="AD47900" s="77"/>
    </row>
    <row r="47901" spans="16:30" ht="4.5" customHeight="1" x14ac:dyDescent="0.2">
      <c r="P47901" s="75"/>
      <c r="Q47901" s="75"/>
      <c r="W47901" s="75"/>
      <c r="AD47901" s="77"/>
    </row>
    <row r="47902" spans="16:30" ht="4.5" customHeight="1" x14ac:dyDescent="0.2">
      <c r="P47902" s="75"/>
      <c r="Q47902" s="75"/>
      <c r="W47902" s="75"/>
      <c r="AD47902" s="77"/>
    </row>
    <row r="47903" spans="16:30" ht="4.5" customHeight="1" x14ac:dyDescent="0.2">
      <c r="P47903" s="75"/>
      <c r="Q47903" s="75"/>
      <c r="W47903" s="75"/>
      <c r="AD47903" s="77"/>
    </row>
    <row r="47904" spans="16:30" ht="4.5" customHeight="1" x14ac:dyDescent="0.2">
      <c r="P47904" s="75"/>
      <c r="Q47904" s="75"/>
      <c r="W47904" s="75"/>
      <c r="AD47904" s="77"/>
    </row>
    <row r="47905" spans="16:30" ht="4.5" customHeight="1" x14ac:dyDescent="0.2">
      <c r="P47905" s="75"/>
      <c r="Q47905" s="75"/>
      <c r="W47905" s="75"/>
      <c r="AD47905" s="77"/>
    </row>
    <row r="47906" spans="16:30" ht="4.5" customHeight="1" x14ac:dyDescent="0.2">
      <c r="P47906" s="75"/>
      <c r="Q47906" s="75"/>
      <c r="W47906" s="75"/>
      <c r="AD47906" s="77"/>
    </row>
    <row r="47907" spans="16:30" ht="4.5" customHeight="1" x14ac:dyDescent="0.2">
      <c r="P47907" s="75"/>
      <c r="Q47907" s="75"/>
      <c r="W47907" s="75"/>
      <c r="AD47907" s="77"/>
    </row>
    <row r="47908" spans="16:30" ht="4.5" customHeight="1" x14ac:dyDescent="0.2">
      <c r="P47908" s="75"/>
      <c r="Q47908" s="75"/>
      <c r="W47908" s="75"/>
      <c r="AD47908" s="77"/>
    </row>
    <row r="47909" spans="16:30" ht="4.5" customHeight="1" x14ac:dyDescent="0.2">
      <c r="P47909" s="75"/>
      <c r="Q47909" s="75"/>
      <c r="W47909" s="75"/>
      <c r="AD47909" s="77"/>
    </row>
    <row r="47910" spans="16:30" ht="4.5" customHeight="1" x14ac:dyDescent="0.2">
      <c r="P47910" s="75"/>
      <c r="Q47910" s="75"/>
      <c r="W47910" s="75"/>
      <c r="AD47910" s="77"/>
    </row>
    <row r="47911" spans="16:30" ht="4.5" customHeight="1" x14ac:dyDescent="0.2">
      <c r="P47911" s="75"/>
      <c r="Q47911" s="75"/>
      <c r="W47911" s="75"/>
      <c r="AD47911" s="77"/>
    </row>
    <row r="47912" spans="16:30" ht="4.5" customHeight="1" x14ac:dyDescent="0.2">
      <c r="P47912" s="75"/>
      <c r="Q47912" s="75"/>
      <c r="W47912" s="75"/>
      <c r="AD47912" s="77"/>
    </row>
    <row r="47913" spans="16:30" ht="4.5" customHeight="1" x14ac:dyDescent="0.2">
      <c r="P47913" s="75"/>
      <c r="Q47913" s="75"/>
      <c r="W47913" s="75"/>
      <c r="AD47913" s="77"/>
    </row>
    <row r="47914" spans="16:30" ht="4.5" customHeight="1" x14ac:dyDescent="0.2">
      <c r="P47914" s="75"/>
      <c r="Q47914" s="75"/>
      <c r="W47914" s="75"/>
      <c r="AD47914" s="77"/>
    </row>
    <row r="47915" spans="16:30" ht="4.5" customHeight="1" x14ac:dyDescent="0.2">
      <c r="P47915" s="75"/>
      <c r="Q47915" s="75"/>
      <c r="W47915" s="75"/>
      <c r="AD47915" s="77"/>
    </row>
    <row r="47916" spans="16:30" ht="4.5" customHeight="1" x14ac:dyDescent="0.2">
      <c r="P47916" s="75"/>
      <c r="Q47916" s="75"/>
      <c r="W47916" s="75"/>
      <c r="AD47916" s="77"/>
    </row>
    <row r="47917" spans="16:30" ht="4.5" customHeight="1" x14ac:dyDescent="0.2">
      <c r="P47917" s="75"/>
      <c r="Q47917" s="75"/>
      <c r="W47917" s="75"/>
      <c r="AD47917" s="77"/>
    </row>
    <row r="47918" spans="16:30" ht="4.5" customHeight="1" x14ac:dyDescent="0.2">
      <c r="P47918" s="75"/>
      <c r="Q47918" s="75"/>
      <c r="W47918" s="75"/>
      <c r="AD47918" s="77"/>
    </row>
    <row r="47919" spans="16:30" ht="4.5" customHeight="1" x14ac:dyDescent="0.2">
      <c r="P47919" s="75"/>
      <c r="Q47919" s="75"/>
      <c r="W47919" s="75"/>
      <c r="AD47919" s="77"/>
    </row>
    <row r="47920" spans="16:30" ht="4.5" customHeight="1" x14ac:dyDescent="0.2">
      <c r="P47920" s="75"/>
      <c r="Q47920" s="75"/>
      <c r="W47920" s="75"/>
      <c r="AD47920" s="77"/>
    </row>
    <row r="47921" spans="16:30" ht="4.5" customHeight="1" x14ac:dyDescent="0.2">
      <c r="P47921" s="75"/>
      <c r="Q47921" s="75"/>
      <c r="W47921" s="75"/>
      <c r="AD47921" s="77"/>
    </row>
    <row r="47922" spans="16:30" ht="4.5" customHeight="1" x14ac:dyDescent="0.2">
      <c r="P47922" s="75"/>
      <c r="Q47922" s="75"/>
      <c r="W47922" s="75"/>
      <c r="AD47922" s="77"/>
    </row>
    <row r="47923" spans="16:30" ht="4.5" customHeight="1" x14ac:dyDescent="0.2">
      <c r="P47923" s="75"/>
      <c r="Q47923" s="75"/>
      <c r="W47923" s="75"/>
      <c r="AD47923" s="77"/>
    </row>
    <row r="47924" spans="16:30" ht="4.5" customHeight="1" x14ac:dyDescent="0.2">
      <c r="P47924" s="75"/>
      <c r="Q47924" s="75"/>
      <c r="W47924" s="75"/>
      <c r="AD47924" s="77"/>
    </row>
    <row r="47925" spans="16:30" ht="4.5" customHeight="1" x14ac:dyDescent="0.2">
      <c r="P47925" s="75"/>
      <c r="Q47925" s="75"/>
      <c r="W47925" s="75"/>
      <c r="AD47925" s="77"/>
    </row>
    <row r="47926" spans="16:30" ht="4.5" customHeight="1" x14ac:dyDescent="0.2">
      <c r="P47926" s="75"/>
      <c r="Q47926" s="75"/>
      <c r="W47926" s="75"/>
      <c r="AD47926" s="77"/>
    </row>
    <row r="47927" spans="16:30" ht="4.5" customHeight="1" x14ac:dyDescent="0.2">
      <c r="P47927" s="75"/>
      <c r="Q47927" s="75"/>
      <c r="W47927" s="75"/>
      <c r="AD47927" s="77"/>
    </row>
    <row r="47928" spans="16:30" ht="4.5" customHeight="1" x14ac:dyDescent="0.2">
      <c r="P47928" s="75"/>
      <c r="Q47928" s="75"/>
      <c r="W47928" s="75"/>
      <c r="AD47928" s="77"/>
    </row>
    <row r="47929" spans="16:30" ht="4.5" customHeight="1" x14ac:dyDescent="0.2">
      <c r="P47929" s="75"/>
      <c r="Q47929" s="75"/>
      <c r="W47929" s="75"/>
      <c r="AD47929" s="77"/>
    </row>
    <row r="47930" spans="16:30" ht="4.5" customHeight="1" x14ac:dyDescent="0.2">
      <c r="P47930" s="75"/>
      <c r="Q47930" s="75"/>
      <c r="W47930" s="75"/>
      <c r="AD47930" s="77"/>
    </row>
    <row r="47931" spans="16:30" ht="4.5" customHeight="1" x14ac:dyDescent="0.2">
      <c r="P47931" s="75"/>
      <c r="Q47931" s="75"/>
      <c r="W47931" s="75"/>
      <c r="AD47931" s="77"/>
    </row>
    <row r="47932" spans="16:30" ht="4.5" customHeight="1" x14ac:dyDescent="0.2">
      <c r="P47932" s="75"/>
      <c r="Q47932" s="75"/>
      <c r="W47932" s="75"/>
      <c r="AD47932" s="77"/>
    </row>
    <row r="47933" spans="16:30" ht="4.5" customHeight="1" x14ac:dyDescent="0.2">
      <c r="P47933" s="75"/>
      <c r="Q47933" s="75"/>
      <c r="W47933" s="75"/>
      <c r="AD47933" s="77"/>
    </row>
    <row r="47934" spans="16:30" ht="4.5" customHeight="1" x14ac:dyDescent="0.2">
      <c r="P47934" s="75"/>
      <c r="Q47934" s="75"/>
      <c r="W47934" s="75"/>
      <c r="AD47934" s="77"/>
    </row>
    <row r="47935" spans="16:30" ht="4.5" customHeight="1" x14ac:dyDescent="0.2">
      <c r="P47935" s="75"/>
      <c r="Q47935" s="75"/>
      <c r="W47935" s="75"/>
      <c r="AD47935" s="77"/>
    </row>
    <row r="47936" spans="16:30" ht="4.5" customHeight="1" x14ac:dyDescent="0.2">
      <c r="P47936" s="75"/>
      <c r="Q47936" s="75"/>
      <c r="W47936" s="75"/>
      <c r="AD47936" s="77"/>
    </row>
    <row r="47937" spans="16:30" ht="4.5" customHeight="1" x14ac:dyDescent="0.2">
      <c r="P47937" s="75"/>
      <c r="Q47937" s="75"/>
      <c r="W47937" s="75"/>
      <c r="AD47937" s="77"/>
    </row>
    <row r="47938" spans="16:30" ht="4.5" customHeight="1" x14ac:dyDescent="0.2">
      <c r="P47938" s="75"/>
      <c r="Q47938" s="75"/>
      <c r="W47938" s="75"/>
      <c r="AD47938" s="77"/>
    </row>
    <row r="47939" spans="16:30" ht="4.5" customHeight="1" x14ac:dyDescent="0.2">
      <c r="P47939" s="75"/>
      <c r="Q47939" s="75"/>
      <c r="W47939" s="75"/>
      <c r="AD47939" s="77"/>
    </row>
    <row r="47940" spans="16:30" ht="4.5" customHeight="1" x14ac:dyDescent="0.2">
      <c r="P47940" s="75"/>
      <c r="Q47940" s="75"/>
      <c r="W47940" s="75"/>
      <c r="AD47940" s="77"/>
    </row>
    <row r="47941" spans="16:30" ht="4.5" customHeight="1" x14ac:dyDescent="0.2">
      <c r="P47941" s="75"/>
      <c r="Q47941" s="75"/>
      <c r="W47941" s="75"/>
      <c r="AD47941" s="77"/>
    </row>
    <row r="47942" spans="16:30" ht="4.5" customHeight="1" x14ac:dyDescent="0.2">
      <c r="P47942" s="75"/>
      <c r="Q47942" s="75"/>
      <c r="W47942" s="75"/>
      <c r="AD47942" s="77"/>
    </row>
    <row r="47943" spans="16:30" ht="4.5" customHeight="1" x14ac:dyDescent="0.2">
      <c r="P47943" s="75"/>
      <c r="Q47943" s="75"/>
      <c r="W47943" s="75"/>
      <c r="AD47943" s="77"/>
    </row>
    <row r="47944" spans="16:30" ht="4.5" customHeight="1" x14ac:dyDescent="0.2">
      <c r="P47944" s="75"/>
      <c r="Q47944" s="75"/>
      <c r="W47944" s="75"/>
      <c r="AD47944" s="77"/>
    </row>
    <row r="47945" spans="16:30" ht="4.5" customHeight="1" x14ac:dyDescent="0.2">
      <c r="P47945" s="75"/>
      <c r="Q47945" s="75"/>
      <c r="W47945" s="75"/>
      <c r="AD47945" s="77"/>
    </row>
    <row r="47946" spans="16:30" ht="4.5" customHeight="1" x14ac:dyDescent="0.2">
      <c r="P47946" s="75"/>
      <c r="Q47946" s="75"/>
      <c r="W47946" s="75"/>
      <c r="AD47946" s="77"/>
    </row>
    <row r="47947" spans="16:30" ht="4.5" customHeight="1" x14ac:dyDescent="0.2">
      <c r="P47947" s="75"/>
      <c r="Q47947" s="75"/>
      <c r="W47947" s="75"/>
      <c r="AD47947" s="77"/>
    </row>
    <row r="47948" spans="16:30" ht="4.5" customHeight="1" x14ac:dyDescent="0.2">
      <c r="P47948" s="75"/>
      <c r="Q47948" s="75"/>
      <c r="W47948" s="75"/>
      <c r="AD47948" s="77"/>
    </row>
    <row r="47949" spans="16:30" ht="4.5" customHeight="1" x14ac:dyDescent="0.2">
      <c r="P47949" s="75"/>
      <c r="Q47949" s="75"/>
      <c r="W47949" s="75"/>
      <c r="AD47949" s="77"/>
    </row>
    <row r="47950" spans="16:30" ht="4.5" customHeight="1" x14ac:dyDescent="0.2">
      <c r="P47950" s="75"/>
      <c r="Q47950" s="75"/>
      <c r="W47950" s="75"/>
      <c r="AD47950" s="77"/>
    </row>
    <row r="47951" spans="16:30" ht="4.5" customHeight="1" x14ac:dyDescent="0.2">
      <c r="P47951" s="75"/>
      <c r="Q47951" s="75"/>
      <c r="W47951" s="75"/>
      <c r="AD47951" s="77"/>
    </row>
    <row r="47952" spans="16:30" ht="4.5" customHeight="1" x14ac:dyDescent="0.2">
      <c r="P47952" s="75"/>
      <c r="Q47952" s="75"/>
      <c r="W47952" s="75"/>
      <c r="AD47952" s="77"/>
    </row>
    <row r="47953" spans="16:30" ht="4.5" customHeight="1" x14ac:dyDescent="0.2">
      <c r="P47953" s="75"/>
      <c r="Q47953" s="75"/>
      <c r="W47953" s="75"/>
      <c r="AD47953" s="77"/>
    </row>
    <row r="47954" spans="16:30" ht="4.5" customHeight="1" x14ac:dyDescent="0.2">
      <c r="P47954" s="75"/>
      <c r="Q47954" s="75"/>
      <c r="W47954" s="75"/>
      <c r="AD47954" s="77"/>
    </row>
    <row r="47955" spans="16:30" ht="4.5" customHeight="1" x14ac:dyDescent="0.2">
      <c r="P47955" s="75"/>
      <c r="Q47955" s="75"/>
      <c r="W47955" s="75"/>
      <c r="AD47955" s="77"/>
    </row>
    <row r="47956" spans="16:30" ht="4.5" customHeight="1" x14ac:dyDescent="0.2">
      <c r="P47956" s="75"/>
      <c r="Q47956" s="75"/>
      <c r="W47956" s="75"/>
      <c r="AD47956" s="77"/>
    </row>
    <row r="47957" spans="16:30" ht="4.5" customHeight="1" x14ac:dyDescent="0.2">
      <c r="P47957" s="75"/>
      <c r="Q47957" s="75"/>
      <c r="W47957" s="75"/>
      <c r="AD47957" s="77"/>
    </row>
    <row r="47958" spans="16:30" ht="4.5" customHeight="1" x14ac:dyDescent="0.2">
      <c r="P47958" s="75"/>
      <c r="Q47958" s="75"/>
      <c r="W47958" s="75"/>
      <c r="AD47958" s="77"/>
    </row>
    <row r="47959" spans="16:30" ht="4.5" customHeight="1" x14ac:dyDescent="0.2">
      <c r="P47959" s="75"/>
      <c r="Q47959" s="75"/>
      <c r="W47959" s="75"/>
      <c r="AD47959" s="77"/>
    </row>
    <row r="47960" spans="16:30" ht="4.5" customHeight="1" x14ac:dyDescent="0.2">
      <c r="P47960" s="75"/>
      <c r="Q47960" s="75"/>
      <c r="W47960" s="75"/>
      <c r="AD47960" s="77"/>
    </row>
    <row r="47961" spans="16:30" ht="4.5" customHeight="1" x14ac:dyDescent="0.2">
      <c r="P47961" s="75"/>
      <c r="Q47961" s="75"/>
      <c r="W47961" s="75"/>
      <c r="AD47961" s="77"/>
    </row>
    <row r="47962" spans="16:30" ht="4.5" customHeight="1" x14ac:dyDescent="0.2">
      <c r="P47962" s="75"/>
      <c r="Q47962" s="75"/>
      <c r="W47962" s="75"/>
      <c r="AD47962" s="77"/>
    </row>
    <row r="47963" spans="16:30" ht="4.5" customHeight="1" x14ac:dyDescent="0.2">
      <c r="P47963" s="75"/>
      <c r="Q47963" s="75"/>
      <c r="W47963" s="75"/>
      <c r="AD47963" s="77"/>
    </row>
    <row r="47964" spans="16:30" ht="4.5" customHeight="1" x14ac:dyDescent="0.2">
      <c r="P47964" s="75"/>
      <c r="Q47964" s="75"/>
      <c r="W47964" s="75"/>
      <c r="AD47964" s="77"/>
    </row>
    <row r="47965" spans="16:30" ht="4.5" customHeight="1" x14ac:dyDescent="0.2">
      <c r="P47965" s="75"/>
      <c r="Q47965" s="75"/>
      <c r="W47965" s="75"/>
      <c r="AD47965" s="77"/>
    </row>
    <row r="47966" spans="16:30" ht="4.5" customHeight="1" x14ac:dyDescent="0.2">
      <c r="P47966" s="75"/>
      <c r="Q47966" s="75"/>
      <c r="W47966" s="75"/>
      <c r="AD47966" s="77"/>
    </row>
    <row r="47967" spans="16:30" ht="4.5" customHeight="1" x14ac:dyDescent="0.2">
      <c r="P47967" s="75"/>
      <c r="Q47967" s="75"/>
      <c r="W47967" s="75"/>
      <c r="AD47967" s="77"/>
    </row>
    <row r="47968" spans="16:30" ht="4.5" customHeight="1" x14ac:dyDescent="0.2">
      <c r="P47968" s="75"/>
      <c r="Q47968" s="75"/>
      <c r="W47968" s="75"/>
      <c r="AD47968" s="77"/>
    </row>
    <row r="47969" spans="16:30" ht="4.5" customHeight="1" x14ac:dyDescent="0.2">
      <c r="P47969" s="75"/>
      <c r="Q47969" s="75"/>
      <c r="W47969" s="75"/>
      <c r="AD47969" s="77"/>
    </row>
    <row r="47970" spans="16:30" ht="4.5" customHeight="1" x14ac:dyDescent="0.2">
      <c r="P47970" s="75"/>
      <c r="Q47970" s="75"/>
      <c r="W47970" s="75"/>
      <c r="AD47970" s="77"/>
    </row>
    <row r="47971" spans="16:30" ht="4.5" customHeight="1" x14ac:dyDescent="0.2">
      <c r="P47971" s="75"/>
      <c r="Q47971" s="75"/>
      <c r="W47971" s="75"/>
      <c r="AD47971" s="77"/>
    </row>
    <row r="47972" spans="16:30" ht="4.5" customHeight="1" x14ac:dyDescent="0.2">
      <c r="P47972" s="75"/>
      <c r="Q47972" s="75"/>
      <c r="W47972" s="75"/>
      <c r="AD47972" s="77"/>
    </row>
    <row r="47973" spans="16:30" ht="4.5" customHeight="1" x14ac:dyDescent="0.2">
      <c r="P47973" s="75"/>
      <c r="Q47973" s="75"/>
      <c r="W47973" s="75"/>
      <c r="AD47973" s="77"/>
    </row>
    <row r="47974" spans="16:30" ht="4.5" customHeight="1" x14ac:dyDescent="0.2">
      <c r="P47974" s="75"/>
      <c r="Q47974" s="75"/>
      <c r="W47974" s="75"/>
      <c r="AD47974" s="77"/>
    </row>
    <row r="47975" spans="16:30" ht="4.5" customHeight="1" x14ac:dyDescent="0.2">
      <c r="P47975" s="75"/>
      <c r="Q47975" s="75"/>
      <c r="W47975" s="75"/>
      <c r="AD47975" s="77"/>
    </row>
    <row r="47976" spans="16:30" ht="4.5" customHeight="1" x14ac:dyDescent="0.2">
      <c r="P47976" s="75"/>
      <c r="Q47976" s="75"/>
      <c r="W47976" s="75"/>
      <c r="AD47976" s="77"/>
    </row>
    <row r="47977" spans="16:30" ht="4.5" customHeight="1" x14ac:dyDescent="0.2">
      <c r="P47977" s="75"/>
      <c r="Q47977" s="75"/>
      <c r="W47977" s="75"/>
      <c r="AD47977" s="77"/>
    </row>
    <row r="47978" spans="16:30" ht="4.5" customHeight="1" x14ac:dyDescent="0.2">
      <c r="P47978" s="75"/>
      <c r="Q47978" s="75"/>
      <c r="W47978" s="75"/>
      <c r="AD47978" s="77"/>
    </row>
    <row r="47979" spans="16:30" ht="4.5" customHeight="1" x14ac:dyDescent="0.2">
      <c r="P47979" s="75"/>
      <c r="Q47979" s="75"/>
      <c r="W47979" s="75"/>
      <c r="AD47979" s="77"/>
    </row>
    <row r="47980" spans="16:30" ht="4.5" customHeight="1" x14ac:dyDescent="0.2">
      <c r="P47980" s="75"/>
      <c r="Q47980" s="75"/>
      <c r="W47980" s="75"/>
      <c r="AD47980" s="77"/>
    </row>
    <row r="47981" spans="16:30" ht="4.5" customHeight="1" x14ac:dyDescent="0.2">
      <c r="P47981" s="75"/>
      <c r="Q47981" s="75"/>
      <c r="W47981" s="75"/>
      <c r="AD47981" s="77"/>
    </row>
    <row r="47982" spans="16:30" ht="4.5" customHeight="1" x14ac:dyDescent="0.2">
      <c r="P47982" s="75"/>
      <c r="Q47982" s="75"/>
      <c r="W47982" s="75"/>
      <c r="AD47982" s="77"/>
    </row>
    <row r="47983" spans="16:30" ht="4.5" customHeight="1" x14ac:dyDescent="0.2">
      <c r="P47983" s="75"/>
      <c r="Q47983" s="75"/>
      <c r="W47983" s="75"/>
      <c r="AD47983" s="77"/>
    </row>
    <row r="47984" spans="16:30" ht="4.5" customHeight="1" x14ac:dyDescent="0.2">
      <c r="P47984" s="75"/>
      <c r="Q47984" s="75"/>
      <c r="W47984" s="75"/>
      <c r="AD47984" s="77"/>
    </row>
    <row r="47985" spans="16:30" ht="4.5" customHeight="1" x14ac:dyDescent="0.2">
      <c r="P47985" s="75"/>
      <c r="Q47985" s="75"/>
      <c r="W47985" s="75"/>
      <c r="AD47985" s="77"/>
    </row>
    <row r="47986" spans="16:30" ht="4.5" customHeight="1" x14ac:dyDescent="0.2">
      <c r="P47986" s="75"/>
      <c r="Q47986" s="75"/>
      <c r="W47986" s="75"/>
      <c r="AD47986" s="77"/>
    </row>
    <row r="47987" spans="16:30" ht="4.5" customHeight="1" x14ac:dyDescent="0.2">
      <c r="P47987" s="75"/>
      <c r="Q47987" s="75"/>
      <c r="W47987" s="75"/>
      <c r="AD47987" s="77"/>
    </row>
    <row r="47988" spans="16:30" ht="4.5" customHeight="1" x14ac:dyDescent="0.2">
      <c r="P47988" s="75"/>
      <c r="Q47988" s="75"/>
      <c r="W47988" s="75"/>
      <c r="AD47988" s="77"/>
    </row>
    <row r="47989" spans="16:30" ht="4.5" customHeight="1" x14ac:dyDescent="0.2">
      <c r="P47989" s="75"/>
      <c r="Q47989" s="75"/>
      <c r="W47989" s="75"/>
      <c r="AD47989" s="77"/>
    </row>
    <row r="47990" spans="16:30" ht="4.5" customHeight="1" x14ac:dyDescent="0.2">
      <c r="P47990" s="75"/>
      <c r="Q47990" s="75"/>
      <c r="W47990" s="75"/>
      <c r="AD47990" s="77"/>
    </row>
    <row r="47991" spans="16:30" ht="4.5" customHeight="1" x14ac:dyDescent="0.2">
      <c r="P47991" s="75"/>
      <c r="Q47991" s="75"/>
      <c r="W47991" s="75"/>
      <c r="AD47991" s="77"/>
    </row>
    <row r="47992" spans="16:30" ht="4.5" customHeight="1" x14ac:dyDescent="0.2">
      <c r="P47992" s="75"/>
      <c r="Q47992" s="75"/>
      <c r="W47992" s="75"/>
      <c r="AD47992" s="77"/>
    </row>
    <row r="47993" spans="16:30" ht="4.5" customHeight="1" x14ac:dyDescent="0.2">
      <c r="P47993" s="75"/>
      <c r="Q47993" s="75"/>
      <c r="W47993" s="75"/>
      <c r="AD47993" s="77"/>
    </row>
    <row r="47994" spans="16:30" ht="4.5" customHeight="1" x14ac:dyDescent="0.2">
      <c r="P47994" s="75"/>
      <c r="Q47994" s="75"/>
      <c r="W47994" s="75"/>
      <c r="AD47994" s="77"/>
    </row>
    <row r="47995" spans="16:30" ht="4.5" customHeight="1" x14ac:dyDescent="0.2">
      <c r="P47995" s="75"/>
      <c r="Q47995" s="75"/>
      <c r="W47995" s="75"/>
      <c r="AD47995" s="77"/>
    </row>
    <row r="47996" spans="16:30" ht="4.5" customHeight="1" x14ac:dyDescent="0.2">
      <c r="P47996" s="75"/>
      <c r="Q47996" s="75"/>
      <c r="W47996" s="75"/>
      <c r="AD47996" s="77"/>
    </row>
    <row r="47997" spans="16:30" ht="4.5" customHeight="1" x14ac:dyDescent="0.2">
      <c r="P47997" s="75"/>
      <c r="Q47997" s="75"/>
      <c r="W47997" s="75"/>
      <c r="AD47997" s="77"/>
    </row>
    <row r="47998" spans="16:30" ht="4.5" customHeight="1" x14ac:dyDescent="0.2">
      <c r="P47998" s="75"/>
      <c r="Q47998" s="75"/>
      <c r="W47998" s="75"/>
      <c r="AD47998" s="77"/>
    </row>
    <row r="47999" spans="16:30" ht="4.5" customHeight="1" x14ac:dyDescent="0.2">
      <c r="P47999" s="75"/>
      <c r="Q47999" s="75"/>
      <c r="W47999" s="75"/>
      <c r="AD47999" s="77"/>
    </row>
    <row r="48000" spans="16:30" ht="4.5" customHeight="1" x14ac:dyDescent="0.2">
      <c r="P48000" s="75"/>
      <c r="Q48000" s="75"/>
      <c r="W48000" s="75"/>
      <c r="AD48000" s="77"/>
    </row>
    <row r="48001" spans="16:30" ht="4.5" customHeight="1" x14ac:dyDescent="0.2">
      <c r="P48001" s="75"/>
      <c r="Q48001" s="75"/>
      <c r="W48001" s="75"/>
      <c r="AD48001" s="77"/>
    </row>
    <row r="48002" spans="16:30" ht="4.5" customHeight="1" x14ac:dyDescent="0.2">
      <c r="P48002" s="75"/>
      <c r="Q48002" s="75"/>
      <c r="W48002" s="75"/>
      <c r="AD48002" s="77"/>
    </row>
    <row r="48003" spans="16:30" ht="4.5" customHeight="1" x14ac:dyDescent="0.2">
      <c r="P48003" s="75"/>
      <c r="Q48003" s="75"/>
      <c r="W48003" s="75"/>
      <c r="AD48003" s="77"/>
    </row>
    <row r="48004" spans="16:30" ht="4.5" customHeight="1" x14ac:dyDescent="0.2">
      <c r="P48004" s="75"/>
      <c r="Q48004" s="75"/>
      <c r="W48004" s="75"/>
      <c r="AD48004" s="77"/>
    </row>
    <row r="48005" spans="16:30" ht="4.5" customHeight="1" x14ac:dyDescent="0.2">
      <c r="P48005" s="75"/>
      <c r="Q48005" s="75"/>
      <c r="W48005" s="75"/>
      <c r="AD48005" s="77"/>
    </row>
    <row r="48006" spans="16:30" ht="4.5" customHeight="1" x14ac:dyDescent="0.2">
      <c r="P48006" s="75"/>
      <c r="Q48006" s="75"/>
      <c r="W48006" s="75"/>
      <c r="AD48006" s="77"/>
    </row>
    <row r="48007" spans="16:30" ht="4.5" customHeight="1" x14ac:dyDescent="0.2">
      <c r="P48007" s="75"/>
      <c r="Q48007" s="75"/>
      <c r="W48007" s="75"/>
      <c r="AD48007" s="77"/>
    </row>
    <row r="48008" spans="16:30" ht="4.5" customHeight="1" x14ac:dyDescent="0.2">
      <c r="P48008" s="75"/>
      <c r="Q48008" s="75"/>
      <c r="W48008" s="75"/>
      <c r="AD48008" s="77"/>
    </row>
    <row r="48009" spans="16:30" ht="4.5" customHeight="1" x14ac:dyDescent="0.2">
      <c r="P48009" s="75"/>
      <c r="Q48009" s="75"/>
      <c r="W48009" s="75"/>
      <c r="AD48009" s="77"/>
    </row>
    <row r="48010" spans="16:30" ht="4.5" customHeight="1" x14ac:dyDescent="0.2">
      <c r="P48010" s="75"/>
      <c r="Q48010" s="75"/>
      <c r="W48010" s="75"/>
      <c r="AD48010" s="77"/>
    </row>
    <row r="48011" spans="16:30" ht="4.5" customHeight="1" x14ac:dyDescent="0.2">
      <c r="P48011" s="75"/>
      <c r="Q48011" s="75"/>
      <c r="W48011" s="75"/>
      <c r="AD48011" s="77"/>
    </row>
    <row r="48012" spans="16:30" ht="4.5" customHeight="1" x14ac:dyDescent="0.2">
      <c r="P48012" s="75"/>
      <c r="Q48012" s="75"/>
      <c r="W48012" s="75"/>
      <c r="AD48012" s="77"/>
    </row>
    <row r="48013" spans="16:30" ht="4.5" customHeight="1" x14ac:dyDescent="0.2">
      <c r="P48013" s="75"/>
      <c r="Q48013" s="75"/>
      <c r="W48013" s="75"/>
      <c r="AD48013" s="77"/>
    </row>
    <row r="48014" spans="16:30" ht="4.5" customHeight="1" x14ac:dyDescent="0.2">
      <c r="P48014" s="75"/>
      <c r="Q48014" s="75"/>
      <c r="W48014" s="75"/>
      <c r="AD48014" s="77"/>
    </row>
    <row r="48015" spans="16:30" ht="4.5" customHeight="1" x14ac:dyDescent="0.2">
      <c r="P48015" s="75"/>
      <c r="Q48015" s="75"/>
      <c r="W48015" s="75"/>
      <c r="AD48015" s="77"/>
    </row>
    <row r="48016" spans="16:30" ht="4.5" customHeight="1" x14ac:dyDescent="0.2">
      <c r="P48016" s="75"/>
      <c r="Q48016" s="75"/>
      <c r="W48016" s="75"/>
      <c r="AD48016" s="77"/>
    </row>
    <row r="48017" spans="16:30" ht="4.5" customHeight="1" x14ac:dyDescent="0.2">
      <c r="P48017" s="75"/>
      <c r="Q48017" s="75"/>
      <c r="W48017" s="75"/>
      <c r="AD48017" s="77"/>
    </row>
    <row r="48018" spans="16:30" ht="4.5" customHeight="1" x14ac:dyDescent="0.2">
      <c r="P48018" s="75"/>
      <c r="Q48018" s="75"/>
      <c r="W48018" s="75"/>
      <c r="AD48018" s="77"/>
    </row>
    <row r="48019" spans="16:30" ht="4.5" customHeight="1" x14ac:dyDescent="0.2">
      <c r="P48019" s="75"/>
      <c r="Q48019" s="75"/>
      <c r="W48019" s="75"/>
      <c r="AD48019" s="77"/>
    </row>
    <row r="48020" spans="16:30" ht="4.5" customHeight="1" x14ac:dyDescent="0.2">
      <c r="P48020" s="75"/>
      <c r="Q48020" s="75"/>
      <c r="W48020" s="75"/>
      <c r="AD48020" s="77"/>
    </row>
    <row r="48021" spans="16:30" ht="4.5" customHeight="1" x14ac:dyDescent="0.2">
      <c r="P48021" s="75"/>
      <c r="Q48021" s="75"/>
      <c r="W48021" s="75"/>
      <c r="AD48021" s="77"/>
    </row>
    <row r="48022" spans="16:30" ht="4.5" customHeight="1" x14ac:dyDescent="0.2">
      <c r="P48022" s="75"/>
      <c r="Q48022" s="75"/>
      <c r="W48022" s="75"/>
      <c r="AD48022" s="77"/>
    </row>
    <row r="48023" spans="16:30" ht="4.5" customHeight="1" x14ac:dyDescent="0.2">
      <c r="P48023" s="75"/>
      <c r="Q48023" s="75"/>
      <c r="W48023" s="75"/>
      <c r="AD48023" s="77"/>
    </row>
    <row r="48024" spans="16:30" ht="4.5" customHeight="1" x14ac:dyDescent="0.2">
      <c r="P48024" s="75"/>
      <c r="Q48024" s="75"/>
      <c r="W48024" s="75"/>
      <c r="AD48024" s="77"/>
    </row>
    <row r="48025" spans="16:30" ht="4.5" customHeight="1" x14ac:dyDescent="0.2">
      <c r="P48025" s="75"/>
      <c r="Q48025" s="75"/>
      <c r="W48025" s="75"/>
      <c r="AD48025" s="77"/>
    </row>
    <row r="48026" spans="16:30" ht="4.5" customHeight="1" x14ac:dyDescent="0.2">
      <c r="P48026" s="75"/>
      <c r="Q48026" s="75"/>
      <c r="W48026" s="75"/>
      <c r="AD48026" s="77"/>
    </row>
    <row r="48027" spans="16:30" ht="4.5" customHeight="1" x14ac:dyDescent="0.2">
      <c r="P48027" s="75"/>
      <c r="Q48027" s="75"/>
      <c r="W48027" s="75"/>
      <c r="AD48027" s="77"/>
    </row>
    <row r="48028" spans="16:30" ht="4.5" customHeight="1" x14ac:dyDescent="0.2">
      <c r="P48028" s="75"/>
      <c r="Q48028" s="75"/>
      <c r="W48028" s="75"/>
      <c r="AD48028" s="77"/>
    </row>
    <row r="48029" spans="16:30" ht="4.5" customHeight="1" x14ac:dyDescent="0.2">
      <c r="P48029" s="75"/>
      <c r="Q48029" s="75"/>
      <c r="W48029" s="75"/>
      <c r="AD48029" s="77"/>
    </row>
    <row r="48030" spans="16:30" ht="4.5" customHeight="1" x14ac:dyDescent="0.2">
      <c r="P48030" s="75"/>
      <c r="Q48030" s="75"/>
      <c r="W48030" s="75"/>
      <c r="AD48030" s="77"/>
    </row>
    <row r="48031" spans="16:30" ht="4.5" customHeight="1" x14ac:dyDescent="0.2">
      <c r="P48031" s="75"/>
      <c r="Q48031" s="75"/>
      <c r="W48031" s="75"/>
      <c r="AD48031" s="77"/>
    </row>
    <row r="48032" spans="16:30" ht="4.5" customHeight="1" x14ac:dyDescent="0.2">
      <c r="P48032" s="75"/>
      <c r="Q48032" s="75"/>
      <c r="W48032" s="75"/>
      <c r="AD48032" s="77"/>
    </row>
    <row r="48033" spans="16:30" ht="4.5" customHeight="1" x14ac:dyDescent="0.2">
      <c r="P48033" s="75"/>
      <c r="Q48033" s="75"/>
      <c r="W48033" s="75"/>
      <c r="AD48033" s="77"/>
    </row>
    <row r="48034" spans="16:30" ht="4.5" customHeight="1" x14ac:dyDescent="0.2">
      <c r="P48034" s="75"/>
      <c r="Q48034" s="75"/>
      <c r="W48034" s="75"/>
      <c r="AD48034" s="77"/>
    </row>
    <row r="48035" spans="16:30" ht="4.5" customHeight="1" x14ac:dyDescent="0.2">
      <c r="P48035" s="75"/>
      <c r="Q48035" s="75"/>
      <c r="W48035" s="75"/>
      <c r="AD48035" s="77"/>
    </row>
    <row r="48036" spans="16:30" ht="4.5" customHeight="1" x14ac:dyDescent="0.2">
      <c r="P48036" s="75"/>
      <c r="Q48036" s="75"/>
      <c r="W48036" s="75"/>
      <c r="AD48036" s="77"/>
    </row>
    <row r="48037" spans="16:30" ht="4.5" customHeight="1" x14ac:dyDescent="0.2">
      <c r="P48037" s="75"/>
      <c r="Q48037" s="75"/>
      <c r="W48037" s="75"/>
      <c r="AD48037" s="77"/>
    </row>
    <row r="48038" spans="16:30" ht="4.5" customHeight="1" x14ac:dyDescent="0.2">
      <c r="P48038" s="75"/>
      <c r="Q48038" s="75"/>
      <c r="W48038" s="75"/>
      <c r="AD48038" s="77"/>
    </row>
    <row r="48039" spans="16:30" ht="4.5" customHeight="1" x14ac:dyDescent="0.2">
      <c r="P48039" s="75"/>
      <c r="Q48039" s="75"/>
      <c r="W48039" s="75"/>
      <c r="AD48039" s="77"/>
    </row>
    <row r="48040" spans="16:30" ht="4.5" customHeight="1" x14ac:dyDescent="0.2">
      <c r="P48040" s="75"/>
      <c r="Q48040" s="75"/>
      <c r="W48040" s="75"/>
      <c r="AD48040" s="77"/>
    </row>
    <row r="48041" spans="16:30" ht="4.5" customHeight="1" x14ac:dyDescent="0.2">
      <c r="P48041" s="75"/>
      <c r="Q48041" s="75"/>
      <c r="W48041" s="75"/>
      <c r="AD48041" s="77"/>
    </row>
    <row r="48042" spans="16:30" ht="4.5" customHeight="1" x14ac:dyDescent="0.2">
      <c r="P48042" s="75"/>
      <c r="Q48042" s="75"/>
      <c r="W48042" s="75"/>
      <c r="AD48042" s="77"/>
    </row>
    <row r="48043" spans="16:30" ht="4.5" customHeight="1" x14ac:dyDescent="0.2">
      <c r="P48043" s="75"/>
      <c r="Q48043" s="75"/>
      <c r="W48043" s="75"/>
      <c r="AD48043" s="77"/>
    </row>
    <row r="48044" spans="16:30" ht="4.5" customHeight="1" x14ac:dyDescent="0.2">
      <c r="P48044" s="75"/>
      <c r="Q48044" s="75"/>
      <c r="W48044" s="75"/>
      <c r="AD48044" s="77"/>
    </row>
    <row r="48045" spans="16:30" ht="4.5" customHeight="1" x14ac:dyDescent="0.2">
      <c r="P48045" s="75"/>
      <c r="Q48045" s="75"/>
      <c r="W48045" s="75"/>
      <c r="AD48045" s="77"/>
    </row>
    <row r="48046" spans="16:30" ht="4.5" customHeight="1" x14ac:dyDescent="0.2">
      <c r="P48046" s="75"/>
      <c r="Q48046" s="75"/>
      <c r="W48046" s="75"/>
      <c r="AD48046" s="77"/>
    </row>
    <row r="48047" spans="16:30" ht="4.5" customHeight="1" x14ac:dyDescent="0.2">
      <c r="P48047" s="75"/>
      <c r="Q48047" s="75"/>
      <c r="W48047" s="75"/>
      <c r="AD48047" s="77"/>
    </row>
    <row r="48048" spans="16:30" ht="4.5" customHeight="1" x14ac:dyDescent="0.2">
      <c r="P48048" s="75"/>
      <c r="Q48048" s="75"/>
      <c r="W48048" s="75"/>
      <c r="AD48048" s="77"/>
    </row>
    <row r="48049" spans="16:30" ht="4.5" customHeight="1" x14ac:dyDescent="0.2">
      <c r="P48049" s="75"/>
      <c r="Q48049" s="75"/>
      <c r="W48049" s="75"/>
      <c r="AD48049" s="77"/>
    </row>
    <row r="48050" spans="16:30" ht="4.5" customHeight="1" x14ac:dyDescent="0.2">
      <c r="P48050" s="75"/>
      <c r="Q48050" s="75"/>
      <c r="W48050" s="75"/>
      <c r="AD48050" s="77"/>
    </row>
    <row r="48051" spans="16:30" ht="4.5" customHeight="1" x14ac:dyDescent="0.2">
      <c r="P48051" s="75"/>
      <c r="Q48051" s="75"/>
      <c r="W48051" s="75"/>
      <c r="AD48051" s="77"/>
    </row>
    <row r="48052" spans="16:30" ht="4.5" customHeight="1" x14ac:dyDescent="0.2">
      <c r="P48052" s="75"/>
      <c r="Q48052" s="75"/>
      <c r="W48052" s="75"/>
      <c r="AD48052" s="77"/>
    </row>
    <row r="48053" spans="16:30" ht="4.5" customHeight="1" x14ac:dyDescent="0.2">
      <c r="P48053" s="75"/>
      <c r="Q48053" s="75"/>
      <c r="W48053" s="75"/>
      <c r="AD48053" s="77"/>
    </row>
    <row r="48054" spans="16:30" ht="4.5" customHeight="1" x14ac:dyDescent="0.2">
      <c r="P48054" s="75"/>
      <c r="Q48054" s="75"/>
      <c r="W48054" s="75"/>
      <c r="AD48054" s="77"/>
    </row>
    <row r="48055" spans="16:30" ht="4.5" customHeight="1" x14ac:dyDescent="0.2">
      <c r="P48055" s="75"/>
      <c r="Q48055" s="75"/>
      <c r="W48055" s="75"/>
      <c r="AD48055" s="77"/>
    </row>
    <row r="48056" spans="16:30" ht="4.5" customHeight="1" x14ac:dyDescent="0.2">
      <c r="P48056" s="75"/>
      <c r="Q48056" s="75"/>
      <c r="W48056" s="75"/>
      <c r="AD48056" s="77"/>
    </row>
    <row r="48057" spans="16:30" ht="4.5" customHeight="1" x14ac:dyDescent="0.2">
      <c r="P48057" s="75"/>
      <c r="Q48057" s="75"/>
      <c r="W48057" s="75"/>
      <c r="AD48057" s="77"/>
    </row>
    <row r="48058" spans="16:30" ht="4.5" customHeight="1" x14ac:dyDescent="0.2">
      <c r="P48058" s="75"/>
      <c r="Q48058" s="75"/>
      <c r="W48058" s="75"/>
      <c r="AD48058" s="77"/>
    </row>
    <row r="48059" spans="16:30" ht="4.5" customHeight="1" x14ac:dyDescent="0.2">
      <c r="P48059" s="75"/>
      <c r="Q48059" s="75"/>
      <c r="W48059" s="75"/>
      <c r="AD48059" s="77"/>
    </row>
    <row r="48060" spans="16:30" ht="4.5" customHeight="1" x14ac:dyDescent="0.2">
      <c r="P48060" s="75"/>
      <c r="Q48060" s="75"/>
      <c r="W48060" s="75"/>
      <c r="AD48060" s="77"/>
    </row>
    <row r="48061" spans="16:30" ht="4.5" customHeight="1" x14ac:dyDescent="0.2">
      <c r="P48061" s="75"/>
      <c r="Q48061" s="75"/>
      <c r="W48061" s="75"/>
      <c r="AD48061" s="77"/>
    </row>
    <row r="48062" spans="16:30" ht="4.5" customHeight="1" x14ac:dyDescent="0.2">
      <c r="P48062" s="75"/>
      <c r="Q48062" s="75"/>
      <c r="W48062" s="75"/>
      <c r="AD48062" s="77"/>
    </row>
    <row r="48063" spans="16:30" ht="4.5" customHeight="1" x14ac:dyDescent="0.2">
      <c r="P48063" s="75"/>
      <c r="Q48063" s="75"/>
      <c r="W48063" s="75"/>
      <c r="AD48063" s="77"/>
    </row>
    <row r="48064" spans="16:30" ht="4.5" customHeight="1" x14ac:dyDescent="0.2">
      <c r="P48064" s="75"/>
      <c r="Q48064" s="75"/>
      <c r="W48064" s="75"/>
      <c r="AD48064" s="77"/>
    </row>
    <row r="48065" spans="16:30" ht="4.5" customHeight="1" x14ac:dyDescent="0.2">
      <c r="P48065" s="75"/>
      <c r="Q48065" s="75"/>
      <c r="W48065" s="75"/>
      <c r="AD48065" s="77"/>
    </row>
    <row r="48066" spans="16:30" ht="4.5" customHeight="1" x14ac:dyDescent="0.2">
      <c r="P48066" s="75"/>
      <c r="Q48066" s="75"/>
      <c r="W48066" s="75"/>
      <c r="AD48066" s="77"/>
    </row>
    <row r="48067" spans="16:30" ht="4.5" customHeight="1" x14ac:dyDescent="0.2">
      <c r="P48067" s="75"/>
      <c r="Q48067" s="75"/>
      <c r="W48067" s="75"/>
      <c r="AD48067" s="77"/>
    </row>
    <row r="48068" spans="16:30" ht="4.5" customHeight="1" x14ac:dyDescent="0.2">
      <c r="P48068" s="75"/>
      <c r="Q48068" s="75"/>
      <c r="W48068" s="75"/>
      <c r="AD48068" s="77"/>
    </row>
    <row r="48069" spans="16:30" ht="4.5" customHeight="1" x14ac:dyDescent="0.2">
      <c r="P48069" s="75"/>
      <c r="Q48069" s="75"/>
      <c r="W48069" s="75"/>
      <c r="AD48069" s="77"/>
    </row>
    <row r="48070" spans="16:30" ht="4.5" customHeight="1" x14ac:dyDescent="0.2">
      <c r="P48070" s="75"/>
      <c r="Q48070" s="75"/>
      <c r="W48070" s="75"/>
      <c r="AD48070" s="77"/>
    </row>
    <row r="48071" spans="16:30" ht="4.5" customHeight="1" x14ac:dyDescent="0.2">
      <c r="P48071" s="75"/>
      <c r="Q48071" s="75"/>
      <c r="W48071" s="75"/>
      <c r="AD48071" s="77"/>
    </row>
    <row r="48072" spans="16:30" ht="4.5" customHeight="1" x14ac:dyDescent="0.2">
      <c r="P48072" s="75"/>
      <c r="Q48072" s="75"/>
      <c r="W48072" s="75"/>
      <c r="AD48072" s="77"/>
    </row>
    <row r="48073" spans="16:30" ht="4.5" customHeight="1" x14ac:dyDescent="0.2">
      <c r="P48073" s="75"/>
      <c r="Q48073" s="75"/>
      <c r="W48073" s="75"/>
      <c r="AD48073" s="77"/>
    </row>
    <row r="48074" spans="16:30" ht="4.5" customHeight="1" x14ac:dyDescent="0.2">
      <c r="P48074" s="75"/>
      <c r="Q48074" s="75"/>
      <c r="W48074" s="75"/>
      <c r="AD48074" s="77"/>
    </row>
    <row r="48075" spans="16:30" ht="4.5" customHeight="1" x14ac:dyDescent="0.2">
      <c r="P48075" s="75"/>
      <c r="Q48075" s="75"/>
      <c r="W48075" s="75"/>
      <c r="AD48075" s="77"/>
    </row>
    <row r="48076" spans="16:30" ht="4.5" customHeight="1" x14ac:dyDescent="0.2">
      <c r="P48076" s="75"/>
      <c r="Q48076" s="75"/>
      <c r="W48076" s="75"/>
      <c r="AD48076" s="77"/>
    </row>
    <row r="48077" spans="16:30" ht="4.5" customHeight="1" x14ac:dyDescent="0.2">
      <c r="P48077" s="75"/>
      <c r="Q48077" s="75"/>
      <c r="W48077" s="75"/>
      <c r="AD48077" s="77"/>
    </row>
    <row r="48078" spans="16:30" ht="4.5" customHeight="1" x14ac:dyDescent="0.2">
      <c r="P48078" s="75"/>
      <c r="Q48078" s="75"/>
      <c r="W48078" s="75"/>
      <c r="AD48078" s="77"/>
    </row>
    <row r="48079" spans="16:30" ht="4.5" customHeight="1" x14ac:dyDescent="0.2">
      <c r="P48079" s="75"/>
      <c r="Q48079" s="75"/>
      <c r="W48079" s="75"/>
      <c r="AD48079" s="77"/>
    </row>
    <row r="48080" spans="16:30" ht="4.5" customHeight="1" x14ac:dyDescent="0.2">
      <c r="P48080" s="75"/>
      <c r="Q48080" s="75"/>
      <c r="W48080" s="75"/>
      <c r="AD48080" s="77"/>
    </row>
    <row r="48081" spans="16:30" ht="4.5" customHeight="1" x14ac:dyDescent="0.2">
      <c r="P48081" s="75"/>
      <c r="Q48081" s="75"/>
      <c r="W48081" s="75"/>
      <c r="AD48081" s="77"/>
    </row>
    <row r="48082" spans="16:30" ht="4.5" customHeight="1" x14ac:dyDescent="0.2">
      <c r="P48082" s="75"/>
      <c r="Q48082" s="75"/>
      <c r="W48082" s="75"/>
      <c r="AD48082" s="77"/>
    </row>
    <row r="48083" spans="16:30" ht="4.5" customHeight="1" x14ac:dyDescent="0.2">
      <c r="P48083" s="75"/>
      <c r="Q48083" s="75"/>
      <c r="W48083" s="75"/>
      <c r="AD48083" s="77"/>
    </row>
    <row r="48084" spans="16:30" ht="4.5" customHeight="1" x14ac:dyDescent="0.2">
      <c r="P48084" s="75"/>
      <c r="Q48084" s="75"/>
      <c r="W48084" s="75"/>
      <c r="AD48084" s="77"/>
    </row>
    <row r="48085" spans="16:30" ht="4.5" customHeight="1" x14ac:dyDescent="0.2">
      <c r="P48085" s="75"/>
      <c r="Q48085" s="75"/>
      <c r="W48085" s="75"/>
      <c r="AD48085" s="77"/>
    </row>
    <row r="48086" spans="16:30" ht="4.5" customHeight="1" x14ac:dyDescent="0.2">
      <c r="P48086" s="75"/>
      <c r="Q48086" s="75"/>
      <c r="W48086" s="75"/>
      <c r="AD48086" s="77"/>
    </row>
    <row r="48087" spans="16:30" ht="4.5" customHeight="1" x14ac:dyDescent="0.2">
      <c r="P48087" s="75"/>
      <c r="Q48087" s="75"/>
      <c r="W48087" s="75"/>
      <c r="AD48087" s="77"/>
    </row>
    <row r="48088" spans="16:30" ht="4.5" customHeight="1" x14ac:dyDescent="0.2">
      <c r="P48088" s="75"/>
      <c r="Q48088" s="75"/>
      <c r="W48088" s="75"/>
      <c r="AD48088" s="77"/>
    </row>
    <row r="48089" spans="16:30" ht="4.5" customHeight="1" x14ac:dyDescent="0.2">
      <c r="P48089" s="75"/>
      <c r="Q48089" s="75"/>
      <c r="W48089" s="75"/>
      <c r="AD48089" s="77"/>
    </row>
    <row r="48090" spans="16:30" ht="4.5" customHeight="1" x14ac:dyDescent="0.2">
      <c r="P48090" s="75"/>
      <c r="Q48090" s="75"/>
      <c r="W48090" s="75"/>
      <c r="AD48090" s="77"/>
    </row>
    <row r="48091" spans="16:30" ht="4.5" customHeight="1" x14ac:dyDescent="0.2">
      <c r="P48091" s="75"/>
      <c r="Q48091" s="75"/>
      <c r="W48091" s="75"/>
      <c r="AD48091" s="77"/>
    </row>
    <row r="48092" spans="16:30" ht="4.5" customHeight="1" x14ac:dyDescent="0.2">
      <c r="P48092" s="75"/>
      <c r="Q48092" s="75"/>
      <c r="W48092" s="75"/>
      <c r="AD48092" s="77"/>
    </row>
    <row r="48093" spans="16:30" ht="4.5" customHeight="1" x14ac:dyDescent="0.2">
      <c r="P48093" s="75"/>
      <c r="Q48093" s="75"/>
      <c r="W48093" s="75"/>
      <c r="AD48093" s="77"/>
    </row>
    <row r="48094" spans="16:30" ht="4.5" customHeight="1" x14ac:dyDescent="0.2">
      <c r="P48094" s="75"/>
      <c r="Q48094" s="75"/>
      <c r="W48094" s="75"/>
      <c r="AD48094" s="77"/>
    </row>
    <row r="48095" spans="16:30" ht="4.5" customHeight="1" x14ac:dyDescent="0.2">
      <c r="P48095" s="75"/>
      <c r="Q48095" s="75"/>
      <c r="W48095" s="75"/>
      <c r="AD48095" s="77"/>
    </row>
    <row r="48096" spans="16:30" ht="4.5" customHeight="1" x14ac:dyDescent="0.2">
      <c r="P48096" s="75"/>
      <c r="Q48096" s="75"/>
      <c r="W48096" s="75"/>
      <c r="AD48096" s="77"/>
    </row>
    <row r="48097" spans="16:30" ht="4.5" customHeight="1" x14ac:dyDescent="0.2">
      <c r="P48097" s="75"/>
      <c r="Q48097" s="75"/>
      <c r="W48097" s="75"/>
      <c r="AD48097" s="77"/>
    </row>
    <row r="48098" spans="16:30" ht="4.5" customHeight="1" x14ac:dyDescent="0.2">
      <c r="P48098" s="75"/>
      <c r="Q48098" s="75"/>
      <c r="W48098" s="75"/>
      <c r="AD48098" s="77"/>
    </row>
    <row r="48099" spans="16:30" ht="4.5" customHeight="1" x14ac:dyDescent="0.2">
      <c r="P48099" s="75"/>
      <c r="Q48099" s="75"/>
      <c r="W48099" s="75"/>
      <c r="AD48099" s="77"/>
    </row>
    <row r="48100" spans="16:30" ht="4.5" customHeight="1" x14ac:dyDescent="0.2">
      <c r="P48100" s="75"/>
      <c r="Q48100" s="75"/>
      <c r="W48100" s="75"/>
      <c r="AD48100" s="77"/>
    </row>
    <row r="48101" spans="16:30" ht="4.5" customHeight="1" x14ac:dyDescent="0.2">
      <c r="P48101" s="75"/>
      <c r="Q48101" s="75"/>
      <c r="W48101" s="75"/>
      <c r="AD48101" s="77"/>
    </row>
    <row r="48102" spans="16:30" ht="4.5" customHeight="1" x14ac:dyDescent="0.2">
      <c r="P48102" s="75"/>
      <c r="Q48102" s="75"/>
      <c r="W48102" s="75"/>
      <c r="AD48102" s="77"/>
    </row>
    <row r="48103" spans="16:30" ht="4.5" customHeight="1" x14ac:dyDescent="0.2">
      <c r="P48103" s="75"/>
      <c r="Q48103" s="75"/>
      <c r="W48103" s="75"/>
      <c r="AD48103" s="77"/>
    </row>
    <row r="48104" spans="16:30" ht="4.5" customHeight="1" x14ac:dyDescent="0.2">
      <c r="P48104" s="75"/>
      <c r="Q48104" s="75"/>
      <c r="W48104" s="75"/>
      <c r="AD48104" s="77"/>
    </row>
    <row r="48105" spans="16:30" ht="4.5" customHeight="1" x14ac:dyDescent="0.2">
      <c r="P48105" s="75"/>
      <c r="Q48105" s="75"/>
      <c r="W48105" s="75"/>
      <c r="AD48105" s="77"/>
    </row>
    <row r="48106" spans="16:30" ht="4.5" customHeight="1" x14ac:dyDescent="0.2">
      <c r="P48106" s="75"/>
      <c r="Q48106" s="75"/>
      <c r="W48106" s="75"/>
      <c r="AD48106" s="77"/>
    </row>
    <row r="48107" spans="16:30" ht="4.5" customHeight="1" x14ac:dyDescent="0.2">
      <c r="P48107" s="75"/>
      <c r="Q48107" s="75"/>
      <c r="W48107" s="75"/>
      <c r="AD48107" s="77"/>
    </row>
    <row r="48108" spans="16:30" ht="4.5" customHeight="1" x14ac:dyDescent="0.2">
      <c r="P48108" s="75"/>
      <c r="Q48108" s="75"/>
      <c r="W48108" s="75"/>
      <c r="AD48108" s="77"/>
    </row>
    <row r="48109" spans="16:30" ht="4.5" customHeight="1" x14ac:dyDescent="0.2">
      <c r="P48109" s="75"/>
      <c r="Q48109" s="75"/>
      <c r="W48109" s="75"/>
      <c r="AD48109" s="77"/>
    </row>
    <row r="48110" spans="16:30" ht="4.5" customHeight="1" x14ac:dyDescent="0.2">
      <c r="P48110" s="75"/>
      <c r="Q48110" s="75"/>
      <c r="W48110" s="75"/>
      <c r="AD48110" s="77"/>
    </row>
    <row r="48111" spans="16:30" ht="4.5" customHeight="1" x14ac:dyDescent="0.2">
      <c r="P48111" s="75"/>
      <c r="Q48111" s="75"/>
      <c r="W48111" s="75"/>
      <c r="AD48111" s="77"/>
    </row>
    <row r="48112" spans="16:30" ht="4.5" customHeight="1" x14ac:dyDescent="0.2">
      <c r="P48112" s="75"/>
      <c r="Q48112" s="75"/>
      <c r="W48112" s="75"/>
      <c r="AD48112" s="77"/>
    </row>
    <row r="48113" spans="16:30" ht="4.5" customHeight="1" x14ac:dyDescent="0.2">
      <c r="P48113" s="75"/>
      <c r="Q48113" s="75"/>
      <c r="W48113" s="75"/>
      <c r="AD48113" s="77"/>
    </row>
    <row r="48114" spans="16:30" ht="4.5" customHeight="1" x14ac:dyDescent="0.2">
      <c r="P48114" s="75"/>
      <c r="Q48114" s="75"/>
      <c r="W48114" s="75"/>
      <c r="AD48114" s="77"/>
    </row>
    <row r="48115" spans="16:30" ht="4.5" customHeight="1" x14ac:dyDescent="0.2">
      <c r="P48115" s="75"/>
      <c r="Q48115" s="75"/>
      <c r="W48115" s="75"/>
      <c r="AD48115" s="77"/>
    </row>
    <row r="48116" spans="16:30" ht="4.5" customHeight="1" x14ac:dyDescent="0.2">
      <c r="P48116" s="75"/>
      <c r="Q48116" s="75"/>
      <c r="W48116" s="75"/>
      <c r="AD48116" s="77"/>
    </row>
    <row r="48117" spans="16:30" ht="4.5" customHeight="1" x14ac:dyDescent="0.2">
      <c r="P48117" s="75"/>
      <c r="Q48117" s="75"/>
      <c r="W48117" s="75"/>
      <c r="AD48117" s="77"/>
    </row>
    <row r="48118" spans="16:30" ht="4.5" customHeight="1" x14ac:dyDescent="0.2">
      <c r="P48118" s="75"/>
      <c r="Q48118" s="75"/>
      <c r="W48118" s="75"/>
      <c r="AD48118" s="77"/>
    </row>
    <row r="48119" spans="16:30" ht="4.5" customHeight="1" x14ac:dyDescent="0.2">
      <c r="P48119" s="75"/>
      <c r="Q48119" s="75"/>
      <c r="W48119" s="75"/>
      <c r="AD48119" s="77"/>
    </row>
    <row r="48120" spans="16:30" ht="4.5" customHeight="1" x14ac:dyDescent="0.2">
      <c r="P48120" s="75"/>
      <c r="Q48120" s="75"/>
      <c r="W48120" s="75"/>
      <c r="AD48120" s="77"/>
    </row>
    <row r="48121" spans="16:30" ht="4.5" customHeight="1" x14ac:dyDescent="0.2">
      <c r="P48121" s="75"/>
      <c r="Q48121" s="75"/>
      <c r="W48121" s="75"/>
      <c r="AD48121" s="77"/>
    </row>
    <row r="48122" spans="16:30" ht="4.5" customHeight="1" x14ac:dyDescent="0.2">
      <c r="P48122" s="75"/>
      <c r="Q48122" s="75"/>
      <c r="W48122" s="75"/>
      <c r="AD48122" s="77"/>
    </row>
    <row r="48123" spans="16:30" ht="4.5" customHeight="1" x14ac:dyDescent="0.2">
      <c r="P48123" s="75"/>
      <c r="Q48123" s="75"/>
      <c r="W48123" s="75"/>
      <c r="AD48123" s="77"/>
    </row>
    <row r="48124" spans="16:30" ht="4.5" customHeight="1" x14ac:dyDescent="0.2">
      <c r="P48124" s="75"/>
      <c r="Q48124" s="75"/>
      <c r="W48124" s="75"/>
      <c r="AD48124" s="77"/>
    </row>
    <row r="48125" spans="16:30" ht="4.5" customHeight="1" x14ac:dyDescent="0.2">
      <c r="P48125" s="75"/>
      <c r="Q48125" s="75"/>
      <c r="W48125" s="75"/>
      <c r="AD48125" s="77"/>
    </row>
    <row r="48126" spans="16:30" ht="4.5" customHeight="1" x14ac:dyDescent="0.2">
      <c r="P48126" s="75"/>
      <c r="Q48126" s="75"/>
      <c r="W48126" s="75"/>
      <c r="AD48126" s="77"/>
    </row>
    <row r="48127" spans="16:30" ht="4.5" customHeight="1" x14ac:dyDescent="0.2">
      <c r="P48127" s="75"/>
      <c r="Q48127" s="75"/>
      <c r="W48127" s="75"/>
      <c r="AD48127" s="77"/>
    </row>
    <row r="48128" spans="16:30" ht="4.5" customHeight="1" x14ac:dyDescent="0.2">
      <c r="P48128" s="75"/>
      <c r="Q48128" s="75"/>
      <c r="W48128" s="75"/>
      <c r="AD48128" s="77"/>
    </row>
    <row r="48129" spans="16:30" ht="4.5" customHeight="1" x14ac:dyDescent="0.2">
      <c r="P48129" s="75"/>
      <c r="Q48129" s="75"/>
      <c r="W48129" s="75"/>
      <c r="AD48129" s="77"/>
    </row>
    <row r="48130" spans="16:30" ht="4.5" customHeight="1" x14ac:dyDescent="0.2">
      <c r="P48130" s="75"/>
      <c r="Q48130" s="75"/>
      <c r="W48130" s="75"/>
      <c r="AD48130" s="77"/>
    </row>
    <row r="48131" spans="16:30" ht="4.5" customHeight="1" x14ac:dyDescent="0.2">
      <c r="P48131" s="75"/>
      <c r="Q48131" s="75"/>
      <c r="W48131" s="75"/>
      <c r="AD48131" s="77"/>
    </row>
    <row r="48132" spans="16:30" ht="4.5" customHeight="1" x14ac:dyDescent="0.2">
      <c r="P48132" s="75"/>
      <c r="Q48132" s="75"/>
      <c r="W48132" s="75"/>
      <c r="AD48132" s="77"/>
    </row>
    <row r="48133" spans="16:30" ht="4.5" customHeight="1" x14ac:dyDescent="0.2">
      <c r="P48133" s="75"/>
      <c r="Q48133" s="75"/>
      <c r="W48133" s="75"/>
      <c r="AD48133" s="77"/>
    </row>
    <row r="48134" spans="16:30" ht="4.5" customHeight="1" x14ac:dyDescent="0.2">
      <c r="P48134" s="75"/>
      <c r="Q48134" s="75"/>
      <c r="W48134" s="75"/>
      <c r="AD48134" s="77"/>
    </row>
    <row r="48135" spans="16:30" ht="4.5" customHeight="1" x14ac:dyDescent="0.2">
      <c r="P48135" s="75"/>
      <c r="Q48135" s="75"/>
      <c r="W48135" s="75"/>
      <c r="AD48135" s="77"/>
    </row>
    <row r="48136" spans="16:30" ht="4.5" customHeight="1" x14ac:dyDescent="0.2">
      <c r="P48136" s="75"/>
      <c r="Q48136" s="75"/>
      <c r="W48136" s="75"/>
      <c r="AD48136" s="77"/>
    </row>
    <row r="48137" spans="16:30" ht="4.5" customHeight="1" x14ac:dyDescent="0.2">
      <c r="P48137" s="75"/>
      <c r="Q48137" s="75"/>
      <c r="W48137" s="75"/>
      <c r="AD48137" s="77"/>
    </row>
    <row r="48138" spans="16:30" ht="4.5" customHeight="1" x14ac:dyDescent="0.2">
      <c r="P48138" s="75"/>
      <c r="Q48138" s="75"/>
      <c r="W48138" s="75"/>
      <c r="AD48138" s="77"/>
    </row>
    <row r="48139" spans="16:30" ht="4.5" customHeight="1" x14ac:dyDescent="0.2">
      <c r="P48139" s="75"/>
      <c r="Q48139" s="75"/>
      <c r="W48139" s="75"/>
      <c r="AD48139" s="77"/>
    </row>
    <row r="48140" spans="16:30" ht="4.5" customHeight="1" x14ac:dyDescent="0.2">
      <c r="P48140" s="75"/>
      <c r="Q48140" s="75"/>
      <c r="W48140" s="75"/>
      <c r="AD48140" s="77"/>
    </row>
    <row r="48141" spans="16:30" ht="4.5" customHeight="1" x14ac:dyDescent="0.2">
      <c r="P48141" s="75"/>
      <c r="Q48141" s="75"/>
      <c r="W48141" s="75"/>
      <c r="AD48141" s="77"/>
    </row>
    <row r="48142" spans="16:30" ht="4.5" customHeight="1" x14ac:dyDescent="0.2">
      <c r="P48142" s="75"/>
      <c r="Q48142" s="75"/>
      <c r="W48142" s="75"/>
      <c r="AD48142" s="77"/>
    </row>
    <row r="48143" spans="16:30" ht="4.5" customHeight="1" x14ac:dyDescent="0.2">
      <c r="P48143" s="75"/>
      <c r="Q48143" s="75"/>
      <c r="W48143" s="75"/>
      <c r="AD48143" s="77"/>
    </row>
    <row r="48144" spans="16:30" ht="4.5" customHeight="1" x14ac:dyDescent="0.2">
      <c r="P48144" s="75"/>
      <c r="Q48144" s="75"/>
      <c r="W48144" s="75"/>
      <c r="AD48144" s="77"/>
    </row>
    <row r="48145" spans="16:30" ht="4.5" customHeight="1" x14ac:dyDescent="0.2">
      <c r="P48145" s="75"/>
      <c r="Q48145" s="75"/>
      <c r="W48145" s="75"/>
      <c r="AD48145" s="77"/>
    </row>
    <row r="48146" spans="16:30" ht="4.5" customHeight="1" x14ac:dyDescent="0.2">
      <c r="P48146" s="75"/>
      <c r="Q48146" s="75"/>
      <c r="W48146" s="75"/>
      <c r="AD48146" s="77"/>
    </row>
    <row r="48147" spans="16:30" ht="4.5" customHeight="1" x14ac:dyDescent="0.2">
      <c r="P48147" s="75"/>
      <c r="Q48147" s="75"/>
      <c r="W48147" s="75"/>
      <c r="AD48147" s="77"/>
    </row>
    <row r="48148" spans="16:30" ht="4.5" customHeight="1" x14ac:dyDescent="0.2">
      <c r="P48148" s="75"/>
      <c r="Q48148" s="75"/>
      <c r="W48148" s="75"/>
      <c r="AD48148" s="77"/>
    </row>
    <row r="48149" spans="16:30" ht="4.5" customHeight="1" x14ac:dyDescent="0.2">
      <c r="P48149" s="75"/>
      <c r="Q48149" s="75"/>
      <c r="W48149" s="75"/>
      <c r="AD48149" s="77"/>
    </row>
    <row r="48150" spans="16:30" ht="4.5" customHeight="1" x14ac:dyDescent="0.2">
      <c r="P48150" s="75"/>
      <c r="Q48150" s="75"/>
      <c r="W48150" s="75"/>
      <c r="AD48150" s="77"/>
    </row>
    <row r="48151" spans="16:30" ht="4.5" customHeight="1" x14ac:dyDescent="0.2">
      <c r="P48151" s="75"/>
      <c r="Q48151" s="75"/>
      <c r="W48151" s="75"/>
      <c r="AD48151" s="77"/>
    </row>
    <row r="48152" spans="16:30" ht="4.5" customHeight="1" x14ac:dyDescent="0.2">
      <c r="P48152" s="75"/>
      <c r="Q48152" s="75"/>
      <c r="W48152" s="75"/>
      <c r="AD48152" s="77"/>
    </row>
    <row r="48153" spans="16:30" ht="4.5" customHeight="1" x14ac:dyDescent="0.2">
      <c r="P48153" s="75"/>
      <c r="Q48153" s="75"/>
      <c r="W48153" s="75"/>
      <c r="AD48153" s="77"/>
    </row>
    <row r="48154" spans="16:30" ht="4.5" customHeight="1" x14ac:dyDescent="0.2">
      <c r="P48154" s="75"/>
      <c r="Q48154" s="75"/>
      <c r="W48154" s="75"/>
      <c r="AD48154" s="77"/>
    </row>
    <row r="48155" spans="16:30" ht="4.5" customHeight="1" x14ac:dyDescent="0.2">
      <c r="P48155" s="75"/>
      <c r="Q48155" s="75"/>
      <c r="W48155" s="75"/>
      <c r="AD48155" s="77"/>
    </row>
    <row r="48156" spans="16:30" ht="4.5" customHeight="1" x14ac:dyDescent="0.2">
      <c r="P48156" s="75"/>
      <c r="Q48156" s="75"/>
      <c r="W48156" s="75"/>
      <c r="AD48156" s="77"/>
    </row>
    <row r="48157" spans="16:30" ht="4.5" customHeight="1" x14ac:dyDescent="0.2">
      <c r="P48157" s="75"/>
      <c r="Q48157" s="75"/>
      <c r="W48157" s="75"/>
      <c r="AD48157" s="77"/>
    </row>
    <row r="48158" spans="16:30" ht="4.5" customHeight="1" x14ac:dyDescent="0.2">
      <c r="P48158" s="75"/>
      <c r="Q48158" s="75"/>
      <c r="W48158" s="75"/>
      <c r="AD48158" s="77"/>
    </row>
    <row r="48159" spans="16:30" ht="4.5" customHeight="1" x14ac:dyDescent="0.2">
      <c r="P48159" s="75"/>
      <c r="Q48159" s="75"/>
      <c r="W48159" s="75"/>
      <c r="AD48159" s="77"/>
    </row>
    <row r="48160" spans="16:30" ht="4.5" customHeight="1" x14ac:dyDescent="0.2">
      <c r="P48160" s="75"/>
      <c r="Q48160" s="75"/>
      <c r="W48160" s="75"/>
      <c r="AD48160" s="77"/>
    </row>
    <row r="48161" spans="16:30" ht="4.5" customHeight="1" x14ac:dyDescent="0.2">
      <c r="P48161" s="75"/>
      <c r="Q48161" s="75"/>
      <c r="W48161" s="75"/>
      <c r="AD48161" s="77"/>
    </row>
    <row r="48162" spans="16:30" ht="4.5" customHeight="1" x14ac:dyDescent="0.2">
      <c r="P48162" s="75"/>
      <c r="Q48162" s="75"/>
      <c r="W48162" s="75"/>
      <c r="AD48162" s="77"/>
    </row>
    <row r="48163" spans="16:30" ht="4.5" customHeight="1" x14ac:dyDescent="0.2">
      <c r="P48163" s="75"/>
      <c r="Q48163" s="75"/>
      <c r="W48163" s="75"/>
      <c r="AD48163" s="77"/>
    </row>
    <row r="48164" spans="16:30" ht="4.5" customHeight="1" x14ac:dyDescent="0.2">
      <c r="P48164" s="75"/>
      <c r="Q48164" s="75"/>
      <c r="W48164" s="75"/>
      <c r="AD48164" s="77"/>
    </row>
    <row r="48165" spans="16:30" ht="4.5" customHeight="1" x14ac:dyDescent="0.2">
      <c r="P48165" s="75"/>
      <c r="Q48165" s="75"/>
      <c r="W48165" s="75"/>
      <c r="AD48165" s="77"/>
    </row>
    <row r="48166" spans="16:30" ht="4.5" customHeight="1" x14ac:dyDescent="0.2">
      <c r="P48166" s="75"/>
      <c r="Q48166" s="75"/>
      <c r="W48166" s="75"/>
      <c r="AD48166" s="77"/>
    </row>
    <row r="48167" spans="16:30" ht="4.5" customHeight="1" x14ac:dyDescent="0.2">
      <c r="P48167" s="75"/>
      <c r="Q48167" s="75"/>
      <c r="W48167" s="75"/>
      <c r="AD48167" s="77"/>
    </row>
    <row r="48168" spans="16:30" ht="4.5" customHeight="1" x14ac:dyDescent="0.2">
      <c r="P48168" s="75"/>
      <c r="Q48168" s="75"/>
      <c r="W48168" s="75"/>
      <c r="AD48168" s="77"/>
    </row>
    <row r="48169" spans="16:30" ht="4.5" customHeight="1" x14ac:dyDescent="0.2">
      <c r="P48169" s="75"/>
      <c r="Q48169" s="75"/>
      <c r="W48169" s="75"/>
      <c r="AD48169" s="77"/>
    </row>
    <row r="48170" spans="16:30" ht="4.5" customHeight="1" x14ac:dyDescent="0.2">
      <c r="P48170" s="75"/>
      <c r="Q48170" s="75"/>
      <c r="W48170" s="75"/>
      <c r="AD48170" s="77"/>
    </row>
    <row r="48171" spans="16:30" ht="4.5" customHeight="1" x14ac:dyDescent="0.2">
      <c r="P48171" s="75"/>
      <c r="Q48171" s="75"/>
      <c r="W48171" s="75"/>
      <c r="AD48171" s="77"/>
    </row>
    <row r="48172" spans="16:30" ht="4.5" customHeight="1" x14ac:dyDescent="0.2">
      <c r="P48172" s="75"/>
      <c r="Q48172" s="75"/>
      <c r="W48172" s="75"/>
      <c r="AD48172" s="77"/>
    </row>
    <row r="48173" spans="16:30" ht="4.5" customHeight="1" x14ac:dyDescent="0.2">
      <c r="P48173" s="75"/>
      <c r="Q48173" s="75"/>
      <c r="W48173" s="75"/>
      <c r="AD48173" s="77"/>
    </row>
    <row r="48174" spans="16:30" ht="4.5" customHeight="1" x14ac:dyDescent="0.2">
      <c r="P48174" s="75"/>
      <c r="Q48174" s="75"/>
      <c r="W48174" s="75"/>
      <c r="AD48174" s="77"/>
    </row>
    <row r="48175" spans="16:30" ht="4.5" customHeight="1" x14ac:dyDescent="0.2">
      <c r="P48175" s="75"/>
      <c r="Q48175" s="75"/>
      <c r="W48175" s="75"/>
      <c r="AD48175" s="77"/>
    </row>
    <row r="48176" spans="16:30" ht="4.5" customHeight="1" x14ac:dyDescent="0.2">
      <c r="P48176" s="75"/>
      <c r="Q48176" s="75"/>
      <c r="W48176" s="75"/>
      <c r="AD48176" s="77"/>
    </row>
    <row r="48177" spans="16:30" ht="4.5" customHeight="1" x14ac:dyDescent="0.2">
      <c r="P48177" s="75"/>
      <c r="Q48177" s="75"/>
      <c r="W48177" s="75"/>
      <c r="AD48177" s="77"/>
    </row>
    <row r="48178" spans="16:30" ht="4.5" customHeight="1" x14ac:dyDescent="0.2">
      <c r="P48178" s="75"/>
      <c r="Q48178" s="75"/>
      <c r="W48178" s="75"/>
      <c r="AD48178" s="77"/>
    </row>
    <row r="48179" spans="16:30" ht="4.5" customHeight="1" x14ac:dyDescent="0.2">
      <c r="P48179" s="75"/>
      <c r="Q48179" s="75"/>
      <c r="W48179" s="75"/>
      <c r="AD48179" s="77"/>
    </row>
    <row r="48180" spans="16:30" ht="4.5" customHeight="1" x14ac:dyDescent="0.2">
      <c r="P48180" s="75"/>
      <c r="Q48180" s="75"/>
      <c r="W48180" s="75"/>
      <c r="AD48180" s="77"/>
    </row>
    <row r="48181" spans="16:30" ht="4.5" customHeight="1" x14ac:dyDescent="0.2">
      <c r="P48181" s="75"/>
      <c r="Q48181" s="75"/>
      <c r="W48181" s="75"/>
      <c r="AD48181" s="77"/>
    </row>
    <row r="48182" spans="16:30" ht="4.5" customHeight="1" x14ac:dyDescent="0.2">
      <c r="P48182" s="75"/>
      <c r="Q48182" s="75"/>
      <c r="W48182" s="75"/>
      <c r="AD48182" s="77"/>
    </row>
    <row r="48183" spans="16:30" ht="4.5" customHeight="1" x14ac:dyDescent="0.2">
      <c r="P48183" s="75"/>
      <c r="Q48183" s="75"/>
      <c r="W48183" s="75"/>
      <c r="AD48183" s="77"/>
    </row>
    <row r="48184" spans="16:30" ht="4.5" customHeight="1" x14ac:dyDescent="0.2">
      <c r="P48184" s="75"/>
      <c r="Q48184" s="75"/>
      <c r="W48184" s="75"/>
      <c r="AD48184" s="77"/>
    </row>
    <row r="48185" spans="16:30" ht="4.5" customHeight="1" x14ac:dyDescent="0.2">
      <c r="P48185" s="75"/>
      <c r="Q48185" s="75"/>
      <c r="W48185" s="75"/>
      <c r="AD48185" s="77"/>
    </row>
    <row r="48186" spans="16:30" ht="4.5" customHeight="1" x14ac:dyDescent="0.2">
      <c r="P48186" s="75"/>
      <c r="Q48186" s="75"/>
      <c r="W48186" s="75"/>
      <c r="AD48186" s="77"/>
    </row>
    <row r="48187" spans="16:30" ht="4.5" customHeight="1" x14ac:dyDescent="0.2">
      <c r="P48187" s="75"/>
      <c r="Q48187" s="75"/>
      <c r="W48187" s="75"/>
      <c r="AD48187" s="77"/>
    </row>
    <row r="48188" spans="16:30" ht="4.5" customHeight="1" x14ac:dyDescent="0.2">
      <c r="P48188" s="75"/>
      <c r="Q48188" s="75"/>
      <c r="W48188" s="75"/>
      <c r="AD48188" s="77"/>
    </row>
    <row r="48189" spans="16:30" ht="4.5" customHeight="1" x14ac:dyDescent="0.2">
      <c r="P48189" s="75"/>
      <c r="Q48189" s="75"/>
      <c r="W48189" s="75"/>
      <c r="AD48189" s="77"/>
    </row>
    <row r="48190" spans="16:30" ht="4.5" customHeight="1" x14ac:dyDescent="0.2">
      <c r="P48190" s="75"/>
      <c r="Q48190" s="75"/>
      <c r="W48190" s="75"/>
      <c r="AD48190" s="77"/>
    </row>
    <row r="48191" spans="16:30" ht="4.5" customHeight="1" x14ac:dyDescent="0.2">
      <c r="P48191" s="75"/>
      <c r="Q48191" s="75"/>
      <c r="W48191" s="75"/>
      <c r="AD48191" s="77"/>
    </row>
    <row r="48192" spans="16:30" ht="4.5" customHeight="1" x14ac:dyDescent="0.2">
      <c r="P48192" s="75"/>
      <c r="Q48192" s="75"/>
      <c r="W48192" s="75"/>
      <c r="AD48192" s="77"/>
    </row>
    <row r="48193" spans="16:30" ht="4.5" customHeight="1" x14ac:dyDescent="0.2">
      <c r="P48193" s="75"/>
      <c r="Q48193" s="75"/>
      <c r="W48193" s="75"/>
      <c r="AD48193" s="77"/>
    </row>
    <row r="48194" spans="16:30" ht="4.5" customHeight="1" x14ac:dyDescent="0.2">
      <c r="P48194" s="75"/>
      <c r="Q48194" s="75"/>
      <c r="W48194" s="75"/>
      <c r="AD48194" s="77"/>
    </row>
    <row r="48195" spans="16:30" ht="4.5" customHeight="1" x14ac:dyDescent="0.2">
      <c r="P48195" s="75"/>
      <c r="Q48195" s="75"/>
      <c r="W48195" s="75"/>
      <c r="AD48195" s="77"/>
    </row>
    <row r="48196" spans="16:30" ht="4.5" customHeight="1" x14ac:dyDescent="0.2">
      <c r="P48196" s="75"/>
      <c r="Q48196" s="75"/>
      <c r="W48196" s="75"/>
      <c r="AD48196" s="77"/>
    </row>
    <row r="48197" spans="16:30" ht="4.5" customHeight="1" x14ac:dyDescent="0.2">
      <c r="P48197" s="75"/>
      <c r="Q48197" s="75"/>
      <c r="W48197" s="75"/>
      <c r="AD48197" s="77"/>
    </row>
    <row r="48198" spans="16:30" ht="4.5" customHeight="1" x14ac:dyDescent="0.2">
      <c r="P48198" s="75"/>
      <c r="Q48198" s="75"/>
      <c r="W48198" s="75"/>
      <c r="AD48198" s="77"/>
    </row>
    <row r="48199" spans="16:30" ht="4.5" customHeight="1" x14ac:dyDescent="0.2">
      <c r="P48199" s="75"/>
      <c r="Q48199" s="75"/>
      <c r="W48199" s="75"/>
      <c r="AD48199" s="77"/>
    </row>
    <row r="48200" spans="16:30" ht="4.5" customHeight="1" x14ac:dyDescent="0.2">
      <c r="P48200" s="75"/>
      <c r="Q48200" s="75"/>
      <c r="W48200" s="75"/>
      <c r="AD48200" s="77"/>
    </row>
    <row r="48201" spans="16:30" ht="4.5" customHeight="1" x14ac:dyDescent="0.2">
      <c r="P48201" s="75"/>
      <c r="Q48201" s="75"/>
      <c r="W48201" s="75"/>
      <c r="AD48201" s="77"/>
    </row>
    <row r="48202" spans="16:30" ht="4.5" customHeight="1" x14ac:dyDescent="0.2">
      <c r="P48202" s="75"/>
      <c r="Q48202" s="75"/>
      <c r="W48202" s="75"/>
      <c r="AD48202" s="77"/>
    </row>
    <row r="48203" spans="16:30" ht="4.5" customHeight="1" x14ac:dyDescent="0.2">
      <c r="P48203" s="75"/>
      <c r="Q48203" s="75"/>
      <c r="W48203" s="75"/>
      <c r="AD48203" s="77"/>
    </row>
    <row r="48204" spans="16:30" ht="4.5" customHeight="1" x14ac:dyDescent="0.2">
      <c r="P48204" s="75"/>
      <c r="Q48204" s="75"/>
      <c r="W48204" s="75"/>
      <c r="AD48204" s="77"/>
    </row>
    <row r="48205" spans="16:30" ht="4.5" customHeight="1" x14ac:dyDescent="0.2">
      <c r="P48205" s="75"/>
      <c r="Q48205" s="75"/>
      <c r="W48205" s="75"/>
      <c r="AD48205" s="77"/>
    </row>
    <row r="48206" spans="16:30" ht="4.5" customHeight="1" x14ac:dyDescent="0.2">
      <c r="P48206" s="75"/>
      <c r="Q48206" s="75"/>
      <c r="W48206" s="75"/>
      <c r="AD48206" s="77"/>
    </row>
    <row r="48207" spans="16:30" ht="4.5" customHeight="1" x14ac:dyDescent="0.2">
      <c r="P48207" s="75"/>
      <c r="Q48207" s="75"/>
      <c r="W48207" s="75"/>
      <c r="AD48207" s="77"/>
    </row>
    <row r="48208" spans="16:30" ht="4.5" customHeight="1" x14ac:dyDescent="0.2">
      <c r="P48208" s="75"/>
      <c r="Q48208" s="75"/>
      <c r="W48208" s="75"/>
      <c r="AD48208" s="77"/>
    </row>
    <row r="48209" spans="16:30" ht="4.5" customHeight="1" x14ac:dyDescent="0.2">
      <c r="P48209" s="75"/>
      <c r="Q48209" s="75"/>
      <c r="W48209" s="75"/>
      <c r="AD48209" s="77"/>
    </row>
    <row r="48210" spans="16:30" ht="4.5" customHeight="1" x14ac:dyDescent="0.2">
      <c r="P48210" s="75"/>
      <c r="Q48210" s="75"/>
      <c r="W48210" s="75"/>
      <c r="AD48210" s="77"/>
    </row>
    <row r="48211" spans="16:30" ht="4.5" customHeight="1" x14ac:dyDescent="0.2">
      <c r="P48211" s="75"/>
      <c r="Q48211" s="75"/>
      <c r="W48211" s="75"/>
      <c r="AD48211" s="77"/>
    </row>
    <row r="48212" spans="16:30" ht="4.5" customHeight="1" x14ac:dyDescent="0.2">
      <c r="P48212" s="75"/>
      <c r="Q48212" s="75"/>
      <c r="W48212" s="75"/>
      <c r="AD48212" s="77"/>
    </row>
    <row r="48213" spans="16:30" ht="4.5" customHeight="1" x14ac:dyDescent="0.2">
      <c r="P48213" s="75"/>
      <c r="Q48213" s="75"/>
      <c r="W48213" s="75"/>
      <c r="AD48213" s="77"/>
    </row>
    <row r="48214" spans="16:30" ht="4.5" customHeight="1" x14ac:dyDescent="0.2">
      <c r="P48214" s="75"/>
      <c r="Q48214" s="75"/>
      <c r="W48214" s="75"/>
      <c r="AD48214" s="77"/>
    </row>
    <row r="48215" spans="16:30" ht="4.5" customHeight="1" x14ac:dyDescent="0.2">
      <c r="P48215" s="75"/>
      <c r="Q48215" s="75"/>
      <c r="W48215" s="75"/>
      <c r="AD48215" s="77"/>
    </row>
    <row r="48216" spans="16:30" ht="4.5" customHeight="1" x14ac:dyDescent="0.2">
      <c r="P48216" s="75"/>
      <c r="Q48216" s="75"/>
      <c r="W48216" s="75"/>
      <c r="AD48216" s="77"/>
    </row>
    <row r="48217" spans="16:30" ht="4.5" customHeight="1" x14ac:dyDescent="0.2">
      <c r="P48217" s="75"/>
      <c r="Q48217" s="75"/>
      <c r="W48217" s="75"/>
      <c r="AD48217" s="77"/>
    </row>
    <row r="48218" spans="16:30" ht="4.5" customHeight="1" x14ac:dyDescent="0.2">
      <c r="P48218" s="75"/>
      <c r="Q48218" s="75"/>
      <c r="W48218" s="75"/>
      <c r="AD48218" s="77"/>
    </row>
    <row r="48219" spans="16:30" ht="4.5" customHeight="1" x14ac:dyDescent="0.2">
      <c r="P48219" s="75"/>
      <c r="Q48219" s="75"/>
      <c r="W48219" s="75"/>
      <c r="AD48219" s="77"/>
    </row>
    <row r="48220" spans="16:30" ht="4.5" customHeight="1" x14ac:dyDescent="0.2">
      <c r="P48220" s="75"/>
      <c r="Q48220" s="75"/>
      <c r="W48220" s="75"/>
      <c r="AD48220" s="77"/>
    </row>
    <row r="48221" spans="16:30" ht="4.5" customHeight="1" x14ac:dyDescent="0.2">
      <c r="P48221" s="75"/>
      <c r="Q48221" s="75"/>
      <c r="W48221" s="75"/>
      <c r="AD48221" s="77"/>
    </row>
    <row r="48222" spans="16:30" ht="4.5" customHeight="1" x14ac:dyDescent="0.2">
      <c r="P48222" s="75"/>
      <c r="Q48222" s="75"/>
      <c r="W48222" s="75"/>
      <c r="AD48222" s="77"/>
    </row>
    <row r="48223" spans="16:30" ht="4.5" customHeight="1" x14ac:dyDescent="0.2">
      <c r="P48223" s="75"/>
      <c r="Q48223" s="75"/>
      <c r="W48223" s="75"/>
      <c r="AD48223" s="77"/>
    </row>
    <row r="48224" spans="16:30" ht="4.5" customHeight="1" x14ac:dyDescent="0.2">
      <c r="P48224" s="75"/>
      <c r="Q48224" s="75"/>
      <c r="W48224" s="75"/>
      <c r="AD48224" s="77"/>
    </row>
    <row r="48225" spans="16:30" ht="4.5" customHeight="1" x14ac:dyDescent="0.2">
      <c r="P48225" s="75"/>
      <c r="Q48225" s="75"/>
      <c r="W48225" s="75"/>
      <c r="AD48225" s="77"/>
    </row>
    <row r="48226" spans="16:30" ht="4.5" customHeight="1" x14ac:dyDescent="0.2">
      <c r="P48226" s="75"/>
      <c r="Q48226" s="75"/>
      <c r="W48226" s="75"/>
      <c r="AD48226" s="77"/>
    </row>
    <row r="48227" spans="16:30" ht="4.5" customHeight="1" x14ac:dyDescent="0.2">
      <c r="P48227" s="75"/>
      <c r="Q48227" s="75"/>
      <c r="W48227" s="75"/>
      <c r="AD48227" s="77"/>
    </row>
    <row r="48228" spans="16:30" ht="4.5" customHeight="1" x14ac:dyDescent="0.2">
      <c r="P48228" s="75"/>
      <c r="Q48228" s="75"/>
      <c r="W48228" s="75"/>
      <c r="AD48228" s="77"/>
    </row>
    <row r="48229" spans="16:30" ht="4.5" customHeight="1" x14ac:dyDescent="0.2">
      <c r="P48229" s="75"/>
      <c r="Q48229" s="75"/>
      <c r="W48229" s="75"/>
      <c r="AD48229" s="77"/>
    </row>
    <row r="48230" spans="16:30" ht="4.5" customHeight="1" x14ac:dyDescent="0.2">
      <c r="P48230" s="75"/>
      <c r="Q48230" s="75"/>
      <c r="W48230" s="75"/>
      <c r="AD48230" s="77"/>
    </row>
    <row r="48231" spans="16:30" ht="4.5" customHeight="1" x14ac:dyDescent="0.2">
      <c r="P48231" s="75"/>
      <c r="Q48231" s="75"/>
      <c r="W48231" s="75"/>
      <c r="AD48231" s="77"/>
    </row>
    <row r="48232" spans="16:30" ht="4.5" customHeight="1" x14ac:dyDescent="0.2">
      <c r="P48232" s="75"/>
      <c r="Q48232" s="75"/>
      <c r="W48232" s="75"/>
      <c r="AD48232" s="77"/>
    </row>
    <row r="48233" spans="16:30" ht="4.5" customHeight="1" x14ac:dyDescent="0.2">
      <c r="P48233" s="75"/>
      <c r="Q48233" s="75"/>
      <c r="W48233" s="75"/>
      <c r="AD48233" s="77"/>
    </row>
    <row r="48234" spans="16:30" ht="4.5" customHeight="1" x14ac:dyDescent="0.2">
      <c r="P48234" s="75"/>
      <c r="Q48234" s="75"/>
      <c r="W48234" s="75"/>
      <c r="AD48234" s="77"/>
    </row>
    <row r="48235" spans="16:30" ht="4.5" customHeight="1" x14ac:dyDescent="0.2">
      <c r="P48235" s="75"/>
      <c r="Q48235" s="75"/>
      <c r="W48235" s="75"/>
      <c r="AD48235" s="77"/>
    </row>
    <row r="48236" spans="16:30" ht="4.5" customHeight="1" x14ac:dyDescent="0.2">
      <c r="P48236" s="75"/>
      <c r="Q48236" s="75"/>
      <c r="W48236" s="75"/>
      <c r="AD48236" s="77"/>
    </row>
    <row r="48237" spans="16:30" ht="4.5" customHeight="1" x14ac:dyDescent="0.2">
      <c r="P48237" s="75"/>
      <c r="Q48237" s="75"/>
      <c r="W48237" s="75"/>
      <c r="AD48237" s="77"/>
    </row>
    <row r="48238" spans="16:30" ht="4.5" customHeight="1" x14ac:dyDescent="0.2">
      <c r="P48238" s="75"/>
      <c r="Q48238" s="75"/>
      <c r="W48238" s="75"/>
      <c r="AD48238" s="77"/>
    </row>
    <row r="48239" spans="16:30" ht="4.5" customHeight="1" x14ac:dyDescent="0.2">
      <c r="P48239" s="75"/>
      <c r="Q48239" s="75"/>
      <c r="W48239" s="75"/>
      <c r="AD48239" s="77"/>
    </row>
    <row r="48240" spans="16:30" ht="4.5" customHeight="1" x14ac:dyDescent="0.2">
      <c r="P48240" s="75"/>
      <c r="Q48240" s="75"/>
      <c r="W48240" s="75"/>
      <c r="AD48240" s="77"/>
    </row>
    <row r="48241" spans="16:30" ht="4.5" customHeight="1" x14ac:dyDescent="0.2">
      <c r="P48241" s="75"/>
      <c r="Q48241" s="75"/>
      <c r="W48241" s="75"/>
      <c r="AD48241" s="77"/>
    </row>
    <row r="48242" spans="16:30" ht="4.5" customHeight="1" x14ac:dyDescent="0.2">
      <c r="P48242" s="75"/>
      <c r="Q48242" s="75"/>
      <c r="W48242" s="75"/>
      <c r="AD48242" s="77"/>
    </row>
    <row r="48243" spans="16:30" ht="4.5" customHeight="1" x14ac:dyDescent="0.2">
      <c r="P48243" s="75"/>
      <c r="Q48243" s="75"/>
      <c r="W48243" s="75"/>
      <c r="AD48243" s="77"/>
    </row>
    <row r="48244" spans="16:30" ht="4.5" customHeight="1" x14ac:dyDescent="0.2">
      <c r="P48244" s="75"/>
      <c r="Q48244" s="75"/>
      <c r="W48244" s="75"/>
      <c r="AD48244" s="77"/>
    </row>
    <row r="48245" spans="16:30" ht="4.5" customHeight="1" x14ac:dyDescent="0.2">
      <c r="P48245" s="75"/>
      <c r="Q48245" s="75"/>
      <c r="W48245" s="75"/>
      <c r="AD48245" s="77"/>
    </row>
    <row r="48246" spans="16:30" ht="4.5" customHeight="1" x14ac:dyDescent="0.2">
      <c r="P48246" s="75"/>
      <c r="Q48246" s="75"/>
      <c r="W48246" s="75"/>
      <c r="AD48246" s="77"/>
    </row>
    <row r="48247" spans="16:30" ht="4.5" customHeight="1" x14ac:dyDescent="0.2">
      <c r="P48247" s="75"/>
      <c r="Q48247" s="75"/>
      <c r="W48247" s="75"/>
      <c r="AD48247" s="77"/>
    </row>
    <row r="48248" spans="16:30" ht="4.5" customHeight="1" x14ac:dyDescent="0.2">
      <c r="P48248" s="75"/>
      <c r="Q48248" s="75"/>
      <c r="W48248" s="75"/>
      <c r="AD48248" s="77"/>
    </row>
    <row r="48249" spans="16:30" ht="4.5" customHeight="1" x14ac:dyDescent="0.2">
      <c r="P48249" s="75"/>
      <c r="Q48249" s="75"/>
      <c r="W48249" s="75"/>
      <c r="AD48249" s="77"/>
    </row>
    <row r="48250" spans="16:30" ht="4.5" customHeight="1" x14ac:dyDescent="0.2">
      <c r="P48250" s="75"/>
      <c r="Q48250" s="75"/>
      <c r="W48250" s="75"/>
      <c r="AD48250" s="77"/>
    </row>
    <row r="48251" spans="16:30" ht="4.5" customHeight="1" x14ac:dyDescent="0.2">
      <c r="P48251" s="75"/>
      <c r="Q48251" s="75"/>
      <c r="W48251" s="75"/>
      <c r="AD48251" s="77"/>
    </row>
    <row r="48252" spans="16:30" ht="4.5" customHeight="1" x14ac:dyDescent="0.2">
      <c r="P48252" s="75"/>
      <c r="Q48252" s="75"/>
      <c r="W48252" s="75"/>
      <c r="AD48252" s="77"/>
    </row>
    <row r="48253" spans="16:30" ht="4.5" customHeight="1" x14ac:dyDescent="0.2">
      <c r="P48253" s="75"/>
      <c r="Q48253" s="75"/>
      <c r="W48253" s="75"/>
      <c r="AD48253" s="77"/>
    </row>
    <row r="48254" spans="16:30" ht="4.5" customHeight="1" x14ac:dyDescent="0.2">
      <c r="P48254" s="75"/>
      <c r="Q48254" s="75"/>
      <c r="W48254" s="75"/>
      <c r="AD48254" s="77"/>
    </row>
    <row r="48255" spans="16:30" ht="4.5" customHeight="1" x14ac:dyDescent="0.2">
      <c r="P48255" s="75"/>
      <c r="Q48255" s="75"/>
      <c r="W48255" s="75"/>
      <c r="AD48255" s="77"/>
    </row>
    <row r="48256" spans="16:30" ht="4.5" customHeight="1" x14ac:dyDescent="0.2">
      <c r="P48256" s="75"/>
      <c r="Q48256" s="75"/>
      <c r="W48256" s="75"/>
      <c r="AD48256" s="77"/>
    </row>
    <row r="48257" spans="16:30" ht="4.5" customHeight="1" x14ac:dyDescent="0.2">
      <c r="P48257" s="75"/>
      <c r="Q48257" s="75"/>
      <c r="W48257" s="75"/>
      <c r="AD48257" s="77"/>
    </row>
    <row r="48258" spans="16:30" ht="4.5" customHeight="1" x14ac:dyDescent="0.2">
      <c r="P48258" s="75"/>
      <c r="Q48258" s="75"/>
      <c r="W48258" s="75"/>
      <c r="AD48258" s="77"/>
    </row>
    <row r="48259" spans="16:30" ht="4.5" customHeight="1" x14ac:dyDescent="0.2">
      <c r="P48259" s="75"/>
      <c r="Q48259" s="75"/>
      <c r="W48259" s="75"/>
      <c r="AD48259" s="77"/>
    </row>
    <row r="48260" spans="16:30" ht="4.5" customHeight="1" x14ac:dyDescent="0.2">
      <c r="P48260" s="75"/>
      <c r="Q48260" s="75"/>
      <c r="W48260" s="75"/>
      <c r="AD48260" s="77"/>
    </row>
    <row r="48261" spans="16:30" ht="4.5" customHeight="1" x14ac:dyDescent="0.2">
      <c r="P48261" s="75"/>
      <c r="Q48261" s="75"/>
      <c r="W48261" s="75"/>
      <c r="AD48261" s="77"/>
    </row>
    <row r="48262" spans="16:30" ht="4.5" customHeight="1" x14ac:dyDescent="0.2">
      <c r="P48262" s="75"/>
      <c r="Q48262" s="75"/>
      <c r="W48262" s="75"/>
      <c r="AD48262" s="77"/>
    </row>
    <row r="48263" spans="16:30" ht="4.5" customHeight="1" x14ac:dyDescent="0.2">
      <c r="P48263" s="75"/>
      <c r="Q48263" s="75"/>
      <c r="W48263" s="75"/>
      <c r="AD48263" s="77"/>
    </row>
    <row r="48264" spans="16:30" ht="4.5" customHeight="1" x14ac:dyDescent="0.2">
      <c r="P48264" s="75"/>
      <c r="Q48264" s="75"/>
      <c r="W48264" s="75"/>
      <c r="AD48264" s="77"/>
    </row>
    <row r="48265" spans="16:30" ht="4.5" customHeight="1" x14ac:dyDescent="0.2">
      <c r="P48265" s="75"/>
      <c r="Q48265" s="75"/>
      <c r="W48265" s="75"/>
      <c r="AD48265" s="77"/>
    </row>
    <row r="48266" spans="16:30" ht="4.5" customHeight="1" x14ac:dyDescent="0.2">
      <c r="P48266" s="75"/>
      <c r="Q48266" s="75"/>
      <c r="W48266" s="75"/>
      <c r="AD48266" s="77"/>
    </row>
    <row r="48267" spans="16:30" ht="4.5" customHeight="1" x14ac:dyDescent="0.2">
      <c r="P48267" s="75"/>
      <c r="Q48267" s="75"/>
      <c r="W48267" s="75"/>
      <c r="AD48267" s="77"/>
    </row>
    <row r="48268" spans="16:30" ht="4.5" customHeight="1" x14ac:dyDescent="0.2">
      <c r="P48268" s="75"/>
      <c r="Q48268" s="75"/>
      <c r="W48268" s="75"/>
      <c r="AD48268" s="77"/>
    </row>
    <row r="48269" spans="16:30" ht="4.5" customHeight="1" x14ac:dyDescent="0.2">
      <c r="P48269" s="75"/>
      <c r="Q48269" s="75"/>
      <c r="W48269" s="75"/>
      <c r="AD48269" s="77"/>
    </row>
    <row r="48270" spans="16:30" ht="4.5" customHeight="1" x14ac:dyDescent="0.2">
      <c r="P48270" s="75"/>
      <c r="Q48270" s="75"/>
      <c r="W48270" s="75"/>
      <c r="AD48270" s="77"/>
    </row>
    <row r="48271" spans="16:30" ht="4.5" customHeight="1" x14ac:dyDescent="0.2">
      <c r="P48271" s="75"/>
      <c r="Q48271" s="75"/>
      <c r="W48271" s="75"/>
      <c r="AD48271" s="77"/>
    </row>
    <row r="48272" spans="16:30" ht="4.5" customHeight="1" x14ac:dyDescent="0.2">
      <c r="P48272" s="75"/>
      <c r="Q48272" s="75"/>
      <c r="W48272" s="75"/>
      <c r="AD48272" s="77"/>
    </row>
    <row r="48273" spans="16:30" ht="4.5" customHeight="1" x14ac:dyDescent="0.2">
      <c r="P48273" s="75"/>
      <c r="Q48273" s="75"/>
      <c r="W48273" s="75"/>
      <c r="AD48273" s="77"/>
    </row>
    <row r="48274" spans="16:30" ht="4.5" customHeight="1" x14ac:dyDescent="0.2">
      <c r="P48274" s="75"/>
      <c r="Q48274" s="75"/>
      <c r="W48274" s="75"/>
      <c r="AD48274" s="77"/>
    </row>
    <row r="48275" spans="16:30" ht="4.5" customHeight="1" x14ac:dyDescent="0.2">
      <c r="P48275" s="75"/>
      <c r="Q48275" s="75"/>
      <c r="W48275" s="75"/>
      <c r="AD48275" s="77"/>
    </row>
    <row r="48276" spans="16:30" ht="4.5" customHeight="1" x14ac:dyDescent="0.2">
      <c r="P48276" s="75"/>
      <c r="Q48276" s="75"/>
      <c r="W48276" s="75"/>
      <c r="AD48276" s="77"/>
    </row>
    <row r="48277" spans="16:30" ht="4.5" customHeight="1" x14ac:dyDescent="0.2">
      <c r="P48277" s="75"/>
      <c r="Q48277" s="75"/>
      <c r="W48277" s="75"/>
      <c r="AD48277" s="77"/>
    </row>
    <row r="48278" spans="16:30" ht="4.5" customHeight="1" x14ac:dyDescent="0.2">
      <c r="P48278" s="75"/>
      <c r="Q48278" s="75"/>
      <c r="W48278" s="75"/>
      <c r="AD48278" s="77"/>
    </row>
    <row r="48279" spans="16:30" ht="4.5" customHeight="1" x14ac:dyDescent="0.2">
      <c r="P48279" s="75"/>
      <c r="Q48279" s="75"/>
      <c r="W48279" s="75"/>
      <c r="AD48279" s="77"/>
    </row>
    <row r="48280" spans="16:30" ht="4.5" customHeight="1" x14ac:dyDescent="0.2">
      <c r="P48280" s="75"/>
      <c r="Q48280" s="75"/>
      <c r="W48280" s="75"/>
      <c r="AD48280" s="77"/>
    </row>
    <row r="48281" spans="16:30" ht="4.5" customHeight="1" x14ac:dyDescent="0.2">
      <c r="P48281" s="75"/>
      <c r="Q48281" s="75"/>
      <c r="W48281" s="75"/>
      <c r="AD48281" s="77"/>
    </row>
    <row r="48282" spans="16:30" ht="4.5" customHeight="1" x14ac:dyDescent="0.2">
      <c r="P48282" s="75"/>
      <c r="Q48282" s="75"/>
      <c r="W48282" s="75"/>
      <c r="AD48282" s="77"/>
    </row>
    <row r="48283" spans="16:30" ht="4.5" customHeight="1" x14ac:dyDescent="0.2">
      <c r="P48283" s="75"/>
      <c r="Q48283" s="75"/>
      <c r="W48283" s="75"/>
      <c r="AD48283" s="77"/>
    </row>
    <row r="48284" spans="16:30" ht="4.5" customHeight="1" x14ac:dyDescent="0.2">
      <c r="P48284" s="75"/>
      <c r="Q48284" s="75"/>
      <c r="W48284" s="75"/>
      <c r="AD48284" s="77"/>
    </row>
    <row r="48285" spans="16:30" ht="4.5" customHeight="1" x14ac:dyDescent="0.2">
      <c r="P48285" s="75"/>
      <c r="Q48285" s="75"/>
      <c r="W48285" s="75"/>
      <c r="AD48285" s="77"/>
    </row>
    <row r="48286" spans="16:30" ht="4.5" customHeight="1" x14ac:dyDescent="0.2">
      <c r="P48286" s="75"/>
      <c r="Q48286" s="75"/>
      <c r="W48286" s="75"/>
      <c r="AD48286" s="77"/>
    </row>
    <row r="48287" spans="16:30" ht="4.5" customHeight="1" x14ac:dyDescent="0.2">
      <c r="P48287" s="75"/>
      <c r="Q48287" s="75"/>
      <c r="W48287" s="75"/>
      <c r="AD48287" s="77"/>
    </row>
    <row r="48288" spans="16:30" ht="4.5" customHeight="1" x14ac:dyDescent="0.2">
      <c r="P48288" s="75"/>
      <c r="Q48288" s="75"/>
      <c r="W48288" s="75"/>
      <c r="AD48288" s="77"/>
    </row>
    <row r="48289" spans="16:30" ht="4.5" customHeight="1" x14ac:dyDescent="0.2">
      <c r="P48289" s="75"/>
      <c r="Q48289" s="75"/>
      <c r="W48289" s="75"/>
      <c r="AD48289" s="77"/>
    </row>
    <row r="48290" spans="16:30" ht="4.5" customHeight="1" x14ac:dyDescent="0.2">
      <c r="P48290" s="75"/>
      <c r="Q48290" s="75"/>
      <c r="W48290" s="75"/>
      <c r="AD48290" s="77"/>
    </row>
    <row r="48291" spans="16:30" ht="4.5" customHeight="1" x14ac:dyDescent="0.2">
      <c r="P48291" s="75"/>
      <c r="Q48291" s="75"/>
      <c r="W48291" s="75"/>
      <c r="AD48291" s="77"/>
    </row>
    <row r="48292" spans="16:30" ht="4.5" customHeight="1" x14ac:dyDescent="0.2">
      <c r="P48292" s="75"/>
      <c r="Q48292" s="75"/>
      <c r="W48292" s="75"/>
      <c r="AD48292" s="77"/>
    </row>
    <row r="48293" spans="16:30" ht="4.5" customHeight="1" x14ac:dyDescent="0.2">
      <c r="P48293" s="75"/>
      <c r="Q48293" s="75"/>
      <c r="W48293" s="75"/>
      <c r="AD48293" s="77"/>
    </row>
    <row r="48294" spans="16:30" ht="4.5" customHeight="1" x14ac:dyDescent="0.2">
      <c r="P48294" s="75"/>
      <c r="Q48294" s="75"/>
      <c r="W48294" s="75"/>
      <c r="AD48294" s="77"/>
    </row>
    <row r="48295" spans="16:30" ht="4.5" customHeight="1" x14ac:dyDescent="0.2">
      <c r="P48295" s="75"/>
      <c r="Q48295" s="75"/>
      <c r="W48295" s="75"/>
      <c r="AD48295" s="77"/>
    </row>
    <row r="48296" spans="16:30" ht="4.5" customHeight="1" x14ac:dyDescent="0.2">
      <c r="P48296" s="75"/>
      <c r="Q48296" s="75"/>
      <c r="W48296" s="75"/>
      <c r="AD48296" s="77"/>
    </row>
    <row r="48297" spans="16:30" ht="4.5" customHeight="1" x14ac:dyDescent="0.2">
      <c r="P48297" s="75"/>
      <c r="Q48297" s="75"/>
      <c r="W48297" s="75"/>
      <c r="AD48297" s="77"/>
    </row>
    <row r="48298" spans="16:30" ht="4.5" customHeight="1" x14ac:dyDescent="0.2">
      <c r="P48298" s="75"/>
      <c r="Q48298" s="75"/>
      <c r="W48298" s="75"/>
      <c r="AD48298" s="77"/>
    </row>
    <row r="48299" spans="16:30" ht="4.5" customHeight="1" x14ac:dyDescent="0.2">
      <c r="P48299" s="75"/>
      <c r="Q48299" s="75"/>
      <c r="W48299" s="75"/>
      <c r="AD48299" s="77"/>
    </row>
    <row r="48300" spans="16:30" ht="4.5" customHeight="1" x14ac:dyDescent="0.2">
      <c r="P48300" s="75"/>
      <c r="Q48300" s="75"/>
      <c r="W48300" s="75"/>
      <c r="AD48300" s="77"/>
    </row>
    <row r="48301" spans="16:30" ht="4.5" customHeight="1" x14ac:dyDescent="0.2">
      <c r="P48301" s="75"/>
      <c r="Q48301" s="75"/>
      <c r="W48301" s="75"/>
      <c r="AD48301" s="77"/>
    </row>
    <row r="48302" spans="16:30" ht="4.5" customHeight="1" x14ac:dyDescent="0.2">
      <c r="P48302" s="75"/>
      <c r="Q48302" s="75"/>
      <c r="W48302" s="75"/>
      <c r="AD48302" s="77"/>
    </row>
    <row r="48303" spans="16:30" ht="4.5" customHeight="1" x14ac:dyDescent="0.2">
      <c r="P48303" s="75"/>
      <c r="Q48303" s="75"/>
      <c r="W48303" s="75"/>
      <c r="AD48303" s="77"/>
    </row>
    <row r="48304" spans="16:30" ht="4.5" customHeight="1" x14ac:dyDescent="0.2">
      <c r="P48304" s="75"/>
      <c r="Q48304" s="75"/>
      <c r="W48304" s="75"/>
      <c r="AD48304" s="77"/>
    </row>
    <row r="48305" spans="16:30" ht="4.5" customHeight="1" x14ac:dyDescent="0.2">
      <c r="P48305" s="75"/>
      <c r="Q48305" s="75"/>
      <c r="W48305" s="75"/>
      <c r="AD48305" s="77"/>
    </row>
    <row r="48306" spans="16:30" ht="4.5" customHeight="1" x14ac:dyDescent="0.2">
      <c r="P48306" s="75"/>
      <c r="Q48306" s="75"/>
      <c r="W48306" s="75"/>
      <c r="AD48306" s="77"/>
    </row>
    <row r="48307" spans="16:30" ht="4.5" customHeight="1" x14ac:dyDescent="0.2">
      <c r="P48307" s="75"/>
      <c r="Q48307" s="75"/>
      <c r="W48307" s="75"/>
      <c r="AD48307" s="77"/>
    </row>
    <row r="48308" spans="16:30" ht="4.5" customHeight="1" x14ac:dyDescent="0.2">
      <c r="P48308" s="75"/>
      <c r="Q48308" s="75"/>
      <c r="W48308" s="75"/>
      <c r="AD48308" s="77"/>
    </row>
    <row r="48309" spans="16:30" ht="4.5" customHeight="1" x14ac:dyDescent="0.2">
      <c r="P48309" s="75"/>
      <c r="Q48309" s="75"/>
      <c r="W48309" s="75"/>
      <c r="AD48309" s="77"/>
    </row>
    <row r="48310" spans="16:30" ht="4.5" customHeight="1" x14ac:dyDescent="0.2">
      <c r="P48310" s="75"/>
      <c r="Q48310" s="75"/>
      <c r="W48310" s="75"/>
      <c r="AD48310" s="77"/>
    </row>
    <row r="48311" spans="16:30" ht="4.5" customHeight="1" x14ac:dyDescent="0.2">
      <c r="P48311" s="75"/>
      <c r="Q48311" s="75"/>
      <c r="W48311" s="75"/>
      <c r="AD48311" s="77"/>
    </row>
    <row r="48312" spans="16:30" ht="4.5" customHeight="1" x14ac:dyDescent="0.2">
      <c r="P48312" s="75"/>
      <c r="Q48312" s="75"/>
      <c r="W48312" s="75"/>
      <c r="AD48312" s="77"/>
    </row>
    <row r="48313" spans="16:30" ht="4.5" customHeight="1" x14ac:dyDescent="0.2">
      <c r="P48313" s="75"/>
      <c r="Q48313" s="75"/>
      <c r="W48313" s="75"/>
      <c r="AD48313" s="77"/>
    </row>
    <row r="48314" spans="16:30" ht="4.5" customHeight="1" x14ac:dyDescent="0.2">
      <c r="P48314" s="75"/>
      <c r="Q48314" s="75"/>
      <c r="W48314" s="75"/>
      <c r="AD48314" s="77"/>
    </row>
    <row r="48315" spans="16:30" ht="4.5" customHeight="1" x14ac:dyDescent="0.2">
      <c r="P48315" s="75"/>
      <c r="Q48315" s="75"/>
      <c r="W48315" s="75"/>
      <c r="AD48315" s="77"/>
    </row>
    <row r="48316" spans="16:30" ht="4.5" customHeight="1" x14ac:dyDescent="0.2">
      <c r="P48316" s="75"/>
      <c r="Q48316" s="75"/>
      <c r="W48316" s="75"/>
      <c r="AD48316" s="77"/>
    </row>
    <row r="48317" spans="16:30" ht="4.5" customHeight="1" x14ac:dyDescent="0.2">
      <c r="P48317" s="75"/>
      <c r="Q48317" s="75"/>
      <c r="W48317" s="75"/>
      <c r="AD48317" s="77"/>
    </row>
    <row r="48318" spans="16:30" ht="4.5" customHeight="1" x14ac:dyDescent="0.2">
      <c r="P48318" s="75"/>
      <c r="Q48318" s="75"/>
      <c r="W48318" s="75"/>
      <c r="AD48318" s="77"/>
    </row>
    <row r="48319" spans="16:30" ht="4.5" customHeight="1" x14ac:dyDescent="0.2">
      <c r="P48319" s="75"/>
      <c r="Q48319" s="75"/>
      <c r="W48319" s="75"/>
      <c r="AD48319" s="77"/>
    </row>
    <row r="48320" spans="16:30" ht="4.5" customHeight="1" x14ac:dyDescent="0.2">
      <c r="P48320" s="75"/>
      <c r="Q48320" s="75"/>
      <c r="W48320" s="75"/>
      <c r="AD48320" s="77"/>
    </row>
    <row r="48321" spans="16:30" ht="4.5" customHeight="1" x14ac:dyDescent="0.2">
      <c r="P48321" s="75"/>
      <c r="Q48321" s="75"/>
      <c r="W48321" s="75"/>
      <c r="AD48321" s="77"/>
    </row>
    <row r="48322" spans="16:30" ht="4.5" customHeight="1" x14ac:dyDescent="0.2">
      <c r="P48322" s="75"/>
      <c r="Q48322" s="75"/>
      <c r="W48322" s="75"/>
      <c r="AD48322" s="77"/>
    </row>
    <row r="48323" spans="16:30" ht="4.5" customHeight="1" x14ac:dyDescent="0.2">
      <c r="P48323" s="75"/>
      <c r="Q48323" s="75"/>
      <c r="W48323" s="75"/>
      <c r="AD48323" s="77"/>
    </row>
    <row r="48324" spans="16:30" ht="4.5" customHeight="1" x14ac:dyDescent="0.2">
      <c r="P48324" s="75"/>
      <c r="Q48324" s="75"/>
      <c r="W48324" s="75"/>
      <c r="AD48324" s="77"/>
    </row>
    <row r="48325" spans="16:30" ht="4.5" customHeight="1" x14ac:dyDescent="0.2">
      <c r="P48325" s="75"/>
      <c r="Q48325" s="75"/>
      <c r="W48325" s="75"/>
      <c r="AD48325" s="77"/>
    </row>
    <row r="48326" spans="16:30" ht="4.5" customHeight="1" x14ac:dyDescent="0.2">
      <c r="P48326" s="75"/>
      <c r="Q48326" s="75"/>
      <c r="W48326" s="75"/>
      <c r="AD48326" s="77"/>
    </row>
    <row r="48327" spans="16:30" ht="4.5" customHeight="1" x14ac:dyDescent="0.2">
      <c r="P48327" s="75"/>
      <c r="Q48327" s="75"/>
      <c r="W48327" s="75"/>
      <c r="AD48327" s="77"/>
    </row>
    <row r="48328" spans="16:30" ht="4.5" customHeight="1" x14ac:dyDescent="0.2">
      <c r="P48328" s="75"/>
      <c r="Q48328" s="75"/>
      <c r="W48328" s="75"/>
      <c r="AD48328" s="77"/>
    </row>
    <row r="48329" spans="16:30" ht="4.5" customHeight="1" x14ac:dyDescent="0.2">
      <c r="P48329" s="75"/>
      <c r="Q48329" s="75"/>
      <c r="W48329" s="75"/>
      <c r="AD48329" s="77"/>
    </row>
    <row r="48330" spans="16:30" ht="4.5" customHeight="1" x14ac:dyDescent="0.2">
      <c r="P48330" s="75"/>
      <c r="Q48330" s="75"/>
      <c r="W48330" s="75"/>
      <c r="AD48330" s="77"/>
    </row>
    <row r="48331" spans="16:30" ht="4.5" customHeight="1" x14ac:dyDescent="0.2">
      <c r="P48331" s="75"/>
      <c r="Q48331" s="75"/>
      <c r="W48331" s="75"/>
      <c r="AD48331" s="77"/>
    </row>
    <row r="48332" spans="16:30" ht="4.5" customHeight="1" x14ac:dyDescent="0.2">
      <c r="P48332" s="75"/>
      <c r="Q48332" s="75"/>
      <c r="W48332" s="75"/>
      <c r="AD48332" s="77"/>
    </row>
    <row r="48333" spans="16:30" ht="4.5" customHeight="1" x14ac:dyDescent="0.2">
      <c r="P48333" s="75"/>
      <c r="Q48333" s="75"/>
      <c r="W48333" s="75"/>
      <c r="AD48333" s="77"/>
    </row>
    <row r="48334" spans="16:30" ht="4.5" customHeight="1" x14ac:dyDescent="0.2">
      <c r="P48334" s="75"/>
      <c r="Q48334" s="75"/>
      <c r="W48334" s="75"/>
      <c r="AD48334" s="77"/>
    </row>
    <row r="48335" spans="16:30" ht="4.5" customHeight="1" x14ac:dyDescent="0.2">
      <c r="P48335" s="75"/>
      <c r="Q48335" s="75"/>
      <c r="W48335" s="75"/>
      <c r="AD48335" s="77"/>
    </row>
    <row r="48336" spans="16:30" ht="4.5" customHeight="1" x14ac:dyDescent="0.2">
      <c r="P48336" s="75"/>
      <c r="Q48336" s="75"/>
      <c r="W48336" s="75"/>
      <c r="AD48336" s="77"/>
    </row>
    <row r="48337" spans="16:30" ht="4.5" customHeight="1" x14ac:dyDescent="0.2">
      <c r="P48337" s="75"/>
      <c r="Q48337" s="75"/>
      <c r="W48337" s="75"/>
      <c r="AD48337" s="77"/>
    </row>
    <row r="48338" spans="16:30" ht="4.5" customHeight="1" x14ac:dyDescent="0.2">
      <c r="P48338" s="75"/>
      <c r="Q48338" s="75"/>
      <c r="W48338" s="75"/>
      <c r="AD48338" s="77"/>
    </row>
    <row r="48339" spans="16:30" ht="4.5" customHeight="1" x14ac:dyDescent="0.2">
      <c r="P48339" s="75"/>
      <c r="Q48339" s="75"/>
      <c r="W48339" s="75"/>
      <c r="AD48339" s="77"/>
    </row>
    <row r="48340" spans="16:30" ht="4.5" customHeight="1" x14ac:dyDescent="0.2">
      <c r="P48340" s="75"/>
      <c r="Q48340" s="75"/>
      <c r="W48340" s="75"/>
      <c r="AD48340" s="77"/>
    </row>
    <row r="48341" spans="16:30" ht="4.5" customHeight="1" x14ac:dyDescent="0.2">
      <c r="P48341" s="75"/>
      <c r="Q48341" s="75"/>
      <c r="W48341" s="75"/>
      <c r="AD48341" s="77"/>
    </row>
    <row r="48342" spans="16:30" ht="4.5" customHeight="1" x14ac:dyDescent="0.2">
      <c r="P48342" s="75"/>
      <c r="Q48342" s="75"/>
      <c r="W48342" s="75"/>
      <c r="AD48342" s="77"/>
    </row>
    <row r="48343" spans="16:30" ht="4.5" customHeight="1" x14ac:dyDescent="0.2">
      <c r="P48343" s="75"/>
      <c r="Q48343" s="75"/>
      <c r="W48343" s="75"/>
      <c r="AD48343" s="77"/>
    </row>
    <row r="48344" spans="16:30" ht="4.5" customHeight="1" x14ac:dyDescent="0.2">
      <c r="P48344" s="75"/>
      <c r="Q48344" s="75"/>
      <c r="W48344" s="75"/>
      <c r="AD48344" s="77"/>
    </row>
    <row r="48345" spans="16:30" ht="4.5" customHeight="1" x14ac:dyDescent="0.2">
      <c r="P48345" s="75"/>
      <c r="Q48345" s="75"/>
      <c r="W48345" s="75"/>
      <c r="AD48345" s="77"/>
    </row>
    <row r="48346" spans="16:30" ht="4.5" customHeight="1" x14ac:dyDescent="0.2">
      <c r="P48346" s="75"/>
      <c r="Q48346" s="75"/>
      <c r="W48346" s="75"/>
      <c r="AD48346" s="77"/>
    </row>
    <row r="48347" spans="16:30" ht="4.5" customHeight="1" x14ac:dyDescent="0.2">
      <c r="P48347" s="75"/>
      <c r="Q48347" s="75"/>
      <c r="W48347" s="75"/>
      <c r="AD48347" s="77"/>
    </row>
    <row r="48348" spans="16:30" ht="4.5" customHeight="1" x14ac:dyDescent="0.2">
      <c r="P48348" s="75"/>
      <c r="Q48348" s="75"/>
      <c r="W48348" s="75"/>
      <c r="AD48348" s="77"/>
    </row>
    <row r="48349" spans="16:30" ht="4.5" customHeight="1" x14ac:dyDescent="0.2">
      <c r="P48349" s="75"/>
      <c r="Q48349" s="75"/>
      <c r="W48349" s="75"/>
      <c r="AD48349" s="77"/>
    </row>
    <row r="48350" spans="16:30" ht="4.5" customHeight="1" x14ac:dyDescent="0.2">
      <c r="P48350" s="75"/>
      <c r="Q48350" s="75"/>
      <c r="W48350" s="75"/>
      <c r="AD48350" s="77"/>
    </row>
    <row r="48351" spans="16:30" ht="4.5" customHeight="1" x14ac:dyDescent="0.2">
      <c r="P48351" s="75"/>
      <c r="Q48351" s="75"/>
      <c r="W48351" s="75"/>
      <c r="AD48351" s="77"/>
    </row>
    <row r="48352" spans="16:30" ht="4.5" customHeight="1" x14ac:dyDescent="0.2">
      <c r="P48352" s="75"/>
      <c r="Q48352" s="75"/>
      <c r="W48352" s="75"/>
      <c r="AD48352" s="77"/>
    </row>
    <row r="48353" spans="16:30" ht="4.5" customHeight="1" x14ac:dyDescent="0.2">
      <c r="P48353" s="75"/>
      <c r="Q48353" s="75"/>
      <c r="W48353" s="75"/>
      <c r="AD48353" s="77"/>
    </row>
    <row r="48354" spans="16:30" ht="4.5" customHeight="1" x14ac:dyDescent="0.2">
      <c r="P48354" s="75"/>
      <c r="Q48354" s="75"/>
      <c r="W48354" s="75"/>
      <c r="AD48354" s="77"/>
    </row>
    <row r="48355" spans="16:30" ht="4.5" customHeight="1" x14ac:dyDescent="0.2">
      <c r="P48355" s="75"/>
      <c r="Q48355" s="75"/>
      <c r="W48355" s="75"/>
      <c r="AD48355" s="77"/>
    </row>
    <row r="48356" spans="16:30" ht="4.5" customHeight="1" x14ac:dyDescent="0.2">
      <c r="P48356" s="75"/>
      <c r="Q48356" s="75"/>
      <c r="W48356" s="75"/>
      <c r="AD48356" s="77"/>
    </row>
    <row r="48357" spans="16:30" ht="4.5" customHeight="1" x14ac:dyDescent="0.2">
      <c r="P48357" s="75"/>
      <c r="Q48357" s="75"/>
      <c r="W48357" s="75"/>
      <c r="AD48357" s="77"/>
    </row>
    <row r="48358" spans="16:30" ht="4.5" customHeight="1" x14ac:dyDescent="0.2">
      <c r="P48358" s="75"/>
      <c r="Q48358" s="75"/>
      <c r="W48358" s="75"/>
      <c r="AD48358" s="77"/>
    </row>
    <row r="48359" spans="16:30" ht="4.5" customHeight="1" x14ac:dyDescent="0.2">
      <c r="P48359" s="75"/>
      <c r="Q48359" s="75"/>
      <c r="W48359" s="75"/>
      <c r="AD48359" s="77"/>
    </row>
    <row r="48360" spans="16:30" ht="4.5" customHeight="1" x14ac:dyDescent="0.2">
      <c r="P48360" s="75"/>
      <c r="Q48360" s="75"/>
      <c r="W48360" s="75"/>
      <c r="AD48360" s="77"/>
    </row>
    <row r="48361" spans="16:30" ht="4.5" customHeight="1" x14ac:dyDescent="0.2">
      <c r="P48361" s="75"/>
      <c r="Q48361" s="75"/>
      <c r="W48361" s="75"/>
      <c r="AD48361" s="77"/>
    </row>
    <row r="48362" spans="16:30" ht="4.5" customHeight="1" x14ac:dyDescent="0.2">
      <c r="P48362" s="75"/>
      <c r="Q48362" s="75"/>
      <c r="W48362" s="75"/>
      <c r="AD48362" s="77"/>
    </row>
    <row r="48363" spans="16:30" ht="4.5" customHeight="1" x14ac:dyDescent="0.2">
      <c r="P48363" s="75"/>
      <c r="Q48363" s="75"/>
      <c r="W48363" s="75"/>
      <c r="AD48363" s="77"/>
    </row>
    <row r="48364" spans="16:30" ht="4.5" customHeight="1" x14ac:dyDescent="0.2">
      <c r="P48364" s="75"/>
      <c r="Q48364" s="75"/>
      <c r="W48364" s="75"/>
      <c r="AD48364" s="77"/>
    </row>
    <row r="48365" spans="16:30" ht="4.5" customHeight="1" x14ac:dyDescent="0.2">
      <c r="P48365" s="75"/>
      <c r="Q48365" s="75"/>
      <c r="W48365" s="75"/>
      <c r="AD48365" s="77"/>
    </row>
    <row r="48366" spans="16:30" ht="4.5" customHeight="1" x14ac:dyDescent="0.2">
      <c r="P48366" s="75"/>
      <c r="Q48366" s="75"/>
      <c r="W48366" s="75"/>
      <c r="AD48366" s="77"/>
    </row>
    <row r="48367" spans="16:30" ht="4.5" customHeight="1" x14ac:dyDescent="0.2">
      <c r="P48367" s="75"/>
      <c r="Q48367" s="75"/>
      <c r="W48367" s="75"/>
      <c r="AD48367" s="77"/>
    </row>
    <row r="48368" spans="16:30" ht="4.5" customHeight="1" x14ac:dyDescent="0.2">
      <c r="P48368" s="75"/>
      <c r="Q48368" s="75"/>
      <c r="W48368" s="75"/>
      <c r="AD48368" s="77"/>
    </row>
    <row r="48369" spans="16:30" ht="4.5" customHeight="1" x14ac:dyDescent="0.2">
      <c r="P48369" s="75"/>
      <c r="Q48369" s="75"/>
      <c r="W48369" s="75"/>
      <c r="AD48369" s="77"/>
    </row>
    <row r="48370" spans="16:30" ht="4.5" customHeight="1" x14ac:dyDescent="0.2">
      <c r="P48370" s="75"/>
      <c r="Q48370" s="75"/>
      <c r="W48370" s="75"/>
      <c r="AD48370" s="77"/>
    </row>
    <row r="48371" spans="16:30" ht="4.5" customHeight="1" x14ac:dyDescent="0.2">
      <c r="P48371" s="75"/>
      <c r="Q48371" s="75"/>
      <c r="W48371" s="75"/>
      <c r="AD48371" s="77"/>
    </row>
    <row r="48372" spans="16:30" ht="4.5" customHeight="1" x14ac:dyDescent="0.2">
      <c r="P48372" s="75"/>
      <c r="Q48372" s="75"/>
      <c r="W48372" s="75"/>
      <c r="AD48372" s="77"/>
    </row>
    <row r="48373" spans="16:30" ht="4.5" customHeight="1" x14ac:dyDescent="0.2">
      <c r="P48373" s="75"/>
      <c r="Q48373" s="75"/>
      <c r="W48373" s="75"/>
      <c r="AD48373" s="77"/>
    </row>
    <row r="48374" spans="16:30" ht="4.5" customHeight="1" x14ac:dyDescent="0.2">
      <c r="P48374" s="75"/>
      <c r="Q48374" s="75"/>
      <c r="W48374" s="75"/>
      <c r="AD48374" s="77"/>
    </row>
    <row r="48375" spans="16:30" ht="4.5" customHeight="1" x14ac:dyDescent="0.2">
      <c r="P48375" s="75"/>
      <c r="Q48375" s="75"/>
      <c r="W48375" s="75"/>
      <c r="AD48375" s="77"/>
    </row>
    <row r="48376" spans="16:30" ht="4.5" customHeight="1" x14ac:dyDescent="0.2">
      <c r="P48376" s="75"/>
      <c r="Q48376" s="75"/>
      <c r="W48376" s="75"/>
      <c r="AD48376" s="77"/>
    </row>
    <row r="48377" spans="16:30" ht="4.5" customHeight="1" x14ac:dyDescent="0.2">
      <c r="P48377" s="75"/>
      <c r="Q48377" s="75"/>
      <c r="W48377" s="75"/>
      <c r="AD48377" s="77"/>
    </row>
    <row r="48378" spans="16:30" ht="4.5" customHeight="1" x14ac:dyDescent="0.2">
      <c r="P48378" s="75"/>
      <c r="Q48378" s="75"/>
      <c r="W48378" s="75"/>
      <c r="AD48378" s="77"/>
    </row>
    <row r="48379" spans="16:30" ht="4.5" customHeight="1" x14ac:dyDescent="0.2">
      <c r="P48379" s="75"/>
      <c r="Q48379" s="75"/>
      <c r="W48379" s="75"/>
      <c r="AD48379" s="77"/>
    </row>
    <row r="48380" spans="16:30" ht="4.5" customHeight="1" x14ac:dyDescent="0.2">
      <c r="P48380" s="75"/>
      <c r="Q48380" s="75"/>
      <c r="W48380" s="75"/>
      <c r="AD48380" s="77"/>
    </row>
    <row r="48381" spans="16:30" ht="4.5" customHeight="1" x14ac:dyDescent="0.2">
      <c r="P48381" s="75"/>
      <c r="Q48381" s="75"/>
      <c r="W48381" s="75"/>
      <c r="AD48381" s="77"/>
    </row>
    <row r="48382" spans="16:30" ht="4.5" customHeight="1" x14ac:dyDescent="0.2">
      <c r="P48382" s="75"/>
      <c r="Q48382" s="75"/>
      <c r="W48382" s="75"/>
      <c r="AD48382" s="77"/>
    </row>
    <row r="48383" spans="16:30" ht="4.5" customHeight="1" x14ac:dyDescent="0.2">
      <c r="P48383" s="75"/>
      <c r="Q48383" s="75"/>
      <c r="W48383" s="75"/>
      <c r="AD48383" s="77"/>
    </row>
    <row r="48384" spans="16:30" ht="4.5" customHeight="1" x14ac:dyDescent="0.2">
      <c r="P48384" s="75"/>
      <c r="Q48384" s="75"/>
      <c r="W48384" s="75"/>
      <c r="AD48384" s="77"/>
    </row>
    <row r="48385" spans="16:30" ht="4.5" customHeight="1" x14ac:dyDescent="0.2">
      <c r="P48385" s="75"/>
      <c r="Q48385" s="75"/>
      <c r="W48385" s="75"/>
      <c r="AD48385" s="77"/>
    </row>
    <row r="48386" spans="16:30" ht="4.5" customHeight="1" x14ac:dyDescent="0.2">
      <c r="P48386" s="75"/>
      <c r="Q48386" s="75"/>
      <c r="W48386" s="75"/>
      <c r="AD48386" s="77"/>
    </row>
    <row r="48387" spans="16:30" ht="4.5" customHeight="1" x14ac:dyDescent="0.2">
      <c r="P48387" s="75"/>
      <c r="Q48387" s="75"/>
      <c r="W48387" s="75"/>
      <c r="AD48387" s="77"/>
    </row>
    <row r="48388" spans="16:30" ht="4.5" customHeight="1" x14ac:dyDescent="0.2">
      <c r="P48388" s="75"/>
      <c r="Q48388" s="75"/>
      <c r="W48388" s="75"/>
      <c r="AD48388" s="77"/>
    </row>
    <row r="48389" spans="16:30" ht="4.5" customHeight="1" x14ac:dyDescent="0.2">
      <c r="P48389" s="75"/>
      <c r="Q48389" s="75"/>
      <c r="W48389" s="75"/>
      <c r="AD48389" s="77"/>
    </row>
    <row r="48390" spans="16:30" ht="4.5" customHeight="1" x14ac:dyDescent="0.2">
      <c r="P48390" s="75"/>
      <c r="Q48390" s="75"/>
      <c r="W48390" s="75"/>
      <c r="AD48390" s="77"/>
    </row>
    <row r="48391" spans="16:30" ht="4.5" customHeight="1" x14ac:dyDescent="0.2">
      <c r="P48391" s="75"/>
      <c r="Q48391" s="75"/>
      <c r="W48391" s="75"/>
      <c r="AD48391" s="77"/>
    </row>
    <row r="48392" spans="16:30" ht="4.5" customHeight="1" x14ac:dyDescent="0.2">
      <c r="P48392" s="75"/>
      <c r="Q48392" s="75"/>
      <c r="W48392" s="75"/>
      <c r="AD48392" s="77"/>
    </row>
    <row r="48393" spans="16:30" ht="4.5" customHeight="1" x14ac:dyDescent="0.2">
      <c r="P48393" s="75"/>
      <c r="Q48393" s="75"/>
      <c r="W48393" s="75"/>
      <c r="AD48393" s="77"/>
    </row>
    <row r="48394" spans="16:30" ht="4.5" customHeight="1" x14ac:dyDescent="0.2">
      <c r="P48394" s="75"/>
      <c r="Q48394" s="75"/>
      <c r="W48394" s="75"/>
      <c r="AD48394" s="77"/>
    </row>
    <row r="48395" spans="16:30" ht="4.5" customHeight="1" x14ac:dyDescent="0.2">
      <c r="P48395" s="75"/>
      <c r="Q48395" s="75"/>
      <c r="W48395" s="75"/>
      <c r="AD48395" s="77"/>
    </row>
    <row r="48396" spans="16:30" ht="4.5" customHeight="1" x14ac:dyDescent="0.2">
      <c r="P48396" s="75"/>
      <c r="Q48396" s="75"/>
      <c r="W48396" s="75"/>
      <c r="AD48396" s="77"/>
    </row>
    <row r="48397" spans="16:30" ht="4.5" customHeight="1" x14ac:dyDescent="0.2">
      <c r="P48397" s="75"/>
      <c r="Q48397" s="75"/>
      <c r="W48397" s="75"/>
      <c r="AD48397" s="77"/>
    </row>
    <row r="48398" spans="16:30" ht="4.5" customHeight="1" x14ac:dyDescent="0.2">
      <c r="P48398" s="75"/>
      <c r="Q48398" s="75"/>
      <c r="W48398" s="75"/>
      <c r="AD48398" s="77"/>
    </row>
    <row r="48399" spans="16:30" ht="4.5" customHeight="1" x14ac:dyDescent="0.2">
      <c r="P48399" s="75"/>
      <c r="Q48399" s="75"/>
      <c r="W48399" s="75"/>
      <c r="AD48399" s="77"/>
    </row>
    <row r="48400" spans="16:30" ht="4.5" customHeight="1" x14ac:dyDescent="0.2">
      <c r="P48400" s="75"/>
      <c r="Q48400" s="75"/>
      <c r="W48400" s="75"/>
      <c r="AD48400" s="77"/>
    </row>
    <row r="48401" spans="16:30" ht="4.5" customHeight="1" x14ac:dyDescent="0.2">
      <c r="P48401" s="75"/>
      <c r="Q48401" s="75"/>
      <c r="W48401" s="75"/>
      <c r="AD48401" s="77"/>
    </row>
    <row r="48402" spans="16:30" ht="4.5" customHeight="1" x14ac:dyDescent="0.2">
      <c r="P48402" s="75"/>
      <c r="Q48402" s="75"/>
      <c r="W48402" s="75"/>
      <c r="AD48402" s="77"/>
    </row>
    <row r="48403" spans="16:30" ht="4.5" customHeight="1" x14ac:dyDescent="0.2">
      <c r="P48403" s="75"/>
      <c r="Q48403" s="75"/>
      <c r="W48403" s="75"/>
      <c r="AD48403" s="77"/>
    </row>
    <row r="48404" spans="16:30" ht="4.5" customHeight="1" x14ac:dyDescent="0.2">
      <c r="P48404" s="75"/>
      <c r="Q48404" s="75"/>
      <c r="W48404" s="75"/>
      <c r="AD48404" s="77"/>
    </row>
    <row r="48405" spans="16:30" ht="4.5" customHeight="1" x14ac:dyDescent="0.2">
      <c r="P48405" s="75"/>
      <c r="Q48405" s="75"/>
      <c r="W48405" s="75"/>
      <c r="AD48405" s="77"/>
    </row>
    <row r="48406" spans="16:30" ht="4.5" customHeight="1" x14ac:dyDescent="0.2">
      <c r="P48406" s="75"/>
      <c r="Q48406" s="75"/>
      <c r="W48406" s="75"/>
      <c r="AD48406" s="77"/>
    </row>
    <row r="48407" spans="16:30" ht="4.5" customHeight="1" x14ac:dyDescent="0.2">
      <c r="P48407" s="75"/>
      <c r="Q48407" s="75"/>
      <c r="W48407" s="75"/>
      <c r="AD48407" s="77"/>
    </row>
    <row r="48408" spans="16:30" ht="4.5" customHeight="1" x14ac:dyDescent="0.2">
      <c r="P48408" s="75"/>
      <c r="Q48408" s="75"/>
      <c r="W48408" s="75"/>
      <c r="AD48408" s="77"/>
    </row>
    <row r="48409" spans="16:30" ht="4.5" customHeight="1" x14ac:dyDescent="0.2">
      <c r="P48409" s="75"/>
      <c r="Q48409" s="75"/>
      <c r="W48409" s="75"/>
      <c r="AD48409" s="77"/>
    </row>
    <row r="48410" spans="16:30" ht="4.5" customHeight="1" x14ac:dyDescent="0.2">
      <c r="P48410" s="75"/>
      <c r="Q48410" s="75"/>
      <c r="W48410" s="75"/>
      <c r="AD48410" s="77"/>
    </row>
    <row r="48411" spans="16:30" ht="4.5" customHeight="1" x14ac:dyDescent="0.2">
      <c r="P48411" s="75"/>
      <c r="Q48411" s="75"/>
      <c r="W48411" s="75"/>
      <c r="AD48411" s="77"/>
    </row>
    <row r="48412" spans="16:30" ht="4.5" customHeight="1" x14ac:dyDescent="0.2">
      <c r="P48412" s="75"/>
      <c r="Q48412" s="75"/>
      <c r="W48412" s="75"/>
      <c r="AD48412" s="77"/>
    </row>
    <row r="48413" spans="16:30" ht="4.5" customHeight="1" x14ac:dyDescent="0.2">
      <c r="P48413" s="75"/>
      <c r="Q48413" s="75"/>
      <c r="W48413" s="75"/>
      <c r="AD48413" s="77"/>
    </row>
    <row r="48414" spans="16:30" ht="4.5" customHeight="1" x14ac:dyDescent="0.2">
      <c r="P48414" s="75"/>
      <c r="Q48414" s="75"/>
      <c r="W48414" s="75"/>
      <c r="AD48414" s="77"/>
    </row>
    <row r="48415" spans="16:30" ht="4.5" customHeight="1" x14ac:dyDescent="0.2">
      <c r="P48415" s="75"/>
      <c r="Q48415" s="75"/>
      <c r="W48415" s="75"/>
      <c r="AD48415" s="77"/>
    </row>
    <row r="48416" spans="16:30" ht="4.5" customHeight="1" x14ac:dyDescent="0.2">
      <c r="P48416" s="75"/>
      <c r="Q48416" s="75"/>
      <c r="W48416" s="75"/>
      <c r="AD48416" s="77"/>
    </row>
    <row r="48417" spans="16:30" ht="4.5" customHeight="1" x14ac:dyDescent="0.2">
      <c r="P48417" s="75"/>
      <c r="Q48417" s="75"/>
      <c r="W48417" s="75"/>
      <c r="AD48417" s="77"/>
    </row>
    <row r="48418" spans="16:30" ht="4.5" customHeight="1" x14ac:dyDescent="0.2">
      <c r="P48418" s="75"/>
      <c r="Q48418" s="75"/>
      <c r="W48418" s="75"/>
      <c r="AD48418" s="77"/>
    </row>
    <row r="48419" spans="16:30" ht="4.5" customHeight="1" x14ac:dyDescent="0.2">
      <c r="P48419" s="75"/>
      <c r="Q48419" s="75"/>
      <c r="W48419" s="75"/>
      <c r="AD48419" s="77"/>
    </row>
    <row r="48420" spans="16:30" ht="4.5" customHeight="1" x14ac:dyDescent="0.2">
      <c r="P48420" s="75"/>
      <c r="Q48420" s="75"/>
      <c r="W48420" s="75"/>
      <c r="AD48420" s="77"/>
    </row>
    <row r="48421" spans="16:30" ht="4.5" customHeight="1" x14ac:dyDescent="0.2">
      <c r="P48421" s="75"/>
      <c r="Q48421" s="75"/>
      <c r="W48421" s="75"/>
      <c r="AD48421" s="77"/>
    </row>
    <row r="48422" spans="16:30" ht="4.5" customHeight="1" x14ac:dyDescent="0.2">
      <c r="P48422" s="75"/>
      <c r="Q48422" s="75"/>
      <c r="W48422" s="75"/>
      <c r="AD48422" s="77"/>
    </row>
    <row r="48423" spans="16:30" ht="4.5" customHeight="1" x14ac:dyDescent="0.2">
      <c r="P48423" s="75"/>
      <c r="Q48423" s="75"/>
      <c r="W48423" s="75"/>
      <c r="AD48423" s="77"/>
    </row>
    <row r="48424" spans="16:30" ht="4.5" customHeight="1" x14ac:dyDescent="0.2">
      <c r="P48424" s="75"/>
      <c r="Q48424" s="75"/>
      <c r="W48424" s="75"/>
      <c r="AD48424" s="77"/>
    </row>
    <row r="48425" spans="16:30" ht="4.5" customHeight="1" x14ac:dyDescent="0.2">
      <c r="P48425" s="75"/>
      <c r="Q48425" s="75"/>
      <c r="W48425" s="75"/>
      <c r="AD48425" s="77"/>
    </row>
    <row r="48426" spans="16:30" ht="4.5" customHeight="1" x14ac:dyDescent="0.2">
      <c r="P48426" s="75"/>
      <c r="Q48426" s="75"/>
      <c r="W48426" s="75"/>
      <c r="AD48426" s="77"/>
    </row>
    <row r="48427" spans="16:30" ht="4.5" customHeight="1" x14ac:dyDescent="0.2">
      <c r="P48427" s="75"/>
      <c r="Q48427" s="75"/>
      <c r="W48427" s="75"/>
      <c r="AD48427" s="77"/>
    </row>
    <row r="48428" spans="16:30" ht="4.5" customHeight="1" x14ac:dyDescent="0.2">
      <c r="P48428" s="75"/>
      <c r="Q48428" s="75"/>
      <c r="W48428" s="75"/>
      <c r="AD48428" s="77"/>
    </row>
    <row r="48429" spans="16:30" ht="4.5" customHeight="1" x14ac:dyDescent="0.2">
      <c r="P48429" s="75"/>
      <c r="Q48429" s="75"/>
      <c r="W48429" s="75"/>
      <c r="AD48429" s="77"/>
    </row>
    <row r="48430" spans="16:30" ht="4.5" customHeight="1" x14ac:dyDescent="0.2">
      <c r="P48430" s="75"/>
      <c r="Q48430" s="75"/>
      <c r="W48430" s="75"/>
      <c r="AD48430" s="77"/>
    </row>
    <row r="48431" spans="16:30" ht="4.5" customHeight="1" x14ac:dyDescent="0.2">
      <c r="P48431" s="75"/>
      <c r="Q48431" s="75"/>
      <c r="W48431" s="75"/>
      <c r="AD48431" s="77"/>
    </row>
    <row r="48432" spans="16:30" ht="4.5" customHeight="1" x14ac:dyDescent="0.2">
      <c r="P48432" s="75"/>
      <c r="Q48432" s="75"/>
      <c r="W48432" s="75"/>
      <c r="AD48432" s="77"/>
    </row>
    <row r="48433" spans="16:30" ht="4.5" customHeight="1" x14ac:dyDescent="0.2">
      <c r="P48433" s="75"/>
      <c r="Q48433" s="75"/>
      <c r="W48433" s="75"/>
      <c r="AD48433" s="77"/>
    </row>
    <row r="48434" spans="16:30" ht="4.5" customHeight="1" x14ac:dyDescent="0.2">
      <c r="P48434" s="75"/>
      <c r="Q48434" s="75"/>
      <c r="W48434" s="75"/>
      <c r="AD48434" s="77"/>
    </row>
    <row r="48435" spans="16:30" ht="4.5" customHeight="1" x14ac:dyDescent="0.2">
      <c r="P48435" s="75"/>
      <c r="Q48435" s="75"/>
      <c r="W48435" s="75"/>
      <c r="AD48435" s="77"/>
    </row>
    <row r="48436" spans="16:30" ht="4.5" customHeight="1" x14ac:dyDescent="0.2">
      <c r="P48436" s="75"/>
      <c r="Q48436" s="75"/>
      <c r="W48436" s="75"/>
      <c r="AD48436" s="77"/>
    </row>
    <row r="48437" spans="16:30" ht="4.5" customHeight="1" x14ac:dyDescent="0.2">
      <c r="P48437" s="75"/>
      <c r="Q48437" s="75"/>
      <c r="W48437" s="75"/>
      <c r="AD48437" s="77"/>
    </row>
    <row r="48438" spans="16:30" ht="4.5" customHeight="1" x14ac:dyDescent="0.2">
      <c r="P48438" s="75"/>
      <c r="Q48438" s="75"/>
      <c r="W48438" s="75"/>
      <c r="AD48438" s="77"/>
    </row>
    <row r="48439" spans="16:30" ht="4.5" customHeight="1" x14ac:dyDescent="0.2">
      <c r="P48439" s="75"/>
      <c r="Q48439" s="75"/>
      <c r="W48439" s="75"/>
      <c r="AD48439" s="77"/>
    </row>
    <row r="48440" spans="16:30" ht="4.5" customHeight="1" x14ac:dyDescent="0.2">
      <c r="P48440" s="75"/>
      <c r="Q48440" s="75"/>
      <c r="W48440" s="75"/>
      <c r="AD48440" s="77"/>
    </row>
    <row r="48441" spans="16:30" ht="4.5" customHeight="1" x14ac:dyDescent="0.2">
      <c r="P48441" s="75"/>
      <c r="Q48441" s="75"/>
      <c r="W48441" s="75"/>
      <c r="AD48441" s="77"/>
    </row>
    <row r="48442" spans="16:30" ht="4.5" customHeight="1" x14ac:dyDescent="0.2">
      <c r="P48442" s="75"/>
      <c r="Q48442" s="75"/>
      <c r="W48442" s="75"/>
      <c r="AD48442" s="77"/>
    </row>
    <row r="48443" spans="16:30" ht="4.5" customHeight="1" x14ac:dyDescent="0.2">
      <c r="P48443" s="75"/>
      <c r="Q48443" s="75"/>
      <c r="W48443" s="75"/>
      <c r="AD48443" s="77"/>
    </row>
    <row r="48444" spans="16:30" ht="4.5" customHeight="1" x14ac:dyDescent="0.2">
      <c r="P48444" s="75"/>
      <c r="Q48444" s="75"/>
      <c r="W48444" s="75"/>
      <c r="AD48444" s="77"/>
    </row>
    <row r="48445" spans="16:30" ht="4.5" customHeight="1" x14ac:dyDescent="0.2">
      <c r="P48445" s="75"/>
      <c r="Q48445" s="75"/>
      <c r="W48445" s="75"/>
      <c r="AD48445" s="77"/>
    </row>
    <row r="48446" spans="16:30" ht="4.5" customHeight="1" x14ac:dyDescent="0.2">
      <c r="P48446" s="75"/>
      <c r="Q48446" s="75"/>
      <c r="W48446" s="75"/>
      <c r="AD48446" s="77"/>
    </row>
    <row r="48447" spans="16:30" ht="4.5" customHeight="1" x14ac:dyDescent="0.2">
      <c r="P48447" s="75"/>
      <c r="Q48447" s="75"/>
      <c r="W48447" s="75"/>
      <c r="AD48447" s="77"/>
    </row>
    <row r="48448" spans="16:30" ht="4.5" customHeight="1" x14ac:dyDescent="0.2">
      <c r="P48448" s="75"/>
      <c r="Q48448" s="75"/>
      <c r="W48448" s="75"/>
      <c r="AD48448" s="77"/>
    </row>
    <row r="48449" spans="16:30" ht="4.5" customHeight="1" x14ac:dyDescent="0.2">
      <c r="P48449" s="75"/>
      <c r="Q48449" s="75"/>
      <c r="W48449" s="75"/>
      <c r="AD48449" s="77"/>
    </row>
    <row r="48450" spans="16:30" ht="4.5" customHeight="1" x14ac:dyDescent="0.2">
      <c r="P48450" s="75"/>
      <c r="Q48450" s="75"/>
      <c r="W48450" s="75"/>
      <c r="AD48450" s="77"/>
    </row>
    <row r="48451" spans="16:30" ht="4.5" customHeight="1" x14ac:dyDescent="0.2">
      <c r="P48451" s="75"/>
      <c r="Q48451" s="75"/>
      <c r="W48451" s="75"/>
      <c r="AD48451" s="77"/>
    </row>
    <row r="48452" spans="16:30" ht="4.5" customHeight="1" x14ac:dyDescent="0.2">
      <c r="P48452" s="75"/>
      <c r="Q48452" s="75"/>
      <c r="W48452" s="75"/>
      <c r="AD48452" s="77"/>
    </row>
    <row r="48453" spans="16:30" ht="4.5" customHeight="1" x14ac:dyDescent="0.2">
      <c r="P48453" s="75"/>
      <c r="Q48453" s="75"/>
      <c r="W48453" s="75"/>
      <c r="AD48453" s="77"/>
    </row>
    <row r="48454" spans="16:30" ht="4.5" customHeight="1" x14ac:dyDescent="0.2">
      <c r="P48454" s="75"/>
      <c r="Q48454" s="75"/>
      <c r="W48454" s="75"/>
      <c r="AD48454" s="77"/>
    </row>
    <row r="48455" spans="16:30" ht="4.5" customHeight="1" x14ac:dyDescent="0.2">
      <c r="P48455" s="75"/>
      <c r="Q48455" s="75"/>
      <c r="W48455" s="75"/>
      <c r="AD48455" s="77"/>
    </row>
    <row r="48456" spans="16:30" ht="4.5" customHeight="1" x14ac:dyDescent="0.2">
      <c r="P48456" s="75"/>
      <c r="Q48456" s="75"/>
      <c r="W48456" s="75"/>
      <c r="AD48456" s="77"/>
    </row>
    <row r="48457" spans="16:30" ht="4.5" customHeight="1" x14ac:dyDescent="0.2">
      <c r="P48457" s="75"/>
      <c r="Q48457" s="75"/>
      <c r="W48457" s="75"/>
      <c r="AD48457" s="77"/>
    </row>
    <row r="48458" spans="16:30" ht="4.5" customHeight="1" x14ac:dyDescent="0.2">
      <c r="P48458" s="75"/>
      <c r="Q48458" s="75"/>
      <c r="W48458" s="75"/>
      <c r="AD48458" s="77"/>
    </row>
    <row r="48459" spans="16:30" ht="4.5" customHeight="1" x14ac:dyDescent="0.2">
      <c r="P48459" s="75"/>
      <c r="Q48459" s="75"/>
      <c r="W48459" s="75"/>
      <c r="AD48459" s="77"/>
    </row>
    <row r="48460" spans="16:30" ht="4.5" customHeight="1" x14ac:dyDescent="0.2">
      <c r="P48460" s="75"/>
      <c r="Q48460" s="75"/>
      <c r="W48460" s="75"/>
      <c r="AD48460" s="77"/>
    </row>
    <row r="48461" spans="16:30" ht="4.5" customHeight="1" x14ac:dyDescent="0.2">
      <c r="P48461" s="75"/>
      <c r="Q48461" s="75"/>
      <c r="W48461" s="75"/>
      <c r="AD48461" s="77"/>
    </row>
    <row r="48462" spans="16:30" ht="4.5" customHeight="1" x14ac:dyDescent="0.2">
      <c r="P48462" s="75"/>
      <c r="Q48462" s="75"/>
      <c r="W48462" s="75"/>
      <c r="AD48462" s="77"/>
    </row>
    <row r="48463" spans="16:30" ht="4.5" customHeight="1" x14ac:dyDescent="0.2">
      <c r="P48463" s="75"/>
      <c r="Q48463" s="75"/>
      <c r="W48463" s="75"/>
      <c r="AD48463" s="77"/>
    </row>
    <row r="48464" spans="16:30" ht="4.5" customHeight="1" x14ac:dyDescent="0.2">
      <c r="P48464" s="75"/>
      <c r="Q48464" s="75"/>
      <c r="W48464" s="75"/>
      <c r="AD48464" s="77"/>
    </row>
    <row r="48465" spans="16:30" ht="4.5" customHeight="1" x14ac:dyDescent="0.2">
      <c r="P48465" s="75"/>
      <c r="Q48465" s="75"/>
      <c r="W48465" s="75"/>
      <c r="AD48465" s="77"/>
    </row>
    <row r="48466" spans="16:30" ht="4.5" customHeight="1" x14ac:dyDescent="0.2">
      <c r="P48466" s="75"/>
      <c r="Q48466" s="75"/>
      <c r="W48466" s="75"/>
      <c r="AD48466" s="77"/>
    </row>
    <row r="48467" spans="16:30" ht="4.5" customHeight="1" x14ac:dyDescent="0.2">
      <c r="P48467" s="75"/>
      <c r="Q48467" s="75"/>
      <c r="W48467" s="75"/>
      <c r="AD48467" s="77"/>
    </row>
    <row r="48468" spans="16:30" ht="4.5" customHeight="1" x14ac:dyDescent="0.2">
      <c r="P48468" s="75"/>
      <c r="Q48468" s="75"/>
      <c r="W48468" s="75"/>
      <c r="AD48468" s="77"/>
    </row>
    <row r="48469" spans="16:30" ht="4.5" customHeight="1" x14ac:dyDescent="0.2">
      <c r="P48469" s="75"/>
      <c r="Q48469" s="75"/>
      <c r="W48469" s="75"/>
      <c r="AD48469" s="77"/>
    </row>
    <row r="48470" spans="16:30" ht="4.5" customHeight="1" x14ac:dyDescent="0.2">
      <c r="P48470" s="75"/>
      <c r="Q48470" s="75"/>
      <c r="W48470" s="75"/>
      <c r="AD48470" s="77"/>
    </row>
    <row r="48471" spans="16:30" ht="4.5" customHeight="1" x14ac:dyDescent="0.2">
      <c r="P48471" s="75"/>
      <c r="Q48471" s="75"/>
      <c r="W48471" s="75"/>
      <c r="AD48471" s="77"/>
    </row>
    <row r="48472" spans="16:30" ht="4.5" customHeight="1" x14ac:dyDescent="0.2">
      <c r="P48472" s="75"/>
      <c r="Q48472" s="75"/>
      <c r="W48472" s="75"/>
      <c r="AD48472" s="77"/>
    </row>
    <row r="48473" spans="16:30" ht="4.5" customHeight="1" x14ac:dyDescent="0.2">
      <c r="P48473" s="75"/>
      <c r="Q48473" s="75"/>
      <c r="W48473" s="75"/>
      <c r="AD48473" s="77"/>
    </row>
    <row r="48474" spans="16:30" ht="4.5" customHeight="1" x14ac:dyDescent="0.2">
      <c r="P48474" s="75"/>
      <c r="Q48474" s="75"/>
      <c r="W48474" s="75"/>
      <c r="AD48474" s="77"/>
    </row>
    <row r="48475" spans="16:30" ht="4.5" customHeight="1" x14ac:dyDescent="0.2">
      <c r="P48475" s="75"/>
      <c r="Q48475" s="75"/>
      <c r="W48475" s="75"/>
      <c r="AD48475" s="77"/>
    </row>
    <row r="48476" spans="16:30" ht="4.5" customHeight="1" x14ac:dyDescent="0.2">
      <c r="P48476" s="75"/>
      <c r="Q48476" s="75"/>
      <c r="W48476" s="75"/>
      <c r="AD48476" s="77"/>
    </row>
    <row r="48477" spans="16:30" ht="4.5" customHeight="1" x14ac:dyDescent="0.2">
      <c r="P48477" s="75"/>
      <c r="Q48477" s="75"/>
      <c r="W48477" s="75"/>
      <c r="AD48477" s="77"/>
    </row>
    <row r="48478" spans="16:30" ht="4.5" customHeight="1" x14ac:dyDescent="0.2">
      <c r="P48478" s="75"/>
      <c r="Q48478" s="75"/>
      <c r="W48478" s="75"/>
      <c r="AD48478" s="77"/>
    </row>
    <row r="48479" spans="16:30" ht="4.5" customHeight="1" x14ac:dyDescent="0.2">
      <c r="P48479" s="75"/>
      <c r="Q48479" s="75"/>
      <c r="W48479" s="75"/>
      <c r="AD48479" s="77"/>
    </row>
    <row r="48480" spans="16:30" ht="4.5" customHeight="1" x14ac:dyDescent="0.2">
      <c r="P48480" s="75"/>
      <c r="Q48480" s="75"/>
      <c r="W48480" s="75"/>
      <c r="AD48480" s="77"/>
    </row>
    <row r="48481" spans="16:30" ht="4.5" customHeight="1" x14ac:dyDescent="0.2">
      <c r="P48481" s="75"/>
      <c r="Q48481" s="75"/>
      <c r="W48481" s="75"/>
      <c r="AD48481" s="77"/>
    </row>
    <row r="48482" spans="16:30" ht="4.5" customHeight="1" x14ac:dyDescent="0.2">
      <c r="P48482" s="75"/>
      <c r="Q48482" s="75"/>
      <c r="W48482" s="75"/>
      <c r="AD48482" s="77"/>
    </row>
    <row r="48483" spans="16:30" ht="4.5" customHeight="1" x14ac:dyDescent="0.2">
      <c r="P48483" s="75"/>
      <c r="Q48483" s="75"/>
      <c r="W48483" s="75"/>
      <c r="AD48483" s="77"/>
    </row>
    <row r="48484" spans="16:30" ht="4.5" customHeight="1" x14ac:dyDescent="0.2">
      <c r="P48484" s="75"/>
      <c r="Q48484" s="75"/>
      <c r="W48484" s="75"/>
      <c r="AD48484" s="77"/>
    </row>
    <row r="48485" spans="16:30" ht="4.5" customHeight="1" x14ac:dyDescent="0.2">
      <c r="P48485" s="75"/>
      <c r="Q48485" s="75"/>
      <c r="W48485" s="75"/>
      <c r="AD48485" s="77"/>
    </row>
    <row r="48486" spans="16:30" ht="4.5" customHeight="1" x14ac:dyDescent="0.2">
      <c r="P48486" s="75"/>
      <c r="Q48486" s="75"/>
      <c r="W48486" s="75"/>
      <c r="AD48486" s="77"/>
    </row>
    <row r="48487" spans="16:30" ht="4.5" customHeight="1" x14ac:dyDescent="0.2">
      <c r="P48487" s="75"/>
      <c r="Q48487" s="75"/>
      <c r="W48487" s="75"/>
      <c r="AD48487" s="77"/>
    </row>
    <row r="48488" spans="16:30" ht="4.5" customHeight="1" x14ac:dyDescent="0.2">
      <c r="P48488" s="75"/>
      <c r="Q48488" s="75"/>
      <c r="W48488" s="75"/>
      <c r="AD48488" s="77"/>
    </row>
    <row r="48489" spans="16:30" ht="4.5" customHeight="1" x14ac:dyDescent="0.2">
      <c r="P48489" s="75"/>
      <c r="Q48489" s="75"/>
      <c r="W48489" s="75"/>
      <c r="AD48489" s="77"/>
    </row>
    <row r="48490" spans="16:30" ht="4.5" customHeight="1" x14ac:dyDescent="0.2">
      <c r="P48490" s="75"/>
      <c r="Q48490" s="75"/>
      <c r="W48490" s="75"/>
      <c r="AD48490" s="77"/>
    </row>
    <row r="48491" spans="16:30" ht="4.5" customHeight="1" x14ac:dyDescent="0.2">
      <c r="P48491" s="75"/>
      <c r="Q48491" s="75"/>
      <c r="W48491" s="75"/>
      <c r="AD48491" s="77"/>
    </row>
    <row r="48492" spans="16:30" ht="4.5" customHeight="1" x14ac:dyDescent="0.2">
      <c r="P48492" s="75"/>
      <c r="Q48492" s="75"/>
      <c r="W48492" s="75"/>
      <c r="AD48492" s="77"/>
    </row>
    <row r="48493" spans="16:30" ht="4.5" customHeight="1" x14ac:dyDescent="0.2">
      <c r="P48493" s="75"/>
      <c r="Q48493" s="75"/>
      <c r="W48493" s="75"/>
      <c r="AD48493" s="77"/>
    </row>
    <row r="48494" spans="16:30" ht="4.5" customHeight="1" x14ac:dyDescent="0.2">
      <c r="P48494" s="75"/>
      <c r="Q48494" s="75"/>
      <c r="W48494" s="75"/>
      <c r="AD48494" s="77"/>
    </row>
    <row r="48495" spans="16:30" ht="4.5" customHeight="1" x14ac:dyDescent="0.2">
      <c r="P48495" s="75"/>
      <c r="Q48495" s="75"/>
      <c r="W48495" s="75"/>
      <c r="AD48495" s="77"/>
    </row>
    <row r="48496" spans="16:30" ht="4.5" customHeight="1" x14ac:dyDescent="0.2">
      <c r="P48496" s="75"/>
      <c r="Q48496" s="75"/>
      <c r="W48496" s="75"/>
      <c r="AD48496" s="77"/>
    </row>
    <row r="48497" spans="16:30" ht="4.5" customHeight="1" x14ac:dyDescent="0.2">
      <c r="P48497" s="75"/>
      <c r="Q48497" s="75"/>
      <c r="W48497" s="75"/>
      <c r="AD48497" s="77"/>
    </row>
    <row r="48498" spans="16:30" ht="4.5" customHeight="1" x14ac:dyDescent="0.2">
      <c r="P48498" s="75"/>
      <c r="Q48498" s="75"/>
      <c r="W48498" s="75"/>
      <c r="AD48498" s="77"/>
    </row>
    <row r="48499" spans="16:30" ht="4.5" customHeight="1" x14ac:dyDescent="0.2">
      <c r="P48499" s="75"/>
      <c r="Q48499" s="75"/>
      <c r="W48499" s="75"/>
      <c r="AD48499" s="77"/>
    </row>
    <row r="48500" spans="16:30" ht="4.5" customHeight="1" x14ac:dyDescent="0.2">
      <c r="P48500" s="75"/>
      <c r="Q48500" s="75"/>
      <c r="W48500" s="75"/>
      <c r="AD48500" s="77"/>
    </row>
    <row r="48501" spans="16:30" ht="4.5" customHeight="1" x14ac:dyDescent="0.2">
      <c r="P48501" s="75"/>
      <c r="Q48501" s="75"/>
      <c r="W48501" s="75"/>
      <c r="AD48501" s="77"/>
    </row>
    <row r="48502" spans="16:30" ht="4.5" customHeight="1" x14ac:dyDescent="0.2">
      <c r="P48502" s="75"/>
      <c r="Q48502" s="75"/>
      <c r="W48502" s="75"/>
      <c r="AD48502" s="77"/>
    </row>
    <row r="48503" spans="16:30" ht="4.5" customHeight="1" x14ac:dyDescent="0.2">
      <c r="P48503" s="75"/>
      <c r="Q48503" s="75"/>
      <c r="W48503" s="75"/>
      <c r="AD48503" s="77"/>
    </row>
    <row r="48504" spans="16:30" ht="4.5" customHeight="1" x14ac:dyDescent="0.2">
      <c r="P48504" s="75"/>
      <c r="Q48504" s="75"/>
      <c r="W48504" s="75"/>
      <c r="AD48504" s="77"/>
    </row>
    <row r="48505" spans="16:30" ht="4.5" customHeight="1" x14ac:dyDescent="0.2">
      <c r="P48505" s="75"/>
      <c r="Q48505" s="75"/>
      <c r="W48505" s="75"/>
      <c r="AD48505" s="77"/>
    </row>
    <row r="48506" spans="16:30" ht="4.5" customHeight="1" x14ac:dyDescent="0.2">
      <c r="P48506" s="75"/>
      <c r="Q48506" s="75"/>
      <c r="W48506" s="75"/>
      <c r="AD48506" s="77"/>
    </row>
    <row r="48507" spans="16:30" ht="4.5" customHeight="1" x14ac:dyDescent="0.2">
      <c r="P48507" s="75"/>
      <c r="Q48507" s="75"/>
      <c r="W48507" s="75"/>
      <c r="AD48507" s="77"/>
    </row>
    <row r="48508" spans="16:30" ht="4.5" customHeight="1" x14ac:dyDescent="0.2">
      <c r="P48508" s="75"/>
      <c r="Q48508" s="75"/>
      <c r="W48508" s="75"/>
      <c r="AD48508" s="77"/>
    </row>
    <row r="48509" spans="16:30" ht="4.5" customHeight="1" x14ac:dyDescent="0.2">
      <c r="P48509" s="75"/>
      <c r="Q48509" s="75"/>
      <c r="W48509" s="75"/>
      <c r="AD48509" s="77"/>
    </row>
    <row r="48510" spans="16:30" ht="4.5" customHeight="1" x14ac:dyDescent="0.2">
      <c r="P48510" s="75"/>
      <c r="Q48510" s="75"/>
      <c r="W48510" s="75"/>
      <c r="AD48510" s="77"/>
    </row>
    <row r="48511" spans="16:30" ht="4.5" customHeight="1" x14ac:dyDescent="0.2">
      <c r="P48511" s="75"/>
      <c r="Q48511" s="75"/>
      <c r="W48511" s="75"/>
      <c r="AD48511" s="77"/>
    </row>
    <row r="48512" spans="16:30" ht="4.5" customHeight="1" x14ac:dyDescent="0.2">
      <c r="P48512" s="75"/>
      <c r="Q48512" s="75"/>
      <c r="W48512" s="75"/>
      <c r="AD48512" s="77"/>
    </row>
    <row r="48513" spans="16:30" ht="4.5" customHeight="1" x14ac:dyDescent="0.2">
      <c r="P48513" s="75"/>
      <c r="Q48513" s="75"/>
      <c r="W48513" s="75"/>
      <c r="AD48513" s="77"/>
    </row>
    <row r="48514" spans="16:30" ht="4.5" customHeight="1" x14ac:dyDescent="0.2">
      <c r="P48514" s="75"/>
      <c r="Q48514" s="75"/>
      <c r="W48514" s="75"/>
      <c r="AD48514" s="77"/>
    </row>
    <row r="48515" spans="16:30" ht="4.5" customHeight="1" x14ac:dyDescent="0.2">
      <c r="P48515" s="75"/>
      <c r="Q48515" s="75"/>
      <c r="W48515" s="75"/>
      <c r="AD48515" s="77"/>
    </row>
    <row r="48516" spans="16:30" ht="4.5" customHeight="1" x14ac:dyDescent="0.2">
      <c r="P48516" s="75"/>
      <c r="Q48516" s="75"/>
      <c r="W48516" s="75"/>
      <c r="AD48516" s="77"/>
    </row>
    <row r="48517" spans="16:30" ht="4.5" customHeight="1" x14ac:dyDescent="0.2">
      <c r="P48517" s="75"/>
      <c r="Q48517" s="75"/>
      <c r="W48517" s="75"/>
      <c r="AD48517" s="77"/>
    </row>
    <row r="48518" spans="16:30" ht="4.5" customHeight="1" x14ac:dyDescent="0.2">
      <c r="P48518" s="75"/>
      <c r="Q48518" s="75"/>
      <c r="W48518" s="75"/>
      <c r="AD48518" s="77"/>
    </row>
    <row r="48519" spans="16:30" ht="4.5" customHeight="1" x14ac:dyDescent="0.2">
      <c r="P48519" s="75"/>
      <c r="Q48519" s="75"/>
      <c r="W48519" s="75"/>
      <c r="AD48519" s="77"/>
    </row>
    <row r="48520" spans="16:30" ht="4.5" customHeight="1" x14ac:dyDescent="0.2">
      <c r="P48520" s="75"/>
      <c r="Q48520" s="75"/>
      <c r="W48520" s="75"/>
      <c r="AD48520" s="77"/>
    </row>
    <row r="48521" spans="16:30" ht="4.5" customHeight="1" x14ac:dyDescent="0.2">
      <c r="P48521" s="75"/>
      <c r="Q48521" s="75"/>
      <c r="W48521" s="75"/>
      <c r="AD48521" s="77"/>
    </row>
    <row r="48522" spans="16:30" ht="4.5" customHeight="1" x14ac:dyDescent="0.2">
      <c r="P48522" s="75"/>
      <c r="Q48522" s="75"/>
      <c r="W48522" s="75"/>
      <c r="AD48522" s="77"/>
    </row>
    <row r="48523" spans="16:30" ht="4.5" customHeight="1" x14ac:dyDescent="0.2">
      <c r="P48523" s="75"/>
      <c r="Q48523" s="75"/>
      <c r="W48523" s="75"/>
      <c r="AD48523" s="77"/>
    </row>
    <row r="48524" spans="16:30" ht="4.5" customHeight="1" x14ac:dyDescent="0.2">
      <c r="P48524" s="75"/>
      <c r="Q48524" s="75"/>
      <c r="W48524" s="75"/>
      <c r="AD48524" s="77"/>
    </row>
    <row r="48525" spans="16:30" ht="4.5" customHeight="1" x14ac:dyDescent="0.2">
      <c r="P48525" s="75"/>
      <c r="Q48525" s="75"/>
      <c r="W48525" s="75"/>
      <c r="AD48525" s="77"/>
    </row>
    <row r="48526" spans="16:30" ht="4.5" customHeight="1" x14ac:dyDescent="0.2">
      <c r="P48526" s="75"/>
      <c r="Q48526" s="75"/>
      <c r="W48526" s="75"/>
      <c r="AD48526" s="77"/>
    </row>
    <row r="48527" spans="16:30" ht="4.5" customHeight="1" x14ac:dyDescent="0.2">
      <c r="P48527" s="75"/>
      <c r="Q48527" s="75"/>
      <c r="W48527" s="75"/>
      <c r="AD48527" s="77"/>
    </row>
    <row r="48528" spans="16:30" ht="4.5" customHeight="1" x14ac:dyDescent="0.2">
      <c r="P48528" s="75"/>
      <c r="Q48528" s="75"/>
      <c r="W48528" s="75"/>
      <c r="AD48528" s="77"/>
    </row>
    <row r="48529" spans="16:30" ht="4.5" customHeight="1" x14ac:dyDescent="0.2">
      <c r="P48529" s="75"/>
      <c r="Q48529" s="75"/>
      <c r="W48529" s="75"/>
      <c r="AD48529" s="77"/>
    </row>
    <row r="48530" spans="16:30" ht="4.5" customHeight="1" x14ac:dyDescent="0.2">
      <c r="P48530" s="75"/>
      <c r="Q48530" s="75"/>
      <c r="W48530" s="75"/>
      <c r="AD48530" s="77"/>
    </row>
    <row r="48531" spans="16:30" ht="4.5" customHeight="1" x14ac:dyDescent="0.2">
      <c r="P48531" s="75"/>
      <c r="Q48531" s="75"/>
      <c r="W48531" s="75"/>
      <c r="AD48531" s="77"/>
    </row>
    <row r="48532" spans="16:30" ht="4.5" customHeight="1" x14ac:dyDescent="0.2">
      <c r="P48532" s="75"/>
      <c r="Q48532" s="75"/>
      <c r="W48532" s="75"/>
      <c r="AD48532" s="77"/>
    </row>
    <row r="48533" spans="16:30" ht="4.5" customHeight="1" x14ac:dyDescent="0.2">
      <c r="P48533" s="75"/>
      <c r="Q48533" s="75"/>
      <c r="W48533" s="75"/>
      <c r="AD48533" s="77"/>
    </row>
    <row r="48534" spans="16:30" ht="4.5" customHeight="1" x14ac:dyDescent="0.2">
      <c r="P48534" s="75"/>
      <c r="Q48534" s="75"/>
      <c r="W48534" s="75"/>
      <c r="AD48534" s="77"/>
    </row>
    <row r="48535" spans="16:30" ht="4.5" customHeight="1" x14ac:dyDescent="0.2">
      <c r="P48535" s="75"/>
      <c r="Q48535" s="75"/>
      <c r="W48535" s="75"/>
      <c r="AD48535" s="77"/>
    </row>
    <row r="48536" spans="16:30" ht="4.5" customHeight="1" x14ac:dyDescent="0.2">
      <c r="P48536" s="75"/>
      <c r="Q48536" s="75"/>
      <c r="W48536" s="75"/>
      <c r="AD48536" s="77"/>
    </row>
    <row r="48537" spans="16:30" ht="4.5" customHeight="1" x14ac:dyDescent="0.2">
      <c r="P48537" s="75"/>
      <c r="Q48537" s="75"/>
      <c r="W48537" s="75"/>
      <c r="AD48537" s="77"/>
    </row>
    <row r="48538" spans="16:30" ht="4.5" customHeight="1" x14ac:dyDescent="0.2">
      <c r="P48538" s="75"/>
      <c r="Q48538" s="75"/>
      <c r="W48538" s="75"/>
      <c r="AD48538" s="77"/>
    </row>
    <row r="48539" spans="16:30" ht="4.5" customHeight="1" x14ac:dyDescent="0.2">
      <c r="P48539" s="75"/>
      <c r="Q48539" s="75"/>
      <c r="W48539" s="75"/>
      <c r="AD48539" s="77"/>
    </row>
    <row r="48540" spans="16:30" ht="4.5" customHeight="1" x14ac:dyDescent="0.2">
      <c r="P48540" s="75"/>
      <c r="Q48540" s="75"/>
      <c r="W48540" s="75"/>
      <c r="AD48540" s="77"/>
    </row>
    <row r="48541" spans="16:30" ht="4.5" customHeight="1" x14ac:dyDescent="0.2">
      <c r="P48541" s="75"/>
      <c r="Q48541" s="75"/>
      <c r="W48541" s="75"/>
      <c r="AD48541" s="77"/>
    </row>
    <row r="48542" spans="16:30" ht="4.5" customHeight="1" x14ac:dyDescent="0.2">
      <c r="P48542" s="75"/>
      <c r="Q48542" s="75"/>
      <c r="W48542" s="75"/>
      <c r="AD48542" s="77"/>
    </row>
    <row r="48543" spans="16:30" ht="4.5" customHeight="1" x14ac:dyDescent="0.2">
      <c r="P48543" s="75"/>
      <c r="Q48543" s="75"/>
      <c r="W48543" s="75"/>
      <c r="AD48543" s="77"/>
    </row>
    <row r="48544" spans="16:30" ht="4.5" customHeight="1" x14ac:dyDescent="0.2">
      <c r="P48544" s="75"/>
      <c r="Q48544" s="75"/>
      <c r="W48544" s="75"/>
      <c r="AD48544" s="77"/>
    </row>
    <row r="48545" spans="16:30" ht="4.5" customHeight="1" x14ac:dyDescent="0.2">
      <c r="P48545" s="75"/>
      <c r="Q48545" s="75"/>
      <c r="W48545" s="75"/>
      <c r="AD48545" s="77"/>
    </row>
    <row r="48546" spans="16:30" ht="4.5" customHeight="1" x14ac:dyDescent="0.2">
      <c r="P48546" s="75"/>
      <c r="Q48546" s="75"/>
      <c r="W48546" s="75"/>
      <c r="AD48546" s="77"/>
    </row>
    <row r="48547" spans="16:30" ht="4.5" customHeight="1" x14ac:dyDescent="0.2">
      <c r="P48547" s="75"/>
      <c r="Q48547" s="75"/>
      <c r="W48547" s="75"/>
      <c r="AD48547" s="77"/>
    </row>
    <row r="48548" spans="16:30" ht="4.5" customHeight="1" x14ac:dyDescent="0.2">
      <c r="P48548" s="75"/>
      <c r="Q48548" s="75"/>
      <c r="W48548" s="75"/>
      <c r="AD48548" s="77"/>
    </row>
    <row r="48549" spans="16:30" ht="4.5" customHeight="1" x14ac:dyDescent="0.2">
      <c r="P48549" s="75"/>
      <c r="Q48549" s="75"/>
      <c r="W48549" s="75"/>
      <c r="AD48549" s="77"/>
    </row>
    <row r="48550" spans="16:30" ht="4.5" customHeight="1" x14ac:dyDescent="0.2">
      <c r="P48550" s="75"/>
      <c r="Q48550" s="75"/>
      <c r="W48550" s="75"/>
      <c r="AD48550" s="77"/>
    </row>
    <row r="48551" spans="16:30" ht="4.5" customHeight="1" x14ac:dyDescent="0.2">
      <c r="P48551" s="75"/>
      <c r="Q48551" s="75"/>
      <c r="W48551" s="75"/>
      <c r="AD48551" s="77"/>
    </row>
    <row r="48552" spans="16:30" ht="4.5" customHeight="1" x14ac:dyDescent="0.2">
      <c r="P48552" s="75"/>
      <c r="Q48552" s="75"/>
      <c r="W48552" s="75"/>
      <c r="AD48552" s="77"/>
    </row>
    <row r="48553" spans="16:30" ht="4.5" customHeight="1" x14ac:dyDescent="0.2">
      <c r="P48553" s="75"/>
      <c r="Q48553" s="75"/>
      <c r="W48553" s="75"/>
      <c r="AD48553" s="77"/>
    </row>
    <row r="48554" spans="16:30" ht="4.5" customHeight="1" x14ac:dyDescent="0.2">
      <c r="P48554" s="75"/>
      <c r="Q48554" s="75"/>
      <c r="W48554" s="75"/>
      <c r="AD48554" s="77"/>
    </row>
    <row r="48555" spans="16:30" ht="4.5" customHeight="1" x14ac:dyDescent="0.2">
      <c r="P48555" s="75"/>
      <c r="Q48555" s="75"/>
      <c r="W48555" s="75"/>
      <c r="AD48555" s="77"/>
    </row>
    <row r="48556" spans="16:30" ht="4.5" customHeight="1" x14ac:dyDescent="0.2">
      <c r="P48556" s="75"/>
      <c r="Q48556" s="75"/>
      <c r="W48556" s="75"/>
      <c r="AD48556" s="77"/>
    </row>
    <row r="48557" spans="16:30" ht="4.5" customHeight="1" x14ac:dyDescent="0.2">
      <c r="P48557" s="75"/>
      <c r="Q48557" s="75"/>
      <c r="W48557" s="75"/>
      <c r="AD48557" s="77"/>
    </row>
    <row r="48558" spans="16:30" ht="4.5" customHeight="1" x14ac:dyDescent="0.2">
      <c r="P48558" s="75"/>
      <c r="Q48558" s="75"/>
      <c r="W48558" s="75"/>
      <c r="AD48558" s="77"/>
    </row>
    <row r="48559" spans="16:30" ht="4.5" customHeight="1" x14ac:dyDescent="0.2">
      <c r="P48559" s="75"/>
      <c r="Q48559" s="75"/>
      <c r="W48559" s="75"/>
      <c r="AD48559" s="77"/>
    </row>
    <row r="48560" spans="16:30" ht="4.5" customHeight="1" x14ac:dyDescent="0.2">
      <c r="P48560" s="75"/>
      <c r="Q48560" s="75"/>
      <c r="W48560" s="75"/>
      <c r="AD48560" s="77"/>
    </row>
    <row r="48561" spans="16:30" ht="4.5" customHeight="1" x14ac:dyDescent="0.2">
      <c r="P48561" s="75"/>
      <c r="Q48561" s="75"/>
      <c r="W48561" s="75"/>
      <c r="AD48561" s="77"/>
    </row>
    <row r="48562" spans="16:30" ht="4.5" customHeight="1" x14ac:dyDescent="0.2">
      <c r="P48562" s="75"/>
      <c r="Q48562" s="75"/>
      <c r="W48562" s="75"/>
      <c r="AD48562" s="77"/>
    </row>
    <row r="48563" spans="16:30" ht="4.5" customHeight="1" x14ac:dyDescent="0.2">
      <c r="P48563" s="75"/>
      <c r="Q48563" s="75"/>
      <c r="W48563" s="75"/>
      <c r="AD48563" s="77"/>
    </row>
    <row r="48564" spans="16:30" ht="4.5" customHeight="1" x14ac:dyDescent="0.2">
      <c r="P48564" s="75"/>
      <c r="Q48564" s="75"/>
      <c r="W48564" s="75"/>
      <c r="AD48564" s="77"/>
    </row>
    <row r="48565" spans="16:30" ht="4.5" customHeight="1" x14ac:dyDescent="0.2">
      <c r="P48565" s="75"/>
      <c r="Q48565" s="75"/>
      <c r="W48565" s="75"/>
      <c r="AD48565" s="77"/>
    </row>
    <row r="48566" spans="16:30" ht="4.5" customHeight="1" x14ac:dyDescent="0.2">
      <c r="P48566" s="75"/>
      <c r="Q48566" s="75"/>
      <c r="W48566" s="75"/>
      <c r="AD48566" s="77"/>
    </row>
    <row r="48567" spans="16:30" ht="4.5" customHeight="1" x14ac:dyDescent="0.2">
      <c r="P48567" s="75"/>
      <c r="Q48567" s="75"/>
      <c r="W48567" s="75"/>
      <c r="AD48567" s="77"/>
    </row>
    <row r="48568" spans="16:30" ht="4.5" customHeight="1" x14ac:dyDescent="0.2">
      <c r="P48568" s="75"/>
      <c r="Q48568" s="75"/>
      <c r="W48568" s="75"/>
      <c r="AD48568" s="77"/>
    </row>
    <row r="48569" spans="16:30" ht="4.5" customHeight="1" x14ac:dyDescent="0.2">
      <c r="P48569" s="75"/>
      <c r="Q48569" s="75"/>
      <c r="W48569" s="75"/>
      <c r="AD48569" s="77"/>
    </row>
    <row r="48570" spans="16:30" ht="4.5" customHeight="1" x14ac:dyDescent="0.2">
      <c r="P48570" s="75"/>
      <c r="Q48570" s="75"/>
      <c r="W48570" s="75"/>
      <c r="AD48570" s="77"/>
    </row>
    <row r="48571" spans="16:30" ht="4.5" customHeight="1" x14ac:dyDescent="0.2">
      <c r="P48571" s="75"/>
      <c r="Q48571" s="75"/>
      <c r="W48571" s="75"/>
      <c r="AD48571" s="77"/>
    </row>
    <row r="48572" spans="16:30" ht="4.5" customHeight="1" x14ac:dyDescent="0.2">
      <c r="P48572" s="75"/>
      <c r="Q48572" s="75"/>
      <c r="W48572" s="75"/>
      <c r="AD48572" s="77"/>
    </row>
    <row r="48573" spans="16:30" ht="4.5" customHeight="1" x14ac:dyDescent="0.2">
      <c r="P48573" s="75"/>
      <c r="Q48573" s="75"/>
      <c r="W48573" s="75"/>
      <c r="AD48573" s="77"/>
    </row>
    <row r="48574" spans="16:30" ht="4.5" customHeight="1" x14ac:dyDescent="0.2">
      <c r="P48574" s="75"/>
      <c r="Q48574" s="75"/>
      <c r="W48574" s="75"/>
      <c r="AD48574" s="77"/>
    </row>
    <row r="48575" spans="16:30" ht="4.5" customHeight="1" x14ac:dyDescent="0.2">
      <c r="P48575" s="75"/>
      <c r="Q48575" s="75"/>
      <c r="W48575" s="75"/>
      <c r="AD48575" s="77"/>
    </row>
    <row r="48576" spans="16:30" ht="4.5" customHeight="1" x14ac:dyDescent="0.2">
      <c r="P48576" s="75"/>
      <c r="Q48576" s="75"/>
      <c r="W48576" s="75"/>
      <c r="AD48576" s="77"/>
    </row>
    <row r="48577" spans="16:30" ht="4.5" customHeight="1" x14ac:dyDescent="0.2">
      <c r="P48577" s="75"/>
      <c r="Q48577" s="75"/>
      <c r="W48577" s="75"/>
      <c r="AD48577" s="77"/>
    </row>
    <row r="48578" spans="16:30" ht="4.5" customHeight="1" x14ac:dyDescent="0.2">
      <c r="P48578" s="75"/>
      <c r="Q48578" s="75"/>
      <c r="W48578" s="75"/>
      <c r="AD48578" s="77"/>
    </row>
    <row r="48579" spans="16:30" ht="4.5" customHeight="1" x14ac:dyDescent="0.2">
      <c r="P48579" s="75"/>
      <c r="Q48579" s="75"/>
      <c r="W48579" s="75"/>
      <c r="AD48579" s="77"/>
    </row>
    <row r="48580" spans="16:30" ht="4.5" customHeight="1" x14ac:dyDescent="0.2">
      <c r="P48580" s="75"/>
      <c r="Q48580" s="75"/>
      <c r="W48580" s="75"/>
      <c r="AD48580" s="77"/>
    </row>
    <row r="48581" spans="16:30" ht="4.5" customHeight="1" x14ac:dyDescent="0.2">
      <c r="P48581" s="75"/>
      <c r="Q48581" s="75"/>
      <c r="W48581" s="75"/>
      <c r="AD48581" s="77"/>
    </row>
    <row r="48582" spans="16:30" ht="4.5" customHeight="1" x14ac:dyDescent="0.2">
      <c r="P48582" s="75"/>
      <c r="Q48582" s="75"/>
      <c r="W48582" s="75"/>
      <c r="AD48582" s="77"/>
    </row>
    <row r="48583" spans="16:30" ht="4.5" customHeight="1" x14ac:dyDescent="0.2">
      <c r="P48583" s="75"/>
      <c r="Q48583" s="75"/>
      <c r="W48583" s="75"/>
      <c r="AD48583" s="77"/>
    </row>
    <row r="48584" spans="16:30" ht="4.5" customHeight="1" x14ac:dyDescent="0.2">
      <c r="P48584" s="75"/>
      <c r="Q48584" s="75"/>
      <c r="W48584" s="75"/>
      <c r="AD48584" s="77"/>
    </row>
    <row r="48585" spans="16:30" ht="4.5" customHeight="1" x14ac:dyDescent="0.2">
      <c r="P48585" s="75"/>
      <c r="Q48585" s="75"/>
      <c r="W48585" s="75"/>
      <c r="AD48585" s="77"/>
    </row>
    <row r="48586" spans="16:30" ht="4.5" customHeight="1" x14ac:dyDescent="0.2">
      <c r="P48586" s="75"/>
      <c r="Q48586" s="75"/>
      <c r="W48586" s="75"/>
      <c r="AD48586" s="77"/>
    </row>
    <row r="48587" spans="16:30" ht="4.5" customHeight="1" x14ac:dyDescent="0.2">
      <c r="P48587" s="75"/>
      <c r="Q48587" s="75"/>
      <c r="W48587" s="75"/>
      <c r="AD48587" s="77"/>
    </row>
    <row r="48588" spans="16:30" ht="4.5" customHeight="1" x14ac:dyDescent="0.2">
      <c r="P48588" s="75"/>
      <c r="Q48588" s="75"/>
      <c r="W48588" s="75"/>
      <c r="AD48588" s="77"/>
    </row>
    <row r="48589" spans="16:30" ht="4.5" customHeight="1" x14ac:dyDescent="0.2">
      <c r="P48589" s="75"/>
      <c r="Q48589" s="75"/>
      <c r="W48589" s="75"/>
      <c r="AD48589" s="77"/>
    </row>
    <row r="48590" spans="16:30" ht="4.5" customHeight="1" x14ac:dyDescent="0.2">
      <c r="P48590" s="75"/>
      <c r="Q48590" s="75"/>
      <c r="W48590" s="75"/>
      <c r="AD48590" s="77"/>
    </row>
    <row r="48591" spans="16:30" ht="4.5" customHeight="1" x14ac:dyDescent="0.2">
      <c r="P48591" s="75"/>
      <c r="Q48591" s="75"/>
      <c r="W48591" s="75"/>
      <c r="AD48591" s="77"/>
    </row>
    <row r="48592" spans="16:30" ht="4.5" customHeight="1" x14ac:dyDescent="0.2">
      <c r="P48592" s="75"/>
      <c r="Q48592" s="75"/>
      <c r="W48592" s="75"/>
      <c r="AD48592" s="77"/>
    </row>
    <row r="48593" spans="16:30" ht="4.5" customHeight="1" x14ac:dyDescent="0.2">
      <c r="P48593" s="75"/>
      <c r="Q48593" s="75"/>
      <c r="W48593" s="75"/>
      <c r="AD48593" s="77"/>
    </row>
    <row r="48594" spans="16:30" ht="4.5" customHeight="1" x14ac:dyDescent="0.2">
      <c r="P48594" s="75"/>
      <c r="Q48594" s="75"/>
      <c r="W48594" s="75"/>
      <c r="AD48594" s="77"/>
    </row>
    <row r="48595" spans="16:30" ht="4.5" customHeight="1" x14ac:dyDescent="0.2">
      <c r="P48595" s="75"/>
      <c r="Q48595" s="75"/>
      <c r="W48595" s="75"/>
      <c r="AD48595" s="77"/>
    </row>
    <row r="48596" spans="16:30" ht="4.5" customHeight="1" x14ac:dyDescent="0.2">
      <c r="P48596" s="75"/>
      <c r="Q48596" s="75"/>
      <c r="W48596" s="75"/>
      <c r="AD48596" s="77"/>
    </row>
    <row r="48597" spans="16:30" ht="4.5" customHeight="1" x14ac:dyDescent="0.2">
      <c r="P48597" s="75"/>
      <c r="Q48597" s="75"/>
      <c r="W48597" s="75"/>
      <c r="AD48597" s="77"/>
    </row>
    <row r="48598" spans="16:30" ht="4.5" customHeight="1" x14ac:dyDescent="0.2">
      <c r="P48598" s="75"/>
      <c r="Q48598" s="75"/>
      <c r="W48598" s="75"/>
      <c r="AD48598" s="77"/>
    </row>
    <row r="48599" spans="16:30" ht="4.5" customHeight="1" x14ac:dyDescent="0.2">
      <c r="P48599" s="75"/>
      <c r="Q48599" s="75"/>
      <c r="W48599" s="75"/>
      <c r="AD48599" s="77"/>
    </row>
    <row r="48600" spans="16:30" ht="4.5" customHeight="1" x14ac:dyDescent="0.2">
      <c r="P48600" s="75"/>
      <c r="Q48600" s="75"/>
      <c r="W48600" s="75"/>
      <c r="AD48600" s="77"/>
    </row>
    <row r="48601" spans="16:30" ht="4.5" customHeight="1" x14ac:dyDescent="0.2">
      <c r="P48601" s="75"/>
      <c r="Q48601" s="75"/>
      <c r="W48601" s="75"/>
      <c r="AD48601" s="77"/>
    </row>
    <row r="48602" spans="16:30" ht="4.5" customHeight="1" x14ac:dyDescent="0.2">
      <c r="P48602" s="75"/>
      <c r="Q48602" s="75"/>
      <c r="W48602" s="75"/>
      <c r="AD48602" s="77"/>
    </row>
    <row r="48603" spans="16:30" ht="4.5" customHeight="1" x14ac:dyDescent="0.2">
      <c r="P48603" s="75"/>
      <c r="Q48603" s="75"/>
      <c r="W48603" s="75"/>
      <c r="AD48603" s="77"/>
    </row>
    <row r="48604" spans="16:30" ht="4.5" customHeight="1" x14ac:dyDescent="0.2">
      <c r="P48604" s="75"/>
      <c r="Q48604" s="75"/>
      <c r="W48604" s="75"/>
      <c r="AD48604" s="77"/>
    </row>
    <row r="48605" spans="16:30" ht="4.5" customHeight="1" x14ac:dyDescent="0.2">
      <c r="P48605" s="75"/>
      <c r="Q48605" s="75"/>
      <c r="W48605" s="75"/>
      <c r="AD48605" s="77"/>
    </row>
    <row r="48606" spans="16:30" ht="4.5" customHeight="1" x14ac:dyDescent="0.2">
      <c r="P48606" s="75"/>
      <c r="Q48606" s="75"/>
      <c r="W48606" s="75"/>
      <c r="AD48606" s="77"/>
    </row>
    <row r="48607" spans="16:30" ht="4.5" customHeight="1" x14ac:dyDescent="0.2">
      <c r="P48607" s="75"/>
      <c r="Q48607" s="75"/>
      <c r="W48607" s="75"/>
      <c r="AD48607" s="77"/>
    </row>
    <row r="48608" spans="16:30" ht="4.5" customHeight="1" x14ac:dyDescent="0.2">
      <c r="P48608" s="75"/>
      <c r="Q48608" s="75"/>
      <c r="W48608" s="75"/>
      <c r="AD48608" s="77"/>
    </row>
    <row r="48609" spans="16:30" ht="4.5" customHeight="1" x14ac:dyDescent="0.2">
      <c r="P48609" s="75"/>
      <c r="Q48609" s="75"/>
      <c r="W48609" s="75"/>
      <c r="AD48609" s="77"/>
    </row>
    <row r="48610" spans="16:30" ht="4.5" customHeight="1" x14ac:dyDescent="0.2">
      <c r="P48610" s="75"/>
      <c r="Q48610" s="75"/>
      <c r="W48610" s="75"/>
      <c r="AD48610" s="77"/>
    </row>
    <row r="48611" spans="16:30" ht="4.5" customHeight="1" x14ac:dyDescent="0.2">
      <c r="P48611" s="75"/>
      <c r="Q48611" s="75"/>
      <c r="W48611" s="75"/>
      <c r="AD48611" s="77"/>
    </row>
    <row r="48612" spans="16:30" ht="4.5" customHeight="1" x14ac:dyDescent="0.2">
      <c r="P48612" s="75"/>
      <c r="Q48612" s="75"/>
      <c r="W48612" s="75"/>
      <c r="AD48612" s="77"/>
    </row>
    <row r="48613" spans="16:30" ht="4.5" customHeight="1" x14ac:dyDescent="0.2">
      <c r="P48613" s="75"/>
      <c r="Q48613" s="75"/>
      <c r="W48613" s="75"/>
      <c r="AD48613" s="77"/>
    </row>
    <row r="48614" spans="16:30" ht="4.5" customHeight="1" x14ac:dyDescent="0.2">
      <c r="P48614" s="75"/>
      <c r="Q48614" s="75"/>
      <c r="W48614" s="75"/>
      <c r="AD48614" s="77"/>
    </row>
    <row r="48615" spans="16:30" ht="4.5" customHeight="1" x14ac:dyDescent="0.2">
      <c r="P48615" s="75"/>
      <c r="Q48615" s="75"/>
      <c r="W48615" s="75"/>
      <c r="AD48615" s="77"/>
    </row>
    <row r="48616" spans="16:30" ht="4.5" customHeight="1" x14ac:dyDescent="0.2">
      <c r="P48616" s="75"/>
      <c r="Q48616" s="75"/>
      <c r="W48616" s="75"/>
      <c r="AD48616" s="77"/>
    </row>
    <row r="48617" spans="16:30" ht="4.5" customHeight="1" x14ac:dyDescent="0.2">
      <c r="P48617" s="75"/>
      <c r="Q48617" s="75"/>
      <c r="W48617" s="75"/>
      <c r="AD48617" s="77"/>
    </row>
    <row r="48618" spans="16:30" ht="4.5" customHeight="1" x14ac:dyDescent="0.2">
      <c r="P48618" s="75"/>
      <c r="Q48618" s="75"/>
      <c r="W48618" s="75"/>
      <c r="AD48618" s="77"/>
    </row>
    <row r="48619" spans="16:30" ht="4.5" customHeight="1" x14ac:dyDescent="0.2">
      <c r="P48619" s="75"/>
      <c r="Q48619" s="75"/>
      <c r="W48619" s="75"/>
      <c r="AD48619" s="77"/>
    </row>
    <row r="48620" spans="16:30" ht="4.5" customHeight="1" x14ac:dyDescent="0.2">
      <c r="P48620" s="75"/>
      <c r="Q48620" s="75"/>
      <c r="W48620" s="75"/>
      <c r="AD48620" s="77"/>
    </row>
    <row r="48621" spans="16:30" ht="4.5" customHeight="1" x14ac:dyDescent="0.2">
      <c r="P48621" s="75"/>
      <c r="Q48621" s="75"/>
      <c r="W48621" s="75"/>
      <c r="AD48621" s="77"/>
    </row>
    <row r="48622" spans="16:30" ht="4.5" customHeight="1" x14ac:dyDescent="0.2">
      <c r="P48622" s="75"/>
      <c r="Q48622" s="75"/>
      <c r="W48622" s="75"/>
      <c r="AD48622" s="77"/>
    </row>
    <row r="48623" spans="16:30" ht="4.5" customHeight="1" x14ac:dyDescent="0.2">
      <c r="P48623" s="75"/>
      <c r="Q48623" s="75"/>
      <c r="W48623" s="75"/>
      <c r="AD48623" s="77"/>
    </row>
    <row r="48624" spans="16:30" ht="4.5" customHeight="1" x14ac:dyDescent="0.2">
      <c r="P48624" s="75"/>
      <c r="Q48624" s="75"/>
      <c r="W48624" s="75"/>
      <c r="AD48624" s="77"/>
    </row>
    <row r="48625" spans="16:30" ht="4.5" customHeight="1" x14ac:dyDescent="0.2">
      <c r="P48625" s="75"/>
      <c r="Q48625" s="75"/>
      <c r="W48625" s="75"/>
      <c r="AD48625" s="77"/>
    </row>
    <row r="48626" spans="16:30" ht="4.5" customHeight="1" x14ac:dyDescent="0.2">
      <c r="P48626" s="75"/>
      <c r="Q48626" s="75"/>
      <c r="W48626" s="75"/>
      <c r="AD48626" s="77"/>
    </row>
    <row r="48627" spans="16:30" ht="4.5" customHeight="1" x14ac:dyDescent="0.2">
      <c r="P48627" s="75"/>
      <c r="Q48627" s="75"/>
      <c r="W48627" s="75"/>
      <c r="AD48627" s="77"/>
    </row>
    <row r="48628" spans="16:30" ht="4.5" customHeight="1" x14ac:dyDescent="0.2">
      <c r="P48628" s="75"/>
      <c r="Q48628" s="75"/>
      <c r="W48628" s="75"/>
      <c r="AD48628" s="77"/>
    </row>
    <row r="48629" spans="16:30" ht="4.5" customHeight="1" x14ac:dyDescent="0.2">
      <c r="P48629" s="75"/>
      <c r="Q48629" s="75"/>
      <c r="W48629" s="75"/>
      <c r="AD48629" s="77"/>
    </row>
    <row r="48630" spans="16:30" ht="4.5" customHeight="1" x14ac:dyDescent="0.2">
      <c r="P48630" s="75"/>
      <c r="Q48630" s="75"/>
      <c r="W48630" s="75"/>
      <c r="AD48630" s="77"/>
    </row>
    <row r="48631" spans="16:30" ht="4.5" customHeight="1" x14ac:dyDescent="0.2">
      <c r="P48631" s="75"/>
      <c r="Q48631" s="75"/>
      <c r="W48631" s="75"/>
      <c r="AD48631" s="77"/>
    </row>
    <row r="48632" spans="16:30" ht="4.5" customHeight="1" x14ac:dyDescent="0.2">
      <c r="P48632" s="75"/>
      <c r="Q48632" s="75"/>
      <c r="W48632" s="75"/>
      <c r="AD48632" s="77"/>
    </row>
    <row r="48633" spans="16:30" ht="4.5" customHeight="1" x14ac:dyDescent="0.2">
      <c r="P48633" s="75"/>
      <c r="Q48633" s="75"/>
      <c r="W48633" s="75"/>
      <c r="AD48633" s="77"/>
    </row>
    <row r="48634" spans="16:30" ht="4.5" customHeight="1" x14ac:dyDescent="0.2">
      <c r="P48634" s="75"/>
      <c r="Q48634" s="75"/>
      <c r="W48634" s="75"/>
      <c r="AD48634" s="77"/>
    </row>
    <row r="48635" spans="16:30" ht="4.5" customHeight="1" x14ac:dyDescent="0.2">
      <c r="P48635" s="75"/>
      <c r="Q48635" s="75"/>
      <c r="W48635" s="75"/>
      <c r="AD48635" s="77"/>
    </row>
    <row r="48636" spans="16:30" ht="4.5" customHeight="1" x14ac:dyDescent="0.2">
      <c r="P48636" s="75"/>
      <c r="Q48636" s="75"/>
      <c r="W48636" s="75"/>
      <c r="AD48636" s="77"/>
    </row>
    <row r="48637" spans="16:30" ht="4.5" customHeight="1" x14ac:dyDescent="0.2">
      <c r="P48637" s="75"/>
      <c r="Q48637" s="75"/>
      <c r="W48637" s="75"/>
      <c r="AD48637" s="77"/>
    </row>
    <row r="48638" spans="16:30" ht="4.5" customHeight="1" x14ac:dyDescent="0.2">
      <c r="P48638" s="75"/>
      <c r="Q48638" s="75"/>
      <c r="W48638" s="75"/>
      <c r="AD48638" s="77"/>
    </row>
    <row r="48639" spans="16:30" ht="4.5" customHeight="1" x14ac:dyDescent="0.2">
      <c r="P48639" s="75"/>
      <c r="Q48639" s="75"/>
      <c r="W48639" s="75"/>
      <c r="AD48639" s="77"/>
    </row>
    <row r="48640" spans="16:30" ht="4.5" customHeight="1" x14ac:dyDescent="0.2">
      <c r="P48640" s="75"/>
      <c r="Q48640" s="75"/>
      <c r="W48640" s="75"/>
      <c r="AD48640" s="77"/>
    </row>
    <row r="48641" spans="16:30" ht="4.5" customHeight="1" x14ac:dyDescent="0.2">
      <c r="P48641" s="75"/>
      <c r="Q48641" s="75"/>
      <c r="W48641" s="75"/>
      <c r="AD48641" s="77"/>
    </row>
    <row r="48642" spans="16:30" ht="4.5" customHeight="1" x14ac:dyDescent="0.2">
      <c r="P48642" s="75"/>
      <c r="Q48642" s="75"/>
      <c r="W48642" s="75"/>
      <c r="AD48642" s="77"/>
    </row>
    <row r="48643" spans="16:30" ht="4.5" customHeight="1" x14ac:dyDescent="0.2">
      <c r="P48643" s="75"/>
      <c r="Q48643" s="75"/>
      <c r="W48643" s="75"/>
      <c r="AD48643" s="77"/>
    </row>
    <row r="48644" spans="16:30" ht="4.5" customHeight="1" x14ac:dyDescent="0.2">
      <c r="P48644" s="75"/>
      <c r="Q48644" s="75"/>
      <c r="W48644" s="75"/>
      <c r="AD48644" s="77"/>
    </row>
    <row r="48645" spans="16:30" ht="4.5" customHeight="1" x14ac:dyDescent="0.2">
      <c r="P48645" s="75"/>
      <c r="Q48645" s="75"/>
      <c r="W48645" s="75"/>
      <c r="AD48645" s="77"/>
    </row>
    <row r="48646" spans="16:30" ht="4.5" customHeight="1" x14ac:dyDescent="0.2">
      <c r="P48646" s="75"/>
      <c r="Q48646" s="75"/>
      <c r="W48646" s="75"/>
      <c r="AD48646" s="77"/>
    </row>
    <row r="48647" spans="16:30" ht="4.5" customHeight="1" x14ac:dyDescent="0.2">
      <c r="P48647" s="75"/>
      <c r="Q48647" s="75"/>
      <c r="W48647" s="75"/>
      <c r="AD48647" s="77"/>
    </row>
    <row r="48648" spans="16:30" ht="4.5" customHeight="1" x14ac:dyDescent="0.2">
      <c r="P48648" s="75"/>
      <c r="Q48648" s="75"/>
      <c r="W48648" s="75"/>
      <c r="AD48648" s="77"/>
    </row>
    <row r="48649" spans="16:30" ht="4.5" customHeight="1" x14ac:dyDescent="0.2">
      <c r="P48649" s="75"/>
      <c r="Q48649" s="75"/>
      <c r="W48649" s="75"/>
      <c r="AD48649" s="77"/>
    </row>
    <row r="48650" spans="16:30" ht="4.5" customHeight="1" x14ac:dyDescent="0.2">
      <c r="P48650" s="75"/>
      <c r="Q48650" s="75"/>
      <c r="W48650" s="75"/>
      <c r="AD48650" s="77"/>
    </row>
    <row r="48651" spans="16:30" ht="4.5" customHeight="1" x14ac:dyDescent="0.2">
      <c r="P48651" s="75"/>
      <c r="Q48651" s="75"/>
      <c r="W48651" s="75"/>
      <c r="AD48651" s="77"/>
    </row>
    <row r="48652" spans="16:30" ht="4.5" customHeight="1" x14ac:dyDescent="0.2">
      <c r="P48652" s="75"/>
      <c r="Q48652" s="75"/>
      <c r="W48652" s="75"/>
      <c r="AD48652" s="77"/>
    </row>
    <row r="48653" spans="16:30" ht="4.5" customHeight="1" x14ac:dyDescent="0.2">
      <c r="P48653" s="75"/>
      <c r="Q48653" s="75"/>
      <c r="W48653" s="75"/>
      <c r="AD48653" s="77"/>
    </row>
    <row r="48654" spans="16:30" ht="4.5" customHeight="1" x14ac:dyDescent="0.2">
      <c r="P48654" s="75"/>
      <c r="Q48654" s="75"/>
      <c r="W48654" s="75"/>
      <c r="AD48654" s="77"/>
    </row>
    <row r="48655" spans="16:30" ht="4.5" customHeight="1" x14ac:dyDescent="0.2">
      <c r="P48655" s="75"/>
      <c r="Q48655" s="75"/>
      <c r="W48655" s="75"/>
      <c r="AD48655" s="77"/>
    </row>
    <row r="48656" spans="16:30" ht="4.5" customHeight="1" x14ac:dyDescent="0.2">
      <c r="P48656" s="75"/>
      <c r="Q48656" s="75"/>
      <c r="W48656" s="75"/>
      <c r="AD48656" s="77"/>
    </row>
    <row r="48657" spans="16:30" ht="4.5" customHeight="1" x14ac:dyDescent="0.2">
      <c r="P48657" s="75"/>
      <c r="Q48657" s="75"/>
      <c r="W48657" s="75"/>
      <c r="AD48657" s="77"/>
    </row>
    <row r="48658" spans="16:30" ht="4.5" customHeight="1" x14ac:dyDescent="0.2">
      <c r="P48658" s="75"/>
      <c r="Q48658" s="75"/>
      <c r="W48658" s="75"/>
      <c r="AD48658" s="77"/>
    </row>
    <row r="48659" spans="16:30" ht="4.5" customHeight="1" x14ac:dyDescent="0.2">
      <c r="P48659" s="75"/>
      <c r="Q48659" s="75"/>
      <c r="W48659" s="75"/>
      <c r="AD48659" s="77"/>
    </row>
    <row r="48660" spans="16:30" ht="4.5" customHeight="1" x14ac:dyDescent="0.2">
      <c r="P48660" s="75"/>
      <c r="Q48660" s="75"/>
      <c r="W48660" s="75"/>
      <c r="AD48660" s="77"/>
    </row>
    <row r="48661" spans="16:30" ht="4.5" customHeight="1" x14ac:dyDescent="0.2">
      <c r="P48661" s="75"/>
      <c r="Q48661" s="75"/>
      <c r="W48661" s="75"/>
      <c r="AD48661" s="77"/>
    </row>
    <row r="48662" spans="16:30" ht="4.5" customHeight="1" x14ac:dyDescent="0.2">
      <c r="P48662" s="75"/>
      <c r="Q48662" s="75"/>
      <c r="W48662" s="75"/>
      <c r="AD48662" s="77"/>
    </row>
    <row r="48663" spans="16:30" ht="4.5" customHeight="1" x14ac:dyDescent="0.2">
      <c r="P48663" s="75"/>
      <c r="Q48663" s="75"/>
      <c r="W48663" s="75"/>
      <c r="AD48663" s="77"/>
    </row>
    <row r="48664" spans="16:30" ht="4.5" customHeight="1" x14ac:dyDescent="0.2">
      <c r="P48664" s="75"/>
      <c r="Q48664" s="75"/>
      <c r="W48664" s="75"/>
      <c r="AD48664" s="77"/>
    </row>
    <row r="48665" spans="16:30" ht="4.5" customHeight="1" x14ac:dyDescent="0.2">
      <c r="P48665" s="75"/>
      <c r="Q48665" s="75"/>
      <c r="W48665" s="75"/>
      <c r="AD48665" s="77"/>
    </row>
    <row r="48666" spans="16:30" ht="4.5" customHeight="1" x14ac:dyDescent="0.2">
      <c r="P48666" s="75"/>
      <c r="Q48666" s="75"/>
      <c r="W48666" s="75"/>
      <c r="AD48666" s="77"/>
    </row>
    <row r="48667" spans="16:30" ht="4.5" customHeight="1" x14ac:dyDescent="0.2">
      <c r="P48667" s="75"/>
      <c r="Q48667" s="75"/>
      <c r="W48667" s="75"/>
      <c r="AD48667" s="77"/>
    </row>
    <row r="48668" spans="16:30" ht="4.5" customHeight="1" x14ac:dyDescent="0.2">
      <c r="P48668" s="75"/>
      <c r="Q48668" s="75"/>
      <c r="W48668" s="75"/>
      <c r="AD48668" s="77"/>
    </row>
    <row r="48669" spans="16:30" ht="4.5" customHeight="1" x14ac:dyDescent="0.2">
      <c r="P48669" s="75"/>
      <c r="Q48669" s="75"/>
      <c r="W48669" s="75"/>
      <c r="AD48669" s="77"/>
    </row>
    <row r="48670" spans="16:30" ht="4.5" customHeight="1" x14ac:dyDescent="0.2">
      <c r="P48670" s="75"/>
      <c r="Q48670" s="75"/>
      <c r="W48670" s="75"/>
      <c r="AD48670" s="77"/>
    </row>
    <row r="48671" spans="16:30" ht="4.5" customHeight="1" x14ac:dyDescent="0.2">
      <c r="P48671" s="75"/>
      <c r="Q48671" s="75"/>
      <c r="W48671" s="75"/>
      <c r="AD48671" s="77"/>
    </row>
    <row r="48672" spans="16:30" ht="4.5" customHeight="1" x14ac:dyDescent="0.2">
      <c r="P48672" s="75"/>
      <c r="Q48672" s="75"/>
      <c r="W48672" s="75"/>
      <c r="AD48672" s="77"/>
    </row>
    <row r="48673" spans="16:30" ht="4.5" customHeight="1" x14ac:dyDescent="0.2">
      <c r="P48673" s="75"/>
      <c r="Q48673" s="75"/>
      <c r="W48673" s="75"/>
      <c r="AD48673" s="77"/>
    </row>
    <row r="48674" spans="16:30" ht="4.5" customHeight="1" x14ac:dyDescent="0.2">
      <c r="P48674" s="75"/>
      <c r="Q48674" s="75"/>
      <c r="W48674" s="75"/>
      <c r="AD48674" s="77"/>
    </row>
    <row r="48675" spans="16:30" ht="4.5" customHeight="1" x14ac:dyDescent="0.2">
      <c r="P48675" s="75"/>
      <c r="Q48675" s="75"/>
      <c r="W48675" s="75"/>
      <c r="AD48675" s="77"/>
    </row>
    <row r="48676" spans="16:30" ht="4.5" customHeight="1" x14ac:dyDescent="0.2">
      <c r="P48676" s="75"/>
      <c r="Q48676" s="75"/>
      <c r="W48676" s="75"/>
      <c r="AD48676" s="77"/>
    </row>
    <row r="48677" spans="16:30" ht="4.5" customHeight="1" x14ac:dyDescent="0.2">
      <c r="P48677" s="75"/>
      <c r="Q48677" s="75"/>
      <c r="W48677" s="75"/>
      <c r="AD48677" s="77"/>
    </row>
    <row r="48678" spans="16:30" ht="4.5" customHeight="1" x14ac:dyDescent="0.2">
      <c r="P48678" s="75"/>
      <c r="Q48678" s="75"/>
      <c r="W48678" s="75"/>
      <c r="AD48678" s="77"/>
    </row>
    <row r="48679" spans="16:30" ht="4.5" customHeight="1" x14ac:dyDescent="0.2">
      <c r="P48679" s="75"/>
      <c r="Q48679" s="75"/>
      <c r="W48679" s="75"/>
      <c r="AD48679" s="77"/>
    </row>
    <row r="48680" spans="16:30" ht="4.5" customHeight="1" x14ac:dyDescent="0.2">
      <c r="P48680" s="75"/>
      <c r="Q48680" s="75"/>
      <c r="W48680" s="75"/>
      <c r="AD48680" s="77"/>
    </row>
    <row r="48681" spans="16:30" ht="4.5" customHeight="1" x14ac:dyDescent="0.2">
      <c r="P48681" s="75"/>
      <c r="Q48681" s="75"/>
      <c r="W48681" s="75"/>
      <c r="AD48681" s="77"/>
    </row>
    <row r="48682" spans="16:30" ht="4.5" customHeight="1" x14ac:dyDescent="0.2">
      <c r="P48682" s="75"/>
      <c r="Q48682" s="75"/>
      <c r="W48682" s="75"/>
      <c r="AD48682" s="77"/>
    </row>
    <row r="48683" spans="16:30" ht="4.5" customHeight="1" x14ac:dyDescent="0.2">
      <c r="P48683" s="75"/>
      <c r="Q48683" s="75"/>
      <c r="W48683" s="75"/>
      <c r="AD48683" s="77"/>
    </row>
    <row r="48684" spans="16:30" ht="4.5" customHeight="1" x14ac:dyDescent="0.2">
      <c r="P48684" s="75"/>
      <c r="Q48684" s="75"/>
      <c r="W48684" s="75"/>
      <c r="AD48684" s="77"/>
    </row>
    <row r="48685" spans="16:30" ht="4.5" customHeight="1" x14ac:dyDescent="0.2">
      <c r="P48685" s="75"/>
      <c r="Q48685" s="75"/>
      <c r="W48685" s="75"/>
      <c r="AD48685" s="77"/>
    </row>
    <row r="48686" spans="16:30" ht="4.5" customHeight="1" x14ac:dyDescent="0.2">
      <c r="P48686" s="75"/>
      <c r="Q48686" s="75"/>
      <c r="W48686" s="75"/>
      <c r="AD48686" s="77"/>
    </row>
    <row r="48687" spans="16:30" ht="4.5" customHeight="1" x14ac:dyDescent="0.2">
      <c r="P48687" s="75"/>
      <c r="Q48687" s="75"/>
      <c r="W48687" s="75"/>
      <c r="AD48687" s="77"/>
    </row>
    <row r="48688" spans="16:30" ht="4.5" customHeight="1" x14ac:dyDescent="0.2">
      <c r="P48688" s="75"/>
      <c r="Q48688" s="75"/>
      <c r="W48688" s="75"/>
      <c r="AD48688" s="77"/>
    </row>
    <row r="48689" spans="16:30" ht="4.5" customHeight="1" x14ac:dyDescent="0.2">
      <c r="P48689" s="75"/>
      <c r="Q48689" s="75"/>
      <c r="W48689" s="75"/>
      <c r="AD48689" s="77"/>
    </row>
    <row r="48690" spans="16:30" ht="4.5" customHeight="1" x14ac:dyDescent="0.2">
      <c r="P48690" s="75"/>
      <c r="Q48690" s="75"/>
      <c r="W48690" s="75"/>
      <c r="AD48690" s="77"/>
    </row>
    <row r="48691" spans="16:30" ht="4.5" customHeight="1" x14ac:dyDescent="0.2">
      <c r="P48691" s="75"/>
      <c r="Q48691" s="75"/>
      <c r="W48691" s="75"/>
      <c r="AD48691" s="77"/>
    </row>
    <row r="48692" spans="16:30" ht="4.5" customHeight="1" x14ac:dyDescent="0.2">
      <c r="P48692" s="75"/>
      <c r="Q48692" s="75"/>
      <c r="W48692" s="75"/>
      <c r="AD48692" s="77"/>
    </row>
    <row r="48693" spans="16:30" ht="4.5" customHeight="1" x14ac:dyDescent="0.2">
      <c r="P48693" s="75"/>
      <c r="Q48693" s="75"/>
      <c r="W48693" s="75"/>
      <c r="AD48693" s="77"/>
    </row>
    <row r="48694" spans="16:30" ht="4.5" customHeight="1" x14ac:dyDescent="0.2">
      <c r="P48694" s="75"/>
      <c r="Q48694" s="75"/>
      <c r="W48694" s="75"/>
      <c r="AD48694" s="77"/>
    </row>
    <row r="48695" spans="16:30" ht="4.5" customHeight="1" x14ac:dyDescent="0.2">
      <c r="P48695" s="75"/>
      <c r="Q48695" s="75"/>
      <c r="W48695" s="75"/>
      <c r="AD48695" s="77"/>
    </row>
    <row r="48696" spans="16:30" ht="4.5" customHeight="1" x14ac:dyDescent="0.2">
      <c r="P48696" s="75"/>
      <c r="Q48696" s="75"/>
      <c r="W48696" s="75"/>
      <c r="AD48696" s="77"/>
    </row>
    <row r="48697" spans="16:30" ht="4.5" customHeight="1" x14ac:dyDescent="0.2">
      <c r="P48697" s="75"/>
      <c r="Q48697" s="75"/>
      <c r="W48697" s="75"/>
      <c r="AD48697" s="77"/>
    </row>
    <row r="48698" spans="16:30" ht="4.5" customHeight="1" x14ac:dyDescent="0.2">
      <c r="P48698" s="75"/>
      <c r="Q48698" s="75"/>
      <c r="W48698" s="75"/>
      <c r="AD48698" s="77"/>
    </row>
    <row r="48699" spans="16:30" ht="4.5" customHeight="1" x14ac:dyDescent="0.2">
      <c r="P48699" s="75"/>
      <c r="Q48699" s="75"/>
      <c r="W48699" s="75"/>
      <c r="AD48699" s="77"/>
    </row>
    <row r="48700" spans="16:30" ht="4.5" customHeight="1" x14ac:dyDescent="0.2">
      <c r="P48700" s="75"/>
      <c r="Q48700" s="75"/>
      <c r="W48700" s="75"/>
      <c r="AD48700" s="77"/>
    </row>
    <row r="48701" spans="16:30" ht="4.5" customHeight="1" x14ac:dyDescent="0.2">
      <c r="P48701" s="75"/>
      <c r="Q48701" s="75"/>
      <c r="W48701" s="75"/>
      <c r="AD48701" s="77"/>
    </row>
    <row r="48702" spans="16:30" ht="4.5" customHeight="1" x14ac:dyDescent="0.2">
      <c r="P48702" s="75"/>
      <c r="Q48702" s="75"/>
      <c r="W48702" s="75"/>
      <c r="AD48702" s="77"/>
    </row>
    <row r="48703" spans="16:30" ht="4.5" customHeight="1" x14ac:dyDescent="0.2">
      <c r="P48703" s="75"/>
      <c r="Q48703" s="75"/>
      <c r="W48703" s="75"/>
      <c r="AD48703" s="77"/>
    </row>
    <row r="48704" spans="16:30" ht="4.5" customHeight="1" x14ac:dyDescent="0.2">
      <c r="P48704" s="75"/>
      <c r="Q48704" s="75"/>
      <c r="W48704" s="75"/>
      <c r="AD48704" s="77"/>
    </row>
    <row r="48705" spans="16:30" ht="4.5" customHeight="1" x14ac:dyDescent="0.2">
      <c r="P48705" s="75"/>
      <c r="Q48705" s="75"/>
      <c r="W48705" s="75"/>
      <c r="AD48705" s="77"/>
    </row>
    <row r="48706" spans="16:30" ht="4.5" customHeight="1" x14ac:dyDescent="0.2">
      <c r="P48706" s="75"/>
      <c r="Q48706" s="75"/>
      <c r="W48706" s="75"/>
      <c r="AD48706" s="77"/>
    </row>
    <row r="48707" spans="16:30" ht="4.5" customHeight="1" x14ac:dyDescent="0.2">
      <c r="P48707" s="75"/>
      <c r="Q48707" s="75"/>
      <c r="W48707" s="75"/>
      <c r="AD48707" s="77"/>
    </row>
    <row r="48708" spans="16:30" ht="4.5" customHeight="1" x14ac:dyDescent="0.2">
      <c r="P48708" s="75"/>
      <c r="Q48708" s="75"/>
      <c r="W48708" s="75"/>
      <c r="AD48708" s="77"/>
    </row>
    <row r="48709" spans="16:30" ht="4.5" customHeight="1" x14ac:dyDescent="0.2">
      <c r="P48709" s="75"/>
      <c r="Q48709" s="75"/>
      <c r="W48709" s="75"/>
      <c r="AD48709" s="77"/>
    </row>
    <row r="48710" spans="16:30" ht="4.5" customHeight="1" x14ac:dyDescent="0.2">
      <c r="P48710" s="75"/>
      <c r="Q48710" s="75"/>
      <c r="W48710" s="75"/>
      <c r="AD48710" s="77"/>
    </row>
    <row r="48711" spans="16:30" ht="4.5" customHeight="1" x14ac:dyDescent="0.2">
      <c r="P48711" s="75"/>
      <c r="Q48711" s="75"/>
      <c r="W48711" s="75"/>
      <c r="AD48711" s="77"/>
    </row>
    <row r="48712" spans="16:30" ht="4.5" customHeight="1" x14ac:dyDescent="0.2">
      <c r="P48712" s="75"/>
      <c r="Q48712" s="75"/>
      <c r="W48712" s="75"/>
      <c r="AD48712" s="77"/>
    </row>
    <row r="48713" spans="16:30" ht="4.5" customHeight="1" x14ac:dyDescent="0.2">
      <c r="P48713" s="75"/>
      <c r="Q48713" s="75"/>
      <c r="W48713" s="75"/>
      <c r="AD48713" s="77"/>
    </row>
    <row r="48714" spans="16:30" ht="4.5" customHeight="1" x14ac:dyDescent="0.2">
      <c r="P48714" s="75"/>
      <c r="Q48714" s="75"/>
      <c r="W48714" s="75"/>
      <c r="AD48714" s="77"/>
    </row>
    <row r="48715" spans="16:30" ht="4.5" customHeight="1" x14ac:dyDescent="0.2">
      <c r="P48715" s="75"/>
      <c r="Q48715" s="75"/>
      <c r="W48715" s="75"/>
      <c r="AD48715" s="77"/>
    </row>
    <row r="48716" spans="16:30" ht="4.5" customHeight="1" x14ac:dyDescent="0.2">
      <c r="P48716" s="75"/>
      <c r="Q48716" s="75"/>
      <c r="W48716" s="75"/>
      <c r="AD48716" s="77"/>
    </row>
    <row r="48717" spans="16:30" ht="4.5" customHeight="1" x14ac:dyDescent="0.2">
      <c r="P48717" s="75"/>
      <c r="Q48717" s="75"/>
      <c r="W48717" s="75"/>
      <c r="AD48717" s="77"/>
    </row>
    <row r="48718" spans="16:30" ht="4.5" customHeight="1" x14ac:dyDescent="0.2">
      <c r="P48718" s="75"/>
      <c r="Q48718" s="75"/>
      <c r="W48718" s="75"/>
      <c r="AD48718" s="77"/>
    </row>
    <row r="48719" spans="16:30" ht="4.5" customHeight="1" x14ac:dyDescent="0.2">
      <c r="P48719" s="75"/>
      <c r="Q48719" s="75"/>
      <c r="W48719" s="75"/>
      <c r="AD48719" s="77"/>
    </row>
    <row r="48720" spans="16:30" ht="4.5" customHeight="1" x14ac:dyDescent="0.2">
      <c r="P48720" s="75"/>
      <c r="Q48720" s="75"/>
      <c r="W48720" s="75"/>
      <c r="AD48720" s="77"/>
    </row>
    <row r="48721" spans="16:30" ht="4.5" customHeight="1" x14ac:dyDescent="0.2">
      <c r="P48721" s="75"/>
      <c r="Q48721" s="75"/>
      <c r="W48721" s="75"/>
      <c r="AD48721" s="77"/>
    </row>
    <row r="48722" spans="16:30" ht="4.5" customHeight="1" x14ac:dyDescent="0.2">
      <c r="P48722" s="75"/>
      <c r="Q48722" s="75"/>
      <c r="W48722" s="75"/>
      <c r="AD48722" s="77"/>
    </row>
    <row r="48723" spans="16:30" ht="4.5" customHeight="1" x14ac:dyDescent="0.2">
      <c r="P48723" s="75"/>
      <c r="Q48723" s="75"/>
      <c r="W48723" s="75"/>
      <c r="AD48723" s="77"/>
    </row>
    <row r="48724" spans="16:30" ht="4.5" customHeight="1" x14ac:dyDescent="0.2">
      <c r="P48724" s="75"/>
      <c r="Q48724" s="75"/>
      <c r="W48724" s="75"/>
      <c r="AD48724" s="77"/>
    </row>
    <row r="48725" spans="16:30" ht="4.5" customHeight="1" x14ac:dyDescent="0.2">
      <c r="P48725" s="75"/>
      <c r="Q48725" s="75"/>
      <c r="W48725" s="75"/>
      <c r="AD48725" s="77"/>
    </row>
    <row r="48726" spans="16:30" ht="4.5" customHeight="1" x14ac:dyDescent="0.2">
      <c r="P48726" s="75"/>
      <c r="Q48726" s="75"/>
      <c r="W48726" s="75"/>
      <c r="AD48726" s="77"/>
    </row>
    <row r="48727" spans="16:30" ht="4.5" customHeight="1" x14ac:dyDescent="0.2">
      <c r="P48727" s="75"/>
      <c r="Q48727" s="75"/>
      <c r="W48727" s="75"/>
      <c r="AD48727" s="77"/>
    </row>
    <row r="48728" spans="16:30" ht="4.5" customHeight="1" x14ac:dyDescent="0.2">
      <c r="P48728" s="75"/>
      <c r="Q48728" s="75"/>
      <c r="W48728" s="75"/>
      <c r="AD48728" s="77"/>
    </row>
    <row r="48729" spans="16:30" ht="4.5" customHeight="1" x14ac:dyDescent="0.2">
      <c r="P48729" s="75"/>
      <c r="Q48729" s="75"/>
      <c r="W48729" s="75"/>
      <c r="AD48729" s="77"/>
    </row>
    <row r="48730" spans="16:30" ht="4.5" customHeight="1" x14ac:dyDescent="0.2">
      <c r="P48730" s="75"/>
      <c r="Q48730" s="75"/>
      <c r="W48730" s="75"/>
      <c r="AD48730" s="77"/>
    </row>
    <row r="48731" spans="16:30" ht="4.5" customHeight="1" x14ac:dyDescent="0.2">
      <c r="P48731" s="75"/>
      <c r="Q48731" s="75"/>
      <c r="W48731" s="75"/>
      <c r="AD48731" s="77"/>
    </row>
    <row r="48732" spans="16:30" ht="4.5" customHeight="1" x14ac:dyDescent="0.2">
      <c r="P48732" s="75"/>
      <c r="Q48732" s="75"/>
      <c r="W48732" s="75"/>
      <c r="AD48732" s="77"/>
    </row>
    <row r="48733" spans="16:30" ht="4.5" customHeight="1" x14ac:dyDescent="0.2">
      <c r="P48733" s="75"/>
      <c r="Q48733" s="75"/>
      <c r="W48733" s="75"/>
      <c r="AD48733" s="77"/>
    </row>
    <row r="48734" spans="16:30" ht="4.5" customHeight="1" x14ac:dyDescent="0.2">
      <c r="P48734" s="75"/>
      <c r="Q48734" s="75"/>
      <c r="W48734" s="75"/>
      <c r="AD48734" s="77"/>
    </row>
    <row r="48735" spans="16:30" ht="4.5" customHeight="1" x14ac:dyDescent="0.2">
      <c r="P48735" s="75"/>
      <c r="Q48735" s="75"/>
      <c r="W48735" s="75"/>
      <c r="AD48735" s="77"/>
    </row>
    <row r="48736" spans="16:30" ht="4.5" customHeight="1" x14ac:dyDescent="0.2">
      <c r="P48736" s="75"/>
      <c r="Q48736" s="75"/>
      <c r="W48736" s="75"/>
      <c r="AD48736" s="77"/>
    </row>
    <row r="48737" spans="16:30" ht="4.5" customHeight="1" x14ac:dyDescent="0.2">
      <c r="P48737" s="75"/>
      <c r="Q48737" s="75"/>
      <c r="W48737" s="75"/>
      <c r="AD48737" s="77"/>
    </row>
    <row r="48738" spans="16:30" ht="4.5" customHeight="1" x14ac:dyDescent="0.2">
      <c r="P48738" s="75"/>
      <c r="Q48738" s="75"/>
      <c r="W48738" s="75"/>
      <c r="AD48738" s="77"/>
    </row>
    <row r="48739" spans="16:30" ht="4.5" customHeight="1" x14ac:dyDescent="0.2">
      <c r="P48739" s="75"/>
      <c r="Q48739" s="75"/>
      <c r="W48739" s="75"/>
      <c r="AD48739" s="77"/>
    </row>
    <row r="48740" spans="16:30" ht="4.5" customHeight="1" x14ac:dyDescent="0.2">
      <c r="P48740" s="75"/>
      <c r="Q48740" s="75"/>
      <c r="W48740" s="75"/>
      <c r="AD48740" s="77"/>
    </row>
    <row r="48741" spans="16:30" ht="4.5" customHeight="1" x14ac:dyDescent="0.2">
      <c r="P48741" s="75"/>
      <c r="Q48741" s="75"/>
      <c r="W48741" s="75"/>
      <c r="AD48741" s="77"/>
    </row>
    <row r="48742" spans="16:30" ht="4.5" customHeight="1" x14ac:dyDescent="0.2">
      <c r="P48742" s="75"/>
      <c r="Q48742" s="75"/>
      <c r="W48742" s="75"/>
      <c r="AD48742" s="77"/>
    </row>
    <row r="48743" spans="16:30" ht="4.5" customHeight="1" x14ac:dyDescent="0.2">
      <c r="P48743" s="75"/>
      <c r="Q48743" s="75"/>
      <c r="W48743" s="75"/>
      <c r="AD48743" s="77"/>
    </row>
    <row r="48744" spans="16:30" ht="4.5" customHeight="1" x14ac:dyDescent="0.2">
      <c r="P48744" s="75"/>
      <c r="Q48744" s="75"/>
      <c r="W48744" s="75"/>
      <c r="AD48744" s="77"/>
    </row>
    <row r="48745" spans="16:30" ht="4.5" customHeight="1" x14ac:dyDescent="0.2">
      <c r="P48745" s="75"/>
      <c r="Q48745" s="75"/>
      <c r="W48745" s="75"/>
      <c r="AD48745" s="77"/>
    </row>
    <row r="48746" spans="16:30" ht="4.5" customHeight="1" x14ac:dyDescent="0.2">
      <c r="P48746" s="75"/>
      <c r="Q48746" s="75"/>
      <c r="W48746" s="75"/>
      <c r="AD48746" s="77"/>
    </row>
    <row r="48747" spans="16:30" ht="4.5" customHeight="1" x14ac:dyDescent="0.2">
      <c r="P48747" s="75"/>
      <c r="Q48747" s="75"/>
      <c r="W48747" s="75"/>
      <c r="AD48747" s="77"/>
    </row>
    <row r="48748" spans="16:30" ht="4.5" customHeight="1" x14ac:dyDescent="0.2">
      <c r="P48748" s="75"/>
      <c r="Q48748" s="75"/>
      <c r="W48748" s="75"/>
      <c r="AD48748" s="77"/>
    </row>
    <row r="48749" spans="16:30" ht="4.5" customHeight="1" x14ac:dyDescent="0.2">
      <c r="P48749" s="75"/>
      <c r="Q48749" s="75"/>
      <c r="W48749" s="75"/>
      <c r="AD48749" s="77"/>
    </row>
    <row r="48750" spans="16:30" ht="4.5" customHeight="1" x14ac:dyDescent="0.2">
      <c r="P48750" s="75"/>
      <c r="Q48750" s="75"/>
      <c r="W48750" s="75"/>
      <c r="AD48750" s="77"/>
    </row>
    <row r="48751" spans="16:30" ht="4.5" customHeight="1" x14ac:dyDescent="0.2">
      <c r="P48751" s="75"/>
      <c r="Q48751" s="75"/>
      <c r="W48751" s="75"/>
      <c r="AD48751" s="77"/>
    </row>
    <row r="48752" spans="16:30" ht="4.5" customHeight="1" x14ac:dyDescent="0.2">
      <c r="P48752" s="75"/>
      <c r="Q48752" s="75"/>
      <c r="W48752" s="75"/>
      <c r="AD48752" s="77"/>
    </row>
    <row r="48753" spans="16:30" ht="4.5" customHeight="1" x14ac:dyDescent="0.2">
      <c r="P48753" s="75"/>
      <c r="Q48753" s="75"/>
      <c r="W48753" s="75"/>
      <c r="AD48753" s="77"/>
    </row>
    <row r="48754" spans="16:30" ht="4.5" customHeight="1" x14ac:dyDescent="0.2">
      <c r="P48754" s="75"/>
      <c r="Q48754" s="75"/>
      <c r="W48754" s="75"/>
      <c r="AD48754" s="77"/>
    </row>
    <row r="48755" spans="16:30" ht="4.5" customHeight="1" x14ac:dyDescent="0.2">
      <c r="P48755" s="75"/>
      <c r="Q48755" s="75"/>
      <c r="W48755" s="75"/>
      <c r="AD48755" s="77"/>
    </row>
    <row r="48756" spans="16:30" ht="4.5" customHeight="1" x14ac:dyDescent="0.2">
      <c r="P48756" s="75"/>
      <c r="Q48756" s="75"/>
      <c r="W48756" s="75"/>
      <c r="AD48756" s="77"/>
    </row>
    <row r="48757" spans="16:30" ht="4.5" customHeight="1" x14ac:dyDescent="0.2">
      <c r="P48757" s="75"/>
      <c r="Q48757" s="75"/>
      <c r="W48757" s="75"/>
      <c r="AD48757" s="77"/>
    </row>
    <row r="48758" spans="16:30" ht="4.5" customHeight="1" x14ac:dyDescent="0.2">
      <c r="P48758" s="75"/>
      <c r="Q48758" s="75"/>
      <c r="W48758" s="75"/>
      <c r="AD48758" s="77"/>
    </row>
    <row r="48759" spans="16:30" ht="4.5" customHeight="1" x14ac:dyDescent="0.2">
      <c r="P48759" s="75"/>
      <c r="Q48759" s="75"/>
      <c r="W48759" s="75"/>
      <c r="AD48759" s="77"/>
    </row>
    <row r="48760" spans="16:30" ht="4.5" customHeight="1" x14ac:dyDescent="0.2">
      <c r="P48760" s="75"/>
      <c r="Q48760" s="75"/>
      <c r="W48760" s="75"/>
      <c r="AD48760" s="77"/>
    </row>
    <row r="48761" spans="16:30" ht="4.5" customHeight="1" x14ac:dyDescent="0.2">
      <c r="P48761" s="75"/>
      <c r="Q48761" s="75"/>
      <c r="W48761" s="75"/>
      <c r="AD48761" s="77"/>
    </row>
    <row r="48762" spans="16:30" ht="4.5" customHeight="1" x14ac:dyDescent="0.2">
      <c r="P48762" s="75"/>
      <c r="Q48762" s="75"/>
      <c r="W48762" s="75"/>
      <c r="AD48762" s="77"/>
    </row>
    <row r="48763" spans="16:30" ht="4.5" customHeight="1" x14ac:dyDescent="0.2">
      <c r="P48763" s="75"/>
      <c r="Q48763" s="75"/>
      <c r="W48763" s="75"/>
      <c r="AD48763" s="77"/>
    </row>
    <row r="48764" spans="16:30" ht="4.5" customHeight="1" x14ac:dyDescent="0.2">
      <c r="P48764" s="75"/>
      <c r="Q48764" s="75"/>
      <c r="W48764" s="75"/>
      <c r="AD48764" s="77"/>
    </row>
    <row r="48765" spans="16:30" ht="4.5" customHeight="1" x14ac:dyDescent="0.2">
      <c r="P48765" s="75"/>
      <c r="Q48765" s="75"/>
      <c r="W48765" s="75"/>
      <c r="AD48765" s="77"/>
    </row>
    <row r="48766" spans="16:30" ht="4.5" customHeight="1" x14ac:dyDescent="0.2">
      <c r="P48766" s="75"/>
      <c r="Q48766" s="75"/>
      <c r="W48766" s="75"/>
      <c r="AD48766" s="77"/>
    </row>
    <row r="48767" spans="16:30" ht="4.5" customHeight="1" x14ac:dyDescent="0.2">
      <c r="P48767" s="75"/>
      <c r="Q48767" s="75"/>
      <c r="W48767" s="75"/>
      <c r="AD48767" s="77"/>
    </row>
    <row r="48768" spans="16:30" ht="4.5" customHeight="1" x14ac:dyDescent="0.2">
      <c r="P48768" s="75"/>
      <c r="Q48768" s="75"/>
      <c r="W48768" s="75"/>
      <c r="AD48768" s="77"/>
    </row>
    <row r="48769" spans="16:30" ht="4.5" customHeight="1" x14ac:dyDescent="0.2">
      <c r="P48769" s="75"/>
      <c r="Q48769" s="75"/>
      <c r="W48769" s="75"/>
      <c r="AD48769" s="77"/>
    </row>
    <row r="48770" spans="16:30" ht="4.5" customHeight="1" x14ac:dyDescent="0.2">
      <c r="P48770" s="75"/>
      <c r="Q48770" s="75"/>
      <c r="W48770" s="75"/>
      <c r="AD48770" s="77"/>
    </row>
    <row r="48771" spans="16:30" ht="4.5" customHeight="1" x14ac:dyDescent="0.2">
      <c r="P48771" s="75"/>
      <c r="Q48771" s="75"/>
      <c r="W48771" s="75"/>
      <c r="AD48771" s="77"/>
    </row>
    <row r="48772" spans="16:30" ht="4.5" customHeight="1" x14ac:dyDescent="0.2">
      <c r="P48772" s="75"/>
      <c r="Q48772" s="75"/>
      <c r="W48772" s="75"/>
      <c r="AD48772" s="77"/>
    </row>
    <row r="48773" spans="16:30" ht="4.5" customHeight="1" x14ac:dyDescent="0.2">
      <c r="P48773" s="75"/>
      <c r="Q48773" s="75"/>
      <c r="W48773" s="75"/>
      <c r="AD48773" s="77"/>
    </row>
    <row r="48774" spans="16:30" ht="4.5" customHeight="1" x14ac:dyDescent="0.2">
      <c r="P48774" s="75"/>
      <c r="Q48774" s="75"/>
      <c r="W48774" s="75"/>
      <c r="AD48774" s="77"/>
    </row>
    <row r="48775" spans="16:30" ht="4.5" customHeight="1" x14ac:dyDescent="0.2">
      <c r="P48775" s="75"/>
      <c r="Q48775" s="75"/>
      <c r="W48775" s="75"/>
      <c r="AD48775" s="77"/>
    </row>
    <row r="48776" spans="16:30" ht="4.5" customHeight="1" x14ac:dyDescent="0.2">
      <c r="P48776" s="75"/>
      <c r="Q48776" s="75"/>
      <c r="W48776" s="75"/>
      <c r="AD48776" s="77"/>
    </row>
    <row r="48777" spans="16:30" ht="4.5" customHeight="1" x14ac:dyDescent="0.2">
      <c r="P48777" s="75"/>
      <c r="Q48777" s="75"/>
      <c r="W48777" s="75"/>
      <c r="AD48777" s="77"/>
    </row>
    <row r="48778" spans="16:30" ht="4.5" customHeight="1" x14ac:dyDescent="0.2">
      <c r="P48778" s="75"/>
      <c r="Q48778" s="75"/>
      <c r="W48778" s="75"/>
      <c r="AD48778" s="77"/>
    </row>
    <row r="48779" spans="16:30" ht="4.5" customHeight="1" x14ac:dyDescent="0.2">
      <c r="P48779" s="75"/>
      <c r="Q48779" s="75"/>
      <c r="W48779" s="75"/>
      <c r="AD48779" s="77"/>
    </row>
    <row r="48780" spans="16:30" ht="4.5" customHeight="1" x14ac:dyDescent="0.2">
      <c r="P48780" s="75"/>
      <c r="Q48780" s="75"/>
      <c r="W48780" s="75"/>
      <c r="AD48780" s="77"/>
    </row>
    <row r="48781" spans="16:30" ht="4.5" customHeight="1" x14ac:dyDescent="0.2">
      <c r="P48781" s="75"/>
      <c r="Q48781" s="75"/>
      <c r="W48781" s="75"/>
      <c r="AD48781" s="77"/>
    </row>
    <row r="48782" spans="16:30" ht="4.5" customHeight="1" x14ac:dyDescent="0.2">
      <c r="P48782" s="75"/>
      <c r="Q48782" s="75"/>
      <c r="W48782" s="75"/>
      <c r="AD48782" s="77"/>
    </row>
    <row r="48783" spans="16:30" ht="4.5" customHeight="1" x14ac:dyDescent="0.2">
      <c r="P48783" s="75"/>
      <c r="Q48783" s="75"/>
      <c r="W48783" s="75"/>
      <c r="AD48783" s="77"/>
    </row>
    <row r="48784" spans="16:30" ht="4.5" customHeight="1" x14ac:dyDescent="0.2">
      <c r="P48784" s="75"/>
      <c r="Q48784" s="75"/>
      <c r="W48784" s="75"/>
      <c r="AD48784" s="77"/>
    </row>
    <row r="48785" spans="16:30" ht="4.5" customHeight="1" x14ac:dyDescent="0.2">
      <c r="P48785" s="75"/>
      <c r="Q48785" s="75"/>
      <c r="W48785" s="75"/>
      <c r="AD48785" s="77"/>
    </row>
    <row r="48786" spans="16:30" ht="4.5" customHeight="1" x14ac:dyDescent="0.2">
      <c r="P48786" s="75"/>
      <c r="Q48786" s="75"/>
      <c r="W48786" s="75"/>
      <c r="AD48786" s="77"/>
    </row>
    <row r="48787" spans="16:30" ht="4.5" customHeight="1" x14ac:dyDescent="0.2">
      <c r="P48787" s="75"/>
      <c r="Q48787" s="75"/>
      <c r="W48787" s="75"/>
      <c r="AD48787" s="77"/>
    </row>
    <row r="48788" spans="16:30" ht="4.5" customHeight="1" x14ac:dyDescent="0.2">
      <c r="P48788" s="75"/>
      <c r="Q48788" s="75"/>
      <c r="W48788" s="75"/>
      <c r="AD48788" s="77"/>
    </row>
    <row r="48789" spans="16:30" ht="4.5" customHeight="1" x14ac:dyDescent="0.2">
      <c r="P48789" s="75"/>
      <c r="Q48789" s="75"/>
      <c r="W48789" s="75"/>
      <c r="AD48789" s="77"/>
    </row>
    <row r="48790" spans="16:30" ht="4.5" customHeight="1" x14ac:dyDescent="0.2">
      <c r="P48790" s="75"/>
      <c r="Q48790" s="75"/>
      <c r="W48790" s="75"/>
      <c r="AD48790" s="77"/>
    </row>
    <row r="48791" spans="16:30" ht="4.5" customHeight="1" x14ac:dyDescent="0.2">
      <c r="P48791" s="75"/>
      <c r="Q48791" s="75"/>
      <c r="W48791" s="75"/>
      <c r="AD48791" s="77"/>
    </row>
    <row r="48792" spans="16:30" ht="4.5" customHeight="1" x14ac:dyDescent="0.2">
      <c r="P48792" s="75"/>
      <c r="Q48792" s="75"/>
      <c r="W48792" s="75"/>
      <c r="AD48792" s="77"/>
    </row>
    <row r="48793" spans="16:30" ht="4.5" customHeight="1" x14ac:dyDescent="0.2">
      <c r="P48793" s="75"/>
      <c r="Q48793" s="75"/>
      <c r="W48793" s="75"/>
      <c r="AD48793" s="77"/>
    </row>
    <row r="48794" spans="16:30" ht="4.5" customHeight="1" x14ac:dyDescent="0.2">
      <c r="P48794" s="75"/>
      <c r="Q48794" s="75"/>
      <c r="W48794" s="75"/>
      <c r="AD48794" s="77"/>
    </row>
    <row r="48795" spans="16:30" ht="4.5" customHeight="1" x14ac:dyDescent="0.2">
      <c r="P48795" s="75"/>
      <c r="Q48795" s="75"/>
      <c r="W48795" s="75"/>
      <c r="AD48795" s="77"/>
    </row>
    <row r="48796" spans="16:30" ht="4.5" customHeight="1" x14ac:dyDescent="0.2">
      <c r="P48796" s="75"/>
      <c r="Q48796" s="75"/>
      <c r="W48796" s="75"/>
      <c r="AD48796" s="77"/>
    </row>
    <row r="48797" spans="16:30" ht="4.5" customHeight="1" x14ac:dyDescent="0.2">
      <c r="P48797" s="75"/>
      <c r="Q48797" s="75"/>
      <c r="W48797" s="75"/>
      <c r="AD48797" s="77"/>
    </row>
    <row r="48798" spans="16:30" ht="4.5" customHeight="1" x14ac:dyDescent="0.2">
      <c r="P48798" s="75"/>
      <c r="Q48798" s="75"/>
      <c r="W48798" s="75"/>
      <c r="AD48798" s="77"/>
    </row>
    <row r="48799" spans="16:30" ht="4.5" customHeight="1" x14ac:dyDescent="0.2">
      <c r="P48799" s="75"/>
      <c r="Q48799" s="75"/>
      <c r="W48799" s="75"/>
      <c r="AD48799" s="77"/>
    </row>
    <row r="48800" spans="16:30" ht="4.5" customHeight="1" x14ac:dyDescent="0.2">
      <c r="P48800" s="75"/>
      <c r="Q48800" s="75"/>
      <c r="W48800" s="75"/>
      <c r="AD48800" s="77"/>
    </row>
    <row r="48801" spans="16:30" ht="4.5" customHeight="1" x14ac:dyDescent="0.2">
      <c r="P48801" s="75"/>
      <c r="Q48801" s="75"/>
      <c r="W48801" s="75"/>
      <c r="AD48801" s="77"/>
    </row>
    <row r="48802" spans="16:30" ht="4.5" customHeight="1" x14ac:dyDescent="0.2">
      <c r="P48802" s="75"/>
      <c r="Q48802" s="75"/>
      <c r="W48802" s="75"/>
      <c r="AD48802" s="77"/>
    </row>
    <row r="48803" spans="16:30" ht="4.5" customHeight="1" x14ac:dyDescent="0.2">
      <c r="P48803" s="75"/>
      <c r="Q48803" s="75"/>
      <c r="W48803" s="75"/>
      <c r="AD48803" s="77"/>
    </row>
    <row r="48804" spans="16:30" ht="4.5" customHeight="1" x14ac:dyDescent="0.2">
      <c r="P48804" s="75"/>
      <c r="Q48804" s="75"/>
      <c r="W48804" s="75"/>
      <c r="AD48804" s="77"/>
    </row>
    <row r="48805" spans="16:30" ht="4.5" customHeight="1" x14ac:dyDescent="0.2">
      <c r="P48805" s="75"/>
      <c r="Q48805" s="75"/>
      <c r="W48805" s="75"/>
      <c r="AD48805" s="77"/>
    </row>
    <row r="48806" spans="16:30" ht="4.5" customHeight="1" x14ac:dyDescent="0.2">
      <c r="P48806" s="75"/>
      <c r="Q48806" s="75"/>
      <c r="W48806" s="75"/>
      <c r="AD48806" s="77"/>
    </row>
    <row r="48807" spans="16:30" ht="4.5" customHeight="1" x14ac:dyDescent="0.2">
      <c r="P48807" s="75"/>
      <c r="Q48807" s="75"/>
      <c r="W48807" s="75"/>
      <c r="AD48807" s="77"/>
    </row>
    <row r="48808" spans="16:30" ht="4.5" customHeight="1" x14ac:dyDescent="0.2">
      <c r="P48808" s="75"/>
      <c r="Q48808" s="75"/>
      <c r="W48808" s="75"/>
      <c r="AD48808" s="77"/>
    </row>
    <row r="48809" spans="16:30" ht="4.5" customHeight="1" x14ac:dyDescent="0.2">
      <c r="P48809" s="75"/>
      <c r="Q48809" s="75"/>
      <c r="W48809" s="75"/>
      <c r="AD48809" s="77"/>
    </row>
    <row r="48810" spans="16:30" ht="4.5" customHeight="1" x14ac:dyDescent="0.2">
      <c r="P48810" s="75"/>
      <c r="Q48810" s="75"/>
      <c r="W48810" s="75"/>
      <c r="AD48810" s="77"/>
    </row>
    <row r="48811" spans="16:30" ht="4.5" customHeight="1" x14ac:dyDescent="0.2">
      <c r="P48811" s="75"/>
      <c r="Q48811" s="75"/>
      <c r="W48811" s="75"/>
      <c r="AD48811" s="77"/>
    </row>
    <row r="48812" spans="16:30" ht="4.5" customHeight="1" x14ac:dyDescent="0.2">
      <c r="P48812" s="75"/>
      <c r="Q48812" s="75"/>
      <c r="W48812" s="75"/>
      <c r="AD48812" s="77"/>
    </row>
    <row r="48813" spans="16:30" ht="4.5" customHeight="1" x14ac:dyDescent="0.2">
      <c r="P48813" s="75"/>
      <c r="Q48813" s="75"/>
      <c r="W48813" s="75"/>
      <c r="AD48813" s="77"/>
    </row>
    <row r="48814" spans="16:30" ht="4.5" customHeight="1" x14ac:dyDescent="0.2">
      <c r="P48814" s="75"/>
      <c r="Q48814" s="75"/>
      <c r="W48814" s="75"/>
      <c r="AD48814" s="77"/>
    </row>
    <row r="48815" spans="16:30" ht="4.5" customHeight="1" x14ac:dyDescent="0.2">
      <c r="P48815" s="75"/>
      <c r="Q48815" s="75"/>
      <c r="W48815" s="75"/>
      <c r="AD48815" s="77"/>
    </row>
    <row r="48816" spans="16:30" ht="4.5" customHeight="1" x14ac:dyDescent="0.2">
      <c r="P48816" s="75"/>
      <c r="Q48816" s="75"/>
      <c r="W48816" s="75"/>
      <c r="AD48816" s="77"/>
    </row>
    <row r="48817" spans="16:30" ht="4.5" customHeight="1" x14ac:dyDescent="0.2">
      <c r="P48817" s="75"/>
      <c r="Q48817" s="75"/>
      <c r="W48817" s="75"/>
      <c r="AD48817" s="77"/>
    </row>
    <row r="48818" spans="16:30" ht="4.5" customHeight="1" x14ac:dyDescent="0.2">
      <c r="P48818" s="75"/>
      <c r="Q48818" s="75"/>
      <c r="W48818" s="75"/>
      <c r="AD48818" s="77"/>
    </row>
    <row r="48819" spans="16:30" ht="4.5" customHeight="1" x14ac:dyDescent="0.2">
      <c r="P48819" s="75"/>
      <c r="Q48819" s="75"/>
      <c r="W48819" s="75"/>
      <c r="AD48819" s="77"/>
    </row>
    <row r="48820" spans="16:30" ht="4.5" customHeight="1" x14ac:dyDescent="0.2">
      <c r="P48820" s="75"/>
      <c r="Q48820" s="75"/>
      <c r="W48820" s="75"/>
      <c r="AD48820" s="77"/>
    </row>
    <row r="48821" spans="16:30" ht="4.5" customHeight="1" x14ac:dyDescent="0.2">
      <c r="P48821" s="75"/>
      <c r="Q48821" s="75"/>
      <c r="W48821" s="75"/>
      <c r="AD48821" s="77"/>
    </row>
    <row r="48822" spans="16:30" ht="4.5" customHeight="1" x14ac:dyDescent="0.2">
      <c r="P48822" s="75"/>
      <c r="Q48822" s="75"/>
      <c r="W48822" s="75"/>
      <c r="AD48822" s="77"/>
    </row>
    <row r="48823" spans="16:30" ht="4.5" customHeight="1" x14ac:dyDescent="0.2">
      <c r="P48823" s="75"/>
      <c r="Q48823" s="75"/>
      <c r="W48823" s="75"/>
      <c r="AD48823" s="77"/>
    </row>
    <row r="48824" spans="16:30" ht="4.5" customHeight="1" x14ac:dyDescent="0.2">
      <c r="P48824" s="75"/>
      <c r="Q48824" s="75"/>
      <c r="W48824" s="75"/>
      <c r="AD48824" s="77"/>
    </row>
    <row r="48825" spans="16:30" ht="4.5" customHeight="1" x14ac:dyDescent="0.2">
      <c r="P48825" s="75"/>
      <c r="Q48825" s="75"/>
      <c r="W48825" s="75"/>
      <c r="AD48825" s="77"/>
    </row>
    <row r="48826" spans="16:30" ht="4.5" customHeight="1" x14ac:dyDescent="0.2">
      <c r="P48826" s="75"/>
      <c r="Q48826" s="75"/>
      <c r="W48826" s="75"/>
      <c r="AD48826" s="77"/>
    </row>
    <row r="48827" spans="16:30" ht="4.5" customHeight="1" x14ac:dyDescent="0.2">
      <c r="P48827" s="75"/>
      <c r="Q48827" s="75"/>
      <c r="W48827" s="75"/>
      <c r="AD48827" s="77"/>
    </row>
    <row r="48828" spans="16:30" ht="4.5" customHeight="1" x14ac:dyDescent="0.2">
      <c r="P48828" s="75"/>
      <c r="Q48828" s="75"/>
      <c r="W48828" s="75"/>
      <c r="AD48828" s="77"/>
    </row>
    <row r="48829" spans="16:30" ht="4.5" customHeight="1" x14ac:dyDescent="0.2">
      <c r="P48829" s="75"/>
      <c r="Q48829" s="75"/>
      <c r="W48829" s="75"/>
      <c r="AD48829" s="77"/>
    </row>
    <row r="48830" spans="16:30" ht="4.5" customHeight="1" x14ac:dyDescent="0.2">
      <c r="P48830" s="75"/>
      <c r="Q48830" s="75"/>
      <c r="W48830" s="75"/>
      <c r="AD48830" s="77"/>
    </row>
    <row r="48831" spans="16:30" ht="4.5" customHeight="1" x14ac:dyDescent="0.2">
      <c r="P48831" s="75"/>
      <c r="Q48831" s="75"/>
      <c r="W48831" s="75"/>
      <c r="AD48831" s="77"/>
    </row>
    <row r="48832" spans="16:30" ht="4.5" customHeight="1" x14ac:dyDescent="0.2">
      <c r="P48832" s="75"/>
      <c r="Q48832" s="75"/>
      <c r="W48832" s="75"/>
      <c r="AD48832" s="77"/>
    </row>
    <row r="48833" spans="16:30" ht="4.5" customHeight="1" x14ac:dyDescent="0.2">
      <c r="P48833" s="75"/>
      <c r="Q48833" s="75"/>
      <c r="W48833" s="75"/>
      <c r="AD48833" s="77"/>
    </row>
    <row r="48834" spans="16:30" ht="4.5" customHeight="1" x14ac:dyDescent="0.2">
      <c r="P48834" s="75"/>
      <c r="Q48834" s="75"/>
      <c r="W48834" s="75"/>
      <c r="AD48834" s="77"/>
    </row>
    <row r="48835" spans="16:30" ht="4.5" customHeight="1" x14ac:dyDescent="0.2">
      <c r="P48835" s="75"/>
      <c r="Q48835" s="75"/>
      <c r="W48835" s="75"/>
      <c r="AD48835" s="77"/>
    </row>
    <row r="48836" spans="16:30" ht="4.5" customHeight="1" x14ac:dyDescent="0.2">
      <c r="P48836" s="75"/>
      <c r="Q48836" s="75"/>
      <c r="W48836" s="75"/>
      <c r="AD48836" s="77"/>
    </row>
    <row r="48837" spans="16:30" ht="4.5" customHeight="1" x14ac:dyDescent="0.2">
      <c r="P48837" s="75"/>
      <c r="Q48837" s="75"/>
      <c r="W48837" s="75"/>
      <c r="AD48837" s="77"/>
    </row>
    <row r="48838" spans="16:30" ht="4.5" customHeight="1" x14ac:dyDescent="0.2">
      <c r="P48838" s="75"/>
      <c r="Q48838" s="75"/>
      <c r="W48838" s="75"/>
      <c r="AD48838" s="77"/>
    </row>
    <row r="48839" spans="16:30" ht="4.5" customHeight="1" x14ac:dyDescent="0.2">
      <c r="P48839" s="75"/>
      <c r="Q48839" s="75"/>
      <c r="W48839" s="75"/>
      <c r="AD48839" s="77"/>
    </row>
    <row r="48840" spans="16:30" ht="4.5" customHeight="1" x14ac:dyDescent="0.2">
      <c r="P48840" s="75"/>
      <c r="Q48840" s="75"/>
      <c r="W48840" s="75"/>
      <c r="AD48840" s="77"/>
    </row>
    <row r="48841" spans="16:30" ht="4.5" customHeight="1" x14ac:dyDescent="0.2">
      <c r="P48841" s="75"/>
      <c r="Q48841" s="75"/>
      <c r="W48841" s="75"/>
      <c r="AD48841" s="77"/>
    </row>
    <row r="48842" spans="16:30" ht="4.5" customHeight="1" x14ac:dyDescent="0.2">
      <c r="P48842" s="75"/>
      <c r="Q48842" s="75"/>
      <c r="W48842" s="75"/>
      <c r="AD48842" s="77"/>
    </row>
    <row r="48843" spans="16:30" ht="4.5" customHeight="1" x14ac:dyDescent="0.2">
      <c r="P48843" s="75"/>
      <c r="Q48843" s="75"/>
      <c r="W48843" s="75"/>
      <c r="AD48843" s="77"/>
    </row>
    <row r="48844" spans="16:30" ht="4.5" customHeight="1" x14ac:dyDescent="0.2">
      <c r="P48844" s="75"/>
      <c r="Q48844" s="75"/>
      <c r="W48844" s="75"/>
      <c r="AD48844" s="77"/>
    </row>
    <row r="48845" spans="16:30" ht="4.5" customHeight="1" x14ac:dyDescent="0.2">
      <c r="P48845" s="75"/>
      <c r="Q48845" s="75"/>
      <c r="W48845" s="75"/>
      <c r="AD48845" s="77"/>
    </row>
    <row r="48846" spans="16:30" ht="4.5" customHeight="1" x14ac:dyDescent="0.2">
      <c r="P48846" s="75"/>
      <c r="Q48846" s="75"/>
      <c r="W48846" s="75"/>
      <c r="AD48846" s="77"/>
    </row>
    <row r="48847" spans="16:30" ht="4.5" customHeight="1" x14ac:dyDescent="0.2">
      <c r="P48847" s="75"/>
      <c r="Q48847" s="75"/>
      <c r="W48847" s="75"/>
      <c r="AD48847" s="77"/>
    </row>
    <row r="48848" spans="16:30" ht="4.5" customHeight="1" x14ac:dyDescent="0.2">
      <c r="P48848" s="75"/>
      <c r="Q48848" s="75"/>
      <c r="W48848" s="75"/>
      <c r="AD48848" s="77"/>
    </row>
    <row r="48849" spans="16:30" ht="4.5" customHeight="1" x14ac:dyDescent="0.2">
      <c r="P48849" s="75"/>
      <c r="Q48849" s="75"/>
      <c r="W48849" s="75"/>
      <c r="AD48849" s="77"/>
    </row>
    <row r="48850" spans="16:30" ht="4.5" customHeight="1" x14ac:dyDescent="0.2">
      <c r="P48850" s="75"/>
      <c r="Q48850" s="75"/>
      <c r="W48850" s="75"/>
      <c r="AD48850" s="77"/>
    </row>
    <row r="48851" spans="16:30" ht="4.5" customHeight="1" x14ac:dyDescent="0.2">
      <c r="P48851" s="75"/>
      <c r="Q48851" s="75"/>
      <c r="W48851" s="75"/>
      <c r="AD48851" s="77"/>
    </row>
    <row r="48852" spans="16:30" ht="4.5" customHeight="1" x14ac:dyDescent="0.2">
      <c r="P48852" s="75"/>
      <c r="Q48852" s="75"/>
      <c r="W48852" s="75"/>
      <c r="AD48852" s="77"/>
    </row>
    <row r="48853" spans="16:30" ht="4.5" customHeight="1" x14ac:dyDescent="0.2">
      <c r="P48853" s="75"/>
      <c r="Q48853" s="75"/>
      <c r="W48853" s="75"/>
      <c r="AD48853" s="77"/>
    </row>
    <row r="48854" spans="16:30" ht="4.5" customHeight="1" x14ac:dyDescent="0.2">
      <c r="P48854" s="75"/>
      <c r="Q48854" s="75"/>
      <c r="W48854" s="75"/>
      <c r="AD48854" s="77"/>
    </row>
    <row r="48855" spans="16:30" ht="4.5" customHeight="1" x14ac:dyDescent="0.2">
      <c r="P48855" s="75"/>
      <c r="Q48855" s="75"/>
      <c r="W48855" s="75"/>
      <c r="AD48855" s="77"/>
    </row>
    <row r="48856" spans="16:30" ht="4.5" customHeight="1" x14ac:dyDescent="0.2">
      <c r="P48856" s="75"/>
      <c r="Q48856" s="75"/>
      <c r="W48856" s="75"/>
      <c r="AD48856" s="77"/>
    </row>
    <row r="48857" spans="16:30" ht="4.5" customHeight="1" x14ac:dyDescent="0.2">
      <c r="P48857" s="75"/>
      <c r="Q48857" s="75"/>
      <c r="W48857" s="75"/>
      <c r="AD48857" s="77"/>
    </row>
    <row r="48858" spans="16:30" ht="4.5" customHeight="1" x14ac:dyDescent="0.2">
      <c r="P48858" s="75"/>
      <c r="Q48858" s="75"/>
      <c r="W48858" s="75"/>
      <c r="AD48858" s="77"/>
    </row>
    <row r="48859" spans="16:30" ht="4.5" customHeight="1" x14ac:dyDescent="0.2">
      <c r="P48859" s="75"/>
      <c r="Q48859" s="75"/>
      <c r="W48859" s="75"/>
      <c r="AD48859" s="77"/>
    </row>
    <row r="48860" spans="16:30" ht="4.5" customHeight="1" x14ac:dyDescent="0.2">
      <c r="P48860" s="75"/>
      <c r="Q48860" s="75"/>
      <c r="W48860" s="75"/>
      <c r="AD48860" s="77"/>
    </row>
    <row r="48861" spans="16:30" ht="4.5" customHeight="1" x14ac:dyDescent="0.2">
      <c r="P48861" s="75"/>
      <c r="Q48861" s="75"/>
      <c r="W48861" s="75"/>
      <c r="AD48861" s="77"/>
    </row>
    <row r="48862" spans="16:30" ht="4.5" customHeight="1" x14ac:dyDescent="0.2">
      <c r="P48862" s="75"/>
      <c r="Q48862" s="75"/>
      <c r="W48862" s="75"/>
      <c r="AD48862" s="77"/>
    </row>
    <row r="48863" spans="16:30" ht="4.5" customHeight="1" x14ac:dyDescent="0.2">
      <c r="P48863" s="75"/>
      <c r="Q48863" s="75"/>
      <c r="W48863" s="75"/>
      <c r="AD48863" s="77"/>
    </row>
    <row r="48864" spans="16:30" ht="4.5" customHeight="1" x14ac:dyDescent="0.2">
      <c r="P48864" s="75"/>
      <c r="Q48864" s="75"/>
      <c r="W48864" s="75"/>
      <c r="AD48864" s="77"/>
    </row>
    <row r="48865" spans="16:30" ht="4.5" customHeight="1" x14ac:dyDescent="0.2">
      <c r="P48865" s="75"/>
      <c r="Q48865" s="75"/>
      <c r="W48865" s="75"/>
      <c r="AD48865" s="77"/>
    </row>
    <row r="48866" spans="16:30" ht="4.5" customHeight="1" x14ac:dyDescent="0.2">
      <c r="P48866" s="75"/>
      <c r="Q48866" s="75"/>
      <c r="W48866" s="75"/>
      <c r="AD48866" s="77"/>
    </row>
    <row r="48867" spans="16:30" ht="4.5" customHeight="1" x14ac:dyDescent="0.2">
      <c r="P48867" s="75"/>
      <c r="Q48867" s="75"/>
      <c r="W48867" s="75"/>
      <c r="AD48867" s="77"/>
    </row>
    <row r="48868" spans="16:30" ht="4.5" customHeight="1" x14ac:dyDescent="0.2">
      <c r="P48868" s="75"/>
      <c r="Q48868" s="75"/>
      <c r="W48868" s="75"/>
      <c r="AD48868" s="77"/>
    </row>
    <row r="48869" spans="16:30" ht="4.5" customHeight="1" x14ac:dyDescent="0.2">
      <c r="P48869" s="75"/>
      <c r="Q48869" s="75"/>
      <c r="W48869" s="75"/>
      <c r="AD48869" s="77"/>
    </row>
    <row r="48870" spans="16:30" ht="4.5" customHeight="1" x14ac:dyDescent="0.2">
      <c r="P48870" s="75"/>
      <c r="Q48870" s="75"/>
      <c r="W48870" s="75"/>
      <c r="AD48870" s="77"/>
    </row>
    <row r="48871" spans="16:30" ht="4.5" customHeight="1" x14ac:dyDescent="0.2">
      <c r="P48871" s="75"/>
      <c r="Q48871" s="75"/>
      <c r="W48871" s="75"/>
      <c r="AD48871" s="77"/>
    </row>
    <row r="48872" spans="16:30" ht="4.5" customHeight="1" x14ac:dyDescent="0.2">
      <c r="P48872" s="75"/>
      <c r="Q48872" s="75"/>
      <c r="W48872" s="75"/>
      <c r="AD48872" s="77"/>
    </row>
    <row r="48873" spans="16:30" ht="4.5" customHeight="1" x14ac:dyDescent="0.2">
      <c r="P48873" s="75"/>
      <c r="Q48873" s="75"/>
      <c r="W48873" s="75"/>
      <c r="AD48873" s="77"/>
    </row>
    <row r="48874" spans="16:30" ht="4.5" customHeight="1" x14ac:dyDescent="0.2">
      <c r="P48874" s="75"/>
      <c r="Q48874" s="75"/>
      <c r="W48874" s="75"/>
      <c r="AD48874" s="77"/>
    </row>
    <row r="48875" spans="16:30" ht="4.5" customHeight="1" x14ac:dyDescent="0.2">
      <c r="P48875" s="75"/>
      <c r="Q48875" s="75"/>
      <c r="W48875" s="75"/>
      <c r="AD48875" s="77"/>
    </row>
    <row r="48876" spans="16:30" ht="4.5" customHeight="1" x14ac:dyDescent="0.2">
      <c r="P48876" s="75"/>
      <c r="Q48876" s="75"/>
      <c r="W48876" s="75"/>
      <c r="AD48876" s="77"/>
    </row>
    <row r="48877" spans="16:30" ht="4.5" customHeight="1" x14ac:dyDescent="0.2">
      <c r="P48877" s="75"/>
      <c r="Q48877" s="75"/>
      <c r="W48877" s="75"/>
      <c r="AD48877" s="77"/>
    </row>
    <row r="48878" spans="16:30" ht="4.5" customHeight="1" x14ac:dyDescent="0.2">
      <c r="P48878" s="75"/>
      <c r="Q48878" s="75"/>
      <c r="W48878" s="75"/>
      <c r="AD48878" s="77"/>
    </row>
    <row r="48879" spans="16:30" ht="4.5" customHeight="1" x14ac:dyDescent="0.2">
      <c r="P48879" s="75"/>
      <c r="Q48879" s="75"/>
      <c r="W48879" s="75"/>
      <c r="AD48879" s="77"/>
    </row>
    <row r="48880" spans="16:30" ht="4.5" customHeight="1" x14ac:dyDescent="0.2">
      <c r="P48880" s="75"/>
      <c r="Q48880" s="75"/>
      <c r="W48880" s="75"/>
      <c r="AD48880" s="77"/>
    </row>
    <row r="48881" spans="16:30" ht="4.5" customHeight="1" x14ac:dyDescent="0.2">
      <c r="P48881" s="75"/>
      <c r="Q48881" s="75"/>
      <c r="W48881" s="75"/>
      <c r="AD48881" s="77"/>
    </row>
    <row r="48882" spans="16:30" ht="4.5" customHeight="1" x14ac:dyDescent="0.2">
      <c r="P48882" s="75"/>
      <c r="Q48882" s="75"/>
      <c r="W48882" s="75"/>
      <c r="AD48882" s="77"/>
    </row>
    <row r="48883" spans="16:30" ht="4.5" customHeight="1" x14ac:dyDescent="0.2">
      <c r="P48883" s="75"/>
      <c r="Q48883" s="75"/>
      <c r="W48883" s="75"/>
      <c r="AD48883" s="77"/>
    </row>
    <row r="48884" spans="16:30" ht="4.5" customHeight="1" x14ac:dyDescent="0.2">
      <c r="P48884" s="75"/>
      <c r="Q48884" s="75"/>
      <c r="W48884" s="75"/>
      <c r="AD48884" s="77"/>
    </row>
    <row r="48885" spans="16:30" ht="4.5" customHeight="1" x14ac:dyDescent="0.2">
      <c r="P48885" s="75"/>
      <c r="Q48885" s="75"/>
      <c r="W48885" s="75"/>
      <c r="AD48885" s="77"/>
    </row>
    <row r="48886" spans="16:30" ht="4.5" customHeight="1" x14ac:dyDescent="0.2">
      <c r="P48886" s="75"/>
      <c r="Q48886" s="75"/>
      <c r="W48886" s="75"/>
      <c r="AD48886" s="77"/>
    </row>
    <row r="48887" spans="16:30" ht="4.5" customHeight="1" x14ac:dyDescent="0.2">
      <c r="P48887" s="75"/>
      <c r="Q48887" s="75"/>
      <c r="W48887" s="75"/>
      <c r="AD48887" s="77"/>
    </row>
    <row r="48888" spans="16:30" ht="4.5" customHeight="1" x14ac:dyDescent="0.2">
      <c r="P48888" s="75"/>
      <c r="Q48888" s="75"/>
      <c r="W48888" s="75"/>
      <c r="AD48888" s="77"/>
    </row>
    <row r="48889" spans="16:30" ht="4.5" customHeight="1" x14ac:dyDescent="0.2">
      <c r="P48889" s="75"/>
      <c r="Q48889" s="75"/>
      <c r="W48889" s="75"/>
      <c r="AD48889" s="77"/>
    </row>
    <row r="48890" spans="16:30" ht="4.5" customHeight="1" x14ac:dyDescent="0.2">
      <c r="P48890" s="75"/>
      <c r="Q48890" s="75"/>
      <c r="W48890" s="75"/>
      <c r="AD48890" s="77"/>
    </row>
    <row r="48891" spans="16:30" ht="4.5" customHeight="1" x14ac:dyDescent="0.2">
      <c r="P48891" s="75"/>
      <c r="Q48891" s="75"/>
      <c r="W48891" s="75"/>
      <c r="AD48891" s="77"/>
    </row>
    <row r="48892" spans="16:30" ht="4.5" customHeight="1" x14ac:dyDescent="0.2">
      <c r="P48892" s="75"/>
      <c r="Q48892" s="75"/>
      <c r="W48892" s="75"/>
      <c r="AD48892" s="77"/>
    </row>
    <row r="48893" spans="16:30" ht="4.5" customHeight="1" x14ac:dyDescent="0.2">
      <c r="P48893" s="75"/>
      <c r="Q48893" s="75"/>
      <c r="W48893" s="75"/>
      <c r="AD48893" s="77"/>
    </row>
    <row r="48894" spans="16:30" ht="4.5" customHeight="1" x14ac:dyDescent="0.2">
      <c r="P48894" s="75"/>
      <c r="Q48894" s="75"/>
      <c r="W48894" s="75"/>
      <c r="AD48894" s="77"/>
    </row>
    <row r="48895" spans="16:30" ht="4.5" customHeight="1" x14ac:dyDescent="0.2">
      <c r="P48895" s="75"/>
      <c r="Q48895" s="75"/>
      <c r="W48895" s="75"/>
      <c r="AD48895" s="77"/>
    </row>
    <row r="48896" spans="16:30" ht="4.5" customHeight="1" x14ac:dyDescent="0.2">
      <c r="P48896" s="75"/>
      <c r="Q48896" s="75"/>
      <c r="W48896" s="75"/>
      <c r="AD48896" s="77"/>
    </row>
    <row r="48897" spans="16:30" ht="4.5" customHeight="1" x14ac:dyDescent="0.2">
      <c r="P48897" s="75"/>
      <c r="Q48897" s="75"/>
      <c r="W48897" s="75"/>
      <c r="AD48897" s="77"/>
    </row>
    <row r="48898" spans="16:30" ht="4.5" customHeight="1" x14ac:dyDescent="0.2">
      <c r="P48898" s="75"/>
      <c r="Q48898" s="75"/>
      <c r="W48898" s="75"/>
      <c r="AD48898" s="77"/>
    </row>
    <row r="48899" spans="16:30" ht="4.5" customHeight="1" x14ac:dyDescent="0.2">
      <c r="P48899" s="75"/>
      <c r="Q48899" s="75"/>
      <c r="W48899" s="75"/>
      <c r="AD48899" s="77"/>
    </row>
    <row r="48900" spans="16:30" ht="4.5" customHeight="1" x14ac:dyDescent="0.2">
      <c r="P48900" s="75"/>
      <c r="Q48900" s="75"/>
      <c r="W48900" s="75"/>
      <c r="AD48900" s="77"/>
    </row>
    <row r="48901" spans="16:30" ht="4.5" customHeight="1" x14ac:dyDescent="0.2">
      <c r="P48901" s="75"/>
      <c r="Q48901" s="75"/>
      <c r="W48901" s="75"/>
      <c r="AD48901" s="77"/>
    </row>
    <row r="48902" spans="16:30" ht="4.5" customHeight="1" x14ac:dyDescent="0.2">
      <c r="P48902" s="75"/>
      <c r="Q48902" s="75"/>
      <c r="W48902" s="75"/>
      <c r="AD48902" s="77"/>
    </row>
    <row r="48903" spans="16:30" ht="4.5" customHeight="1" x14ac:dyDescent="0.2">
      <c r="P48903" s="75"/>
      <c r="Q48903" s="75"/>
      <c r="W48903" s="75"/>
      <c r="AD48903" s="77"/>
    </row>
    <row r="48904" spans="16:30" ht="4.5" customHeight="1" x14ac:dyDescent="0.2">
      <c r="P48904" s="75"/>
      <c r="Q48904" s="75"/>
      <c r="W48904" s="75"/>
      <c r="AD48904" s="77"/>
    </row>
    <row r="48905" spans="16:30" ht="4.5" customHeight="1" x14ac:dyDescent="0.2">
      <c r="P48905" s="75"/>
      <c r="Q48905" s="75"/>
      <c r="W48905" s="75"/>
      <c r="AD48905" s="77"/>
    </row>
    <row r="48906" spans="16:30" ht="4.5" customHeight="1" x14ac:dyDescent="0.2">
      <c r="P48906" s="75"/>
      <c r="Q48906" s="75"/>
      <c r="W48906" s="75"/>
      <c r="AD48906" s="77"/>
    </row>
    <row r="48907" spans="16:30" ht="4.5" customHeight="1" x14ac:dyDescent="0.2">
      <c r="P48907" s="75"/>
      <c r="Q48907" s="75"/>
      <c r="W48907" s="75"/>
      <c r="AD48907" s="77"/>
    </row>
    <row r="48908" spans="16:30" ht="4.5" customHeight="1" x14ac:dyDescent="0.2">
      <c r="P48908" s="75"/>
      <c r="Q48908" s="75"/>
      <c r="W48908" s="75"/>
      <c r="AD48908" s="77"/>
    </row>
    <row r="48909" spans="16:30" ht="4.5" customHeight="1" x14ac:dyDescent="0.2">
      <c r="P48909" s="75"/>
      <c r="Q48909" s="75"/>
      <c r="W48909" s="75"/>
      <c r="AD48909" s="77"/>
    </row>
    <row r="48910" spans="16:30" ht="4.5" customHeight="1" x14ac:dyDescent="0.2">
      <c r="P48910" s="75"/>
      <c r="Q48910" s="75"/>
      <c r="W48910" s="75"/>
      <c r="AD48910" s="77"/>
    </row>
    <row r="48911" spans="16:30" ht="4.5" customHeight="1" x14ac:dyDescent="0.2">
      <c r="P48911" s="75"/>
      <c r="Q48911" s="75"/>
      <c r="W48911" s="75"/>
      <c r="AD48911" s="77"/>
    </row>
    <row r="48912" spans="16:30" ht="4.5" customHeight="1" x14ac:dyDescent="0.2">
      <c r="P48912" s="75"/>
      <c r="Q48912" s="75"/>
      <c r="W48912" s="75"/>
      <c r="AD48912" s="77"/>
    </row>
    <row r="48913" spans="16:30" ht="4.5" customHeight="1" x14ac:dyDescent="0.2">
      <c r="P48913" s="75"/>
      <c r="Q48913" s="75"/>
      <c r="W48913" s="75"/>
      <c r="AD48913" s="77"/>
    </row>
    <row r="48914" spans="16:30" ht="4.5" customHeight="1" x14ac:dyDescent="0.2">
      <c r="P48914" s="75"/>
      <c r="Q48914" s="75"/>
      <c r="W48914" s="75"/>
      <c r="AD48914" s="77"/>
    </row>
    <row r="48915" spans="16:30" ht="4.5" customHeight="1" x14ac:dyDescent="0.2">
      <c r="P48915" s="75"/>
      <c r="Q48915" s="75"/>
      <c r="W48915" s="75"/>
      <c r="AD48915" s="77"/>
    </row>
    <row r="48916" spans="16:30" ht="4.5" customHeight="1" x14ac:dyDescent="0.2">
      <c r="P48916" s="75"/>
      <c r="Q48916" s="75"/>
      <c r="W48916" s="75"/>
      <c r="AD48916" s="77"/>
    </row>
    <row r="48917" spans="16:30" ht="4.5" customHeight="1" x14ac:dyDescent="0.2">
      <c r="P48917" s="75"/>
      <c r="Q48917" s="75"/>
      <c r="W48917" s="75"/>
      <c r="AD48917" s="77"/>
    </row>
    <row r="48918" spans="16:30" ht="4.5" customHeight="1" x14ac:dyDescent="0.2">
      <c r="P48918" s="75"/>
      <c r="Q48918" s="75"/>
      <c r="W48918" s="75"/>
      <c r="AD48918" s="77"/>
    </row>
    <row r="48919" spans="16:30" ht="4.5" customHeight="1" x14ac:dyDescent="0.2">
      <c r="P48919" s="75"/>
      <c r="Q48919" s="75"/>
      <c r="W48919" s="75"/>
      <c r="AD48919" s="77"/>
    </row>
    <row r="48920" spans="16:30" ht="4.5" customHeight="1" x14ac:dyDescent="0.2">
      <c r="P48920" s="75"/>
      <c r="Q48920" s="75"/>
      <c r="W48920" s="75"/>
      <c r="AD48920" s="77"/>
    </row>
    <row r="48921" spans="16:30" ht="4.5" customHeight="1" x14ac:dyDescent="0.2">
      <c r="P48921" s="75"/>
      <c r="Q48921" s="75"/>
      <c r="W48921" s="75"/>
      <c r="AD48921" s="77"/>
    </row>
    <row r="48922" spans="16:30" ht="4.5" customHeight="1" x14ac:dyDescent="0.2">
      <c r="P48922" s="75"/>
      <c r="Q48922" s="75"/>
      <c r="W48922" s="75"/>
      <c r="AD48922" s="77"/>
    </row>
    <row r="48923" spans="16:30" ht="4.5" customHeight="1" x14ac:dyDescent="0.2">
      <c r="P48923" s="75"/>
      <c r="Q48923" s="75"/>
      <c r="W48923" s="75"/>
      <c r="AD48923" s="77"/>
    </row>
    <row r="48924" spans="16:30" ht="4.5" customHeight="1" x14ac:dyDescent="0.2">
      <c r="P48924" s="75"/>
      <c r="Q48924" s="75"/>
      <c r="W48924" s="75"/>
      <c r="AD48924" s="77"/>
    </row>
    <row r="48925" spans="16:30" ht="4.5" customHeight="1" x14ac:dyDescent="0.2">
      <c r="P48925" s="75"/>
      <c r="Q48925" s="75"/>
      <c r="W48925" s="75"/>
      <c r="AD48925" s="77"/>
    </row>
    <row r="48926" spans="16:30" ht="4.5" customHeight="1" x14ac:dyDescent="0.2">
      <c r="P48926" s="75"/>
      <c r="Q48926" s="75"/>
      <c r="W48926" s="75"/>
      <c r="AD48926" s="77"/>
    </row>
    <row r="48927" spans="16:30" ht="4.5" customHeight="1" x14ac:dyDescent="0.2">
      <c r="P48927" s="75"/>
      <c r="Q48927" s="75"/>
      <c r="W48927" s="75"/>
      <c r="AD48927" s="77"/>
    </row>
    <row r="48928" spans="16:30" ht="4.5" customHeight="1" x14ac:dyDescent="0.2">
      <c r="P48928" s="75"/>
      <c r="Q48928" s="75"/>
      <c r="W48928" s="75"/>
      <c r="AD48928" s="77"/>
    </row>
    <row r="48929" spans="16:30" ht="4.5" customHeight="1" x14ac:dyDescent="0.2">
      <c r="P48929" s="75"/>
      <c r="Q48929" s="75"/>
      <c r="W48929" s="75"/>
      <c r="AD48929" s="77"/>
    </row>
    <row r="48930" spans="16:30" ht="4.5" customHeight="1" x14ac:dyDescent="0.2">
      <c r="P48930" s="75"/>
      <c r="Q48930" s="75"/>
      <c r="W48930" s="75"/>
      <c r="AD48930" s="77"/>
    </row>
    <row r="48931" spans="16:30" ht="4.5" customHeight="1" x14ac:dyDescent="0.2">
      <c r="P48931" s="75"/>
      <c r="Q48931" s="75"/>
      <c r="W48931" s="75"/>
      <c r="AD48931" s="77"/>
    </row>
    <row r="48932" spans="16:30" ht="4.5" customHeight="1" x14ac:dyDescent="0.2">
      <c r="P48932" s="75"/>
      <c r="Q48932" s="75"/>
      <c r="W48932" s="75"/>
      <c r="AD48932" s="77"/>
    </row>
    <row r="48933" spans="16:30" ht="4.5" customHeight="1" x14ac:dyDescent="0.2">
      <c r="P48933" s="75"/>
      <c r="Q48933" s="75"/>
      <c r="W48933" s="75"/>
      <c r="AD48933" s="77"/>
    </row>
    <row r="48934" spans="16:30" ht="4.5" customHeight="1" x14ac:dyDescent="0.2">
      <c r="P48934" s="75"/>
      <c r="Q48934" s="75"/>
      <c r="W48934" s="75"/>
      <c r="AD48934" s="77"/>
    </row>
    <row r="48935" spans="16:30" ht="4.5" customHeight="1" x14ac:dyDescent="0.2">
      <c r="P48935" s="75"/>
      <c r="Q48935" s="75"/>
      <c r="W48935" s="75"/>
      <c r="AD48935" s="77"/>
    </row>
    <row r="48936" spans="16:30" ht="4.5" customHeight="1" x14ac:dyDescent="0.2">
      <c r="P48936" s="75"/>
      <c r="Q48936" s="75"/>
      <c r="W48936" s="75"/>
      <c r="AD48936" s="77"/>
    </row>
    <row r="48937" spans="16:30" ht="4.5" customHeight="1" x14ac:dyDescent="0.2">
      <c r="P48937" s="75"/>
      <c r="Q48937" s="75"/>
      <c r="W48937" s="75"/>
      <c r="AD48937" s="77"/>
    </row>
    <row r="48938" spans="16:30" ht="4.5" customHeight="1" x14ac:dyDescent="0.2">
      <c r="P48938" s="75"/>
      <c r="Q48938" s="75"/>
      <c r="W48938" s="75"/>
      <c r="AD48938" s="77"/>
    </row>
    <row r="48939" spans="16:30" ht="4.5" customHeight="1" x14ac:dyDescent="0.2">
      <c r="P48939" s="75"/>
      <c r="Q48939" s="75"/>
      <c r="W48939" s="75"/>
      <c r="AD48939" s="77"/>
    </row>
    <row r="48940" spans="16:30" ht="4.5" customHeight="1" x14ac:dyDescent="0.2">
      <c r="P48940" s="75"/>
      <c r="Q48940" s="75"/>
      <c r="W48940" s="75"/>
      <c r="AD48940" s="77"/>
    </row>
    <row r="48941" spans="16:30" ht="4.5" customHeight="1" x14ac:dyDescent="0.2">
      <c r="P48941" s="75"/>
      <c r="Q48941" s="75"/>
      <c r="W48941" s="75"/>
      <c r="AD48941" s="77"/>
    </row>
    <row r="48942" spans="16:30" ht="4.5" customHeight="1" x14ac:dyDescent="0.2">
      <c r="P48942" s="75"/>
      <c r="Q48942" s="75"/>
      <c r="W48942" s="75"/>
      <c r="AD48942" s="77"/>
    </row>
    <row r="48943" spans="16:30" ht="4.5" customHeight="1" x14ac:dyDescent="0.2">
      <c r="P48943" s="75"/>
      <c r="Q48943" s="75"/>
      <c r="W48943" s="75"/>
      <c r="AD48943" s="77"/>
    </row>
    <row r="48944" spans="16:30" ht="4.5" customHeight="1" x14ac:dyDescent="0.2">
      <c r="P48944" s="75"/>
      <c r="Q48944" s="75"/>
      <c r="W48944" s="75"/>
      <c r="AD48944" s="77"/>
    </row>
    <row r="48945" spans="16:30" ht="4.5" customHeight="1" x14ac:dyDescent="0.2">
      <c r="P48945" s="75"/>
      <c r="Q48945" s="75"/>
      <c r="W48945" s="75"/>
      <c r="AD48945" s="77"/>
    </row>
    <row r="48946" spans="16:30" ht="4.5" customHeight="1" x14ac:dyDescent="0.2">
      <c r="P48946" s="75"/>
      <c r="Q48946" s="75"/>
      <c r="W48946" s="75"/>
      <c r="AD48946" s="77"/>
    </row>
    <row r="48947" spans="16:30" ht="4.5" customHeight="1" x14ac:dyDescent="0.2">
      <c r="P48947" s="75"/>
      <c r="Q48947" s="75"/>
      <c r="W48947" s="75"/>
      <c r="AD48947" s="77"/>
    </row>
    <row r="48948" spans="16:30" ht="4.5" customHeight="1" x14ac:dyDescent="0.2">
      <c r="P48948" s="75"/>
      <c r="Q48948" s="75"/>
      <c r="W48948" s="75"/>
      <c r="AD48948" s="77"/>
    </row>
    <row r="48949" spans="16:30" ht="4.5" customHeight="1" x14ac:dyDescent="0.2">
      <c r="P48949" s="75"/>
      <c r="Q48949" s="75"/>
      <c r="W48949" s="75"/>
      <c r="AD48949" s="77"/>
    </row>
    <row r="48950" spans="16:30" ht="4.5" customHeight="1" x14ac:dyDescent="0.2">
      <c r="P48950" s="75"/>
      <c r="Q48950" s="75"/>
      <c r="W48950" s="75"/>
      <c r="AD48950" s="77"/>
    </row>
    <row r="48951" spans="16:30" ht="4.5" customHeight="1" x14ac:dyDescent="0.2">
      <c r="P48951" s="75"/>
      <c r="Q48951" s="75"/>
      <c r="W48951" s="75"/>
      <c r="AD48951" s="77"/>
    </row>
    <row r="48952" spans="16:30" ht="4.5" customHeight="1" x14ac:dyDescent="0.2">
      <c r="P48952" s="75"/>
      <c r="Q48952" s="75"/>
      <c r="W48952" s="75"/>
      <c r="AD48952" s="77"/>
    </row>
    <row r="48953" spans="16:30" ht="4.5" customHeight="1" x14ac:dyDescent="0.2">
      <c r="P48953" s="75"/>
      <c r="Q48953" s="75"/>
      <c r="W48953" s="75"/>
      <c r="AD48953" s="77"/>
    </row>
    <row r="48954" spans="16:30" ht="4.5" customHeight="1" x14ac:dyDescent="0.2">
      <c r="P48954" s="75"/>
      <c r="Q48954" s="75"/>
      <c r="W48954" s="75"/>
      <c r="AD48954" s="77"/>
    </row>
    <row r="48955" spans="16:30" ht="4.5" customHeight="1" x14ac:dyDescent="0.2">
      <c r="P48955" s="75"/>
      <c r="Q48955" s="75"/>
      <c r="W48955" s="75"/>
      <c r="AD48955" s="77"/>
    </row>
    <row r="48956" spans="16:30" ht="4.5" customHeight="1" x14ac:dyDescent="0.2">
      <c r="P48956" s="75"/>
      <c r="Q48956" s="75"/>
      <c r="W48956" s="75"/>
      <c r="AD48956" s="77"/>
    </row>
    <row r="48957" spans="16:30" ht="4.5" customHeight="1" x14ac:dyDescent="0.2">
      <c r="P48957" s="75"/>
      <c r="Q48957" s="75"/>
      <c r="W48957" s="75"/>
      <c r="AD48957" s="77"/>
    </row>
    <row r="48958" spans="16:30" ht="4.5" customHeight="1" x14ac:dyDescent="0.2">
      <c r="P48958" s="75"/>
      <c r="Q48958" s="75"/>
      <c r="W48958" s="75"/>
      <c r="AD48958" s="77"/>
    </row>
    <row r="48959" spans="16:30" ht="4.5" customHeight="1" x14ac:dyDescent="0.2">
      <c r="P48959" s="75"/>
      <c r="Q48959" s="75"/>
      <c r="W48959" s="75"/>
      <c r="AD48959" s="77"/>
    </row>
    <row r="48960" spans="16:30" ht="4.5" customHeight="1" x14ac:dyDescent="0.2">
      <c r="P48960" s="75"/>
      <c r="Q48960" s="75"/>
      <c r="W48960" s="75"/>
      <c r="AD48960" s="77"/>
    </row>
    <row r="48961" spans="16:30" ht="4.5" customHeight="1" x14ac:dyDescent="0.2">
      <c r="P48961" s="75"/>
      <c r="Q48961" s="75"/>
      <c r="W48961" s="75"/>
      <c r="AD48961" s="77"/>
    </row>
    <row r="48962" spans="16:30" ht="4.5" customHeight="1" x14ac:dyDescent="0.2">
      <c r="P48962" s="75"/>
      <c r="Q48962" s="75"/>
      <c r="W48962" s="75"/>
      <c r="AD48962" s="77"/>
    </row>
    <row r="48963" spans="16:30" ht="4.5" customHeight="1" x14ac:dyDescent="0.2">
      <c r="P48963" s="75"/>
      <c r="Q48963" s="75"/>
      <c r="W48963" s="75"/>
      <c r="AD48963" s="77"/>
    </row>
    <row r="48964" spans="16:30" ht="4.5" customHeight="1" x14ac:dyDescent="0.2">
      <c r="P48964" s="75"/>
      <c r="Q48964" s="75"/>
      <c r="W48964" s="75"/>
      <c r="AD48964" s="77"/>
    </row>
    <row r="48965" spans="16:30" ht="4.5" customHeight="1" x14ac:dyDescent="0.2">
      <c r="P48965" s="75"/>
      <c r="Q48965" s="75"/>
      <c r="W48965" s="75"/>
      <c r="AD48965" s="77"/>
    </row>
    <row r="48966" spans="16:30" ht="4.5" customHeight="1" x14ac:dyDescent="0.2">
      <c r="P48966" s="75"/>
      <c r="Q48966" s="75"/>
      <c r="W48966" s="75"/>
      <c r="AD48966" s="77"/>
    </row>
    <row r="48967" spans="16:30" ht="4.5" customHeight="1" x14ac:dyDescent="0.2">
      <c r="P48967" s="75"/>
      <c r="Q48967" s="75"/>
      <c r="W48967" s="75"/>
      <c r="AD48967" s="77"/>
    </row>
    <row r="48968" spans="16:30" ht="4.5" customHeight="1" x14ac:dyDescent="0.2">
      <c r="P48968" s="75"/>
      <c r="Q48968" s="75"/>
      <c r="W48968" s="75"/>
      <c r="AD48968" s="77"/>
    </row>
    <row r="48969" spans="16:30" ht="4.5" customHeight="1" x14ac:dyDescent="0.2">
      <c r="P48969" s="75"/>
      <c r="Q48969" s="75"/>
      <c r="W48969" s="75"/>
      <c r="AD48969" s="77"/>
    </row>
    <row r="48970" spans="16:30" ht="4.5" customHeight="1" x14ac:dyDescent="0.2">
      <c r="P48970" s="75"/>
      <c r="Q48970" s="75"/>
      <c r="W48970" s="75"/>
      <c r="AD48970" s="77"/>
    </row>
    <row r="48971" spans="16:30" ht="4.5" customHeight="1" x14ac:dyDescent="0.2">
      <c r="P48971" s="75"/>
      <c r="Q48971" s="75"/>
      <c r="W48971" s="75"/>
      <c r="AD48971" s="77"/>
    </row>
    <row r="48972" spans="16:30" ht="4.5" customHeight="1" x14ac:dyDescent="0.2">
      <c r="P48972" s="75"/>
      <c r="Q48972" s="75"/>
      <c r="W48972" s="75"/>
      <c r="AD48972" s="77"/>
    </row>
    <row r="48973" spans="16:30" ht="4.5" customHeight="1" x14ac:dyDescent="0.2">
      <c r="P48973" s="75"/>
      <c r="Q48973" s="75"/>
      <c r="W48973" s="75"/>
      <c r="AD48973" s="77"/>
    </row>
    <row r="48974" spans="16:30" ht="4.5" customHeight="1" x14ac:dyDescent="0.2">
      <c r="P48974" s="75"/>
      <c r="Q48974" s="75"/>
      <c r="W48974" s="75"/>
      <c r="AD48974" s="77"/>
    </row>
    <row r="48975" spans="16:30" ht="4.5" customHeight="1" x14ac:dyDescent="0.2">
      <c r="P48975" s="75"/>
      <c r="Q48975" s="75"/>
      <c r="W48975" s="75"/>
      <c r="AD48975" s="77"/>
    </row>
    <row r="48976" spans="16:30" ht="4.5" customHeight="1" x14ac:dyDescent="0.2">
      <c r="P48976" s="75"/>
      <c r="Q48976" s="75"/>
      <c r="W48976" s="75"/>
      <c r="AD48976" s="77"/>
    </row>
    <row r="48977" spans="16:30" ht="4.5" customHeight="1" x14ac:dyDescent="0.2">
      <c r="P48977" s="75"/>
      <c r="Q48977" s="75"/>
      <c r="W48977" s="75"/>
      <c r="AD48977" s="77"/>
    </row>
    <row r="48978" spans="16:30" ht="4.5" customHeight="1" x14ac:dyDescent="0.2">
      <c r="P48978" s="75"/>
      <c r="Q48978" s="75"/>
      <c r="W48978" s="75"/>
      <c r="AD48978" s="77"/>
    </row>
    <row r="48979" spans="16:30" ht="4.5" customHeight="1" x14ac:dyDescent="0.2">
      <c r="P48979" s="75"/>
      <c r="Q48979" s="75"/>
      <c r="W48979" s="75"/>
      <c r="AD48979" s="77"/>
    </row>
    <row r="48980" spans="16:30" ht="4.5" customHeight="1" x14ac:dyDescent="0.2">
      <c r="P48980" s="75"/>
      <c r="Q48980" s="75"/>
      <c r="W48980" s="75"/>
      <c r="AD48980" s="77"/>
    </row>
    <row r="48981" spans="16:30" ht="4.5" customHeight="1" x14ac:dyDescent="0.2">
      <c r="P48981" s="75"/>
      <c r="Q48981" s="75"/>
      <c r="W48981" s="75"/>
      <c r="AD48981" s="77"/>
    </row>
    <row r="48982" spans="16:30" ht="4.5" customHeight="1" x14ac:dyDescent="0.2">
      <c r="P48982" s="75"/>
      <c r="Q48982" s="75"/>
      <c r="W48982" s="75"/>
      <c r="AD48982" s="77"/>
    </row>
    <row r="48983" spans="16:30" ht="4.5" customHeight="1" x14ac:dyDescent="0.2">
      <c r="P48983" s="75"/>
      <c r="Q48983" s="75"/>
      <c r="W48983" s="75"/>
      <c r="AD48983" s="77"/>
    </row>
    <row r="48984" spans="16:30" ht="4.5" customHeight="1" x14ac:dyDescent="0.2">
      <c r="P48984" s="75"/>
      <c r="Q48984" s="75"/>
      <c r="W48984" s="75"/>
      <c r="AD48984" s="77"/>
    </row>
    <row r="48985" spans="16:30" ht="4.5" customHeight="1" x14ac:dyDescent="0.2">
      <c r="P48985" s="75"/>
      <c r="Q48985" s="75"/>
      <c r="W48985" s="75"/>
      <c r="AD48985" s="77"/>
    </row>
    <row r="48986" spans="16:30" ht="4.5" customHeight="1" x14ac:dyDescent="0.2">
      <c r="P48986" s="75"/>
      <c r="Q48986" s="75"/>
      <c r="W48986" s="75"/>
      <c r="AD48986" s="77"/>
    </row>
    <row r="48987" spans="16:30" ht="4.5" customHeight="1" x14ac:dyDescent="0.2">
      <c r="P48987" s="75"/>
      <c r="Q48987" s="75"/>
      <c r="W48987" s="75"/>
      <c r="AD48987" s="77"/>
    </row>
    <row r="48988" spans="16:30" ht="4.5" customHeight="1" x14ac:dyDescent="0.2">
      <c r="P48988" s="75"/>
      <c r="Q48988" s="75"/>
      <c r="W48988" s="75"/>
      <c r="AD48988" s="77"/>
    </row>
    <row r="48989" spans="16:30" ht="4.5" customHeight="1" x14ac:dyDescent="0.2">
      <c r="P48989" s="75"/>
      <c r="Q48989" s="75"/>
      <c r="W48989" s="75"/>
      <c r="AD48989" s="77"/>
    </row>
    <row r="48990" spans="16:30" ht="4.5" customHeight="1" x14ac:dyDescent="0.2">
      <c r="P48990" s="75"/>
      <c r="Q48990" s="75"/>
      <c r="W48990" s="75"/>
      <c r="AD48990" s="77"/>
    </row>
    <row r="48991" spans="16:30" ht="4.5" customHeight="1" x14ac:dyDescent="0.2">
      <c r="P48991" s="75"/>
      <c r="Q48991" s="75"/>
      <c r="W48991" s="75"/>
      <c r="AD48991" s="77"/>
    </row>
    <row r="48992" spans="16:30" ht="4.5" customHeight="1" x14ac:dyDescent="0.2">
      <c r="P48992" s="75"/>
      <c r="Q48992" s="75"/>
      <c r="W48992" s="75"/>
      <c r="AD48992" s="77"/>
    </row>
    <row r="48993" spans="16:30" ht="4.5" customHeight="1" x14ac:dyDescent="0.2">
      <c r="P48993" s="75"/>
      <c r="Q48993" s="75"/>
      <c r="W48993" s="75"/>
      <c r="AD48993" s="77"/>
    </row>
    <row r="48994" spans="16:30" ht="4.5" customHeight="1" x14ac:dyDescent="0.2">
      <c r="P48994" s="75"/>
      <c r="Q48994" s="75"/>
      <c r="W48994" s="75"/>
      <c r="AD48994" s="77"/>
    </row>
    <row r="48995" spans="16:30" ht="4.5" customHeight="1" x14ac:dyDescent="0.2">
      <c r="P48995" s="75"/>
      <c r="Q48995" s="75"/>
      <c r="W48995" s="75"/>
      <c r="AD48995" s="77"/>
    </row>
    <row r="48996" spans="16:30" ht="4.5" customHeight="1" x14ac:dyDescent="0.2">
      <c r="P48996" s="75"/>
      <c r="Q48996" s="75"/>
      <c r="W48996" s="75"/>
      <c r="AD48996" s="77"/>
    </row>
    <row r="48997" spans="16:30" ht="4.5" customHeight="1" x14ac:dyDescent="0.2">
      <c r="P48997" s="75"/>
      <c r="Q48997" s="75"/>
      <c r="W48997" s="75"/>
      <c r="AD48997" s="77"/>
    </row>
    <row r="48998" spans="16:30" ht="4.5" customHeight="1" x14ac:dyDescent="0.2">
      <c r="P48998" s="75"/>
      <c r="Q48998" s="75"/>
      <c r="W48998" s="75"/>
      <c r="AD48998" s="77"/>
    </row>
    <row r="48999" spans="16:30" ht="4.5" customHeight="1" x14ac:dyDescent="0.2">
      <c r="P48999" s="75"/>
      <c r="Q48999" s="75"/>
      <c r="W48999" s="75"/>
      <c r="AD48999" s="77"/>
    </row>
    <row r="49000" spans="16:30" ht="4.5" customHeight="1" x14ac:dyDescent="0.2">
      <c r="P49000" s="75"/>
      <c r="Q49000" s="75"/>
      <c r="W49000" s="75"/>
      <c r="AD49000" s="77"/>
    </row>
    <row r="49001" spans="16:30" ht="4.5" customHeight="1" x14ac:dyDescent="0.2">
      <c r="P49001" s="75"/>
      <c r="Q49001" s="75"/>
      <c r="W49001" s="75"/>
      <c r="AD49001" s="77"/>
    </row>
    <row r="49002" spans="16:30" ht="4.5" customHeight="1" x14ac:dyDescent="0.2">
      <c r="P49002" s="75"/>
      <c r="Q49002" s="75"/>
      <c r="W49002" s="75"/>
      <c r="AD49002" s="77"/>
    </row>
    <row r="49003" spans="16:30" ht="4.5" customHeight="1" x14ac:dyDescent="0.2">
      <c r="P49003" s="75"/>
      <c r="Q49003" s="75"/>
      <c r="W49003" s="75"/>
      <c r="AD49003" s="77"/>
    </row>
    <row r="49004" spans="16:30" ht="4.5" customHeight="1" x14ac:dyDescent="0.2">
      <c r="P49004" s="75"/>
      <c r="Q49004" s="75"/>
      <c r="W49004" s="75"/>
      <c r="AD49004" s="77"/>
    </row>
    <row r="49005" spans="16:30" ht="4.5" customHeight="1" x14ac:dyDescent="0.2">
      <c r="P49005" s="75"/>
      <c r="Q49005" s="75"/>
      <c r="W49005" s="75"/>
      <c r="AD49005" s="77"/>
    </row>
    <row r="49006" spans="16:30" ht="4.5" customHeight="1" x14ac:dyDescent="0.2">
      <c r="P49006" s="75"/>
      <c r="Q49006" s="75"/>
      <c r="W49006" s="75"/>
      <c r="AD49006" s="77"/>
    </row>
    <row r="49007" spans="16:30" ht="4.5" customHeight="1" x14ac:dyDescent="0.2">
      <c r="P49007" s="75"/>
      <c r="Q49007" s="75"/>
      <c r="W49007" s="75"/>
      <c r="AD49007" s="77"/>
    </row>
    <row r="49008" spans="16:30" ht="4.5" customHeight="1" x14ac:dyDescent="0.2">
      <c r="P49008" s="75"/>
      <c r="Q49008" s="75"/>
      <c r="W49008" s="75"/>
      <c r="AD49008" s="77"/>
    </row>
    <row r="49009" spans="16:30" ht="4.5" customHeight="1" x14ac:dyDescent="0.2">
      <c r="P49009" s="75"/>
      <c r="Q49009" s="75"/>
      <c r="W49009" s="75"/>
      <c r="AD49009" s="77"/>
    </row>
    <row r="49010" spans="16:30" ht="4.5" customHeight="1" x14ac:dyDescent="0.2">
      <c r="P49010" s="75"/>
      <c r="Q49010" s="75"/>
      <c r="W49010" s="75"/>
      <c r="AD49010" s="77"/>
    </row>
    <row r="49011" spans="16:30" ht="4.5" customHeight="1" x14ac:dyDescent="0.2">
      <c r="P49011" s="75"/>
      <c r="Q49011" s="75"/>
      <c r="W49011" s="75"/>
      <c r="AD49011" s="77"/>
    </row>
    <row r="49012" spans="16:30" ht="4.5" customHeight="1" x14ac:dyDescent="0.2">
      <c r="P49012" s="75"/>
      <c r="Q49012" s="75"/>
      <c r="W49012" s="75"/>
      <c r="AD49012" s="77"/>
    </row>
    <row r="49013" spans="16:30" ht="4.5" customHeight="1" x14ac:dyDescent="0.2">
      <c r="P49013" s="75"/>
      <c r="Q49013" s="75"/>
      <c r="W49013" s="75"/>
      <c r="AD49013" s="77"/>
    </row>
    <row r="49014" spans="16:30" ht="4.5" customHeight="1" x14ac:dyDescent="0.2">
      <c r="P49014" s="75"/>
      <c r="Q49014" s="75"/>
      <c r="W49014" s="75"/>
      <c r="AD49014" s="77"/>
    </row>
    <row r="49015" spans="16:30" ht="4.5" customHeight="1" x14ac:dyDescent="0.2">
      <c r="P49015" s="75"/>
      <c r="Q49015" s="75"/>
      <c r="W49015" s="75"/>
      <c r="AD49015" s="77"/>
    </row>
    <row r="49016" spans="16:30" ht="4.5" customHeight="1" x14ac:dyDescent="0.2">
      <c r="P49016" s="75"/>
      <c r="Q49016" s="75"/>
      <c r="W49016" s="75"/>
      <c r="AD49016" s="77"/>
    </row>
    <row r="49017" spans="16:30" ht="4.5" customHeight="1" x14ac:dyDescent="0.2">
      <c r="P49017" s="75"/>
      <c r="Q49017" s="75"/>
      <c r="W49017" s="75"/>
      <c r="AD49017" s="77"/>
    </row>
    <row r="49018" spans="16:30" ht="4.5" customHeight="1" x14ac:dyDescent="0.2">
      <c r="P49018" s="75"/>
      <c r="Q49018" s="75"/>
      <c r="W49018" s="75"/>
      <c r="AD49018" s="77"/>
    </row>
    <row r="49019" spans="16:30" ht="4.5" customHeight="1" x14ac:dyDescent="0.2">
      <c r="P49019" s="75"/>
      <c r="Q49019" s="75"/>
      <c r="W49019" s="75"/>
      <c r="AD49019" s="77"/>
    </row>
    <row r="49020" spans="16:30" ht="4.5" customHeight="1" x14ac:dyDescent="0.2">
      <c r="P49020" s="75"/>
      <c r="Q49020" s="75"/>
      <c r="W49020" s="75"/>
      <c r="AD49020" s="77"/>
    </row>
    <row r="49021" spans="16:30" ht="4.5" customHeight="1" x14ac:dyDescent="0.2">
      <c r="P49021" s="75"/>
      <c r="Q49021" s="75"/>
      <c r="W49021" s="75"/>
      <c r="AD49021" s="77"/>
    </row>
    <row r="49022" spans="16:30" ht="4.5" customHeight="1" x14ac:dyDescent="0.2">
      <c r="P49022" s="75"/>
      <c r="Q49022" s="75"/>
      <c r="W49022" s="75"/>
      <c r="AD49022" s="77"/>
    </row>
    <row r="49023" spans="16:30" ht="4.5" customHeight="1" x14ac:dyDescent="0.2">
      <c r="P49023" s="75"/>
      <c r="Q49023" s="75"/>
      <c r="W49023" s="75"/>
      <c r="AD49023" s="77"/>
    </row>
    <row r="49024" spans="16:30" ht="4.5" customHeight="1" x14ac:dyDescent="0.2">
      <c r="P49024" s="75"/>
      <c r="Q49024" s="75"/>
      <c r="W49024" s="75"/>
      <c r="AD49024" s="77"/>
    </row>
    <row r="49025" spans="16:30" ht="4.5" customHeight="1" x14ac:dyDescent="0.2">
      <c r="P49025" s="75"/>
      <c r="Q49025" s="75"/>
      <c r="W49025" s="75"/>
      <c r="AD49025" s="77"/>
    </row>
    <row r="49026" spans="16:30" ht="4.5" customHeight="1" x14ac:dyDescent="0.2">
      <c r="P49026" s="75"/>
      <c r="Q49026" s="75"/>
      <c r="W49026" s="75"/>
      <c r="AD49026" s="77"/>
    </row>
    <row r="49027" spans="16:30" ht="4.5" customHeight="1" x14ac:dyDescent="0.2">
      <c r="P49027" s="75"/>
      <c r="Q49027" s="75"/>
      <c r="W49027" s="75"/>
      <c r="AD49027" s="77"/>
    </row>
    <row r="49028" spans="16:30" ht="4.5" customHeight="1" x14ac:dyDescent="0.2">
      <c r="P49028" s="75"/>
      <c r="Q49028" s="75"/>
      <c r="W49028" s="75"/>
      <c r="AD49028" s="77"/>
    </row>
    <row r="49029" spans="16:30" ht="4.5" customHeight="1" x14ac:dyDescent="0.2">
      <c r="P49029" s="75"/>
      <c r="Q49029" s="75"/>
      <c r="W49029" s="75"/>
      <c r="AD49029" s="77"/>
    </row>
    <row r="49030" spans="16:30" ht="4.5" customHeight="1" x14ac:dyDescent="0.2">
      <c r="P49030" s="75"/>
      <c r="Q49030" s="75"/>
      <c r="W49030" s="75"/>
      <c r="AD49030" s="77"/>
    </row>
    <row r="49031" spans="16:30" ht="4.5" customHeight="1" x14ac:dyDescent="0.2">
      <c r="P49031" s="75"/>
      <c r="Q49031" s="75"/>
      <c r="W49031" s="75"/>
      <c r="AD49031" s="77"/>
    </row>
    <row r="49032" spans="16:30" ht="4.5" customHeight="1" x14ac:dyDescent="0.2">
      <c r="P49032" s="75"/>
      <c r="Q49032" s="75"/>
      <c r="W49032" s="75"/>
      <c r="AD49032" s="77"/>
    </row>
    <row r="49033" spans="16:30" ht="4.5" customHeight="1" x14ac:dyDescent="0.2">
      <c r="P49033" s="75"/>
      <c r="Q49033" s="75"/>
      <c r="W49033" s="75"/>
      <c r="AD49033" s="77"/>
    </row>
    <row r="49034" spans="16:30" ht="4.5" customHeight="1" x14ac:dyDescent="0.2">
      <c r="P49034" s="75"/>
      <c r="Q49034" s="75"/>
      <c r="W49034" s="75"/>
      <c r="AD49034" s="77"/>
    </row>
    <row r="49035" spans="16:30" ht="4.5" customHeight="1" x14ac:dyDescent="0.2">
      <c r="P49035" s="75"/>
      <c r="Q49035" s="75"/>
      <c r="W49035" s="75"/>
      <c r="AD49035" s="77"/>
    </row>
    <row r="49036" spans="16:30" ht="4.5" customHeight="1" x14ac:dyDescent="0.2">
      <c r="P49036" s="75"/>
      <c r="Q49036" s="75"/>
      <c r="W49036" s="75"/>
      <c r="AD49036" s="77"/>
    </row>
    <row r="49037" spans="16:30" ht="4.5" customHeight="1" x14ac:dyDescent="0.2">
      <c r="P49037" s="75"/>
      <c r="Q49037" s="75"/>
      <c r="W49037" s="75"/>
      <c r="AD49037" s="77"/>
    </row>
    <row r="49038" spans="16:30" ht="4.5" customHeight="1" x14ac:dyDescent="0.2">
      <c r="P49038" s="75"/>
      <c r="Q49038" s="75"/>
      <c r="W49038" s="75"/>
      <c r="AD49038" s="77"/>
    </row>
    <row r="49039" spans="16:30" ht="4.5" customHeight="1" x14ac:dyDescent="0.2">
      <c r="P49039" s="75"/>
      <c r="Q49039" s="75"/>
      <c r="W49039" s="75"/>
      <c r="AD49039" s="77"/>
    </row>
    <row r="49040" spans="16:30" ht="4.5" customHeight="1" x14ac:dyDescent="0.2">
      <c r="P49040" s="75"/>
      <c r="Q49040" s="75"/>
      <c r="W49040" s="75"/>
      <c r="AD49040" s="77"/>
    </row>
    <row r="49041" spans="16:30" ht="4.5" customHeight="1" x14ac:dyDescent="0.2">
      <c r="P49041" s="75"/>
      <c r="Q49041" s="75"/>
      <c r="W49041" s="75"/>
      <c r="AD49041" s="77"/>
    </row>
    <row r="49042" spans="16:30" ht="4.5" customHeight="1" x14ac:dyDescent="0.2">
      <c r="P49042" s="75"/>
      <c r="Q49042" s="75"/>
      <c r="W49042" s="75"/>
      <c r="AD49042" s="77"/>
    </row>
    <row r="49043" spans="16:30" ht="4.5" customHeight="1" x14ac:dyDescent="0.2">
      <c r="P49043" s="75"/>
      <c r="Q49043" s="75"/>
      <c r="W49043" s="75"/>
      <c r="AD49043" s="77"/>
    </row>
    <row r="49044" spans="16:30" ht="4.5" customHeight="1" x14ac:dyDescent="0.2">
      <c r="P49044" s="75"/>
      <c r="Q49044" s="75"/>
      <c r="W49044" s="75"/>
      <c r="AD49044" s="77"/>
    </row>
    <row r="49045" spans="16:30" ht="4.5" customHeight="1" x14ac:dyDescent="0.2">
      <c r="P49045" s="75"/>
      <c r="Q49045" s="75"/>
      <c r="W49045" s="75"/>
      <c r="AD49045" s="77"/>
    </row>
    <row r="49046" spans="16:30" ht="4.5" customHeight="1" x14ac:dyDescent="0.2">
      <c r="P49046" s="75"/>
      <c r="Q49046" s="75"/>
      <c r="W49046" s="75"/>
      <c r="AD49046" s="77"/>
    </row>
    <row r="49047" spans="16:30" ht="4.5" customHeight="1" x14ac:dyDescent="0.2">
      <c r="P49047" s="75"/>
      <c r="Q49047" s="75"/>
      <c r="W49047" s="75"/>
      <c r="AD49047" s="77"/>
    </row>
    <row r="49048" spans="16:30" ht="4.5" customHeight="1" x14ac:dyDescent="0.2">
      <c r="P49048" s="75"/>
      <c r="Q49048" s="75"/>
      <c r="W49048" s="75"/>
      <c r="AD49048" s="77"/>
    </row>
    <row r="49049" spans="16:30" ht="4.5" customHeight="1" x14ac:dyDescent="0.2">
      <c r="P49049" s="75"/>
      <c r="Q49049" s="75"/>
      <c r="W49049" s="75"/>
      <c r="AD49049" s="77"/>
    </row>
    <row r="49050" spans="16:30" ht="4.5" customHeight="1" x14ac:dyDescent="0.2">
      <c r="P49050" s="75"/>
      <c r="Q49050" s="75"/>
      <c r="W49050" s="75"/>
      <c r="AD49050" s="77"/>
    </row>
    <row r="49051" spans="16:30" ht="4.5" customHeight="1" x14ac:dyDescent="0.2">
      <c r="P49051" s="75"/>
      <c r="Q49051" s="75"/>
      <c r="W49051" s="75"/>
      <c r="AD49051" s="77"/>
    </row>
    <row r="49052" spans="16:30" ht="4.5" customHeight="1" x14ac:dyDescent="0.2">
      <c r="P49052" s="75"/>
      <c r="Q49052" s="75"/>
      <c r="W49052" s="75"/>
      <c r="AD49052" s="77"/>
    </row>
    <row r="49053" spans="16:30" ht="4.5" customHeight="1" x14ac:dyDescent="0.2">
      <c r="P49053" s="75"/>
      <c r="Q49053" s="75"/>
      <c r="W49053" s="75"/>
      <c r="AD49053" s="77"/>
    </row>
    <row r="49054" spans="16:30" ht="4.5" customHeight="1" x14ac:dyDescent="0.2">
      <c r="P49054" s="75"/>
      <c r="Q49054" s="75"/>
      <c r="W49054" s="75"/>
      <c r="AD49054" s="77"/>
    </row>
    <row r="49055" spans="16:30" ht="4.5" customHeight="1" x14ac:dyDescent="0.2">
      <c r="P49055" s="75"/>
      <c r="Q49055" s="75"/>
      <c r="W49055" s="75"/>
      <c r="AD49055" s="77"/>
    </row>
    <row r="49056" spans="16:30" ht="4.5" customHeight="1" x14ac:dyDescent="0.2">
      <c r="P49056" s="75"/>
      <c r="Q49056" s="75"/>
      <c r="W49056" s="75"/>
      <c r="AD49056" s="77"/>
    </row>
    <row r="49057" spans="16:30" ht="4.5" customHeight="1" x14ac:dyDescent="0.2">
      <c r="P49057" s="75"/>
      <c r="Q49057" s="75"/>
      <c r="W49057" s="75"/>
      <c r="AD49057" s="77"/>
    </row>
    <row r="49058" spans="16:30" ht="4.5" customHeight="1" x14ac:dyDescent="0.2">
      <c r="P49058" s="75"/>
      <c r="Q49058" s="75"/>
      <c r="W49058" s="75"/>
      <c r="AD49058" s="77"/>
    </row>
    <row r="49059" spans="16:30" ht="4.5" customHeight="1" x14ac:dyDescent="0.2">
      <c r="P49059" s="75"/>
      <c r="Q49059" s="75"/>
      <c r="W49059" s="75"/>
      <c r="AD49059" s="77"/>
    </row>
    <row r="49060" spans="16:30" ht="4.5" customHeight="1" x14ac:dyDescent="0.2">
      <c r="P49060" s="75"/>
      <c r="Q49060" s="75"/>
      <c r="W49060" s="75"/>
      <c r="AD49060" s="77"/>
    </row>
    <row r="49061" spans="16:30" ht="4.5" customHeight="1" x14ac:dyDescent="0.2">
      <c r="P49061" s="75"/>
      <c r="Q49061" s="75"/>
      <c r="W49061" s="75"/>
      <c r="AD49061" s="77"/>
    </row>
    <row r="49062" spans="16:30" ht="4.5" customHeight="1" x14ac:dyDescent="0.2">
      <c r="P49062" s="75"/>
      <c r="Q49062" s="75"/>
      <c r="W49062" s="75"/>
      <c r="AD49062" s="77"/>
    </row>
    <row r="49063" spans="16:30" ht="4.5" customHeight="1" x14ac:dyDescent="0.2">
      <c r="P49063" s="75"/>
      <c r="Q49063" s="75"/>
      <c r="W49063" s="75"/>
      <c r="AD49063" s="77"/>
    </row>
    <row r="49064" spans="16:30" ht="4.5" customHeight="1" x14ac:dyDescent="0.2">
      <c r="P49064" s="75"/>
      <c r="Q49064" s="75"/>
      <c r="W49064" s="75"/>
      <c r="AD49064" s="77"/>
    </row>
    <row r="49065" spans="16:30" ht="4.5" customHeight="1" x14ac:dyDescent="0.2">
      <c r="P49065" s="75"/>
      <c r="Q49065" s="75"/>
      <c r="W49065" s="75"/>
      <c r="AD49065" s="77"/>
    </row>
    <row r="49066" spans="16:30" ht="4.5" customHeight="1" x14ac:dyDescent="0.2">
      <c r="P49066" s="75"/>
      <c r="Q49066" s="75"/>
      <c r="W49066" s="75"/>
      <c r="AD49066" s="77"/>
    </row>
    <row r="49067" spans="16:30" ht="4.5" customHeight="1" x14ac:dyDescent="0.2">
      <c r="P49067" s="75"/>
      <c r="Q49067" s="75"/>
      <c r="W49067" s="75"/>
      <c r="AD49067" s="77"/>
    </row>
    <row r="49068" spans="16:30" ht="4.5" customHeight="1" x14ac:dyDescent="0.2">
      <c r="P49068" s="75"/>
      <c r="Q49068" s="75"/>
      <c r="W49068" s="75"/>
      <c r="AD49068" s="77"/>
    </row>
    <row r="49069" spans="16:30" ht="4.5" customHeight="1" x14ac:dyDescent="0.2">
      <c r="P49069" s="75"/>
      <c r="Q49069" s="75"/>
      <c r="W49069" s="75"/>
      <c r="AD49069" s="77"/>
    </row>
    <row r="49070" spans="16:30" ht="4.5" customHeight="1" x14ac:dyDescent="0.2">
      <c r="P49070" s="75"/>
      <c r="Q49070" s="75"/>
      <c r="W49070" s="75"/>
      <c r="AD49070" s="77"/>
    </row>
    <row r="49071" spans="16:30" ht="4.5" customHeight="1" x14ac:dyDescent="0.2">
      <c r="P49071" s="75"/>
      <c r="Q49071" s="75"/>
      <c r="W49071" s="75"/>
      <c r="AD49071" s="77"/>
    </row>
    <row r="49072" spans="16:30" ht="4.5" customHeight="1" x14ac:dyDescent="0.2">
      <c r="P49072" s="75"/>
      <c r="Q49072" s="75"/>
      <c r="W49072" s="75"/>
      <c r="AD49072" s="77"/>
    </row>
    <row r="49073" spans="16:30" ht="4.5" customHeight="1" x14ac:dyDescent="0.2">
      <c r="P49073" s="75"/>
      <c r="Q49073" s="75"/>
      <c r="W49073" s="75"/>
      <c r="AD49073" s="77"/>
    </row>
    <row r="49074" spans="16:30" ht="4.5" customHeight="1" x14ac:dyDescent="0.2">
      <c r="P49074" s="75"/>
      <c r="Q49074" s="75"/>
      <c r="W49074" s="75"/>
      <c r="AD49074" s="77"/>
    </row>
    <row r="49075" spans="16:30" ht="4.5" customHeight="1" x14ac:dyDescent="0.2">
      <c r="P49075" s="75"/>
      <c r="Q49075" s="75"/>
      <c r="W49075" s="75"/>
      <c r="AD49075" s="77"/>
    </row>
    <row r="49076" spans="16:30" ht="4.5" customHeight="1" x14ac:dyDescent="0.2">
      <c r="P49076" s="75"/>
      <c r="Q49076" s="75"/>
      <c r="W49076" s="75"/>
      <c r="AD49076" s="77"/>
    </row>
    <row r="49077" spans="16:30" ht="4.5" customHeight="1" x14ac:dyDescent="0.2">
      <c r="P49077" s="75"/>
      <c r="Q49077" s="75"/>
      <c r="W49077" s="75"/>
      <c r="AD49077" s="77"/>
    </row>
    <row r="49078" spans="16:30" ht="4.5" customHeight="1" x14ac:dyDescent="0.2">
      <c r="P49078" s="75"/>
      <c r="Q49078" s="75"/>
      <c r="W49078" s="75"/>
      <c r="AD49078" s="77"/>
    </row>
    <row r="49079" spans="16:30" ht="4.5" customHeight="1" x14ac:dyDescent="0.2">
      <c r="P49079" s="75"/>
      <c r="Q49079" s="75"/>
      <c r="W49079" s="75"/>
      <c r="AD49079" s="77"/>
    </row>
    <row r="49080" spans="16:30" ht="4.5" customHeight="1" x14ac:dyDescent="0.2">
      <c r="P49080" s="75"/>
      <c r="Q49080" s="75"/>
      <c r="W49080" s="75"/>
      <c r="AD49080" s="77"/>
    </row>
    <row r="49081" spans="16:30" ht="4.5" customHeight="1" x14ac:dyDescent="0.2">
      <c r="P49081" s="75"/>
      <c r="Q49081" s="75"/>
      <c r="W49081" s="75"/>
      <c r="AD49081" s="77"/>
    </row>
    <row r="49082" spans="16:30" ht="4.5" customHeight="1" x14ac:dyDescent="0.2">
      <c r="P49082" s="75"/>
      <c r="Q49082" s="75"/>
      <c r="W49082" s="75"/>
      <c r="AD49082" s="77"/>
    </row>
    <row r="49083" spans="16:30" ht="4.5" customHeight="1" x14ac:dyDescent="0.2">
      <c r="P49083" s="75"/>
      <c r="Q49083" s="75"/>
      <c r="W49083" s="75"/>
      <c r="AD49083" s="77"/>
    </row>
    <row r="49084" spans="16:30" ht="4.5" customHeight="1" x14ac:dyDescent="0.2">
      <c r="P49084" s="75"/>
      <c r="Q49084" s="75"/>
      <c r="W49084" s="75"/>
      <c r="AD49084" s="77"/>
    </row>
    <row r="49085" spans="16:30" ht="4.5" customHeight="1" x14ac:dyDescent="0.2">
      <c r="P49085" s="75"/>
      <c r="Q49085" s="75"/>
      <c r="W49085" s="75"/>
      <c r="AD49085" s="77"/>
    </row>
    <row r="49086" spans="16:30" ht="4.5" customHeight="1" x14ac:dyDescent="0.2">
      <c r="P49086" s="75"/>
      <c r="Q49086" s="75"/>
      <c r="W49086" s="75"/>
      <c r="AD49086" s="77"/>
    </row>
    <row r="49087" spans="16:30" ht="4.5" customHeight="1" x14ac:dyDescent="0.2">
      <c r="P49087" s="75"/>
      <c r="Q49087" s="75"/>
      <c r="W49087" s="75"/>
      <c r="AD49087" s="77"/>
    </row>
    <row r="49088" spans="16:30" ht="4.5" customHeight="1" x14ac:dyDescent="0.2">
      <c r="P49088" s="75"/>
      <c r="Q49088" s="75"/>
      <c r="W49088" s="75"/>
      <c r="AD49088" s="77"/>
    </row>
    <row r="49089" spans="16:30" ht="4.5" customHeight="1" x14ac:dyDescent="0.2">
      <c r="P49089" s="75"/>
      <c r="Q49089" s="75"/>
      <c r="W49089" s="75"/>
      <c r="AD49089" s="77"/>
    </row>
    <row r="49090" spans="16:30" ht="4.5" customHeight="1" x14ac:dyDescent="0.2">
      <c r="P49090" s="75"/>
      <c r="Q49090" s="75"/>
      <c r="W49090" s="75"/>
      <c r="AD49090" s="77"/>
    </row>
    <row r="49091" spans="16:30" ht="4.5" customHeight="1" x14ac:dyDescent="0.2">
      <c r="P49091" s="75"/>
      <c r="Q49091" s="75"/>
      <c r="W49091" s="75"/>
      <c r="AD49091" s="77"/>
    </row>
    <row r="49092" spans="16:30" ht="4.5" customHeight="1" x14ac:dyDescent="0.2">
      <c r="P49092" s="75"/>
      <c r="Q49092" s="75"/>
      <c r="W49092" s="75"/>
      <c r="AD49092" s="77"/>
    </row>
    <row r="49093" spans="16:30" ht="4.5" customHeight="1" x14ac:dyDescent="0.2">
      <c r="P49093" s="75"/>
      <c r="Q49093" s="75"/>
      <c r="W49093" s="75"/>
      <c r="AD49093" s="77"/>
    </row>
    <row r="49094" spans="16:30" ht="4.5" customHeight="1" x14ac:dyDescent="0.2">
      <c r="P49094" s="75"/>
      <c r="Q49094" s="75"/>
      <c r="W49094" s="75"/>
      <c r="AD49094" s="77"/>
    </row>
    <row r="49095" spans="16:30" ht="4.5" customHeight="1" x14ac:dyDescent="0.2">
      <c r="P49095" s="75"/>
      <c r="Q49095" s="75"/>
      <c r="W49095" s="75"/>
      <c r="AD49095" s="77"/>
    </row>
    <row r="49096" spans="16:30" ht="4.5" customHeight="1" x14ac:dyDescent="0.2">
      <c r="P49096" s="75"/>
      <c r="Q49096" s="75"/>
      <c r="W49096" s="75"/>
      <c r="AD49096" s="77"/>
    </row>
    <row r="49097" spans="16:30" ht="4.5" customHeight="1" x14ac:dyDescent="0.2">
      <c r="P49097" s="75"/>
      <c r="Q49097" s="75"/>
      <c r="W49097" s="75"/>
      <c r="AD49097" s="77"/>
    </row>
    <row r="49098" spans="16:30" ht="4.5" customHeight="1" x14ac:dyDescent="0.2">
      <c r="P49098" s="75"/>
      <c r="Q49098" s="75"/>
      <c r="W49098" s="75"/>
      <c r="AD49098" s="77"/>
    </row>
    <row r="49099" spans="16:30" ht="4.5" customHeight="1" x14ac:dyDescent="0.2">
      <c r="P49099" s="75"/>
      <c r="Q49099" s="75"/>
      <c r="W49099" s="75"/>
      <c r="AD49099" s="77"/>
    </row>
    <row r="49100" spans="16:30" ht="4.5" customHeight="1" x14ac:dyDescent="0.2">
      <c r="P49100" s="75"/>
      <c r="Q49100" s="75"/>
      <c r="W49100" s="75"/>
      <c r="AD49100" s="77"/>
    </row>
    <row r="49101" spans="16:30" ht="4.5" customHeight="1" x14ac:dyDescent="0.2">
      <c r="P49101" s="75"/>
      <c r="Q49101" s="75"/>
      <c r="W49101" s="75"/>
      <c r="AD49101" s="77"/>
    </row>
    <row r="49102" spans="16:30" ht="4.5" customHeight="1" x14ac:dyDescent="0.2">
      <c r="P49102" s="75"/>
      <c r="Q49102" s="75"/>
      <c r="W49102" s="75"/>
      <c r="AD49102" s="77"/>
    </row>
    <row r="49103" spans="16:30" ht="4.5" customHeight="1" x14ac:dyDescent="0.2">
      <c r="P49103" s="75"/>
      <c r="Q49103" s="75"/>
      <c r="W49103" s="75"/>
      <c r="AD49103" s="77"/>
    </row>
    <row r="49104" spans="16:30" ht="4.5" customHeight="1" x14ac:dyDescent="0.2">
      <c r="P49104" s="75"/>
      <c r="Q49104" s="75"/>
      <c r="W49104" s="75"/>
      <c r="AD49104" s="77"/>
    </row>
    <row r="49105" spans="16:30" ht="4.5" customHeight="1" x14ac:dyDescent="0.2">
      <c r="P49105" s="75"/>
      <c r="Q49105" s="75"/>
      <c r="W49105" s="75"/>
      <c r="AD49105" s="77"/>
    </row>
    <row r="49106" spans="16:30" ht="4.5" customHeight="1" x14ac:dyDescent="0.2">
      <c r="P49106" s="75"/>
      <c r="Q49106" s="75"/>
      <c r="W49106" s="75"/>
      <c r="AD49106" s="77"/>
    </row>
    <row r="49107" spans="16:30" ht="4.5" customHeight="1" x14ac:dyDescent="0.2">
      <c r="P49107" s="75"/>
      <c r="Q49107" s="75"/>
      <c r="W49107" s="75"/>
      <c r="AD49107" s="77"/>
    </row>
    <row r="49108" spans="16:30" ht="4.5" customHeight="1" x14ac:dyDescent="0.2">
      <c r="P49108" s="75"/>
      <c r="Q49108" s="75"/>
      <c r="W49108" s="75"/>
      <c r="AD49108" s="77"/>
    </row>
    <row r="49109" spans="16:30" ht="4.5" customHeight="1" x14ac:dyDescent="0.2">
      <c r="P49109" s="75"/>
      <c r="Q49109" s="75"/>
      <c r="W49109" s="75"/>
      <c r="AD49109" s="77"/>
    </row>
    <row r="49110" spans="16:30" ht="4.5" customHeight="1" x14ac:dyDescent="0.2">
      <c r="P49110" s="75"/>
      <c r="Q49110" s="75"/>
      <c r="W49110" s="75"/>
      <c r="AD49110" s="77"/>
    </row>
    <row r="49111" spans="16:30" ht="4.5" customHeight="1" x14ac:dyDescent="0.2">
      <c r="P49111" s="75"/>
      <c r="Q49111" s="75"/>
      <c r="W49111" s="75"/>
      <c r="AD49111" s="77"/>
    </row>
    <row r="49112" spans="16:30" ht="4.5" customHeight="1" x14ac:dyDescent="0.2">
      <c r="P49112" s="75"/>
      <c r="Q49112" s="75"/>
      <c r="W49112" s="75"/>
      <c r="AD49112" s="77"/>
    </row>
    <row r="49113" spans="16:30" ht="4.5" customHeight="1" x14ac:dyDescent="0.2">
      <c r="P49113" s="75"/>
      <c r="Q49113" s="75"/>
      <c r="W49113" s="75"/>
      <c r="AD49113" s="77"/>
    </row>
    <row r="49114" spans="16:30" ht="4.5" customHeight="1" x14ac:dyDescent="0.2">
      <c r="P49114" s="75"/>
      <c r="Q49114" s="75"/>
      <c r="W49114" s="75"/>
      <c r="AD49114" s="77"/>
    </row>
    <row r="49115" spans="16:30" ht="4.5" customHeight="1" x14ac:dyDescent="0.2">
      <c r="P49115" s="75"/>
      <c r="Q49115" s="75"/>
      <c r="W49115" s="75"/>
      <c r="AD49115" s="77"/>
    </row>
    <row r="49116" spans="16:30" ht="4.5" customHeight="1" x14ac:dyDescent="0.2">
      <c r="P49116" s="75"/>
      <c r="Q49116" s="75"/>
      <c r="W49116" s="75"/>
      <c r="AD49116" s="77"/>
    </row>
    <row r="49117" spans="16:30" ht="4.5" customHeight="1" x14ac:dyDescent="0.2">
      <c r="P49117" s="75"/>
      <c r="Q49117" s="75"/>
      <c r="W49117" s="75"/>
      <c r="AD49117" s="77"/>
    </row>
    <row r="49118" spans="16:30" ht="4.5" customHeight="1" x14ac:dyDescent="0.2">
      <c r="P49118" s="75"/>
      <c r="Q49118" s="75"/>
      <c r="W49118" s="75"/>
      <c r="AD49118" s="77"/>
    </row>
    <row r="49119" spans="16:30" ht="4.5" customHeight="1" x14ac:dyDescent="0.2">
      <c r="P49119" s="75"/>
      <c r="Q49119" s="75"/>
      <c r="W49119" s="75"/>
      <c r="AD49119" s="77"/>
    </row>
    <row r="49120" spans="16:30" ht="4.5" customHeight="1" x14ac:dyDescent="0.2">
      <c r="P49120" s="75"/>
      <c r="Q49120" s="75"/>
      <c r="W49120" s="75"/>
      <c r="AD49120" s="77"/>
    </row>
    <row r="49121" spans="16:30" ht="4.5" customHeight="1" x14ac:dyDescent="0.2">
      <c r="P49121" s="75"/>
      <c r="Q49121" s="75"/>
      <c r="W49121" s="75"/>
      <c r="AD49121" s="77"/>
    </row>
    <row r="49122" spans="16:30" ht="4.5" customHeight="1" x14ac:dyDescent="0.2">
      <c r="P49122" s="75"/>
      <c r="Q49122" s="75"/>
      <c r="W49122" s="75"/>
      <c r="AD49122" s="77"/>
    </row>
    <row r="49123" spans="16:30" ht="4.5" customHeight="1" x14ac:dyDescent="0.2">
      <c r="P49123" s="75"/>
      <c r="Q49123" s="75"/>
      <c r="W49123" s="75"/>
      <c r="AD49123" s="77"/>
    </row>
    <row r="49124" spans="16:30" ht="4.5" customHeight="1" x14ac:dyDescent="0.2">
      <c r="P49124" s="75"/>
      <c r="Q49124" s="75"/>
      <c r="W49124" s="75"/>
      <c r="AD49124" s="77"/>
    </row>
    <row r="49125" spans="16:30" ht="4.5" customHeight="1" x14ac:dyDescent="0.2">
      <c r="P49125" s="75"/>
      <c r="Q49125" s="75"/>
      <c r="W49125" s="75"/>
      <c r="AD49125" s="77"/>
    </row>
    <row r="49126" spans="16:30" ht="4.5" customHeight="1" x14ac:dyDescent="0.2">
      <c r="P49126" s="75"/>
      <c r="Q49126" s="75"/>
      <c r="W49126" s="75"/>
      <c r="AD49126" s="77"/>
    </row>
    <row r="49127" spans="16:30" ht="4.5" customHeight="1" x14ac:dyDescent="0.2">
      <c r="P49127" s="75"/>
      <c r="Q49127" s="75"/>
      <c r="W49127" s="75"/>
      <c r="AD49127" s="77"/>
    </row>
    <row r="49128" spans="16:30" ht="4.5" customHeight="1" x14ac:dyDescent="0.2">
      <c r="P49128" s="75"/>
      <c r="Q49128" s="75"/>
      <c r="W49128" s="75"/>
      <c r="AD49128" s="77"/>
    </row>
    <row r="49129" spans="16:30" ht="4.5" customHeight="1" x14ac:dyDescent="0.2">
      <c r="P49129" s="75"/>
      <c r="Q49129" s="75"/>
      <c r="W49129" s="75"/>
      <c r="AD49129" s="77"/>
    </row>
    <row r="49130" spans="16:30" ht="4.5" customHeight="1" x14ac:dyDescent="0.2">
      <c r="P49130" s="75"/>
      <c r="Q49130" s="75"/>
      <c r="W49130" s="75"/>
      <c r="AD49130" s="77"/>
    </row>
    <row r="49131" spans="16:30" ht="4.5" customHeight="1" x14ac:dyDescent="0.2">
      <c r="P49131" s="75"/>
      <c r="Q49131" s="75"/>
      <c r="W49131" s="75"/>
      <c r="AD49131" s="77"/>
    </row>
    <row r="49132" spans="16:30" ht="4.5" customHeight="1" x14ac:dyDescent="0.2">
      <c r="P49132" s="75"/>
      <c r="Q49132" s="75"/>
      <c r="W49132" s="75"/>
      <c r="AD49132" s="77"/>
    </row>
    <row r="49133" spans="16:30" ht="4.5" customHeight="1" x14ac:dyDescent="0.2">
      <c r="P49133" s="75"/>
      <c r="Q49133" s="75"/>
      <c r="W49133" s="75"/>
      <c r="AD49133" s="77"/>
    </row>
    <row r="49134" spans="16:30" ht="4.5" customHeight="1" x14ac:dyDescent="0.2">
      <c r="P49134" s="75"/>
      <c r="Q49134" s="75"/>
      <c r="W49134" s="75"/>
      <c r="AD49134" s="77"/>
    </row>
    <row r="49135" spans="16:30" ht="4.5" customHeight="1" x14ac:dyDescent="0.2">
      <c r="P49135" s="75"/>
      <c r="Q49135" s="75"/>
      <c r="W49135" s="75"/>
      <c r="AD49135" s="77"/>
    </row>
    <row r="49136" spans="16:30" ht="4.5" customHeight="1" x14ac:dyDescent="0.2">
      <c r="P49136" s="75"/>
      <c r="Q49136" s="75"/>
      <c r="W49136" s="75"/>
      <c r="AD49136" s="77"/>
    </row>
    <row r="49137" spans="16:30" ht="4.5" customHeight="1" x14ac:dyDescent="0.2">
      <c r="P49137" s="75"/>
      <c r="Q49137" s="75"/>
      <c r="W49137" s="75"/>
      <c r="AD49137" s="77"/>
    </row>
    <row r="49138" spans="16:30" ht="4.5" customHeight="1" x14ac:dyDescent="0.2">
      <c r="P49138" s="75"/>
      <c r="Q49138" s="75"/>
      <c r="W49138" s="75"/>
      <c r="AD49138" s="77"/>
    </row>
    <row r="49139" spans="16:30" ht="4.5" customHeight="1" x14ac:dyDescent="0.2">
      <c r="P49139" s="75"/>
      <c r="Q49139" s="75"/>
      <c r="W49139" s="75"/>
      <c r="AD49139" s="77"/>
    </row>
    <row r="49140" spans="16:30" ht="4.5" customHeight="1" x14ac:dyDescent="0.2">
      <c r="P49140" s="75"/>
      <c r="Q49140" s="75"/>
      <c r="W49140" s="75"/>
      <c r="AD49140" s="77"/>
    </row>
    <row r="49141" spans="16:30" ht="4.5" customHeight="1" x14ac:dyDescent="0.2">
      <c r="P49141" s="75"/>
      <c r="Q49141" s="75"/>
      <c r="W49141" s="75"/>
      <c r="AD49141" s="77"/>
    </row>
    <row r="49142" spans="16:30" ht="4.5" customHeight="1" x14ac:dyDescent="0.2">
      <c r="P49142" s="75"/>
      <c r="Q49142" s="75"/>
      <c r="W49142" s="75"/>
      <c r="AD49142" s="77"/>
    </row>
    <row r="49143" spans="16:30" ht="4.5" customHeight="1" x14ac:dyDescent="0.2">
      <c r="P49143" s="75"/>
      <c r="Q49143" s="75"/>
      <c r="W49143" s="75"/>
      <c r="AD49143" s="77"/>
    </row>
    <row r="49144" spans="16:30" ht="4.5" customHeight="1" x14ac:dyDescent="0.2">
      <c r="P49144" s="75"/>
      <c r="Q49144" s="75"/>
      <c r="W49144" s="75"/>
      <c r="AD49144" s="77"/>
    </row>
    <row r="49145" spans="16:30" ht="4.5" customHeight="1" x14ac:dyDescent="0.2">
      <c r="P49145" s="75"/>
      <c r="Q49145" s="75"/>
      <c r="W49145" s="75"/>
      <c r="AD49145" s="77"/>
    </row>
    <row r="49146" spans="16:30" ht="4.5" customHeight="1" x14ac:dyDescent="0.2">
      <c r="P49146" s="75"/>
      <c r="Q49146" s="75"/>
      <c r="W49146" s="75"/>
      <c r="AD49146" s="77"/>
    </row>
    <row r="49147" spans="16:30" ht="4.5" customHeight="1" x14ac:dyDescent="0.2">
      <c r="P49147" s="75"/>
      <c r="Q49147" s="75"/>
      <c r="W49147" s="75"/>
      <c r="AD49147" s="77"/>
    </row>
    <row r="49148" spans="16:30" ht="4.5" customHeight="1" x14ac:dyDescent="0.2">
      <c r="P49148" s="75"/>
      <c r="Q49148" s="75"/>
      <c r="W49148" s="75"/>
      <c r="AD49148" s="77"/>
    </row>
    <row r="49149" spans="16:30" ht="4.5" customHeight="1" x14ac:dyDescent="0.2">
      <c r="P49149" s="75"/>
      <c r="Q49149" s="75"/>
      <c r="W49149" s="75"/>
      <c r="AD49149" s="77"/>
    </row>
    <row r="49150" spans="16:30" ht="4.5" customHeight="1" x14ac:dyDescent="0.2">
      <c r="P49150" s="75"/>
      <c r="Q49150" s="75"/>
      <c r="W49150" s="75"/>
      <c r="AD49150" s="77"/>
    </row>
    <row r="49151" spans="16:30" ht="4.5" customHeight="1" x14ac:dyDescent="0.2">
      <c r="P49151" s="75"/>
      <c r="Q49151" s="75"/>
      <c r="W49151" s="75"/>
      <c r="AD49151" s="77"/>
    </row>
    <row r="49152" spans="16:30" ht="4.5" customHeight="1" x14ac:dyDescent="0.2">
      <c r="P49152" s="75"/>
      <c r="Q49152" s="75"/>
      <c r="W49152" s="75"/>
      <c r="AD49152" s="77"/>
    </row>
    <row r="49153" spans="16:30" ht="4.5" customHeight="1" x14ac:dyDescent="0.2">
      <c r="P49153" s="75"/>
      <c r="Q49153" s="75"/>
      <c r="W49153" s="75"/>
      <c r="AD49153" s="77"/>
    </row>
    <row r="49154" spans="16:30" ht="4.5" customHeight="1" x14ac:dyDescent="0.2">
      <c r="P49154" s="75"/>
      <c r="Q49154" s="75"/>
      <c r="W49154" s="75"/>
      <c r="AD49154" s="77"/>
    </row>
    <row r="49155" spans="16:30" ht="4.5" customHeight="1" x14ac:dyDescent="0.2">
      <c r="P49155" s="75"/>
      <c r="Q49155" s="75"/>
      <c r="W49155" s="75"/>
      <c r="AD49155" s="77"/>
    </row>
    <row r="49156" spans="16:30" ht="4.5" customHeight="1" x14ac:dyDescent="0.2">
      <c r="P49156" s="75"/>
      <c r="Q49156" s="75"/>
      <c r="W49156" s="75"/>
      <c r="AD49156" s="77"/>
    </row>
    <row r="49157" spans="16:30" ht="4.5" customHeight="1" x14ac:dyDescent="0.2">
      <c r="P49157" s="75"/>
      <c r="Q49157" s="75"/>
      <c r="W49157" s="75"/>
      <c r="AD49157" s="77"/>
    </row>
    <row r="49158" spans="16:30" ht="4.5" customHeight="1" x14ac:dyDescent="0.2">
      <c r="P49158" s="75"/>
      <c r="Q49158" s="75"/>
      <c r="W49158" s="75"/>
      <c r="AD49158" s="77"/>
    </row>
    <row r="49159" spans="16:30" ht="4.5" customHeight="1" x14ac:dyDescent="0.2">
      <c r="P49159" s="75"/>
      <c r="Q49159" s="75"/>
      <c r="W49159" s="75"/>
      <c r="AD49159" s="77"/>
    </row>
    <row r="49160" spans="16:30" ht="4.5" customHeight="1" x14ac:dyDescent="0.2">
      <c r="P49160" s="75"/>
      <c r="Q49160" s="75"/>
      <c r="W49160" s="75"/>
      <c r="AD49160" s="77"/>
    </row>
    <row r="49161" spans="16:30" ht="4.5" customHeight="1" x14ac:dyDescent="0.2">
      <c r="P49161" s="75"/>
      <c r="Q49161" s="75"/>
      <c r="W49161" s="75"/>
      <c r="AD49161" s="77"/>
    </row>
    <row r="49162" spans="16:30" ht="4.5" customHeight="1" x14ac:dyDescent="0.2">
      <c r="P49162" s="75"/>
      <c r="Q49162" s="75"/>
      <c r="W49162" s="75"/>
      <c r="AD49162" s="77"/>
    </row>
    <row r="49163" spans="16:30" ht="4.5" customHeight="1" x14ac:dyDescent="0.2">
      <c r="P49163" s="75"/>
      <c r="Q49163" s="75"/>
      <c r="W49163" s="75"/>
      <c r="AD49163" s="77"/>
    </row>
    <row r="49164" spans="16:30" ht="4.5" customHeight="1" x14ac:dyDescent="0.2">
      <c r="P49164" s="75"/>
      <c r="Q49164" s="75"/>
      <c r="W49164" s="75"/>
      <c r="AD49164" s="77"/>
    </row>
    <row r="49165" spans="16:30" ht="4.5" customHeight="1" x14ac:dyDescent="0.2">
      <c r="P49165" s="75"/>
      <c r="Q49165" s="75"/>
      <c r="W49165" s="75"/>
      <c r="AD49165" s="77"/>
    </row>
    <row r="49166" spans="16:30" ht="4.5" customHeight="1" x14ac:dyDescent="0.2">
      <c r="P49166" s="75"/>
      <c r="Q49166" s="75"/>
      <c r="W49166" s="75"/>
      <c r="AD49166" s="77"/>
    </row>
    <row r="49167" spans="16:30" ht="4.5" customHeight="1" x14ac:dyDescent="0.2">
      <c r="P49167" s="75"/>
      <c r="Q49167" s="75"/>
      <c r="W49167" s="75"/>
      <c r="AD49167" s="77"/>
    </row>
    <row r="49168" spans="16:30" ht="4.5" customHeight="1" x14ac:dyDescent="0.2">
      <c r="P49168" s="75"/>
      <c r="Q49168" s="75"/>
      <c r="W49168" s="75"/>
      <c r="AD49168" s="77"/>
    </row>
    <row r="49169" spans="16:30" ht="4.5" customHeight="1" x14ac:dyDescent="0.2">
      <c r="P49169" s="75"/>
      <c r="Q49169" s="75"/>
      <c r="W49169" s="75"/>
      <c r="AD49169" s="77"/>
    </row>
    <row r="49170" spans="16:30" ht="4.5" customHeight="1" x14ac:dyDescent="0.2">
      <c r="P49170" s="75"/>
      <c r="Q49170" s="75"/>
      <c r="W49170" s="75"/>
      <c r="AD49170" s="77"/>
    </row>
    <row r="49171" spans="16:30" ht="4.5" customHeight="1" x14ac:dyDescent="0.2">
      <c r="P49171" s="75"/>
      <c r="Q49171" s="75"/>
      <c r="W49171" s="75"/>
      <c r="AD49171" s="77"/>
    </row>
    <row r="49172" spans="16:30" ht="4.5" customHeight="1" x14ac:dyDescent="0.2">
      <c r="P49172" s="75"/>
      <c r="Q49172" s="75"/>
      <c r="W49172" s="75"/>
      <c r="AD49172" s="77"/>
    </row>
    <row r="49173" spans="16:30" ht="4.5" customHeight="1" x14ac:dyDescent="0.2">
      <c r="P49173" s="75"/>
      <c r="Q49173" s="75"/>
      <c r="W49173" s="75"/>
      <c r="AD49173" s="77"/>
    </row>
    <row r="49174" spans="16:30" ht="4.5" customHeight="1" x14ac:dyDescent="0.2">
      <c r="P49174" s="75"/>
      <c r="Q49174" s="75"/>
      <c r="W49174" s="75"/>
      <c r="AD49174" s="77"/>
    </row>
    <row r="49175" spans="16:30" ht="4.5" customHeight="1" x14ac:dyDescent="0.2">
      <c r="P49175" s="75"/>
      <c r="Q49175" s="75"/>
      <c r="W49175" s="75"/>
      <c r="AD49175" s="77"/>
    </row>
    <row r="49176" spans="16:30" ht="4.5" customHeight="1" x14ac:dyDescent="0.2">
      <c r="P49176" s="75"/>
      <c r="Q49176" s="75"/>
      <c r="W49176" s="75"/>
      <c r="AD49176" s="77"/>
    </row>
    <row r="49177" spans="16:30" ht="4.5" customHeight="1" x14ac:dyDescent="0.2">
      <c r="P49177" s="75"/>
      <c r="Q49177" s="75"/>
      <c r="W49177" s="75"/>
      <c r="AD49177" s="77"/>
    </row>
    <row r="49178" spans="16:30" ht="4.5" customHeight="1" x14ac:dyDescent="0.2">
      <c r="P49178" s="75"/>
      <c r="Q49178" s="75"/>
      <c r="W49178" s="75"/>
      <c r="AD49178" s="77"/>
    </row>
    <row r="49179" spans="16:30" ht="4.5" customHeight="1" x14ac:dyDescent="0.2">
      <c r="P49179" s="75"/>
      <c r="Q49179" s="75"/>
      <c r="W49179" s="75"/>
      <c r="AD49179" s="77"/>
    </row>
    <row r="49180" spans="16:30" ht="4.5" customHeight="1" x14ac:dyDescent="0.2">
      <c r="P49180" s="75"/>
      <c r="Q49180" s="75"/>
      <c r="W49180" s="75"/>
      <c r="AD49180" s="77"/>
    </row>
    <row r="49181" spans="16:30" ht="4.5" customHeight="1" x14ac:dyDescent="0.2">
      <c r="P49181" s="75"/>
      <c r="Q49181" s="75"/>
      <c r="W49181" s="75"/>
      <c r="AD49181" s="77"/>
    </row>
    <row r="49182" spans="16:30" ht="4.5" customHeight="1" x14ac:dyDescent="0.2">
      <c r="P49182" s="75"/>
      <c r="Q49182" s="75"/>
      <c r="W49182" s="75"/>
      <c r="AD49182" s="77"/>
    </row>
    <row r="49183" spans="16:30" ht="4.5" customHeight="1" x14ac:dyDescent="0.2">
      <c r="P49183" s="75"/>
      <c r="Q49183" s="75"/>
      <c r="W49183" s="75"/>
      <c r="AD49183" s="77"/>
    </row>
    <row r="49184" spans="16:30" ht="4.5" customHeight="1" x14ac:dyDescent="0.2">
      <c r="P49184" s="75"/>
      <c r="Q49184" s="75"/>
      <c r="W49184" s="75"/>
      <c r="AD49184" s="77"/>
    </row>
    <row r="49185" spans="16:30" ht="4.5" customHeight="1" x14ac:dyDescent="0.2">
      <c r="P49185" s="75"/>
      <c r="Q49185" s="75"/>
      <c r="W49185" s="75"/>
      <c r="AD49185" s="77"/>
    </row>
    <row r="49186" spans="16:30" ht="4.5" customHeight="1" x14ac:dyDescent="0.2">
      <c r="P49186" s="75"/>
      <c r="Q49186" s="75"/>
      <c r="W49186" s="75"/>
      <c r="AD49186" s="77"/>
    </row>
    <row r="49187" spans="16:30" ht="4.5" customHeight="1" x14ac:dyDescent="0.2">
      <c r="P49187" s="75"/>
      <c r="Q49187" s="75"/>
      <c r="W49187" s="75"/>
      <c r="AD49187" s="77"/>
    </row>
    <row r="49188" spans="16:30" ht="4.5" customHeight="1" x14ac:dyDescent="0.2">
      <c r="P49188" s="75"/>
      <c r="Q49188" s="75"/>
      <c r="W49188" s="75"/>
      <c r="AD49188" s="77"/>
    </row>
    <row r="49189" spans="16:30" ht="4.5" customHeight="1" x14ac:dyDescent="0.2">
      <c r="P49189" s="75"/>
      <c r="Q49189" s="75"/>
      <c r="W49189" s="75"/>
      <c r="AD49189" s="77"/>
    </row>
    <row r="49190" spans="16:30" ht="4.5" customHeight="1" x14ac:dyDescent="0.2">
      <c r="P49190" s="75"/>
      <c r="Q49190" s="75"/>
      <c r="W49190" s="75"/>
      <c r="AD49190" s="77"/>
    </row>
    <row r="49191" spans="16:30" ht="4.5" customHeight="1" x14ac:dyDescent="0.2">
      <c r="P49191" s="75"/>
      <c r="Q49191" s="75"/>
      <c r="W49191" s="75"/>
      <c r="AD49191" s="77"/>
    </row>
    <row r="49192" spans="16:30" ht="4.5" customHeight="1" x14ac:dyDescent="0.2">
      <c r="P49192" s="75"/>
      <c r="Q49192" s="75"/>
      <c r="W49192" s="75"/>
      <c r="AD49192" s="77"/>
    </row>
    <row r="49193" spans="16:30" ht="4.5" customHeight="1" x14ac:dyDescent="0.2">
      <c r="P49193" s="75"/>
      <c r="Q49193" s="75"/>
      <c r="W49193" s="75"/>
      <c r="AD49193" s="77"/>
    </row>
    <row r="49194" spans="16:30" ht="4.5" customHeight="1" x14ac:dyDescent="0.2">
      <c r="P49194" s="75"/>
      <c r="Q49194" s="75"/>
      <c r="W49194" s="75"/>
      <c r="AD49194" s="77"/>
    </row>
    <row r="49195" spans="16:30" ht="4.5" customHeight="1" x14ac:dyDescent="0.2">
      <c r="P49195" s="75"/>
      <c r="Q49195" s="75"/>
      <c r="W49195" s="75"/>
      <c r="AD49195" s="77"/>
    </row>
    <row r="49196" spans="16:30" ht="4.5" customHeight="1" x14ac:dyDescent="0.2">
      <c r="P49196" s="75"/>
      <c r="Q49196" s="75"/>
      <c r="W49196" s="75"/>
      <c r="AD49196" s="77"/>
    </row>
    <row r="49197" spans="16:30" ht="4.5" customHeight="1" x14ac:dyDescent="0.2">
      <c r="P49197" s="75"/>
      <c r="Q49197" s="75"/>
      <c r="W49197" s="75"/>
      <c r="AD49197" s="77"/>
    </row>
    <row r="49198" spans="16:30" ht="4.5" customHeight="1" x14ac:dyDescent="0.2">
      <c r="P49198" s="75"/>
      <c r="Q49198" s="75"/>
      <c r="W49198" s="75"/>
      <c r="AD49198" s="77"/>
    </row>
    <row r="49199" spans="16:30" ht="4.5" customHeight="1" x14ac:dyDescent="0.2">
      <c r="P49199" s="75"/>
      <c r="Q49199" s="75"/>
      <c r="W49199" s="75"/>
      <c r="AD49199" s="77"/>
    </row>
    <row r="49200" spans="16:30" ht="4.5" customHeight="1" x14ac:dyDescent="0.2">
      <c r="P49200" s="75"/>
      <c r="Q49200" s="75"/>
      <c r="W49200" s="75"/>
      <c r="AD49200" s="77"/>
    </row>
    <row r="49201" spans="16:30" ht="4.5" customHeight="1" x14ac:dyDescent="0.2">
      <c r="P49201" s="75"/>
      <c r="Q49201" s="75"/>
      <c r="W49201" s="75"/>
      <c r="AD49201" s="77"/>
    </row>
    <row r="49202" spans="16:30" ht="4.5" customHeight="1" x14ac:dyDescent="0.2">
      <c r="P49202" s="75"/>
      <c r="Q49202" s="75"/>
      <c r="W49202" s="75"/>
      <c r="AD49202" s="77"/>
    </row>
    <row r="49203" spans="16:30" ht="4.5" customHeight="1" x14ac:dyDescent="0.2">
      <c r="P49203" s="75"/>
      <c r="Q49203" s="75"/>
      <c r="W49203" s="75"/>
      <c r="AD49203" s="77"/>
    </row>
    <row r="49204" spans="16:30" ht="4.5" customHeight="1" x14ac:dyDescent="0.2">
      <c r="P49204" s="75"/>
      <c r="Q49204" s="75"/>
      <c r="W49204" s="75"/>
      <c r="AD49204" s="77"/>
    </row>
    <row r="49205" spans="16:30" ht="4.5" customHeight="1" x14ac:dyDescent="0.2">
      <c r="P49205" s="75"/>
      <c r="Q49205" s="75"/>
      <c r="W49205" s="75"/>
      <c r="AD49205" s="77"/>
    </row>
    <row r="49206" spans="16:30" ht="4.5" customHeight="1" x14ac:dyDescent="0.2">
      <c r="P49206" s="75"/>
      <c r="Q49206" s="75"/>
      <c r="W49206" s="75"/>
      <c r="AD49206" s="77"/>
    </row>
    <row r="49207" spans="16:30" ht="4.5" customHeight="1" x14ac:dyDescent="0.2">
      <c r="P49207" s="75"/>
      <c r="Q49207" s="75"/>
      <c r="W49207" s="75"/>
      <c r="AD49207" s="77"/>
    </row>
    <row r="49208" spans="16:30" ht="4.5" customHeight="1" x14ac:dyDescent="0.2">
      <c r="P49208" s="75"/>
      <c r="Q49208" s="75"/>
      <c r="W49208" s="75"/>
      <c r="AD49208" s="77"/>
    </row>
    <row r="49209" spans="16:30" ht="4.5" customHeight="1" x14ac:dyDescent="0.2">
      <c r="P49209" s="75"/>
      <c r="Q49209" s="75"/>
      <c r="W49209" s="75"/>
      <c r="AD49209" s="77"/>
    </row>
    <row r="49210" spans="16:30" ht="4.5" customHeight="1" x14ac:dyDescent="0.2">
      <c r="P49210" s="75"/>
      <c r="Q49210" s="75"/>
      <c r="W49210" s="75"/>
      <c r="AD49210" s="77"/>
    </row>
    <row r="49211" spans="16:30" ht="4.5" customHeight="1" x14ac:dyDescent="0.2">
      <c r="P49211" s="75"/>
      <c r="Q49211" s="75"/>
      <c r="W49211" s="75"/>
      <c r="AD49211" s="77"/>
    </row>
    <row r="49212" spans="16:30" ht="4.5" customHeight="1" x14ac:dyDescent="0.2">
      <c r="P49212" s="75"/>
      <c r="Q49212" s="75"/>
      <c r="W49212" s="75"/>
      <c r="AD49212" s="77"/>
    </row>
    <row r="49213" spans="16:30" ht="4.5" customHeight="1" x14ac:dyDescent="0.2">
      <c r="P49213" s="75"/>
      <c r="Q49213" s="75"/>
      <c r="W49213" s="75"/>
      <c r="AD49213" s="77"/>
    </row>
    <row r="49214" spans="16:30" ht="4.5" customHeight="1" x14ac:dyDescent="0.2">
      <c r="P49214" s="75"/>
      <c r="Q49214" s="75"/>
      <c r="W49214" s="75"/>
      <c r="AD49214" s="77"/>
    </row>
    <row r="49215" spans="16:30" ht="4.5" customHeight="1" x14ac:dyDescent="0.2">
      <c r="P49215" s="75"/>
      <c r="Q49215" s="75"/>
      <c r="W49215" s="75"/>
      <c r="AD49215" s="77"/>
    </row>
    <row r="49216" spans="16:30" ht="4.5" customHeight="1" x14ac:dyDescent="0.2">
      <c r="P49216" s="75"/>
      <c r="Q49216" s="75"/>
      <c r="W49216" s="75"/>
      <c r="AD49216" s="77"/>
    </row>
    <row r="49217" spans="16:30" ht="4.5" customHeight="1" x14ac:dyDescent="0.2">
      <c r="P49217" s="75"/>
      <c r="Q49217" s="75"/>
      <c r="W49217" s="75"/>
      <c r="AD49217" s="77"/>
    </row>
    <row r="49218" spans="16:30" ht="4.5" customHeight="1" x14ac:dyDescent="0.2">
      <c r="P49218" s="75"/>
      <c r="Q49218" s="75"/>
      <c r="W49218" s="75"/>
      <c r="AD49218" s="77"/>
    </row>
    <row r="49219" spans="16:30" ht="4.5" customHeight="1" x14ac:dyDescent="0.2">
      <c r="P49219" s="75"/>
      <c r="Q49219" s="75"/>
      <c r="W49219" s="75"/>
      <c r="AD49219" s="77"/>
    </row>
    <row r="49220" spans="16:30" ht="4.5" customHeight="1" x14ac:dyDescent="0.2">
      <c r="P49220" s="75"/>
      <c r="Q49220" s="75"/>
      <c r="W49220" s="75"/>
      <c r="AD49220" s="77"/>
    </row>
    <row r="49221" spans="16:30" ht="4.5" customHeight="1" x14ac:dyDescent="0.2">
      <c r="P49221" s="75"/>
      <c r="Q49221" s="75"/>
      <c r="W49221" s="75"/>
      <c r="AD49221" s="77"/>
    </row>
    <row r="49222" spans="16:30" ht="4.5" customHeight="1" x14ac:dyDescent="0.2">
      <c r="P49222" s="75"/>
      <c r="Q49222" s="75"/>
      <c r="W49222" s="75"/>
      <c r="AD49222" s="77"/>
    </row>
    <row r="49223" spans="16:30" ht="4.5" customHeight="1" x14ac:dyDescent="0.2">
      <c r="P49223" s="75"/>
      <c r="Q49223" s="75"/>
      <c r="W49223" s="75"/>
      <c r="AD49223" s="77"/>
    </row>
    <row r="49224" spans="16:30" ht="4.5" customHeight="1" x14ac:dyDescent="0.2">
      <c r="P49224" s="75"/>
      <c r="Q49224" s="75"/>
      <c r="W49224" s="75"/>
      <c r="AD49224" s="77"/>
    </row>
    <row r="49225" spans="16:30" ht="4.5" customHeight="1" x14ac:dyDescent="0.2">
      <c r="P49225" s="75"/>
      <c r="Q49225" s="75"/>
      <c r="W49225" s="75"/>
      <c r="AD49225" s="77"/>
    </row>
    <row r="49226" spans="16:30" ht="4.5" customHeight="1" x14ac:dyDescent="0.2">
      <c r="P49226" s="75"/>
      <c r="Q49226" s="75"/>
      <c r="W49226" s="75"/>
      <c r="AD49226" s="77"/>
    </row>
    <row r="49227" spans="16:30" ht="4.5" customHeight="1" x14ac:dyDescent="0.2">
      <c r="P49227" s="75"/>
      <c r="Q49227" s="75"/>
      <c r="W49227" s="75"/>
      <c r="AD49227" s="77"/>
    </row>
    <row r="49228" spans="16:30" ht="4.5" customHeight="1" x14ac:dyDescent="0.2">
      <c r="P49228" s="75"/>
      <c r="Q49228" s="75"/>
      <c r="W49228" s="75"/>
      <c r="AD49228" s="77"/>
    </row>
    <row r="49229" spans="16:30" ht="4.5" customHeight="1" x14ac:dyDescent="0.2">
      <c r="P49229" s="75"/>
      <c r="Q49229" s="75"/>
      <c r="W49229" s="75"/>
      <c r="AD49229" s="77"/>
    </row>
    <row r="49230" spans="16:30" ht="4.5" customHeight="1" x14ac:dyDescent="0.2">
      <c r="P49230" s="75"/>
      <c r="Q49230" s="75"/>
      <c r="W49230" s="75"/>
      <c r="AD49230" s="77"/>
    </row>
    <row r="49231" spans="16:30" ht="4.5" customHeight="1" x14ac:dyDescent="0.2">
      <c r="P49231" s="75"/>
      <c r="Q49231" s="75"/>
      <c r="W49231" s="75"/>
      <c r="AD49231" s="77"/>
    </row>
    <row r="49232" spans="16:30" ht="4.5" customHeight="1" x14ac:dyDescent="0.2">
      <c r="P49232" s="75"/>
      <c r="Q49232" s="75"/>
      <c r="W49232" s="75"/>
      <c r="AD49232" s="77"/>
    </row>
    <row r="49233" spans="16:30" ht="4.5" customHeight="1" x14ac:dyDescent="0.2">
      <c r="P49233" s="75"/>
      <c r="Q49233" s="75"/>
      <c r="W49233" s="75"/>
      <c r="AD49233" s="77"/>
    </row>
    <row r="49234" spans="16:30" ht="4.5" customHeight="1" x14ac:dyDescent="0.2">
      <c r="P49234" s="75"/>
      <c r="Q49234" s="75"/>
      <c r="W49234" s="75"/>
      <c r="AD49234" s="77"/>
    </row>
    <row r="49235" spans="16:30" ht="4.5" customHeight="1" x14ac:dyDescent="0.2">
      <c r="P49235" s="75"/>
      <c r="Q49235" s="75"/>
      <c r="W49235" s="75"/>
      <c r="AD49235" s="77"/>
    </row>
    <row r="49236" spans="16:30" ht="4.5" customHeight="1" x14ac:dyDescent="0.2">
      <c r="P49236" s="75"/>
      <c r="Q49236" s="75"/>
      <c r="W49236" s="75"/>
      <c r="AD49236" s="77"/>
    </row>
    <row r="49237" spans="16:30" ht="4.5" customHeight="1" x14ac:dyDescent="0.2">
      <c r="P49237" s="75"/>
      <c r="Q49237" s="75"/>
      <c r="W49237" s="75"/>
      <c r="AD49237" s="77"/>
    </row>
    <row r="49238" spans="16:30" ht="4.5" customHeight="1" x14ac:dyDescent="0.2">
      <c r="P49238" s="75"/>
      <c r="Q49238" s="75"/>
      <c r="W49238" s="75"/>
      <c r="AD49238" s="77"/>
    </row>
    <row r="49239" spans="16:30" ht="4.5" customHeight="1" x14ac:dyDescent="0.2">
      <c r="P49239" s="75"/>
      <c r="Q49239" s="75"/>
      <c r="W49239" s="75"/>
      <c r="AD49239" s="77"/>
    </row>
    <row r="49240" spans="16:30" ht="4.5" customHeight="1" x14ac:dyDescent="0.2">
      <c r="P49240" s="75"/>
      <c r="Q49240" s="75"/>
      <c r="W49240" s="75"/>
      <c r="AD49240" s="77"/>
    </row>
    <row r="49241" spans="16:30" ht="4.5" customHeight="1" x14ac:dyDescent="0.2">
      <c r="P49241" s="75"/>
      <c r="Q49241" s="75"/>
      <c r="W49241" s="75"/>
      <c r="AD49241" s="77"/>
    </row>
    <row r="49242" spans="16:30" ht="4.5" customHeight="1" x14ac:dyDescent="0.2">
      <c r="P49242" s="75"/>
      <c r="Q49242" s="75"/>
      <c r="W49242" s="75"/>
      <c r="AD49242" s="77"/>
    </row>
    <row r="49243" spans="16:30" ht="4.5" customHeight="1" x14ac:dyDescent="0.2">
      <c r="P49243" s="75"/>
      <c r="Q49243" s="75"/>
      <c r="W49243" s="75"/>
      <c r="AD49243" s="77"/>
    </row>
    <row r="49244" spans="16:30" ht="4.5" customHeight="1" x14ac:dyDescent="0.2">
      <c r="P49244" s="75"/>
      <c r="Q49244" s="75"/>
      <c r="W49244" s="75"/>
      <c r="AD49244" s="77"/>
    </row>
    <row r="49245" spans="16:30" ht="4.5" customHeight="1" x14ac:dyDescent="0.2">
      <c r="P49245" s="75"/>
      <c r="Q49245" s="75"/>
      <c r="W49245" s="75"/>
      <c r="AD49245" s="77"/>
    </row>
    <row r="49246" spans="16:30" ht="4.5" customHeight="1" x14ac:dyDescent="0.2">
      <c r="P49246" s="75"/>
      <c r="Q49246" s="75"/>
      <c r="W49246" s="75"/>
      <c r="AD49246" s="77"/>
    </row>
    <row r="49247" spans="16:30" ht="4.5" customHeight="1" x14ac:dyDescent="0.2">
      <c r="P49247" s="75"/>
      <c r="Q49247" s="75"/>
      <c r="W49247" s="75"/>
      <c r="AD49247" s="77"/>
    </row>
    <row r="49248" spans="16:30" ht="4.5" customHeight="1" x14ac:dyDescent="0.2">
      <c r="P49248" s="75"/>
      <c r="Q49248" s="75"/>
      <c r="W49248" s="75"/>
      <c r="AD49248" s="77"/>
    </row>
    <row r="49249" spans="16:30" ht="4.5" customHeight="1" x14ac:dyDescent="0.2">
      <c r="P49249" s="75"/>
      <c r="Q49249" s="75"/>
      <c r="W49249" s="75"/>
      <c r="AD49249" s="77"/>
    </row>
    <row r="49250" spans="16:30" ht="4.5" customHeight="1" x14ac:dyDescent="0.2">
      <c r="P49250" s="75"/>
      <c r="Q49250" s="75"/>
      <c r="W49250" s="75"/>
      <c r="AD49250" s="77"/>
    </row>
    <row r="49251" spans="16:30" ht="4.5" customHeight="1" x14ac:dyDescent="0.2">
      <c r="P49251" s="75"/>
      <c r="Q49251" s="75"/>
      <c r="W49251" s="75"/>
      <c r="AD49251" s="77"/>
    </row>
    <row r="49252" spans="16:30" ht="4.5" customHeight="1" x14ac:dyDescent="0.2">
      <c r="P49252" s="75"/>
      <c r="Q49252" s="75"/>
      <c r="W49252" s="75"/>
      <c r="AD49252" s="77"/>
    </row>
    <row r="49253" spans="16:30" ht="4.5" customHeight="1" x14ac:dyDescent="0.2">
      <c r="P49253" s="75"/>
      <c r="Q49253" s="75"/>
      <c r="W49253" s="75"/>
      <c r="AD49253" s="77"/>
    </row>
    <row r="49254" spans="16:30" ht="4.5" customHeight="1" x14ac:dyDescent="0.2">
      <c r="P49254" s="75"/>
      <c r="Q49254" s="75"/>
      <c r="W49254" s="75"/>
      <c r="AD49254" s="77"/>
    </row>
    <row r="49255" spans="16:30" ht="4.5" customHeight="1" x14ac:dyDescent="0.2">
      <c r="P49255" s="75"/>
      <c r="Q49255" s="75"/>
      <c r="W49255" s="75"/>
      <c r="AD49255" s="77"/>
    </row>
    <row r="49256" spans="16:30" ht="4.5" customHeight="1" x14ac:dyDescent="0.2">
      <c r="P49256" s="75"/>
      <c r="Q49256" s="75"/>
      <c r="W49256" s="75"/>
      <c r="AD49256" s="77"/>
    </row>
    <row r="49257" spans="16:30" ht="4.5" customHeight="1" x14ac:dyDescent="0.2">
      <c r="P49257" s="75"/>
      <c r="Q49257" s="75"/>
      <c r="W49257" s="75"/>
      <c r="AD49257" s="77"/>
    </row>
    <row r="49258" spans="16:30" ht="4.5" customHeight="1" x14ac:dyDescent="0.2">
      <c r="P49258" s="75"/>
      <c r="Q49258" s="75"/>
      <c r="W49258" s="75"/>
      <c r="AD49258" s="77"/>
    </row>
    <row r="49259" spans="16:30" ht="4.5" customHeight="1" x14ac:dyDescent="0.2">
      <c r="P49259" s="75"/>
      <c r="Q49259" s="75"/>
      <c r="W49259" s="75"/>
      <c r="AD49259" s="77"/>
    </row>
    <row r="49260" spans="16:30" ht="4.5" customHeight="1" x14ac:dyDescent="0.2">
      <c r="P49260" s="75"/>
      <c r="Q49260" s="75"/>
      <c r="W49260" s="75"/>
      <c r="AD49260" s="77"/>
    </row>
    <row r="49261" spans="16:30" ht="4.5" customHeight="1" x14ac:dyDescent="0.2">
      <c r="P49261" s="75"/>
      <c r="Q49261" s="75"/>
      <c r="W49261" s="75"/>
      <c r="AD49261" s="77"/>
    </row>
    <row r="49262" spans="16:30" ht="4.5" customHeight="1" x14ac:dyDescent="0.2">
      <c r="P49262" s="75"/>
      <c r="Q49262" s="75"/>
      <c r="W49262" s="75"/>
      <c r="AD49262" s="77"/>
    </row>
    <row r="49263" spans="16:30" ht="4.5" customHeight="1" x14ac:dyDescent="0.2">
      <c r="P49263" s="75"/>
      <c r="Q49263" s="75"/>
      <c r="W49263" s="75"/>
      <c r="AD49263" s="77"/>
    </row>
    <row r="49264" spans="16:30" ht="4.5" customHeight="1" x14ac:dyDescent="0.2">
      <c r="P49264" s="75"/>
      <c r="Q49264" s="75"/>
      <c r="W49264" s="75"/>
      <c r="AD49264" s="77"/>
    </row>
    <row r="49265" spans="16:30" ht="4.5" customHeight="1" x14ac:dyDescent="0.2">
      <c r="P49265" s="75"/>
      <c r="Q49265" s="75"/>
      <c r="W49265" s="75"/>
      <c r="AD49265" s="77"/>
    </row>
    <row r="49266" spans="16:30" ht="4.5" customHeight="1" x14ac:dyDescent="0.2">
      <c r="P49266" s="75"/>
      <c r="Q49266" s="75"/>
      <c r="W49266" s="75"/>
      <c r="AD49266" s="77"/>
    </row>
    <row r="49267" spans="16:30" ht="4.5" customHeight="1" x14ac:dyDescent="0.2">
      <c r="P49267" s="75"/>
      <c r="Q49267" s="75"/>
      <c r="W49267" s="75"/>
      <c r="AD49267" s="77"/>
    </row>
    <row r="49268" spans="16:30" ht="4.5" customHeight="1" x14ac:dyDescent="0.2">
      <c r="P49268" s="75"/>
      <c r="Q49268" s="75"/>
      <c r="W49268" s="75"/>
      <c r="AD49268" s="77"/>
    </row>
    <row r="49269" spans="16:30" ht="4.5" customHeight="1" x14ac:dyDescent="0.2">
      <c r="P49269" s="75"/>
      <c r="Q49269" s="75"/>
      <c r="W49269" s="75"/>
      <c r="AD49269" s="77"/>
    </row>
    <row r="49270" spans="16:30" ht="4.5" customHeight="1" x14ac:dyDescent="0.2">
      <c r="P49270" s="75"/>
      <c r="Q49270" s="75"/>
      <c r="W49270" s="75"/>
      <c r="AD49270" s="77"/>
    </row>
    <row r="49271" spans="16:30" ht="4.5" customHeight="1" x14ac:dyDescent="0.2">
      <c r="P49271" s="75"/>
      <c r="Q49271" s="75"/>
      <c r="W49271" s="75"/>
      <c r="AD49271" s="77"/>
    </row>
    <row r="49272" spans="16:30" ht="4.5" customHeight="1" x14ac:dyDescent="0.2">
      <c r="P49272" s="75"/>
      <c r="Q49272" s="75"/>
      <c r="W49272" s="75"/>
      <c r="AD49272" s="77"/>
    </row>
    <row r="49273" spans="16:30" ht="4.5" customHeight="1" x14ac:dyDescent="0.2">
      <c r="P49273" s="75"/>
      <c r="Q49273" s="75"/>
      <c r="W49273" s="75"/>
      <c r="AD49273" s="77"/>
    </row>
    <row r="49274" spans="16:30" ht="4.5" customHeight="1" x14ac:dyDescent="0.2">
      <c r="P49274" s="75"/>
      <c r="Q49274" s="75"/>
      <c r="W49274" s="75"/>
      <c r="AD49274" s="77"/>
    </row>
    <row r="49275" spans="16:30" ht="4.5" customHeight="1" x14ac:dyDescent="0.2">
      <c r="P49275" s="75"/>
      <c r="Q49275" s="75"/>
      <c r="W49275" s="75"/>
      <c r="AD49275" s="77"/>
    </row>
    <row r="49276" spans="16:30" ht="4.5" customHeight="1" x14ac:dyDescent="0.2">
      <c r="P49276" s="75"/>
      <c r="Q49276" s="75"/>
      <c r="W49276" s="75"/>
      <c r="AD49276" s="77"/>
    </row>
    <row r="49277" spans="16:30" ht="4.5" customHeight="1" x14ac:dyDescent="0.2">
      <c r="P49277" s="75"/>
      <c r="Q49277" s="75"/>
      <c r="W49277" s="75"/>
      <c r="AD49277" s="77"/>
    </row>
    <row r="49278" spans="16:30" ht="4.5" customHeight="1" x14ac:dyDescent="0.2">
      <c r="P49278" s="75"/>
      <c r="Q49278" s="75"/>
      <c r="W49278" s="75"/>
      <c r="AD49278" s="77"/>
    </row>
    <row r="49279" spans="16:30" ht="4.5" customHeight="1" x14ac:dyDescent="0.2">
      <c r="P49279" s="75"/>
      <c r="Q49279" s="75"/>
      <c r="W49279" s="75"/>
      <c r="AD49279" s="77"/>
    </row>
    <row r="49280" spans="16:30" ht="4.5" customHeight="1" x14ac:dyDescent="0.2">
      <c r="P49280" s="75"/>
      <c r="Q49280" s="75"/>
      <c r="W49280" s="75"/>
      <c r="AD49280" s="77"/>
    </row>
    <row r="49281" spans="16:30" ht="4.5" customHeight="1" x14ac:dyDescent="0.2">
      <c r="P49281" s="75"/>
      <c r="Q49281" s="75"/>
      <c r="W49281" s="75"/>
      <c r="AD49281" s="77"/>
    </row>
    <row r="49282" spans="16:30" ht="4.5" customHeight="1" x14ac:dyDescent="0.2">
      <c r="P49282" s="75"/>
      <c r="Q49282" s="75"/>
      <c r="W49282" s="75"/>
      <c r="AD49282" s="77"/>
    </row>
    <row r="49283" spans="16:30" ht="4.5" customHeight="1" x14ac:dyDescent="0.2">
      <c r="P49283" s="75"/>
      <c r="Q49283" s="75"/>
      <c r="W49283" s="75"/>
      <c r="AD49283" s="77"/>
    </row>
    <row r="49284" spans="16:30" ht="4.5" customHeight="1" x14ac:dyDescent="0.2">
      <c r="P49284" s="75"/>
      <c r="Q49284" s="75"/>
      <c r="W49284" s="75"/>
      <c r="AD49284" s="77"/>
    </row>
    <row r="49285" spans="16:30" ht="4.5" customHeight="1" x14ac:dyDescent="0.2">
      <c r="P49285" s="75"/>
      <c r="Q49285" s="75"/>
      <c r="W49285" s="75"/>
      <c r="AD49285" s="77"/>
    </row>
    <row r="49286" spans="16:30" ht="4.5" customHeight="1" x14ac:dyDescent="0.2">
      <c r="P49286" s="75"/>
      <c r="Q49286" s="75"/>
      <c r="W49286" s="75"/>
      <c r="AD49286" s="77"/>
    </row>
    <row r="49287" spans="16:30" ht="4.5" customHeight="1" x14ac:dyDescent="0.2">
      <c r="P49287" s="75"/>
      <c r="Q49287" s="75"/>
      <c r="W49287" s="75"/>
      <c r="AD49287" s="77"/>
    </row>
    <row r="49288" spans="16:30" ht="4.5" customHeight="1" x14ac:dyDescent="0.2">
      <c r="P49288" s="75"/>
      <c r="Q49288" s="75"/>
      <c r="W49288" s="75"/>
      <c r="AD49288" s="77"/>
    </row>
    <row r="49289" spans="16:30" ht="4.5" customHeight="1" x14ac:dyDescent="0.2">
      <c r="P49289" s="75"/>
      <c r="Q49289" s="75"/>
      <c r="W49289" s="75"/>
      <c r="AD49289" s="77"/>
    </row>
    <row r="49290" spans="16:30" ht="4.5" customHeight="1" x14ac:dyDescent="0.2">
      <c r="P49290" s="75"/>
      <c r="Q49290" s="75"/>
      <c r="W49290" s="75"/>
      <c r="AD49290" s="77"/>
    </row>
    <row r="49291" spans="16:30" ht="4.5" customHeight="1" x14ac:dyDescent="0.2">
      <c r="P49291" s="75"/>
      <c r="Q49291" s="75"/>
      <c r="W49291" s="75"/>
      <c r="AD49291" s="77"/>
    </row>
    <row r="49292" spans="16:30" ht="4.5" customHeight="1" x14ac:dyDescent="0.2">
      <c r="P49292" s="75"/>
      <c r="Q49292" s="75"/>
      <c r="W49292" s="75"/>
      <c r="AD49292" s="77"/>
    </row>
    <row r="49293" spans="16:30" ht="4.5" customHeight="1" x14ac:dyDescent="0.2">
      <c r="P49293" s="75"/>
      <c r="Q49293" s="75"/>
      <c r="W49293" s="75"/>
      <c r="AD49293" s="77"/>
    </row>
    <row r="49294" spans="16:30" ht="4.5" customHeight="1" x14ac:dyDescent="0.2">
      <c r="P49294" s="75"/>
      <c r="Q49294" s="75"/>
      <c r="W49294" s="75"/>
      <c r="AD49294" s="77"/>
    </row>
    <row r="49295" spans="16:30" ht="4.5" customHeight="1" x14ac:dyDescent="0.2">
      <c r="P49295" s="75"/>
      <c r="Q49295" s="75"/>
      <c r="W49295" s="75"/>
      <c r="AD49295" s="77"/>
    </row>
    <row r="49296" spans="16:30" ht="4.5" customHeight="1" x14ac:dyDescent="0.2">
      <c r="P49296" s="75"/>
      <c r="Q49296" s="75"/>
      <c r="W49296" s="75"/>
      <c r="AD49296" s="77"/>
    </row>
    <row r="49297" spans="16:30" ht="4.5" customHeight="1" x14ac:dyDescent="0.2">
      <c r="P49297" s="75"/>
      <c r="Q49297" s="75"/>
      <c r="W49297" s="75"/>
      <c r="AD49297" s="77"/>
    </row>
    <row r="49298" spans="16:30" ht="4.5" customHeight="1" x14ac:dyDescent="0.2">
      <c r="P49298" s="75"/>
      <c r="Q49298" s="75"/>
      <c r="W49298" s="75"/>
      <c r="AD49298" s="77"/>
    </row>
    <row r="49299" spans="16:30" ht="4.5" customHeight="1" x14ac:dyDescent="0.2">
      <c r="P49299" s="75"/>
      <c r="Q49299" s="75"/>
      <c r="W49299" s="75"/>
      <c r="AD49299" s="77"/>
    </row>
    <row r="49300" spans="16:30" ht="4.5" customHeight="1" x14ac:dyDescent="0.2">
      <c r="P49300" s="75"/>
      <c r="Q49300" s="75"/>
      <c r="W49300" s="75"/>
      <c r="AD49300" s="77"/>
    </row>
    <row r="49301" spans="16:30" ht="4.5" customHeight="1" x14ac:dyDescent="0.2">
      <c r="P49301" s="75"/>
      <c r="Q49301" s="75"/>
      <c r="W49301" s="75"/>
      <c r="AD49301" s="77"/>
    </row>
    <row r="49302" spans="16:30" ht="4.5" customHeight="1" x14ac:dyDescent="0.2">
      <c r="P49302" s="75"/>
      <c r="Q49302" s="75"/>
      <c r="W49302" s="75"/>
      <c r="AD49302" s="77"/>
    </row>
    <row r="49303" spans="16:30" ht="4.5" customHeight="1" x14ac:dyDescent="0.2">
      <c r="P49303" s="75"/>
      <c r="Q49303" s="75"/>
      <c r="W49303" s="75"/>
      <c r="AD49303" s="77"/>
    </row>
    <row r="49304" spans="16:30" ht="4.5" customHeight="1" x14ac:dyDescent="0.2">
      <c r="P49304" s="75"/>
      <c r="Q49304" s="75"/>
      <c r="W49304" s="75"/>
      <c r="AD49304" s="77"/>
    </row>
    <row r="49305" spans="16:30" ht="4.5" customHeight="1" x14ac:dyDescent="0.2">
      <c r="P49305" s="75"/>
      <c r="Q49305" s="75"/>
      <c r="W49305" s="75"/>
      <c r="AD49305" s="77"/>
    </row>
    <row r="49306" spans="16:30" ht="4.5" customHeight="1" x14ac:dyDescent="0.2">
      <c r="P49306" s="75"/>
      <c r="Q49306" s="75"/>
      <c r="W49306" s="75"/>
      <c r="AD49306" s="77"/>
    </row>
    <row r="49307" spans="16:30" ht="4.5" customHeight="1" x14ac:dyDescent="0.2">
      <c r="P49307" s="75"/>
      <c r="Q49307" s="75"/>
      <c r="W49307" s="75"/>
      <c r="AD49307" s="77"/>
    </row>
    <row r="49308" spans="16:30" ht="4.5" customHeight="1" x14ac:dyDescent="0.2">
      <c r="P49308" s="75"/>
      <c r="Q49308" s="75"/>
      <c r="W49308" s="75"/>
      <c r="AD49308" s="77"/>
    </row>
    <row r="49309" spans="16:30" ht="4.5" customHeight="1" x14ac:dyDescent="0.2">
      <c r="P49309" s="75"/>
      <c r="Q49309" s="75"/>
      <c r="W49309" s="75"/>
      <c r="AD49309" s="77"/>
    </row>
    <row r="49310" spans="16:30" ht="4.5" customHeight="1" x14ac:dyDescent="0.2">
      <c r="P49310" s="75"/>
      <c r="Q49310" s="75"/>
      <c r="W49310" s="75"/>
      <c r="AD49310" s="77"/>
    </row>
    <row r="49311" spans="16:30" ht="4.5" customHeight="1" x14ac:dyDescent="0.2">
      <c r="P49311" s="75"/>
      <c r="Q49311" s="75"/>
      <c r="W49311" s="75"/>
      <c r="AD49311" s="77"/>
    </row>
    <row r="49312" spans="16:30" ht="4.5" customHeight="1" x14ac:dyDescent="0.2">
      <c r="P49312" s="75"/>
      <c r="Q49312" s="75"/>
      <c r="W49312" s="75"/>
      <c r="AD49312" s="77"/>
    </row>
    <row r="49313" spans="16:30" ht="4.5" customHeight="1" x14ac:dyDescent="0.2">
      <c r="P49313" s="75"/>
      <c r="Q49313" s="75"/>
      <c r="W49313" s="75"/>
      <c r="AD49313" s="77"/>
    </row>
    <row r="49314" spans="16:30" ht="4.5" customHeight="1" x14ac:dyDescent="0.2">
      <c r="P49314" s="75"/>
      <c r="Q49314" s="75"/>
      <c r="W49314" s="75"/>
      <c r="AD49314" s="77"/>
    </row>
    <row r="49315" spans="16:30" ht="4.5" customHeight="1" x14ac:dyDescent="0.2">
      <c r="P49315" s="75"/>
      <c r="Q49315" s="75"/>
      <c r="W49315" s="75"/>
      <c r="AD49315" s="77"/>
    </row>
    <row r="49316" spans="16:30" ht="4.5" customHeight="1" x14ac:dyDescent="0.2">
      <c r="P49316" s="75"/>
      <c r="Q49316" s="75"/>
      <c r="W49316" s="75"/>
      <c r="AD49316" s="77"/>
    </row>
    <row r="49317" spans="16:30" ht="4.5" customHeight="1" x14ac:dyDescent="0.2">
      <c r="P49317" s="75"/>
      <c r="Q49317" s="75"/>
      <c r="W49317" s="75"/>
      <c r="AD49317" s="77"/>
    </row>
    <row r="49318" spans="16:30" ht="4.5" customHeight="1" x14ac:dyDescent="0.2">
      <c r="P49318" s="75"/>
      <c r="Q49318" s="75"/>
      <c r="W49318" s="75"/>
      <c r="AD49318" s="77"/>
    </row>
    <row r="49319" spans="16:30" ht="4.5" customHeight="1" x14ac:dyDescent="0.2">
      <c r="P49319" s="75"/>
      <c r="Q49319" s="75"/>
      <c r="W49319" s="75"/>
      <c r="AD49319" s="77"/>
    </row>
    <row r="49320" spans="16:30" ht="4.5" customHeight="1" x14ac:dyDescent="0.2">
      <c r="P49320" s="75"/>
      <c r="Q49320" s="75"/>
      <c r="W49320" s="75"/>
      <c r="AD49320" s="77"/>
    </row>
    <row r="49321" spans="16:30" ht="4.5" customHeight="1" x14ac:dyDescent="0.2">
      <c r="P49321" s="75"/>
      <c r="Q49321" s="75"/>
      <c r="W49321" s="75"/>
      <c r="AD49321" s="77"/>
    </row>
    <row r="49322" spans="16:30" ht="4.5" customHeight="1" x14ac:dyDescent="0.2">
      <c r="P49322" s="75"/>
      <c r="Q49322" s="75"/>
      <c r="W49322" s="75"/>
      <c r="AD49322" s="77"/>
    </row>
    <row r="49323" spans="16:30" ht="4.5" customHeight="1" x14ac:dyDescent="0.2">
      <c r="P49323" s="75"/>
      <c r="Q49323" s="75"/>
      <c r="W49323" s="75"/>
      <c r="AD49323" s="77"/>
    </row>
    <row r="49324" spans="16:30" ht="4.5" customHeight="1" x14ac:dyDescent="0.2">
      <c r="P49324" s="75"/>
      <c r="Q49324" s="75"/>
      <c r="W49324" s="75"/>
      <c r="AD49324" s="77"/>
    </row>
    <row r="49325" spans="16:30" ht="4.5" customHeight="1" x14ac:dyDescent="0.2">
      <c r="P49325" s="75"/>
      <c r="Q49325" s="75"/>
      <c r="W49325" s="75"/>
      <c r="AD49325" s="77"/>
    </row>
    <row r="49326" spans="16:30" ht="4.5" customHeight="1" x14ac:dyDescent="0.2">
      <c r="P49326" s="75"/>
      <c r="Q49326" s="75"/>
      <c r="W49326" s="75"/>
      <c r="AD49326" s="77"/>
    </row>
    <row r="49327" spans="16:30" ht="4.5" customHeight="1" x14ac:dyDescent="0.2">
      <c r="P49327" s="75"/>
      <c r="Q49327" s="75"/>
      <c r="W49327" s="75"/>
      <c r="AD49327" s="77"/>
    </row>
    <row r="49328" spans="16:30" ht="4.5" customHeight="1" x14ac:dyDescent="0.2">
      <c r="P49328" s="75"/>
      <c r="Q49328" s="75"/>
      <c r="W49328" s="75"/>
      <c r="AD49328" s="77"/>
    </row>
    <row r="49329" spans="16:30" ht="4.5" customHeight="1" x14ac:dyDescent="0.2">
      <c r="P49329" s="75"/>
      <c r="Q49329" s="75"/>
      <c r="W49329" s="75"/>
      <c r="AD49329" s="77"/>
    </row>
    <row r="49330" spans="16:30" ht="4.5" customHeight="1" x14ac:dyDescent="0.2">
      <c r="P49330" s="75"/>
      <c r="Q49330" s="75"/>
      <c r="W49330" s="75"/>
      <c r="AD49330" s="77"/>
    </row>
    <row r="49331" spans="16:30" ht="4.5" customHeight="1" x14ac:dyDescent="0.2">
      <c r="P49331" s="75"/>
      <c r="Q49331" s="75"/>
      <c r="W49331" s="75"/>
      <c r="AD49331" s="77"/>
    </row>
    <row r="49332" spans="16:30" ht="4.5" customHeight="1" x14ac:dyDescent="0.2">
      <c r="P49332" s="75"/>
      <c r="Q49332" s="75"/>
      <c r="W49332" s="75"/>
      <c r="AD49332" s="77"/>
    </row>
    <row r="49333" spans="16:30" ht="4.5" customHeight="1" x14ac:dyDescent="0.2">
      <c r="P49333" s="75"/>
      <c r="Q49333" s="75"/>
      <c r="W49333" s="75"/>
      <c r="AD49333" s="77"/>
    </row>
    <row r="49334" spans="16:30" ht="4.5" customHeight="1" x14ac:dyDescent="0.2">
      <c r="P49334" s="75"/>
      <c r="Q49334" s="75"/>
      <c r="W49334" s="75"/>
      <c r="AD49334" s="77"/>
    </row>
    <row r="49335" spans="16:30" ht="4.5" customHeight="1" x14ac:dyDescent="0.2">
      <c r="P49335" s="75"/>
      <c r="Q49335" s="75"/>
      <c r="W49335" s="75"/>
      <c r="AD49335" s="77"/>
    </row>
    <row r="49336" spans="16:30" ht="4.5" customHeight="1" x14ac:dyDescent="0.2">
      <c r="P49336" s="75"/>
      <c r="Q49336" s="75"/>
      <c r="W49336" s="75"/>
      <c r="AD49336" s="77"/>
    </row>
    <row r="49337" spans="16:30" ht="4.5" customHeight="1" x14ac:dyDescent="0.2">
      <c r="P49337" s="75"/>
      <c r="Q49337" s="75"/>
      <c r="W49337" s="75"/>
      <c r="AD49337" s="77"/>
    </row>
    <row r="49338" spans="16:30" ht="4.5" customHeight="1" x14ac:dyDescent="0.2">
      <c r="P49338" s="75"/>
      <c r="Q49338" s="75"/>
      <c r="W49338" s="75"/>
      <c r="AD49338" s="77"/>
    </row>
    <row r="49339" spans="16:30" ht="4.5" customHeight="1" x14ac:dyDescent="0.2">
      <c r="P49339" s="75"/>
      <c r="Q49339" s="75"/>
      <c r="W49339" s="75"/>
      <c r="AD49339" s="77"/>
    </row>
    <row r="49340" spans="16:30" ht="4.5" customHeight="1" x14ac:dyDescent="0.2">
      <c r="P49340" s="75"/>
      <c r="Q49340" s="75"/>
      <c r="W49340" s="75"/>
      <c r="AD49340" s="77"/>
    </row>
    <row r="49341" spans="16:30" ht="4.5" customHeight="1" x14ac:dyDescent="0.2">
      <c r="P49341" s="75"/>
      <c r="Q49341" s="75"/>
      <c r="W49341" s="75"/>
      <c r="AD49341" s="77"/>
    </row>
    <row r="49342" spans="16:30" ht="4.5" customHeight="1" x14ac:dyDescent="0.2">
      <c r="P49342" s="75"/>
      <c r="Q49342" s="75"/>
      <c r="W49342" s="75"/>
      <c r="AD49342" s="77"/>
    </row>
    <row r="49343" spans="16:30" ht="4.5" customHeight="1" x14ac:dyDescent="0.2">
      <c r="P49343" s="75"/>
      <c r="Q49343" s="75"/>
      <c r="W49343" s="75"/>
      <c r="AD49343" s="77"/>
    </row>
    <row r="49344" spans="16:30" ht="4.5" customHeight="1" x14ac:dyDescent="0.2">
      <c r="P49344" s="75"/>
      <c r="Q49344" s="75"/>
      <c r="W49344" s="75"/>
      <c r="AD49344" s="77"/>
    </row>
    <row r="49345" spans="16:30" ht="4.5" customHeight="1" x14ac:dyDescent="0.2">
      <c r="P49345" s="75"/>
      <c r="Q49345" s="75"/>
      <c r="W49345" s="75"/>
      <c r="AD49345" s="77"/>
    </row>
    <row r="49346" spans="16:30" ht="4.5" customHeight="1" x14ac:dyDescent="0.2">
      <c r="P49346" s="75"/>
      <c r="Q49346" s="75"/>
      <c r="W49346" s="75"/>
      <c r="AD49346" s="77"/>
    </row>
    <row r="49347" spans="16:30" ht="4.5" customHeight="1" x14ac:dyDescent="0.2">
      <c r="P49347" s="75"/>
      <c r="Q49347" s="75"/>
      <c r="W49347" s="75"/>
      <c r="AD49347" s="77"/>
    </row>
    <row r="49348" spans="16:30" ht="4.5" customHeight="1" x14ac:dyDescent="0.2">
      <c r="P49348" s="75"/>
      <c r="Q49348" s="75"/>
      <c r="W49348" s="75"/>
      <c r="AD49348" s="77"/>
    </row>
    <row r="49349" spans="16:30" ht="4.5" customHeight="1" x14ac:dyDescent="0.2">
      <c r="P49349" s="75"/>
      <c r="Q49349" s="75"/>
      <c r="W49349" s="75"/>
      <c r="AD49349" s="77"/>
    </row>
    <row r="49350" spans="16:30" ht="4.5" customHeight="1" x14ac:dyDescent="0.2">
      <c r="P49350" s="75"/>
      <c r="Q49350" s="75"/>
      <c r="W49350" s="75"/>
      <c r="AD49350" s="77"/>
    </row>
    <row r="49351" spans="16:30" ht="4.5" customHeight="1" x14ac:dyDescent="0.2">
      <c r="P49351" s="75"/>
      <c r="Q49351" s="75"/>
      <c r="W49351" s="75"/>
      <c r="AD49351" s="77"/>
    </row>
    <row r="49352" spans="16:30" ht="4.5" customHeight="1" x14ac:dyDescent="0.2">
      <c r="P49352" s="75"/>
      <c r="Q49352" s="75"/>
      <c r="W49352" s="75"/>
      <c r="AD49352" s="77"/>
    </row>
    <row r="49353" spans="16:30" ht="4.5" customHeight="1" x14ac:dyDescent="0.2">
      <c r="P49353" s="75"/>
      <c r="Q49353" s="75"/>
      <c r="W49353" s="75"/>
      <c r="AD49353" s="77"/>
    </row>
    <row r="49354" spans="16:30" ht="4.5" customHeight="1" x14ac:dyDescent="0.2">
      <c r="P49354" s="75"/>
      <c r="Q49354" s="75"/>
      <c r="W49354" s="75"/>
      <c r="AD49354" s="77"/>
    </row>
    <row r="49355" spans="16:30" ht="4.5" customHeight="1" x14ac:dyDescent="0.2">
      <c r="P49355" s="75"/>
      <c r="Q49355" s="75"/>
      <c r="W49355" s="75"/>
      <c r="AD49355" s="77"/>
    </row>
    <row r="49356" spans="16:30" ht="4.5" customHeight="1" x14ac:dyDescent="0.2">
      <c r="P49356" s="75"/>
      <c r="Q49356" s="75"/>
      <c r="W49356" s="75"/>
      <c r="AD49356" s="77"/>
    </row>
    <row r="49357" spans="16:30" ht="4.5" customHeight="1" x14ac:dyDescent="0.2">
      <c r="P49357" s="75"/>
      <c r="Q49357" s="75"/>
      <c r="W49357" s="75"/>
      <c r="AD49357" s="77"/>
    </row>
    <row r="49358" spans="16:30" ht="4.5" customHeight="1" x14ac:dyDescent="0.2">
      <c r="P49358" s="75"/>
      <c r="Q49358" s="75"/>
      <c r="W49358" s="75"/>
      <c r="AD49358" s="77"/>
    </row>
    <row r="49359" spans="16:30" ht="4.5" customHeight="1" x14ac:dyDescent="0.2">
      <c r="P49359" s="75"/>
      <c r="Q49359" s="75"/>
      <c r="W49359" s="75"/>
      <c r="AD49359" s="77"/>
    </row>
    <row r="49360" spans="16:30" ht="4.5" customHeight="1" x14ac:dyDescent="0.2">
      <c r="P49360" s="75"/>
      <c r="Q49360" s="75"/>
      <c r="W49360" s="75"/>
      <c r="AD49360" s="77"/>
    </row>
    <row r="49361" spans="16:30" ht="4.5" customHeight="1" x14ac:dyDescent="0.2">
      <c r="P49361" s="75"/>
      <c r="Q49361" s="75"/>
      <c r="W49361" s="75"/>
      <c r="AD49361" s="77"/>
    </row>
    <row r="49362" spans="16:30" ht="4.5" customHeight="1" x14ac:dyDescent="0.2">
      <c r="P49362" s="75"/>
      <c r="Q49362" s="75"/>
      <c r="W49362" s="75"/>
      <c r="AD49362" s="77"/>
    </row>
    <row r="49363" spans="16:30" ht="4.5" customHeight="1" x14ac:dyDescent="0.2">
      <c r="P49363" s="75"/>
      <c r="Q49363" s="75"/>
      <c r="W49363" s="75"/>
      <c r="AD49363" s="77"/>
    </row>
    <row r="49364" spans="16:30" ht="4.5" customHeight="1" x14ac:dyDescent="0.2">
      <c r="P49364" s="75"/>
      <c r="Q49364" s="75"/>
      <c r="W49364" s="75"/>
      <c r="AD49364" s="77"/>
    </row>
    <row r="49365" spans="16:30" ht="4.5" customHeight="1" x14ac:dyDescent="0.2">
      <c r="P49365" s="75"/>
      <c r="Q49365" s="75"/>
      <c r="W49365" s="75"/>
      <c r="AD49365" s="77"/>
    </row>
    <row r="49366" spans="16:30" ht="4.5" customHeight="1" x14ac:dyDescent="0.2">
      <c r="P49366" s="75"/>
      <c r="Q49366" s="75"/>
      <c r="W49366" s="75"/>
      <c r="AD49366" s="77"/>
    </row>
    <row r="49367" spans="16:30" ht="4.5" customHeight="1" x14ac:dyDescent="0.2">
      <c r="P49367" s="75"/>
      <c r="Q49367" s="75"/>
      <c r="W49367" s="75"/>
      <c r="AD49367" s="77"/>
    </row>
    <row r="49368" spans="16:30" ht="4.5" customHeight="1" x14ac:dyDescent="0.2">
      <c r="P49368" s="75"/>
      <c r="Q49368" s="75"/>
      <c r="W49368" s="75"/>
      <c r="AD49368" s="77"/>
    </row>
    <row r="49369" spans="16:30" ht="4.5" customHeight="1" x14ac:dyDescent="0.2">
      <c r="P49369" s="75"/>
      <c r="Q49369" s="75"/>
      <c r="W49369" s="75"/>
      <c r="AD49369" s="77"/>
    </row>
    <row r="49370" spans="16:30" ht="4.5" customHeight="1" x14ac:dyDescent="0.2">
      <c r="P49370" s="75"/>
      <c r="Q49370" s="75"/>
      <c r="W49370" s="75"/>
      <c r="AD49370" s="77"/>
    </row>
    <row r="49371" spans="16:30" ht="4.5" customHeight="1" x14ac:dyDescent="0.2">
      <c r="P49371" s="75"/>
      <c r="Q49371" s="75"/>
      <c r="W49371" s="75"/>
      <c r="AD49371" s="77"/>
    </row>
    <row r="49372" spans="16:30" ht="4.5" customHeight="1" x14ac:dyDescent="0.2">
      <c r="P49372" s="75"/>
      <c r="Q49372" s="75"/>
      <c r="W49372" s="75"/>
      <c r="AD49372" s="77"/>
    </row>
    <row r="49373" spans="16:30" ht="4.5" customHeight="1" x14ac:dyDescent="0.2">
      <c r="P49373" s="75"/>
      <c r="Q49373" s="75"/>
      <c r="W49373" s="75"/>
      <c r="AD49373" s="77"/>
    </row>
    <row r="49374" spans="16:30" ht="4.5" customHeight="1" x14ac:dyDescent="0.2">
      <c r="P49374" s="75"/>
      <c r="Q49374" s="75"/>
      <c r="W49374" s="75"/>
      <c r="AD49374" s="77"/>
    </row>
    <row r="49375" spans="16:30" ht="4.5" customHeight="1" x14ac:dyDescent="0.2">
      <c r="P49375" s="75"/>
      <c r="Q49375" s="75"/>
      <c r="W49375" s="75"/>
      <c r="AD49375" s="77"/>
    </row>
    <row r="49376" spans="16:30" ht="4.5" customHeight="1" x14ac:dyDescent="0.2">
      <c r="P49376" s="75"/>
      <c r="Q49376" s="75"/>
      <c r="W49376" s="75"/>
      <c r="AD49376" s="77"/>
    </row>
    <row r="49377" spans="16:30" ht="4.5" customHeight="1" x14ac:dyDescent="0.2">
      <c r="P49377" s="75"/>
      <c r="Q49377" s="75"/>
      <c r="W49377" s="75"/>
      <c r="AD49377" s="77"/>
    </row>
    <row r="49378" spans="16:30" ht="4.5" customHeight="1" x14ac:dyDescent="0.2">
      <c r="P49378" s="75"/>
      <c r="Q49378" s="75"/>
      <c r="W49378" s="75"/>
      <c r="AD49378" s="77"/>
    </row>
    <row r="49379" spans="16:30" ht="4.5" customHeight="1" x14ac:dyDescent="0.2">
      <c r="P49379" s="75"/>
      <c r="Q49379" s="75"/>
      <c r="W49379" s="75"/>
      <c r="AD49379" s="77"/>
    </row>
    <row r="49380" spans="16:30" ht="4.5" customHeight="1" x14ac:dyDescent="0.2">
      <c r="P49380" s="75"/>
      <c r="Q49380" s="75"/>
      <c r="W49380" s="75"/>
      <c r="AD49380" s="77"/>
    </row>
    <row r="49381" spans="16:30" ht="4.5" customHeight="1" x14ac:dyDescent="0.2">
      <c r="P49381" s="75"/>
      <c r="Q49381" s="75"/>
      <c r="W49381" s="75"/>
      <c r="AD49381" s="77"/>
    </row>
    <row r="49382" spans="16:30" ht="4.5" customHeight="1" x14ac:dyDescent="0.2">
      <c r="P49382" s="75"/>
      <c r="Q49382" s="75"/>
      <c r="W49382" s="75"/>
      <c r="AD49382" s="77"/>
    </row>
    <row r="49383" spans="16:30" ht="4.5" customHeight="1" x14ac:dyDescent="0.2">
      <c r="P49383" s="75"/>
      <c r="Q49383" s="75"/>
      <c r="W49383" s="75"/>
      <c r="AD49383" s="77"/>
    </row>
    <row r="49384" spans="16:30" ht="4.5" customHeight="1" x14ac:dyDescent="0.2">
      <c r="P49384" s="75"/>
      <c r="Q49384" s="75"/>
      <c r="W49384" s="75"/>
      <c r="AD49384" s="77"/>
    </row>
    <row r="49385" spans="16:30" ht="4.5" customHeight="1" x14ac:dyDescent="0.2">
      <c r="P49385" s="75"/>
      <c r="Q49385" s="75"/>
      <c r="W49385" s="75"/>
      <c r="AD49385" s="77"/>
    </row>
    <row r="49386" spans="16:30" ht="4.5" customHeight="1" x14ac:dyDescent="0.2">
      <c r="P49386" s="75"/>
      <c r="Q49386" s="75"/>
      <c r="W49386" s="75"/>
      <c r="AD49386" s="77"/>
    </row>
    <row r="49387" spans="16:30" ht="4.5" customHeight="1" x14ac:dyDescent="0.2">
      <c r="P49387" s="75"/>
      <c r="Q49387" s="75"/>
      <c r="W49387" s="75"/>
      <c r="AD49387" s="77"/>
    </row>
    <row r="49388" spans="16:30" ht="4.5" customHeight="1" x14ac:dyDescent="0.2">
      <c r="P49388" s="75"/>
      <c r="Q49388" s="75"/>
      <c r="W49388" s="75"/>
      <c r="AD49388" s="77"/>
    </row>
    <row r="49389" spans="16:30" ht="4.5" customHeight="1" x14ac:dyDescent="0.2">
      <c r="P49389" s="75"/>
      <c r="Q49389" s="75"/>
      <c r="W49389" s="75"/>
      <c r="AD49389" s="77"/>
    </row>
    <row r="49390" spans="16:30" ht="4.5" customHeight="1" x14ac:dyDescent="0.2">
      <c r="P49390" s="75"/>
      <c r="Q49390" s="75"/>
      <c r="W49390" s="75"/>
      <c r="AD49390" s="77"/>
    </row>
    <row r="49391" spans="16:30" ht="4.5" customHeight="1" x14ac:dyDescent="0.2">
      <c r="P49391" s="75"/>
      <c r="Q49391" s="75"/>
      <c r="W49391" s="75"/>
      <c r="AD49391" s="77"/>
    </row>
    <row r="49392" spans="16:30" ht="4.5" customHeight="1" x14ac:dyDescent="0.2">
      <c r="P49392" s="75"/>
      <c r="Q49392" s="75"/>
      <c r="W49392" s="75"/>
      <c r="AD49392" s="77"/>
    </row>
    <row r="49393" spans="16:30" ht="4.5" customHeight="1" x14ac:dyDescent="0.2">
      <c r="P49393" s="75"/>
      <c r="Q49393" s="75"/>
      <c r="W49393" s="75"/>
      <c r="AD49393" s="77"/>
    </row>
    <row r="49394" spans="16:30" ht="4.5" customHeight="1" x14ac:dyDescent="0.2">
      <c r="P49394" s="75"/>
      <c r="Q49394" s="75"/>
      <c r="W49394" s="75"/>
      <c r="AD49394" s="77"/>
    </row>
    <row r="49395" spans="16:30" ht="4.5" customHeight="1" x14ac:dyDescent="0.2">
      <c r="P49395" s="75"/>
      <c r="Q49395" s="75"/>
      <c r="W49395" s="75"/>
      <c r="AD49395" s="77"/>
    </row>
    <row r="49396" spans="16:30" ht="4.5" customHeight="1" x14ac:dyDescent="0.2">
      <c r="P49396" s="75"/>
      <c r="Q49396" s="75"/>
      <c r="W49396" s="75"/>
      <c r="AD49396" s="77"/>
    </row>
    <row r="49397" spans="16:30" ht="4.5" customHeight="1" x14ac:dyDescent="0.2">
      <c r="P49397" s="75"/>
      <c r="Q49397" s="75"/>
      <c r="W49397" s="75"/>
      <c r="AD49397" s="77"/>
    </row>
    <row r="49398" spans="16:30" ht="4.5" customHeight="1" x14ac:dyDescent="0.2">
      <c r="P49398" s="75"/>
      <c r="Q49398" s="75"/>
      <c r="W49398" s="75"/>
      <c r="AD49398" s="77"/>
    </row>
    <row r="49399" spans="16:30" ht="4.5" customHeight="1" x14ac:dyDescent="0.2">
      <c r="P49399" s="75"/>
      <c r="Q49399" s="75"/>
      <c r="W49399" s="75"/>
      <c r="AD49399" s="77"/>
    </row>
    <row r="49400" spans="16:30" ht="4.5" customHeight="1" x14ac:dyDescent="0.2">
      <c r="P49400" s="75"/>
      <c r="Q49400" s="75"/>
      <c r="W49400" s="75"/>
      <c r="AD49400" s="77"/>
    </row>
    <row r="49401" spans="16:30" ht="4.5" customHeight="1" x14ac:dyDescent="0.2">
      <c r="P49401" s="75"/>
      <c r="Q49401" s="75"/>
      <c r="W49401" s="75"/>
      <c r="AD49401" s="77"/>
    </row>
    <row r="49402" spans="16:30" ht="4.5" customHeight="1" x14ac:dyDescent="0.2">
      <c r="P49402" s="75"/>
      <c r="Q49402" s="75"/>
      <c r="W49402" s="75"/>
      <c r="AD49402" s="77"/>
    </row>
    <row r="49403" spans="16:30" ht="4.5" customHeight="1" x14ac:dyDescent="0.2">
      <c r="P49403" s="75"/>
      <c r="Q49403" s="75"/>
      <c r="W49403" s="75"/>
      <c r="AD49403" s="77"/>
    </row>
    <row r="49404" spans="16:30" ht="4.5" customHeight="1" x14ac:dyDescent="0.2">
      <c r="P49404" s="75"/>
      <c r="Q49404" s="75"/>
      <c r="W49404" s="75"/>
      <c r="AD49404" s="77"/>
    </row>
    <row r="49405" spans="16:30" ht="4.5" customHeight="1" x14ac:dyDescent="0.2">
      <c r="P49405" s="75"/>
      <c r="Q49405" s="75"/>
      <c r="W49405" s="75"/>
      <c r="AD49405" s="77"/>
    </row>
    <row r="49406" spans="16:30" ht="4.5" customHeight="1" x14ac:dyDescent="0.2">
      <c r="P49406" s="75"/>
      <c r="Q49406" s="75"/>
      <c r="W49406" s="75"/>
      <c r="AD49406" s="77"/>
    </row>
    <row r="49407" spans="16:30" ht="4.5" customHeight="1" x14ac:dyDescent="0.2">
      <c r="P49407" s="75"/>
      <c r="Q49407" s="75"/>
      <c r="W49407" s="75"/>
      <c r="AD49407" s="77"/>
    </row>
    <row r="49408" spans="16:30" ht="4.5" customHeight="1" x14ac:dyDescent="0.2">
      <c r="P49408" s="75"/>
      <c r="Q49408" s="75"/>
      <c r="W49408" s="75"/>
      <c r="AD49408" s="77"/>
    </row>
    <row r="49409" spans="16:30" ht="4.5" customHeight="1" x14ac:dyDescent="0.2">
      <c r="P49409" s="75"/>
      <c r="Q49409" s="75"/>
      <c r="W49409" s="75"/>
      <c r="AD49409" s="77"/>
    </row>
    <row r="49410" spans="16:30" ht="4.5" customHeight="1" x14ac:dyDescent="0.2">
      <c r="P49410" s="75"/>
      <c r="Q49410" s="75"/>
      <c r="W49410" s="75"/>
      <c r="AD49410" s="77"/>
    </row>
    <row r="49411" spans="16:30" ht="4.5" customHeight="1" x14ac:dyDescent="0.2">
      <c r="P49411" s="75"/>
      <c r="Q49411" s="75"/>
      <c r="W49411" s="75"/>
      <c r="AD49411" s="77"/>
    </row>
    <row r="49412" spans="16:30" ht="4.5" customHeight="1" x14ac:dyDescent="0.2">
      <c r="P49412" s="75"/>
      <c r="Q49412" s="75"/>
      <c r="W49412" s="75"/>
      <c r="AD49412" s="77"/>
    </row>
    <row r="49413" spans="16:30" ht="4.5" customHeight="1" x14ac:dyDescent="0.2">
      <c r="P49413" s="75"/>
      <c r="Q49413" s="75"/>
      <c r="W49413" s="75"/>
      <c r="AD49413" s="77"/>
    </row>
    <row r="49414" spans="16:30" ht="4.5" customHeight="1" x14ac:dyDescent="0.2">
      <c r="P49414" s="75"/>
      <c r="Q49414" s="75"/>
      <c r="W49414" s="75"/>
      <c r="AD49414" s="77"/>
    </row>
    <row r="49415" spans="16:30" ht="4.5" customHeight="1" x14ac:dyDescent="0.2">
      <c r="P49415" s="75"/>
      <c r="Q49415" s="75"/>
      <c r="W49415" s="75"/>
      <c r="AD49415" s="77"/>
    </row>
    <row r="49416" spans="16:30" ht="4.5" customHeight="1" x14ac:dyDescent="0.2">
      <c r="P49416" s="75"/>
      <c r="Q49416" s="75"/>
      <c r="W49416" s="75"/>
      <c r="AD49416" s="77"/>
    </row>
    <row r="49417" spans="16:30" ht="4.5" customHeight="1" x14ac:dyDescent="0.2">
      <c r="P49417" s="75"/>
      <c r="Q49417" s="75"/>
      <c r="W49417" s="75"/>
      <c r="AD49417" s="77"/>
    </row>
    <row r="49418" spans="16:30" ht="4.5" customHeight="1" x14ac:dyDescent="0.2">
      <c r="P49418" s="75"/>
      <c r="Q49418" s="75"/>
      <c r="W49418" s="75"/>
      <c r="AD49418" s="77"/>
    </row>
    <row r="49419" spans="16:30" ht="4.5" customHeight="1" x14ac:dyDescent="0.2">
      <c r="P49419" s="75"/>
      <c r="Q49419" s="75"/>
      <c r="W49419" s="75"/>
      <c r="AD49419" s="77"/>
    </row>
    <row r="49420" spans="16:30" ht="4.5" customHeight="1" x14ac:dyDescent="0.2">
      <c r="P49420" s="75"/>
      <c r="Q49420" s="75"/>
      <c r="W49420" s="75"/>
      <c r="AD49420" s="77"/>
    </row>
    <row r="49421" spans="16:30" ht="4.5" customHeight="1" x14ac:dyDescent="0.2">
      <c r="P49421" s="75"/>
      <c r="Q49421" s="75"/>
      <c r="W49421" s="75"/>
      <c r="AD49421" s="77"/>
    </row>
    <row r="49422" spans="16:30" ht="4.5" customHeight="1" x14ac:dyDescent="0.2">
      <c r="P49422" s="75"/>
      <c r="Q49422" s="75"/>
      <c r="W49422" s="75"/>
      <c r="AD49422" s="77"/>
    </row>
    <row r="49423" spans="16:30" ht="4.5" customHeight="1" x14ac:dyDescent="0.2">
      <c r="P49423" s="75"/>
      <c r="Q49423" s="75"/>
      <c r="W49423" s="75"/>
      <c r="AD49423" s="77"/>
    </row>
    <row r="49424" spans="16:30" ht="4.5" customHeight="1" x14ac:dyDescent="0.2">
      <c r="P49424" s="75"/>
      <c r="Q49424" s="75"/>
      <c r="W49424" s="75"/>
      <c r="AD49424" s="77"/>
    </row>
    <row r="49425" spans="16:30" ht="4.5" customHeight="1" x14ac:dyDescent="0.2">
      <c r="P49425" s="75"/>
      <c r="Q49425" s="75"/>
      <c r="W49425" s="75"/>
      <c r="AD49425" s="77"/>
    </row>
    <row r="49426" spans="16:30" ht="4.5" customHeight="1" x14ac:dyDescent="0.2">
      <c r="P49426" s="75"/>
      <c r="Q49426" s="75"/>
      <c r="W49426" s="75"/>
      <c r="AD49426" s="77"/>
    </row>
    <row r="49427" spans="16:30" ht="4.5" customHeight="1" x14ac:dyDescent="0.2">
      <c r="P49427" s="75"/>
      <c r="Q49427" s="75"/>
      <c r="W49427" s="75"/>
      <c r="AD49427" s="77"/>
    </row>
    <row r="49428" spans="16:30" ht="4.5" customHeight="1" x14ac:dyDescent="0.2">
      <c r="P49428" s="75"/>
      <c r="Q49428" s="75"/>
      <c r="W49428" s="75"/>
      <c r="AD49428" s="77"/>
    </row>
    <row r="49429" spans="16:30" ht="4.5" customHeight="1" x14ac:dyDescent="0.2">
      <c r="P49429" s="75"/>
      <c r="Q49429" s="75"/>
      <c r="W49429" s="75"/>
      <c r="AD49429" s="77"/>
    </row>
    <row r="49430" spans="16:30" ht="4.5" customHeight="1" x14ac:dyDescent="0.2">
      <c r="P49430" s="75"/>
      <c r="Q49430" s="75"/>
      <c r="W49430" s="75"/>
      <c r="AD49430" s="77"/>
    </row>
    <row r="49431" spans="16:30" ht="4.5" customHeight="1" x14ac:dyDescent="0.2">
      <c r="P49431" s="75"/>
      <c r="Q49431" s="75"/>
      <c r="W49431" s="75"/>
      <c r="AD49431" s="77"/>
    </row>
    <row r="49432" spans="16:30" ht="4.5" customHeight="1" x14ac:dyDescent="0.2">
      <c r="P49432" s="75"/>
      <c r="Q49432" s="75"/>
      <c r="W49432" s="75"/>
      <c r="AD49432" s="77"/>
    </row>
    <row r="49433" spans="16:30" ht="4.5" customHeight="1" x14ac:dyDescent="0.2">
      <c r="P49433" s="75"/>
      <c r="Q49433" s="75"/>
      <c r="W49433" s="75"/>
      <c r="AD49433" s="77"/>
    </row>
    <row r="49434" spans="16:30" ht="4.5" customHeight="1" x14ac:dyDescent="0.2">
      <c r="P49434" s="75"/>
      <c r="Q49434" s="75"/>
      <c r="W49434" s="75"/>
      <c r="AD49434" s="77"/>
    </row>
    <row r="49435" spans="16:30" ht="4.5" customHeight="1" x14ac:dyDescent="0.2">
      <c r="P49435" s="75"/>
      <c r="Q49435" s="75"/>
      <c r="W49435" s="75"/>
      <c r="AD49435" s="77"/>
    </row>
    <row r="49436" spans="16:30" ht="4.5" customHeight="1" x14ac:dyDescent="0.2">
      <c r="P49436" s="75"/>
      <c r="Q49436" s="75"/>
      <c r="W49436" s="75"/>
      <c r="AD49436" s="77"/>
    </row>
    <row r="49437" spans="16:30" ht="4.5" customHeight="1" x14ac:dyDescent="0.2">
      <c r="P49437" s="75"/>
      <c r="Q49437" s="75"/>
      <c r="W49437" s="75"/>
      <c r="AD49437" s="77"/>
    </row>
    <row r="49438" spans="16:30" ht="4.5" customHeight="1" x14ac:dyDescent="0.2">
      <c r="P49438" s="75"/>
      <c r="Q49438" s="75"/>
      <c r="W49438" s="75"/>
      <c r="AD49438" s="77"/>
    </row>
    <row r="49439" spans="16:30" ht="4.5" customHeight="1" x14ac:dyDescent="0.2">
      <c r="P49439" s="75"/>
      <c r="Q49439" s="75"/>
      <c r="W49439" s="75"/>
      <c r="AD49439" s="77"/>
    </row>
    <row r="49440" spans="16:30" ht="4.5" customHeight="1" x14ac:dyDescent="0.2">
      <c r="P49440" s="75"/>
      <c r="Q49440" s="75"/>
      <c r="W49440" s="75"/>
      <c r="AD49440" s="77"/>
    </row>
    <row r="49441" spans="16:30" ht="4.5" customHeight="1" x14ac:dyDescent="0.2">
      <c r="P49441" s="75"/>
      <c r="Q49441" s="75"/>
      <c r="W49441" s="75"/>
      <c r="AD49441" s="77"/>
    </row>
    <row r="49442" spans="16:30" ht="4.5" customHeight="1" x14ac:dyDescent="0.2">
      <c r="P49442" s="75"/>
      <c r="Q49442" s="75"/>
      <c r="W49442" s="75"/>
      <c r="AD49442" s="77"/>
    </row>
    <row r="49443" spans="16:30" ht="4.5" customHeight="1" x14ac:dyDescent="0.2">
      <c r="P49443" s="75"/>
      <c r="Q49443" s="75"/>
      <c r="W49443" s="75"/>
      <c r="AD49443" s="77"/>
    </row>
    <row r="49444" spans="16:30" ht="4.5" customHeight="1" x14ac:dyDescent="0.2">
      <c r="P49444" s="75"/>
      <c r="Q49444" s="75"/>
      <c r="W49444" s="75"/>
      <c r="AD49444" s="77"/>
    </row>
    <row r="49445" spans="16:30" ht="4.5" customHeight="1" x14ac:dyDescent="0.2">
      <c r="P49445" s="75"/>
      <c r="Q49445" s="75"/>
      <c r="W49445" s="75"/>
      <c r="AD49445" s="77"/>
    </row>
    <row r="49446" spans="16:30" ht="4.5" customHeight="1" x14ac:dyDescent="0.2">
      <c r="P49446" s="75"/>
      <c r="Q49446" s="75"/>
      <c r="W49446" s="75"/>
      <c r="AD49446" s="77"/>
    </row>
    <row r="49447" spans="16:30" ht="4.5" customHeight="1" x14ac:dyDescent="0.2">
      <c r="P49447" s="75"/>
      <c r="Q49447" s="75"/>
      <c r="W49447" s="75"/>
      <c r="AD49447" s="77"/>
    </row>
    <row r="49448" spans="16:30" ht="4.5" customHeight="1" x14ac:dyDescent="0.2">
      <c r="P49448" s="75"/>
      <c r="Q49448" s="75"/>
      <c r="W49448" s="75"/>
      <c r="AD49448" s="77"/>
    </row>
    <row r="49449" spans="16:30" ht="4.5" customHeight="1" x14ac:dyDescent="0.2">
      <c r="P49449" s="75"/>
      <c r="Q49449" s="75"/>
      <c r="W49449" s="75"/>
      <c r="AD49449" s="77"/>
    </row>
    <row r="49450" spans="16:30" ht="4.5" customHeight="1" x14ac:dyDescent="0.2">
      <c r="P49450" s="75"/>
      <c r="Q49450" s="75"/>
      <c r="W49450" s="75"/>
      <c r="AD49450" s="77"/>
    </row>
    <row r="49451" spans="16:30" ht="4.5" customHeight="1" x14ac:dyDescent="0.2">
      <c r="P49451" s="75"/>
      <c r="Q49451" s="75"/>
      <c r="W49451" s="75"/>
      <c r="AD49451" s="77"/>
    </row>
    <row r="49452" spans="16:30" ht="4.5" customHeight="1" x14ac:dyDescent="0.2">
      <c r="P49452" s="75"/>
      <c r="Q49452" s="75"/>
      <c r="W49452" s="75"/>
      <c r="AD49452" s="77"/>
    </row>
    <row r="49453" spans="16:30" ht="4.5" customHeight="1" x14ac:dyDescent="0.2">
      <c r="P49453" s="75"/>
      <c r="Q49453" s="75"/>
      <c r="W49453" s="75"/>
      <c r="AD49453" s="77"/>
    </row>
    <row r="49454" spans="16:30" ht="4.5" customHeight="1" x14ac:dyDescent="0.2">
      <c r="P49454" s="75"/>
      <c r="Q49454" s="75"/>
      <c r="W49454" s="75"/>
      <c r="AD49454" s="77"/>
    </row>
    <row r="49455" spans="16:30" ht="4.5" customHeight="1" x14ac:dyDescent="0.2">
      <c r="P49455" s="75"/>
      <c r="Q49455" s="75"/>
      <c r="W49455" s="75"/>
      <c r="AD49455" s="77"/>
    </row>
    <row r="49456" spans="16:30" ht="4.5" customHeight="1" x14ac:dyDescent="0.2">
      <c r="P49456" s="75"/>
      <c r="Q49456" s="75"/>
      <c r="W49456" s="75"/>
      <c r="AD49456" s="77"/>
    </row>
    <row r="49457" spans="16:30" ht="4.5" customHeight="1" x14ac:dyDescent="0.2">
      <c r="P49457" s="75"/>
      <c r="Q49457" s="75"/>
      <c r="W49457" s="75"/>
      <c r="AD49457" s="77"/>
    </row>
    <row r="49458" spans="16:30" ht="4.5" customHeight="1" x14ac:dyDescent="0.2">
      <c r="P49458" s="75"/>
      <c r="Q49458" s="75"/>
      <c r="W49458" s="75"/>
      <c r="AD49458" s="77"/>
    </row>
    <row r="49459" spans="16:30" ht="4.5" customHeight="1" x14ac:dyDescent="0.2">
      <c r="P49459" s="75"/>
      <c r="Q49459" s="75"/>
      <c r="W49459" s="75"/>
      <c r="AD49459" s="77"/>
    </row>
    <row r="49460" spans="16:30" ht="4.5" customHeight="1" x14ac:dyDescent="0.2">
      <c r="P49460" s="75"/>
      <c r="Q49460" s="75"/>
      <c r="W49460" s="75"/>
      <c r="AD49460" s="77"/>
    </row>
    <row r="49461" spans="16:30" ht="4.5" customHeight="1" x14ac:dyDescent="0.2">
      <c r="P49461" s="75"/>
      <c r="Q49461" s="75"/>
      <c r="W49461" s="75"/>
      <c r="AD49461" s="77"/>
    </row>
    <row r="49462" spans="16:30" ht="4.5" customHeight="1" x14ac:dyDescent="0.2">
      <c r="P49462" s="75"/>
      <c r="Q49462" s="75"/>
      <c r="W49462" s="75"/>
      <c r="AD49462" s="77"/>
    </row>
    <row r="49463" spans="16:30" ht="4.5" customHeight="1" x14ac:dyDescent="0.2">
      <c r="P49463" s="75"/>
      <c r="Q49463" s="75"/>
      <c r="W49463" s="75"/>
      <c r="AD49463" s="77"/>
    </row>
    <row r="49464" spans="16:30" ht="4.5" customHeight="1" x14ac:dyDescent="0.2">
      <c r="P49464" s="75"/>
      <c r="Q49464" s="75"/>
      <c r="W49464" s="75"/>
      <c r="AD49464" s="77"/>
    </row>
    <row r="49465" spans="16:30" ht="4.5" customHeight="1" x14ac:dyDescent="0.2">
      <c r="P49465" s="75"/>
      <c r="Q49465" s="75"/>
      <c r="W49465" s="75"/>
      <c r="AD49465" s="77"/>
    </row>
    <row r="49466" spans="16:30" ht="4.5" customHeight="1" x14ac:dyDescent="0.2">
      <c r="P49466" s="75"/>
      <c r="Q49466" s="75"/>
      <c r="W49466" s="75"/>
      <c r="AD49466" s="77"/>
    </row>
    <row r="49467" spans="16:30" ht="4.5" customHeight="1" x14ac:dyDescent="0.2">
      <c r="P49467" s="75"/>
      <c r="Q49467" s="75"/>
      <c r="W49467" s="75"/>
      <c r="AD49467" s="77"/>
    </row>
    <row r="49468" spans="16:30" ht="4.5" customHeight="1" x14ac:dyDescent="0.2">
      <c r="P49468" s="75"/>
      <c r="Q49468" s="75"/>
      <c r="W49468" s="75"/>
      <c r="AD49468" s="77"/>
    </row>
    <row r="49469" spans="16:30" ht="4.5" customHeight="1" x14ac:dyDescent="0.2">
      <c r="P49469" s="75"/>
      <c r="Q49469" s="75"/>
      <c r="W49469" s="75"/>
      <c r="AD49469" s="77"/>
    </row>
    <row r="49470" spans="16:30" ht="4.5" customHeight="1" x14ac:dyDescent="0.2">
      <c r="P49470" s="75"/>
      <c r="Q49470" s="75"/>
      <c r="W49470" s="75"/>
      <c r="AD49470" s="77"/>
    </row>
    <row r="49471" spans="16:30" ht="4.5" customHeight="1" x14ac:dyDescent="0.2">
      <c r="P49471" s="75"/>
      <c r="Q49471" s="75"/>
      <c r="W49471" s="75"/>
      <c r="AD49471" s="77"/>
    </row>
    <row r="49472" spans="16:30" ht="4.5" customHeight="1" x14ac:dyDescent="0.2">
      <c r="P49472" s="75"/>
      <c r="Q49472" s="75"/>
      <c r="W49472" s="75"/>
      <c r="AD49472" s="77"/>
    </row>
    <row r="49473" spans="16:30" ht="4.5" customHeight="1" x14ac:dyDescent="0.2">
      <c r="P49473" s="75"/>
      <c r="Q49473" s="75"/>
      <c r="W49473" s="75"/>
      <c r="AD49473" s="77"/>
    </row>
    <row r="49474" spans="16:30" ht="4.5" customHeight="1" x14ac:dyDescent="0.2">
      <c r="P49474" s="75"/>
      <c r="Q49474" s="75"/>
      <c r="W49474" s="75"/>
      <c r="AD49474" s="77"/>
    </row>
    <row r="49475" spans="16:30" ht="4.5" customHeight="1" x14ac:dyDescent="0.2">
      <c r="P49475" s="75"/>
      <c r="Q49475" s="75"/>
      <c r="W49475" s="75"/>
      <c r="AD49475" s="77"/>
    </row>
    <row r="49476" spans="16:30" ht="4.5" customHeight="1" x14ac:dyDescent="0.2">
      <c r="P49476" s="75"/>
      <c r="Q49476" s="75"/>
      <c r="W49476" s="75"/>
      <c r="AD49476" s="77"/>
    </row>
    <row r="49477" spans="16:30" ht="4.5" customHeight="1" x14ac:dyDescent="0.2">
      <c r="P49477" s="75"/>
      <c r="Q49477" s="75"/>
      <c r="W49477" s="75"/>
      <c r="AD49477" s="77"/>
    </row>
    <row r="49478" spans="16:30" ht="4.5" customHeight="1" x14ac:dyDescent="0.2">
      <c r="P49478" s="75"/>
      <c r="Q49478" s="75"/>
      <c r="W49478" s="75"/>
      <c r="AD49478" s="77"/>
    </row>
    <row r="49479" spans="16:30" ht="4.5" customHeight="1" x14ac:dyDescent="0.2">
      <c r="P49479" s="75"/>
      <c r="Q49479" s="75"/>
      <c r="W49479" s="75"/>
      <c r="AD49479" s="77"/>
    </row>
    <row r="49480" spans="16:30" ht="4.5" customHeight="1" x14ac:dyDescent="0.2">
      <c r="P49480" s="75"/>
      <c r="Q49480" s="75"/>
      <c r="W49480" s="75"/>
      <c r="AD49480" s="77"/>
    </row>
    <row r="49481" spans="16:30" ht="4.5" customHeight="1" x14ac:dyDescent="0.2">
      <c r="P49481" s="75"/>
      <c r="Q49481" s="75"/>
      <c r="W49481" s="75"/>
      <c r="AD49481" s="77"/>
    </row>
    <row r="49482" spans="16:30" ht="4.5" customHeight="1" x14ac:dyDescent="0.2">
      <c r="P49482" s="75"/>
      <c r="Q49482" s="75"/>
      <c r="W49482" s="75"/>
      <c r="AD49482" s="77"/>
    </row>
    <row r="49483" spans="16:30" ht="4.5" customHeight="1" x14ac:dyDescent="0.2">
      <c r="P49483" s="75"/>
      <c r="Q49483" s="75"/>
      <c r="W49483" s="75"/>
      <c r="AD49483" s="77"/>
    </row>
    <row r="49484" spans="16:30" ht="4.5" customHeight="1" x14ac:dyDescent="0.2">
      <c r="P49484" s="75"/>
      <c r="Q49484" s="75"/>
      <c r="W49484" s="75"/>
      <c r="AD49484" s="77"/>
    </row>
    <row r="49485" spans="16:30" ht="4.5" customHeight="1" x14ac:dyDescent="0.2">
      <c r="P49485" s="75"/>
      <c r="Q49485" s="75"/>
      <c r="W49485" s="75"/>
      <c r="AD49485" s="77"/>
    </row>
    <row r="49486" spans="16:30" ht="4.5" customHeight="1" x14ac:dyDescent="0.2">
      <c r="P49486" s="75"/>
      <c r="Q49486" s="75"/>
      <c r="W49486" s="75"/>
      <c r="AD49486" s="77"/>
    </row>
    <row r="49487" spans="16:30" ht="4.5" customHeight="1" x14ac:dyDescent="0.2">
      <c r="P49487" s="75"/>
      <c r="Q49487" s="75"/>
      <c r="W49487" s="75"/>
      <c r="AD49487" s="77"/>
    </row>
    <row r="49488" spans="16:30" ht="4.5" customHeight="1" x14ac:dyDescent="0.2">
      <c r="P49488" s="75"/>
      <c r="Q49488" s="75"/>
      <c r="W49488" s="75"/>
      <c r="AD49488" s="77"/>
    </row>
    <row r="49489" spans="16:30" ht="4.5" customHeight="1" x14ac:dyDescent="0.2">
      <c r="P49489" s="75"/>
      <c r="Q49489" s="75"/>
      <c r="W49489" s="75"/>
      <c r="AD49489" s="77"/>
    </row>
    <row r="49490" spans="16:30" ht="4.5" customHeight="1" x14ac:dyDescent="0.2">
      <c r="P49490" s="75"/>
      <c r="Q49490" s="75"/>
      <c r="W49490" s="75"/>
      <c r="AD49490" s="77"/>
    </row>
    <row r="49491" spans="16:30" ht="4.5" customHeight="1" x14ac:dyDescent="0.2">
      <c r="P49491" s="75"/>
      <c r="Q49491" s="75"/>
      <c r="W49491" s="75"/>
      <c r="AD49491" s="77"/>
    </row>
    <row r="49492" spans="16:30" ht="4.5" customHeight="1" x14ac:dyDescent="0.2">
      <c r="P49492" s="75"/>
      <c r="Q49492" s="75"/>
      <c r="W49492" s="75"/>
      <c r="AD49492" s="77"/>
    </row>
    <row r="49493" spans="16:30" ht="4.5" customHeight="1" x14ac:dyDescent="0.2">
      <c r="P49493" s="75"/>
      <c r="Q49493" s="75"/>
      <c r="W49493" s="75"/>
      <c r="AD49493" s="77"/>
    </row>
    <row r="49494" spans="16:30" ht="4.5" customHeight="1" x14ac:dyDescent="0.2">
      <c r="P49494" s="75"/>
      <c r="Q49494" s="75"/>
      <c r="W49494" s="75"/>
      <c r="AD49494" s="77"/>
    </row>
    <row r="49495" spans="16:30" ht="4.5" customHeight="1" x14ac:dyDescent="0.2">
      <c r="P49495" s="75"/>
      <c r="Q49495" s="75"/>
      <c r="W49495" s="75"/>
      <c r="AD49495" s="77"/>
    </row>
    <row r="49496" spans="16:30" ht="4.5" customHeight="1" x14ac:dyDescent="0.2">
      <c r="P49496" s="75"/>
      <c r="Q49496" s="75"/>
      <c r="W49496" s="75"/>
      <c r="AD49496" s="77"/>
    </row>
    <row r="49497" spans="16:30" ht="4.5" customHeight="1" x14ac:dyDescent="0.2">
      <c r="P49497" s="75"/>
      <c r="Q49497" s="75"/>
      <c r="W49497" s="75"/>
      <c r="AD49497" s="77"/>
    </row>
    <row r="49498" spans="16:30" ht="4.5" customHeight="1" x14ac:dyDescent="0.2">
      <c r="P49498" s="75"/>
      <c r="Q49498" s="75"/>
      <c r="W49498" s="75"/>
      <c r="AD49498" s="77"/>
    </row>
    <row r="49499" spans="16:30" ht="4.5" customHeight="1" x14ac:dyDescent="0.2">
      <c r="P49499" s="75"/>
      <c r="Q49499" s="75"/>
      <c r="W49499" s="75"/>
      <c r="AD49499" s="77"/>
    </row>
    <row r="49500" spans="16:30" ht="4.5" customHeight="1" x14ac:dyDescent="0.2">
      <c r="P49500" s="75"/>
      <c r="Q49500" s="75"/>
      <c r="W49500" s="75"/>
      <c r="AD49500" s="77"/>
    </row>
    <row r="49501" spans="16:30" ht="4.5" customHeight="1" x14ac:dyDescent="0.2">
      <c r="P49501" s="75"/>
      <c r="Q49501" s="75"/>
      <c r="W49501" s="75"/>
      <c r="AD49501" s="77"/>
    </row>
    <row r="49502" spans="16:30" ht="4.5" customHeight="1" x14ac:dyDescent="0.2">
      <c r="P49502" s="75"/>
      <c r="Q49502" s="75"/>
      <c r="W49502" s="75"/>
      <c r="AD49502" s="77"/>
    </row>
    <row r="49503" spans="16:30" ht="4.5" customHeight="1" x14ac:dyDescent="0.2">
      <c r="P49503" s="75"/>
      <c r="Q49503" s="75"/>
      <c r="W49503" s="75"/>
      <c r="AD49503" s="77"/>
    </row>
    <row r="49504" spans="16:30" ht="4.5" customHeight="1" x14ac:dyDescent="0.2">
      <c r="P49504" s="75"/>
      <c r="Q49504" s="75"/>
      <c r="W49504" s="75"/>
      <c r="AD49504" s="77"/>
    </row>
    <row r="49505" spans="16:30" ht="4.5" customHeight="1" x14ac:dyDescent="0.2">
      <c r="P49505" s="75"/>
      <c r="Q49505" s="75"/>
      <c r="W49505" s="75"/>
      <c r="AD49505" s="77"/>
    </row>
    <row r="49506" spans="16:30" ht="4.5" customHeight="1" x14ac:dyDescent="0.2">
      <c r="P49506" s="75"/>
      <c r="Q49506" s="75"/>
      <c r="W49506" s="75"/>
      <c r="AD49506" s="77"/>
    </row>
    <row r="49507" spans="16:30" ht="4.5" customHeight="1" x14ac:dyDescent="0.2">
      <c r="P49507" s="75"/>
      <c r="Q49507" s="75"/>
      <c r="W49507" s="75"/>
      <c r="AD49507" s="77"/>
    </row>
    <row r="49508" spans="16:30" ht="4.5" customHeight="1" x14ac:dyDescent="0.2">
      <c r="P49508" s="75"/>
      <c r="Q49508" s="75"/>
      <c r="W49508" s="75"/>
      <c r="AD49508" s="77"/>
    </row>
    <row r="49509" spans="16:30" ht="4.5" customHeight="1" x14ac:dyDescent="0.2">
      <c r="P49509" s="75"/>
      <c r="Q49509" s="75"/>
      <c r="W49509" s="75"/>
      <c r="AD49509" s="77"/>
    </row>
    <row r="49510" spans="16:30" ht="4.5" customHeight="1" x14ac:dyDescent="0.2">
      <c r="P49510" s="75"/>
      <c r="Q49510" s="75"/>
      <c r="W49510" s="75"/>
      <c r="AD49510" s="77"/>
    </row>
    <row r="49511" spans="16:30" ht="4.5" customHeight="1" x14ac:dyDescent="0.2">
      <c r="P49511" s="75"/>
      <c r="Q49511" s="75"/>
      <c r="W49511" s="75"/>
      <c r="AD49511" s="77"/>
    </row>
    <row r="49512" spans="16:30" ht="4.5" customHeight="1" x14ac:dyDescent="0.2">
      <c r="P49512" s="75"/>
      <c r="Q49512" s="75"/>
      <c r="W49512" s="75"/>
      <c r="AD49512" s="77"/>
    </row>
    <row r="49513" spans="16:30" ht="4.5" customHeight="1" x14ac:dyDescent="0.2">
      <c r="P49513" s="75"/>
      <c r="Q49513" s="75"/>
      <c r="W49513" s="75"/>
      <c r="AD49513" s="77"/>
    </row>
    <row r="49514" spans="16:30" ht="4.5" customHeight="1" x14ac:dyDescent="0.2">
      <c r="P49514" s="75"/>
      <c r="Q49514" s="75"/>
      <c r="W49514" s="75"/>
      <c r="AD49514" s="77"/>
    </row>
    <row r="49515" spans="16:30" ht="4.5" customHeight="1" x14ac:dyDescent="0.2">
      <c r="P49515" s="75"/>
      <c r="Q49515" s="75"/>
      <c r="W49515" s="75"/>
      <c r="AD49515" s="77"/>
    </row>
    <row r="49516" spans="16:30" ht="4.5" customHeight="1" x14ac:dyDescent="0.2">
      <c r="P49516" s="75"/>
      <c r="Q49516" s="75"/>
      <c r="W49516" s="75"/>
      <c r="AD49516" s="77"/>
    </row>
    <row r="49517" spans="16:30" ht="4.5" customHeight="1" x14ac:dyDescent="0.2">
      <c r="P49517" s="75"/>
      <c r="Q49517" s="75"/>
      <c r="W49517" s="75"/>
      <c r="AD49517" s="77"/>
    </row>
    <row r="49518" spans="16:30" ht="4.5" customHeight="1" x14ac:dyDescent="0.2">
      <c r="P49518" s="75"/>
      <c r="Q49518" s="75"/>
      <c r="W49518" s="75"/>
      <c r="AD49518" s="77"/>
    </row>
    <row r="49519" spans="16:30" ht="4.5" customHeight="1" x14ac:dyDescent="0.2">
      <c r="P49519" s="75"/>
      <c r="Q49519" s="75"/>
      <c r="W49519" s="75"/>
      <c r="AD49519" s="77"/>
    </row>
    <row r="49520" spans="16:30" ht="4.5" customHeight="1" x14ac:dyDescent="0.2">
      <c r="P49520" s="75"/>
      <c r="Q49520" s="75"/>
      <c r="W49520" s="75"/>
      <c r="AD49520" s="77"/>
    </row>
    <row r="49521" spans="16:30" ht="4.5" customHeight="1" x14ac:dyDescent="0.2">
      <c r="P49521" s="75"/>
      <c r="Q49521" s="75"/>
      <c r="W49521" s="75"/>
      <c r="AD49521" s="77"/>
    </row>
    <row r="49522" spans="16:30" ht="4.5" customHeight="1" x14ac:dyDescent="0.2">
      <c r="P49522" s="75"/>
      <c r="Q49522" s="75"/>
      <c r="W49522" s="75"/>
      <c r="AD49522" s="77"/>
    </row>
    <row r="49523" spans="16:30" ht="4.5" customHeight="1" x14ac:dyDescent="0.2">
      <c r="P49523" s="75"/>
      <c r="Q49523" s="75"/>
      <c r="W49523" s="75"/>
      <c r="AD49523" s="77"/>
    </row>
    <row r="49524" spans="16:30" ht="4.5" customHeight="1" x14ac:dyDescent="0.2">
      <c r="P49524" s="75"/>
      <c r="Q49524" s="75"/>
      <c r="W49524" s="75"/>
      <c r="AD49524" s="77"/>
    </row>
    <row r="49525" spans="16:30" ht="4.5" customHeight="1" x14ac:dyDescent="0.2">
      <c r="P49525" s="75"/>
      <c r="Q49525" s="75"/>
      <c r="W49525" s="75"/>
      <c r="AD49525" s="77"/>
    </row>
    <row r="49526" spans="16:30" ht="4.5" customHeight="1" x14ac:dyDescent="0.2">
      <c r="P49526" s="75"/>
      <c r="Q49526" s="75"/>
      <c r="W49526" s="75"/>
      <c r="AD49526" s="77"/>
    </row>
    <row r="49527" spans="16:30" ht="4.5" customHeight="1" x14ac:dyDescent="0.2">
      <c r="P49527" s="75"/>
      <c r="Q49527" s="75"/>
      <c r="W49527" s="75"/>
      <c r="AD49527" s="77"/>
    </row>
    <row r="49528" spans="16:30" ht="4.5" customHeight="1" x14ac:dyDescent="0.2">
      <c r="P49528" s="75"/>
      <c r="Q49528" s="75"/>
      <c r="W49528" s="75"/>
      <c r="AD49528" s="77"/>
    </row>
    <row r="49529" spans="16:30" ht="4.5" customHeight="1" x14ac:dyDescent="0.2">
      <c r="P49529" s="75"/>
      <c r="Q49529" s="75"/>
      <c r="W49529" s="75"/>
      <c r="AD49529" s="77"/>
    </row>
    <row r="49530" spans="16:30" ht="4.5" customHeight="1" x14ac:dyDescent="0.2">
      <c r="P49530" s="75"/>
      <c r="Q49530" s="75"/>
      <c r="W49530" s="75"/>
      <c r="AD49530" s="77"/>
    </row>
    <row r="49531" spans="16:30" ht="4.5" customHeight="1" x14ac:dyDescent="0.2">
      <c r="P49531" s="75"/>
      <c r="Q49531" s="75"/>
      <c r="W49531" s="75"/>
      <c r="AD49531" s="77"/>
    </row>
    <row r="49532" spans="16:30" ht="4.5" customHeight="1" x14ac:dyDescent="0.2">
      <c r="P49532" s="75"/>
      <c r="Q49532" s="75"/>
      <c r="W49532" s="75"/>
      <c r="AD49532" s="77"/>
    </row>
    <row r="49533" spans="16:30" ht="4.5" customHeight="1" x14ac:dyDescent="0.2">
      <c r="P49533" s="75"/>
      <c r="Q49533" s="75"/>
      <c r="W49533" s="75"/>
      <c r="AD49533" s="77"/>
    </row>
    <row r="49534" spans="16:30" ht="4.5" customHeight="1" x14ac:dyDescent="0.2">
      <c r="P49534" s="75"/>
      <c r="Q49534" s="75"/>
      <c r="W49534" s="75"/>
      <c r="AD49534" s="77"/>
    </row>
    <row r="49535" spans="16:30" ht="4.5" customHeight="1" x14ac:dyDescent="0.2">
      <c r="P49535" s="75"/>
      <c r="Q49535" s="75"/>
      <c r="W49535" s="75"/>
      <c r="AD49535" s="77"/>
    </row>
    <row r="49536" spans="16:30" ht="4.5" customHeight="1" x14ac:dyDescent="0.2">
      <c r="P49536" s="75"/>
      <c r="Q49536" s="75"/>
      <c r="W49536" s="75"/>
      <c r="AD49536" s="77"/>
    </row>
    <row r="49537" spans="16:30" ht="4.5" customHeight="1" x14ac:dyDescent="0.2">
      <c r="P49537" s="75"/>
      <c r="Q49537" s="75"/>
      <c r="W49537" s="75"/>
      <c r="AD49537" s="77"/>
    </row>
    <row r="49538" spans="16:30" ht="4.5" customHeight="1" x14ac:dyDescent="0.2">
      <c r="P49538" s="75"/>
      <c r="Q49538" s="75"/>
      <c r="W49538" s="75"/>
      <c r="AD49538" s="77"/>
    </row>
    <row r="49539" spans="16:30" ht="4.5" customHeight="1" x14ac:dyDescent="0.2">
      <c r="P49539" s="75"/>
      <c r="Q49539" s="75"/>
      <c r="W49539" s="75"/>
      <c r="AD49539" s="77"/>
    </row>
    <row r="49540" spans="16:30" ht="4.5" customHeight="1" x14ac:dyDescent="0.2">
      <c r="P49540" s="75"/>
      <c r="Q49540" s="75"/>
      <c r="W49540" s="75"/>
      <c r="AD49540" s="77"/>
    </row>
    <row r="49541" spans="16:30" ht="4.5" customHeight="1" x14ac:dyDescent="0.2">
      <c r="P49541" s="75"/>
      <c r="Q49541" s="75"/>
      <c r="W49541" s="75"/>
      <c r="AD49541" s="77"/>
    </row>
    <row r="49542" spans="16:30" ht="4.5" customHeight="1" x14ac:dyDescent="0.2">
      <c r="P49542" s="75"/>
      <c r="Q49542" s="75"/>
      <c r="W49542" s="75"/>
      <c r="AD49542" s="77"/>
    </row>
    <row r="49543" spans="16:30" ht="4.5" customHeight="1" x14ac:dyDescent="0.2">
      <c r="P49543" s="75"/>
      <c r="Q49543" s="75"/>
      <c r="W49543" s="75"/>
      <c r="AD49543" s="77"/>
    </row>
    <row r="49544" spans="16:30" ht="4.5" customHeight="1" x14ac:dyDescent="0.2">
      <c r="P49544" s="75"/>
      <c r="Q49544" s="75"/>
      <c r="W49544" s="75"/>
      <c r="AD49544" s="77"/>
    </row>
    <row r="49545" spans="16:30" ht="4.5" customHeight="1" x14ac:dyDescent="0.2">
      <c r="P49545" s="75"/>
      <c r="Q49545" s="75"/>
      <c r="W49545" s="75"/>
      <c r="AD49545" s="77"/>
    </row>
    <row r="49546" spans="16:30" ht="4.5" customHeight="1" x14ac:dyDescent="0.2">
      <c r="P49546" s="75"/>
      <c r="Q49546" s="75"/>
      <c r="W49546" s="75"/>
      <c r="AD49546" s="77"/>
    </row>
    <row r="49547" spans="16:30" ht="4.5" customHeight="1" x14ac:dyDescent="0.2">
      <c r="P49547" s="75"/>
      <c r="Q49547" s="75"/>
      <c r="W49547" s="75"/>
      <c r="AD49547" s="77"/>
    </row>
    <row r="49548" spans="16:30" ht="4.5" customHeight="1" x14ac:dyDescent="0.2">
      <c r="P49548" s="75"/>
      <c r="Q49548" s="75"/>
      <c r="W49548" s="75"/>
      <c r="AD49548" s="77"/>
    </row>
    <row r="49549" spans="16:30" ht="4.5" customHeight="1" x14ac:dyDescent="0.2">
      <c r="P49549" s="75"/>
      <c r="Q49549" s="75"/>
      <c r="W49549" s="75"/>
      <c r="AD49549" s="77"/>
    </row>
    <row r="49550" spans="16:30" ht="4.5" customHeight="1" x14ac:dyDescent="0.2">
      <c r="P49550" s="75"/>
      <c r="Q49550" s="75"/>
      <c r="W49550" s="75"/>
      <c r="AD49550" s="77"/>
    </row>
    <row r="49551" spans="16:30" ht="4.5" customHeight="1" x14ac:dyDescent="0.2">
      <c r="P49551" s="75"/>
      <c r="Q49551" s="75"/>
      <c r="W49551" s="75"/>
      <c r="AD49551" s="77"/>
    </row>
    <row r="49552" spans="16:30" ht="4.5" customHeight="1" x14ac:dyDescent="0.2">
      <c r="P49552" s="75"/>
      <c r="Q49552" s="75"/>
      <c r="W49552" s="75"/>
      <c r="AD49552" s="77"/>
    </row>
    <row r="49553" spans="16:30" ht="4.5" customHeight="1" x14ac:dyDescent="0.2">
      <c r="P49553" s="75"/>
      <c r="Q49553" s="75"/>
      <c r="W49553" s="75"/>
      <c r="AD49553" s="77"/>
    </row>
    <row r="49554" spans="16:30" ht="4.5" customHeight="1" x14ac:dyDescent="0.2">
      <c r="P49554" s="75"/>
      <c r="Q49554" s="75"/>
      <c r="W49554" s="75"/>
      <c r="AD49554" s="77"/>
    </row>
    <row r="49555" spans="16:30" ht="4.5" customHeight="1" x14ac:dyDescent="0.2">
      <c r="P49555" s="75"/>
      <c r="Q49555" s="75"/>
      <c r="W49555" s="75"/>
      <c r="AD49555" s="77"/>
    </row>
    <row r="49556" spans="16:30" ht="4.5" customHeight="1" x14ac:dyDescent="0.2">
      <c r="P49556" s="75"/>
      <c r="Q49556" s="75"/>
      <c r="W49556" s="75"/>
      <c r="AD49556" s="77"/>
    </row>
    <row r="49557" spans="16:30" ht="4.5" customHeight="1" x14ac:dyDescent="0.2">
      <c r="P49557" s="75"/>
      <c r="Q49557" s="75"/>
      <c r="W49557" s="75"/>
      <c r="AD49557" s="77"/>
    </row>
    <row r="49558" spans="16:30" ht="4.5" customHeight="1" x14ac:dyDescent="0.2">
      <c r="P49558" s="75"/>
      <c r="Q49558" s="75"/>
      <c r="W49558" s="75"/>
      <c r="AD49558" s="77"/>
    </row>
    <row r="49559" spans="16:30" ht="4.5" customHeight="1" x14ac:dyDescent="0.2">
      <c r="P49559" s="75"/>
      <c r="Q49559" s="75"/>
      <c r="W49559" s="75"/>
      <c r="AD49559" s="77"/>
    </row>
    <row r="49560" spans="16:30" ht="4.5" customHeight="1" x14ac:dyDescent="0.2">
      <c r="P49560" s="75"/>
      <c r="Q49560" s="75"/>
      <c r="W49560" s="75"/>
      <c r="AD49560" s="77"/>
    </row>
    <row r="49561" spans="16:30" ht="4.5" customHeight="1" x14ac:dyDescent="0.2">
      <c r="P49561" s="75"/>
      <c r="Q49561" s="75"/>
      <c r="W49561" s="75"/>
      <c r="AD49561" s="77"/>
    </row>
    <row r="49562" spans="16:30" ht="4.5" customHeight="1" x14ac:dyDescent="0.2">
      <c r="P49562" s="75"/>
      <c r="Q49562" s="75"/>
      <c r="W49562" s="75"/>
      <c r="AD49562" s="77"/>
    </row>
    <row r="49563" spans="16:30" ht="4.5" customHeight="1" x14ac:dyDescent="0.2">
      <c r="P49563" s="75"/>
      <c r="Q49563" s="75"/>
      <c r="W49563" s="75"/>
      <c r="AD49563" s="77"/>
    </row>
    <row r="49564" spans="16:30" ht="4.5" customHeight="1" x14ac:dyDescent="0.2">
      <c r="P49564" s="75"/>
      <c r="Q49564" s="75"/>
      <c r="W49564" s="75"/>
      <c r="AD49564" s="77"/>
    </row>
    <row r="49565" spans="16:30" ht="4.5" customHeight="1" x14ac:dyDescent="0.2">
      <c r="P49565" s="75"/>
      <c r="Q49565" s="75"/>
      <c r="W49565" s="75"/>
      <c r="AD49565" s="77"/>
    </row>
    <row r="49566" spans="16:30" ht="4.5" customHeight="1" x14ac:dyDescent="0.2">
      <c r="P49566" s="75"/>
      <c r="Q49566" s="75"/>
      <c r="W49566" s="75"/>
      <c r="AD49566" s="77"/>
    </row>
    <row r="49567" spans="16:30" ht="4.5" customHeight="1" x14ac:dyDescent="0.2">
      <c r="P49567" s="75"/>
      <c r="Q49567" s="75"/>
      <c r="W49567" s="75"/>
      <c r="AD49567" s="77"/>
    </row>
    <row r="49568" spans="16:30" ht="4.5" customHeight="1" x14ac:dyDescent="0.2">
      <c r="P49568" s="75"/>
      <c r="Q49568" s="75"/>
      <c r="W49568" s="75"/>
      <c r="AD49568" s="77"/>
    </row>
    <row r="49569" spans="16:30" ht="4.5" customHeight="1" x14ac:dyDescent="0.2">
      <c r="P49569" s="75"/>
      <c r="Q49569" s="75"/>
      <c r="W49569" s="75"/>
      <c r="AD49569" s="77"/>
    </row>
    <row r="49570" spans="16:30" ht="4.5" customHeight="1" x14ac:dyDescent="0.2">
      <c r="P49570" s="75"/>
      <c r="Q49570" s="75"/>
      <c r="W49570" s="75"/>
      <c r="AD49570" s="77"/>
    </row>
    <row r="49571" spans="16:30" ht="4.5" customHeight="1" x14ac:dyDescent="0.2">
      <c r="P49571" s="75"/>
      <c r="Q49571" s="75"/>
      <c r="W49571" s="75"/>
      <c r="AD49571" s="77"/>
    </row>
    <row r="49572" spans="16:30" ht="4.5" customHeight="1" x14ac:dyDescent="0.2">
      <c r="P49572" s="75"/>
      <c r="Q49572" s="75"/>
      <c r="W49572" s="75"/>
      <c r="AD49572" s="77"/>
    </row>
    <row r="49573" spans="16:30" ht="4.5" customHeight="1" x14ac:dyDescent="0.2">
      <c r="P49573" s="75"/>
      <c r="Q49573" s="75"/>
      <c r="W49573" s="75"/>
      <c r="AD49573" s="77"/>
    </row>
    <row r="49574" spans="16:30" ht="4.5" customHeight="1" x14ac:dyDescent="0.2">
      <c r="P49574" s="75"/>
      <c r="Q49574" s="75"/>
      <c r="W49574" s="75"/>
      <c r="AD49574" s="77"/>
    </row>
    <row r="49575" spans="16:30" ht="4.5" customHeight="1" x14ac:dyDescent="0.2">
      <c r="P49575" s="75"/>
      <c r="Q49575" s="75"/>
      <c r="W49575" s="75"/>
      <c r="AD49575" s="77"/>
    </row>
    <row r="49576" spans="16:30" ht="4.5" customHeight="1" x14ac:dyDescent="0.2">
      <c r="P49576" s="75"/>
      <c r="Q49576" s="75"/>
      <c r="W49576" s="75"/>
      <c r="AD49576" s="77"/>
    </row>
    <row r="49577" spans="16:30" ht="4.5" customHeight="1" x14ac:dyDescent="0.2">
      <c r="P49577" s="75"/>
      <c r="Q49577" s="75"/>
      <c r="W49577" s="75"/>
      <c r="AD49577" s="77"/>
    </row>
    <row r="49578" spans="16:30" ht="4.5" customHeight="1" x14ac:dyDescent="0.2">
      <c r="P49578" s="75"/>
      <c r="Q49578" s="75"/>
      <c r="W49578" s="75"/>
      <c r="AD49578" s="77"/>
    </row>
    <row r="49579" spans="16:30" ht="4.5" customHeight="1" x14ac:dyDescent="0.2">
      <c r="P49579" s="75"/>
      <c r="Q49579" s="75"/>
      <c r="W49579" s="75"/>
      <c r="AD49579" s="77"/>
    </row>
    <row r="49580" spans="16:30" ht="4.5" customHeight="1" x14ac:dyDescent="0.2">
      <c r="P49580" s="75"/>
      <c r="Q49580" s="75"/>
      <c r="W49580" s="75"/>
      <c r="AD49580" s="77"/>
    </row>
    <row r="49581" spans="16:30" ht="4.5" customHeight="1" x14ac:dyDescent="0.2">
      <c r="P49581" s="75"/>
      <c r="Q49581" s="75"/>
      <c r="W49581" s="75"/>
      <c r="AD49581" s="77"/>
    </row>
    <row r="49582" spans="16:30" ht="4.5" customHeight="1" x14ac:dyDescent="0.2">
      <c r="P49582" s="75"/>
      <c r="Q49582" s="75"/>
      <c r="W49582" s="75"/>
      <c r="AD49582" s="77"/>
    </row>
    <row r="49583" spans="16:30" ht="4.5" customHeight="1" x14ac:dyDescent="0.2">
      <c r="P49583" s="75"/>
      <c r="Q49583" s="75"/>
      <c r="W49583" s="75"/>
      <c r="AD49583" s="77"/>
    </row>
    <row r="49584" spans="16:30" ht="4.5" customHeight="1" x14ac:dyDescent="0.2">
      <c r="P49584" s="75"/>
      <c r="Q49584" s="75"/>
      <c r="W49584" s="75"/>
      <c r="AD49584" s="77"/>
    </row>
    <row r="49585" spans="16:30" ht="4.5" customHeight="1" x14ac:dyDescent="0.2">
      <c r="P49585" s="75"/>
      <c r="Q49585" s="75"/>
      <c r="W49585" s="75"/>
      <c r="AD49585" s="77"/>
    </row>
    <row r="49586" spans="16:30" ht="4.5" customHeight="1" x14ac:dyDescent="0.2">
      <c r="P49586" s="75"/>
      <c r="Q49586" s="75"/>
      <c r="W49586" s="75"/>
      <c r="AD49586" s="77"/>
    </row>
    <row r="49587" spans="16:30" ht="4.5" customHeight="1" x14ac:dyDescent="0.2">
      <c r="P49587" s="75"/>
      <c r="Q49587" s="75"/>
      <c r="W49587" s="75"/>
      <c r="AD49587" s="77"/>
    </row>
    <row r="49588" spans="16:30" ht="4.5" customHeight="1" x14ac:dyDescent="0.2">
      <c r="P49588" s="75"/>
      <c r="Q49588" s="75"/>
      <c r="W49588" s="75"/>
      <c r="AD49588" s="77"/>
    </row>
    <row r="49589" spans="16:30" ht="4.5" customHeight="1" x14ac:dyDescent="0.2">
      <c r="P49589" s="75"/>
      <c r="Q49589" s="75"/>
      <c r="W49589" s="75"/>
      <c r="AD49589" s="77"/>
    </row>
    <row r="49590" spans="16:30" ht="4.5" customHeight="1" x14ac:dyDescent="0.2">
      <c r="P49590" s="75"/>
      <c r="Q49590" s="75"/>
      <c r="W49590" s="75"/>
      <c r="AD49590" s="77"/>
    </row>
    <row r="49591" spans="16:30" ht="4.5" customHeight="1" x14ac:dyDescent="0.2">
      <c r="P49591" s="75"/>
      <c r="Q49591" s="75"/>
      <c r="W49591" s="75"/>
      <c r="AD49591" s="77"/>
    </row>
    <row r="49592" spans="16:30" ht="4.5" customHeight="1" x14ac:dyDescent="0.2">
      <c r="P49592" s="75"/>
      <c r="Q49592" s="75"/>
      <c r="W49592" s="75"/>
      <c r="AD49592" s="77"/>
    </row>
    <row r="49593" spans="16:30" ht="4.5" customHeight="1" x14ac:dyDescent="0.2">
      <c r="P49593" s="75"/>
      <c r="Q49593" s="75"/>
      <c r="W49593" s="75"/>
      <c r="AD49593" s="77"/>
    </row>
    <row r="49594" spans="16:30" ht="4.5" customHeight="1" x14ac:dyDescent="0.2">
      <c r="P49594" s="75"/>
      <c r="Q49594" s="75"/>
      <c r="W49594" s="75"/>
      <c r="AD49594" s="77"/>
    </row>
    <row r="49595" spans="16:30" ht="4.5" customHeight="1" x14ac:dyDescent="0.2">
      <c r="P49595" s="75"/>
      <c r="Q49595" s="75"/>
      <c r="W49595" s="75"/>
      <c r="AD49595" s="77"/>
    </row>
    <row r="49596" spans="16:30" ht="4.5" customHeight="1" x14ac:dyDescent="0.2">
      <c r="P49596" s="75"/>
      <c r="Q49596" s="75"/>
      <c r="W49596" s="75"/>
      <c r="AD49596" s="77"/>
    </row>
    <row r="49597" spans="16:30" ht="4.5" customHeight="1" x14ac:dyDescent="0.2">
      <c r="P49597" s="75"/>
      <c r="Q49597" s="75"/>
      <c r="W49597" s="75"/>
      <c r="AD49597" s="77"/>
    </row>
    <row r="49598" spans="16:30" ht="4.5" customHeight="1" x14ac:dyDescent="0.2">
      <c r="P49598" s="75"/>
      <c r="Q49598" s="75"/>
      <c r="W49598" s="75"/>
      <c r="AD49598" s="77"/>
    </row>
    <row r="49599" spans="16:30" ht="4.5" customHeight="1" x14ac:dyDescent="0.2">
      <c r="P49599" s="75"/>
      <c r="Q49599" s="75"/>
      <c r="W49599" s="75"/>
      <c r="AD49599" s="77"/>
    </row>
    <row r="49600" spans="16:30" ht="4.5" customHeight="1" x14ac:dyDescent="0.2">
      <c r="P49600" s="75"/>
      <c r="Q49600" s="75"/>
      <c r="W49600" s="75"/>
      <c r="AD49600" s="77"/>
    </row>
    <row r="49601" spans="16:30" ht="4.5" customHeight="1" x14ac:dyDescent="0.2">
      <c r="P49601" s="75"/>
      <c r="Q49601" s="75"/>
      <c r="W49601" s="75"/>
      <c r="AD49601" s="77"/>
    </row>
    <row r="49602" spans="16:30" ht="4.5" customHeight="1" x14ac:dyDescent="0.2">
      <c r="P49602" s="75"/>
      <c r="Q49602" s="75"/>
      <c r="W49602" s="75"/>
      <c r="AD49602" s="77"/>
    </row>
    <row r="49603" spans="16:30" ht="4.5" customHeight="1" x14ac:dyDescent="0.2">
      <c r="P49603" s="75"/>
      <c r="Q49603" s="75"/>
      <c r="W49603" s="75"/>
      <c r="AD49603" s="77"/>
    </row>
    <row r="49604" spans="16:30" ht="4.5" customHeight="1" x14ac:dyDescent="0.2">
      <c r="P49604" s="75"/>
      <c r="Q49604" s="75"/>
      <c r="W49604" s="75"/>
      <c r="AD49604" s="77"/>
    </row>
    <row r="49605" spans="16:30" ht="4.5" customHeight="1" x14ac:dyDescent="0.2">
      <c r="P49605" s="75"/>
      <c r="Q49605" s="75"/>
      <c r="W49605" s="75"/>
      <c r="AD49605" s="77"/>
    </row>
    <row r="49606" spans="16:30" ht="4.5" customHeight="1" x14ac:dyDescent="0.2">
      <c r="P49606" s="75"/>
      <c r="Q49606" s="75"/>
      <c r="W49606" s="75"/>
      <c r="AD49606" s="77"/>
    </row>
    <row r="49607" spans="16:30" ht="4.5" customHeight="1" x14ac:dyDescent="0.2">
      <c r="P49607" s="75"/>
      <c r="Q49607" s="75"/>
      <c r="W49607" s="75"/>
      <c r="AD49607" s="77"/>
    </row>
    <row r="49608" spans="16:30" ht="4.5" customHeight="1" x14ac:dyDescent="0.2">
      <c r="P49608" s="75"/>
      <c r="Q49608" s="75"/>
      <c r="W49608" s="75"/>
      <c r="AD49608" s="77"/>
    </row>
    <row r="49609" spans="16:30" ht="4.5" customHeight="1" x14ac:dyDescent="0.2">
      <c r="P49609" s="75"/>
      <c r="Q49609" s="75"/>
      <c r="W49609" s="75"/>
      <c r="AD49609" s="77"/>
    </row>
    <row r="49610" spans="16:30" ht="4.5" customHeight="1" x14ac:dyDescent="0.2">
      <c r="P49610" s="75"/>
      <c r="Q49610" s="75"/>
      <c r="W49610" s="75"/>
      <c r="AD49610" s="77"/>
    </row>
    <row r="49611" spans="16:30" ht="4.5" customHeight="1" x14ac:dyDescent="0.2">
      <c r="P49611" s="75"/>
      <c r="Q49611" s="75"/>
      <c r="W49611" s="75"/>
      <c r="AD49611" s="77"/>
    </row>
    <row r="49612" spans="16:30" ht="4.5" customHeight="1" x14ac:dyDescent="0.2">
      <c r="P49612" s="75"/>
      <c r="Q49612" s="75"/>
      <c r="W49612" s="75"/>
      <c r="AD49612" s="77"/>
    </row>
    <row r="49613" spans="16:30" ht="4.5" customHeight="1" x14ac:dyDescent="0.2">
      <c r="P49613" s="75"/>
      <c r="Q49613" s="75"/>
      <c r="W49613" s="75"/>
      <c r="AD49613" s="77"/>
    </row>
    <row r="49614" spans="16:30" ht="4.5" customHeight="1" x14ac:dyDescent="0.2">
      <c r="P49614" s="75"/>
      <c r="Q49614" s="75"/>
      <c r="W49614" s="75"/>
      <c r="AD49614" s="77"/>
    </row>
    <row r="49615" spans="16:30" ht="4.5" customHeight="1" x14ac:dyDescent="0.2">
      <c r="P49615" s="75"/>
      <c r="Q49615" s="75"/>
      <c r="W49615" s="75"/>
      <c r="AD49615" s="77"/>
    </row>
    <row r="49616" spans="16:30" ht="4.5" customHeight="1" x14ac:dyDescent="0.2">
      <c r="P49616" s="75"/>
      <c r="Q49616" s="75"/>
      <c r="W49616" s="75"/>
      <c r="AD49616" s="77"/>
    </row>
    <row r="49617" spans="16:30" ht="4.5" customHeight="1" x14ac:dyDescent="0.2">
      <c r="P49617" s="75"/>
      <c r="Q49617" s="75"/>
      <c r="W49617" s="75"/>
      <c r="AD49617" s="77"/>
    </row>
    <row r="49618" spans="16:30" ht="4.5" customHeight="1" x14ac:dyDescent="0.2">
      <c r="P49618" s="75"/>
      <c r="Q49618" s="75"/>
      <c r="W49618" s="75"/>
      <c r="AD49618" s="77"/>
    </row>
    <row r="49619" spans="16:30" ht="4.5" customHeight="1" x14ac:dyDescent="0.2">
      <c r="P49619" s="75"/>
      <c r="Q49619" s="75"/>
      <c r="W49619" s="75"/>
      <c r="AD49619" s="77"/>
    </row>
    <row r="49620" spans="16:30" ht="4.5" customHeight="1" x14ac:dyDescent="0.2">
      <c r="P49620" s="75"/>
      <c r="Q49620" s="75"/>
      <c r="W49620" s="75"/>
      <c r="AD49620" s="77"/>
    </row>
    <row r="49621" spans="16:30" ht="4.5" customHeight="1" x14ac:dyDescent="0.2">
      <c r="P49621" s="75"/>
      <c r="Q49621" s="75"/>
      <c r="W49621" s="75"/>
      <c r="AD49621" s="77"/>
    </row>
    <row r="49622" spans="16:30" ht="4.5" customHeight="1" x14ac:dyDescent="0.2">
      <c r="P49622" s="75"/>
      <c r="Q49622" s="75"/>
      <c r="W49622" s="75"/>
      <c r="AD49622" s="77"/>
    </row>
    <row r="49623" spans="16:30" ht="4.5" customHeight="1" x14ac:dyDescent="0.2">
      <c r="P49623" s="75"/>
      <c r="Q49623" s="75"/>
      <c r="W49623" s="75"/>
      <c r="AD49623" s="77"/>
    </row>
    <row r="49624" spans="16:30" ht="4.5" customHeight="1" x14ac:dyDescent="0.2">
      <c r="P49624" s="75"/>
      <c r="Q49624" s="75"/>
      <c r="W49624" s="75"/>
      <c r="AD49624" s="77"/>
    </row>
    <row r="49625" spans="16:30" ht="4.5" customHeight="1" x14ac:dyDescent="0.2">
      <c r="P49625" s="75"/>
      <c r="Q49625" s="75"/>
      <c r="W49625" s="75"/>
      <c r="AD49625" s="77"/>
    </row>
    <row r="49626" spans="16:30" ht="4.5" customHeight="1" x14ac:dyDescent="0.2">
      <c r="P49626" s="75"/>
      <c r="Q49626" s="75"/>
      <c r="W49626" s="75"/>
      <c r="AD49626" s="77"/>
    </row>
    <row r="49627" spans="16:30" ht="4.5" customHeight="1" x14ac:dyDescent="0.2">
      <c r="P49627" s="75"/>
      <c r="Q49627" s="75"/>
      <c r="W49627" s="75"/>
      <c r="AD49627" s="77"/>
    </row>
    <row r="49628" spans="16:30" ht="4.5" customHeight="1" x14ac:dyDescent="0.2">
      <c r="P49628" s="75"/>
      <c r="Q49628" s="75"/>
      <c r="W49628" s="75"/>
      <c r="AD49628" s="77"/>
    </row>
    <row r="49629" spans="16:30" ht="4.5" customHeight="1" x14ac:dyDescent="0.2">
      <c r="P49629" s="75"/>
      <c r="Q49629" s="75"/>
      <c r="W49629" s="75"/>
      <c r="AD49629" s="77"/>
    </row>
    <row r="49630" spans="16:30" ht="4.5" customHeight="1" x14ac:dyDescent="0.2">
      <c r="P49630" s="75"/>
      <c r="Q49630" s="75"/>
      <c r="W49630" s="75"/>
      <c r="AD49630" s="77"/>
    </row>
    <row r="49631" spans="16:30" ht="4.5" customHeight="1" x14ac:dyDescent="0.2">
      <c r="P49631" s="75"/>
      <c r="Q49631" s="75"/>
      <c r="W49631" s="75"/>
      <c r="AD49631" s="77"/>
    </row>
    <row r="49632" spans="16:30" ht="4.5" customHeight="1" x14ac:dyDescent="0.2">
      <c r="P49632" s="75"/>
      <c r="Q49632" s="75"/>
      <c r="W49632" s="75"/>
      <c r="AD49632" s="77"/>
    </row>
    <row r="49633" spans="16:30" ht="4.5" customHeight="1" x14ac:dyDescent="0.2">
      <c r="P49633" s="75"/>
      <c r="Q49633" s="75"/>
      <c r="W49633" s="75"/>
      <c r="AD49633" s="77"/>
    </row>
    <row r="49634" spans="16:30" ht="4.5" customHeight="1" x14ac:dyDescent="0.2">
      <c r="P49634" s="75"/>
      <c r="Q49634" s="75"/>
      <c r="W49634" s="75"/>
      <c r="AD49634" s="77"/>
    </row>
    <row r="49635" spans="16:30" ht="4.5" customHeight="1" x14ac:dyDescent="0.2">
      <c r="P49635" s="75"/>
      <c r="Q49635" s="75"/>
      <c r="W49635" s="75"/>
      <c r="AD49635" s="77"/>
    </row>
    <row r="49636" spans="16:30" ht="4.5" customHeight="1" x14ac:dyDescent="0.2">
      <c r="P49636" s="75"/>
      <c r="Q49636" s="75"/>
      <c r="W49636" s="75"/>
      <c r="AD49636" s="77"/>
    </row>
    <row r="49637" spans="16:30" ht="4.5" customHeight="1" x14ac:dyDescent="0.2">
      <c r="P49637" s="75"/>
      <c r="Q49637" s="75"/>
      <c r="W49637" s="75"/>
      <c r="AD49637" s="77"/>
    </row>
    <row r="49638" spans="16:30" ht="4.5" customHeight="1" x14ac:dyDescent="0.2">
      <c r="P49638" s="75"/>
      <c r="Q49638" s="75"/>
      <c r="W49638" s="75"/>
      <c r="AD49638" s="77"/>
    </row>
    <row r="49639" spans="16:30" ht="4.5" customHeight="1" x14ac:dyDescent="0.2">
      <c r="P49639" s="75"/>
      <c r="Q49639" s="75"/>
      <c r="W49639" s="75"/>
      <c r="AD49639" s="77"/>
    </row>
    <row r="49640" spans="16:30" ht="4.5" customHeight="1" x14ac:dyDescent="0.2">
      <c r="P49640" s="75"/>
      <c r="Q49640" s="75"/>
      <c r="W49640" s="75"/>
      <c r="AD49640" s="77"/>
    </row>
    <row r="49641" spans="16:30" ht="4.5" customHeight="1" x14ac:dyDescent="0.2">
      <c r="P49641" s="75"/>
      <c r="Q49641" s="75"/>
      <c r="W49641" s="75"/>
      <c r="AD49641" s="77"/>
    </row>
    <row r="49642" spans="16:30" ht="4.5" customHeight="1" x14ac:dyDescent="0.2">
      <c r="P49642" s="75"/>
      <c r="Q49642" s="75"/>
      <c r="W49642" s="75"/>
      <c r="AD49642" s="77"/>
    </row>
    <row r="49643" spans="16:30" ht="4.5" customHeight="1" x14ac:dyDescent="0.2">
      <c r="P49643" s="75"/>
      <c r="Q49643" s="75"/>
      <c r="W49643" s="75"/>
      <c r="AD49643" s="77"/>
    </row>
    <row r="49644" spans="16:30" ht="4.5" customHeight="1" x14ac:dyDescent="0.2">
      <c r="P49644" s="75"/>
      <c r="Q49644" s="75"/>
      <c r="W49644" s="75"/>
      <c r="AD49644" s="77"/>
    </row>
    <row r="49645" spans="16:30" ht="4.5" customHeight="1" x14ac:dyDescent="0.2">
      <c r="P49645" s="75"/>
      <c r="Q49645" s="75"/>
      <c r="W49645" s="75"/>
      <c r="AD49645" s="77"/>
    </row>
    <row r="49646" spans="16:30" ht="4.5" customHeight="1" x14ac:dyDescent="0.2">
      <c r="P49646" s="75"/>
      <c r="Q49646" s="75"/>
      <c r="W49646" s="75"/>
      <c r="AD49646" s="77"/>
    </row>
    <row r="49647" spans="16:30" ht="4.5" customHeight="1" x14ac:dyDescent="0.2">
      <c r="P49647" s="75"/>
      <c r="Q49647" s="75"/>
      <c r="W49647" s="75"/>
      <c r="AD49647" s="77"/>
    </row>
    <row r="49648" spans="16:30" ht="4.5" customHeight="1" x14ac:dyDescent="0.2">
      <c r="P49648" s="75"/>
      <c r="Q49648" s="75"/>
      <c r="W49648" s="75"/>
      <c r="AD49648" s="77"/>
    </row>
    <row r="49649" spans="16:30" ht="4.5" customHeight="1" x14ac:dyDescent="0.2">
      <c r="P49649" s="75"/>
      <c r="Q49649" s="75"/>
      <c r="W49649" s="75"/>
      <c r="AD49649" s="77"/>
    </row>
    <row r="49650" spans="16:30" ht="4.5" customHeight="1" x14ac:dyDescent="0.2">
      <c r="P49650" s="75"/>
      <c r="Q49650" s="75"/>
      <c r="W49650" s="75"/>
      <c r="AD49650" s="77"/>
    </row>
    <row r="49651" spans="16:30" ht="4.5" customHeight="1" x14ac:dyDescent="0.2">
      <c r="P49651" s="75"/>
      <c r="Q49651" s="75"/>
      <c r="W49651" s="75"/>
      <c r="AD49651" s="77"/>
    </row>
    <row r="49652" spans="16:30" ht="4.5" customHeight="1" x14ac:dyDescent="0.2">
      <c r="P49652" s="75"/>
      <c r="Q49652" s="75"/>
      <c r="W49652" s="75"/>
      <c r="AD49652" s="77"/>
    </row>
    <row r="49653" spans="16:30" ht="4.5" customHeight="1" x14ac:dyDescent="0.2">
      <c r="P49653" s="75"/>
      <c r="Q49653" s="75"/>
      <c r="W49653" s="75"/>
      <c r="AD49653" s="77"/>
    </row>
    <row r="49654" spans="16:30" ht="4.5" customHeight="1" x14ac:dyDescent="0.2">
      <c r="P49654" s="75"/>
      <c r="Q49654" s="75"/>
      <c r="W49654" s="75"/>
      <c r="AD49654" s="77"/>
    </row>
    <row r="49655" spans="16:30" ht="4.5" customHeight="1" x14ac:dyDescent="0.2">
      <c r="P49655" s="75"/>
      <c r="Q49655" s="75"/>
      <c r="W49655" s="75"/>
      <c r="AD49655" s="77"/>
    </row>
    <row r="49656" spans="16:30" ht="4.5" customHeight="1" x14ac:dyDescent="0.2">
      <c r="P49656" s="75"/>
      <c r="Q49656" s="75"/>
      <c r="W49656" s="75"/>
      <c r="AD49656" s="77"/>
    </row>
    <row r="49657" spans="16:30" ht="4.5" customHeight="1" x14ac:dyDescent="0.2">
      <c r="P49657" s="75"/>
      <c r="Q49657" s="75"/>
      <c r="W49657" s="75"/>
      <c r="AD49657" s="77"/>
    </row>
    <row r="49658" spans="16:30" ht="4.5" customHeight="1" x14ac:dyDescent="0.2">
      <c r="P49658" s="75"/>
      <c r="Q49658" s="75"/>
      <c r="W49658" s="75"/>
      <c r="AD49658" s="77"/>
    </row>
    <row r="49659" spans="16:30" ht="4.5" customHeight="1" x14ac:dyDescent="0.2">
      <c r="P49659" s="75"/>
      <c r="Q49659" s="75"/>
      <c r="W49659" s="75"/>
      <c r="AD49659" s="77"/>
    </row>
    <row r="49660" spans="16:30" ht="4.5" customHeight="1" x14ac:dyDescent="0.2">
      <c r="P49660" s="75"/>
      <c r="Q49660" s="75"/>
      <c r="W49660" s="75"/>
      <c r="AD49660" s="77"/>
    </row>
    <row r="49661" spans="16:30" ht="4.5" customHeight="1" x14ac:dyDescent="0.2">
      <c r="P49661" s="75"/>
      <c r="Q49661" s="75"/>
      <c r="W49661" s="75"/>
      <c r="AD49661" s="77"/>
    </row>
    <row r="49662" spans="16:30" ht="4.5" customHeight="1" x14ac:dyDescent="0.2">
      <c r="P49662" s="75"/>
      <c r="Q49662" s="75"/>
      <c r="W49662" s="75"/>
      <c r="AD49662" s="77"/>
    </row>
    <row r="49663" spans="16:30" ht="4.5" customHeight="1" x14ac:dyDescent="0.2">
      <c r="P49663" s="75"/>
      <c r="Q49663" s="75"/>
      <c r="W49663" s="75"/>
      <c r="AD49663" s="77"/>
    </row>
    <row r="49664" spans="16:30" ht="4.5" customHeight="1" x14ac:dyDescent="0.2">
      <c r="P49664" s="75"/>
      <c r="Q49664" s="75"/>
      <c r="W49664" s="75"/>
      <c r="AD49664" s="77"/>
    </row>
    <row r="49665" spans="16:30" ht="4.5" customHeight="1" x14ac:dyDescent="0.2">
      <c r="P49665" s="75"/>
      <c r="Q49665" s="75"/>
      <c r="W49665" s="75"/>
      <c r="AD49665" s="77"/>
    </row>
    <row r="49666" spans="16:30" ht="4.5" customHeight="1" x14ac:dyDescent="0.2">
      <c r="P49666" s="75"/>
      <c r="Q49666" s="75"/>
      <c r="W49666" s="75"/>
      <c r="AD49666" s="77"/>
    </row>
    <row r="49667" spans="16:30" ht="4.5" customHeight="1" x14ac:dyDescent="0.2">
      <c r="P49667" s="75"/>
      <c r="Q49667" s="75"/>
      <c r="W49667" s="75"/>
      <c r="AD49667" s="77"/>
    </row>
    <row r="49668" spans="16:30" ht="4.5" customHeight="1" x14ac:dyDescent="0.2">
      <c r="P49668" s="75"/>
      <c r="Q49668" s="75"/>
      <c r="W49668" s="75"/>
      <c r="AD49668" s="77"/>
    </row>
    <row r="49669" spans="16:30" ht="4.5" customHeight="1" x14ac:dyDescent="0.2">
      <c r="P49669" s="75"/>
      <c r="Q49669" s="75"/>
      <c r="W49669" s="75"/>
      <c r="AD49669" s="77"/>
    </row>
    <row r="49670" spans="16:30" ht="4.5" customHeight="1" x14ac:dyDescent="0.2">
      <c r="P49670" s="75"/>
      <c r="Q49670" s="75"/>
      <c r="W49670" s="75"/>
      <c r="AD49670" s="77"/>
    </row>
    <row r="49671" spans="16:30" ht="4.5" customHeight="1" x14ac:dyDescent="0.2">
      <c r="P49671" s="75"/>
      <c r="Q49671" s="75"/>
      <c r="W49671" s="75"/>
      <c r="AD49671" s="77"/>
    </row>
    <row r="49672" spans="16:30" ht="4.5" customHeight="1" x14ac:dyDescent="0.2">
      <c r="P49672" s="75"/>
      <c r="Q49672" s="75"/>
      <c r="W49672" s="75"/>
      <c r="AD49672" s="77"/>
    </row>
    <row r="49673" spans="16:30" ht="4.5" customHeight="1" x14ac:dyDescent="0.2">
      <c r="P49673" s="75"/>
      <c r="Q49673" s="75"/>
      <c r="W49673" s="75"/>
      <c r="AD49673" s="77"/>
    </row>
    <row r="49674" spans="16:30" ht="4.5" customHeight="1" x14ac:dyDescent="0.2">
      <c r="P49674" s="75"/>
      <c r="Q49674" s="75"/>
      <c r="W49674" s="75"/>
      <c r="AD49674" s="77"/>
    </row>
    <row r="49675" spans="16:30" ht="4.5" customHeight="1" x14ac:dyDescent="0.2">
      <c r="P49675" s="75"/>
      <c r="Q49675" s="75"/>
      <c r="W49675" s="75"/>
      <c r="AD49675" s="77"/>
    </row>
    <row r="49676" spans="16:30" ht="4.5" customHeight="1" x14ac:dyDescent="0.2">
      <c r="P49676" s="75"/>
      <c r="Q49676" s="75"/>
      <c r="W49676" s="75"/>
      <c r="AD49676" s="77"/>
    </row>
    <row r="49677" spans="16:30" ht="4.5" customHeight="1" x14ac:dyDescent="0.2">
      <c r="P49677" s="75"/>
      <c r="Q49677" s="75"/>
      <c r="W49677" s="75"/>
      <c r="AD49677" s="77"/>
    </row>
    <row r="49678" spans="16:30" ht="4.5" customHeight="1" x14ac:dyDescent="0.2">
      <c r="P49678" s="75"/>
      <c r="Q49678" s="75"/>
      <c r="W49678" s="75"/>
      <c r="AD49678" s="77"/>
    </row>
    <row r="49679" spans="16:30" ht="4.5" customHeight="1" x14ac:dyDescent="0.2">
      <c r="P49679" s="75"/>
      <c r="Q49679" s="75"/>
      <c r="W49679" s="75"/>
      <c r="AD49679" s="77"/>
    </row>
    <row r="49680" spans="16:30" ht="4.5" customHeight="1" x14ac:dyDescent="0.2">
      <c r="P49680" s="75"/>
      <c r="Q49680" s="75"/>
      <c r="W49680" s="75"/>
      <c r="AD49680" s="77"/>
    </row>
    <row r="49681" spans="16:30" ht="4.5" customHeight="1" x14ac:dyDescent="0.2">
      <c r="P49681" s="75"/>
      <c r="Q49681" s="75"/>
      <c r="W49681" s="75"/>
      <c r="AD49681" s="77"/>
    </row>
    <row r="49682" spans="16:30" ht="4.5" customHeight="1" x14ac:dyDescent="0.2">
      <c r="P49682" s="75"/>
      <c r="Q49682" s="75"/>
      <c r="W49682" s="75"/>
      <c r="AD49682" s="77"/>
    </row>
    <row r="49683" spans="16:30" ht="4.5" customHeight="1" x14ac:dyDescent="0.2">
      <c r="P49683" s="75"/>
      <c r="Q49683" s="75"/>
      <c r="W49683" s="75"/>
      <c r="AD49683" s="77"/>
    </row>
    <row r="49684" spans="16:30" ht="4.5" customHeight="1" x14ac:dyDescent="0.2">
      <c r="P49684" s="75"/>
      <c r="Q49684" s="75"/>
      <c r="W49684" s="75"/>
      <c r="AD49684" s="77"/>
    </row>
    <row r="49685" spans="16:30" ht="4.5" customHeight="1" x14ac:dyDescent="0.2">
      <c r="P49685" s="75"/>
      <c r="Q49685" s="75"/>
      <c r="W49685" s="75"/>
      <c r="AD49685" s="77"/>
    </row>
    <row r="49686" spans="16:30" ht="4.5" customHeight="1" x14ac:dyDescent="0.2">
      <c r="P49686" s="75"/>
      <c r="Q49686" s="75"/>
      <c r="W49686" s="75"/>
      <c r="AD49686" s="77"/>
    </row>
    <row r="49687" spans="16:30" ht="4.5" customHeight="1" x14ac:dyDescent="0.2">
      <c r="P49687" s="75"/>
      <c r="Q49687" s="75"/>
      <c r="W49687" s="75"/>
      <c r="AD49687" s="77"/>
    </row>
    <row r="49688" spans="16:30" ht="4.5" customHeight="1" x14ac:dyDescent="0.2">
      <c r="P49688" s="75"/>
      <c r="Q49688" s="75"/>
      <c r="W49688" s="75"/>
      <c r="AD49688" s="77"/>
    </row>
    <row r="49689" spans="16:30" ht="4.5" customHeight="1" x14ac:dyDescent="0.2">
      <c r="P49689" s="75"/>
      <c r="Q49689" s="75"/>
      <c r="W49689" s="75"/>
      <c r="AD49689" s="77"/>
    </row>
    <row r="49690" spans="16:30" ht="4.5" customHeight="1" x14ac:dyDescent="0.2">
      <c r="P49690" s="75"/>
      <c r="Q49690" s="75"/>
      <c r="W49690" s="75"/>
      <c r="AD49690" s="77"/>
    </row>
    <row r="49691" spans="16:30" ht="4.5" customHeight="1" x14ac:dyDescent="0.2">
      <c r="P49691" s="75"/>
      <c r="Q49691" s="75"/>
      <c r="W49691" s="75"/>
      <c r="AD49691" s="77"/>
    </row>
    <row r="49692" spans="16:30" ht="4.5" customHeight="1" x14ac:dyDescent="0.2">
      <c r="P49692" s="75"/>
      <c r="Q49692" s="75"/>
      <c r="W49692" s="75"/>
      <c r="AD49692" s="77"/>
    </row>
    <row r="49693" spans="16:30" ht="4.5" customHeight="1" x14ac:dyDescent="0.2">
      <c r="P49693" s="75"/>
      <c r="Q49693" s="75"/>
      <c r="W49693" s="75"/>
      <c r="AD49693" s="77"/>
    </row>
    <row r="49694" spans="16:30" ht="4.5" customHeight="1" x14ac:dyDescent="0.2">
      <c r="P49694" s="75"/>
      <c r="Q49694" s="75"/>
      <c r="W49694" s="75"/>
      <c r="AD49694" s="77"/>
    </row>
    <row r="49695" spans="16:30" ht="4.5" customHeight="1" x14ac:dyDescent="0.2">
      <c r="P49695" s="75"/>
      <c r="Q49695" s="75"/>
      <c r="W49695" s="75"/>
      <c r="AD49695" s="77"/>
    </row>
    <row r="49696" spans="16:30" ht="4.5" customHeight="1" x14ac:dyDescent="0.2">
      <c r="P49696" s="75"/>
      <c r="Q49696" s="75"/>
      <c r="W49696" s="75"/>
      <c r="AD49696" s="77"/>
    </row>
    <row r="49697" spans="16:30" ht="4.5" customHeight="1" x14ac:dyDescent="0.2">
      <c r="P49697" s="75"/>
      <c r="Q49697" s="75"/>
      <c r="W49697" s="75"/>
      <c r="AD49697" s="77"/>
    </row>
    <row r="49698" spans="16:30" ht="4.5" customHeight="1" x14ac:dyDescent="0.2">
      <c r="P49698" s="75"/>
      <c r="Q49698" s="75"/>
      <c r="W49698" s="75"/>
      <c r="AD49698" s="77"/>
    </row>
    <row r="49699" spans="16:30" ht="4.5" customHeight="1" x14ac:dyDescent="0.2">
      <c r="P49699" s="75"/>
      <c r="Q49699" s="75"/>
      <c r="W49699" s="75"/>
      <c r="AD49699" s="77"/>
    </row>
    <row r="49700" spans="16:30" ht="4.5" customHeight="1" x14ac:dyDescent="0.2">
      <c r="P49700" s="75"/>
      <c r="Q49700" s="75"/>
      <c r="W49700" s="75"/>
      <c r="AD49700" s="77"/>
    </row>
    <row r="49701" spans="16:30" ht="4.5" customHeight="1" x14ac:dyDescent="0.2">
      <c r="P49701" s="75"/>
      <c r="Q49701" s="75"/>
      <c r="W49701" s="75"/>
      <c r="AD49701" s="77"/>
    </row>
    <row r="49702" spans="16:30" ht="4.5" customHeight="1" x14ac:dyDescent="0.2">
      <c r="P49702" s="75"/>
      <c r="Q49702" s="75"/>
      <c r="W49702" s="75"/>
      <c r="AD49702" s="77"/>
    </row>
    <row r="49703" spans="16:30" ht="4.5" customHeight="1" x14ac:dyDescent="0.2">
      <c r="P49703" s="75"/>
      <c r="Q49703" s="75"/>
      <c r="W49703" s="75"/>
      <c r="AD49703" s="77"/>
    </row>
    <row r="49704" spans="16:30" ht="4.5" customHeight="1" x14ac:dyDescent="0.2">
      <c r="P49704" s="75"/>
      <c r="Q49704" s="75"/>
      <c r="W49704" s="75"/>
      <c r="AD49704" s="77"/>
    </row>
    <row r="49705" spans="16:30" ht="4.5" customHeight="1" x14ac:dyDescent="0.2">
      <c r="P49705" s="75"/>
      <c r="Q49705" s="75"/>
      <c r="W49705" s="75"/>
      <c r="AD49705" s="77"/>
    </row>
    <row r="49706" spans="16:30" ht="4.5" customHeight="1" x14ac:dyDescent="0.2">
      <c r="P49706" s="75"/>
      <c r="Q49706" s="75"/>
      <c r="W49706" s="75"/>
      <c r="AD49706" s="77"/>
    </row>
    <row r="49707" spans="16:30" ht="4.5" customHeight="1" x14ac:dyDescent="0.2">
      <c r="P49707" s="75"/>
      <c r="Q49707" s="75"/>
      <c r="W49707" s="75"/>
      <c r="AD49707" s="77"/>
    </row>
    <row r="49708" spans="16:30" ht="4.5" customHeight="1" x14ac:dyDescent="0.2">
      <c r="P49708" s="75"/>
      <c r="Q49708" s="75"/>
      <c r="W49708" s="75"/>
      <c r="AD49708" s="77"/>
    </row>
    <row r="49709" spans="16:30" ht="4.5" customHeight="1" x14ac:dyDescent="0.2">
      <c r="P49709" s="75"/>
      <c r="Q49709" s="75"/>
      <c r="W49709" s="75"/>
      <c r="AD49709" s="77"/>
    </row>
    <row r="49710" spans="16:30" ht="4.5" customHeight="1" x14ac:dyDescent="0.2">
      <c r="P49710" s="75"/>
      <c r="Q49710" s="75"/>
      <c r="W49710" s="75"/>
      <c r="AD49710" s="77"/>
    </row>
    <row r="49711" spans="16:30" ht="4.5" customHeight="1" x14ac:dyDescent="0.2">
      <c r="P49711" s="75"/>
      <c r="Q49711" s="75"/>
      <c r="W49711" s="75"/>
      <c r="AD49711" s="77"/>
    </row>
    <row r="49712" spans="16:30" ht="4.5" customHeight="1" x14ac:dyDescent="0.2">
      <c r="P49712" s="75"/>
      <c r="Q49712" s="75"/>
      <c r="W49712" s="75"/>
      <c r="AD49712" s="77"/>
    </row>
    <row r="49713" spans="16:30" ht="4.5" customHeight="1" x14ac:dyDescent="0.2">
      <c r="P49713" s="75"/>
      <c r="Q49713" s="75"/>
      <c r="W49713" s="75"/>
      <c r="AD49713" s="77"/>
    </row>
    <row r="49714" spans="16:30" ht="4.5" customHeight="1" x14ac:dyDescent="0.2">
      <c r="P49714" s="75"/>
      <c r="Q49714" s="75"/>
      <c r="W49714" s="75"/>
      <c r="AD49714" s="77"/>
    </row>
    <row r="49715" spans="16:30" ht="4.5" customHeight="1" x14ac:dyDescent="0.2">
      <c r="P49715" s="75"/>
      <c r="Q49715" s="75"/>
      <c r="W49715" s="75"/>
      <c r="AD49715" s="77"/>
    </row>
    <row r="49716" spans="16:30" ht="4.5" customHeight="1" x14ac:dyDescent="0.2">
      <c r="P49716" s="75"/>
      <c r="Q49716" s="75"/>
      <c r="W49716" s="75"/>
      <c r="AD49716" s="77"/>
    </row>
    <row r="49717" spans="16:30" ht="4.5" customHeight="1" x14ac:dyDescent="0.2">
      <c r="P49717" s="75"/>
      <c r="Q49717" s="75"/>
      <c r="W49717" s="75"/>
      <c r="AD49717" s="77"/>
    </row>
    <row r="49718" spans="16:30" ht="4.5" customHeight="1" x14ac:dyDescent="0.2">
      <c r="P49718" s="75"/>
      <c r="Q49718" s="75"/>
      <c r="W49718" s="75"/>
      <c r="AD49718" s="77"/>
    </row>
    <row r="49719" spans="16:30" ht="4.5" customHeight="1" x14ac:dyDescent="0.2">
      <c r="P49719" s="75"/>
      <c r="Q49719" s="75"/>
      <c r="W49719" s="75"/>
      <c r="AD49719" s="77"/>
    </row>
    <row r="49720" spans="16:30" ht="4.5" customHeight="1" x14ac:dyDescent="0.2">
      <c r="P49720" s="75"/>
      <c r="Q49720" s="75"/>
      <c r="W49720" s="75"/>
      <c r="AD49720" s="77"/>
    </row>
    <row r="49721" spans="16:30" ht="4.5" customHeight="1" x14ac:dyDescent="0.2">
      <c r="P49721" s="75"/>
      <c r="Q49721" s="75"/>
      <c r="W49721" s="75"/>
      <c r="AD49721" s="77"/>
    </row>
    <row r="49722" spans="16:30" ht="4.5" customHeight="1" x14ac:dyDescent="0.2">
      <c r="P49722" s="75"/>
      <c r="Q49722" s="75"/>
      <c r="W49722" s="75"/>
      <c r="AD49722" s="77"/>
    </row>
    <row r="49723" spans="16:30" ht="4.5" customHeight="1" x14ac:dyDescent="0.2">
      <c r="P49723" s="75"/>
      <c r="Q49723" s="75"/>
      <c r="W49723" s="75"/>
      <c r="AD49723" s="77"/>
    </row>
    <row r="49724" spans="16:30" ht="4.5" customHeight="1" x14ac:dyDescent="0.2">
      <c r="P49724" s="75"/>
      <c r="Q49724" s="75"/>
      <c r="W49724" s="75"/>
      <c r="AD49724" s="77"/>
    </row>
    <row r="49725" spans="16:30" ht="4.5" customHeight="1" x14ac:dyDescent="0.2">
      <c r="P49725" s="75"/>
      <c r="Q49725" s="75"/>
      <c r="W49725" s="75"/>
      <c r="AD49725" s="77"/>
    </row>
    <row r="49726" spans="16:30" ht="4.5" customHeight="1" x14ac:dyDescent="0.2">
      <c r="P49726" s="75"/>
      <c r="Q49726" s="75"/>
      <c r="W49726" s="75"/>
      <c r="AD49726" s="77"/>
    </row>
    <row r="49727" spans="16:30" ht="4.5" customHeight="1" x14ac:dyDescent="0.2">
      <c r="P49727" s="75"/>
      <c r="Q49727" s="75"/>
      <c r="W49727" s="75"/>
      <c r="AD49727" s="77"/>
    </row>
    <row r="49728" spans="16:30" ht="4.5" customHeight="1" x14ac:dyDescent="0.2">
      <c r="P49728" s="75"/>
      <c r="Q49728" s="75"/>
      <c r="W49728" s="75"/>
      <c r="AD49728" s="77"/>
    </row>
    <row r="49729" spans="16:30" ht="4.5" customHeight="1" x14ac:dyDescent="0.2">
      <c r="P49729" s="75"/>
      <c r="Q49729" s="75"/>
      <c r="W49729" s="75"/>
      <c r="AD49729" s="77"/>
    </row>
    <row r="49730" spans="16:30" ht="4.5" customHeight="1" x14ac:dyDescent="0.2">
      <c r="P49730" s="75"/>
      <c r="Q49730" s="75"/>
      <c r="W49730" s="75"/>
      <c r="AD49730" s="77"/>
    </row>
    <row r="49731" spans="16:30" ht="4.5" customHeight="1" x14ac:dyDescent="0.2">
      <c r="P49731" s="75"/>
      <c r="Q49731" s="75"/>
      <c r="W49731" s="75"/>
      <c r="AD49731" s="77"/>
    </row>
    <row r="49732" spans="16:30" ht="4.5" customHeight="1" x14ac:dyDescent="0.2">
      <c r="P49732" s="75"/>
      <c r="Q49732" s="75"/>
      <c r="W49732" s="75"/>
      <c r="AD49732" s="77"/>
    </row>
    <row r="49733" spans="16:30" ht="4.5" customHeight="1" x14ac:dyDescent="0.2">
      <c r="P49733" s="75"/>
      <c r="Q49733" s="75"/>
      <c r="W49733" s="75"/>
      <c r="AD49733" s="77"/>
    </row>
    <row r="49734" spans="16:30" ht="4.5" customHeight="1" x14ac:dyDescent="0.2">
      <c r="P49734" s="75"/>
      <c r="Q49734" s="75"/>
      <c r="W49734" s="75"/>
      <c r="AD49734" s="77"/>
    </row>
    <row r="49735" spans="16:30" ht="4.5" customHeight="1" x14ac:dyDescent="0.2">
      <c r="P49735" s="75"/>
      <c r="Q49735" s="75"/>
      <c r="W49735" s="75"/>
      <c r="AD49735" s="77"/>
    </row>
    <row r="49736" spans="16:30" ht="4.5" customHeight="1" x14ac:dyDescent="0.2">
      <c r="P49736" s="75"/>
      <c r="Q49736" s="75"/>
      <c r="W49736" s="75"/>
      <c r="AD49736" s="77"/>
    </row>
    <row r="49737" spans="16:30" ht="4.5" customHeight="1" x14ac:dyDescent="0.2">
      <c r="P49737" s="75"/>
      <c r="Q49737" s="75"/>
      <c r="W49737" s="75"/>
      <c r="AD49737" s="77"/>
    </row>
    <row r="49738" spans="16:30" ht="4.5" customHeight="1" x14ac:dyDescent="0.2">
      <c r="P49738" s="75"/>
      <c r="Q49738" s="75"/>
      <c r="W49738" s="75"/>
      <c r="AD49738" s="77"/>
    </row>
    <row r="49739" spans="16:30" ht="4.5" customHeight="1" x14ac:dyDescent="0.2">
      <c r="P49739" s="75"/>
      <c r="Q49739" s="75"/>
      <c r="W49739" s="75"/>
      <c r="AD49739" s="77"/>
    </row>
    <row r="49740" spans="16:30" ht="4.5" customHeight="1" x14ac:dyDescent="0.2">
      <c r="P49740" s="75"/>
      <c r="Q49740" s="75"/>
      <c r="W49740" s="75"/>
      <c r="AD49740" s="77"/>
    </row>
    <row r="49741" spans="16:30" ht="4.5" customHeight="1" x14ac:dyDescent="0.2">
      <c r="P49741" s="75"/>
      <c r="Q49741" s="75"/>
      <c r="W49741" s="75"/>
      <c r="AD49741" s="77"/>
    </row>
    <row r="49742" spans="16:30" ht="4.5" customHeight="1" x14ac:dyDescent="0.2">
      <c r="P49742" s="75"/>
      <c r="Q49742" s="75"/>
      <c r="W49742" s="75"/>
      <c r="AD49742" s="77"/>
    </row>
    <row r="49743" spans="16:30" ht="4.5" customHeight="1" x14ac:dyDescent="0.2">
      <c r="P49743" s="75"/>
      <c r="Q49743" s="75"/>
      <c r="W49743" s="75"/>
      <c r="AD49743" s="77"/>
    </row>
    <row r="49744" spans="16:30" ht="4.5" customHeight="1" x14ac:dyDescent="0.2">
      <c r="P49744" s="75"/>
      <c r="Q49744" s="75"/>
      <c r="W49744" s="75"/>
      <c r="AD49744" s="77"/>
    </row>
    <row r="49745" spans="16:30" ht="4.5" customHeight="1" x14ac:dyDescent="0.2">
      <c r="P49745" s="75"/>
      <c r="Q49745" s="75"/>
      <c r="W49745" s="75"/>
      <c r="AD49745" s="77"/>
    </row>
    <row r="49746" spans="16:30" ht="4.5" customHeight="1" x14ac:dyDescent="0.2">
      <c r="P49746" s="75"/>
      <c r="Q49746" s="75"/>
      <c r="W49746" s="75"/>
      <c r="AD49746" s="77"/>
    </row>
    <row r="49747" spans="16:30" ht="4.5" customHeight="1" x14ac:dyDescent="0.2">
      <c r="P49747" s="75"/>
      <c r="Q49747" s="75"/>
      <c r="W49747" s="75"/>
      <c r="AD49747" s="77"/>
    </row>
    <row r="49748" spans="16:30" ht="4.5" customHeight="1" x14ac:dyDescent="0.2">
      <c r="P49748" s="75"/>
      <c r="Q49748" s="75"/>
      <c r="W49748" s="75"/>
      <c r="AD49748" s="77"/>
    </row>
    <row r="49749" spans="16:30" ht="4.5" customHeight="1" x14ac:dyDescent="0.2">
      <c r="P49749" s="75"/>
      <c r="Q49749" s="75"/>
      <c r="W49749" s="75"/>
      <c r="AD49749" s="77"/>
    </row>
    <row r="49750" spans="16:30" ht="4.5" customHeight="1" x14ac:dyDescent="0.2">
      <c r="P49750" s="75"/>
      <c r="Q49750" s="75"/>
      <c r="W49750" s="75"/>
      <c r="AD49750" s="77"/>
    </row>
    <row r="49751" spans="16:30" ht="4.5" customHeight="1" x14ac:dyDescent="0.2">
      <c r="P49751" s="75"/>
      <c r="Q49751" s="75"/>
      <c r="W49751" s="75"/>
      <c r="AD49751" s="77"/>
    </row>
    <row r="49752" spans="16:30" ht="4.5" customHeight="1" x14ac:dyDescent="0.2">
      <c r="P49752" s="75"/>
      <c r="Q49752" s="75"/>
      <c r="W49752" s="75"/>
      <c r="AD49752" s="77"/>
    </row>
    <row r="49753" spans="16:30" ht="4.5" customHeight="1" x14ac:dyDescent="0.2">
      <c r="P49753" s="75"/>
      <c r="Q49753" s="75"/>
      <c r="W49753" s="75"/>
      <c r="AD49753" s="77"/>
    </row>
    <row r="49754" spans="16:30" ht="4.5" customHeight="1" x14ac:dyDescent="0.2">
      <c r="P49754" s="75"/>
      <c r="Q49754" s="75"/>
      <c r="W49754" s="75"/>
      <c r="AD49754" s="77"/>
    </row>
    <row r="49755" spans="16:30" ht="4.5" customHeight="1" x14ac:dyDescent="0.2">
      <c r="P49755" s="75"/>
      <c r="Q49755" s="75"/>
      <c r="W49755" s="75"/>
      <c r="AD49755" s="77"/>
    </row>
    <row r="49756" spans="16:30" ht="4.5" customHeight="1" x14ac:dyDescent="0.2">
      <c r="P49756" s="75"/>
      <c r="Q49756" s="75"/>
      <c r="W49756" s="75"/>
      <c r="AD49756" s="77"/>
    </row>
    <row r="49757" spans="16:30" ht="4.5" customHeight="1" x14ac:dyDescent="0.2">
      <c r="P49757" s="75"/>
      <c r="Q49757" s="75"/>
      <c r="W49757" s="75"/>
      <c r="AD49757" s="77"/>
    </row>
    <row r="49758" spans="16:30" ht="4.5" customHeight="1" x14ac:dyDescent="0.2">
      <c r="P49758" s="75"/>
      <c r="Q49758" s="75"/>
      <c r="W49758" s="75"/>
      <c r="AD49758" s="77"/>
    </row>
    <row r="49759" spans="16:30" ht="4.5" customHeight="1" x14ac:dyDescent="0.2">
      <c r="P49759" s="75"/>
      <c r="Q49759" s="75"/>
      <c r="W49759" s="75"/>
      <c r="AD49759" s="77"/>
    </row>
    <row r="49760" spans="16:30" ht="4.5" customHeight="1" x14ac:dyDescent="0.2">
      <c r="P49760" s="75"/>
      <c r="Q49760" s="75"/>
      <c r="W49760" s="75"/>
      <c r="AD49760" s="77"/>
    </row>
    <row r="49761" spans="16:30" ht="4.5" customHeight="1" x14ac:dyDescent="0.2">
      <c r="P49761" s="75"/>
      <c r="Q49761" s="75"/>
      <c r="W49761" s="75"/>
      <c r="AD49761" s="77"/>
    </row>
    <row r="49762" spans="16:30" ht="4.5" customHeight="1" x14ac:dyDescent="0.2">
      <c r="P49762" s="75"/>
      <c r="Q49762" s="75"/>
      <c r="W49762" s="75"/>
      <c r="AD49762" s="77"/>
    </row>
    <row r="49763" spans="16:30" ht="4.5" customHeight="1" x14ac:dyDescent="0.2">
      <c r="P49763" s="75"/>
      <c r="Q49763" s="75"/>
      <c r="W49763" s="75"/>
      <c r="AD49763" s="77"/>
    </row>
    <row r="49764" spans="16:30" ht="4.5" customHeight="1" x14ac:dyDescent="0.2">
      <c r="P49764" s="75"/>
      <c r="Q49764" s="75"/>
      <c r="W49764" s="75"/>
      <c r="AD49764" s="77"/>
    </row>
    <row r="49765" spans="16:30" ht="4.5" customHeight="1" x14ac:dyDescent="0.2">
      <c r="P49765" s="75"/>
      <c r="Q49765" s="75"/>
      <c r="W49765" s="75"/>
      <c r="AD49765" s="77"/>
    </row>
    <row r="49766" spans="16:30" ht="4.5" customHeight="1" x14ac:dyDescent="0.2">
      <c r="P49766" s="75"/>
      <c r="Q49766" s="75"/>
      <c r="W49766" s="75"/>
      <c r="AD49766" s="77"/>
    </row>
    <row r="49767" spans="16:30" ht="4.5" customHeight="1" x14ac:dyDescent="0.2">
      <c r="P49767" s="75"/>
      <c r="Q49767" s="75"/>
      <c r="W49767" s="75"/>
      <c r="AD49767" s="77"/>
    </row>
    <row r="49768" spans="16:30" ht="4.5" customHeight="1" x14ac:dyDescent="0.2">
      <c r="P49768" s="75"/>
      <c r="Q49768" s="75"/>
      <c r="W49768" s="75"/>
      <c r="AD49768" s="77"/>
    </row>
    <row r="49769" spans="16:30" ht="4.5" customHeight="1" x14ac:dyDescent="0.2">
      <c r="P49769" s="75"/>
      <c r="Q49769" s="75"/>
      <c r="W49769" s="75"/>
      <c r="AD49769" s="77"/>
    </row>
    <row r="49770" spans="16:30" ht="4.5" customHeight="1" x14ac:dyDescent="0.2">
      <c r="P49770" s="75"/>
      <c r="Q49770" s="75"/>
      <c r="W49770" s="75"/>
      <c r="AD49770" s="77"/>
    </row>
    <row r="49771" spans="16:30" ht="4.5" customHeight="1" x14ac:dyDescent="0.2">
      <c r="P49771" s="75"/>
      <c r="Q49771" s="75"/>
      <c r="W49771" s="75"/>
      <c r="AD49771" s="77"/>
    </row>
    <row r="49772" spans="16:30" ht="4.5" customHeight="1" x14ac:dyDescent="0.2">
      <c r="P49772" s="75"/>
      <c r="Q49772" s="75"/>
      <c r="W49772" s="75"/>
      <c r="AD49772" s="77"/>
    </row>
    <row r="49773" spans="16:30" ht="4.5" customHeight="1" x14ac:dyDescent="0.2">
      <c r="P49773" s="75"/>
      <c r="Q49773" s="75"/>
      <c r="W49773" s="75"/>
      <c r="AD49773" s="77"/>
    </row>
    <row r="49774" spans="16:30" ht="4.5" customHeight="1" x14ac:dyDescent="0.2">
      <c r="P49774" s="75"/>
      <c r="Q49774" s="75"/>
      <c r="W49774" s="75"/>
      <c r="AD49774" s="77"/>
    </row>
    <row r="49775" spans="16:30" ht="4.5" customHeight="1" x14ac:dyDescent="0.2">
      <c r="P49775" s="75"/>
      <c r="Q49775" s="75"/>
      <c r="W49775" s="75"/>
      <c r="AD49775" s="77"/>
    </row>
    <row r="49776" spans="16:30" ht="4.5" customHeight="1" x14ac:dyDescent="0.2">
      <c r="P49776" s="75"/>
      <c r="Q49776" s="75"/>
      <c r="W49776" s="75"/>
      <c r="AD49776" s="77"/>
    </row>
    <row r="49777" spans="16:30" ht="4.5" customHeight="1" x14ac:dyDescent="0.2">
      <c r="P49777" s="75"/>
      <c r="Q49777" s="75"/>
      <c r="W49777" s="75"/>
      <c r="AD49777" s="77"/>
    </row>
    <row r="49778" spans="16:30" ht="4.5" customHeight="1" x14ac:dyDescent="0.2">
      <c r="P49778" s="75"/>
      <c r="Q49778" s="75"/>
      <c r="W49778" s="75"/>
      <c r="AD49778" s="77"/>
    </row>
    <row r="49779" spans="16:30" ht="4.5" customHeight="1" x14ac:dyDescent="0.2">
      <c r="P49779" s="75"/>
      <c r="Q49779" s="75"/>
      <c r="W49779" s="75"/>
      <c r="AD49779" s="77"/>
    </row>
    <row r="49780" spans="16:30" ht="4.5" customHeight="1" x14ac:dyDescent="0.2">
      <c r="P49780" s="75"/>
      <c r="Q49780" s="75"/>
      <c r="W49780" s="75"/>
      <c r="AD49780" s="77"/>
    </row>
    <row r="49781" spans="16:30" ht="4.5" customHeight="1" x14ac:dyDescent="0.2">
      <c r="P49781" s="75"/>
      <c r="Q49781" s="75"/>
      <c r="W49781" s="75"/>
      <c r="AD49781" s="77"/>
    </row>
    <row r="49782" spans="16:30" ht="4.5" customHeight="1" x14ac:dyDescent="0.2">
      <c r="P49782" s="75"/>
      <c r="Q49782" s="75"/>
      <c r="W49782" s="75"/>
      <c r="AD49782" s="77"/>
    </row>
    <row r="49783" spans="16:30" ht="4.5" customHeight="1" x14ac:dyDescent="0.2">
      <c r="P49783" s="75"/>
      <c r="Q49783" s="75"/>
      <c r="W49783" s="75"/>
      <c r="AD49783" s="77"/>
    </row>
    <row r="49784" spans="16:30" ht="4.5" customHeight="1" x14ac:dyDescent="0.2">
      <c r="P49784" s="75"/>
      <c r="Q49784" s="75"/>
      <c r="W49784" s="75"/>
      <c r="AD49784" s="77"/>
    </row>
    <row r="49785" spans="16:30" ht="4.5" customHeight="1" x14ac:dyDescent="0.2">
      <c r="P49785" s="75"/>
      <c r="Q49785" s="75"/>
      <c r="W49785" s="75"/>
      <c r="AD49785" s="77"/>
    </row>
    <row r="49786" spans="16:30" ht="4.5" customHeight="1" x14ac:dyDescent="0.2">
      <c r="P49786" s="75"/>
      <c r="Q49786" s="75"/>
      <c r="W49786" s="75"/>
      <c r="AD49786" s="77"/>
    </row>
    <row r="49787" spans="16:30" ht="4.5" customHeight="1" x14ac:dyDescent="0.2">
      <c r="P49787" s="75"/>
      <c r="Q49787" s="75"/>
      <c r="W49787" s="75"/>
      <c r="AD49787" s="77"/>
    </row>
    <row r="49788" spans="16:30" ht="4.5" customHeight="1" x14ac:dyDescent="0.2">
      <c r="P49788" s="75"/>
      <c r="Q49788" s="75"/>
      <c r="W49788" s="75"/>
      <c r="AD49788" s="77"/>
    </row>
    <row r="49789" spans="16:30" ht="4.5" customHeight="1" x14ac:dyDescent="0.2">
      <c r="P49789" s="75"/>
      <c r="Q49789" s="75"/>
      <c r="W49789" s="75"/>
      <c r="AD49789" s="77"/>
    </row>
    <row r="49790" spans="16:30" ht="4.5" customHeight="1" x14ac:dyDescent="0.2">
      <c r="P49790" s="75"/>
      <c r="Q49790" s="75"/>
      <c r="W49790" s="75"/>
      <c r="AD49790" s="77"/>
    </row>
    <row r="49791" spans="16:30" ht="4.5" customHeight="1" x14ac:dyDescent="0.2">
      <c r="P49791" s="75"/>
      <c r="Q49791" s="75"/>
      <c r="W49791" s="75"/>
      <c r="AD49791" s="77"/>
    </row>
    <row r="49792" spans="16:30" ht="4.5" customHeight="1" x14ac:dyDescent="0.2">
      <c r="P49792" s="75"/>
      <c r="Q49792" s="75"/>
      <c r="W49792" s="75"/>
      <c r="AD49792" s="77"/>
    </row>
    <row r="49793" spans="16:30" ht="4.5" customHeight="1" x14ac:dyDescent="0.2">
      <c r="P49793" s="75"/>
      <c r="Q49793" s="75"/>
      <c r="W49793" s="75"/>
      <c r="AD49793" s="77"/>
    </row>
    <row r="49794" spans="16:30" ht="4.5" customHeight="1" x14ac:dyDescent="0.2">
      <c r="P49794" s="75"/>
      <c r="Q49794" s="75"/>
      <c r="W49794" s="75"/>
      <c r="AD49794" s="77"/>
    </row>
    <row r="49795" spans="16:30" ht="4.5" customHeight="1" x14ac:dyDescent="0.2">
      <c r="P49795" s="75"/>
      <c r="Q49795" s="75"/>
      <c r="W49795" s="75"/>
      <c r="AD49795" s="77"/>
    </row>
    <row r="49796" spans="16:30" ht="4.5" customHeight="1" x14ac:dyDescent="0.2">
      <c r="P49796" s="75"/>
      <c r="Q49796" s="75"/>
      <c r="W49796" s="75"/>
      <c r="AD49796" s="77"/>
    </row>
    <row r="49797" spans="16:30" ht="4.5" customHeight="1" x14ac:dyDescent="0.2">
      <c r="P49797" s="75"/>
      <c r="Q49797" s="75"/>
      <c r="W49797" s="75"/>
      <c r="AD49797" s="77"/>
    </row>
    <row r="49798" spans="16:30" ht="4.5" customHeight="1" x14ac:dyDescent="0.2">
      <c r="P49798" s="75"/>
      <c r="Q49798" s="75"/>
      <c r="W49798" s="75"/>
      <c r="AD49798" s="77"/>
    </row>
    <row r="49799" spans="16:30" ht="4.5" customHeight="1" x14ac:dyDescent="0.2">
      <c r="P49799" s="75"/>
      <c r="Q49799" s="75"/>
      <c r="W49799" s="75"/>
      <c r="AD49799" s="77"/>
    </row>
    <row r="49800" spans="16:30" ht="4.5" customHeight="1" x14ac:dyDescent="0.2">
      <c r="P49800" s="75"/>
      <c r="Q49800" s="75"/>
      <c r="W49800" s="75"/>
      <c r="AD49800" s="77"/>
    </row>
    <row r="49801" spans="16:30" ht="4.5" customHeight="1" x14ac:dyDescent="0.2">
      <c r="P49801" s="75"/>
      <c r="Q49801" s="75"/>
      <c r="W49801" s="75"/>
      <c r="AD49801" s="77"/>
    </row>
    <row r="49802" spans="16:30" ht="4.5" customHeight="1" x14ac:dyDescent="0.2">
      <c r="P49802" s="75"/>
      <c r="Q49802" s="75"/>
      <c r="W49802" s="75"/>
      <c r="AD49802" s="77"/>
    </row>
    <row r="49803" spans="16:30" ht="4.5" customHeight="1" x14ac:dyDescent="0.2">
      <c r="P49803" s="75"/>
      <c r="Q49803" s="75"/>
      <c r="W49803" s="75"/>
      <c r="AD49803" s="77"/>
    </row>
    <row r="49804" spans="16:30" ht="4.5" customHeight="1" x14ac:dyDescent="0.2">
      <c r="P49804" s="75"/>
      <c r="Q49804" s="75"/>
      <c r="W49804" s="75"/>
      <c r="AD49804" s="77"/>
    </row>
    <row r="49805" spans="16:30" ht="4.5" customHeight="1" x14ac:dyDescent="0.2">
      <c r="P49805" s="75"/>
      <c r="Q49805" s="75"/>
      <c r="W49805" s="75"/>
      <c r="AD49805" s="77"/>
    </row>
    <row r="49806" spans="16:30" ht="4.5" customHeight="1" x14ac:dyDescent="0.2">
      <c r="P49806" s="75"/>
      <c r="Q49806" s="75"/>
      <c r="W49806" s="75"/>
      <c r="AD49806" s="77"/>
    </row>
    <row r="49807" spans="16:30" ht="4.5" customHeight="1" x14ac:dyDescent="0.2">
      <c r="P49807" s="75"/>
      <c r="Q49807" s="75"/>
      <c r="W49807" s="75"/>
      <c r="AD49807" s="77"/>
    </row>
    <row r="49808" spans="16:30" ht="4.5" customHeight="1" x14ac:dyDescent="0.2">
      <c r="P49808" s="75"/>
      <c r="Q49808" s="75"/>
      <c r="W49808" s="75"/>
      <c r="AD49808" s="77"/>
    </row>
    <row r="49809" spans="16:30" ht="4.5" customHeight="1" x14ac:dyDescent="0.2">
      <c r="P49809" s="75"/>
      <c r="Q49809" s="75"/>
      <c r="W49809" s="75"/>
      <c r="AD49809" s="77"/>
    </row>
    <row r="49810" spans="16:30" ht="4.5" customHeight="1" x14ac:dyDescent="0.2">
      <c r="P49810" s="75"/>
      <c r="Q49810" s="75"/>
      <c r="W49810" s="75"/>
      <c r="AD49810" s="77"/>
    </row>
    <row r="49811" spans="16:30" ht="4.5" customHeight="1" x14ac:dyDescent="0.2">
      <c r="P49811" s="75"/>
      <c r="Q49811" s="75"/>
      <c r="W49811" s="75"/>
      <c r="AD49811" s="77"/>
    </row>
    <row r="49812" spans="16:30" ht="4.5" customHeight="1" x14ac:dyDescent="0.2">
      <c r="P49812" s="75"/>
      <c r="Q49812" s="75"/>
      <c r="W49812" s="75"/>
      <c r="AD49812" s="77"/>
    </row>
    <row r="49813" spans="16:30" ht="4.5" customHeight="1" x14ac:dyDescent="0.2">
      <c r="P49813" s="75"/>
      <c r="Q49813" s="75"/>
      <c r="W49813" s="75"/>
      <c r="AD49813" s="77"/>
    </row>
    <row r="49814" spans="16:30" ht="4.5" customHeight="1" x14ac:dyDescent="0.2">
      <c r="P49814" s="75"/>
      <c r="Q49814" s="75"/>
      <c r="W49814" s="75"/>
      <c r="AD49814" s="77"/>
    </row>
    <row r="49815" spans="16:30" ht="4.5" customHeight="1" x14ac:dyDescent="0.2">
      <c r="P49815" s="75"/>
      <c r="Q49815" s="75"/>
      <c r="W49815" s="75"/>
      <c r="AD49815" s="77"/>
    </row>
    <row r="49816" spans="16:30" ht="4.5" customHeight="1" x14ac:dyDescent="0.2">
      <c r="P49816" s="75"/>
      <c r="Q49816" s="75"/>
      <c r="W49816" s="75"/>
      <c r="AD49816" s="77"/>
    </row>
    <row r="49817" spans="16:30" ht="4.5" customHeight="1" x14ac:dyDescent="0.2">
      <c r="P49817" s="75"/>
      <c r="Q49817" s="75"/>
      <c r="W49817" s="75"/>
      <c r="AD49817" s="77"/>
    </row>
    <row r="49818" spans="16:30" ht="4.5" customHeight="1" x14ac:dyDescent="0.2">
      <c r="P49818" s="75"/>
      <c r="Q49818" s="75"/>
      <c r="W49818" s="75"/>
      <c r="AD49818" s="77"/>
    </row>
    <row r="49819" spans="16:30" ht="4.5" customHeight="1" x14ac:dyDescent="0.2">
      <c r="P49819" s="75"/>
      <c r="Q49819" s="75"/>
      <c r="W49819" s="75"/>
      <c r="AD49819" s="77"/>
    </row>
    <row r="49820" spans="16:30" ht="4.5" customHeight="1" x14ac:dyDescent="0.2">
      <c r="P49820" s="75"/>
      <c r="Q49820" s="75"/>
      <c r="W49820" s="75"/>
      <c r="AD49820" s="77"/>
    </row>
    <row r="49821" spans="16:30" ht="4.5" customHeight="1" x14ac:dyDescent="0.2">
      <c r="P49821" s="75"/>
      <c r="Q49821" s="75"/>
      <c r="W49821" s="75"/>
      <c r="AD49821" s="77"/>
    </row>
    <row r="49822" spans="16:30" ht="4.5" customHeight="1" x14ac:dyDescent="0.2">
      <c r="P49822" s="75"/>
      <c r="Q49822" s="75"/>
      <c r="W49822" s="75"/>
      <c r="AD49822" s="77"/>
    </row>
    <row r="49823" spans="16:30" ht="4.5" customHeight="1" x14ac:dyDescent="0.2">
      <c r="P49823" s="75"/>
      <c r="Q49823" s="75"/>
      <c r="W49823" s="75"/>
      <c r="AD49823" s="77"/>
    </row>
    <row r="49824" spans="16:30" ht="4.5" customHeight="1" x14ac:dyDescent="0.2">
      <c r="P49824" s="75"/>
      <c r="Q49824" s="75"/>
      <c r="W49824" s="75"/>
      <c r="AD49824" s="77"/>
    </row>
    <row r="49825" spans="16:30" ht="4.5" customHeight="1" x14ac:dyDescent="0.2">
      <c r="P49825" s="75"/>
      <c r="Q49825" s="75"/>
      <c r="W49825" s="75"/>
      <c r="AD49825" s="77"/>
    </row>
    <row r="49826" spans="16:30" ht="4.5" customHeight="1" x14ac:dyDescent="0.2">
      <c r="P49826" s="75"/>
      <c r="Q49826" s="75"/>
      <c r="W49826" s="75"/>
      <c r="AD49826" s="77"/>
    </row>
    <row r="49827" spans="16:30" ht="4.5" customHeight="1" x14ac:dyDescent="0.2">
      <c r="P49827" s="75"/>
      <c r="Q49827" s="75"/>
      <c r="W49827" s="75"/>
      <c r="AD49827" s="77"/>
    </row>
    <row r="49828" spans="16:30" ht="4.5" customHeight="1" x14ac:dyDescent="0.2">
      <c r="P49828" s="75"/>
      <c r="Q49828" s="75"/>
      <c r="W49828" s="75"/>
      <c r="AD49828" s="77"/>
    </row>
    <row r="49829" spans="16:30" ht="4.5" customHeight="1" x14ac:dyDescent="0.2">
      <c r="P49829" s="75"/>
      <c r="Q49829" s="75"/>
      <c r="W49829" s="75"/>
      <c r="AD49829" s="77"/>
    </row>
    <row r="49830" spans="16:30" ht="4.5" customHeight="1" x14ac:dyDescent="0.2">
      <c r="P49830" s="75"/>
      <c r="Q49830" s="75"/>
      <c r="W49830" s="75"/>
      <c r="AD49830" s="77"/>
    </row>
    <row r="49831" spans="16:30" ht="4.5" customHeight="1" x14ac:dyDescent="0.2">
      <c r="P49831" s="75"/>
      <c r="Q49831" s="75"/>
      <c r="W49831" s="75"/>
      <c r="AD49831" s="77"/>
    </row>
    <row r="49832" spans="16:30" ht="4.5" customHeight="1" x14ac:dyDescent="0.2">
      <c r="P49832" s="75"/>
      <c r="Q49832" s="75"/>
      <c r="W49832" s="75"/>
      <c r="AD49832" s="77"/>
    </row>
    <row r="49833" spans="16:30" ht="4.5" customHeight="1" x14ac:dyDescent="0.2">
      <c r="P49833" s="75"/>
      <c r="Q49833" s="75"/>
      <c r="W49833" s="75"/>
      <c r="AD49833" s="77"/>
    </row>
    <row r="49834" spans="16:30" ht="4.5" customHeight="1" x14ac:dyDescent="0.2">
      <c r="P49834" s="75"/>
      <c r="Q49834" s="75"/>
      <c r="W49834" s="75"/>
      <c r="AD49834" s="77"/>
    </row>
    <row r="49835" spans="16:30" ht="4.5" customHeight="1" x14ac:dyDescent="0.2">
      <c r="P49835" s="75"/>
      <c r="Q49835" s="75"/>
      <c r="W49835" s="75"/>
      <c r="AD49835" s="77"/>
    </row>
    <row r="49836" spans="16:30" ht="4.5" customHeight="1" x14ac:dyDescent="0.2">
      <c r="P49836" s="75"/>
      <c r="Q49836" s="75"/>
      <c r="W49836" s="75"/>
      <c r="AD49836" s="77"/>
    </row>
    <row r="49837" spans="16:30" ht="4.5" customHeight="1" x14ac:dyDescent="0.2">
      <c r="P49837" s="75"/>
      <c r="Q49837" s="75"/>
      <c r="W49837" s="75"/>
      <c r="AD49837" s="77"/>
    </row>
    <row r="49838" spans="16:30" ht="4.5" customHeight="1" x14ac:dyDescent="0.2">
      <c r="P49838" s="75"/>
      <c r="Q49838" s="75"/>
      <c r="W49838" s="75"/>
      <c r="AD49838" s="77"/>
    </row>
    <row r="49839" spans="16:30" ht="4.5" customHeight="1" x14ac:dyDescent="0.2">
      <c r="P49839" s="75"/>
      <c r="Q49839" s="75"/>
      <c r="W49839" s="75"/>
      <c r="AD49839" s="77"/>
    </row>
    <row r="49840" spans="16:30" ht="4.5" customHeight="1" x14ac:dyDescent="0.2">
      <c r="P49840" s="75"/>
      <c r="Q49840" s="75"/>
      <c r="W49840" s="75"/>
      <c r="AD49840" s="77"/>
    </row>
    <row r="49841" spans="16:30" ht="4.5" customHeight="1" x14ac:dyDescent="0.2">
      <c r="P49841" s="75"/>
      <c r="Q49841" s="75"/>
      <c r="W49841" s="75"/>
      <c r="AD49841" s="77"/>
    </row>
    <row r="49842" spans="16:30" ht="4.5" customHeight="1" x14ac:dyDescent="0.2">
      <c r="P49842" s="75"/>
      <c r="Q49842" s="75"/>
      <c r="W49842" s="75"/>
      <c r="AD49842" s="77"/>
    </row>
    <row r="49843" spans="16:30" ht="4.5" customHeight="1" x14ac:dyDescent="0.2">
      <c r="P49843" s="75"/>
      <c r="Q49843" s="75"/>
      <c r="W49843" s="75"/>
      <c r="AD49843" s="77"/>
    </row>
    <row r="49844" spans="16:30" ht="4.5" customHeight="1" x14ac:dyDescent="0.2">
      <c r="P49844" s="75"/>
      <c r="Q49844" s="75"/>
      <c r="W49844" s="75"/>
      <c r="AD49844" s="77"/>
    </row>
    <row r="49845" spans="16:30" ht="4.5" customHeight="1" x14ac:dyDescent="0.2">
      <c r="P49845" s="75"/>
      <c r="Q49845" s="75"/>
      <c r="W49845" s="75"/>
      <c r="AD49845" s="77"/>
    </row>
    <row r="49846" spans="16:30" ht="4.5" customHeight="1" x14ac:dyDescent="0.2">
      <c r="P49846" s="75"/>
      <c r="Q49846" s="75"/>
      <c r="W49846" s="75"/>
      <c r="AD49846" s="77"/>
    </row>
    <row r="49847" spans="16:30" ht="4.5" customHeight="1" x14ac:dyDescent="0.2">
      <c r="P49847" s="75"/>
      <c r="Q49847" s="75"/>
      <c r="W49847" s="75"/>
      <c r="AD49847" s="77"/>
    </row>
    <row r="49848" spans="16:30" ht="4.5" customHeight="1" x14ac:dyDescent="0.2">
      <c r="P49848" s="75"/>
      <c r="Q49848" s="75"/>
      <c r="W49848" s="75"/>
      <c r="AD49848" s="77"/>
    </row>
    <row r="49849" spans="16:30" ht="4.5" customHeight="1" x14ac:dyDescent="0.2">
      <c r="P49849" s="75"/>
      <c r="Q49849" s="75"/>
      <c r="W49849" s="75"/>
      <c r="AD49849" s="77"/>
    </row>
    <row r="49850" spans="16:30" ht="4.5" customHeight="1" x14ac:dyDescent="0.2">
      <c r="P49850" s="75"/>
      <c r="Q49850" s="75"/>
      <c r="W49850" s="75"/>
      <c r="AD49850" s="77"/>
    </row>
    <row r="49851" spans="16:30" ht="4.5" customHeight="1" x14ac:dyDescent="0.2">
      <c r="P49851" s="75"/>
      <c r="Q49851" s="75"/>
      <c r="W49851" s="75"/>
      <c r="AD49851" s="77"/>
    </row>
    <row r="49852" spans="16:30" ht="4.5" customHeight="1" x14ac:dyDescent="0.2">
      <c r="P49852" s="75"/>
      <c r="Q49852" s="75"/>
      <c r="W49852" s="75"/>
      <c r="AD49852" s="77"/>
    </row>
    <row r="49853" spans="16:30" ht="4.5" customHeight="1" x14ac:dyDescent="0.2">
      <c r="P49853" s="75"/>
      <c r="Q49853" s="75"/>
      <c r="W49853" s="75"/>
      <c r="AD49853" s="77"/>
    </row>
    <row r="49854" spans="16:30" ht="4.5" customHeight="1" x14ac:dyDescent="0.2">
      <c r="P49854" s="75"/>
      <c r="Q49854" s="75"/>
      <c r="W49854" s="75"/>
      <c r="AD49854" s="77"/>
    </row>
    <row r="49855" spans="16:30" ht="4.5" customHeight="1" x14ac:dyDescent="0.2">
      <c r="P49855" s="75"/>
      <c r="Q49855" s="75"/>
      <c r="W49855" s="75"/>
      <c r="AD49855" s="77"/>
    </row>
    <row r="49856" spans="16:30" ht="4.5" customHeight="1" x14ac:dyDescent="0.2">
      <c r="P49856" s="75"/>
      <c r="Q49856" s="75"/>
      <c r="W49856" s="75"/>
      <c r="AD49856" s="77"/>
    </row>
    <row r="49857" spans="16:30" ht="4.5" customHeight="1" x14ac:dyDescent="0.2">
      <c r="P49857" s="75"/>
      <c r="Q49857" s="75"/>
      <c r="W49857" s="75"/>
      <c r="AD49857" s="77"/>
    </row>
    <row r="49858" spans="16:30" ht="4.5" customHeight="1" x14ac:dyDescent="0.2">
      <c r="P49858" s="75"/>
      <c r="Q49858" s="75"/>
      <c r="W49858" s="75"/>
      <c r="AD49858" s="77"/>
    </row>
    <row r="49859" spans="16:30" ht="4.5" customHeight="1" x14ac:dyDescent="0.2">
      <c r="P49859" s="75"/>
      <c r="Q49859" s="75"/>
      <c r="W49859" s="75"/>
      <c r="AD49859" s="77"/>
    </row>
    <row r="49860" spans="16:30" ht="4.5" customHeight="1" x14ac:dyDescent="0.2">
      <c r="P49860" s="75"/>
      <c r="Q49860" s="75"/>
      <c r="W49860" s="75"/>
      <c r="AD49860" s="77"/>
    </row>
    <row r="49861" spans="16:30" ht="4.5" customHeight="1" x14ac:dyDescent="0.2">
      <c r="P49861" s="75"/>
      <c r="Q49861" s="75"/>
      <c r="W49861" s="75"/>
      <c r="AD49861" s="77"/>
    </row>
    <row r="49862" spans="16:30" ht="4.5" customHeight="1" x14ac:dyDescent="0.2">
      <c r="P49862" s="75"/>
      <c r="Q49862" s="75"/>
      <c r="W49862" s="75"/>
      <c r="AD49862" s="77"/>
    </row>
    <row r="49863" spans="16:30" ht="4.5" customHeight="1" x14ac:dyDescent="0.2">
      <c r="P49863" s="75"/>
      <c r="Q49863" s="75"/>
      <c r="W49863" s="75"/>
      <c r="AD49863" s="77"/>
    </row>
    <row r="49864" spans="16:30" ht="4.5" customHeight="1" x14ac:dyDescent="0.2">
      <c r="P49864" s="75"/>
      <c r="Q49864" s="75"/>
      <c r="W49864" s="75"/>
      <c r="AD49864" s="77"/>
    </row>
    <row r="49865" spans="16:30" ht="4.5" customHeight="1" x14ac:dyDescent="0.2">
      <c r="P49865" s="75"/>
      <c r="Q49865" s="75"/>
      <c r="W49865" s="75"/>
      <c r="AD49865" s="77"/>
    </row>
    <row r="49866" spans="16:30" ht="4.5" customHeight="1" x14ac:dyDescent="0.2">
      <c r="P49866" s="75"/>
      <c r="Q49866" s="75"/>
      <c r="W49866" s="75"/>
      <c r="AD49866" s="77"/>
    </row>
    <row r="49867" spans="16:30" ht="4.5" customHeight="1" x14ac:dyDescent="0.2">
      <c r="P49867" s="75"/>
      <c r="Q49867" s="75"/>
      <c r="W49867" s="75"/>
      <c r="AD49867" s="77"/>
    </row>
    <row r="49868" spans="16:30" ht="4.5" customHeight="1" x14ac:dyDescent="0.2">
      <c r="P49868" s="75"/>
      <c r="Q49868" s="75"/>
      <c r="W49868" s="75"/>
      <c r="AD49868" s="77"/>
    </row>
    <row r="49869" spans="16:30" ht="4.5" customHeight="1" x14ac:dyDescent="0.2">
      <c r="P49869" s="75"/>
      <c r="Q49869" s="75"/>
      <c r="W49869" s="75"/>
      <c r="AD49869" s="77"/>
    </row>
    <row r="49870" spans="16:30" ht="4.5" customHeight="1" x14ac:dyDescent="0.2">
      <c r="P49870" s="75"/>
      <c r="Q49870" s="75"/>
      <c r="W49870" s="75"/>
      <c r="AD49870" s="77"/>
    </row>
    <row r="49871" spans="16:30" ht="4.5" customHeight="1" x14ac:dyDescent="0.2">
      <c r="P49871" s="75"/>
      <c r="Q49871" s="75"/>
      <c r="W49871" s="75"/>
      <c r="AD49871" s="77"/>
    </row>
    <row r="49872" spans="16:30" ht="4.5" customHeight="1" x14ac:dyDescent="0.2">
      <c r="P49872" s="75"/>
      <c r="Q49872" s="75"/>
      <c r="W49872" s="75"/>
      <c r="AD49872" s="77"/>
    </row>
    <row r="49873" spans="16:30" ht="4.5" customHeight="1" x14ac:dyDescent="0.2">
      <c r="P49873" s="75"/>
      <c r="Q49873" s="75"/>
      <c r="W49873" s="75"/>
      <c r="AD49873" s="77"/>
    </row>
    <row r="49874" spans="16:30" ht="4.5" customHeight="1" x14ac:dyDescent="0.2">
      <c r="P49874" s="75"/>
      <c r="Q49874" s="75"/>
      <c r="W49874" s="75"/>
      <c r="AD49874" s="77"/>
    </row>
    <row r="49875" spans="16:30" ht="4.5" customHeight="1" x14ac:dyDescent="0.2">
      <c r="P49875" s="75"/>
      <c r="Q49875" s="75"/>
      <c r="W49875" s="75"/>
      <c r="AD49875" s="77"/>
    </row>
    <row r="49876" spans="16:30" ht="4.5" customHeight="1" x14ac:dyDescent="0.2">
      <c r="P49876" s="75"/>
      <c r="Q49876" s="75"/>
      <c r="W49876" s="75"/>
      <c r="AD49876" s="77"/>
    </row>
    <row r="49877" spans="16:30" ht="4.5" customHeight="1" x14ac:dyDescent="0.2">
      <c r="P49877" s="75"/>
      <c r="Q49877" s="75"/>
      <c r="W49877" s="75"/>
      <c r="AD49877" s="77"/>
    </row>
    <row r="49878" spans="16:30" ht="4.5" customHeight="1" x14ac:dyDescent="0.2">
      <c r="P49878" s="75"/>
      <c r="Q49878" s="75"/>
      <c r="W49878" s="75"/>
      <c r="AD49878" s="77"/>
    </row>
    <row r="49879" spans="16:30" ht="4.5" customHeight="1" x14ac:dyDescent="0.2">
      <c r="P49879" s="75"/>
      <c r="Q49879" s="75"/>
      <c r="W49879" s="75"/>
      <c r="AD49879" s="77"/>
    </row>
    <row r="49880" spans="16:30" ht="4.5" customHeight="1" x14ac:dyDescent="0.2">
      <c r="P49880" s="75"/>
      <c r="Q49880" s="75"/>
      <c r="W49880" s="75"/>
      <c r="AD49880" s="77"/>
    </row>
    <row r="49881" spans="16:30" ht="4.5" customHeight="1" x14ac:dyDescent="0.2">
      <c r="P49881" s="75"/>
      <c r="Q49881" s="75"/>
      <c r="W49881" s="75"/>
      <c r="AD49881" s="77"/>
    </row>
    <row r="49882" spans="16:30" ht="4.5" customHeight="1" x14ac:dyDescent="0.2">
      <c r="P49882" s="75"/>
      <c r="Q49882" s="75"/>
      <c r="W49882" s="75"/>
      <c r="AD49882" s="77"/>
    </row>
    <row r="49883" spans="16:30" ht="4.5" customHeight="1" x14ac:dyDescent="0.2">
      <c r="P49883" s="75"/>
      <c r="Q49883" s="75"/>
      <c r="W49883" s="75"/>
      <c r="AD49883" s="77"/>
    </row>
    <row r="49884" spans="16:30" ht="4.5" customHeight="1" x14ac:dyDescent="0.2">
      <c r="P49884" s="75"/>
      <c r="Q49884" s="75"/>
      <c r="W49884" s="75"/>
      <c r="AD49884" s="77"/>
    </row>
    <row r="49885" spans="16:30" ht="4.5" customHeight="1" x14ac:dyDescent="0.2">
      <c r="P49885" s="75"/>
      <c r="Q49885" s="75"/>
      <c r="W49885" s="75"/>
      <c r="AD49885" s="77"/>
    </row>
    <row r="49886" spans="16:30" ht="4.5" customHeight="1" x14ac:dyDescent="0.2">
      <c r="P49886" s="75"/>
      <c r="Q49886" s="75"/>
      <c r="W49886" s="75"/>
      <c r="AD49886" s="77"/>
    </row>
    <row r="49887" spans="16:30" ht="4.5" customHeight="1" x14ac:dyDescent="0.2">
      <c r="P49887" s="75"/>
      <c r="Q49887" s="75"/>
      <c r="W49887" s="75"/>
      <c r="AD49887" s="77"/>
    </row>
    <row r="49888" spans="16:30" ht="4.5" customHeight="1" x14ac:dyDescent="0.2">
      <c r="P49888" s="75"/>
      <c r="Q49888" s="75"/>
      <c r="W49888" s="75"/>
      <c r="AD49888" s="77"/>
    </row>
    <row r="49889" spans="16:30" ht="4.5" customHeight="1" x14ac:dyDescent="0.2">
      <c r="P49889" s="75"/>
      <c r="Q49889" s="75"/>
      <c r="W49889" s="75"/>
      <c r="AD49889" s="77"/>
    </row>
    <row r="49890" spans="16:30" ht="4.5" customHeight="1" x14ac:dyDescent="0.2">
      <c r="P49890" s="75"/>
      <c r="Q49890" s="75"/>
      <c r="W49890" s="75"/>
      <c r="AD49890" s="77"/>
    </row>
    <row r="49891" spans="16:30" ht="4.5" customHeight="1" x14ac:dyDescent="0.2">
      <c r="P49891" s="75"/>
      <c r="Q49891" s="75"/>
      <c r="W49891" s="75"/>
      <c r="AD49891" s="77"/>
    </row>
    <row r="49892" spans="16:30" ht="4.5" customHeight="1" x14ac:dyDescent="0.2">
      <c r="P49892" s="75"/>
      <c r="Q49892" s="75"/>
      <c r="W49892" s="75"/>
      <c r="AD49892" s="77"/>
    </row>
    <row r="49893" spans="16:30" ht="4.5" customHeight="1" x14ac:dyDescent="0.2">
      <c r="P49893" s="75"/>
      <c r="Q49893" s="75"/>
      <c r="W49893" s="75"/>
      <c r="AD49893" s="77"/>
    </row>
    <row r="49894" spans="16:30" ht="4.5" customHeight="1" x14ac:dyDescent="0.2">
      <c r="P49894" s="75"/>
      <c r="Q49894" s="75"/>
      <c r="W49894" s="75"/>
      <c r="AD49894" s="77"/>
    </row>
    <row r="49895" spans="16:30" ht="4.5" customHeight="1" x14ac:dyDescent="0.2">
      <c r="P49895" s="75"/>
      <c r="Q49895" s="75"/>
      <c r="W49895" s="75"/>
      <c r="AD49895" s="77"/>
    </row>
    <row r="49896" spans="16:30" ht="4.5" customHeight="1" x14ac:dyDescent="0.2">
      <c r="P49896" s="75"/>
      <c r="Q49896" s="75"/>
      <c r="W49896" s="75"/>
      <c r="AD49896" s="77"/>
    </row>
    <row r="49897" spans="16:30" ht="4.5" customHeight="1" x14ac:dyDescent="0.2">
      <c r="P49897" s="75"/>
      <c r="Q49897" s="75"/>
      <c r="W49897" s="75"/>
      <c r="AD49897" s="77"/>
    </row>
    <row r="49898" spans="16:30" ht="4.5" customHeight="1" x14ac:dyDescent="0.2">
      <c r="P49898" s="75"/>
      <c r="Q49898" s="75"/>
      <c r="W49898" s="75"/>
      <c r="AD49898" s="77"/>
    </row>
    <row r="49899" spans="16:30" ht="4.5" customHeight="1" x14ac:dyDescent="0.2">
      <c r="P49899" s="75"/>
      <c r="Q49899" s="75"/>
      <c r="W49899" s="75"/>
      <c r="AD49899" s="77"/>
    </row>
    <row r="49900" spans="16:30" ht="4.5" customHeight="1" x14ac:dyDescent="0.2">
      <c r="P49900" s="75"/>
      <c r="Q49900" s="75"/>
      <c r="W49900" s="75"/>
      <c r="AD49900" s="77"/>
    </row>
    <row r="49901" spans="16:30" ht="4.5" customHeight="1" x14ac:dyDescent="0.2">
      <c r="P49901" s="75"/>
      <c r="Q49901" s="75"/>
      <c r="W49901" s="75"/>
      <c r="AD49901" s="77"/>
    </row>
    <row r="49902" spans="16:30" ht="4.5" customHeight="1" x14ac:dyDescent="0.2">
      <c r="P49902" s="75"/>
      <c r="Q49902" s="75"/>
      <c r="W49902" s="75"/>
      <c r="AD49902" s="77"/>
    </row>
    <row r="49903" spans="16:30" ht="4.5" customHeight="1" x14ac:dyDescent="0.2">
      <c r="P49903" s="75"/>
      <c r="Q49903" s="75"/>
      <c r="W49903" s="75"/>
      <c r="AD49903" s="77"/>
    </row>
    <row r="49904" spans="16:30" ht="4.5" customHeight="1" x14ac:dyDescent="0.2">
      <c r="P49904" s="75"/>
      <c r="Q49904" s="75"/>
      <c r="W49904" s="75"/>
      <c r="AD49904" s="77"/>
    </row>
    <row r="49905" spans="16:30" ht="4.5" customHeight="1" x14ac:dyDescent="0.2">
      <c r="P49905" s="75"/>
      <c r="Q49905" s="75"/>
      <c r="W49905" s="75"/>
      <c r="AD49905" s="77"/>
    </row>
    <row r="49906" spans="16:30" ht="4.5" customHeight="1" x14ac:dyDescent="0.2">
      <c r="P49906" s="75"/>
      <c r="Q49906" s="75"/>
      <c r="W49906" s="75"/>
      <c r="AD49906" s="77"/>
    </row>
    <row r="49907" spans="16:30" ht="4.5" customHeight="1" x14ac:dyDescent="0.2">
      <c r="P49907" s="75"/>
      <c r="Q49907" s="75"/>
      <c r="W49907" s="75"/>
      <c r="AD49907" s="77"/>
    </row>
    <row r="49908" spans="16:30" ht="4.5" customHeight="1" x14ac:dyDescent="0.2">
      <c r="P49908" s="75"/>
      <c r="Q49908" s="75"/>
      <c r="W49908" s="75"/>
      <c r="AD49908" s="77"/>
    </row>
    <row r="49909" spans="16:30" ht="4.5" customHeight="1" x14ac:dyDescent="0.2">
      <c r="P49909" s="75"/>
      <c r="Q49909" s="75"/>
      <c r="W49909" s="75"/>
      <c r="AD49909" s="77"/>
    </row>
    <row r="49910" spans="16:30" ht="4.5" customHeight="1" x14ac:dyDescent="0.2">
      <c r="P49910" s="75"/>
      <c r="Q49910" s="75"/>
      <c r="W49910" s="75"/>
      <c r="AD49910" s="77"/>
    </row>
    <row r="49911" spans="16:30" ht="4.5" customHeight="1" x14ac:dyDescent="0.2">
      <c r="P49911" s="75"/>
      <c r="Q49911" s="75"/>
      <c r="W49911" s="75"/>
      <c r="AD49911" s="77"/>
    </row>
    <row r="49912" spans="16:30" ht="4.5" customHeight="1" x14ac:dyDescent="0.2">
      <c r="P49912" s="75"/>
      <c r="Q49912" s="75"/>
      <c r="W49912" s="75"/>
      <c r="AD49912" s="77"/>
    </row>
    <row r="49913" spans="16:30" ht="4.5" customHeight="1" x14ac:dyDescent="0.2">
      <c r="P49913" s="75"/>
      <c r="Q49913" s="75"/>
      <c r="W49913" s="75"/>
      <c r="AD49913" s="77"/>
    </row>
    <row r="49914" spans="16:30" ht="4.5" customHeight="1" x14ac:dyDescent="0.2">
      <c r="P49914" s="75"/>
      <c r="Q49914" s="75"/>
      <c r="W49914" s="75"/>
      <c r="AD49914" s="77"/>
    </row>
    <row r="49915" spans="16:30" ht="4.5" customHeight="1" x14ac:dyDescent="0.2">
      <c r="P49915" s="75"/>
      <c r="Q49915" s="75"/>
      <c r="W49915" s="75"/>
      <c r="AD49915" s="77"/>
    </row>
    <row r="49916" spans="16:30" ht="4.5" customHeight="1" x14ac:dyDescent="0.2">
      <c r="P49916" s="75"/>
      <c r="Q49916" s="75"/>
      <c r="W49916" s="75"/>
      <c r="AD49916" s="77"/>
    </row>
    <row r="49917" spans="16:30" ht="4.5" customHeight="1" x14ac:dyDescent="0.2">
      <c r="P49917" s="75"/>
      <c r="Q49917" s="75"/>
      <c r="W49917" s="75"/>
      <c r="AD49917" s="77"/>
    </row>
    <row r="49918" spans="16:30" ht="4.5" customHeight="1" x14ac:dyDescent="0.2">
      <c r="P49918" s="75"/>
      <c r="Q49918" s="75"/>
      <c r="W49918" s="75"/>
      <c r="AD49918" s="77"/>
    </row>
    <row r="49919" spans="16:30" ht="4.5" customHeight="1" x14ac:dyDescent="0.2">
      <c r="P49919" s="75"/>
      <c r="Q49919" s="75"/>
      <c r="W49919" s="75"/>
      <c r="AD49919" s="77"/>
    </row>
    <row r="49920" spans="16:30" ht="4.5" customHeight="1" x14ac:dyDescent="0.2">
      <c r="P49920" s="75"/>
      <c r="Q49920" s="75"/>
      <c r="W49920" s="75"/>
      <c r="AD49920" s="77"/>
    </row>
    <row r="49921" spans="16:30" ht="4.5" customHeight="1" x14ac:dyDescent="0.2">
      <c r="P49921" s="75"/>
      <c r="Q49921" s="75"/>
      <c r="W49921" s="75"/>
      <c r="AD49921" s="77"/>
    </row>
    <row r="49922" spans="16:30" ht="4.5" customHeight="1" x14ac:dyDescent="0.2">
      <c r="P49922" s="75"/>
      <c r="Q49922" s="75"/>
      <c r="W49922" s="75"/>
      <c r="AD49922" s="77"/>
    </row>
    <row r="49923" spans="16:30" ht="4.5" customHeight="1" x14ac:dyDescent="0.2">
      <c r="P49923" s="75"/>
      <c r="Q49923" s="75"/>
      <c r="W49923" s="75"/>
      <c r="AD49923" s="77"/>
    </row>
    <row r="49924" spans="16:30" ht="4.5" customHeight="1" x14ac:dyDescent="0.2">
      <c r="P49924" s="75"/>
      <c r="Q49924" s="75"/>
      <c r="W49924" s="75"/>
      <c r="AD49924" s="77"/>
    </row>
    <row r="49925" spans="16:30" ht="4.5" customHeight="1" x14ac:dyDescent="0.2">
      <c r="P49925" s="75"/>
      <c r="Q49925" s="75"/>
      <c r="W49925" s="75"/>
      <c r="AD49925" s="77"/>
    </row>
    <row r="49926" spans="16:30" ht="4.5" customHeight="1" x14ac:dyDescent="0.2">
      <c r="P49926" s="75"/>
      <c r="Q49926" s="75"/>
      <c r="W49926" s="75"/>
      <c r="AD49926" s="77"/>
    </row>
    <row r="49927" spans="16:30" ht="4.5" customHeight="1" x14ac:dyDescent="0.2">
      <c r="P49927" s="75"/>
      <c r="Q49927" s="75"/>
      <c r="W49927" s="75"/>
      <c r="AD49927" s="77"/>
    </row>
    <row r="49928" spans="16:30" ht="4.5" customHeight="1" x14ac:dyDescent="0.2">
      <c r="P49928" s="75"/>
      <c r="Q49928" s="75"/>
      <c r="W49928" s="75"/>
      <c r="AD49928" s="77"/>
    </row>
    <row r="49929" spans="16:30" ht="4.5" customHeight="1" x14ac:dyDescent="0.2">
      <c r="P49929" s="75"/>
      <c r="Q49929" s="75"/>
      <c r="W49929" s="75"/>
      <c r="AD49929" s="77"/>
    </row>
    <row r="49930" spans="16:30" ht="4.5" customHeight="1" x14ac:dyDescent="0.2">
      <c r="P49930" s="75"/>
      <c r="Q49930" s="75"/>
      <c r="W49930" s="75"/>
      <c r="AD49930" s="77"/>
    </row>
    <row r="49931" spans="16:30" ht="4.5" customHeight="1" x14ac:dyDescent="0.2">
      <c r="P49931" s="75"/>
      <c r="Q49931" s="75"/>
      <c r="W49931" s="75"/>
      <c r="AD49931" s="77"/>
    </row>
    <row r="49932" spans="16:30" ht="4.5" customHeight="1" x14ac:dyDescent="0.2">
      <c r="P49932" s="75"/>
      <c r="Q49932" s="75"/>
      <c r="W49932" s="75"/>
      <c r="AD49932" s="77"/>
    </row>
    <row r="49933" spans="16:30" ht="4.5" customHeight="1" x14ac:dyDescent="0.2">
      <c r="P49933" s="75"/>
      <c r="Q49933" s="75"/>
      <c r="W49933" s="75"/>
      <c r="AD49933" s="77"/>
    </row>
    <row r="49934" spans="16:30" ht="4.5" customHeight="1" x14ac:dyDescent="0.2">
      <c r="P49934" s="75"/>
      <c r="Q49934" s="75"/>
      <c r="W49934" s="75"/>
      <c r="AD49934" s="77"/>
    </row>
    <row r="49935" spans="16:30" ht="4.5" customHeight="1" x14ac:dyDescent="0.2">
      <c r="P49935" s="75"/>
      <c r="Q49935" s="75"/>
      <c r="W49935" s="75"/>
      <c r="AD49935" s="77"/>
    </row>
    <row r="49936" spans="16:30" ht="4.5" customHeight="1" x14ac:dyDescent="0.2">
      <c r="P49936" s="75"/>
      <c r="Q49936" s="75"/>
      <c r="W49936" s="75"/>
      <c r="AD49936" s="77"/>
    </row>
    <row r="49937" spans="16:30" ht="4.5" customHeight="1" x14ac:dyDescent="0.2">
      <c r="P49937" s="75"/>
      <c r="Q49937" s="75"/>
      <c r="W49937" s="75"/>
      <c r="AD49937" s="77"/>
    </row>
    <row r="49938" spans="16:30" ht="4.5" customHeight="1" x14ac:dyDescent="0.2">
      <c r="P49938" s="75"/>
      <c r="Q49938" s="75"/>
      <c r="W49938" s="75"/>
      <c r="AD49938" s="77"/>
    </row>
    <row r="49939" spans="16:30" ht="4.5" customHeight="1" x14ac:dyDescent="0.2">
      <c r="P49939" s="75"/>
      <c r="Q49939" s="75"/>
      <c r="W49939" s="75"/>
      <c r="AD49939" s="77"/>
    </row>
    <row r="49940" spans="16:30" ht="4.5" customHeight="1" x14ac:dyDescent="0.2">
      <c r="P49940" s="75"/>
      <c r="Q49940" s="75"/>
      <c r="W49940" s="75"/>
      <c r="AD49940" s="77"/>
    </row>
    <row r="49941" spans="16:30" ht="4.5" customHeight="1" x14ac:dyDescent="0.2">
      <c r="P49941" s="75"/>
      <c r="Q49941" s="75"/>
      <c r="W49941" s="75"/>
      <c r="AD49941" s="77"/>
    </row>
    <row r="49942" spans="16:30" ht="4.5" customHeight="1" x14ac:dyDescent="0.2">
      <c r="P49942" s="75"/>
      <c r="Q49942" s="75"/>
      <c r="W49942" s="75"/>
      <c r="AD49942" s="77"/>
    </row>
    <row r="49943" spans="16:30" ht="4.5" customHeight="1" x14ac:dyDescent="0.2">
      <c r="P49943" s="75"/>
      <c r="Q49943" s="75"/>
      <c r="W49943" s="75"/>
      <c r="AD49943" s="77"/>
    </row>
    <row r="49944" spans="16:30" ht="4.5" customHeight="1" x14ac:dyDescent="0.2">
      <c r="P49944" s="75"/>
      <c r="Q49944" s="75"/>
      <c r="W49944" s="75"/>
      <c r="AD49944" s="77"/>
    </row>
    <row r="49945" spans="16:30" ht="4.5" customHeight="1" x14ac:dyDescent="0.2">
      <c r="P49945" s="75"/>
      <c r="Q49945" s="75"/>
      <c r="W49945" s="75"/>
      <c r="AD49945" s="77"/>
    </row>
    <row r="49946" spans="16:30" ht="4.5" customHeight="1" x14ac:dyDescent="0.2">
      <c r="P49946" s="75"/>
      <c r="Q49946" s="75"/>
      <c r="W49946" s="75"/>
      <c r="AD49946" s="77"/>
    </row>
    <row r="49947" spans="16:30" ht="4.5" customHeight="1" x14ac:dyDescent="0.2">
      <c r="P49947" s="75"/>
      <c r="Q49947" s="75"/>
      <c r="W49947" s="75"/>
      <c r="AD49947" s="77"/>
    </row>
    <row r="49948" spans="16:30" ht="4.5" customHeight="1" x14ac:dyDescent="0.2">
      <c r="P49948" s="75"/>
      <c r="Q49948" s="75"/>
      <c r="W49948" s="75"/>
      <c r="AD49948" s="77"/>
    </row>
    <row r="49949" spans="16:30" ht="4.5" customHeight="1" x14ac:dyDescent="0.2">
      <c r="P49949" s="75"/>
      <c r="Q49949" s="75"/>
      <c r="W49949" s="75"/>
      <c r="AD49949" s="77"/>
    </row>
    <row r="49950" spans="16:30" ht="4.5" customHeight="1" x14ac:dyDescent="0.2">
      <c r="P49950" s="75"/>
      <c r="Q49950" s="75"/>
      <c r="W49950" s="75"/>
      <c r="AD49950" s="77"/>
    </row>
    <row r="49951" spans="16:30" ht="4.5" customHeight="1" x14ac:dyDescent="0.2">
      <c r="P49951" s="75"/>
      <c r="Q49951" s="75"/>
      <c r="W49951" s="75"/>
      <c r="AD49951" s="77"/>
    </row>
    <row r="49952" spans="16:30" ht="4.5" customHeight="1" x14ac:dyDescent="0.2">
      <c r="P49952" s="75"/>
      <c r="Q49952" s="75"/>
      <c r="W49952" s="75"/>
      <c r="AD49952" s="77"/>
    </row>
    <row r="49953" spans="16:30" ht="4.5" customHeight="1" x14ac:dyDescent="0.2">
      <c r="P49953" s="75"/>
      <c r="Q49953" s="75"/>
      <c r="W49953" s="75"/>
      <c r="AD49953" s="77"/>
    </row>
    <row r="49954" spans="16:30" ht="4.5" customHeight="1" x14ac:dyDescent="0.2">
      <c r="P49954" s="75"/>
      <c r="Q49954" s="75"/>
      <c r="W49954" s="75"/>
      <c r="AD49954" s="77"/>
    </row>
    <row r="49955" spans="16:30" ht="4.5" customHeight="1" x14ac:dyDescent="0.2">
      <c r="P49955" s="75"/>
      <c r="Q49955" s="75"/>
      <c r="W49955" s="75"/>
      <c r="AD49955" s="77"/>
    </row>
    <row r="49956" spans="16:30" ht="4.5" customHeight="1" x14ac:dyDescent="0.2">
      <c r="P49956" s="75"/>
      <c r="Q49956" s="75"/>
      <c r="W49956" s="75"/>
      <c r="AD49956" s="77"/>
    </row>
    <row r="49957" spans="16:30" ht="4.5" customHeight="1" x14ac:dyDescent="0.2">
      <c r="P49957" s="75"/>
      <c r="Q49957" s="75"/>
      <c r="W49957" s="75"/>
      <c r="AD49957" s="77"/>
    </row>
    <row r="49958" spans="16:30" ht="4.5" customHeight="1" x14ac:dyDescent="0.2">
      <c r="P49958" s="75"/>
      <c r="Q49958" s="75"/>
      <c r="W49958" s="75"/>
      <c r="AD49958" s="77"/>
    </row>
    <row r="49959" spans="16:30" ht="4.5" customHeight="1" x14ac:dyDescent="0.2">
      <c r="P49959" s="75"/>
      <c r="Q49959" s="75"/>
      <c r="W49959" s="75"/>
      <c r="AD49959" s="77"/>
    </row>
    <row r="49960" spans="16:30" ht="4.5" customHeight="1" x14ac:dyDescent="0.2">
      <c r="P49960" s="75"/>
      <c r="Q49960" s="75"/>
      <c r="W49960" s="75"/>
      <c r="AD49960" s="77"/>
    </row>
    <row r="49961" spans="16:30" ht="4.5" customHeight="1" x14ac:dyDescent="0.2">
      <c r="P49961" s="75"/>
      <c r="Q49961" s="75"/>
      <c r="W49961" s="75"/>
      <c r="AD49961" s="77"/>
    </row>
    <row r="49962" spans="16:30" ht="4.5" customHeight="1" x14ac:dyDescent="0.2">
      <c r="P49962" s="75"/>
      <c r="Q49962" s="75"/>
      <c r="W49962" s="75"/>
      <c r="AD49962" s="77"/>
    </row>
    <row r="49963" spans="16:30" ht="4.5" customHeight="1" x14ac:dyDescent="0.2">
      <c r="P49963" s="75"/>
      <c r="Q49963" s="75"/>
      <c r="W49963" s="75"/>
      <c r="AD49963" s="77"/>
    </row>
    <row r="49964" spans="16:30" ht="4.5" customHeight="1" x14ac:dyDescent="0.2">
      <c r="P49964" s="75"/>
      <c r="Q49964" s="75"/>
      <c r="W49964" s="75"/>
      <c r="AD49964" s="77"/>
    </row>
    <row r="49965" spans="16:30" ht="4.5" customHeight="1" x14ac:dyDescent="0.2">
      <c r="P49965" s="75"/>
      <c r="Q49965" s="75"/>
      <c r="W49965" s="75"/>
      <c r="AD49965" s="77"/>
    </row>
    <row r="49966" spans="16:30" ht="4.5" customHeight="1" x14ac:dyDescent="0.2">
      <c r="P49966" s="75"/>
      <c r="Q49966" s="75"/>
      <c r="W49966" s="75"/>
      <c r="AD49966" s="77"/>
    </row>
    <row r="49967" spans="16:30" ht="4.5" customHeight="1" x14ac:dyDescent="0.2">
      <c r="P49967" s="75"/>
      <c r="Q49967" s="75"/>
      <c r="W49967" s="75"/>
      <c r="AD49967" s="77"/>
    </row>
    <row r="49968" spans="16:30" ht="4.5" customHeight="1" x14ac:dyDescent="0.2">
      <c r="P49968" s="75"/>
      <c r="Q49968" s="75"/>
      <c r="W49968" s="75"/>
      <c r="AD49968" s="77"/>
    </row>
    <row r="49969" spans="16:30" ht="4.5" customHeight="1" x14ac:dyDescent="0.2">
      <c r="P49969" s="75"/>
      <c r="Q49969" s="75"/>
      <c r="W49969" s="75"/>
      <c r="AD49969" s="77"/>
    </row>
    <row r="49970" spans="16:30" ht="4.5" customHeight="1" x14ac:dyDescent="0.2">
      <c r="P49970" s="75"/>
      <c r="Q49970" s="75"/>
      <c r="W49970" s="75"/>
      <c r="AD49970" s="77"/>
    </row>
    <row r="49971" spans="16:30" ht="4.5" customHeight="1" x14ac:dyDescent="0.2">
      <c r="P49971" s="75"/>
      <c r="Q49971" s="75"/>
      <c r="W49971" s="75"/>
      <c r="AD49971" s="77"/>
    </row>
    <row r="49972" spans="16:30" ht="4.5" customHeight="1" x14ac:dyDescent="0.2">
      <c r="P49972" s="75"/>
      <c r="Q49972" s="75"/>
      <c r="W49972" s="75"/>
      <c r="AD49972" s="77"/>
    </row>
    <row r="49973" spans="16:30" ht="4.5" customHeight="1" x14ac:dyDescent="0.2">
      <c r="P49973" s="75"/>
      <c r="Q49973" s="75"/>
      <c r="W49973" s="75"/>
      <c r="AD49973" s="77"/>
    </row>
    <row r="49974" spans="16:30" ht="4.5" customHeight="1" x14ac:dyDescent="0.2">
      <c r="P49974" s="75"/>
      <c r="Q49974" s="75"/>
      <c r="W49974" s="75"/>
      <c r="AD49974" s="77"/>
    </row>
    <row r="49975" spans="16:30" ht="4.5" customHeight="1" x14ac:dyDescent="0.2">
      <c r="P49975" s="75"/>
      <c r="Q49975" s="75"/>
      <c r="W49975" s="75"/>
      <c r="AD49975" s="77"/>
    </row>
    <row r="49976" spans="16:30" ht="4.5" customHeight="1" x14ac:dyDescent="0.2">
      <c r="P49976" s="75"/>
      <c r="Q49976" s="75"/>
      <c r="W49976" s="75"/>
      <c r="AD49976" s="77"/>
    </row>
    <row r="49977" spans="16:30" ht="4.5" customHeight="1" x14ac:dyDescent="0.2">
      <c r="P49977" s="75"/>
      <c r="Q49977" s="75"/>
      <c r="W49977" s="75"/>
      <c r="AD49977" s="77"/>
    </row>
    <row r="49978" spans="16:30" ht="4.5" customHeight="1" x14ac:dyDescent="0.2">
      <c r="P49978" s="75"/>
      <c r="Q49978" s="75"/>
      <c r="W49978" s="75"/>
      <c r="AD49978" s="77"/>
    </row>
    <row r="49979" spans="16:30" ht="4.5" customHeight="1" x14ac:dyDescent="0.2">
      <c r="P49979" s="75"/>
      <c r="Q49979" s="75"/>
      <c r="W49979" s="75"/>
      <c r="AD49979" s="77"/>
    </row>
    <row r="49980" spans="16:30" ht="4.5" customHeight="1" x14ac:dyDescent="0.2">
      <c r="P49980" s="75"/>
      <c r="Q49980" s="75"/>
      <c r="W49980" s="75"/>
      <c r="AD49980" s="77"/>
    </row>
    <row r="49981" spans="16:30" ht="4.5" customHeight="1" x14ac:dyDescent="0.2">
      <c r="P49981" s="75"/>
      <c r="Q49981" s="75"/>
      <c r="W49981" s="75"/>
      <c r="AD49981" s="77"/>
    </row>
    <row r="49982" spans="16:30" ht="4.5" customHeight="1" x14ac:dyDescent="0.2">
      <c r="P49982" s="75"/>
      <c r="Q49982" s="75"/>
      <c r="W49982" s="75"/>
      <c r="AD49982" s="77"/>
    </row>
    <row r="49983" spans="16:30" ht="4.5" customHeight="1" x14ac:dyDescent="0.2">
      <c r="P49983" s="75"/>
      <c r="Q49983" s="75"/>
      <c r="W49983" s="75"/>
      <c r="AD49983" s="77"/>
    </row>
    <row r="49984" spans="16:30" ht="4.5" customHeight="1" x14ac:dyDescent="0.2">
      <c r="P49984" s="75"/>
      <c r="Q49984" s="75"/>
      <c r="W49984" s="75"/>
      <c r="AD49984" s="77"/>
    </row>
    <row r="49985" spans="16:30" ht="4.5" customHeight="1" x14ac:dyDescent="0.2">
      <c r="P49985" s="75"/>
      <c r="Q49985" s="75"/>
      <c r="W49985" s="75"/>
      <c r="AD49985" s="77"/>
    </row>
    <row r="49986" spans="16:30" ht="4.5" customHeight="1" x14ac:dyDescent="0.2">
      <c r="P49986" s="75"/>
      <c r="Q49986" s="75"/>
      <c r="W49986" s="75"/>
      <c r="AD49986" s="77"/>
    </row>
    <row r="49987" spans="16:30" ht="4.5" customHeight="1" x14ac:dyDescent="0.2">
      <c r="P49987" s="75"/>
      <c r="Q49987" s="75"/>
      <c r="W49987" s="75"/>
      <c r="AD49987" s="77"/>
    </row>
    <row r="49988" spans="16:30" ht="4.5" customHeight="1" x14ac:dyDescent="0.2">
      <c r="P49988" s="75"/>
      <c r="Q49988" s="75"/>
      <c r="W49988" s="75"/>
      <c r="AD49988" s="77"/>
    </row>
    <row r="49989" spans="16:30" ht="4.5" customHeight="1" x14ac:dyDescent="0.2">
      <c r="P49989" s="75"/>
      <c r="Q49989" s="75"/>
      <c r="W49989" s="75"/>
      <c r="AD49989" s="77"/>
    </row>
    <row r="49990" spans="16:30" ht="4.5" customHeight="1" x14ac:dyDescent="0.2">
      <c r="P49990" s="75"/>
      <c r="Q49990" s="75"/>
      <c r="W49990" s="75"/>
      <c r="AD49990" s="77"/>
    </row>
    <row r="49991" spans="16:30" ht="4.5" customHeight="1" x14ac:dyDescent="0.2">
      <c r="P49991" s="75"/>
      <c r="Q49991" s="75"/>
      <c r="W49991" s="75"/>
      <c r="AD49991" s="77"/>
    </row>
    <row r="49992" spans="16:30" ht="4.5" customHeight="1" x14ac:dyDescent="0.2">
      <c r="P49992" s="75"/>
      <c r="Q49992" s="75"/>
      <c r="W49992" s="75"/>
      <c r="AD49992" s="77"/>
    </row>
    <row r="49993" spans="16:30" ht="4.5" customHeight="1" x14ac:dyDescent="0.2">
      <c r="P49993" s="75"/>
      <c r="Q49993" s="75"/>
      <c r="W49993" s="75"/>
      <c r="AD49993" s="77"/>
    </row>
    <row r="49994" spans="16:30" ht="4.5" customHeight="1" x14ac:dyDescent="0.2">
      <c r="P49994" s="75"/>
      <c r="Q49994" s="75"/>
      <c r="W49994" s="75"/>
      <c r="AD49994" s="77"/>
    </row>
    <row r="49995" spans="16:30" ht="4.5" customHeight="1" x14ac:dyDescent="0.2">
      <c r="P49995" s="75"/>
      <c r="Q49995" s="75"/>
      <c r="W49995" s="75"/>
      <c r="AD49995" s="77"/>
    </row>
    <row r="49996" spans="16:30" ht="4.5" customHeight="1" x14ac:dyDescent="0.2">
      <c r="P49996" s="75"/>
      <c r="Q49996" s="75"/>
      <c r="W49996" s="75"/>
      <c r="AD49996" s="77"/>
    </row>
    <row r="49997" spans="16:30" ht="4.5" customHeight="1" x14ac:dyDescent="0.2">
      <c r="P49997" s="75"/>
      <c r="Q49997" s="75"/>
      <c r="W49997" s="75"/>
      <c r="AD49997" s="77"/>
    </row>
    <row r="49998" spans="16:30" ht="4.5" customHeight="1" x14ac:dyDescent="0.2">
      <c r="P49998" s="75"/>
      <c r="Q49998" s="75"/>
      <c r="W49998" s="75"/>
      <c r="AD49998" s="77"/>
    </row>
    <row r="49999" spans="16:30" ht="4.5" customHeight="1" x14ac:dyDescent="0.2">
      <c r="P49999" s="75"/>
      <c r="Q49999" s="75"/>
      <c r="W49999" s="75"/>
      <c r="AD49999" s="77"/>
    </row>
    <row r="50000" spans="16:30" ht="4.5" customHeight="1" x14ac:dyDescent="0.2">
      <c r="P50000" s="75"/>
      <c r="Q50000" s="75"/>
      <c r="W50000" s="75"/>
      <c r="AD50000" s="77"/>
    </row>
    <row r="50001" spans="16:30" ht="4.5" customHeight="1" x14ac:dyDescent="0.2">
      <c r="P50001" s="75"/>
      <c r="Q50001" s="75"/>
      <c r="W50001" s="75"/>
      <c r="AD50001" s="77"/>
    </row>
    <row r="50002" spans="16:30" ht="4.5" customHeight="1" x14ac:dyDescent="0.2">
      <c r="P50002" s="75"/>
      <c r="Q50002" s="75"/>
      <c r="W50002" s="75"/>
      <c r="AD50002" s="77"/>
    </row>
    <row r="50003" spans="16:30" ht="4.5" customHeight="1" x14ac:dyDescent="0.2">
      <c r="P50003" s="75"/>
      <c r="Q50003" s="75"/>
      <c r="W50003" s="75"/>
      <c r="AD50003" s="77"/>
    </row>
    <row r="50004" spans="16:30" ht="4.5" customHeight="1" x14ac:dyDescent="0.2">
      <c r="P50004" s="75"/>
      <c r="Q50004" s="75"/>
      <c r="W50004" s="75"/>
      <c r="AD50004" s="77"/>
    </row>
    <row r="50005" spans="16:30" ht="4.5" customHeight="1" x14ac:dyDescent="0.2">
      <c r="P50005" s="75"/>
      <c r="Q50005" s="75"/>
      <c r="W50005" s="75"/>
      <c r="AD50005" s="77"/>
    </row>
    <row r="50006" spans="16:30" ht="4.5" customHeight="1" x14ac:dyDescent="0.2">
      <c r="P50006" s="75"/>
      <c r="Q50006" s="75"/>
      <c r="W50006" s="75"/>
      <c r="AD50006" s="77"/>
    </row>
    <row r="50007" spans="16:30" ht="4.5" customHeight="1" x14ac:dyDescent="0.2">
      <c r="P50007" s="75"/>
      <c r="Q50007" s="75"/>
      <c r="W50007" s="75"/>
      <c r="AD50007" s="77"/>
    </row>
    <row r="50008" spans="16:30" ht="4.5" customHeight="1" x14ac:dyDescent="0.2">
      <c r="P50008" s="75"/>
      <c r="Q50008" s="75"/>
      <c r="W50008" s="75"/>
      <c r="AD50008" s="77"/>
    </row>
    <row r="50009" spans="16:30" ht="4.5" customHeight="1" x14ac:dyDescent="0.2">
      <c r="P50009" s="75"/>
      <c r="Q50009" s="75"/>
      <c r="W50009" s="75"/>
      <c r="AD50009" s="77"/>
    </row>
    <row r="50010" spans="16:30" ht="4.5" customHeight="1" x14ac:dyDescent="0.2">
      <c r="P50010" s="75"/>
      <c r="Q50010" s="75"/>
      <c r="W50010" s="75"/>
      <c r="AD50010" s="77"/>
    </row>
    <row r="50011" spans="16:30" ht="4.5" customHeight="1" x14ac:dyDescent="0.2">
      <c r="P50011" s="75"/>
      <c r="Q50011" s="75"/>
      <c r="W50011" s="75"/>
      <c r="AD50011" s="77"/>
    </row>
    <row r="50012" spans="16:30" ht="4.5" customHeight="1" x14ac:dyDescent="0.2">
      <c r="P50012" s="75"/>
      <c r="Q50012" s="75"/>
      <c r="W50012" s="75"/>
      <c r="AD50012" s="77"/>
    </row>
    <row r="50013" spans="16:30" ht="4.5" customHeight="1" x14ac:dyDescent="0.2">
      <c r="P50013" s="75"/>
      <c r="Q50013" s="75"/>
      <c r="W50013" s="75"/>
      <c r="AD50013" s="77"/>
    </row>
    <row r="50014" spans="16:30" ht="4.5" customHeight="1" x14ac:dyDescent="0.2">
      <c r="P50014" s="75"/>
      <c r="Q50014" s="75"/>
      <c r="W50014" s="75"/>
      <c r="AD50014" s="77"/>
    </row>
    <row r="50015" spans="16:30" ht="4.5" customHeight="1" x14ac:dyDescent="0.2">
      <c r="P50015" s="75"/>
      <c r="Q50015" s="75"/>
      <c r="W50015" s="75"/>
      <c r="AD50015" s="77"/>
    </row>
    <row r="50016" spans="16:30" ht="4.5" customHeight="1" x14ac:dyDescent="0.2">
      <c r="P50016" s="75"/>
      <c r="Q50016" s="75"/>
      <c r="W50016" s="75"/>
      <c r="AD50016" s="77"/>
    </row>
    <row r="50017" spans="16:30" ht="4.5" customHeight="1" x14ac:dyDescent="0.2">
      <c r="P50017" s="75"/>
      <c r="Q50017" s="75"/>
      <c r="W50017" s="75"/>
      <c r="AD50017" s="77"/>
    </row>
    <row r="50018" spans="16:30" ht="4.5" customHeight="1" x14ac:dyDescent="0.2">
      <c r="P50018" s="75"/>
      <c r="Q50018" s="75"/>
      <c r="W50018" s="75"/>
      <c r="AD50018" s="77"/>
    </row>
    <row r="50019" spans="16:30" ht="4.5" customHeight="1" x14ac:dyDescent="0.2">
      <c r="P50019" s="75"/>
      <c r="Q50019" s="75"/>
      <c r="W50019" s="75"/>
      <c r="AD50019" s="77"/>
    </row>
    <row r="50020" spans="16:30" ht="4.5" customHeight="1" x14ac:dyDescent="0.2">
      <c r="P50020" s="75"/>
      <c r="Q50020" s="75"/>
      <c r="W50020" s="75"/>
      <c r="AD50020" s="77"/>
    </row>
    <row r="50021" spans="16:30" ht="4.5" customHeight="1" x14ac:dyDescent="0.2">
      <c r="P50021" s="75"/>
      <c r="Q50021" s="75"/>
      <c r="W50021" s="75"/>
      <c r="AD50021" s="77"/>
    </row>
    <row r="50022" spans="16:30" ht="4.5" customHeight="1" x14ac:dyDescent="0.2">
      <c r="P50022" s="75"/>
      <c r="Q50022" s="75"/>
      <c r="W50022" s="75"/>
      <c r="AD50022" s="77"/>
    </row>
    <row r="50023" spans="16:30" ht="4.5" customHeight="1" x14ac:dyDescent="0.2">
      <c r="P50023" s="75"/>
      <c r="Q50023" s="75"/>
      <c r="W50023" s="75"/>
      <c r="AD50023" s="77"/>
    </row>
    <row r="50024" spans="16:30" ht="4.5" customHeight="1" x14ac:dyDescent="0.2">
      <c r="P50024" s="75"/>
      <c r="Q50024" s="75"/>
      <c r="W50024" s="75"/>
      <c r="AD50024" s="77"/>
    </row>
    <row r="50025" spans="16:30" ht="4.5" customHeight="1" x14ac:dyDescent="0.2">
      <c r="P50025" s="75"/>
      <c r="Q50025" s="75"/>
      <c r="W50025" s="75"/>
      <c r="AD50025" s="77"/>
    </row>
    <row r="50026" spans="16:30" ht="4.5" customHeight="1" x14ac:dyDescent="0.2">
      <c r="P50026" s="75"/>
      <c r="Q50026" s="75"/>
      <c r="W50026" s="75"/>
      <c r="AD50026" s="77"/>
    </row>
    <row r="50027" spans="16:30" ht="4.5" customHeight="1" x14ac:dyDescent="0.2">
      <c r="P50027" s="75"/>
      <c r="Q50027" s="75"/>
      <c r="W50027" s="75"/>
      <c r="AD50027" s="77"/>
    </row>
    <row r="50028" spans="16:30" ht="4.5" customHeight="1" x14ac:dyDescent="0.2">
      <c r="P50028" s="75"/>
      <c r="Q50028" s="75"/>
      <c r="W50028" s="75"/>
      <c r="AD50028" s="77"/>
    </row>
    <row r="50029" spans="16:30" ht="4.5" customHeight="1" x14ac:dyDescent="0.2">
      <c r="P50029" s="75"/>
      <c r="Q50029" s="75"/>
      <c r="W50029" s="75"/>
      <c r="AD50029" s="77"/>
    </row>
    <row r="50030" spans="16:30" ht="4.5" customHeight="1" x14ac:dyDescent="0.2">
      <c r="P50030" s="75"/>
      <c r="Q50030" s="75"/>
      <c r="W50030" s="75"/>
      <c r="AD50030" s="77"/>
    </row>
    <row r="50031" spans="16:30" ht="4.5" customHeight="1" x14ac:dyDescent="0.2">
      <c r="P50031" s="75"/>
      <c r="Q50031" s="75"/>
      <c r="W50031" s="75"/>
      <c r="AD50031" s="77"/>
    </row>
    <row r="50032" spans="16:30" ht="4.5" customHeight="1" x14ac:dyDescent="0.2">
      <c r="P50032" s="75"/>
      <c r="Q50032" s="75"/>
      <c r="W50032" s="75"/>
      <c r="AD50032" s="77"/>
    </row>
    <row r="50033" spans="16:30" ht="4.5" customHeight="1" x14ac:dyDescent="0.2">
      <c r="P50033" s="75"/>
      <c r="Q50033" s="75"/>
      <c r="W50033" s="75"/>
      <c r="AD50033" s="77"/>
    </row>
    <row r="50034" spans="16:30" ht="4.5" customHeight="1" x14ac:dyDescent="0.2">
      <c r="P50034" s="75"/>
      <c r="Q50034" s="75"/>
      <c r="W50034" s="75"/>
      <c r="AD50034" s="77"/>
    </row>
    <row r="50035" spans="16:30" ht="4.5" customHeight="1" x14ac:dyDescent="0.2">
      <c r="P50035" s="75"/>
      <c r="Q50035" s="75"/>
      <c r="W50035" s="75"/>
      <c r="AD50035" s="77"/>
    </row>
    <row r="50036" spans="16:30" ht="4.5" customHeight="1" x14ac:dyDescent="0.2">
      <c r="P50036" s="75"/>
      <c r="Q50036" s="75"/>
      <c r="W50036" s="75"/>
      <c r="AD50036" s="77"/>
    </row>
    <row r="50037" spans="16:30" ht="4.5" customHeight="1" x14ac:dyDescent="0.2">
      <c r="P50037" s="75"/>
      <c r="Q50037" s="75"/>
      <c r="W50037" s="75"/>
      <c r="AD50037" s="77"/>
    </row>
    <row r="50038" spans="16:30" ht="4.5" customHeight="1" x14ac:dyDescent="0.2">
      <c r="P50038" s="75"/>
      <c r="Q50038" s="75"/>
      <c r="W50038" s="75"/>
      <c r="AD50038" s="77"/>
    </row>
    <row r="50039" spans="16:30" ht="4.5" customHeight="1" x14ac:dyDescent="0.2">
      <c r="P50039" s="75"/>
      <c r="Q50039" s="75"/>
      <c r="W50039" s="75"/>
      <c r="AD50039" s="77"/>
    </row>
    <row r="50040" spans="16:30" ht="4.5" customHeight="1" x14ac:dyDescent="0.2">
      <c r="P50040" s="75"/>
      <c r="Q50040" s="75"/>
      <c r="W50040" s="75"/>
      <c r="AD50040" s="77"/>
    </row>
    <row r="50041" spans="16:30" ht="4.5" customHeight="1" x14ac:dyDescent="0.2">
      <c r="P50041" s="75"/>
      <c r="Q50041" s="75"/>
      <c r="W50041" s="75"/>
      <c r="AD50041" s="77"/>
    </row>
    <row r="50042" spans="16:30" ht="4.5" customHeight="1" x14ac:dyDescent="0.2">
      <c r="P50042" s="75"/>
      <c r="Q50042" s="75"/>
      <c r="W50042" s="75"/>
      <c r="AD50042" s="77"/>
    </row>
    <row r="50043" spans="16:30" ht="4.5" customHeight="1" x14ac:dyDescent="0.2">
      <c r="P50043" s="75"/>
      <c r="Q50043" s="75"/>
      <c r="W50043" s="75"/>
      <c r="AD50043" s="77"/>
    </row>
    <row r="50044" spans="16:30" ht="4.5" customHeight="1" x14ac:dyDescent="0.2">
      <c r="P50044" s="75"/>
      <c r="Q50044" s="75"/>
      <c r="W50044" s="75"/>
      <c r="AD50044" s="77"/>
    </row>
    <row r="50045" spans="16:30" ht="4.5" customHeight="1" x14ac:dyDescent="0.2">
      <c r="P50045" s="75"/>
      <c r="Q50045" s="75"/>
      <c r="W50045" s="75"/>
      <c r="AD50045" s="77"/>
    </row>
    <row r="50046" spans="16:30" ht="4.5" customHeight="1" x14ac:dyDescent="0.2">
      <c r="P50046" s="75"/>
      <c r="Q50046" s="75"/>
      <c r="W50046" s="75"/>
      <c r="AD50046" s="77"/>
    </row>
    <row r="50047" spans="16:30" ht="4.5" customHeight="1" x14ac:dyDescent="0.2">
      <c r="P50047" s="75"/>
      <c r="Q50047" s="75"/>
      <c r="W50047" s="75"/>
      <c r="AD50047" s="77"/>
    </row>
    <row r="50048" spans="16:30" ht="4.5" customHeight="1" x14ac:dyDescent="0.2">
      <c r="P50048" s="75"/>
      <c r="Q50048" s="75"/>
      <c r="W50048" s="75"/>
      <c r="AD50048" s="77"/>
    </row>
    <row r="50049" spans="16:30" ht="4.5" customHeight="1" x14ac:dyDescent="0.2">
      <c r="P50049" s="75"/>
      <c r="Q50049" s="75"/>
      <c r="W50049" s="75"/>
      <c r="AD50049" s="77"/>
    </row>
    <row r="50050" spans="16:30" ht="4.5" customHeight="1" x14ac:dyDescent="0.2">
      <c r="P50050" s="75"/>
      <c r="Q50050" s="75"/>
      <c r="W50050" s="75"/>
      <c r="AD50050" s="77"/>
    </row>
    <row r="50051" spans="16:30" ht="4.5" customHeight="1" x14ac:dyDescent="0.2">
      <c r="P50051" s="75"/>
      <c r="Q50051" s="75"/>
      <c r="W50051" s="75"/>
      <c r="AD50051" s="77"/>
    </row>
    <row r="50052" spans="16:30" ht="4.5" customHeight="1" x14ac:dyDescent="0.2">
      <c r="P50052" s="75"/>
      <c r="Q50052" s="75"/>
      <c r="W50052" s="75"/>
      <c r="AD50052" s="77"/>
    </row>
    <row r="50053" spans="16:30" ht="4.5" customHeight="1" x14ac:dyDescent="0.2">
      <c r="P50053" s="75"/>
      <c r="Q50053" s="75"/>
      <c r="W50053" s="75"/>
      <c r="AD50053" s="77"/>
    </row>
    <row r="50054" spans="16:30" ht="4.5" customHeight="1" x14ac:dyDescent="0.2">
      <c r="P50054" s="75"/>
      <c r="Q50054" s="75"/>
      <c r="W50054" s="75"/>
      <c r="AD50054" s="77"/>
    </row>
    <row r="50055" spans="16:30" ht="4.5" customHeight="1" x14ac:dyDescent="0.2">
      <c r="P50055" s="75"/>
      <c r="Q50055" s="75"/>
      <c r="W50055" s="75"/>
      <c r="AD50055" s="77"/>
    </row>
    <row r="50056" spans="16:30" ht="4.5" customHeight="1" x14ac:dyDescent="0.2">
      <c r="P50056" s="75"/>
      <c r="Q50056" s="75"/>
      <c r="W50056" s="75"/>
      <c r="AD50056" s="77"/>
    </row>
    <row r="50057" spans="16:30" ht="4.5" customHeight="1" x14ac:dyDescent="0.2">
      <c r="P50057" s="75"/>
      <c r="Q50057" s="75"/>
      <c r="W50057" s="75"/>
      <c r="AD50057" s="77"/>
    </row>
    <row r="50058" spans="16:30" ht="4.5" customHeight="1" x14ac:dyDescent="0.2">
      <c r="P50058" s="75"/>
      <c r="Q50058" s="75"/>
      <c r="W50058" s="75"/>
      <c r="AD50058" s="77"/>
    </row>
    <row r="50059" spans="16:30" ht="4.5" customHeight="1" x14ac:dyDescent="0.2">
      <c r="P50059" s="75"/>
      <c r="Q50059" s="75"/>
      <c r="W50059" s="75"/>
      <c r="AD50059" s="77"/>
    </row>
    <row r="50060" spans="16:30" ht="4.5" customHeight="1" x14ac:dyDescent="0.2">
      <c r="P50060" s="75"/>
      <c r="Q50060" s="75"/>
      <c r="W50060" s="75"/>
      <c r="AD50060" s="77"/>
    </row>
    <row r="50061" spans="16:30" ht="4.5" customHeight="1" x14ac:dyDescent="0.2">
      <c r="P50061" s="75"/>
      <c r="Q50061" s="75"/>
      <c r="W50061" s="75"/>
      <c r="AD50061" s="77"/>
    </row>
    <row r="50062" spans="16:30" ht="4.5" customHeight="1" x14ac:dyDescent="0.2">
      <c r="P50062" s="75"/>
      <c r="Q50062" s="75"/>
      <c r="W50062" s="75"/>
      <c r="AD50062" s="77"/>
    </row>
    <row r="50063" spans="16:30" ht="4.5" customHeight="1" x14ac:dyDescent="0.2">
      <c r="P50063" s="75"/>
      <c r="Q50063" s="75"/>
      <c r="W50063" s="75"/>
      <c r="AD50063" s="77"/>
    </row>
    <row r="50064" spans="16:30" ht="4.5" customHeight="1" x14ac:dyDescent="0.2">
      <c r="P50064" s="75"/>
      <c r="Q50064" s="75"/>
      <c r="W50064" s="75"/>
      <c r="AD50064" s="77"/>
    </row>
    <row r="50065" spans="16:30" ht="4.5" customHeight="1" x14ac:dyDescent="0.2">
      <c r="P50065" s="75"/>
      <c r="Q50065" s="75"/>
      <c r="W50065" s="75"/>
      <c r="AD50065" s="77"/>
    </row>
    <row r="50066" spans="16:30" ht="4.5" customHeight="1" x14ac:dyDescent="0.2">
      <c r="P50066" s="75"/>
      <c r="Q50066" s="75"/>
      <c r="W50066" s="75"/>
      <c r="AD50066" s="77"/>
    </row>
    <row r="50067" spans="16:30" ht="4.5" customHeight="1" x14ac:dyDescent="0.2">
      <c r="P50067" s="75"/>
      <c r="Q50067" s="75"/>
      <c r="W50067" s="75"/>
      <c r="AD50067" s="77"/>
    </row>
    <row r="50068" spans="16:30" ht="4.5" customHeight="1" x14ac:dyDescent="0.2">
      <c r="P50068" s="75"/>
      <c r="Q50068" s="75"/>
      <c r="W50068" s="75"/>
      <c r="AD50068" s="77"/>
    </row>
    <row r="50069" spans="16:30" ht="4.5" customHeight="1" x14ac:dyDescent="0.2">
      <c r="P50069" s="75"/>
      <c r="Q50069" s="75"/>
      <c r="W50069" s="75"/>
      <c r="AD50069" s="77"/>
    </row>
    <row r="50070" spans="16:30" ht="4.5" customHeight="1" x14ac:dyDescent="0.2">
      <c r="P50070" s="75"/>
      <c r="Q50070" s="75"/>
      <c r="W50070" s="75"/>
      <c r="AD50070" s="77"/>
    </row>
    <row r="50071" spans="16:30" ht="4.5" customHeight="1" x14ac:dyDescent="0.2">
      <c r="P50071" s="75"/>
      <c r="Q50071" s="75"/>
      <c r="W50071" s="75"/>
      <c r="AD50071" s="77"/>
    </row>
    <row r="50072" spans="16:30" ht="4.5" customHeight="1" x14ac:dyDescent="0.2">
      <c r="P50072" s="75"/>
      <c r="Q50072" s="75"/>
      <c r="W50072" s="75"/>
      <c r="AD50072" s="77"/>
    </row>
    <row r="50073" spans="16:30" ht="4.5" customHeight="1" x14ac:dyDescent="0.2">
      <c r="P50073" s="75"/>
      <c r="Q50073" s="75"/>
      <c r="W50073" s="75"/>
      <c r="AD50073" s="77"/>
    </row>
    <row r="50074" spans="16:30" ht="4.5" customHeight="1" x14ac:dyDescent="0.2">
      <c r="P50074" s="75"/>
      <c r="Q50074" s="75"/>
      <c r="W50074" s="75"/>
      <c r="AD50074" s="77"/>
    </row>
    <row r="50075" spans="16:30" ht="4.5" customHeight="1" x14ac:dyDescent="0.2">
      <c r="P50075" s="75"/>
      <c r="Q50075" s="75"/>
      <c r="W50075" s="75"/>
      <c r="AD50075" s="77"/>
    </row>
    <row r="50076" spans="16:30" ht="4.5" customHeight="1" x14ac:dyDescent="0.2">
      <c r="P50076" s="75"/>
      <c r="Q50076" s="75"/>
      <c r="W50076" s="75"/>
      <c r="AD50076" s="77"/>
    </row>
    <row r="50077" spans="16:30" ht="4.5" customHeight="1" x14ac:dyDescent="0.2">
      <c r="P50077" s="75"/>
      <c r="Q50077" s="75"/>
      <c r="W50077" s="75"/>
      <c r="AD50077" s="77"/>
    </row>
    <row r="50078" spans="16:30" ht="4.5" customHeight="1" x14ac:dyDescent="0.2">
      <c r="P50078" s="75"/>
      <c r="Q50078" s="75"/>
      <c r="W50078" s="75"/>
      <c r="AD50078" s="77"/>
    </row>
    <row r="50079" spans="16:30" ht="4.5" customHeight="1" x14ac:dyDescent="0.2">
      <c r="P50079" s="75"/>
      <c r="Q50079" s="75"/>
      <c r="W50079" s="75"/>
      <c r="AD50079" s="77"/>
    </row>
    <row r="50080" spans="16:30" ht="4.5" customHeight="1" x14ac:dyDescent="0.2">
      <c r="P50080" s="75"/>
      <c r="Q50080" s="75"/>
      <c r="W50080" s="75"/>
      <c r="AD50080" s="77"/>
    </row>
    <row r="50081" spans="16:30" ht="4.5" customHeight="1" x14ac:dyDescent="0.2">
      <c r="P50081" s="75"/>
      <c r="Q50081" s="75"/>
      <c r="W50081" s="75"/>
      <c r="AD50081" s="77"/>
    </row>
    <row r="50082" spans="16:30" ht="4.5" customHeight="1" x14ac:dyDescent="0.2">
      <c r="P50082" s="75"/>
      <c r="Q50082" s="75"/>
      <c r="W50082" s="75"/>
      <c r="AD50082" s="77"/>
    </row>
    <row r="50083" spans="16:30" ht="4.5" customHeight="1" x14ac:dyDescent="0.2">
      <c r="P50083" s="75"/>
      <c r="Q50083" s="75"/>
      <c r="W50083" s="75"/>
      <c r="AD50083" s="77"/>
    </row>
    <row r="50084" spans="16:30" ht="4.5" customHeight="1" x14ac:dyDescent="0.2">
      <c r="P50084" s="75"/>
      <c r="Q50084" s="75"/>
      <c r="W50084" s="75"/>
      <c r="AD50084" s="77"/>
    </row>
    <row r="50085" spans="16:30" ht="4.5" customHeight="1" x14ac:dyDescent="0.2">
      <c r="P50085" s="75"/>
      <c r="Q50085" s="75"/>
      <c r="W50085" s="75"/>
      <c r="AD50085" s="77"/>
    </row>
    <row r="50086" spans="16:30" ht="4.5" customHeight="1" x14ac:dyDescent="0.2">
      <c r="P50086" s="75"/>
      <c r="Q50086" s="75"/>
      <c r="W50086" s="75"/>
      <c r="AD50086" s="77"/>
    </row>
    <row r="50087" spans="16:30" ht="4.5" customHeight="1" x14ac:dyDescent="0.2">
      <c r="P50087" s="75"/>
      <c r="Q50087" s="75"/>
      <c r="W50087" s="75"/>
      <c r="AD50087" s="77"/>
    </row>
    <row r="50088" spans="16:30" ht="4.5" customHeight="1" x14ac:dyDescent="0.2">
      <c r="P50088" s="75"/>
      <c r="Q50088" s="75"/>
      <c r="W50088" s="75"/>
      <c r="AD50088" s="77"/>
    </row>
    <row r="50089" spans="16:30" ht="4.5" customHeight="1" x14ac:dyDescent="0.2">
      <c r="P50089" s="75"/>
      <c r="Q50089" s="75"/>
      <c r="W50089" s="75"/>
      <c r="AD50089" s="77"/>
    </row>
    <row r="50090" spans="16:30" ht="4.5" customHeight="1" x14ac:dyDescent="0.2">
      <c r="P50090" s="75"/>
      <c r="Q50090" s="75"/>
      <c r="W50090" s="75"/>
      <c r="AD50090" s="77"/>
    </row>
    <row r="50091" spans="16:30" ht="4.5" customHeight="1" x14ac:dyDescent="0.2">
      <c r="P50091" s="75"/>
      <c r="Q50091" s="75"/>
      <c r="W50091" s="75"/>
      <c r="AD50091" s="77"/>
    </row>
    <row r="50092" spans="16:30" ht="4.5" customHeight="1" x14ac:dyDescent="0.2">
      <c r="P50092" s="75"/>
      <c r="Q50092" s="75"/>
      <c r="W50092" s="75"/>
      <c r="AD50092" s="77"/>
    </row>
    <row r="50093" spans="16:30" ht="4.5" customHeight="1" x14ac:dyDescent="0.2">
      <c r="P50093" s="75"/>
      <c r="Q50093" s="75"/>
      <c r="W50093" s="75"/>
      <c r="AD50093" s="77"/>
    </row>
    <row r="50094" spans="16:30" ht="4.5" customHeight="1" x14ac:dyDescent="0.2">
      <c r="P50094" s="75"/>
      <c r="Q50094" s="75"/>
      <c r="W50094" s="75"/>
      <c r="AD50094" s="77"/>
    </row>
    <row r="50095" spans="16:30" ht="4.5" customHeight="1" x14ac:dyDescent="0.2">
      <c r="P50095" s="75"/>
      <c r="Q50095" s="75"/>
      <c r="W50095" s="75"/>
      <c r="AD50095" s="77"/>
    </row>
    <row r="50096" spans="16:30" ht="4.5" customHeight="1" x14ac:dyDescent="0.2">
      <c r="P50096" s="75"/>
      <c r="Q50096" s="75"/>
      <c r="W50096" s="75"/>
      <c r="AD50096" s="77"/>
    </row>
    <row r="50097" spans="16:30" ht="4.5" customHeight="1" x14ac:dyDescent="0.2">
      <c r="P50097" s="75"/>
      <c r="Q50097" s="75"/>
      <c r="W50097" s="75"/>
      <c r="AD50097" s="77"/>
    </row>
    <row r="50098" spans="16:30" ht="4.5" customHeight="1" x14ac:dyDescent="0.2">
      <c r="P50098" s="75"/>
      <c r="Q50098" s="75"/>
      <c r="W50098" s="75"/>
      <c r="AD50098" s="77"/>
    </row>
    <row r="50099" spans="16:30" ht="4.5" customHeight="1" x14ac:dyDescent="0.2">
      <c r="P50099" s="75"/>
      <c r="Q50099" s="75"/>
      <c r="W50099" s="75"/>
      <c r="AD50099" s="77"/>
    </row>
    <row r="50100" spans="16:30" ht="4.5" customHeight="1" x14ac:dyDescent="0.2">
      <c r="P50100" s="75"/>
      <c r="Q50100" s="75"/>
      <c r="W50100" s="75"/>
      <c r="AD50100" s="77"/>
    </row>
    <row r="50101" spans="16:30" ht="4.5" customHeight="1" x14ac:dyDescent="0.2">
      <c r="P50101" s="75"/>
      <c r="Q50101" s="75"/>
      <c r="W50101" s="75"/>
      <c r="AD50101" s="77"/>
    </row>
    <row r="50102" spans="16:30" ht="4.5" customHeight="1" x14ac:dyDescent="0.2">
      <c r="P50102" s="75"/>
      <c r="Q50102" s="75"/>
      <c r="W50102" s="75"/>
      <c r="AD50102" s="77"/>
    </row>
    <row r="50103" spans="16:30" ht="4.5" customHeight="1" x14ac:dyDescent="0.2">
      <c r="P50103" s="75"/>
      <c r="Q50103" s="75"/>
      <c r="W50103" s="75"/>
      <c r="AD50103" s="77"/>
    </row>
    <row r="50104" spans="16:30" ht="4.5" customHeight="1" x14ac:dyDescent="0.2">
      <c r="P50104" s="75"/>
      <c r="Q50104" s="75"/>
      <c r="W50104" s="75"/>
      <c r="AD50104" s="77"/>
    </row>
    <row r="50105" spans="16:30" ht="4.5" customHeight="1" x14ac:dyDescent="0.2">
      <c r="P50105" s="75"/>
      <c r="Q50105" s="75"/>
      <c r="W50105" s="75"/>
      <c r="AD50105" s="77"/>
    </row>
    <row r="50106" spans="16:30" ht="4.5" customHeight="1" x14ac:dyDescent="0.2">
      <c r="P50106" s="75"/>
      <c r="Q50106" s="75"/>
      <c r="W50106" s="75"/>
      <c r="AD50106" s="77"/>
    </row>
    <row r="50107" spans="16:30" ht="4.5" customHeight="1" x14ac:dyDescent="0.2">
      <c r="P50107" s="75"/>
      <c r="Q50107" s="75"/>
      <c r="W50107" s="75"/>
      <c r="AD50107" s="77"/>
    </row>
    <row r="50108" spans="16:30" ht="4.5" customHeight="1" x14ac:dyDescent="0.2">
      <c r="P50108" s="75"/>
      <c r="Q50108" s="75"/>
      <c r="W50108" s="75"/>
      <c r="AD50108" s="77"/>
    </row>
    <row r="50109" spans="16:30" ht="4.5" customHeight="1" x14ac:dyDescent="0.2">
      <c r="P50109" s="75"/>
      <c r="Q50109" s="75"/>
      <c r="W50109" s="75"/>
      <c r="AD50109" s="77"/>
    </row>
    <row r="50110" spans="16:30" ht="4.5" customHeight="1" x14ac:dyDescent="0.2">
      <c r="P50110" s="75"/>
      <c r="Q50110" s="75"/>
      <c r="W50110" s="75"/>
      <c r="AD50110" s="77"/>
    </row>
    <row r="50111" spans="16:30" ht="4.5" customHeight="1" x14ac:dyDescent="0.2">
      <c r="P50111" s="75"/>
      <c r="Q50111" s="75"/>
      <c r="W50111" s="75"/>
      <c r="AD50111" s="77"/>
    </row>
    <row r="50112" spans="16:30" ht="4.5" customHeight="1" x14ac:dyDescent="0.2">
      <c r="P50112" s="75"/>
      <c r="Q50112" s="75"/>
      <c r="W50112" s="75"/>
      <c r="AD50112" s="77"/>
    </row>
    <row r="50113" spans="16:30" ht="4.5" customHeight="1" x14ac:dyDescent="0.2">
      <c r="P50113" s="75"/>
      <c r="Q50113" s="75"/>
      <c r="W50113" s="75"/>
      <c r="AD50113" s="77"/>
    </row>
    <row r="50114" spans="16:30" ht="4.5" customHeight="1" x14ac:dyDescent="0.2">
      <c r="P50114" s="75"/>
      <c r="Q50114" s="75"/>
      <c r="W50114" s="75"/>
      <c r="AD50114" s="77"/>
    </row>
    <row r="50115" spans="16:30" ht="4.5" customHeight="1" x14ac:dyDescent="0.2">
      <c r="P50115" s="75"/>
      <c r="Q50115" s="75"/>
      <c r="W50115" s="75"/>
      <c r="AD50115" s="77"/>
    </row>
    <row r="50116" spans="16:30" ht="4.5" customHeight="1" x14ac:dyDescent="0.2">
      <c r="P50116" s="75"/>
      <c r="Q50116" s="75"/>
      <c r="W50116" s="75"/>
      <c r="AD50116" s="77"/>
    </row>
    <row r="50117" spans="16:30" ht="4.5" customHeight="1" x14ac:dyDescent="0.2">
      <c r="P50117" s="75"/>
      <c r="Q50117" s="75"/>
      <c r="W50117" s="75"/>
      <c r="AD50117" s="77"/>
    </row>
    <row r="50118" spans="16:30" ht="4.5" customHeight="1" x14ac:dyDescent="0.2">
      <c r="P50118" s="75"/>
      <c r="Q50118" s="75"/>
      <c r="W50118" s="75"/>
      <c r="AD50118" s="77"/>
    </row>
    <row r="50119" spans="16:30" ht="4.5" customHeight="1" x14ac:dyDescent="0.2">
      <c r="P50119" s="75"/>
      <c r="Q50119" s="75"/>
      <c r="W50119" s="75"/>
      <c r="AD50119" s="77"/>
    </row>
    <row r="50120" spans="16:30" ht="4.5" customHeight="1" x14ac:dyDescent="0.2">
      <c r="P50120" s="75"/>
      <c r="Q50120" s="75"/>
      <c r="W50120" s="75"/>
      <c r="AD50120" s="77"/>
    </row>
    <row r="50121" spans="16:30" ht="4.5" customHeight="1" x14ac:dyDescent="0.2">
      <c r="P50121" s="75"/>
      <c r="Q50121" s="75"/>
      <c r="W50121" s="75"/>
      <c r="AD50121" s="77"/>
    </row>
    <row r="50122" spans="16:30" ht="4.5" customHeight="1" x14ac:dyDescent="0.2">
      <c r="P50122" s="75"/>
      <c r="Q50122" s="75"/>
      <c r="W50122" s="75"/>
      <c r="AD50122" s="77"/>
    </row>
    <row r="50123" spans="16:30" ht="4.5" customHeight="1" x14ac:dyDescent="0.2">
      <c r="P50123" s="75"/>
      <c r="Q50123" s="75"/>
      <c r="W50123" s="75"/>
      <c r="AD50123" s="77"/>
    </row>
    <row r="50124" spans="16:30" ht="4.5" customHeight="1" x14ac:dyDescent="0.2">
      <c r="P50124" s="75"/>
      <c r="Q50124" s="75"/>
      <c r="W50124" s="75"/>
      <c r="AD50124" s="77"/>
    </row>
    <row r="50125" spans="16:30" ht="4.5" customHeight="1" x14ac:dyDescent="0.2">
      <c r="P50125" s="75"/>
      <c r="Q50125" s="75"/>
      <c r="W50125" s="75"/>
      <c r="AD50125" s="77"/>
    </row>
    <row r="50126" spans="16:30" ht="4.5" customHeight="1" x14ac:dyDescent="0.2">
      <c r="P50126" s="75"/>
      <c r="Q50126" s="75"/>
      <c r="W50126" s="75"/>
      <c r="AD50126" s="77"/>
    </row>
    <row r="50127" spans="16:30" ht="4.5" customHeight="1" x14ac:dyDescent="0.2">
      <c r="P50127" s="75"/>
      <c r="Q50127" s="75"/>
      <c r="W50127" s="75"/>
      <c r="AD50127" s="77"/>
    </row>
    <row r="50128" spans="16:30" ht="4.5" customHeight="1" x14ac:dyDescent="0.2">
      <c r="P50128" s="75"/>
      <c r="Q50128" s="75"/>
      <c r="W50128" s="75"/>
      <c r="AD50128" s="77"/>
    </row>
    <row r="50129" spans="16:30" ht="4.5" customHeight="1" x14ac:dyDescent="0.2">
      <c r="P50129" s="75"/>
      <c r="Q50129" s="75"/>
      <c r="W50129" s="75"/>
      <c r="AD50129" s="77"/>
    </row>
    <row r="50130" spans="16:30" ht="4.5" customHeight="1" x14ac:dyDescent="0.2">
      <c r="P50130" s="75"/>
      <c r="Q50130" s="75"/>
      <c r="W50130" s="75"/>
      <c r="AD50130" s="77"/>
    </row>
    <row r="50131" spans="16:30" ht="4.5" customHeight="1" x14ac:dyDescent="0.2">
      <c r="P50131" s="75"/>
      <c r="Q50131" s="75"/>
      <c r="W50131" s="75"/>
      <c r="AD50131" s="77"/>
    </row>
    <row r="50132" spans="16:30" ht="4.5" customHeight="1" x14ac:dyDescent="0.2">
      <c r="P50132" s="75"/>
      <c r="Q50132" s="75"/>
      <c r="W50132" s="75"/>
      <c r="AD50132" s="77"/>
    </row>
    <row r="50133" spans="16:30" ht="4.5" customHeight="1" x14ac:dyDescent="0.2">
      <c r="P50133" s="75"/>
      <c r="Q50133" s="75"/>
      <c r="W50133" s="75"/>
      <c r="AD50133" s="77"/>
    </row>
    <row r="50134" spans="16:30" ht="4.5" customHeight="1" x14ac:dyDescent="0.2">
      <c r="P50134" s="75"/>
      <c r="Q50134" s="75"/>
      <c r="W50134" s="75"/>
      <c r="AD50134" s="77"/>
    </row>
    <row r="50135" spans="16:30" ht="4.5" customHeight="1" x14ac:dyDescent="0.2">
      <c r="P50135" s="75"/>
      <c r="Q50135" s="75"/>
      <c r="W50135" s="75"/>
      <c r="AD50135" s="77"/>
    </row>
    <row r="50136" spans="16:30" ht="4.5" customHeight="1" x14ac:dyDescent="0.2">
      <c r="P50136" s="75"/>
      <c r="Q50136" s="75"/>
      <c r="W50136" s="75"/>
      <c r="AD50136" s="77"/>
    </row>
    <row r="50137" spans="16:30" ht="4.5" customHeight="1" x14ac:dyDescent="0.2">
      <c r="P50137" s="75"/>
      <c r="Q50137" s="75"/>
      <c r="W50137" s="75"/>
      <c r="AD50137" s="77"/>
    </row>
    <row r="50138" spans="16:30" ht="4.5" customHeight="1" x14ac:dyDescent="0.2">
      <c r="P50138" s="75"/>
      <c r="Q50138" s="75"/>
      <c r="W50138" s="75"/>
      <c r="AD50138" s="77"/>
    </row>
    <row r="50139" spans="16:30" ht="4.5" customHeight="1" x14ac:dyDescent="0.2">
      <c r="P50139" s="75"/>
      <c r="Q50139" s="75"/>
      <c r="W50139" s="75"/>
      <c r="AD50139" s="77"/>
    </row>
    <row r="50140" spans="16:30" ht="4.5" customHeight="1" x14ac:dyDescent="0.2">
      <c r="P50140" s="75"/>
      <c r="Q50140" s="75"/>
      <c r="W50140" s="75"/>
      <c r="AD50140" s="77"/>
    </row>
    <row r="50141" spans="16:30" ht="4.5" customHeight="1" x14ac:dyDescent="0.2">
      <c r="P50141" s="75"/>
      <c r="Q50141" s="75"/>
      <c r="W50141" s="75"/>
      <c r="AD50141" s="77"/>
    </row>
    <row r="50142" spans="16:30" ht="4.5" customHeight="1" x14ac:dyDescent="0.2">
      <c r="P50142" s="75"/>
      <c r="Q50142" s="75"/>
      <c r="W50142" s="75"/>
      <c r="AD50142" s="77"/>
    </row>
    <row r="50143" spans="16:30" ht="4.5" customHeight="1" x14ac:dyDescent="0.2">
      <c r="P50143" s="75"/>
      <c r="Q50143" s="75"/>
      <c r="W50143" s="75"/>
      <c r="AD50143" s="77"/>
    </row>
    <row r="50144" spans="16:30" ht="4.5" customHeight="1" x14ac:dyDescent="0.2">
      <c r="P50144" s="75"/>
      <c r="Q50144" s="75"/>
      <c r="W50144" s="75"/>
      <c r="AD50144" s="77"/>
    </row>
    <row r="50145" spans="16:30" ht="4.5" customHeight="1" x14ac:dyDescent="0.2">
      <c r="P50145" s="75"/>
      <c r="Q50145" s="75"/>
      <c r="W50145" s="75"/>
      <c r="AD50145" s="77"/>
    </row>
    <row r="50146" spans="16:30" ht="4.5" customHeight="1" x14ac:dyDescent="0.2">
      <c r="P50146" s="75"/>
      <c r="Q50146" s="75"/>
      <c r="W50146" s="75"/>
      <c r="AD50146" s="77"/>
    </row>
    <row r="50147" spans="16:30" ht="4.5" customHeight="1" x14ac:dyDescent="0.2">
      <c r="P50147" s="75"/>
      <c r="Q50147" s="75"/>
      <c r="W50147" s="75"/>
      <c r="AD50147" s="77"/>
    </row>
    <row r="50148" spans="16:30" ht="4.5" customHeight="1" x14ac:dyDescent="0.2">
      <c r="P50148" s="75"/>
      <c r="Q50148" s="75"/>
      <c r="W50148" s="75"/>
      <c r="AD50148" s="77"/>
    </row>
    <row r="50149" spans="16:30" ht="4.5" customHeight="1" x14ac:dyDescent="0.2">
      <c r="P50149" s="75"/>
      <c r="Q50149" s="75"/>
      <c r="W50149" s="75"/>
      <c r="AD50149" s="77"/>
    </row>
    <row r="50150" spans="16:30" ht="4.5" customHeight="1" x14ac:dyDescent="0.2">
      <c r="P50150" s="75"/>
      <c r="Q50150" s="75"/>
      <c r="W50150" s="75"/>
      <c r="AD50150" s="77"/>
    </row>
    <row r="50151" spans="16:30" ht="4.5" customHeight="1" x14ac:dyDescent="0.2">
      <c r="P50151" s="75"/>
      <c r="Q50151" s="75"/>
      <c r="W50151" s="75"/>
      <c r="AD50151" s="77"/>
    </row>
    <row r="50152" spans="16:30" ht="4.5" customHeight="1" x14ac:dyDescent="0.2">
      <c r="P50152" s="75"/>
      <c r="Q50152" s="75"/>
      <c r="W50152" s="75"/>
      <c r="AD50152" s="77"/>
    </row>
    <row r="50153" spans="16:30" ht="4.5" customHeight="1" x14ac:dyDescent="0.2">
      <c r="P50153" s="75"/>
      <c r="Q50153" s="75"/>
      <c r="W50153" s="75"/>
      <c r="AD50153" s="77"/>
    </row>
    <row r="50154" spans="16:30" ht="4.5" customHeight="1" x14ac:dyDescent="0.2">
      <c r="P50154" s="75"/>
      <c r="Q50154" s="75"/>
      <c r="W50154" s="75"/>
      <c r="AD50154" s="77"/>
    </row>
    <row r="50155" spans="16:30" ht="4.5" customHeight="1" x14ac:dyDescent="0.2">
      <c r="P50155" s="75"/>
      <c r="Q50155" s="75"/>
      <c r="W50155" s="75"/>
      <c r="AD50155" s="77"/>
    </row>
    <row r="50156" spans="16:30" ht="4.5" customHeight="1" x14ac:dyDescent="0.2">
      <c r="P50156" s="75"/>
      <c r="Q50156" s="75"/>
      <c r="W50156" s="75"/>
      <c r="AD50156" s="77"/>
    </row>
    <row r="50157" spans="16:30" ht="4.5" customHeight="1" x14ac:dyDescent="0.2">
      <c r="P50157" s="75"/>
      <c r="Q50157" s="75"/>
      <c r="W50157" s="75"/>
      <c r="AD50157" s="77"/>
    </row>
    <row r="50158" spans="16:30" ht="4.5" customHeight="1" x14ac:dyDescent="0.2">
      <c r="P50158" s="75"/>
      <c r="Q50158" s="75"/>
      <c r="W50158" s="75"/>
      <c r="AD50158" s="77"/>
    </row>
    <row r="50159" spans="16:30" ht="4.5" customHeight="1" x14ac:dyDescent="0.2">
      <c r="P50159" s="75"/>
      <c r="Q50159" s="75"/>
      <c r="W50159" s="75"/>
      <c r="AD50159" s="77"/>
    </row>
    <row r="50160" spans="16:30" ht="4.5" customHeight="1" x14ac:dyDescent="0.2">
      <c r="P50160" s="75"/>
      <c r="Q50160" s="75"/>
      <c r="W50160" s="75"/>
      <c r="AD50160" s="77"/>
    </row>
    <row r="50161" spans="16:30" ht="4.5" customHeight="1" x14ac:dyDescent="0.2">
      <c r="P50161" s="75"/>
      <c r="Q50161" s="75"/>
      <c r="W50161" s="75"/>
      <c r="AD50161" s="77"/>
    </row>
    <row r="50162" spans="16:30" ht="4.5" customHeight="1" x14ac:dyDescent="0.2">
      <c r="P50162" s="75"/>
      <c r="Q50162" s="75"/>
      <c r="W50162" s="75"/>
      <c r="AD50162" s="77"/>
    </row>
    <row r="50163" spans="16:30" ht="4.5" customHeight="1" x14ac:dyDescent="0.2">
      <c r="P50163" s="75"/>
      <c r="Q50163" s="75"/>
      <c r="W50163" s="75"/>
      <c r="AD50163" s="77"/>
    </row>
    <row r="50164" spans="16:30" ht="4.5" customHeight="1" x14ac:dyDescent="0.2">
      <c r="P50164" s="75"/>
      <c r="Q50164" s="75"/>
      <c r="W50164" s="75"/>
      <c r="AD50164" s="77"/>
    </row>
    <row r="50165" spans="16:30" ht="4.5" customHeight="1" x14ac:dyDescent="0.2">
      <c r="P50165" s="75"/>
      <c r="Q50165" s="75"/>
      <c r="W50165" s="75"/>
      <c r="AD50165" s="77"/>
    </row>
    <row r="50166" spans="16:30" ht="4.5" customHeight="1" x14ac:dyDescent="0.2">
      <c r="P50166" s="75"/>
      <c r="Q50166" s="75"/>
      <c r="W50166" s="75"/>
      <c r="AD50166" s="77"/>
    </row>
    <row r="50167" spans="16:30" ht="4.5" customHeight="1" x14ac:dyDescent="0.2">
      <c r="P50167" s="75"/>
      <c r="Q50167" s="75"/>
      <c r="W50167" s="75"/>
      <c r="AD50167" s="77"/>
    </row>
    <row r="50168" spans="16:30" ht="4.5" customHeight="1" x14ac:dyDescent="0.2">
      <c r="P50168" s="75"/>
      <c r="Q50168" s="75"/>
      <c r="W50168" s="75"/>
      <c r="AD50168" s="77"/>
    </row>
    <row r="50169" spans="16:30" ht="4.5" customHeight="1" x14ac:dyDescent="0.2">
      <c r="P50169" s="75"/>
      <c r="Q50169" s="75"/>
      <c r="W50169" s="75"/>
      <c r="AD50169" s="77"/>
    </row>
    <row r="50170" spans="16:30" ht="4.5" customHeight="1" x14ac:dyDescent="0.2">
      <c r="P50170" s="75"/>
      <c r="Q50170" s="75"/>
      <c r="W50170" s="75"/>
      <c r="AD50170" s="77"/>
    </row>
    <row r="50171" spans="16:30" ht="4.5" customHeight="1" x14ac:dyDescent="0.2">
      <c r="P50171" s="75"/>
      <c r="Q50171" s="75"/>
      <c r="W50171" s="75"/>
      <c r="AD50171" s="77"/>
    </row>
    <row r="50172" spans="16:30" ht="4.5" customHeight="1" x14ac:dyDescent="0.2">
      <c r="P50172" s="75"/>
      <c r="Q50172" s="75"/>
      <c r="W50172" s="75"/>
      <c r="AD50172" s="77"/>
    </row>
    <row r="50173" spans="16:30" ht="4.5" customHeight="1" x14ac:dyDescent="0.2">
      <c r="P50173" s="75"/>
      <c r="Q50173" s="75"/>
      <c r="W50173" s="75"/>
      <c r="AD50173" s="77"/>
    </row>
    <row r="50174" spans="16:30" ht="4.5" customHeight="1" x14ac:dyDescent="0.2">
      <c r="P50174" s="75"/>
      <c r="Q50174" s="75"/>
      <c r="W50174" s="75"/>
      <c r="AD50174" s="77"/>
    </row>
    <row r="50175" spans="16:30" ht="4.5" customHeight="1" x14ac:dyDescent="0.2">
      <c r="P50175" s="75"/>
      <c r="Q50175" s="75"/>
      <c r="W50175" s="75"/>
      <c r="AD50175" s="77"/>
    </row>
    <row r="50176" spans="16:30" ht="4.5" customHeight="1" x14ac:dyDescent="0.2">
      <c r="P50176" s="75"/>
      <c r="Q50176" s="75"/>
      <c r="W50176" s="75"/>
      <c r="AD50176" s="77"/>
    </row>
    <row r="50177" spans="16:30" ht="4.5" customHeight="1" x14ac:dyDescent="0.2">
      <c r="P50177" s="75"/>
      <c r="Q50177" s="75"/>
      <c r="W50177" s="75"/>
      <c r="AD50177" s="77"/>
    </row>
    <row r="50178" spans="16:30" ht="4.5" customHeight="1" x14ac:dyDescent="0.2">
      <c r="P50178" s="75"/>
      <c r="Q50178" s="75"/>
      <c r="W50178" s="75"/>
      <c r="AD50178" s="77"/>
    </row>
    <row r="50179" spans="16:30" ht="4.5" customHeight="1" x14ac:dyDescent="0.2">
      <c r="P50179" s="75"/>
      <c r="Q50179" s="75"/>
      <c r="W50179" s="75"/>
      <c r="AD50179" s="77"/>
    </row>
    <row r="50180" spans="16:30" ht="4.5" customHeight="1" x14ac:dyDescent="0.2">
      <c r="P50180" s="75"/>
      <c r="Q50180" s="75"/>
      <c r="W50180" s="75"/>
      <c r="AD50180" s="77"/>
    </row>
    <row r="50181" spans="16:30" ht="4.5" customHeight="1" x14ac:dyDescent="0.2">
      <c r="P50181" s="75"/>
      <c r="Q50181" s="75"/>
      <c r="W50181" s="75"/>
      <c r="AD50181" s="77"/>
    </row>
    <row r="50182" spans="16:30" ht="4.5" customHeight="1" x14ac:dyDescent="0.2">
      <c r="P50182" s="75"/>
      <c r="Q50182" s="75"/>
      <c r="W50182" s="75"/>
      <c r="AD50182" s="77"/>
    </row>
    <row r="50183" spans="16:30" ht="4.5" customHeight="1" x14ac:dyDescent="0.2">
      <c r="P50183" s="75"/>
      <c r="Q50183" s="75"/>
      <c r="W50183" s="75"/>
      <c r="AD50183" s="77"/>
    </row>
    <row r="50184" spans="16:30" ht="4.5" customHeight="1" x14ac:dyDescent="0.2">
      <c r="P50184" s="75"/>
      <c r="Q50184" s="75"/>
      <c r="W50184" s="75"/>
      <c r="AD50184" s="77"/>
    </row>
    <row r="50185" spans="16:30" ht="4.5" customHeight="1" x14ac:dyDescent="0.2">
      <c r="P50185" s="75"/>
      <c r="Q50185" s="75"/>
      <c r="W50185" s="75"/>
      <c r="AD50185" s="77"/>
    </row>
    <row r="50186" spans="16:30" ht="4.5" customHeight="1" x14ac:dyDescent="0.2">
      <c r="P50186" s="75"/>
      <c r="Q50186" s="75"/>
      <c r="W50186" s="75"/>
      <c r="AD50186" s="77"/>
    </row>
    <row r="50187" spans="16:30" ht="4.5" customHeight="1" x14ac:dyDescent="0.2">
      <c r="P50187" s="75"/>
      <c r="Q50187" s="75"/>
      <c r="W50187" s="75"/>
      <c r="AD50187" s="77"/>
    </row>
    <row r="50188" spans="16:30" ht="4.5" customHeight="1" x14ac:dyDescent="0.2">
      <c r="P50188" s="75"/>
      <c r="Q50188" s="75"/>
      <c r="W50188" s="75"/>
      <c r="AD50188" s="77"/>
    </row>
    <row r="50189" spans="16:30" ht="4.5" customHeight="1" x14ac:dyDescent="0.2">
      <c r="P50189" s="75"/>
      <c r="Q50189" s="75"/>
      <c r="W50189" s="75"/>
      <c r="AD50189" s="77"/>
    </row>
    <row r="50190" spans="16:30" ht="4.5" customHeight="1" x14ac:dyDescent="0.2">
      <c r="P50190" s="75"/>
      <c r="Q50190" s="75"/>
      <c r="W50190" s="75"/>
      <c r="AD50190" s="77"/>
    </row>
    <row r="50191" spans="16:30" ht="4.5" customHeight="1" x14ac:dyDescent="0.2">
      <c r="P50191" s="75"/>
      <c r="Q50191" s="75"/>
      <c r="W50191" s="75"/>
      <c r="AD50191" s="77"/>
    </row>
    <row r="50192" spans="16:30" ht="4.5" customHeight="1" x14ac:dyDescent="0.2">
      <c r="P50192" s="75"/>
      <c r="Q50192" s="75"/>
      <c r="W50192" s="75"/>
      <c r="AD50192" s="77"/>
    </row>
    <row r="50193" spans="16:30" ht="4.5" customHeight="1" x14ac:dyDescent="0.2">
      <c r="P50193" s="75"/>
      <c r="Q50193" s="75"/>
      <c r="W50193" s="75"/>
      <c r="AD50193" s="77"/>
    </row>
    <row r="50194" spans="16:30" ht="4.5" customHeight="1" x14ac:dyDescent="0.2">
      <c r="P50194" s="75"/>
      <c r="Q50194" s="75"/>
      <c r="W50194" s="75"/>
      <c r="AD50194" s="77"/>
    </row>
    <row r="50195" spans="16:30" ht="4.5" customHeight="1" x14ac:dyDescent="0.2">
      <c r="P50195" s="75"/>
      <c r="Q50195" s="75"/>
      <c r="W50195" s="75"/>
      <c r="AD50195" s="77"/>
    </row>
    <row r="50196" spans="16:30" ht="4.5" customHeight="1" x14ac:dyDescent="0.2">
      <c r="P50196" s="75"/>
      <c r="Q50196" s="75"/>
      <c r="W50196" s="75"/>
      <c r="AD50196" s="77"/>
    </row>
    <row r="50197" spans="16:30" ht="4.5" customHeight="1" x14ac:dyDescent="0.2">
      <c r="P50197" s="75"/>
      <c r="Q50197" s="75"/>
      <c r="W50197" s="75"/>
      <c r="AD50197" s="77"/>
    </row>
    <row r="50198" spans="16:30" ht="4.5" customHeight="1" x14ac:dyDescent="0.2">
      <c r="P50198" s="75"/>
      <c r="Q50198" s="75"/>
      <c r="W50198" s="75"/>
      <c r="AD50198" s="77"/>
    </row>
    <row r="50199" spans="16:30" ht="4.5" customHeight="1" x14ac:dyDescent="0.2">
      <c r="P50199" s="75"/>
      <c r="Q50199" s="75"/>
      <c r="W50199" s="75"/>
      <c r="AD50199" s="77"/>
    </row>
    <row r="50200" spans="16:30" ht="4.5" customHeight="1" x14ac:dyDescent="0.2">
      <c r="P50200" s="75"/>
      <c r="Q50200" s="75"/>
      <c r="W50200" s="75"/>
      <c r="AD50200" s="77"/>
    </row>
    <row r="50201" spans="16:30" ht="4.5" customHeight="1" x14ac:dyDescent="0.2">
      <c r="P50201" s="75"/>
      <c r="Q50201" s="75"/>
      <c r="W50201" s="75"/>
      <c r="AD50201" s="77"/>
    </row>
    <row r="50202" spans="16:30" ht="4.5" customHeight="1" x14ac:dyDescent="0.2">
      <c r="P50202" s="75"/>
      <c r="Q50202" s="75"/>
      <c r="W50202" s="75"/>
      <c r="AD50202" s="77"/>
    </row>
    <row r="50203" spans="16:30" ht="4.5" customHeight="1" x14ac:dyDescent="0.2">
      <c r="P50203" s="75"/>
      <c r="Q50203" s="75"/>
      <c r="W50203" s="75"/>
      <c r="AD50203" s="77"/>
    </row>
    <row r="50204" spans="16:30" ht="4.5" customHeight="1" x14ac:dyDescent="0.2">
      <c r="P50204" s="75"/>
      <c r="Q50204" s="75"/>
      <c r="W50204" s="75"/>
      <c r="AD50204" s="77"/>
    </row>
    <row r="50205" spans="16:30" ht="4.5" customHeight="1" x14ac:dyDescent="0.2">
      <c r="P50205" s="75"/>
      <c r="Q50205" s="75"/>
      <c r="W50205" s="75"/>
      <c r="AD50205" s="77"/>
    </row>
    <row r="50206" spans="16:30" ht="4.5" customHeight="1" x14ac:dyDescent="0.2">
      <c r="P50206" s="75"/>
      <c r="Q50206" s="75"/>
      <c r="W50206" s="75"/>
      <c r="AD50206" s="77"/>
    </row>
    <row r="50207" spans="16:30" ht="4.5" customHeight="1" x14ac:dyDescent="0.2">
      <c r="P50207" s="75"/>
      <c r="Q50207" s="75"/>
      <c r="W50207" s="75"/>
      <c r="AD50207" s="77"/>
    </row>
    <row r="50208" spans="16:30" ht="4.5" customHeight="1" x14ac:dyDescent="0.2">
      <c r="P50208" s="75"/>
      <c r="Q50208" s="75"/>
      <c r="W50208" s="75"/>
      <c r="AD50208" s="77"/>
    </row>
    <row r="50209" spans="16:30" ht="4.5" customHeight="1" x14ac:dyDescent="0.2">
      <c r="P50209" s="75"/>
      <c r="Q50209" s="75"/>
      <c r="W50209" s="75"/>
      <c r="AD50209" s="77"/>
    </row>
    <row r="50210" spans="16:30" ht="4.5" customHeight="1" x14ac:dyDescent="0.2">
      <c r="P50210" s="75"/>
      <c r="Q50210" s="75"/>
      <c r="W50210" s="75"/>
      <c r="AD50210" s="77"/>
    </row>
    <row r="50211" spans="16:30" ht="4.5" customHeight="1" x14ac:dyDescent="0.2">
      <c r="P50211" s="75"/>
      <c r="Q50211" s="75"/>
      <c r="W50211" s="75"/>
      <c r="AD50211" s="77"/>
    </row>
    <row r="50212" spans="16:30" ht="4.5" customHeight="1" x14ac:dyDescent="0.2">
      <c r="P50212" s="75"/>
      <c r="Q50212" s="75"/>
      <c r="W50212" s="75"/>
      <c r="AD50212" s="77"/>
    </row>
    <row r="50213" spans="16:30" ht="4.5" customHeight="1" x14ac:dyDescent="0.2">
      <c r="P50213" s="75"/>
      <c r="Q50213" s="75"/>
      <c r="W50213" s="75"/>
      <c r="AD50213" s="77"/>
    </row>
    <row r="50214" spans="16:30" ht="4.5" customHeight="1" x14ac:dyDescent="0.2">
      <c r="P50214" s="75"/>
      <c r="Q50214" s="75"/>
      <c r="W50214" s="75"/>
      <c r="AD50214" s="77"/>
    </row>
    <row r="50215" spans="16:30" ht="4.5" customHeight="1" x14ac:dyDescent="0.2">
      <c r="P50215" s="75"/>
      <c r="Q50215" s="75"/>
      <c r="W50215" s="75"/>
      <c r="AD50215" s="77"/>
    </row>
    <row r="50216" spans="16:30" ht="4.5" customHeight="1" x14ac:dyDescent="0.2">
      <c r="P50216" s="75"/>
      <c r="Q50216" s="75"/>
      <c r="W50216" s="75"/>
      <c r="AD50216" s="77"/>
    </row>
    <row r="50217" spans="16:30" ht="4.5" customHeight="1" x14ac:dyDescent="0.2">
      <c r="P50217" s="75"/>
      <c r="Q50217" s="75"/>
      <c r="W50217" s="75"/>
      <c r="AD50217" s="77"/>
    </row>
    <row r="50218" spans="16:30" ht="4.5" customHeight="1" x14ac:dyDescent="0.2">
      <c r="P50218" s="75"/>
      <c r="Q50218" s="75"/>
      <c r="W50218" s="75"/>
      <c r="AD50218" s="77"/>
    </row>
    <row r="50219" spans="16:30" ht="4.5" customHeight="1" x14ac:dyDescent="0.2">
      <c r="P50219" s="75"/>
      <c r="Q50219" s="75"/>
      <c r="W50219" s="75"/>
      <c r="AD50219" s="77"/>
    </row>
    <row r="50220" spans="16:30" ht="4.5" customHeight="1" x14ac:dyDescent="0.2">
      <c r="P50220" s="75"/>
      <c r="Q50220" s="75"/>
      <c r="W50220" s="75"/>
      <c r="AD50220" s="77"/>
    </row>
    <row r="50221" spans="16:30" ht="4.5" customHeight="1" x14ac:dyDescent="0.2">
      <c r="P50221" s="75"/>
      <c r="Q50221" s="75"/>
      <c r="W50221" s="75"/>
      <c r="AD50221" s="77"/>
    </row>
    <row r="50222" spans="16:30" ht="4.5" customHeight="1" x14ac:dyDescent="0.2">
      <c r="P50222" s="75"/>
      <c r="Q50222" s="75"/>
      <c r="W50222" s="75"/>
      <c r="AD50222" s="77"/>
    </row>
    <row r="50223" spans="16:30" ht="4.5" customHeight="1" x14ac:dyDescent="0.2">
      <c r="P50223" s="75"/>
      <c r="Q50223" s="75"/>
      <c r="W50223" s="75"/>
      <c r="AD50223" s="77"/>
    </row>
    <row r="50224" spans="16:30" ht="4.5" customHeight="1" x14ac:dyDescent="0.2">
      <c r="P50224" s="75"/>
      <c r="Q50224" s="75"/>
      <c r="W50224" s="75"/>
      <c r="AD50224" s="77"/>
    </row>
    <row r="50225" spans="16:30" ht="4.5" customHeight="1" x14ac:dyDescent="0.2">
      <c r="P50225" s="75"/>
      <c r="Q50225" s="75"/>
      <c r="W50225" s="75"/>
      <c r="AD50225" s="77"/>
    </row>
    <row r="50226" spans="16:30" ht="4.5" customHeight="1" x14ac:dyDescent="0.2">
      <c r="P50226" s="75"/>
      <c r="Q50226" s="75"/>
      <c r="W50226" s="75"/>
      <c r="AD50226" s="77"/>
    </row>
    <row r="50227" spans="16:30" ht="4.5" customHeight="1" x14ac:dyDescent="0.2">
      <c r="P50227" s="75"/>
      <c r="Q50227" s="75"/>
      <c r="W50227" s="75"/>
      <c r="AD50227" s="77"/>
    </row>
    <row r="50228" spans="16:30" ht="4.5" customHeight="1" x14ac:dyDescent="0.2">
      <c r="P50228" s="75"/>
      <c r="Q50228" s="75"/>
      <c r="W50228" s="75"/>
      <c r="AD50228" s="77"/>
    </row>
    <row r="50229" spans="16:30" ht="4.5" customHeight="1" x14ac:dyDescent="0.2">
      <c r="P50229" s="75"/>
      <c r="Q50229" s="75"/>
      <c r="W50229" s="75"/>
      <c r="AD50229" s="77"/>
    </row>
    <row r="50230" spans="16:30" ht="4.5" customHeight="1" x14ac:dyDescent="0.2">
      <c r="P50230" s="75"/>
      <c r="Q50230" s="75"/>
      <c r="W50230" s="75"/>
      <c r="AD50230" s="77"/>
    </row>
    <row r="50231" spans="16:30" ht="4.5" customHeight="1" x14ac:dyDescent="0.2">
      <c r="P50231" s="75"/>
      <c r="Q50231" s="75"/>
      <c r="W50231" s="75"/>
      <c r="AD50231" s="77"/>
    </row>
    <row r="50232" spans="16:30" ht="4.5" customHeight="1" x14ac:dyDescent="0.2">
      <c r="P50232" s="75"/>
      <c r="Q50232" s="75"/>
      <c r="W50232" s="75"/>
      <c r="AD50232" s="77"/>
    </row>
    <row r="50233" spans="16:30" ht="4.5" customHeight="1" x14ac:dyDescent="0.2">
      <c r="P50233" s="75"/>
      <c r="Q50233" s="75"/>
      <c r="W50233" s="75"/>
      <c r="AD50233" s="77"/>
    </row>
    <row r="50234" spans="16:30" ht="4.5" customHeight="1" x14ac:dyDescent="0.2">
      <c r="P50234" s="75"/>
      <c r="Q50234" s="75"/>
      <c r="W50234" s="75"/>
      <c r="AD50234" s="77"/>
    </row>
    <row r="50235" spans="16:30" ht="4.5" customHeight="1" x14ac:dyDescent="0.2">
      <c r="P50235" s="75"/>
      <c r="Q50235" s="75"/>
      <c r="W50235" s="75"/>
      <c r="AD50235" s="77"/>
    </row>
    <row r="50236" spans="16:30" ht="4.5" customHeight="1" x14ac:dyDescent="0.2">
      <c r="P50236" s="75"/>
      <c r="Q50236" s="75"/>
      <c r="W50236" s="75"/>
      <c r="AD50236" s="77"/>
    </row>
    <row r="50237" spans="16:30" ht="4.5" customHeight="1" x14ac:dyDescent="0.2">
      <c r="P50237" s="75"/>
      <c r="Q50237" s="75"/>
      <c r="W50237" s="75"/>
      <c r="AD50237" s="77"/>
    </row>
    <row r="50238" spans="16:30" ht="4.5" customHeight="1" x14ac:dyDescent="0.2">
      <c r="P50238" s="75"/>
      <c r="Q50238" s="75"/>
      <c r="W50238" s="75"/>
      <c r="AD50238" s="77"/>
    </row>
    <row r="50239" spans="16:30" ht="4.5" customHeight="1" x14ac:dyDescent="0.2">
      <c r="P50239" s="75"/>
      <c r="Q50239" s="75"/>
      <c r="W50239" s="75"/>
      <c r="AD50239" s="77"/>
    </row>
    <row r="50240" spans="16:30" ht="4.5" customHeight="1" x14ac:dyDescent="0.2">
      <c r="P50240" s="75"/>
      <c r="Q50240" s="75"/>
      <c r="W50240" s="75"/>
      <c r="AD50240" s="77"/>
    </row>
    <row r="50241" spans="16:30" ht="4.5" customHeight="1" x14ac:dyDescent="0.2">
      <c r="P50241" s="75"/>
      <c r="Q50241" s="75"/>
      <c r="W50241" s="75"/>
      <c r="AD50241" s="77"/>
    </row>
    <row r="50242" spans="16:30" ht="4.5" customHeight="1" x14ac:dyDescent="0.2">
      <c r="P50242" s="75"/>
      <c r="Q50242" s="75"/>
      <c r="W50242" s="75"/>
      <c r="AD50242" s="77"/>
    </row>
    <row r="50243" spans="16:30" ht="4.5" customHeight="1" x14ac:dyDescent="0.2">
      <c r="P50243" s="75"/>
      <c r="Q50243" s="75"/>
      <c r="W50243" s="75"/>
      <c r="AD50243" s="77"/>
    </row>
    <row r="50244" spans="16:30" ht="4.5" customHeight="1" x14ac:dyDescent="0.2">
      <c r="P50244" s="75"/>
      <c r="Q50244" s="75"/>
      <c r="W50244" s="75"/>
      <c r="AD50244" s="77"/>
    </row>
    <row r="50245" spans="16:30" ht="4.5" customHeight="1" x14ac:dyDescent="0.2">
      <c r="P50245" s="75"/>
      <c r="Q50245" s="75"/>
      <c r="W50245" s="75"/>
      <c r="AD50245" s="77"/>
    </row>
    <row r="50246" spans="16:30" ht="4.5" customHeight="1" x14ac:dyDescent="0.2">
      <c r="P50246" s="75"/>
      <c r="Q50246" s="75"/>
      <c r="W50246" s="75"/>
      <c r="AD50246" s="77"/>
    </row>
    <row r="50247" spans="16:30" ht="4.5" customHeight="1" x14ac:dyDescent="0.2">
      <c r="P50247" s="75"/>
      <c r="Q50247" s="75"/>
      <c r="W50247" s="75"/>
      <c r="AD50247" s="77"/>
    </row>
    <row r="50248" spans="16:30" ht="4.5" customHeight="1" x14ac:dyDescent="0.2">
      <c r="P50248" s="75"/>
      <c r="Q50248" s="75"/>
      <c r="W50248" s="75"/>
      <c r="AD50248" s="77"/>
    </row>
    <row r="50249" spans="16:30" ht="4.5" customHeight="1" x14ac:dyDescent="0.2">
      <c r="P50249" s="75"/>
      <c r="Q50249" s="75"/>
      <c r="W50249" s="75"/>
      <c r="AD50249" s="77"/>
    </row>
    <row r="50250" spans="16:30" ht="4.5" customHeight="1" x14ac:dyDescent="0.2">
      <c r="P50250" s="75"/>
      <c r="Q50250" s="75"/>
      <c r="W50250" s="75"/>
      <c r="AD50250" s="77"/>
    </row>
    <row r="50251" spans="16:30" ht="4.5" customHeight="1" x14ac:dyDescent="0.2">
      <c r="P50251" s="75"/>
      <c r="Q50251" s="75"/>
      <c r="W50251" s="75"/>
      <c r="AD50251" s="77"/>
    </row>
    <row r="50252" spans="16:30" ht="4.5" customHeight="1" x14ac:dyDescent="0.2">
      <c r="P50252" s="75"/>
      <c r="Q50252" s="75"/>
      <c r="W50252" s="75"/>
      <c r="AD50252" s="77"/>
    </row>
    <row r="50253" spans="16:30" ht="4.5" customHeight="1" x14ac:dyDescent="0.2">
      <c r="P50253" s="75"/>
      <c r="Q50253" s="75"/>
      <c r="W50253" s="75"/>
      <c r="AD50253" s="77"/>
    </row>
    <row r="50254" spans="16:30" ht="4.5" customHeight="1" x14ac:dyDescent="0.2">
      <c r="P50254" s="75"/>
      <c r="Q50254" s="75"/>
      <c r="W50254" s="75"/>
      <c r="AD50254" s="77"/>
    </row>
    <row r="50255" spans="16:30" ht="4.5" customHeight="1" x14ac:dyDescent="0.2">
      <c r="P50255" s="75"/>
      <c r="Q50255" s="75"/>
      <c r="W50255" s="75"/>
      <c r="AD50255" s="77"/>
    </row>
    <row r="50256" spans="16:30" ht="4.5" customHeight="1" x14ac:dyDescent="0.2">
      <c r="P50256" s="75"/>
      <c r="Q50256" s="75"/>
      <c r="W50256" s="75"/>
      <c r="AD50256" s="77"/>
    </row>
    <row r="50257" spans="16:30" ht="4.5" customHeight="1" x14ac:dyDescent="0.2">
      <c r="P50257" s="75"/>
      <c r="Q50257" s="75"/>
      <c r="W50257" s="75"/>
      <c r="AD50257" s="77"/>
    </row>
    <row r="50258" spans="16:30" ht="4.5" customHeight="1" x14ac:dyDescent="0.2">
      <c r="P50258" s="75"/>
      <c r="Q50258" s="75"/>
      <c r="W50258" s="75"/>
      <c r="AD50258" s="77"/>
    </row>
    <row r="50259" spans="16:30" ht="4.5" customHeight="1" x14ac:dyDescent="0.2">
      <c r="P50259" s="75"/>
      <c r="Q50259" s="75"/>
      <c r="W50259" s="75"/>
      <c r="AD50259" s="77"/>
    </row>
    <row r="50260" spans="16:30" ht="4.5" customHeight="1" x14ac:dyDescent="0.2">
      <c r="P50260" s="75"/>
      <c r="Q50260" s="75"/>
      <c r="W50260" s="75"/>
      <c r="AD50260" s="77"/>
    </row>
    <row r="50261" spans="16:30" ht="4.5" customHeight="1" x14ac:dyDescent="0.2">
      <c r="P50261" s="75"/>
      <c r="Q50261" s="75"/>
      <c r="W50261" s="75"/>
      <c r="AD50261" s="77"/>
    </row>
    <row r="50262" spans="16:30" ht="4.5" customHeight="1" x14ac:dyDescent="0.2">
      <c r="P50262" s="75"/>
      <c r="Q50262" s="75"/>
      <c r="W50262" s="75"/>
      <c r="AD50262" s="77"/>
    </row>
    <row r="50263" spans="16:30" ht="4.5" customHeight="1" x14ac:dyDescent="0.2">
      <c r="P50263" s="75"/>
      <c r="Q50263" s="75"/>
      <c r="W50263" s="75"/>
      <c r="AD50263" s="77"/>
    </row>
    <row r="50264" spans="16:30" ht="4.5" customHeight="1" x14ac:dyDescent="0.2">
      <c r="P50264" s="75"/>
      <c r="Q50264" s="75"/>
      <c r="W50264" s="75"/>
      <c r="AD50264" s="77"/>
    </row>
    <row r="50265" spans="16:30" ht="4.5" customHeight="1" x14ac:dyDescent="0.2">
      <c r="P50265" s="75"/>
      <c r="Q50265" s="75"/>
      <c r="W50265" s="75"/>
      <c r="AD50265" s="77"/>
    </row>
    <row r="50266" spans="16:30" ht="4.5" customHeight="1" x14ac:dyDescent="0.2">
      <c r="P50266" s="75"/>
      <c r="Q50266" s="75"/>
      <c r="W50266" s="75"/>
      <c r="AD50266" s="77"/>
    </row>
    <row r="50267" spans="16:30" ht="4.5" customHeight="1" x14ac:dyDescent="0.2">
      <c r="P50267" s="75"/>
      <c r="Q50267" s="75"/>
      <c r="W50267" s="75"/>
      <c r="AD50267" s="77"/>
    </row>
    <row r="50268" spans="16:30" ht="4.5" customHeight="1" x14ac:dyDescent="0.2">
      <c r="P50268" s="75"/>
      <c r="Q50268" s="75"/>
      <c r="W50268" s="75"/>
      <c r="AD50268" s="77"/>
    </row>
    <row r="50269" spans="16:30" ht="4.5" customHeight="1" x14ac:dyDescent="0.2">
      <c r="P50269" s="75"/>
      <c r="Q50269" s="75"/>
      <c r="W50269" s="75"/>
      <c r="AD50269" s="77"/>
    </row>
    <row r="50270" spans="16:30" ht="4.5" customHeight="1" x14ac:dyDescent="0.2">
      <c r="P50270" s="75"/>
      <c r="Q50270" s="75"/>
      <c r="W50270" s="75"/>
      <c r="AD50270" s="77"/>
    </row>
    <row r="50271" spans="16:30" ht="4.5" customHeight="1" x14ac:dyDescent="0.2">
      <c r="P50271" s="75"/>
      <c r="Q50271" s="75"/>
      <c r="W50271" s="75"/>
      <c r="AD50271" s="77"/>
    </row>
    <row r="50272" spans="16:30" ht="4.5" customHeight="1" x14ac:dyDescent="0.2">
      <c r="P50272" s="75"/>
      <c r="Q50272" s="75"/>
      <c r="W50272" s="75"/>
      <c r="AD50272" s="77"/>
    </row>
    <row r="50273" spans="16:30" ht="4.5" customHeight="1" x14ac:dyDescent="0.2">
      <c r="P50273" s="75"/>
      <c r="Q50273" s="75"/>
      <c r="W50273" s="75"/>
      <c r="AD50273" s="77"/>
    </row>
    <row r="50274" spans="16:30" ht="4.5" customHeight="1" x14ac:dyDescent="0.2">
      <c r="P50274" s="75"/>
      <c r="Q50274" s="75"/>
      <c r="W50274" s="75"/>
      <c r="AD50274" s="77"/>
    </row>
    <row r="50275" spans="16:30" ht="4.5" customHeight="1" x14ac:dyDescent="0.2">
      <c r="P50275" s="75"/>
      <c r="Q50275" s="75"/>
      <c r="W50275" s="75"/>
      <c r="AD50275" s="77"/>
    </row>
    <row r="50276" spans="16:30" ht="4.5" customHeight="1" x14ac:dyDescent="0.2">
      <c r="P50276" s="75"/>
      <c r="Q50276" s="75"/>
      <c r="W50276" s="75"/>
      <c r="AD50276" s="77"/>
    </row>
    <row r="50277" spans="16:30" ht="4.5" customHeight="1" x14ac:dyDescent="0.2">
      <c r="P50277" s="75"/>
      <c r="Q50277" s="75"/>
      <c r="W50277" s="75"/>
      <c r="AD50277" s="77"/>
    </row>
    <row r="50278" spans="16:30" ht="4.5" customHeight="1" x14ac:dyDescent="0.2">
      <c r="P50278" s="75"/>
      <c r="Q50278" s="75"/>
      <c r="W50278" s="75"/>
      <c r="AD50278" s="77"/>
    </row>
    <row r="50279" spans="16:30" ht="4.5" customHeight="1" x14ac:dyDescent="0.2">
      <c r="P50279" s="75"/>
      <c r="Q50279" s="75"/>
      <c r="W50279" s="75"/>
      <c r="AD50279" s="77"/>
    </row>
    <row r="50280" spans="16:30" ht="4.5" customHeight="1" x14ac:dyDescent="0.2">
      <c r="P50280" s="75"/>
      <c r="Q50280" s="75"/>
      <c r="W50280" s="75"/>
      <c r="AD50280" s="77"/>
    </row>
    <row r="50281" spans="16:30" ht="4.5" customHeight="1" x14ac:dyDescent="0.2">
      <c r="P50281" s="75"/>
      <c r="Q50281" s="75"/>
      <c r="W50281" s="75"/>
      <c r="AD50281" s="77"/>
    </row>
    <row r="50282" spans="16:30" ht="4.5" customHeight="1" x14ac:dyDescent="0.2">
      <c r="P50282" s="75"/>
      <c r="Q50282" s="75"/>
      <c r="W50282" s="75"/>
      <c r="AD50282" s="77"/>
    </row>
    <row r="50283" spans="16:30" ht="4.5" customHeight="1" x14ac:dyDescent="0.2">
      <c r="P50283" s="75"/>
      <c r="Q50283" s="75"/>
      <c r="W50283" s="75"/>
      <c r="AD50283" s="77"/>
    </row>
    <row r="50284" spans="16:30" ht="4.5" customHeight="1" x14ac:dyDescent="0.2">
      <c r="P50284" s="75"/>
      <c r="Q50284" s="75"/>
      <c r="W50284" s="75"/>
      <c r="AD50284" s="77"/>
    </row>
    <row r="50285" spans="16:30" ht="4.5" customHeight="1" x14ac:dyDescent="0.2">
      <c r="P50285" s="75"/>
      <c r="Q50285" s="75"/>
      <c r="W50285" s="75"/>
      <c r="AD50285" s="77"/>
    </row>
    <row r="50286" spans="16:30" ht="4.5" customHeight="1" x14ac:dyDescent="0.2">
      <c r="P50286" s="75"/>
      <c r="Q50286" s="75"/>
      <c r="W50286" s="75"/>
      <c r="AD50286" s="77"/>
    </row>
    <row r="50287" spans="16:30" ht="4.5" customHeight="1" x14ac:dyDescent="0.2">
      <c r="P50287" s="75"/>
      <c r="Q50287" s="75"/>
      <c r="W50287" s="75"/>
      <c r="AD50287" s="77"/>
    </row>
    <row r="50288" spans="16:30" ht="4.5" customHeight="1" x14ac:dyDescent="0.2">
      <c r="P50288" s="75"/>
      <c r="Q50288" s="75"/>
      <c r="W50288" s="75"/>
      <c r="AD50288" s="77"/>
    </row>
    <row r="50289" spans="16:30" ht="4.5" customHeight="1" x14ac:dyDescent="0.2">
      <c r="P50289" s="75"/>
      <c r="Q50289" s="75"/>
      <c r="W50289" s="75"/>
      <c r="AD50289" s="77"/>
    </row>
    <row r="50290" spans="16:30" ht="4.5" customHeight="1" x14ac:dyDescent="0.2">
      <c r="P50290" s="75"/>
      <c r="Q50290" s="75"/>
      <c r="W50290" s="75"/>
      <c r="AD50290" s="77"/>
    </row>
    <row r="50291" spans="16:30" ht="4.5" customHeight="1" x14ac:dyDescent="0.2">
      <c r="P50291" s="75"/>
      <c r="Q50291" s="75"/>
      <c r="W50291" s="75"/>
      <c r="AD50291" s="77"/>
    </row>
    <row r="50292" spans="16:30" ht="4.5" customHeight="1" x14ac:dyDescent="0.2">
      <c r="P50292" s="75"/>
      <c r="Q50292" s="75"/>
      <c r="W50292" s="75"/>
      <c r="AD50292" s="77"/>
    </row>
    <row r="50293" spans="16:30" ht="4.5" customHeight="1" x14ac:dyDescent="0.2">
      <c r="P50293" s="75"/>
      <c r="Q50293" s="75"/>
      <c r="W50293" s="75"/>
      <c r="AD50293" s="77"/>
    </row>
    <row r="50294" spans="16:30" ht="4.5" customHeight="1" x14ac:dyDescent="0.2">
      <c r="P50294" s="75"/>
      <c r="Q50294" s="75"/>
      <c r="W50294" s="75"/>
      <c r="AD50294" s="77"/>
    </row>
    <row r="50295" spans="16:30" ht="4.5" customHeight="1" x14ac:dyDescent="0.2">
      <c r="P50295" s="75"/>
      <c r="Q50295" s="75"/>
      <c r="W50295" s="75"/>
      <c r="AD50295" s="77"/>
    </row>
    <row r="50296" spans="16:30" ht="4.5" customHeight="1" x14ac:dyDescent="0.2">
      <c r="P50296" s="75"/>
      <c r="Q50296" s="75"/>
      <c r="W50296" s="75"/>
      <c r="AD50296" s="77"/>
    </row>
    <row r="50297" spans="16:30" ht="4.5" customHeight="1" x14ac:dyDescent="0.2">
      <c r="P50297" s="75"/>
      <c r="Q50297" s="75"/>
      <c r="W50297" s="75"/>
      <c r="AD50297" s="77"/>
    </row>
    <row r="50298" spans="16:30" ht="4.5" customHeight="1" x14ac:dyDescent="0.2">
      <c r="P50298" s="75"/>
      <c r="Q50298" s="75"/>
      <c r="W50298" s="75"/>
      <c r="AD50298" s="77"/>
    </row>
    <row r="50299" spans="16:30" ht="4.5" customHeight="1" x14ac:dyDescent="0.2">
      <c r="P50299" s="75"/>
      <c r="Q50299" s="75"/>
      <c r="W50299" s="75"/>
      <c r="AD50299" s="77"/>
    </row>
    <row r="50300" spans="16:30" ht="4.5" customHeight="1" x14ac:dyDescent="0.2">
      <c r="P50300" s="75"/>
      <c r="Q50300" s="75"/>
      <c r="W50300" s="75"/>
      <c r="AD50300" s="77"/>
    </row>
    <row r="50301" spans="16:30" ht="4.5" customHeight="1" x14ac:dyDescent="0.2">
      <c r="P50301" s="75"/>
      <c r="Q50301" s="75"/>
      <c r="W50301" s="75"/>
      <c r="AD50301" s="77"/>
    </row>
    <row r="50302" spans="16:30" ht="4.5" customHeight="1" x14ac:dyDescent="0.2">
      <c r="P50302" s="75"/>
      <c r="Q50302" s="75"/>
      <c r="W50302" s="75"/>
      <c r="AD50302" s="77"/>
    </row>
    <row r="50303" spans="16:30" ht="4.5" customHeight="1" x14ac:dyDescent="0.2">
      <c r="P50303" s="75"/>
      <c r="Q50303" s="75"/>
      <c r="W50303" s="75"/>
      <c r="AD50303" s="77"/>
    </row>
    <row r="50304" spans="16:30" ht="4.5" customHeight="1" x14ac:dyDescent="0.2">
      <c r="P50304" s="75"/>
      <c r="Q50304" s="75"/>
      <c r="W50304" s="75"/>
      <c r="AD50304" s="77"/>
    </row>
    <row r="50305" spans="16:30" ht="4.5" customHeight="1" x14ac:dyDescent="0.2">
      <c r="P50305" s="75"/>
      <c r="Q50305" s="75"/>
      <c r="W50305" s="75"/>
      <c r="AD50305" s="77"/>
    </row>
    <row r="50306" spans="16:30" ht="4.5" customHeight="1" x14ac:dyDescent="0.2">
      <c r="P50306" s="75"/>
      <c r="Q50306" s="75"/>
      <c r="W50306" s="75"/>
      <c r="AD50306" s="77"/>
    </row>
    <row r="50307" spans="16:30" ht="4.5" customHeight="1" x14ac:dyDescent="0.2">
      <c r="P50307" s="75"/>
      <c r="Q50307" s="75"/>
      <c r="W50307" s="75"/>
      <c r="AD50307" s="77"/>
    </row>
    <row r="50308" spans="16:30" ht="4.5" customHeight="1" x14ac:dyDescent="0.2">
      <c r="P50308" s="75"/>
      <c r="Q50308" s="75"/>
      <c r="W50308" s="75"/>
      <c r="AD50308" s="77"/>
    </row>
    <row r="50309" spans="16:30" ht="4.5" customHeight="1" x14ac:dyDescent="0.2">
      <c r="P50309" s="75"/>
      <c r="Q50309" s="75"/>
      <c r="W50309" s="75"/>
      <c r="AD50309" s="77"/>
    </row>
    <row r="50310" spans="16:30" ht="4.5" customHeight="1" x14ac:dyDescent="0.2">
      <c r="P50310" s="75"/>
      <c r="Q50310" s="75"/>
      <c r="W50310" s="75"/>
      <c r="AD50310" s="77"/>
    </row>
    <row r="50311" spans="16:30" ht="4.5" customHeight="1" x14ac:dyDescent="0.2">
      <c r="P50311" s="75"/>
      <c r="Q50311" s="75"/>
      <c r="W50311" s="75"/>
      <c r="AD50311" s="77"/>
    </row>
    <row r="50312" spans="16:30" ht="4.5" customHeight="1" x14ac:dyDescent="0.2">
      <c r="P50312" s="75"/>
      <c r="Q50312" s="75"/>
      <c r="W50312" s="75"/>
      <c r="AD50312" s="77"/>
    </row>
    <row r="50313" spans="16:30" ht="4.5" customHeight="1" x14ac:dyDescent="0.2">
      <c r="P50313" s="75"/>
      <c r="Q50313" s="75"/>
      <c r="W50313" s="75"/>
      <c r="AD50313" s="77"/>
    </row>
    <row r="50314" spans="16:30" ht="4.5" customHeight="1" x14ac:dyDescent="0.2">
      <c r="P50314" s="75"/>
      <c r="Q50314" s="75"/>
      <c r="W50314" s="75"/>
      <c r="AD50314" s="77"/>
    </row>
    <row r="50315" spans="16:30" ht="4.5" customHeight="1" x14ac:dyDescent="0.2">
      <c r="P50315" s="75"/>
      <c r="Q50315" s="75"/>
      <c r="W50315" s="75"/>
      <c r="AD50315" s="77"/>
    </row>
    <row r="50316" spans="16:30" ht="4.5" customHeight="1" x14ac:dyDescent="0.2">
      <c r="P50316" s="75"/>
      <c r="Q50316" s="75"/>
      <c r="W50316" s="75"/>
      <c r="AD50316" s="77"/>
    </row>
    <row r="50317" spans="16:30" ht="4.5" customHeight="1" x14ac:dyDescent="0.2">
      <c r="P50317" s="75"/>
      <c r="Q50317" s="75"/>
      <c r="W50317" s="75"/>
      <c r="AD50317" s="77"/>
    </row>
    <row r="50318" spans="16:30" ht="4.5" customHeight="1" x14ac:dyDescent="0.2">
      <c r="P50318" s="75"/>
      <c r="Q50318" s="75"/>
      <c r="W50318" s="75"/>
      <c r="AD50318" s="77"/>
    </row>
    <row r="50319" spans="16:30" ht="4.5" customHeight="1" x14ac:dyDescent="0.2">
      <c r="P50319" s="75"/>
      <c r="Q50319" s="75"/>
      <c r="W50319" s="75"/>
      <c r="AD50319" s="77"/>
    </row>
    <row r="50320" spans="16:30" ht="4.5" customHeight="1" x14ac:dyDescent="0.2">
      <c r="P50320" s="75"/>
      <c r="Q50320" s="75"/>
      <c r="W50320" s="75"/>
      <c r="AD50320" s="77"/>
    </row>
    <row r="50321" spans="16:30" ht="4.5" customHeight="1" x14ac:dyDescent="0.2">
      <c r="P50321" s="75"/>
      <c r="Q50321" s="75"/>
      <c r="W50321" s="75"/>
      <c r="AD50321" s="77"/>
    </row>
    <row r="50322" spans="16:30" ht="4.5" customHeight="1" x14ac:dyDescent="0.2">
      <c r="P50322" s="75"/>
      <c r="Q50322" s="75"/>
      <c r="W50322" s="75"/>
      <c r="AD50322" s="77"/>
    </row>
    <row r="50323" spans="16:30" ht="4.5" customHeight="1" x14ac:dyDescent="0.2">
      <c r="P50323" s="75"/>
      <c r="Q50323" s="75"/>
      <c r="W50323" s="75"/>
      <c r="AD50323" s="77"/>
    </row>
    <row r="50324" spans="16:30" ht="4.5" customHeight="1" x14ac:dyDescent="0.2">
      <c r="P50324" s="75"/>
      <c r="Q50324" s="75"/>
      <c r="W50324" s="75"/>
      <c r="AD50324" s="77"/>
    </row>
    <row r="50325" spans="16:30" ht="4.5" customHeight="1" x14ac:dyDescent="0.2">
      <c r="P50325" s="75"/>
      <c r="Q50325" s="75"/>
      <c r="W50325" s="75"/>
      <c r="AD50325" s="77"/>
    </row>
    <row r="50326" spans="16:30" ht="4.5" customHeight="1" x14ac:dyDescent="0.2">
      <c r="P50326" s="75"/>
      <c r="Q50326" s="75"/>
      <c r="W50326" s="75"/>
      <c r="AD50326" s="77"/>
    </row>
    <row r="50327" spans="16:30" ht="4.5" customHeight="1" x14ac:dyDescent="0.2">
      <c r="P50327" s="75"/>
      <c r="Q50327" s="75"/>
      <c r="W50327" s="75"/>
      <c r="AD50327" s="77"/>
    </row>
    <row r="50328" spans="16:30" ht="4.5" customHeight="1" x14ac:dyDescent="0.2">
      <c r="P50328" s="75"/>
      <c r="Q50328" s="75"/>
      <c r="W50328" s="75"/>
      <c r="AD50328" s="77"/>
    </row>
    <row r="50329" spans="16:30" ht="4.5" customHeight="1" x14ac:dyDescent="0.2">
      <c r="P50329" s="75"/>
      <c r="Q50329" s="75"/>
      <c r="W50329" s="75"/>
      <c r="AD50329" s="77"/>
    </row>
    <row r="50330" spans="16:30" ht="4.5" customHeight="1" x14ac:dyDescent="0.2">
      <c r="P50330" s="75"/>
      <c r="Q50330" s="75"/>
      <c r="W50330" s="75"/>
      <c r="AD50330" s="77"/>
    </row>
    <row r="50331" spans="16:30" ht="4.5" customHeight="1" x14ac:dyDescent="0.2">
      <c r="P50331" s="75"/>
      <c r="Q50331" s="75"/>
      <c r="W50331" s="75"/>
      <c r="AD50331" s="77"/>
    </row>
    <row r="50332" spans="16:30" ht="4.5" customHeight="1" x14ac:dyDescent="0.2">
      <c r="P50332" s="75"/>
      <c r="Q50332" s="75"/>
      <c r="W50332" s="75"/>
      <c r="AD50332" s="77"/>
    </row>
    <row r="50333" spans="16:30" ht="4.5" customHeight="1" x14ac:dyDescent="0.2">
      <c r="P50333" s="75"/>
      <c r="Q50333" s="75"/>
      <c r="W50333" s="75"/>
      <c r="AD50333" s="77"/>
    </row>
    <row r="50334" spans="16:30" ht="4.5" customHeight="1" x14ac:dyDescent="0.2">
      <c r="P50334" s="75"/>
      <c r="Q50334" s="75"/>
      <c r="W50334" s="75"/>
      <c r="AD50334" s="77"/>
    </row>
    <row r="50335" spans="16:30" ht="4.5" customHeight="1" x14ac:dyDescent="0.2">
      <c r="P50335" s="75"/>
      <c r="Q50335" s="75"/>
      <c r="W50335" s="75"/>
      <c r="AD50335" s="77"/>
    </row>
    <row r="50336" spans="16:30" ht="4.5" customHeight="1" x14ac:dyDescent="0.2">
      <c r="P50336" s="75"/>
      <c r="Q50336" s="75"/>
      <c r="W50336" s="75"/>
      <c r="AD50336" s="77"/>
    </row>
    <row r="50337" spans="16:30" ht="4.5" customHeight="1" x14ac:dyDescent="0.2">
      <c r="P50337" s="75"/>
      <c r="Q50337" s="75"/>
      <c r="W50337" s="75"/>
      <c r="AD50337" s="77"/>
    </row>
    <row r="50338" spans="16:30" ht="4.5" customHeight="1" x14ac:dyDescent="0.2">
      <c r="P50338" s="75"/>
      <c r="Q50338" s="75"/>
      <c r="W50338" s="75"/>
      <c r="AD50338" s="77"/>
    </row>
    <row r="50339" spans="16:30" ht="4.5" customHeight="1" x14ac:dyDescent="0.2">
      <c r="P50339" s="75"/>
      <c r="Q50339" s="75"/>
      <c r="W50339" s="75"/>
      <c r="AD50339" s="77"/>
    </row>
    <row r="50340" spans="16:30" ht="4.5" customHeight="1" x14ac:dyDescent="0.2">
      <c r="P50340" s="75"/>
      <c r="Q50340" s="75"/>
      <c r="W50340" s="75"/>
      <c r="AD50340" s="77"/>
    </row>
    <row r="50341" spans="16:30" ht="4.5" customHeight="1" x14ac:dyDescent="0.2">
      <c r="P50341" s="75"/>
      <c r="Q50341" s="75"/>
      <c r="W50341" s="75"/>
      <c r="AD50341" s="77"/>
    </row>
    <row r="50342" spans="16:30" ht="4.5" customHeight="1" x14ac:dyDescent="0.2">
      <c r="P50342" s="75"/>
      <c r="Q50342" s="75"/>
      <c r="W50342" s="75"/>
      <c r="AD50342" s="77"/>
    </row>
    <row r="50343" spans="16:30" ht="4.5" customHeight="1" x14ac:dyDescent="0.2">
      <c r="P50343" s="75"/>
      <c r="Q50343" s="75"/>
      <c r="W50343" s="75"/>
      <c r="AD50343" s="77"/>
    </row>
    <row r="50344" spans="16:30" ht="4.5" customHeight="1" x14ac:dyDescent="0.2">
      <c r="P50344" s="75"/>
      <c r="Q50344" s="75"/>
      <c r="W50344" s="75"/>
      <c r="AD50344" s="77"/>
    </row>
    <row r="50345" spans="16:30" ht="4.5" customHeight="1" x14ac:dyDescent="0.2">
      <c r="P50345" s="75"/>
      <c r="Q50345" s="75"/>
      <c r="W50345" s="75"/>
      <c r="AD50345" s="77"/>
    </row>
    <row r="50346" spans="16:30" ht="4.5" customHeight="1" x14ac:dyDescent="0.2">
      <c r="P50346" s="75"/>
      <c r="Q50346" s="75"/>
      <c r="W50346" s="75"/>
      <c r="AD50346" s="77"/>
    </row>
    <row r="50347" spans="16:30" ht="4.5" customHeight="1" x14ac:dyDescent="0.2">
      <c r="P50347" s="75"/>
      <c r="Q50347" s="75"/>
      <c r="W50347" s="75"/>
      <c r="AD50347" s="77"/>
    </row>
    <row r="50348" spans="16:30" ht="4.5" customHeight="1" x14ac:dyDescent="0.2">
      <c r="P50348" s="75"/>
      <c r="Q50348" s="75"/>
      <c r="W50348" s="75"/>
      <c r="AD50348" s="77"/>
    </row>
    <row r="50349" spans="16:30" ht="4.5" customHeight="1" x14ac:dyDescent="0.2">
      <c r="P50349" s="75"/>
      <c r="Q50349" s="75"/>
      <c r="W50349" s="75"/>
      <c r="AD50349" s="77"/>
    </row>
    <row r="50350" spans="16:30" ht="4.5" customHeight="1" x14ac:dyDescent="0.2">
      <c r="P50350" s="75"/>
      <c r="Q50350" s="75"/>
      <c r="W50350" s="75"/>
      <c r="AD50350" s="77"/>
    </row>
    <row r="50351" spans="16:30" ht="4.5" customHeight="1" x14ac:dyDescent="0.2">
      <c r="P50351" s="75"/>
      <c r="Q50351" s="75"/>
      <c r="W50351" s="75"/>
      <c r="AD50351" s="77"/>
    </row>
    <row r="50352" spans="16:30" ht="4.5" customHeight="1" x14ac:dyDescent="0.2">
      <c r="P50352" s="75"/>
      <c r="Q50352" s="75"/>
      <c r="W50352" s="75"/>
      <c r="AD50352" s="77"/>
    </row>
    <row r="50353" spans="16:30" ht="4.5" customHeight="1" x14ac:dyDescent="0.2">
      <c r="P50353" s="75"/>
      <c r="Q50353" s="75"/>
      <c r="W50353" s="75"/>
      <c r="AD50353" s="77"/>
    </row>
    <row r="50354" spans="16:30" ht="4.5" customHeight="1" x14ac:dyDescent="0.2">
      <c r="P50354" s="75"/>
      <c r="Q50354" s="75"/>
      <c r="W50354" s="75"/>
      <c r="AD50354" s="77"/>
    </row>
    <row r="50355" spans="16:30" ht="4.5" customHeight="1" x14ac:dyDescent="0.2">
      <c r="P50355" s="75"/>
      <c r="Q50355" s="75"/>
      <c r="W50355" s="75"/>
      <c r="AD50355" s="77"/>
    </row>
    <row r="50356" spans="16:30" ht="4.5" customHeight="1" x14ac:dyDescent="0.2">
      <c r="P50356" s="75"/>
      <c r="Q50356" s="75"/>
      <c r="W50356" s="75"/>
      <c r="AD50356" s="77"/>
    </row>
    <row r="50357" spans="16:30" ht="4.5" customHeight="1" x14ac:dyDescent="0.2">
      <c r="P50357" s="75"/>
      <c r="Q50357" s="75"/>
      <c r="W50357" s="75"/>
      <c r="AD50357" s="77"/>
    </row>
    <row r="50358" spans="16:30" ht="4.5" customHeight="1" x14ac:dyDescent="0.2">
      <c r="P50358" s="75"/>
      <c r="Q50358" s="75"/>
      <c r="W50358" s="75"/>
      <c r="AD50358" s="77"/>
    </row>
    <row r="50359" spans="16:30" ht="4.5" customHeight="1" x14ac:dyDescent="0.2">
      <c r="P50359" s="75"/>
      <c r="Q50359" s="75"/>
      <c r="W50359" s="75"/>
      <c r="AD50359" s="77"/>
    </row>
    <row r="50360" spans="16:30" ht="4.5" customHeight="1" x14ac:dyDescent="0.2">
      <c r="P50360" s="75"/>
      <c r="Q50360" s="75"/>
      <c r="W50360" s="75"/>
      <c r="AD50360" s="77"/>
    </row>
    <row r="50361" spans="16:30" ht="4.5" customHeight="1" x14ac:dyDescent="0.2">
      <c r="P50361" s="75"/>
      <c r="Q50361" s="75"/>
      <c r="W50361" s="75"/>
      <c r="AD50361" s="77"/>
    </row>
    <row r="50362" spans="16:30" ht="4.5" customHeight="1" x14ac:dyDescent="0.2">
      <c r="P50362" s="75"/>
      <c r="Q50362" s="75"/>
      <c r="W50362" s="75"/>
      <c r="AD50362" s="77"/>
    </row>
    <row r="50363" spans="16:30" ht="4.5" customHeight="1" x14ac:dyDescent="0.2">
      <c r="P50363" s="75"/>
      <c r="Q50363" s="75"/>
      <c r="W50363" s="75"/>
      <c r="AD50363" s="77"/>
    </row>
    <row r="50364" spans="16:30" ht="4.5" customHeight="1" x14ac:dyDescent="0.2">
      <c r="P50364" s="75"/>
      <c r="Q50364" s="75"/>
      <c r="W50364" s="75"/>
      <c r="AD50364" s="77"/>
    </row>
    <row r="50365" spans="16:30" ht="4.5" customHeight="1" x14ac:dyDescent="0.2">
      <c r="P50365" s="75"/>
      <c r="Q50365" s="75"/>
      <c r="W50365" s="75"/>
      <c r="AD50365" s="77"/>
    </row>
    <row r="50366" spans="16:30" ht="4.5" customHeight="1" x14ac:dyDescent="0.2">
      <c r="P50366" s="75"/>
      <c r="Q50366" s="75"/>
      <c r="W50366" s="75"/>
      <c r="AD50366" s="77"/>
    </row>
    <row r="50367" spans="16:30" ht="4.5" customHeight="1" x14ac:dyDescent="0.2">
      <c r="P50367" s="75"/>
      <c r="Q50367" s="75"/>
      <c r="W50367" s="75"/>
      <c r="AD50367" s="77"/>
    </row>
    <row r="50368" spans="16:30" ht="4.5" customHeight="1" x14ac:dyDescent="0.2">
      <c r="P50368" s="75"/>
      <c r="Q50368" s="75"/>
      <c r="W50368" s="75"/>
      <c r="AD50368" s="77"/>
    </row>
    <row r="50369" spans="16:30" ht="4.5" customHeight="1" x14ac:dyDescent="0.2">
      <c r="P50369" s="75"/>
      <c r="Q50369" s="75"/>
      <c r="W50369" s="75"/>
      <c r="AD50369" s="77"/>
    </row>
    <row r="50370" spans="16:30" ht="4.5" customHeight="1" x14ac:dyDescent="0.2">
      <c r="P50370" s="75"/>
      <c r="Q50370" s="75"/>
      <c r="W50370" s="75"/>
      <c r="AD50370" s="77"/>
    </row>
    <row r="50371" spans="16:30" ht="4.5" customHeight="1" x14ac:dyDescent="0.2">
      <c r="P50371" s="75"/>
      <c r="Q50371" s="75"/>
      <c r="W50371" s="75"/>
      <c r="AD50371" s="77"/>
    </row>
    <row r="50372" spans="16:30" ht="4.5" customHeight="1" x14ac:dyDescent="0.2">
      <c r="P50372" s="75"/>
      <c r="Q50372" s="75"/>
      <c r="W50372" s="75"/>
      <c r="AD50372" s="77"/>
    </row>
    <row r="50373" spans="16:30" ht="4.5" customHeight="1" x14ac:dyDescent="0.2">
      <c r="P50373" s="75"/>
      <c r="Q50373" s="75"/>
      <c r="W50373" s="75"/>
      <c r="AD50373" s="77"/>
    </row>
    <row r="50374" spans="16:30" ht="4.5" customHeight="1" x14ac:dyDescent="0.2">
      <c r="P50374" s="75"/>
      <c r="Q50374" s="75"/>
      <c r="W50374" s="75"/>
      <c r="AD50374" s="77"/>
    </row>
    <row r="50375" spans="16:30" ht="4.5" customHeight="1" x14ac:dyDescent="0.2">
      <c r="P50375" s="75"/>
      <c r="Q50375" s="75"/>
      <c r="W50375" s="75"/>
      <c r="AD50375" s="77"/>
    </row>
    <row r="50376" spans="16:30" ht="4.5" customHeight="1" x14ac:dyDescent="0.2">
      <c r="P50376" s="75"/>
      <c r="Q50376" s="75"/>
      <c r="W50376" s="75"/>
      <c r="AD50376" s="77"/>
    </row>
    <row r="50377" spans="16:30" ht="4.5" customHeight="1" x14ac:dyDescent="0.2">
      <c r="P50377" s="75"/>
      <c r="Q50377" s="75"/>
      <c r="W50377" s="75"/>
      <c r="AD50377" s="77"/>
    </row>
    <row r="50378" spans="16:30" ht="4.5" customHeight="1" x14ac:dyDescent="0.2">
      <c r="P50378" s="75"/>
      <c r="Q50378" s="75"/>
      <c r="W50378" s="75"/>
      <c r="AD50378" s="77"/>
    </row>
    <row r="50379" spans="16:30" ht="4.5" customHeight="1" x14ac:dyDescent="0.2">
      <c r="P50379" s="75"/>
      <c r="Q50379" s="75"/>
      <c r="W50379" s="75"/>
      <c r="AD50379" s="77"/>
    </row>
    <row r="50380" spans="16:30" ht="4.5" customHeight="1" x14ac:dyDescent="0.2">
      <c r="P50380" s="75"/>
      <c r="Q50380" s="75"/>
      <c r="W50380" s="75"/>
      <c r="AD50380" s="77"/>
    </row>
    <row r="50381" spans="16:30" ht="4.5" customHeight="1" x14ac:dyDescent="0.2">
      <c r="P50381" s="75"/>
      <c r="Q50381" s="75"/>
      <c r="W50381" s="75"/>
      <c r="AD50381" s="77"/>
    </row>
    <row r="50382" spans="16:30" ht="4.5" customHeight="1" x14ac:dyDescent="0.2">
      <c r="P50382" s="75"/>
      <c r="Q50382" s="75"/>
      <c r="W50382" s="75"/>
      <c r="AD50382" s="77"/>
    </row>
    <row r="50383" spans="16:30" ht="4.5" customHeight="1" x14ac:dyDescent="0.2">
      <c r="P50383" s="75"/>
      <c r="Q50383" s="75"/>
      <c r="W50383" s="75"/>
      <c r="AD50383" s="77"/>
    </row>
    <row r="50384" spans="16:30" ht="4.5" customHeight="1" x14ac:dyDescent="0.2">
      <c r="P50384" s="75"/>
      <c r="Q50384" s="75"/>
      <c r="W50384" s="75"/>
      <c r="AD50384" s="77"/>
    </row>
    <row r="50385" spans="16:30" ht="4.5" customHeight="1" x14ac:dyDescent="0.2">
      <c r="P50385" s="75"/>
      <c r="Q50385" s="75"/>
      <c r="W50385" s="75"/>
      <c r="AD50385" s="77"/>
    </row>
    <row r="50386" spans="16:30" ht="4.5" customHeight="1" x14ac:dyDescent="0.2">
      <c r="P50386" s="75"/>
      <c r="Q50386" s="75"/>
      <c r="W50386" s="75"/>
      <c r="AD50386" s="77"/>
    </row>
    <row r="50387" spans="16:30" ht="4.5" customHeight="1" x14ac:dyDescent="0.2">
      <c r="P50387" s="75"/>
      <c r="Q50387" s="75"/>
      <c r="W50387" s="75"/>
      <c r="AD50387" s="77"/>
    </row>
    <row r="50388" spans="16:30" ht="4.5" customHeight="1" x14ac:dyDescent="0.2">
      <c r="P50388" s="75"/>
      <c r="Q50388" s="75"/>
      <c r="W50388" s="75"/>
      <c r="AD50388" s="77"/>
    </row>
    <row r="50389" spans="16:30" ht="4.5" customHeight="1" x14ac:dyDescent="0.2">
      <c r="P50389" s="75"/>
      <c r="Q50389" s="75"/>
      <c r="W50389" s="75"/>
      <c r="AD50389" s="77"/>
    </row>
    <row r="50390" spans="16:30" ht="4.5" customHeight="1" x14ac:dyDescent="0.2">
      <c r="P50390" s="75"/>
      <c r="Q50390" s="75"/>
      <c r="W50390" s="75"/>
      <c r="AD50390" s="77"/>
    </row>
    <row r="50391" spans="16:30" ht="4.5" customHeight="1" x14ac:dyDescent="0.2">
      <c r="P50391" s="75"/>
      <c r="Q50391" s="75"/>
      <c r="W50391" s="75"/>
      <c r="AD50391" s="77"/>
    </row>
    <row r="50392" spans="16:30" ht="4.5" customHeight="1" x14ac:dyDescent="0.2">
      <c r="P50392" s="75"/>
      <c r="Q50392" s="75"/>
      <c r="W50392" s="75"/>
      <c r="AD50392" s="77"/>
    </row>
    <row r="50393" spans="16:30" ht="4.5" customHeight="1" x14ac:dyDescent="0.2">
      <c r="P50393" s="75"/>
      <c r="Q50393" s="75"/>
      <c r="W50393" s="75"/>
      <c r="AD50393" s="77"/>
    </row>
    <row r="50394" spans="16:30" ht="4.5" customHeight="1" x14ac:dyDescent="0.2">
      <c r="P50394" s="75"/>
      <c r="Q50394" s="75"/>
      <c r="W50394" s="75"/>
      <c r="AD50394" s="77"/>
    </row>
    <row r="50395" spans="16:30" ht="4.5" customHeight="1" x14ac:dyDescent="0.2">
      <c r="P50395" s="75"/>
      <c r="Q50395" s="75"/>
      <c r="W50395" s="75"/>
      <c r="AD50395" s="77"/>
    </row>
    <row r="50396" spans="16:30" ht="4.5" customHeight="1" x14ac:dyDescent="0.2">
      <c r="P50396" s="75"/>
      <c r="Q50396" s="75"/>
      <c r="W50396" s="75"/>
      <c r="AD50396" s="77"/>
    </row>
    <row r="50397" spans="16:30" ht="4.5" customHeight="1" x14ac:dyDescent="0.2">
      <c r="P50397" s="75"/>
      <c r="Q50397" s="75"/>
      <c r="W50397" s="75"/>
      <c r="AD50397" s="77"/>
    </row>
    <row r="50398" spans="16:30" ht="4.5" customHeight="1" x14ac:dyDescent="0.2">
      <c r="P50398" s="75"/>
      <c r="Q50398" s="75"/>
      <c r="W50398" s="75"/>
      <c r="AD50398" s="77"/>
    </row>
    <row r="50399" spans="16:30" ht="4.5" customHeight="1" x14ac:dyDescent="0.2">
      <c r="P50399" s="75"/>
      <c r="Q50399" s="75"/>
      <c r="W50399" s="75"/>
      <c r="AD50399" s="77"/>
    </row>
    <row r="50400" spans="16:30" ht="4.5" customHeight="1" x14ac:dyDescent="0.2">
      <c r="P50400" s="75"/>
      <c r="Q50400" s="75"/>
      <c r="W50400" s="75"/>
      <c r="AD50400" s="77"/>
    </row>
    <row r="50401" spans="16:30" ht="4.5" customHeight="1" x14ac:dyDescent="0.2">
      <c r="P50401" s="75"/>
      <c r="Q50401" s="75"/>
      <c r="W50401" s="75"/>
      <c r="AD50401" s="77"/>
    </row>
    <row r="50402" spans="16:30" ht="4.5" customHeight="1" x14ac:dyDescent="0.2">
      <c r="P50402" s="75"/>
      <c r="Q50402" s="75"/>
      <c r="W50402" s="75"/>
      <c r="AD50402" s="77"/>
    </row>
    <row r="50403" spans="16:30" ht="4.5" customHeight="1" x14ac:dyDescent="0.2">
      <c r="P50403" s="75"/>
      <c r="Q50403" s="75"/>
      <c r="W50403" s="75"/>
      <c r="AD50403" s="77"/>
    </row>
    <row r="50404" spans="16:30" ht="4.5" customHeight="1" x14ac:dyDescent="0.2">
      <c r="P50404" s="75"/>
      <c r="Q50404" s="75"/>
      <c r="W50404" s="75"/>
      <c r="AD50404" s="77"/>
    </row>
    <row r="50405" spans="16:30" ht="4.5" customHeight="1" x14ac:dyDescent="0.2">
      <c r="P50405" s="75"/>
      <c r="Q50405" s="75"/>
      <c r="W50405" s="75"/>
      <c r="AD50405" s="77"/>
    </row>
    <row r="50406" spans="16:30" ht="4.5" customHeight="1" x14ac:dyDescent="0.2">
      <c r="P50406" s="75"/>
      <c r="Q50406" s="75"/>
      <c r="W50406" s="75"/>
      <c r="AD50406" s="77"/>
    </row>
    <row r="50407" spans="16:30" ht="4.5" customHeight="1" x14ac:dyDescent="0.2">
      <c r="P50407" s="75"/>
      <c r="Q50407" s="75"/>
      <c r="W50407" s="75"/>
      <c r="AD50407" s="77"/>
    </row>
    <row r="50408" spans="16:30" ht="4.5" customHeight="1" x14ac:dyDescent="0.2">
      <c r="P50408" s="75"/>
      <c r="Q50408" s="75"/>
      <c r="W50408" s="75"/>
      <c r="AD50408" s="77"/>
    </row>
    <row r="50409" spans="16:30" ht="4.5" customHeight="1" x14ac:dyDescent="0.2">
      <c r="P50409" s="75"/>
      <c r="Q50409" s="75"/>
      <c r="W50409" s="75"/>
      <c r="AD50409" s="77"/>
    </row>
    <row r="50410" spans="16:30" ht="4.5" customHeight="1" x14ac:dyDescent="0.2">
      <c r="P50410" s="75"/>
      <c r="Q50410" s="75"/>
      <c r="W50410" s="75"/>
      <c r="AD50410" s="77"/>
    </row>
    <row r="50411" spans="16:30" ht="4.5" customHeight="1" x14ac:dyDescent="0.2">
      <c r="P50411" s="75"/>
      <c r="Q50411" s="75"/>
      <c r="W50411" s="75"/>
      <c r="AD50411" s="77"/>
    </row>
    <row r="50412" spans="16:30" ht="4.5" customHeight="1" x14ac:dyDescent="0.2">
      <c r="P50412" s="75"/>
      <c r="Q50412" s="75"/>
      <c r="W50412" s="75"/>
      <c r="AD50412" s="77"/>
    </row>
    <row r="50413" spans="16:30" ht="4.5" customHeight="1" x14ac:dyDescent="0.2">
      <c r="P50413" s="75"/>
      <c r="Q50413" s="75"/>
      <c r="W50413" s="75"/>
      <c r="AD50413" s="77"/>
    </row>
    <row r="50414" spans="16:30" ht="4.5" customHeight="1" x14ac:dyDescent="0.2">
      <c r="P50414" s="75"/>
      <c r="Q50414" s="75"/>
      <c r="W50414" s="75"/>
      <c r="AD50414" s="77"/>
    </row>
    <row r="50415" spans="16:30" ht="4.5" customHeight="1" x14ac:dyDescent="0.2">
      <c r="P50415" s="75"/>
      <c r="Q50415" s="75"/>
      <c r="W50415" s="75"/>
      <c r="AD50415" s="77"/>
    </row>
    <row r="50416" spans="16:30" ht="4.5" customHeight="1" x14ac:dyDescent="0.2">
      <c r="P50416" s="75"/>
      <c r="Q50416" s="75"/>
      <c r="W50416" s="75"/>
      <c r="AD50416" s="77"/>
    </row>
    <row r="50417" spans="16:30" ht="4.5" customHeight="1" x14ac:dyDescent="0.2">
      <c r="P50417" s="75"/>
      <c r="Q50417" s="75"/>
      <c r="W50417" s="75"/>
      <c r="AD50417" s="77"/>
    </row>
    <row r="50418" spans="16:30" ht="4.5" customHeight="1" x14ac:dyDescent="0.2">
      <c r="P50418" s="75"/>
      <c r="Q50418" s="75"/>
      <c r="W50418" s="75"/>
      <c r="AD50418" s="77"/>
    </row>
    <row r="50419" spans="16:30" ht="4.5" customHeight="1" x14ac:dyDescent="0.2">
      <c r="P50419" s="75"/>
      <c r="Q50419" s="75"/>
      <c r="W50419" s="75"/>
      <c r="AD50419" s="77"/>
    </row>
    <row r="50420" spans="16:30" ht="4.5" customHeight="1" x14ac:dyDescent="0.2">
      <c r="P50420" s="75"/>
      <c r="Q50420" s="75"/>
      <c r="W50420" s="75"/>
      <c r="AD50420" s="77"/>
    </row>
    <row r="50421" spans="16:30" ht="4.5" customHeight="1" x14ac:dyDescent="0.2">
      <c r="P50421" s="75"/>
      <c r="Q50421" s="75"/>
      <c r="W50421" s="75"/>
      <c r="AD50421" s="77"/>
    </row>
    <row r="50422" spans="16:30" ht="4.5" customHeight="1" x14ac:dyDescent="0.2">
      <c r="P50422" s="75"/>
      <c r="Q50422" s="75"/>
      <c r="W50422" s="75"/>
      <c r="AD50422" s="77"/>
    </row>
    <row r="50423" spans="16:30" ht="4.5" customHeight="1" x14ac:dyDescent="0.2">
      <c r="P50423" s="75"/>
      <c r="Q50423" s="75"/>
      <c r="W50423" s="75"/>
      <c r="AD50423" s="77"/>
    </row>
    <row r="50424" spans="16:30" ht="4.5" customHeight="1" x14ac:dyDescent="0.2">
      <c r="P50424" s="75"/>
      <c r="Q50424" s="75"/>
      <c r="W50424" s="75"/>
      <c r="AD50424" s="77"/>
    </row>
    <row r="50425" spans="16:30" ht="4.5" customHeight="1" x14ac:dyDescent="0.2">
      <c r="P50425" s="75"/>
      <c r="Q50425" s="75"/>
      <c r="W50425" s="75"/>
      <c r="AD50425" s="77"/>
    </row>
    <row r="50426" spans="16:30" ht="4.5" customHeight="1" x14ac:dyDescent="0.2">
      <c r="P50426" s="75"/>
      <c r="Q50426" s="75"/>
      <c r="W50426" s="75"/>
      <c r="AD50426" s="77"/>
    </row>
    <row r="50427" spans="16:30" ht="4.5" customHeight="1" x14ac:dyDescent="0.2">
      <c r="P50427" s="75"/>
      <c r="Q50427" s="75"/>
      <c r="W50427" s="75"/>
      <c r="AD50427" s="77"/>
    </row>
    <row r="50428" spans="16:30" ht="4.5" customHeight="1" x14ac:dyDescent="0.2">
      <c r="P50428" s="75"/>
      <c r="Q50428" s="75"/>
      <c r="W50428" s="75"/>
      <c r="AD50428" s="77"/>
    </row>
    <row r="50429" spans="16:30" ht="4.5" customHeight="1" x14ac:dyDescent="0.2">
      <c r="P50429" s="75"/>
      <c r="Q50429" s="75"/>
      <c r="W50429" s="75"/>
      <c r="AD50429" s="77"/>
    </row>
    <row r="50430" spans="16:30" ht="4.5" customHeight="1" x14ac:dyDescent="0.2">
      <c r="P50430" s="75"/>
      <c r="Q50430" s="75"/>
      <c r="W50430" s="75"/>
      <c r="AD50430" s="77"/>
    </row>
    <row r="50431" spans="16:30" ht="4.5" customHeight="1" x14ac:dyDescent="0.2">
      <c r="P50431" s="75"/>
      <c r="Q50431" s="75"/>
      <c r="W50431" s="75"/>
      <c r="AD50431" s="77"/>
    </row>
    <row r="50432" spans="16:30" ht="4.5" customHeight="1" x14ac:dyDescent="0.2">
      <c r="P50432" s="75"/>
      <c r="Q50432" s="75"/>
      <c r="W50432" s="75"/>
      <c r="AD50432" s="77"/>
    </row>
    <row r="50433" spans="16:30" ht="4.5" customHeight="1" x14ac:dyDescent="0.2">
      <c r="P50433" s="75"/>
      <c r="Q50433" s="75"/>
      <c r="W50433" s="75"/>
      <c r="AD50433" s="77"/>
    </row>
    <row r="50434" spans="16:30" ht="4.5" customHeight="1" x14ac:dyDescent="0.2">
      <c r="P50434" s="75"/>
      <c r="Q50434" s="75"/>
      <c r="W50434" s="75"/>
      <c r="AD50434" s="77"/>
    </row>
    <row r="50435" spans="16:30" ht="4.5" customHeight="1" x14ac:dyDescent="0.2">
      <c r="P50435" s="75"/>
      <c r="Q50435" s="75"/>
      <c r="W50435" s="75"/>
      <c r="AD50435" s="77"/>
    </row>
    <row r="50436" spans="16:30" ht="4.5" customHeight="1" x14ac:dyDescent="0.2">
      <c r="P50436" s="75"/>
      <c r="Q50436" s="75"/>
      <c r="W50436" s="75"/>
      <c r="AD50436" s="77"/>
    </row>
    <row r="50437" spans="16:30" ht="4.5" customHeight="1" x14ac:dyDescent="0.2">
      <c r="P50437" s="75"/>
      <c r="Q50437" s="75"/>
      <c r="W50437" s="75"/>
      <c r="AD50437" s="77"/>
    </row>
    <row r="50438" spans="16:30" ht="4.5" customHeight="1" x14ac:dyDescent="0.2">
      <c r="P50438" s="75"/>
      <c r="Q50438" s="75"/>
      <c r="W50438" s="75"/>
      <c r="AD50438" s="77"/>
    </row>
    <row r="50439" spans="16:30" ht="4.5" customHeight="1" x14ac:dyDescent="0.2">
      <c r="P50439" s="75"/>
      <c r="Q50439" s="75"/>
      <c r="W50439" s="75"/>
      <c r="AD50439" s="77"/>
    </row>
    <row r="50440" spans="16:30" ht="4.5" customHeight="1" x14ac:dyDescent="0.2">
      <c r="P50440" s="75"/>
      <c r="Q50440" s="75"/>
      <c r="W50440" s="75"/>
      <c r="AD50440" s="77"/>
    </row>
    <row r="50441" spans="16:30" ht="4.5" customHeight="1" x14ac:dyDescent="0.2">
      <c r="P50441" s="75"/>
      <c r="Q50441" s="75"/>
      <c r="W50441" s="75"/>
      <c r="AD50441" s="77"/>
    </row>
    <row r="50442" spans="16:30" ht="4.5" customHeight="1" x14ac:dyDescent="0.2">
      <c r="P50442" s="75"/>
      <c r="Q50442" s="75"/>
      <c r="W50442" s="75"/>
      <c r="AD50442" s="77"/>
    </row>
    <row r="50443" spans="16:30" ht="4.5" customHeight="1" x14ac:dyDescent="0.2">
      <c r="P50443" s="75"/>
      <c r="Q50443" s="75"/>
      <c r="W50443" s="75"/>
      <c r="AD50443" s="77"/>
    </row>
    <row r="50444" spans="16:30" ht="4.5" customHeight="1" x14ac:dyDescent="0.2">
      <c r="P50444" s="75"/>
      <c r="Q50444" s="75"/>
      <c r="W50444" s="75"/>
      <c r="AD50444" s="77"/>
    </row>
    <row r="50445" spans="16:30" ht="4.5" customHeight="1" x14ac:dyDescent="0.2">
      <c r="P50445" s="75"/>
      <c r="Q50445" s="75"/>
      <c r="W50445" s="75"/>
      <c r="AD50445" s="77"/>
    </row>
    <row r="50446" spans="16:30" ht="4.5" customHeight="1" x14ac:dyDescent="0.2">
      <c r="P50446" s="75"/>
      <c r="Q50446" s="75"/>
      <c r="W50446" s="75"/>
      <c r="AD50446" s="77"/>
    </row>
    <row r="50447" spans="16:30" ht="4.5" customHeight="1" x14ac:dyDescent="0.2">
      <c r="P50447" s="75"/>
      <c r="Q50447" s="75"/>
      <c r="W50447" s="75"/>
      <c r="AD50447" s="77"/>
    </row>
    <row r="50448" spans="16:30" ht="4.5" customHeight="1" x14ac:dyDescent="0.2">
      <c r="P50448" s="75"/>
      <c r="Q50448" s="75"/>
      <c r="W50448" s="75"/>
      <c r="AD50448" s="77"/>
    </row>
    <row r="50449" spans="16:30" ht="4.5" customHeight="1" x14ac:dyDescent="0.2">
      <c r="P50449" s="75"/>
      <c r="Q50449" s="75"/>
      <c r="W50449" s="75"/>
      <c r="AD50449" s="77"/>
    </row>
    <row r="50450" spans="16:30" ht="4.5" customHeight="1" x14ac:dyDescent="0.2">
      <c r="P50450" s="75"/>
      <c r="Q50450" s="75"/>
      <c r="W50450" s="75"/>
      <c r="AD50450" s="77"/>
    </row>
    <row r="50451" spans="16:30" ht="4.5" customHeight="1" x14ac:dyDescent="0.2">
      <c r="P50451" s="75"/>
      <c r="Q50451" s="75"/>
      <c r="W50451" s="75"/>
      <c r="AD50451" s="77"/>
    </row>
    <row r="50452" spans="16:30" ht="4.5" customHeight="1" x14ac:dyDescent="0.2">
      <c r="P50452" s="75"/>
      <c r="Q50452" s="75"/>
      <c r="W50452" s="75"/>
      <c r="AD50452" s="77"/>
    </row>
    <row r="50453" spans="16:30" ht="4.5" customHeight="1" x14ac:dyDescent="0.2">
      <c r="P50453" s="75"/>
      <c r="Q50453" s="75"/>
      <c r="W50453" s="75"/>
      <c r="AD50453" s="77"/>
    </row>
    <row r="50454" spans="16:30" ht="4.5" customHeight="1" x14ac:dyDescent="0.2">
      <c r="P50454" s="75"/>
      <c r="Q50454" s="75"/>
      <c r="W50454" s="75"/>
      <c r="AD50454" s="77"/>
    </row>
    <row r="50455" spans="16:30" ht="4.5" customHeight="1" x14ac:dyDescent="0.2">
      <c r="P50455" s="75"/>
      <c r="Q50455" s="75"/>
      <c r="W50455" s="75"/>
      <c r="AD50455" s="77"/>
    </row>
    <row r="50456" spans="16:30" ht="4.5" customHeight="1" x14ac:dyDescent="0.2">
      <c r="P50456" s="75"/>
      <c r="Q50456" s="75"/>
      <c r="W50456" s="75"/>
      <c r="AD50456" s="77"/>
    </row>
    <row r="50457" spans="16:30" ht="4.5" customHeight="1" x14ac:dyDescent="0.2">
      <c r="P50457" s="75"/>
      <c r="Q50457" s="75"/>
      <c r="W50457" s="75"/>
      <c r="AD50457" s="77"/>
    </row>
    <row r="50458" spans="16:30" ht="4.5" customHeight="1" x14ac:dyDescent="0.2">
      <c r="P50458" s="75"/>
      <c r="Q50458" s="75"/>
      <c r="W50458" s="75"/>
      <c r="AD50458" s="77"/>
    </row>
    <row r="50459" spans="16:30" ht="4.5" customHeight="1" x14ac:dyDescent="0.2">
      <c r="P50459" s="75"/>
      <c r="Q50459" s="75"/>
      <c r="W50459" s="75"/>
      <c r="AD50459" s="77"/>
    </row>
    <row r="50460" spans="16:30" ht="4.5" customHeight="1" x14ac:dyDescent="0.2">
      <c r="P50460" s="75"/>
      <c r="Q50460" s="75"/>
      <c r="W50460" s="75"/>
      <c r="AD50460" s="77"/>
    </row>
    <row r="50461" spans="16:30" ht="4.5" customHeight="1" x14ac:dyDescent="0.2">
      <c r="P50461" s="75"/>
      <c r="Q50461" s="75"/>
      <c r="W50461" s="75"/>
      <c r="AD50461" s="77"/>
    </row>
    <row r="50462" spans="16:30" ht="4.5" customHeight="1" x14ac:dyDescent="0.2">
      <c r="P50462" s="75"/>
      <c r="Q50462" s="75"/>
      <c r="W50462" s="75"/>
      <c r="AD50462" s="77"/>
    </row>
    <row r="50463" spans="16:30" ht="4.5" customHeight="1" x14ac:dyDescent="0.2">
      <c r="P50463" s="75"/>
      <c r="Q50463" s="75"/>
      <c r="W50463" s="75"/>
      <c r="AD50463" s="77"/>
    </row>
    <row r="50464" spans="16:30" ht="4.5" customHeight="1" x14ac:dyDescent="0.2">
      <c r="P50464" s="75"/>
      <c r="Q50464" s="75"/>
      <c r="W50464" s="75"/>
      <c r="AD50464" s="77"/>
    </row>
    <row r="50465" spans="16:30" ht="4.5" customHeight="1" x14ac:dyDescent="0.2">
      <c r="P50465" s="75"/>
      <c r="Q50465" s="75"/>
      <c r="W50465" s="75"/>
      <c r="AD50465" s="77"/>
    </row>
    <row r="50466" spans="16:30" ht="4.5" customHeight="1" x14ac:dyDescent="0.2">
      <c r="P50466" s="75"/>
      <c r="Q50466" s="75"/>
      <c r="W50466" s="75"/>
      <c r="AD50466" s="77"/>
    </row>
    <row r="50467" spans="16:30" ht="4.5" customHeight="1" x14ac:dyDescent="0.2">
      <c r="P50467" s="75"/>
      <c r="Q50467" s="75"/>
      <c r="W50467" s="75"/>
      <c r="AD50467" s="77"/>
    </row>
    <row r="50468" spans="16:30" ht="4.5" customHeight="1" x14ac:dyDescent="0.2">
      <c r="P50468" s="75"/>
      <c r="Q50468" s="75"/>
      <c r="W50468" s="75"/>
      <c r="AD50468" s="77"/>
    </row>
    <row r="50469" spans="16:30" ht="4.5" customHeight="1" x14ac:dyDescent="0.2">
      <c r="P50469" s="75"/>
      <c r="Q50469" s="75"/>
      <c r="W50469" s="75"/>
      <c r="AD50469" s="77"/>
    </row>
    <row r="50470" spans="16:30" ht="4.5" customHeight="1" x14ac:dyDescent="0.2">
      <c r="P50470" s="75"/>
      <c r="Q50470" s="75"/>
      <c r="W50470" s="75"/>
      <c r="AD50470" s="77"/>
    </row>
    <row r="50471" spans="16:30" ht="4.5" customHeight="1" x14ac:dyDescent="0.2">
      <c r="P50471" s="75"/>
      <c r="Q50471" s="75"/>
      <c r="W50471" s="75"/>
      <c r="AD50471" s="77"/>
    </row>
    <row r="50472" spans="16:30" ht="4.5" customHeight="1" x14ac:dyDescent="0.2">
      <c r="P50472" s="75"/>
      <c r="Q50472" s="75"/>
      <c r="W50472" s="75"/>
      <c r="AD50472" s="77"/>
    </row>
    <row r="50473" spans="16:30" ht="4.5" customHeight="1" x14ac:dyDescent="0.2">
      <c r="P50473" s="75"/>
      <c r="Q50473" s="75"/>
      <c r="W50473" s="75"/>
      <c r="AD50473" s="77"/>
    </row>
    <row r="50474" spans="16:30" ht="4.5" customHeight="1" x14ac:dyDescent="0.2">
      <c r="P50474" s="75"/>
      <c r="Q50474" s="75"/>
      <c r="W50474" s="75"/>
      <c r="AD50474" s="77"/>
    </row>
    <row r="50475" spans="16:30" ht="4.5" customHeight="1" x14ac:dyDescent="0.2">
      <c r="P50475" s="75"/>
      <c r="Q50475" s="75"/>
      <c r="W50475" s="75"/>
      <c r="AD50475" s="77"/>
    </row>
    <row r="50476" spans="16:30" ht="4.5" customHeight="1" x14ac:dyDescent="0.2">
      <c r="P50476" s="75"/>
      <c r="Q50476" s="75"/>
      <c r="W50476" s="75"/>
      <c r="AD50476" s="77"/>
    </row>
    <row r="50477" spans="16:30" ht="4.5" customHeight="1" x14ac:dyDescent="0.2">
      <c r="P50477" s="75"/>
      <c r="Q50477" s="75"/>
      <c r="W50477" s="75"/>
      <c r="AD50477" s="77"/>
    </row>
    <row r="50478" spans="16:30" ht="4.5" customHeight="1" x14ac:dyDescent="0.2">
      <c r="P50478" s="75"/>
      <c r="Q50478" s="75"/>
      <c r="W50478" s="75"/>
      <c r="AD50478" s="77"/>
    </row>
    <row r="50479" spans="16:30" ht="4.5" customHeight="1" x14ac:dyDescent="0.2">
      <c r="P50479" s="75"/>
      <c r="Q50479" s="75"/>
      <c r="W50479" s="75"/>
      <c r="AD50479" s="77"/>
    </row>
    <row r="50480" spans="16:30" ht="4.5" customHeight="1" x14ac:dyDescent="0.2">
      <c r="P50480" s="75"/>
      <c r="Q50480" s="75"/>
      <c r="W50480" s="75"/>
      <c r="AD50480" s="77"/>
    </row>
    <row r="50481" spans="16:30" ht="4.5" customHeight="1" x14ac:dyDescent="0.2">
      <c r="P50481" s="75"/>
      <c r="Q50481" s="75"/>
      <c r="W50481" s="75"/>
      <c r="AD50481" s="77"/>
    </row>
    <row r="50482" spans="16:30" ht="4.5" customHeight="1" x14ac:dyDescent="0.2">
      <c r="P50482" s="75"/>
      <c r="Q50482" s="75"/>
      <c r="W50482" s="75"/>
      <c r="AD50482" s="77"/>
    </row>
    <row r="50483" spans="16:30" ht="4.5" customHeight="1" x14ac:dyDescent="0.2">
      <c r="P50483" s="75"/>
      <c r="Q50483" s="75"/>
      <c r="W50483" s="75"/>
      <c r="AD50483" s="77"/>
    </row>
    <row r="50484" spans="16:30" ht="4.5" customHeight="1" x14ac:dyDescent="0.2">
      <c r="P50484" s="75"/>
      <c r="Q50484" s="75"/>
      <c r="W50484" s="75"/>
      <c r="AD50484" s="77"/>
    </row>
    <row r="50485" spans="16:30" ht="4.5" customHeight="1" x14ac:dyDescent="0.2">
      <c r="P50485" s="75"/>
      <c r="Q50485" s="75"/>
      <c r="W50485" s="75"/>
      <c r="AD50485" s="77"/>
    </row>
    <row r="50486" spans="16:30" ht="4.5" customHeight="1" x14ac:dyDescent="0.2">
      <c r="P50486" s="75"/>
      <c r="Q50486" s="75"/>
      <c r="W50486" s="75"/>
      <c r="AD50486" s="77"/>
    </row>
    <row r="50487" spans="16:30" ht="4.5" customHeight="1" x14ac:dyDescent="0.2">
      <c r="P50487" s="75"/>
      <c r="Q50487" s="75"/>
      <c r="W50487" s="75"/>
      <c r="AD50487" s="77"/>
    </row>
    <row r="50488" spans="16:30" ht="4.5" customHeight="1" x14ac:dyDescent="0.2">
      <c r="P50488" s="75"/>
      <c r="Q50488" s="75"/>
      <c r="W50488" s="75"/>
      <c r="AD50488" s="77"/>
    </row>
    <row r="50489" spans="16:30" ht="4.5" customHeight="1" x14ac:dyDescent="0.2">
      <c r="P50489" s="75"/>
      <c r="Q50489" s="75"/>
      <c r="W50489" s="75"/>
      <c r="AD50489" s="77"/>
    </row>
    <row r="50490" spans="16:30" ht="4.5" customHeight="1" x14ac:dyDescent="0.2">
      <c r="P50490" s="75"/>
      <c r="Q50490" s="75"/>
      <c r="W50490" s="75"/>
      <c r="AD50490" s="77"/>
    </row>
    <row r="50491" spans="16:30" ht="4.5" customHeight="1" x14ac:dyDescent="0.2">
      <c r="P50491" s="75"/>
      <c r="Q50491" s="75"/>
      <c r="W50491" s="75"/>
      <c r="AD50491" s="77"/>
    </row>
    <row r="50492" spans="16:30" ht="4.5" customHeight="1" x14ac:dyDescent="0.2">
      <c r="P50492" s="75"/>
      <c r="Q50492" s="75"/>
      <c r="W50492" s="75"/>
      <c r="AD50492" s="77"/>
    </row>
    <row r="50493" spans="16:30" ht="4.5" customHeight="1" x14ac:dyDescent="0.2">
      <c r="P50493" s="75"/>
      <c r="Q50493" s="75"/>
      <c r="W50493" s="75"/>
      <c r="AD50493" s="77"/>
    </row>
    <row r="50494" spans="16:30" ht="4.5" customHeight="1" x14ac:dyDescent="0.2">
      <c r="P50494" s="75"/>
      <c r="Q50494" s="75"/>
      <c r="W50494" s="75"/>
      <c r="AD50494" s="77"/>
    </row>
    <row r="50495" spans="16:30" ht="4.5" customHeight="1" x14ac:dyDescent="0.2">
      <c r="P50495" s="75"/>
      <c r="Q50495" s="75"/>
      <c r="W50495" s="75"/>
      <c r="AD50495" s="77"/>
    </row>
    <row r="50496" spans="16:30" ht="4.5" customHeight="1" x14ac:dyDescent="0.2">
      <c r="P50496" s="75"/>
      <c r="Q50496" s="75"/>
      <c r="W50496" s="75"/>
      <c r="AD50496" s="77"/>
    </row>
    <row r="50497" spans="16:30" ht="4.5" customHeight="1" x14ac:dyDescent="0.2">
      <c r="P50497" s="75"/>
      <c r="Q50497" s="75"/>
      <c r="W50497" s="75"/>
      <c r="AD50497" s="77"/>
    </row>
    <row r="50498" spans="16:30" ht="4.5" customHeight="1" x14ac:dyDescent="0.2">
      <c r="P50498" s="75"/>
      <c r="Q50498" s="75"/>
      <c r="W50498" s="75"/>
      <c r="AD50498" s="77"/>
    </row>
    <row r="50499" spans="16:30" ht="4.5" customHeight="1" x14ac:dyDescent="0.2">
      <c r="P50499" s="75"/>
      <c r="Q50499" s="75"/>
      <c r="W50499" s="75"/>
      <c r="AD50499" s="77"/>
    </row>
    <row r="50500" spans="16:30" ht="4.5" customHeight="1" x14ac:dyDescent="0.2">
      <c r="P50500" s="75"/>
      <c r="Q50500" s="75"/>
      <c r="W50500" s="75"/>
      <c r="AD50500" s="77"/>
    </row>
    <row r="50501" spans="16:30" ht="4.5" customHeight="1" x14ac:dyDescent="0.2">
      <c r="P50501" s="75"/>
      <c r="Q50501" s="75"/>
      <c r="W50501" s="75"/>
      <c r="AD50501" s="77"/>
    </row>
    <row r="50502" spans="16:30" ht="4.5" customHeight="1" x14ac:dyDescent="0.2">
      <c r="P50502" s="75"/>
      <c r="Q50502" s="75"/>
      <c r="W50502" s="75"/>
      <c r="AD50502" s="77"/>
    </row>
    <row r="50503" spans="16:30" ht="4.5" customHeight="1" x14ac:dyDescent="0.2">
      <c r="P50503" s="75"/>
      <c r="Q50503" s="75"/>
      <c r="W50503" s="75"/>
      <c r="AD50503" s="77"/>
    </row>
    <row r="50504" spans="16:30" ht="4.5" customHeight="1" x14ac:dyDescent="0.2">
      <c r="P50504" s="75"/>
      <c r="Q50504" s="75"/>
      <c r="W50504" s="75"/>
      <c r="AD50504" s="77"/>
    </row>
    <row r="50505" spans="16:30" ht="4.5" customHeight="1" x14ac:dyDescent="0.2">
      <c r="P50505" s="75"/>
      <c r="Q50505" s="75"/>
      <c r="W50505" s="75"/>
      <c r="AD50505" s="77"/>
    </row>
    <row r="50506" spans="16:30" ht="4.5" customHeight="1" x14ac:dyDescent="0.2">
      <c r="P50506" s="75"/>
      <c r="Q50506" s="75"/>
      <c r="W50506" s="75"/>
      <c r="AD50506" s="77"/>
    </row>
    <row r="50507" spans="16:30" ht="4.5" customHeight="1" x14ac:dyDescent="0.2">
      <c r="P50507" s="75"/>
      <c r="Q50507" s="75"/>
      <c r="W50507" s="75"/>
      <c r="AD50507" s="77"/>
    </row>
    <row r="50508" spans="16:30" ht="4.5" customHeight="1" x14ac:dyDescent="0.2">
      <c r="P50508" s="75"/>
      <c r="Q50508" s="75"/>
      <c r="W50508" s="75"/>
      <c r="AD50508" s="77"/>
    </row>
    <row r="50509" spans="16:30" ht="4.5" customHeight="1" x14ac:dyDescent="0.2">
      <c r="P50509" s="75"/>
      <c r="Q50509" s="75"/>
      <c r="W50509" s="75"/>
      <c r="AD50509" s="77"/>
    </row>
    <row r="50510" spans="16:30" ht="4.5" customHeight="1" x14ac:dyDescent="0.2">
      <c r="P50510" s="75"/>
      <c r="Q50510" s="75"/>
      <c r="W50510" s="75"/>
      <c r="AD50510" s="77"/>
    </row>
    <row r="50511" spans="16:30" ht="4.5" customHeight="1" x14ac:dyDescent="0.2">
      <c r="P50511" s="75"/>
      <c r="Q50511" s="75"/>
      <c r="W50511" s="75"/>
      <c r="AD50511" s="77"/>
    </row>
    <row r="50512" spans="16:30" ht="4.5" customHeight="1" x14ac:dyDescent="0.2">
      <c r="P50512" s="75"/>
      <c r="Q50512" s="75"/>
      <c r="W50512" s="75"/>
      <c r="AD50512" s="77"/>
    </row>
    <row r="50513" spans="16:30" ht="4.5" customHeight="1" x14ac:dyDescent="0.2">
      <c r="P50513" s="75"/>
      <c r="Q50513" s="75"/>
      <c r="W50513" s="75"/>
      <c r="AD50513" s="77"/>
    </row>
    <row r="50514" spans="16:30" ht="4.5" customHeight="1" x14ac:dyDescent="0.2">
      <c r="P50514" s="75"/>
      <c r="Q50514" s="75"/>
      <c r="W50514" s="75"/>
      <c r="AD50514" s="77"/>
    </row>
    <row r="50515" spans="16:30" ht="4.5" customHeight="1" x14ac:dyDescent="0.2">
      <c r="P50515" s="75"/>
      <c r="Q50515" s="75"/>
      <c r="W50515" s="75"/>
      <c r="AD50515" s="77"/>
    </row>
    <row r="50516" spans="16:30" ht="4.5" customHeight="1" x14ac:dyDescent="0.2">
      <c r="P50516" s="75"/>
      <c r="Q50516" s="75"/>
      <c r="W50516" s="75"/>
      <c r="AD50516" s="77"/>
    </row>
    <row r="50517" spans="16:30" ht="4.5" customHeight="1" x14ac:dyDescent="0.2">
      <c r="P50517" s="75"/>
      <c r="Q50517" s="75"/>
      <c r="W50517" s="75"/>
      <c r="AD50517" s="77"/>
    </row>
    <row r="50518" spans="16:30" ht="4.5" customHeight="1" x14ac:dyDescent="0.2">
      <c r="P50518" s="75"/>
      <c r="Q50518" s="75"/>
      <c r="W50518" s="75"/>
      <c r="AD50518" s="77"/>
    </row>
    <row r="50519" spans="16:30" ht="4.5" customHeight="1" x14ac:dyDescent="0.2">
      <c r="P50519" s="75"/>
      <c r="Q50519" s="75"/>
      <c r="W50519" s="75"/>
      <c r="AD50519" s="77"/>
    </row>
    <row r="50520" spans="16:30" ht="4.5" customHeight="1" x14ac:dyDescent="0.2">
      <c r="P50520" s="75"/>
      <c r="Q50520" s="75"/>
      <c r="W50520" s="75"/>
      <c r="AD50520" s="77"/>
    </row>
    <row r="50521" spans="16:30" ht="4.5" customHeight="1" x14ac:dyDescent="0.2">
      <c r="P50521" s="75"/>
      <c r="Q50521" s="75"/>
      <c r="W50521" s="75"/>
      <c r="AD50521" s="77"/>
    </row>
    <row r="50522" spans="16:30" ht="4.5" customHeight="1" x14ac:dyDescent="0.2">
      <c r="P50522" s="75"/>
      <c r="Q50522" s="75"/>
      <c r="W50522" s="75"/>
      <c r="AD50522" s="77"/>
    </row>
    <row r="50523" spans="16:30" ht="4.5" customHeight="1" x14ac:dyDescent="0.2">
      <c r="P50523" s="75"/>
      <c r="Q50523" s="75"/>
      <c r="W50523" s="75"/>
      <c r="AD50523" s="77"/>
    </row>
    <row r="50524" spans="16:30" ht="4.5" customHeight="1" x14ac:dyDescent="0.2">
      <c r="P50524" s="75"/>
      <c r="Q50524" s="75"/>
      <c r="W50524" s="75"/>
      <c r="AD50524" s="77"/>
    </row>
    <row r="50525" spans="16:30" ht="4.5" customHeight="1" x14ac:dyDescent="0.2">
      <c r="P50525" s="75"/>
      <c r="Q50525" s="75"/>
      <c r="W50525" s="75"/>
      <c r="AD50525" s="77"/>
    </row>
    <row r="50526" spans="16:30" ht="4.5" customHeight="1" x14ac:dyDescent="0.2">
      <c r="P50526" s="75"/>
      <c r="Q50526" s="75"/>
      <c r="W50526" s="75"/>
      <c r="AD50526" s="77"/>
    </row>
    <row r="50527" spans="16:30" ht="4.5" customHeight="1" x14ac:dyDescent="0.2">
      <c r="P50527" s="75"/>
      <c r="Q50527" s="75"/>
      <c r="W50527" s="75"/>
      <c r="AD50527" s="77"/>
    </row>
    <row r="50528" spans="16:30" ht="4.5" customHeight="1" x14ac:dyDescent="0.2">
      <c r="P50528" s="75"/>
      <c r="Q50528" s="75"/>
      <c r="W50528" s="75"/>
      <c r="AD50528" s="77"/>
    </row>
    <row r="50529" spans="16:30" ht="4.5" customHeight="1" x14ac:dyDescent="0.2">
      <c r="P50529" s="75"/>
      <c r="Q50529" s="75"/>
      <c r="W50529" s="75"/>
      <c r="AD50529" s="77"/>
    </row>
    <row r="50530" spans="16:30" ht="4.5" customHeight="1" x14ac:dyDescent="0.2">
      <c r="P50530" s="75"/>
      <c r="Q50530" s="75"/>
      <c r="W50530" s="75"/>
      <c r="AD50530" s="77"/>
    </row>
    <row r="50531" spans="16:30" ht="4.5" customHeight="1" x14ac:dyDescent="0.2">
      <c r="P50531" s="75"/>
      <c r="Q50531" s="75"/>
      <c r="W50531" s="75"/>
      <c r="AD50531" s="77"/>
    </row>
    <row r="50532" spans="16:30" ht="4.5" customHeight="1" x14ac:dyDescent="0.2">
      <c r="P50532" s="75"/>
      <c r="Q50532" s="75"/>
      <c r="W50532" s="75"/>
      <c r="AD50532" s="77"/>
    </row>
    <row r="50533" spans="16:30" ht="4.5" customHeight="1" x14ac:dyDescent="0.2">
      <c r="P50533" s="75"/>
      <c r="Q50533" s="75"/>
      <c r="W50533" s="75"/>
      <c r="AD50533" s="77"/>
    </row>
    <row r="50534" spans="16:30" ht="4.5" customHeight="1" x14ac:dyDescent="0.2">
      <c r="P50534" s="75"/>
      <c r="Q50534" s="75"/>
      <c r="W50534" s="75"/>
      <c r="AD50534" s="77"/>
    </row>
    <row r="50535" spans="16:30" ht="4.5" customHeight="1" x14ac:dyDescent="0.2">
      <c r="P50535" s="75"/>
      <c r="Q50535" s="75"/>
      <c r="W50535" s="75"/>
      <c r="AD50535" s="77"/>
    </row>
    <row r="50536" spans="16:30" ht="4.5" customHeight="1" x14ac:dyDescent="0.2">
      <c r="P50536" s="75"/>
      <c r="Q50536" s="75"/>
      <c r="W50536" s="75"/>
      <c r="AD50536" s="77"/>
    </row>
    <row r="50537" spans="16:30" ht="4.5" customHeight="1" x14ac:dyDescent="0.2">
      <c r="P50537" s="75"/>
      <c r="Q50537" s="75"/>
      <c r="W50537" s="75"/>
      <c r="AD50537" s="77"/>
    </row>
    <row r="50538" spans="16:30" ht="4.5" customHeight="1" x14ac:dyDescent="0.2">
      <c r="P50538" s="75"/>
      <c r="Q50538" s="75"/>
      <c r="W50538" s="75"/>
      <c r="AD50538" s="77"/>
    </row>
    <row r="50539" spans="16:30" ht="4.5" customHeight="1" x14ac:dyDescent="0.2">
      <c r="P50539" s="75"/>
      <c r="Q50539" s="75"/>
      <c r="W50539" s="75"/>
      <c r="AD50539" s="77"/>
    </row>
    <row r="50540" spans="16:30" ht="4.5" customHeight="1" x14ac:dyDescent="0.2">
      <c r="P50540" s="75"/>
      <c r="Q50540" s="75"/>
      <c r="W50540" s="75"/>
      <c r="AD50540" s="77"/>
    </row>
    <row r="50541" spans="16:30" ht="4.5" customHeight="1" x14ac:dyDescent="0.2">
      <c r="P50541" s="75"/>
      <c r="Q50541" s="75"/>
      <c r="W50541" s="75"/>
      <c r="AD50541" s="77"/>
    </row>
    <row r="50542" spans="16:30" ht="4.5" customHeight="1" x14ac:dyDescent="0.2">
      <c r="P50542" s="75"/>
      <c r="Q50542" s="75"/>
      <c r="W50542" s="75"/>
      <c r="AD50542" s="77"/>
    </row>
    <row r="50543" spans="16:30" ht="4.5" customHeight="1" x14ac:dyDescent="0.2">
      <c r="P50543" s="75"/>
      <c r="Q50543" s="75"/>
      <c r="W50543" s="75"/>
      <c r="AD50543" s="77"/>
    </row>
    <row r="50544" spans="16:30" ht="4.5" customHeight="1" x14ac:dyDescent="0.2">
      <c r="P50544" s="75"/>
      <c r="Q50544" s="75"/>
      <c r="W50544" s="75"/>
      <c r="AD50544" s="77"/>
    </row>
    <row r="50545" spans="16:30" ht="4.5" customHeight="1" x14ac:dyDescent="0.2">
      <c r="P50545" s="75"/>
      <c r="Q50545" s="75"/>
      <c r="W50545" s="75"/>
      <c r="AD50545" s="77"/>
    </row>
    <row r="50546" spans="16:30" ht="4.5" customHeight="1" x14ac:dyDescent="0.2">
      <c r="P50546" s="75"/>
      <c r="Q50546" s="75"/>
      <c r="W50546" s="75"/>
      <c r="AD50546" s="77"/>
    </row>
    <row r="50547" spans="16:30" ht="4.5" customHeight="1" x14ac:dyDescent="0.2">
      <c r="P50547" s="75"/>
      <c r="Q50547" s="75"/>
      <c r="W50547" s="75"/>
      <c r="AD50547" s="77"/>
    </row>
    <row r="50548" spans="16:30" ht="4.5" customHeight="1" x14ac:dyDescent="0.2">
      <c r="P50548" s="75"/>
      <c r="Q50548" s="75"/>
      <c r="W50548" s="75"/>
      <c r="AD50548" s="77"/>
    </row>
    <row r="50549" spans="16:30" ht="4.5" customHeight="1" x14ac:dyDescent="0.2">
      <c r="P50549" s="75"/>
      <c r="Q50549" s="75"/>
      <c r="W50549" s="75"/>
      <c r="AD50549" s="77"/>
    </row>
    <row r="50550" spans="16:30" ht="4.5" customHeight="1" x14ac:dyDescent="0.2">
      <c r="P50550" s="75"/>
      <c r="Q50550" s="75"/>
      <c r="W50550" s="75"/>
      <c r="AD50550" s="77"/>
    </row>
    <row r="50551" spans="16:30" ht="4.5" customHeight="1" x14ac:dyDescent="0.2">
      <c r="P50551" s="75"/>
      <c r="Q50551" s="75"/>
      <c r="W50551" s="75"/>
      <c r="AD50551" s="77"/>
    </row>
    <row r="50552" spans="16:30" ht="4.5" customHeight="1" x14ac:dyDescent="0.2">
      <c r="P50552" s="75"/>
      <c r="Q50552" s="75"/>
      <c r="W50552" s="75"/>
      <c r="AD50552" s="77"/>
    </row>
    <row r="50553" spans="16:30" ht="4.5" customHeight="1" x14ac:dyDescent="0.2">
      <c r="P50553" s="75"/>
      <c r="Q50553" s="75"/>
      <c r="W50553" s="75"/>
      <c r="AD50553" s="77"/>
    </row>
    <row r="50554" spans="16:30" ht="4.5" customHeight="1" x14ac:dyDescent="0.2">
      <c r="P50554" s="75"/>
      <c r="Q50554" s="75"/>
      <c r="W50554" s="75"/>
      <c r="AD50554" s="77"/>
    </row>
    <row r="50555" spans="16:30" ht="4.5" customHeight="1" x14ac:dyDescent="0.2">
      <c r="P50555" s="75"/>
      <c r="Q50555" s="75"/>
      <c r="W50555" s="75"/>
      <c r="AD50555" s="77"/>
    </row>
    <row r="50556" spans="16:30" ht="4.5" customHeight="1" x14ac:dyDescent="0.2">
      <c r="P50556" s="75"/>
      <c r="Q50556" s="75"/>
      <c r="W50556" s="75"/>
      <c r="AD50556" s="77"/>
    </row>
    <row r="50557" spans="16:30" ht="4.5" customHeight="1" x14ac:dyDescent="0.2">
      <c r="P50557" s="75"/>
      <c r="Q50557" s="75"/>
      <c r="W50557" s="75"/>
      <c r="AD50557" s="77"/>
    </row>
    <row r="50558" spans="16:30" ht="4.5" customHeight="1" x14ac:dyDescent="0.2">
      <c r="P50558" s="75"/>
      <c r="Q50558" s="75"/>
      <c r="W50558" s="75"/>
      <c r="AD50558" s="77"/>
    </row>
    <row r="50559" spans="16:30" ht="4.5" customHeight="1" x14ac:dyDescent="0.2">
      <c r="P50559" s="75"/>
      <c r="Q50559" s="75"/>
      <c r="W50559" s="75"/>
      <c r="AD50559" s="77"/>
    </row>
    <row r="50560" spans="16:30" ht="4.5" customHeight="1" x14ac:dyDescent="0.2">
      <c r="P50560" s="75"/>
      <c r="Q50560" s="75"/>
      <c r="W50560" s="75"/>
      <c r="AD50560" s="77"/>
    </row>
    <row r="50561" spans="16:30" ht="4.5" customHeight="1" x14ac:dyDescent="0.2">
      <c r="P50561" s="75"/>
      <c r="Q50561" s="75"/>
      <c r="W50561" s="75"/>
      <c r="AD50561" s="77"/>
    </row>
    <row r="50562" spans="16:30" ht="4.5" customHeight="1" x14ac:dyDescent="0.2">
      <c r="P50562" s="75"/>
      <c r="Q50562" s="75"/>
      <c r="W50562" s="75"/>
      <c r="AD50562" s="77"/>
    </row>
    <row r="50563" spans="16:30" ht="4.5" customHeight="1" x14ac:dyDescent="0.2">
      <c r="P50563" s="75"/>
      <c r="Q50563" s="75"/>
      <c r="W50563" s="75"/>
      <c r="AD50563" s="77"/>
    </row>
    <row r="50564" spans="16:30" ht="4.5" customHeight="1" x14ac:dyDescent="0.2">
      <c r="P50564" s="75"/>
      <c r="Q50564" s="75"/>
      <c r="W50564" s="75"/>
      <c r="AD50564" s="77"/>
    </row>
    <row r="50565" spans="16:30" ht="4.5" customHeight="1" x14ac:dyDescent="0.2">
      <c r="P50565" s="75"/>
      <c r="Q50565" s="75"/>
      <c r="W50565" s="75"/>
      <c r="AD50565" s="77"/>
    </row>
    <row r="50566" spans="16:30" ht="4.5" customHeight="1" x14ac:dyDescent="0.2">
      <c r="P50566" s="75"/>
      <c r="Q50566" s="75"/>
      <c r="W50566" s="75"/>
      <c r="AD50566" s="77"/>
    </row>
    <row r="50567" spans="16:30" ht="4.5" customHeight="1" x14ac:dyDescent="0.2">
      <c r="P50567" s="75"/>
      <c r="Q50567" s="75"/>
      <c r="W50567" s="75"/>
      <c r="AD50567" s="77"/>
    </row>
    <row r="50568" spans="16:30" ht="4.5" customHeight="1" x14ac:dyDescent="0.2">
      <c r="P50568" s="75"/>
      <c r="Q50568" s="75"/>
      <c r="W50568" s="75"/>
      <c r="AD50568" s="77"/>
    </row>
    <row r="50569" spans="16:30" ht="4.5" customHeight="1" x14ac:dyDescent="0.2">
      <c r="P50569" s="75"/>
      <c r="Q50569" s="75"/>
      <c r="W50569" s="75"/>
      <c r="AD50569" s="77"/>
    </row>
    <row r="50570" spans="16:30" ht="4.5" customHeight="1" x14ac:dyDescent="0.2">
      <c r="P50570" s="75"/>
      <c r="Q50570" s="75"/>
      <c r="W50570" s="75"/>
      <c r="AD50570" s="77"/>
    </row>
    <row r="50571" spans="16:30" ht="4.5" customHeight="1" x14ac:dyDescent="0.2">
      <c r="P50571" s="75"/>
      <c r="Q50571" s="75"/>
      <c r="W50571" s="75"/>
      <c r="AD50571" s="77"/>
    </row>
    <row r="50572" spans="16:30" ht="4.5" customHeight="1" x14ac:dyDescent="0.2">
      <c r="P50572" s="75"/>
      <c r="Q50572" s="75"/>
      <c r="W50572" s="75"/>
      <c r="AD50572" s="77"/>
    </row>
    <row r="50573" spans="16:30" ht="4.5" customHeight="1" x14ac:dyDescent="0.2">
      <c r="P50573" s="75"/>
      <c r="Q50573" s="75"/>
      <c r="W50573" s="75"/>
      <c r="AD50573" s="77"/>
    </row>
    <row r="50574" spans="16:30" ht="4.5" customHeight="1" x14ac:dyDescent="0.2">
      <c r="P50574" s="75"/>
      <c r="Q50574" s="75"/>
      <c r="W50574" s="75"/>
      <c r="AD50574" s="77"/>
    </row>
    <row r="50575" spans="16:30" ht="4.5" customHeight="1" x14ac:dyDescent="0.2">
      <c r="P50575" s="75"/>
      <c r="Q50575" s="75"/>
      <c r="W50575" s="75"/>
      <c r="AD50575" s="77"/>
    </row>
    <row r="50576" spans="16:30" ht="4.5" customHeight="1" x14ac:dyDescent="0.2">
      <c r="P50576" s="75"/>
      <c r="Q50576" s="75"/>
      <c r="W50576" s="75"/>
      <c r="AD50576" s="77"/>
    </row>
    <row r="50577" spans="16:30" ht="4.5" customHeight="1" x14ac:dyDescent="0.2">
      <c r="P50577" s="75"/>
      <c r="Q50577" s="75"/>
      <c r="W50577" s="75"/>
      <c r="AD50577" s="77"/>
    </row>
    <row r="50578" spans="16:30" ht="4.5" customHeight="1" x14ac:dyDescent="0.2">
      <c r="P50578" s="75"/>
      <c r="Q50578" s="75"/>
      <c r="W50578" s="75"/>
      <c r="AD50578" s="77"/>
    </row>
    <row r="50579" spans="16:30" ht="4.5" customHeight="1" x14ac:dyDescent="0.2">
      <c r="P50579" s="75"/>
      <c r="Q50579" s="75"/>
      <c r="W50579" s="75"/>
      <c r="AD50579" s="77"/>
    </row>
    <row r="50580" spans="16:30" ht="4.5" customHeight="1" x14ac:dyDescent="0.2">
      <c r="P50580" s="75"/>
      <c r="Q50580" s="75"/>
      <c r="W50580" s="75"/>
      <c r="AD50580" s="77"/>
    </row>
    <row r="50581" spans="16:30" ht="4.5" customHeight="1" x14ac:dyDescent="0.2">
      <c r="P50581" s="75"/>
      <c r="Q50581" s="75"/>
      <c r="W50581" s="75"/>
      <c r="AD50581" s="77"/>
    </row>
    <row r="50582" spans="16:30" ht="4.5" customHeight="1" x14ac:dyDescent="0.2">
      <c r="P50582" s="75"/>
      <c r="Q50582" s="75"/>
      <c r="W50582" s="75"/>
      <c r="AD50582" s="77"/>
    </row>
    <row r="50583" spans="16:30" ht="4.5" customHeight="1" x14ac:dyDescent="0.2">
      <c r="P50583" s="75"/>
      <c r="Q50583" s="75"/>
      <c r="W50583" s="75"/>
      <c r="AD50583" s="77"/>
    </row>
    <row r="50584" spans="16:30" ht="4.5" customHeight="1" x14ac:dyDescent="0.2">
      <c r="P50584" s="75"/>
      <c r="Q50584" s="75"/>
      <c r="W50584" s="75"/>
      <c r="AD50584" s="77"/>
    </row>
    <row r="50585" spans="16:30" ht="4.5" customHeight="1" x14ac:dyDescent="0.2">
      <c r="P50585" s="75"/>
      <c r="Q50585" s="75"/>
      <c r="W50585" s="75"/>
      <c r="AD50585" s="77"/>
    </row>
    <row r="50586" spans="16:30" ht="4.5" customHeight="1" x14ac:dyDescent="0.2">
      <c r="P50586" s="75"/>
      <c r="Q50586" s="75"/>
      <c r="W50586" s="75"/>
      <c r="AD50586" s="77"/>
    </row>
    <row r="50587" spans="16:30" ht="4.5" customHeight="1" x14ac:dyDescent="0.2">
      <c r="P50587" s="75"/>
      <c r="Q50587" s="75"/>
      <c r="W50587" s="75"/>
      <c r="AD50587" s="77"/>
    </row>
    <row r="50588" spans="16:30" ht="4.5" customHeight="1" x14ac:dyDescent="0.2">
      <c r="P50588" s="75"/>
      <c r="Q50588" s="75"/>
      <c r="W50588" s="75"/>
      <c r="AD50588" s="77"/>
    </row>
    <row r="50589" spans="16:30" ht="4.5" customHeight="1" x14ac:dyDescent="0.2">
      <c r="P50589" s="75"/>
      <c r="Q50589" s="75"/>
      <c r="W50589" s="75"/>
      <c r="AD50589" s="77"/>
    </row>
    <row r="50590" spans="16:30" ht="4.5" customHeight="1" x14ac:dyDescent="0.2">
      <c r="P50590" s="75"/>
      <c r="Q50590" s="75"/>
      <c r="W50590" s="75"/>
      <c r="AD50590" s="77"/>
    </row>
    <row r="50591" spans="16:30" ht="4.5" customHeight="1" x14ac:dyDescent="0.2">
      <c r="P50591" s="75"/>
      <c r="Q50591" s="75"/>
      <c r="W50591" s="75"/>
      <c r="AD50591" s="77"/>
    </row>
    <row r="50592" spans="16:30" ht="4.5" customHeight="1" x14ac:dyDescent="0.2">
      <c r="P50592" s="75"/>
      <c r="Q50592" s="75"/>
      <c r="W50592" s="75"/>
      <c r="AD50592" s="77"/>
    </row>
    <row r="50593" spans="16:30" ht="4.5" customHeight="1" x14ac:dyDescent="0.2">
      <c r="P50593" s="75"/>
      <c r="Q50593" s="75"/>
      <c r="W50593" s="75"/>
      <c r="AD50593" s="77"/>
    </row>
    <row r="50594" spans="16:30" ht="4.5" customHeight="1" x14ac:dyDescent="0.2">
      <c r="P50594" s="75"/>
      <c r="Q50594" s="75"/>
      <c r="W50594" s="75"/>
      <c r="AD50594" s="77"/>
    </row>
    <row r="50595" spans="16:30" ht="4.5" customHeight="1" x14ac:dyDescent="0.2">
      <c r="P50595" s="75"/>
      <c r="Q50595" s="75"/>
      <c r="W50595" s="75"/>
      <c r="AD50595" s="77"/>
    </row>
    <row r="50596" spans="16:30" ht="4.5" customHeight="1" x14ac:dyDescent="0.2">
      <c r="P50596" s="75"/>
      <c r="Q50596" s="75"/>
      <c r="W50596" s="75"/>
      <c r="AD50596" s="77"/>
    </row>
    <row r="50597" spans="16:30" ht="4.5" customHeight="1" x14ac:dyDescent="0.2">
      <c r="P50597" s="75"/>
      <c r="Q50597" s="75"/>
      <c r="W50597" s="75"/>
      <c r="AD50597" s="77"/>
    </row>
    <row r="50598" spans="16:30" ht="4.5" customHeight="1" x14ac:dyDescent="0.2">
      <c r="P50598" s="75"/>
      <c r="Q50598" s="75"/>
      <c r="W50598" s="75"/>
      <c r="AD50598" s="77"/>
    </row>
    <row r="50599" spans="16:30" ht="4.5" customHeight="1" x14ac:dyDescent="0.2">
      <c r="P50599" s="75"/>
      <c r="Q50599" s="75"/>
      <c r="W50599" s="75"/>
      <c r="AD50599" s="77"/>
    </row>
    <row r="50600" spans="16:30" ht="4.5" customHeight="1" x14ac:dyDescent="0.2">
      <c r="P50600" s="75"/>
      <c r="Q50600" s="75"/>
      <c r="W50600" s="75"/>
      <c r="AD50600" s="77"/>
    </row>
    <row r="50601" spans="16:30" ht="4.5" customHeight="1" x14ac:dyDescent="0.2">
      <c r="P50601" s="75"/>
      <c r="Q50601" s="75"/>
      <c r="W50601" s="75"/>
      <c r="AD50601" s="77"/>
    </row>
    <row r="50602" spans="16:30" ht="4.5" customHeight="1" x14ac:dyDescent="0.2">
      <c r="P50602" s="75"/>
      <c r="Q50602" s="75"/>
      <c r="W50602" s="75"/>
      <c r="AD50602" s="77"/>
    </row>
    <row r="50603" spans="16:30" ht="4.5" customHeight="1" x14ac:dyDescent="0.2">
      <c r="P50603" s="75"/>
      <c r="Q50603" s="75"/>
      <c r="W50603" s="75"/>
      <c r="AD50603" s="77"/>
    </row>
    <row r="50604" spans="16:30" ht="4.5" customHeight="1" x14ac:dyDescent="0.2">
      <c r="P50604" s="75"/>
      <c r="Q50604" s="75"/>
      <c r="W50604" s="75"/>
      <c r="AD50604" s="77"/>
    </row>
    <row r="50605" spans="16:30" ht="4.5" customHeight="1" x14ac:dyDescent="0.2">
      <c r="P50605" s="75"/>
      <c r="Q50605" s="75"/>
      <c r="W50605" s="75"/>
      <c r="AD50605" s="77"/>
    </row>
    <row r="50606" spans="16:30" ht="4.5" customHeight="1" x14ac:dyDescent="0.2">
      <c r="P50606" s="75"/>
      <c r="Q50606" s="75"/>
      <c r="W50606" s="75"/>
      <c r="AD50606" s="77"/>
    </row>
    <row r="50607" spans="16:30" ht="4.5" customHeight="1" x14ac:dyDescent="0.2">
      <c r="P50607" s="75"/>
      <c r="Q50607" s="75"/>
      <c r="W50607" s="75"/>
      <c r="AD50607" s="77"/>
    </row>
    <row r="50608" spans="16:30" ht="4.5" customHeight="1" x14ac:dyDescent="0.2">
      <c r="P50608" s="75"/>
      <c r="Q50608" s="75"/>
      <c r="W50608" s="75"/>
      <c r="AD50608" s="77"/>
    </row>
    <row r="50609" spans="16:30" ht="4.5" customHeight="1" x14ac:dyDescent="0.2">
      <c r="P50609" s="75"/>
      <c r="Q50609" s="75"/>
      <c r="W50609" s="75"/>
      <c r="AD50609" s="77"/>
    </row>
    <row r="50610" spans="16:30" ht="4.5" customHeight="1" x14ac:dyDescent="0.2">
      <c r="P50610" s="75"/>
      <c r="Q50610" s="75"/>
      <c r="W50610" s="75"/>
      <c r="AD50610" s="77"/>
    </row>
    <row r="50611" spans="16:30" ht="4.5" customHeight="1" x14ac:dyDescent="0.2">
      <c r="P50611" s="75"/>
      <c r="Q50611" s="75"/>
      <c r="W50611" s="75"/>
      <c r="AD50611" s="77"/>
    </row>
    <row r="50612" spans="16:30" ht="4.5" customHeight="1" x14ac:dyDescent="0.2">
      <c r="P50612" s="75"/>
      <c r="Q50612" s="75"/>
      <c r="W50612" s="75"/>
      <c r="AD50612" s="77"/>
    </row>
    <row r="50613" spans="16:30" ht="4.5" customHeight="1" x14ac:dyDescent="0.2">
      <c r="P50613" s="75"/>
      <c r="Q50613" s="75"/>
      <c r="W50613" s="75"/>
      <c r="AD50613" s="77"/>
    </row>
    <row r="50614" spans="16:30" ht="4.5" customHeight="1" x14ac:dyDescent="0.2">
      <c r="P50614" s="75"/>
      <c r="Q50614" s="75"/>
      <c r="W50614" s="75"/>
      <c r="AD50614" s="77"/>
    </row>
    <row r="50615" spans="16:30" ht="4.5" customHeight="1" x14ac:dyDescent="0.2">
      <c r="P50615" s="75"/>
      <c r="Q50615" s="75"/>
      <c r="W50615" s="75"/>
      <c r="AD50615" s="77"/>
    </row>
    <row r="50616" spans="16:30" ht="4.5" customHeight="1" x14ac:dyDescent="0.2">
      <c r="P50616" s="75"/>
      <c r="Q50616" s="75"/>
      <c r="W50616" s="75"/>
      <c r="AD50616" s="77"/>
    </row>
    <row r="50617" spans="16:30" ht="4.5" customHeight="1" x14ac:dyDescent="0.2">
      <c r="P50617" s="75"/>
      <c r="Q50617" s="75"/>
      <c r="W50617" s="75"/>
      <c r="AD50617" s="77"/>
    </row>
    <row r="50618" spans="16:30" ht="4.5" customHeight="1" x14ac:dyDescent="0.2">
      <c r="P50618" s="75"/>
      <c r="Q50618" s="75"/>
      <c r="W50618" s="75"/>
      <c r="AD50618" s="77"/>
    </row>
    <row r="50619" spans="16:30" ht="4.5" customHeight="1" x14ac:dyDescent="0.2">
      <c r="P50619" s="75"/>
      <c r="Q50619" s="75"/>
      <c r="W50619" s="75"/>
      <c r="AD50619" s="77"/>
    </row>
    <row r="50620" spans="16:30" ht="4.5" customHeight="1" x14ac:dyDescent="0.2">
      <c r="P50620" s="75"/>
      <c r="Q50620" s="75"/>
      <c r="W50620" s="75"/>
      <c r="AD50620" s="77"/>
    </row>
    <row r="50621" spans="16:30" ht="4.5" customHeight="1" x14ac:dyDescent="0.2">
      <c r="P50621" s="75"/>
      <c r="Q50621" s="75"/>
      <c r="W50621" s="75"/>
      <c r="AD50621" s="77"/>
    </row>
    <row r="50622" spans="16:30" ht="4.5" customHeight="1" x14ac:dyDescent="0.2">
      <c r="P50622" s="75"/>
      <c r="Q50622" s="75"/>
      <c r="W50622" s="75"/>
      <c r="AD50622" s="77"/>
    </row>
    <row r="50623" spans="16:30" ht="4.5" customHeight="1" x14ac:dyDescent="0.2">
      <c r="P50623" s="75"/>
      <c r="Q50623" s="75"/>
      <c r="W50623" s="75"/>
      <c r="AD50623" s="77"/>
    </row>
    <row r="50624" spans="16:30" ht="4.5" customHeight="1" x14ac:dyDescent="0.2">
      <c r="P50624" s="75"/>
      <c r="Q50624" s="75"/>
      <c r="W50624" s="75"/>
      <c r="AD50624" s="77"/>
    </row>
    <row r="50625" spans="16:30" ht="4.5" customHeight="1" x14ac:dyDescent="0.2">
      <c r="P50625" s="75"/>
      <c r="Q50625" s="75"/>
      <c r="W50625" s="75"/>
      <c r="AD50625" s="77"/>
    </row>
    <row r="50626" spans="16:30" ht="4.5" customHeight="1" x14ac:dyDescent="0.2">
      <c r="P50626" s="75"/>
      <c r="Q50626" s="75"/>
      <c r="W50626" s="75"/>
      <c r="AD50626" s="77"/>
    </row>
    <row r="50627" spans="16:30" ht="4.5" customHeight="1" x14ac:dyDescent="0.2">
      <c r="P50627" s="75"/>
      <c r="Q50627" s="75"/>
      <c r="W50627" s="75"/>
      <c r="AD50627" s="77"/>
    </row>
    <row r="50628" spans="16:30" ht="4.5" customHeight="1" x14ac:dyDescent="0.2">
      <c r="P50628" s="75"/>
      <c r="Q50628" s="75"/>
      <c r="W50628" s="75"/>
      <c r="AD50628" s="77"/>
    </row>
    <row r="50629" spans="16:30" ht="4.5" customHeight="1" x14ac:dyDescent="0.2">
      <c r="P50629" s="75"/>
      <c r="Q50629" s="75"/>
      <c r="W50629" s="75"/>
      <c r="AD50629" s="77"/>
    </row>
    <row r="50630" spans="16:30" ht="4.5" customHeight="1" x14ac:dyDescent="0.2">
      <c r="P50630" s="75"/>
      <c r="Q50630" s="75"/>
      <c r="W50630" s="75"/>
      <c r="AD50630" s="77"/>
    </row>
    <row r="50631" spans="16:30" ht="4.5" customHeight="1" x14ac:dyDescent="0.2">
      <c r="P50631" s="75"/>
      <c r="Q50631" s="75"/>
      <c r="W50631" s="75"/>
      <c r="AD50631" s="77"/>
    </row>
    <row r="50632" spans="16:30" ht="4.5" customHeight="1" x14ac:dyDescent="0.2">
      <c r="P50632" s="75"/>
      <c r="Q50632" s="75"/>
      <c r="W50632" s="75"/>
      <c r="AD50632" s="77"/>
    </row>
    <row r="50633" spans="16:30" ht="4.5" customHeight="1" x14ac:dyDescent="0.2">
      <c r="P50633" s="75"/>
      <c r="Q50633" s="75"/>
      <c r="W50633" s="75"/>
      <c r="AD50633" s="77"/>
    </row>
    <row r="50634" spans="16:30" ht="4.5" customHeight="1" x14ac:dyDescent="0.2">
      <c r="P50634" s="75"/>
      <c r="Q50634" s="75"/>
      <c r="W50634" s="75"/>
      <c r="AD50634" s="77"/>
    </row>
    <row r="50635" spans="16:30" ht="4.5" customHeight="1" x14ac:dyDescent="0.2">
      <c r="P50635" s="75"/>
      <c r="Q50635" s="75"/>
      <c r="W50635" s="75"/>
      <c r="AD50635" s="77"/>
    </row>
    <row r="50636" spans="16:30" ht="4.5" customHeight="1" x14ac:dyDescent="0.2">
      <c r="P50636" s="75"/>
      <c r="Q50636" s="75"/>
      <c r="W50636" s="75"/>
      <c r="AD50636" s="77"/>
    </row>
    <row r="50637" spans="16:30" ht="4.5" customHeight="1" x14ac:dyDescent="0.2">
      <c r="P50637" s="75"/>
      <c r="Q50637" s="75"/>
      <c r="W50637" s="75"/>
      <c r="AD50637" s="77"/>
    </row>
    <row r="50638" spans="16:30" ht="4.5" customHeight="1" x14ac:dyDescent="0.2">
      <c r="P50638" s="75"/>
      <c r="Q50638" s="75"/>
      <c r="W50638" s="75"/>
      <c r="AD50638" s="77"/>
    </row>
    <row r="50639" spans="16:30" ht="4.5" customHeight="1" x14ac:dyDescent="0.2">
      <c r="P50639" s="75"/>
      <c r="Q50639" s="75"/>
      <c r="W50639" s="75"/>
      <c r="AD50639" s="77"/>
    </row>
    <row r="50640" spans="16:30" ht="4.5" customHeight="1" x14ac:dyDescent="0.2">
      <c r="P50640" s="75"/>
      <c r="Q50640" s="75"/>
      <c r="W50640" s="75"/>
      <c r="AD50640" s="77"/>
    </row>
    <row r="50641" spans="16:30" ht="4.5" customHeight="1" x14ac:dyDescent="0.2">
      <c r="P50641" s="75"/>
      <c r="Q50641" s="75"/>
      <c r="W50641" s="75"/>
      <c r="AD50641" s="77"/>
    </row>
    <row r="50642" spans="16:30" ht="4.5" customHeight="1" x14ac:dyDescent="0.2">
      <c r="P50642" s="75"/>
      <c r="Q50642" s="75"/>
      <c r="W50642" s="75"/>
      <c r="AD50642" s="77"/>
    </row>
    <row r="50643" spans="16:30" ht="4.5" customHeight="1" x14ac:dyDescent="0.2">
      <c r="P50643" s="75"/>
      <c r="Q50643" s="75"/>
      <c r="W50643" s="75"/>
      <c r="AD50643" s="77"/>
    </row>
    <row r="50644" spans="16:30" ht="4.5" customHeight="1" x14ac:dyDescent="0.2">
      <c r="P50644" s="75"/>
      <c r="Q50644" s="75"/>
      <c r="W50644" s="75"/>
      <c r="AD50644" s="77"/>
    </row>
    <row r="50645" spans="16:30" ht="4.5" customHeight="1" x14ac:dyDescent="0.2">
      <c r="P50645" s="75"/>
      <c r="Q50645" s="75"/>
      <c r="W50645" s="75"/>
      <c r="AD50645" s="77"/>
    </row>
    <row r="50646" spans="16:30" ht="4.5" customHeight="1" x14ac:dyDescent="0.2">
      <c r="P50646" s="75"/>
      <c r="Q50646" s="75"/>
      <c r="W50646" s="75"/>
      <c r="AD50646" s="77"/>
    </row>
    <row r="50647" spans="16:30" ht="4.5" customHeight="1" x14ac:dyDescent="0.2">
      <c r="P50647" s="75"/>
      <c r="Q50647" s="75"/>
      <c r="W50647" s="75"/>
      <c r="AD50647" s="77"/>
    </row>
    <row r="50648" spans="16:30" ht="4.5" customHeight="1" x14ac:dyDescent="0.2">
      <c r="P50648" s="75"/>
      <c r="Q50648" s="75"/>
      <c r="W50648" s="75"/>
      <c r="AD50648" s="77"/>
    </row>
    <row r="50649" spans="16:30" ht="4.5" customHeight="1" x14ac:dyDescent="0.2">
      <c r="P50649" s="75"/>
      <c r="Q50649" s="75"/>
      <c r="W50649" s="75"/>
      <c r="AD50649" s="77"/>
    </row>
    <row r="50650" spans="16:30" ht="4.5" customHeight="1" x14ac:dyDescent="0.2">
      <c r="P50650" s="75"/>
      <c r="Q50650" s="75"/>
      <c r="W50650" s="75"/>
      <c r="AD50650" s="77"/>
    </row>
    <row r="50651" spans="16:30" ht="4.5" customHeight="1" x14ac:dyDescent="0.2">
      <c r="P50651" s="75"/>
      <c r="Q50651" s="75"/>
      <c r="W50651" s="75"/>
      <c r="AD50651" s="77"/>
    </row>
    <row r="50652" spans="16:30" ht="4.5" customHeight="1" x14ac:dyDescent="0.2">
      <c r="P50652" s="75"/>
      <c r="Q50652" s="75"/>
      <c r="W50652" s="75"/>
      <c r="AD50652" s="77"/>
    </row>
    <row r="50653" spans="16:30" ht="4.5" customHeight="1" x14ac:dyDescent="0.2">
      <c r="P50653" s="75"/>
      <c r="Q50653" s="75"/>
      <c r="W50653" s="75"/>
      <c r="AD50653" s="77"/>
    </row>
    <row r="50654" spans="16:30" ht="4.5" customHeight="1" x14ac:dyDescent="0.2">
      <c r="P50654" s="75"/>
      <c r="Q50654" s="75"/>
      <c r="W50654" s="75"/>
      <c r="AD50654" s="77"/>
    </row>
    <row r="50655" spans="16:30" ht="4.5" customHeight="1" x14ac:dyDescent="0.2">
      <c r="P50655" s="75"/>
      <c r="Q50655" s="75"/>
      <c r="W50655" s="75"/>
      <c r="AD50655" s="77"/>
    </row>
    <row r="50656" spans="16:30" ht="4.5" customHeight="1" x14ac:dyDescent="0.2">
      <c r="P50656" s="75"/>
      <c r="Q50656" s="75"/>
      <c r="W50656" s="75"/>
      <c r="AD50656" s="77"/>
    </row>
    <row r="50657" spans="16:30" ht="4.5" customHeight="1" x14ac:dyDescent="0.2">
      <c r="P50657" s="75"/>
      <c r="Q50657" s="75"/>
      <c r="W50657" s="75"/>
      <c r="AD50657" s="77"/>
    </row>
    <row r="50658" spans="16:30" ht="4.5" customHeight="1" x14ac:dyDescent="0.2">
      <c r="P50658" s="75"/>
      <c r="Q50658" s="75"/>
      <c r="W50658" s="75"/>
      <c r="AD50658" s="77"/>
    </row>
    <row r="50659" spans="16:30" ht="4.5" customHeight="1" x14ac:dyDescent="0.2">
      <c r="P50659" s="75"/>
      <c r="Q50659" s="75"/>
      <c r="W50659" s="75"/>
      <c r="AD50659" s="77"/>
    </row>
    <row r="50660" spans="16:30" ht="4.5" customHeight="1" x14ac:dyDescent="0.2">
      <c r="P50660" s="75"/>
      <c r="Q50660" s="75"/>
      <c r="W50660" s="75"/>
      <c r="AD50660" s="77"/>
    </row>
    <row r="50661" spans="16:30" ht="4.5" customHeight="1" x14ac:dyDescent="0.2">
      <c r="P50661" s="75"/>
      <c r="Q50661" s="75"/>
      <c r="W50661" s="75"/>
      <c r="AD50661" s="77"/>
    </row>
    <row r="50662" spans="16:30" ht="4.5" customHeight="1" x14ac:dyDescent="0.2">
      <c r="P50662" s="75"/>
      <c r="Q50662" s="75"/>
      <c r="W50662" s="75"/>
      <c r="AD50662" s="77"/>
    </row>
    <row r="50663" spans="16:30" ht="4.5" customHeight="1" x14ac:dyDescent="0.2">
      <c r="P50663" s="75"/>
      <c r="Q50663" s="75"/>
      <c r="W50663" s="75"/>
      <c r="AD50663" s="77"/>
    </row>
    <row r="50664" spans="16:30" ht="4.5" customHeight="1" x14ac:dyDescent="0.2">
      <c r="P50664" s="75"/>
      <c r="Q50664" s="75"/>
      <c r="W50664" s="75"/>
      <c r="AD50664" s="77"/>
    </row>
    <row r="50665" spans="16:30" ht="4.5" customHeight="1" x14ac:dyDescent="0.2">
      <c r="P50665" s="75"/>
      <c r="Q50665" s="75"/>
      <c r="W50665" s="75"/>
      <c r="AD50665" s="77"/>
    </row>
    <row r="50666" spans="16:30" ht="4.5" customHeight="1" x14ac:dyDescent="0.2">
      <c r="P50666" s="75"/>
      <c r="Q50666" s="75"/>
      <c r="W50666" s="75"/>
      <c r="AD50666" s="77"/>
    </row>
    <row r="50667" spans="16:30" ht="4.5" customHeight="1" x14ac:dyDescent="0.2">
      <c r="P50667" s="75"/>
      <c r="Q50667" s="75"/>
      <c r="W50667" s="75"/>
      <c r="AD50667" s="77"/>
    </row>
    <row r="50668" spans="16:30" ht="4.5" customHeight="1" x14ac:dyDescent="0.2">
      <c r="P50668" s="75"/>
      <c r="Q50668" s="75"/>
      <c r="W50668" s="75"/>
      <c r="AD50668" s="77"/>
    </row>
    <row r="50669" spans="16:30" ht="4.5" customHeight="1" x14ac:dyDescent="0.2">
      <c r="P50669" s="75"/>
      <c r="Q50669" s="75"/>
      <c r="W50669" s="75"/>
      <c r="AD50669" s="77"/>
    </row>
    <row r="50670" spans="16:30" ht="4.5" customHeight="1" x14ac:dyDescent="0.2">
      <c r="P50670" s="75"/>
      <c r="Q50670" s="75"/>
      <c r="W50670" s="75"/>
      <c r="AD50670" s="77"/>
    </row>
    <row r="50671" spans="16:30" ht="4.5" customHeight="1" x14ac:dyDescent="0.2">
      <c r="P50671" s="75"/>
      <c r="Q50671" s="75"/>
      <c r="W50671" s="75"/>
      <c r="AD50671" s="77"/>
    </row>
    <row r="50672" spans="16:30" ht="4.5" customHeight="1" x14ac:dyDescent="0.2">
      <c r="P50672" s="75"/>
      <c r="Q50672" s="75"/>
      <c r="W50672" s="75"/>
      <c r="AD50672" s="77"/>
    </row>
    <row r="50673" spans="16:30" ht="4.5" customHeight="1" x14ac:dyDescent="0.2">
      <c r="P50673" s="75"/>
      <c r="Q50673" s="75"/>
      <c r="W50673" s="75"/>
      <c r="AD50673" s="77"/>
    </row>
    <row r="50674" spans="16:30" ht="4.5" customHeight="1" x14ac:dyDescent="0.2">
      <c r="P50674" s="75"/>
      <c r="Q50674" s="75"/>
      <c r="W50674" s="75"/>
      <c r="AD50674" s="77"/>
    </row>
    <row r="50675" spans="16:30" ht="4.5" customHeight="1" x14ac:dyDescent="0.2">
      <c r="P50675" s="75"/>
      <c r="Q50675" s="75"/>
      <c r="W50675" s="75"/>
      <c r="AD50675" s="77"/>
    </row>
    <row r="50676" spans="16:30" ht="4.5" customHeight="1" x14ac:dyDescent="0.2">
      <c r="P50676" s="75"/>
      <c r="Q50676" s="75"/>
      <c r="W50676" s="75"/>
      <c r="AD50676" s="77"/>
    </row>
    <row r="50677" spans="16:30" ht="4.5" customHeight="1" x14ac:dyDescent="0.2">
      <c r="P50677" s="75"/>
      <c r="Q50677" s="75"/>
      <c r="W50677" s="75"/>
      <c r="AD50677" s="77"/>
    </row>
    <row r="50678" spans="16:30" ht="4.5" customHeight="1" x14ac:dyDescent="0.2">
      <c r="P50678" s="75"/>
      <c r="Q50678" s="75"/>
      <c r="W50678" s="75"/>
      <c r="AD50678" s="77"/>
    </row>
    <row r="50679" spans="16:30" ht="4.5" customHeight="1" x14ac:dyDescent="0.2">
      <c r="P50679" s="75"/>
      <c r="Q50679" s="75"/>
      <c r="W50679" s="75"/>
      <c r="AD50679" s="77"/>
    </row>
    <row r="50680" spans="16:30" ht="4.5" customHeight="1" x14ac:dyDescent="0.2">
      <c r="P50680" s="75"/>
      <c r="Q50680" s="75"/>
      <c r="W50680" s="75"/>
      <c r="AD50680" s="77"/>
    </row>
    <row r="50681" spans="16:30" ht="4.5" customHeight="1" x14ac:dyDescent="0.2">
      <c r="P50681" s="75"/>
      <c r="Q50681" s="75"/>
      <c r="W50681" s="75"/>
      <c r="AD50681" s="77"/>
    </row>
    <row r="50682" spans="16:30" ht="4.5" customHeight="1" x14ac:dyDescent="0.2">
      <c r="P50682" s="75"/>
      <c r="Q50682" s="75"/>
      <c r="W50682" s="75"/>
      <c r="AD50682" s="77"/>
    </row>
    <row r="50683" spans="16:30" ht="4.5" customHeight="1" x14ac:dyDescent="0.2">
      <c r="P50683" s="75"/>
      <c r="Q50683" s="75"/>
      <c r="W50683" s="75"/>
      <c r="AD50683" s="77"/>
    </row>
    <row r="50684" spans="16:30" ht="4.5" customHeight="1" x14ac:dyDescent="0.2">
      <c r="P50684" s="75"/>
      <c r="Q50684" s="75"/>
      <c r="W50684" s="75"/>
      <c r="AD50684" s="77"/>
    </row>
    <row r="50685" spans="16:30" ht="4.5" customHeight="1" x14ac:dyDescent="0.2">
      <c r="P50685" s="75"/>
      <c r="Q50685" s="75"/>
      <c r="W50685" s="75"/>
      <c r="AD50685" s="77"/>
    </row>
    <row r="50686" spans="16:30" ht="4.5" customHeight="1" x14ac:dyDescent="0.2">
      <c r="P50686" s="75"/>
      <c r="Q50686" s="75"/>
      <c r="W50686" s="75"/>
      <c r="AD50686" s="77"/>
    </row>
    <row r="50687" spans="16:30" ht="4.5" customHeight="1" x14ac:dyDescent="0.2">
      <c r="P50687" s="75"/>
      <c r="Q50687" s="75"/>
      <c r="W50687" s="75"/>
      <c r="AD50687" s="77"/>
    </row>
    <row r="50688" spans="16:30" ht="4.5" customHeight="1" x14ac:dyDescent="0.2">
      <c r="P50688" s="75"/>
      <c r="Q50688" s="75"/>
      <c r="W50688" s="75"/>
      <c r="AD50688" s="77"/>
    </row>
    <row r="50689" spans="16:30" ht="4.5" customHeight="1" x14ac:dyDescent="0.2">
      <c r="P50689" s="75"/>
      <c r="Q50689" s="75"/>
      <c r="W50689" s="75"/>
      <c r="AD50689" s="77"/>
    </row>
    <row r="50690" spans="16:30" ht="4.5" customHeight="1" x14ac:dyDescent="0.2">
      <c r="P50690" s="75"/>
      <c r="Q50690" s="75"/>
      <c r="W50690" s="75"/>
      <c r="AD50690" s="77"/>
    </row>
    <row r="50691" spans="16:30" ht="4.5" customHeight="1" x14ac:dyDescent="0.2">
      <c r="P50691" s="75"/>
      <c r="Q50691" s="75"/>
      <c r="W50691" s="75"/>
      <c r="AD50691" s="77"/>
    </row>
    <row r="50692" spans="16:30" ht="4.5" customHeight="1" x14ac:dyDescent="0.2">
      <c r="P50692" s="75"/>
      <c r="Q50692" s="75"/>
      <c r="W50692" s="75"/>
      <c r="AD50692" s="77"/>
    </row>
    <row r="50693" spans="16:30" ht="4.5" customHeight="1" x14ac:dyDescent="0.2">
      <c r="P50693" s="75"/>
      <c r="Q50693" s="75"/>
      <c r="W50693" s="75"/>
      <c r="AD50693" s="77"/>
    </row>
    <row r="50694" spans="16:30" ht="4.5" customHeight="1" x14ac:dyDescent="0.2">
      <c r="P50694" s="75"/>
      <c r="Q50694" s="75"/>
      <c r="W50694" s="75"/>
      <c r="AD50694" s="77"/>
    </row>
    <row r="50695" spans="16:30" ht="4.5" customHeight="1" x14ac:dyDescent="0.2">
      <c r="P50695" s="75"/>
      <c r="Q50695" s="75"/>
      <c r="W50695" s="75"/>
      <c r="AD50695" s="77"/>
    </row>
    <row r="50696" spans="16:30" ht="4.5" customHeight="1" x14ac:dyDescent="0.2">
      <c r="P50696" s="75"/>
      <c r="Q50696" s="75"/>
      <c r="W50696" s="75"/>
      <c r="AD50696" s="77"/>
    </row>
    <row r="50697" spans="16:30" ht="4.5" customHeight="1" x14ac:dyDescent="0.2">
      <c r="P50697" s="75"/>
      <c r="Q50697" s="75"/>
      <c r="W50697" s="75"/>
      <c r="AD50697" s="77"/>
    </row>
    <row r="50698" spans="16:30" ht="4.5" customHeight="1" x14ac:dyDescent="0.2">
      <c r="P50698" s="75"/>
      <c r="Q50698" s="75"/>
      <c r="W50698" s="75"/>
      <c r="AD50698" s="77"/>
    </row>
    <row r="50699" spans="16:30" ht="4.5" customHeight="1" x14ac:dyDescent="0.2">
      <c r="P50699" s="75"/>
      <c r="Q50699" s="75"/>
      <c r="W50699" s="75"/>
      <c r="AD50699" s="77"/>
    </row>
    <row r="50700" spans="16:30" ht="4.5" customHeight="1" x14ac:dyDescent="0.2">
      <c r="P50700" s="75"/>
      <c r="Q50700" s="75"/>
      <c r="W50700" s="75"/>
      <c r="AD50700" s="77"/>
    </row>
    <row r="50701" spans="16:30" ht="4.5" customHeight="1" x14ac:dyDescent="0.2">
      <c r="P50701" s="75"/>
      <c r="Q50701" s="75"/>
      <c r="W50701" s="75"/>
      <c r="AD50701" s="77"/>
    </row>
    <row r="50702" spans="16:30" ht="4.5" customHeight="1" x14ac:dyDescent="0.2">
      <c r="P50702" s="75"/>
      <c r="Q50702" s="75"/>
      <c r="W50702" s="75"/>
      <c r="AD50702" s="77"/>
    </row>
    <row r="50703" spans="16:30" ht="4.5" customHeight="1" x14ac:dyDescent="0.2">
      <c r="P50703" s="75"/>
      <c r="Q50703" s="75"/>
      <c r="W50703" s="75"/>
      <c r="AD50703" s="77"/>
    </row>
    <row r="50704" spans="16:30" ht="4.5" customHeight="1" x14ac:dyDescent="0.2">
      <c r="P50704" s="75"/>
      <c r="Q50704" s="75"/>
      <c r="W50704" s="75"/>
      <c r="AD50704" s="77"/>
    </row>
    <row r="50705" spans="16:30" ht="4.5" customHeight="1" x14ac:dyDescent="0.2">
      <c r="P50705" s="75"/>
      <c r="Q50705" s="75"/>
      <c r="W50705" s="75"/>
      <c r="AD50705" s="77"/>
    </row>
    <row r="50706" spans="16:30" ht="4.5" customHeight="1" x14ac:dyDescent="0.2">
      <c r="P50706" s="75"/>
      <c r="Q50706" s="75"/>
      <c r="W50706" s="75"/>
      <c r="AD50706" s="77"/>
    </row>
    <row r="50707" spans="16:30" ht="4.5" customHeight="1" x14ac:dyDescent="0.2">
      <c r="P50707" s="75"/>
      <c r="Q50707" s="75"/>
      <c r="W50707" s="75"/>
      <c r="AD50707" s="77"/>
    </row>
    <row r="50708" spans="16:30" ht="4.5" customHeight="1" x14ac:dyDescent="0.2">
      <c r="P50708" s="75"/>
      <c r="Q50708" s="75"/>
      <c r="W50708" s="75"/>
      <c r="AD50708" s="77"/>
    </row>
    <row r="50709" spans="16:30" ht="4.5" customHeight="1" x14ac:dyDescent="0.2">
      <c r="P50709" s="75"/>
      <c r="Q50709" s="75"/>
      <c r="W50709" s="75"/>
      <c r="AD50709" s="77"/>
    </row>
    <row r="50710" spans="16:30" ht="4.5" customHeight="1" x14ac:dyDescent="0.2">
      <c r="P50710" s="75"/>
      <c r="Q50710" s="75"/>
      <c r="W50710" s="75"/>
      <c r="AD50710" s="77"/>
    </row>
    <row r="50711" spans="16:30" ht="4.5" customHeight="1" x14ac:dyDescent="0.2">
      <c r="P50711" s="75"/>
      <c r="Q50711" s="75"/>
      <c r="W50711" s="75"/>
      <c r="AD50711" s="77"/>
    </row>
    <row r="50712" spans="16:30" ht="4.5" customHeight="1" x14ac:dyDescent="0.2">
      <c r="P50712" s="75"/>
      <c r="Q50712" s="75"/>
      <c r="W50712" s="75"/>
      <c r="AD50712" s="77"/>
    </row>
    <row r="50713" spans="16:30" ht="4.5" customHeight="1" x14ac:dyDescent="0.2">
      <c r="P50713" s="75"/>
      <c r="Q50713" s="75"/>
      <c r="W50713" s="75"/>
      <c r="AD50713" s="77"/>
    </row>
    <row r="50714" spans="16:30" ht="4.5" customHeight="1" x14ac:dyDescent="0.2">
      <c r="P50714" s="75"/>
      <c r="Q50714" s="75"/>
      <c r="W50714" s="75"/>
      <c r="AD50714" s="77"/>
    </row>
    <row r="50715" spans="16:30" ht="4.5" customHeight="1" x14ac:dyDescent="0.2">
      <c r="P50715" s="75"/>
      <c r="Q50715" s="75"/>
      <c r="W50715" s="75"/>
      <c r="AD50715" s="77"/>
    </row>
    <row r="50716" spans="16:30" ht="4.5" customHeight="1" x14ac:dyDescent="0.2">
      <c r="P50716" s="75"/>
      <c r="Q50716" s="75"/>
      <c r="W50716" s="75"/>
      <c r="AD50716" s="77"/>
    </row>
    <row r="50717" spans="16:30" ht="4.5" customHeight="1" x14ac:dyDescent="0.2">
      <c r="P50717" s="75"/>
      <c r="Q50717" s="75"/>
      <c r="W50717" s="75"/>
      <c r="AD50717" s="77"/>
    </row>
    <row r="50718" spans="16:30" ht="4.5" customHeight="1" x14ac:dyDescent="0.2">
      <c r="P50718" s="75"/>
      <c r="Q50718" s="75"/>
      <c r="W50718" s="75"/>
      <c r="AD50718" s="77"/>
    </row>
    <row r="50719" spans="16:30" ht="4.5" customHeight="1" x14ac:dyDescent="0.2">
      <c r="P50719" s="75"/>
      <c r="Q50719" s="75"/>
      <c r="W50719" s="75"/>
      <c r="AD50719" s="77"/>
    </row>
    <row r="50720" spans="16:30" ht="4.5" customHeight="1" x14ac:dyDescent="0.2">
      <c r="P50720" s="75"/>
      <c r="Q50720" s="75"/>
      <c r="W50720" s="75"/>
      <c r="AD50720" s="77"/>
    </row>
    <row r="50721" spans="16:30" ht="4.5" customHeight="1" x14ac:dyDescent="0.2">
      <c r="P50721" s="75"/>
      <c r="Q50721" s="75"/>
      <c r="W50721" s="75"/>
      <c r="AD50721" s="77"/>
    </row>
    <row r="50722" spans="16:30" ht="4.5" customHeight="1" x14ac:dyDescent="0.2">
      <c r="P50722" s="75"/>
      <c r="Q50722" s="75"/>
      <c r="W50722" s="75"/>
      <c r="AD50722" s="77"/>
    </row>
    <row r="50723" spans="16:30" ht="4.5" customHeight="1" x14ac:dyDescent="0.2">
      <c r="P50723" s="75"/>
      <c r="Q50723" s="75"/>
      <c r="W50723" s="75"/>
      <c r="AD50723" s="77"/>
    </row>
    <row r="50724" spans="16:30" ht="4.5" customHeight="1" x14ac:dyDescent="0.2">
      <c r="P50724" s="75"/>
      <c r="Q50724" s="75"/>
      <c r="W50724" s="75"/>
      <c r="AD50724" s="77"/>
    </row>
    <row r="50725" spans="16:30" ht="4.5" customHeight="1" x14ac:dyDescent="0.2">
      <c r="P50725" s="75"/>
      <c r="Q50725" s="75"/>
      <c r="W50725" s="75"/>
      <c r="AD50725" s="77"/>
    </row>
    <row r="50726" spans="16:30" ht="4.5" customHeight="1" x14ac:dyDescent="0.2">
      <c r="P50726" s="75"/>
      <c r="Q50726" s="75"/>
      <c r="W50726" s="75"/>
      <c r="AD50726" s="77"/>
    </row>
    <row r="50727" spans="16:30" ht="4.5" customHeight="1" x14ac:dyDescent="0.2">
      <c r="P50727" s="75"/>
      <c r="Q50727" s="75"/>
      <c r="W50727" s="75"/>
      <c r="AD50727" s="77"/>
    </row>
    <row r="50728" spans="16:30" ht="4.5" customHeight="1" x14ac:dyDescent="0.2">
      <c r="P50728" s="75"/>
      <c r="Q50728" s="75"/>
      <c r="W50728" s="75"/>
      <c r="AD50728" s="77"/>
    </row>
    <row r="50729" spans="16:30" ht="4.5" customHeight="1" x14ac:dyDescent="0.2">
      <c r="P50729" s="75"/>
      <c r="Q50729" s="75"/>
      <c r="W50729" s="75"/>
      <c r="AD50729" s="77"/>
    </row>
    <row r="50730" spans="16:30" ht="4.5" customHeight="1" x14ac:dyDescent="0.2">
      <c r="P50730" s="75"/>
      <c r="Q50730" s="75"/>
      <c r="W50730" s="75"/>
      <c r="AD50730" s="77"/>
    </row>
    <row r="50731" spans="16:30" ht="4.5" customHeight="1" x14ac:dyDescent="0.2">
      <c r="P50731" s="75"/>
      <c r="Q50731" s="75"/>
      <c r="W50731" s="75"/>
      <c r="AD50731" s="77"/>
    </row>
    <row r="50732" spans="16:30" ht="4.5" customHeight="1" x14ac:dyDescent="0.2">
      <c r="P50732" s="75"/>
      <c r="Q50732" s="75"/>
      <c r="W50732" s="75"/>
      <c r="AD50732" s="77"/>
    </row>
    <row r="50733" spans="16:30" ht="4.5" customHeight="1" x14ac:dyDescent="0.2">
      <c r="P50733" s="75"/>
      <c r="Q50733" s="75"/>
      <c r="W50733" s="75"/>
      <c r="AD50733" s="77"/>
    </row>
    <row r="50734" spans="16:30" ht="4.5" customHeight="1" x14ac:dyDescent="0.2">
      <c r="P50734" s="75"/>
      <c r="Q50734" s="75"/>
      <c r="W50734" s="75"/>
      <c r="AD50734" s="77"/>
    </row>
    <row r="50735" spans="16:30" ht="4.5" customHeight="1" x14ac:dyDescent="0.2">
      <c r="P50735" s="75"/>
      <c r="Q50735" s="75"/>
      <c r="W50735" s="75"/>
      <c r="AD50735" s="77"/>
    </row>
    <row r="50736" spans="16:30" ht="4.5" customHeight="1" x14ac:dyDescent="0.2">
      <c r="P50736" s="75"/>
      <c r="Q50736" s="75"/>
      <c r="W50736" s="75"/>
      <c r="AD50736" s="77"/>
    </row>
    <row r="50737" spans="16:30" ht="4.5" customHeight="1" x14ac:dyDescent="0.2">
      <c r="P50737" s="75"/>
      <c r="Q50737" s="75"/>
      <c r="W50737" s="75"/>
      <c r="AD50737" s="77"/>
    </row>
    <row r="50738" spans="16:30" ht="4.5" customHeight="1" x14ac:dyDescent="0.2">
      <c r="P50738" s="75"/>
      <c r="Q50738" s="75"/>
      <c r="W50738" s="75"/>
      <c r="AD50738" s="77"/>
    </row>
    <row r="50739" spans="16:30" ht="4.5" customHeight="1" x14ac:dyDescent="0.2">
      <c r="P50739" s="75"/>
      <c r="Q50739" s="75"/>
      <c r="W50739" s="75"/>
      <c r="AD50739" s="77"/>
    </row>
    <row r="50740" spans="16:30" ht="4.5" customHeight="1" x14ac:dyDescent="0.2">
      <c r="P50740" s="75"/>
      <c r="Q50740" s="75"/>
      <c r="W50740" s="75"/>
      <c r="AD50740" s="77"/>
    </row>
    <row r="50741" spans="16:30" ht="4.5" customHeight="1" x14ac:dyDescent="0.2">
      <c r="P50741" s="75"/>
      <c r="Q50741" s="75"/>
      <c r="W50741" s="75"/>
      <c r="AD50741" s="77"/>
    </row>
    <row r="50742" spans="16:30" ht="4.5" customHeight="1" x14ac:dyDescent="0.2">
      <c r="P50742" s="75"/>
      <c r="Q50742" s="75"/>
      <c r="W50742" s="75"/>
      <c r="AD50742" s="77"/>
    </row>
    <row r="50743" spans="16:30" ht="4.5" customHeight="1" x14ac:dyDescent="0.2">
      <c r="P50743" s="75"/>
      <c r="Q50743" s="75"/>
      <c r="W50743" s="75"/>
      <c r="AD50743" s="77"/>
    </row>
    <row r="50744" spans="16:30" ht="4.5" customHeight="1" x14ac:dyDescent="0.2">
      <c r="P50744" s="75"/>
      <c r="Q50744" s="75"/>
      <c r="W50744" s="75"/>
      <c r="AD50744" s="77"/>
    </row>
    <row r="50745" spans="16:30" ht="4.5" customHeight="1" x14ac:dyDescent="0.2">
      <c r="P50745" s="75"/>
      <c r="Q50745" s="75"/>
      <c r="W50745" s="75"/>
      <c r="AD50745" s="77"/>
    </row>
    <row r="50746" spans="16:30" ht="4.5" customHeight="1" x14ac:dyDescent="0.2">
      <c r="P50746" s="75"/>
      <c r="Q50746" s="75"/>
      <c r="W50746" s="75"/>
      <c r="AD50746" s="77"/>
    </row>
    <row r="50747" spans="16:30" ht="4.5" customHeight="1" x14ac:dyDescent="0.2">
      <c r="P50747" s="75"/>
      <c r="Q50747" s="75"/>
      <c r="W50747" s="75"/>
      <c r="AD50747" s="77"/>
    </row>
    <row r="50748" spans="16:30" ht="4.5" customHeight="1" x14ac:dyDescent="0.2">
      <c r="P50748" s="75"/>
      <c r="Q50748" s="75"/>
      <c r="W50748" s="75"/>
      <c r="AD50748" s="77"/>
    </row>
    <row r="50749" spans="16:30" ht="4.5" customHeight="1" x14ac:dyDescent="0.2">
      <c r="P50749" s="75"/>
      <c r="Q50749" s="75"/>
      <c r="W50749" s="75"/>
      <c r="AD50749" s="77"/>
    </row>
    <row r="50750" spans="16:30" ht="4.5" customHeight="1" x14ac:dyDescent="0.2">
      <c r="P50750" s="75"/>
      <c r="Q50750" s="75"/>
      <c r="W50750" s="75"/>
      <c r="AD50750" s="77"/>
    </row>
    <row r="50751" spans="16:30" ht="4.5" customHeight="1" x14ac:dyDescent="0.2">
      <c r="P50751" s="75"/>
      <c r="Q50751" s="75"/>
      <c r="W50751" s="75"/>
      <c r="AD50751" s="77"/>
    </row>
    <row r="50752" spans="16:30" ht="4.5" customHeight="1" x14ac:dyDescent="0.2">
      <c r="P50752" s="75"/>
      <c r="Q50752" s="75"/>
      <c r="W50752" s="75"/>
      <c r="AD50752" s="77"/>
    </row>
    <row r="50753" spans="16:30" ht="4.5" customHeight="1" x14ac:dyDescent="0.2">
      <c r="P50753" s="75"/>
      <c r="Q50753" s="75"/>
      <c r="W50753" s="75"/>
      <c r="AD50753" s="77"/>
    </row>
    <row r="50754" spans="16:30" ht="4.5" customHeight="1" x14ac:dyDescent="0.2">
      <c r="P50754" s="75"/>
      <c r="Q50754" s="75"/>
      <c r="W50754" s="75"/>
      <c r="AD50754" s="77"/>
    </row>
    <row r="50755" spans="16:30" ht="4.5" customHeight="1" x14ac:dyDescent="0.2">
      <c r="P50755" s="75"/>
      <c r="Q50755" s="75"/>
      <c r="W50755" s="75"/>
      <c r="AD50755" s="77"/>
    </row>
    <row r="50756" spans="16:30" ht="4.5" customHeight="1" x14ac:dyDescent="0.2">
      <c r="P50756" s="75"/>
      <c r="Q50756" s="75"/>
      <c r="W50756" s="75"/>
      <c r="AD50756" s="77"/>
    </row>
    <row r="50757" spans="16:30" ht="4.5" customHeight="1" x14ac:dyDescent="0.2">
      <c r="P50757" s="75"/>
      <c r="Q50757" s="75"/>
      <c r="W50757" s="75"/>
      <c r="AD50757" s="77"/>
    </row>
    <row r="50758" spans="16:30" ht="4.5" customHeight="1" x14ac:dyDescent="0.2">
      <c r="P50758" s="75"/>
      <c r="Q50758" s="75"/>
      <c r="W50758" s="75"/>
      <c r="AD50758" s="77"/>
    </row>
    <row r="50759" spans="16:30" ht="4.5" customHeight="1" x14ac:dyDescent="0.2">
      <c r="P50759" s="75"/>
      <c r="Q50759" s="75"/>
      <c r="W50759" s="75"/>
      <c r="AD50759" s="77"/>
    </row>
    <row r="50760" spans="16:30" ht="4.5" customHeight="1" x14ac:dyDescent="0.2">
      <c r="P50760" s="75"/>
      <c r="Q50760" s="75"/>
      <c r="W50760" s="75"/>
      <c r="AD50760" s="77"/>
    </row>
    <row r="50761" spans="16:30" ht="4.5" customHeight="1" x14ac:dyDescent="0.2">
      <c r="P50761" s="75"/>
      <c r="Q50761" s="75"/>
      <c r="W50761" s="75"/>
      <c r="AD50761" s="77"/>
    </row>
    <row r="50762" spans="16:30" ht="4.5" customHeight="1" x14ac:dyDescent="0.2">
      <c r="P50762" s="75"/>
      <c r="Q50762" s="75"/>
      <c r="W50762" s="75"/>
      <c r="AD50762" s="77"/>
    </row>
    <row r="50763" spans="16:30" ht="4.5" customHeight="1" x14ac:dyDescent="0.2">
      <c r="P50763" s="75"/>
      <c r="Q50763" s="75"/>
      <c r="W50763" s="75"/>
      <c r="AD50763" s="77"/>
    </row>
    <row r="50764" spans="16:30" ht="4.5" customHeight="1" x14ac:dyDescent="0.2">
      <c r="P50764" s="75"/>
      <c r="Q50764" s="75"/>
      <c r="W50764" s="75"/>
      <c r="AD50764" s="77"/>
    </row>
    <row r="50765" spans="16:30" ht="4.5" customHeight="1" x14ac:dyDescent="0.2">
      <c r="P50765" s="75"/>
      <c r="Q50765" s="75"/>
      <c r="W50765" s="75"/>
      <c r="AD50765" s="77"/>
    </row>
    <row r="50766" spans="16:30" ht="4.5" customHeight="1" x14ac:dyDescent="0.2">
      <c r="P50766" s="75"/>
      <c r="Q50766" s="75"/>
      <c r="W50766" s="75"/>
      <c r="AD50766" s="77"/>
    </row>
    <row r="50767" spans="16:30" ht="4.5" customHeight="1" x14ac:dyDescent="0.2">
      <c r="P50767" s="75"/>
      <c r="Q50767" s="75"/>
      <c r="W50767" s="75"/>
      <c r="AD50767" s="77"/>
    </row>
    <row r="50768" spans="16:30" ht="4.5" customHeight="1" x14ac:dyDescent="0.2">
      <c r="P50768" s="75"/>
      <c r="Q50768" s="75"/>
      <c r="W50768" s="75"/>
      <c r="AD50768" s="77"/>
    </row>
    <row r="50769" spans="16:30" ht="4.5" customHeight="1" x14ac:dyDescent="0.2">
      <c r="P50769" s="75"/>
      <c r="Q50769" s="75"/>
      <c r="W50769" s="75"/>
      <c r="AD50769" s="77"/>
    </row>
    <row r="50770" spans="16:30" ht="4.5" customHeight="1" x14ac:dyDescent="0.2">
      <c r="P50770" s="75"/>
      <c r="Q50770" s="75"/>
      <c r="W50770" s="75"/>
      <c r="AD50770" s="77"/>
    </row>
    <row r="50771" spans="16:30" ht="4.5" customHeight="1" x14ac:dyDescent="0.2">
      <c r="P50771" s="75"/>
      <c r="Q50771" s="75"/>
      <c r="W50771" s="75"/>
      <c r="AD50771" s="77"/>
    </row>
    <row r="50772" spans="16:30" ht="4.5" customHeight="1" x14ac:dyDescent="0.2">
      <c r="P50772" s="75"/>
      <c r="Q50772" s="75"/>
      <c r="W50772" s="75"/>
      <c r="AD50772" s="77"/>
    </row>
    <row r="50773" spans="16:30" ht="4.5" customHeight="1" x14ac:dyDescent="0.2">
      <c r="P50773" s="75"/>
      <c r="Q50773" s="75"/>
      <c r="W50773" s="75"/>
      <c r="AD50773" s="77"/>
    </row>
    <row r="50774" spans="16:30" ht="4.5" customHeight="1" x14ac:dyDescent="0.2">
      <c r="P50774" s="75"/>
      <c r="Q50774" s="75"/>
      <c r="W50774" s="75"/>
      <c r="AD50774" s="77"/>
    </row>
    <row r="50775" spans="16:30" ht="4.5" customHeight="1" x14ac:dyDescent="0.2">
      <c r="P50775" s="75"/>
      <c r="Q50775" s="75"/>
      <c r="W50775" s="75"/>
      <c r="AD50775" s="77"/>
    </row>
    <row r="50776" spans="16:30" ht="4.5" customHeight="1" x14ac:dyDescent="0.2">
      <c r="P50776" s="75"/>
      <c r="Q50776" s="75"/>
      <c r="W50776" s="75"/>
      <c r="AD50776" s="77"/>
    </row>
    <row r="50777" spans="16:30" ht="4.5" customHeight="1" x14ac:dyDescent="0.2">
      <c r="P50777" s="75"/>
      <c r="Q50777" s="75"/>
      <c r="W50777" s="75"/>
      <c r="AD50777" s="77"/>
    </row>
    <row r="50778" spans="16:30" ht="4.5" customHeight="1" x14ac:dyDescent="0.2">
      <c r="P50778" s="75"/>
      <c r="Q50778" s="75"/>
      <c r="W50778" s="75"/>
      <c r="AD50778" s="77"/>
    </row>
    <row r="50779" spans="16:30" ht="4.5" customHeight="1" x14ac:dyDescent="0.2">
      <c r="P50779" s="75"/>
      <c r="Q50779" s="75"/>
      <c r="W50779" s="75"/>
      <c r="AD50779" s="77"/>
    </row>
    <row r="50780" spans="16:30" ht="4.5" customHeight="1" x14ac:dyDescent="0.2">
      <c r="P50780" s="75"/>
      <c r="Q50780" s="75"/>
      <c r="W50780" s="75"/>
      <c r="AD50780" s="77"/>
    </row>
    <row r="50781" spans="16:30" ht="4.5" customHeight="1" x14ac:dyDescent="0.2">
      <c r="P50781" s="75"/>
      <c r="Q50781" s="75"/>
      <c r="W50781" s="75"/>
      <c r="AD50781" s="77"/>
    </row>
    <row r="50782" spans="16:30" ht="4.5" customHeight="1" x14ac:dyDescent="0.2">
      <c r="P50782" s="75"/>
      <c r="Q50782" s="75"/>
      <c r="W50782" s="75"/>
      <c r="AD50782" s="77"/>
    </row>
    <row r="50783" spans="16:30" ht="4.5" customHeight="1" x14ac:dyDescent="0.2">
      <c r="P50783" s="75"/>
      <c r="Q50783" s="75"/>
      <c r="W50783" s="75"/>
      <c r="AD50783" s="77"/>
    </row>
    <row r="50784" spans="16:30" ht="4.5" customHeight="1" x14ac:dyDescent="0.2">
      <c r="P50784" s="75"/>
      <c r="Q50784" s="75"/>
      <c r="W50784" s="75"/>
      <c r="AD50784" s="77"/>
    </row>
    <row r="50785" spans="16:30" ht="4.5" customHeight="1" x14ac:dyDescent="0.2">
      <c r="P50785" s="75"/>
      <c r="Q50785" s="75"/>
      <c r="W50785" s="75"/>
      <c r="AD50785" s="77"/>
    </row>
    <row r="50786" spans="16:30" ht="4.5" customHeight="1" x14ac:dyDescent="0.2">
      <c r="P50786" s="75"/>
      <c r="Q50786" s="75"/>
      <c r="W50786" s="75"/>
      <c r="AD50786" s="77"/>
    </row>
    <row r="50787" spans="16:30" ht="4.5" customHeight="1" x14ac:dyDescent="0.2">
      <c r="P50787" s="75"/>
      <c r="Q50787" s="75"/>
      <c r="W50787" s="75"/>
      <c r="AD50787" s="77"/>
    </row>
    <row r="50788" spans="16:30" ht="4.5" customHeight="1" x14ac:dyDescent="0.2">
      <c r="P50788" s="75"/>
      <c r="Q50788" s="75"/>
      <c r="W50788" s="75"/>
      <c r="AD50788" s="77"/>
    </row>
    <row r="50789" spans="16:30" ht="4.5" customHeight="1" x14ac:dyDescent="0.2">
      <c r="P50789" s="75"/>
      <c r="Q50789" s="75"/>
      <c r="W50789" s="75"/>
      <c r="AD50789" s="77"/>
    </row>
    <row r="50790" spans="16:30" ht="4.5" customHeight="1" x14ac:dyDescent="0.2">
      <c r="P50790" s="75"/>
      <c r="Q50790" s="75"/>
      <c r="W50790" s="75"/>
      <c r="AD50790" s="77"/>
    </row>
    <row r="50791" spans="16:30" ht="4.5" customHeight="1" x14ac:dyDescent="0.2">
      <c r="P50791" s="75"/>
      <c r="Q50791" s="75"/>
      <c r="W50791" s="75"/>
      <c r="AD50791" s="77"/>
    </row>
    <row r="50792" spans="16:30" ht="4.5" customHeight="1" x14ac:dyDescent="0.2">
      <c r="P50792" s="75"/>
      <c r="Q50792" s="75"/>
      <c r="W50792" s="75"/>
      <c r="AD50792" s="77"/>
    </row>
    <row r="50793" spans="16:30" ht="4.5" customHeight="1" x14ac:dyDescent="0.2">
      <c r="P50793" s="75"/>
      <c r="Q50793" s="75"/>
      <c r="W50793" s="75"/>
      <c r="AD50793" s="77"/>
    </row>
    <row r="50794" spans="16:30" ht="4.5" customHeight="1" x14ac:dyDescent="0.2">
      <c r="P50794" s="75"/>
      <c r="Q50794" s="75"/>
      <c r="W50794" s="75"/>
      <c r="AD50794" s="77"/>
    </row>
    <row r="50795" spans="16:30" ht="4.5" customHeight="1" x14ac:dyDescent="0.2">
      <c r="P50795" s="75"/>
      <c r="Q50795" s="75"/>
      <c r="W50795" s="75"/>
      <c r="AD50795" s="77"/>
    </row>
    <row r="50796" spans="16:30" ht="4.5" customHeight="1" x14ac:dyDescent="0.2">
      <c r="P50796" s="75"/>
      <c r="Q50796" s="75"/>
      <c r="W50796" s="75"/>
      <c r="AD50796" s="77"/>
    </row>
    <row r="50797" spans="16:30" ht="4.5" customHeight="1" x14ac:dyDescent="0.2">
      <c r="P50797" s="75"/>
      <c r="Q50797" s="75"/>
      <c r="W50797" s="75"/>
      <c r="AD50797" s="77"/>
    </row>
    <row r="50798" spans="16:30" ht="4.5" customHeight="1" x14ac:dyDescent="0.2">
      <c r="P50798" s="75"/>
      <c r="Q50798" s="75"/>
      <c r="W50798" s="75"/>
      <c r="AD50798" s="77"/>
    </row>
    <row r="50799" spans="16:30" ht="4.5" customHeight="1" x14ac:dyDescent="0.2">
      <c r="P50799" s="75"/>
      <c r="Q50799" s="75"/>
      <c r="W50799" s="75"/>
      <c r="AD50799" s="77"/>
    </row>
    <row r="50800" spans="16:30" ht="4.5" customHeight="1" x14ac:dyDescent="0.2">
      <c r="P50800" s="75"/>
      <c r="Q50800" s="75"/>
      <c r="W50800" s="75"/>
      <c r="AD50800" s="77"/>
    </row>
    <row r="50801" spans="16:30" ht="4.5" customHeight="1" x14ac:dyDescent="0.2">
      <c r="P50801" s="75"/>
      <c r="Q50801" s="75"/>
      <c r="W50801" s="75"/>
      <c r="AD50801" s="77"/>
    </row>
    <row r="50802" spans="16:30" ht="4.5" customHeight="1" x14ac:dyDescent="0.2">
      <c r="P50802" s="75"/>
      <c r="Q50802" s="75"/>
      <c r="W50802" s="75"/>
      <c r="AD50802" s="77"/>
    </row>
    <row r="50803" spans="16:30" ht="4.5" customHeight="1" x14ac:dyDescent="0.2">
      <c r="P50803" s="75"/>
      <c r="Q50803" s="75"/>
      <c r="W50803" s="75"/>
      <c r="AD50803" s="77"/>
    </row>
    <row r="50804" spans="16:30" ht="4.5" customHeight="1" x14ac:dyDescent="0.2">
      <c r="P50804" s="75"/>
      <c r="Q50804" s="75"/>
      <c r="W50804" s="75"/>
      <c r="AD50804" s="77"/>
    </row>
    <row r="50805" spans="16:30" ht="4.5" customHeight="1" x14ac:dyDescent="0.2">
      <c r="P50805" s="75"/>
      <c r="Q50805" s="75"/>
      <c r="W50805" s="75"/>
      <c r="AD50805" s="77"/>
    </row>
    <row r="50806" spans="16:30" ht="4.5" customHeight="1" x14ac:dyDescent="0.2">
      <c r="P50806" s="75"/>
      <c r="Q50806" s="75"/>
      <c r="W50806" s="75"/>
      <c r="AD50806" s="77"/>
    </row>
    <row r="50807" spans="16:30" ht="4.5" customHeight="1" x14ac:dyDescent="0.2">
      <c r="P50807" s="75"/>
      <c r="Q50807" s="75"/>
      <c r="W50807" s="75"/>
      <c r="AD50807" s="77"/>
    </row>
    <row r="50808" spans="16:30" ht="4.5" customHeight="1" x14ac:dyDescent="0.2">
      <c r="P50808" s="75"/>
      <c r="Q50808" s="75"/>
      <c r="W50808" s="75"/>
      <c r="AD50808" s="77"/>
    </row>
    <row r="50809" spans="16:30" ht="4.5" customHeight="1" x14ac:dyDescent="0.2">
      <c r="P50809" s="75"/>
      <c r="Q50809" s="75"/>
      <c r="W50809" s="75"/>
      <c r="AD50809" s="77"/>
    </row>
    <row r="50810" spans="16:30" ht="4.5" customHeight="1" x14ac:dyDescent="0.2">
      <c r="P50810" s="75"/>
      <c r="Q50810" s="75"/>
      <c r="W50810" s="75"/>
      <c r="AD50810" s="77"/>
    </row>
    <row r="50811" spans="16:30" ht="4.5" customHeight="1" x14ac:dyDescent="0.2">
      <c r="P50811" s="75"/>
      <c r="Q50811" s="75"/>
      <c r="W50811" s="75"/>
      <c r="AD50811" s="77"/>
    </row>
    <row r="50812" spans="16:30" ht="4.5" customHeight="1" x14ac:dyDescent="0.2">
      <c r="P50812" s="75"/>
      <c r="Q50812" s="75"/>
      <c r="W50812" s="75"/>
      <c r="AD50812" s="77"/>
    </row>
    <row r="50813" spans="16:30" ht="4.5" customHeight="1" x14ac:dyDescent="0.2">
      <c r="P50813" s="75"/>
      <c r="Q50813" s="75"/>
      <c r="W50813" s="75"/>
      <c r="AD50813" s="77"/>
    </row>
    <row r="50814" spans="16:30" ht="4.5" customHeight="1" x14ac:dyDescent="0.2">
      <c r="P50814" s="75"/>
      <c r="Q50814" s="75"/>
      <c r="W50814" s="75"/>
      <c r="AD50814" s="77"/>
    </row>
    <row r="50815" spans="16:30" ht="4.5" customHeight="1" x14ac:dyDescent="0.2">
      <c r="P50815" s="75"/>
      <c r="Q50815" s="75"/>
      <c r="W50815" s="75"/>
      <c r="AD50815" s="77"/>
    </row>
    <row r="50816" spans="16:30" ht="4.5" customHeight="1" x14ac:dyDescent="0.2">
      <c r="P50816" s="75"/>
      <c r="Q50816" s="75"/>
      <c r="W50816" s="75"/>
      <c r="AD50816" s="77"/>
    </row>
    <row r="50817" spans="16:30" ht="4.5" customHeight="1" x14ac:dyDescent="0.2">
      <c r="P50817" s="75"/>
      <c r="Q50817" s="75"/>
      <c r="W50817" s="75"/>
      <c r="AD50817" s="77"/>
    </row>
    <row r="50818" spans="16:30" ht="4.5" customHeight="1" x14ac:dyDescent="0.2">
      <c r="P50818" s="75"/>
      <c r="Q50818" s="75"/>
      <c r="W50818" s="75"/>
      <c r="AD50818" s="77"/>
    </row>
    <row r="50819" spans="16:30" ht="4.5" customHeight="1" x14ac:dyDescent="0.2">
      <c r="P50819" s="75"/>
      <c r="Q50819" s="75"/>
      <c r="W50819" s="75"/>
      <c r="AD50819" s="77"/>
    </row>
    <row r="50820" spans="16:30" ht="4.5" customHeight="1" x14ac:dyDescent="0.2">
      <c r="P50820" s="75"/>
      <c r="Q50820" s="75"/>
      <c r="W50820" s="75"/>
      <c r="AD50820" s="77"/>
    </row>
    <row r="50821" spans="16:30" ht="4.5" customHeight="1" x14ac:dyDescent="0.2">
      <c r="P50821" s="75"/>
      <c r="Q50821" s="75"/>
      <c r="W50821" s="75"/>
      <c r="AD50821" s="77"/>
    </row>
    <row r="50822" spans="16:30" ht="4.5" customHeight="1" x14ac:dyDescent="0.2">
      <c r="P50822" s="75"/>
      <c r="Q50822" s="75"/>
      <c r="W50822" s="75"/>
      <c r="AD50822" s="77"/>
    </row>
    <row r="50823" spans="16:30" ht="4.5" customHeight="1" x14ac:dyDescent="0.2">
      <c r="P50823" s="75"/>
      <c r="Q50823" s="75"/>
      <c r="W50823" s="75"/>
      <c r="AD50823" s="77"/>
    </row>
    <row r="50824" spans="16:30" ht="4.5" customHeight="1" x14ac:dyDescent="0.2">
      <c r="P50824" s="75"/>
      <c r="Q50824" s="75"/>
      <c r="W50824" s="75"/>
      <c r="AD50824" s="77"/>
    </row>
    <row r="50825" spans="16:30" ht="4.5" customHeight="1" x14ac:dyDescent="0.2">
      <c r="P50825" s="75"/>
      <c r="Q50825" s="75"/>
      <c r="W50825" s="75"/>
      <c r="AD50825" s="77"/>
    </row>
    <row r="50826" spans="16:30" ht="4.5" customHeight="1" x14ac:dyDescent="0.2">
      <c r="P50826" s="75"/>
      <c r="Q50826" s="75"/>
      <c r="W50826" s="75"/>
      <c r="AD50826" s="77"/>
    </row>
    <row r="50827" spans="16:30" ht="4.5" customHeight="1" x14ac:dyDescent="0.2">
      <c r="P50827" s="75"/>
      <c r="Q50827" s="75"/>
      <c r="W50827" s="75"/>
      <c r="AD50827" s="77"/>
    </row>
    <row r="50828" spans="16:30" ht="4.5" customHeight="1" x14ac:dyDescent="0.2">
      <c r="P50828" s="75"/>
      <c r="Q50828" s="75"/>
      <c r="W50828" s="75"/>
      <c r="AD50828" s="77"/>
    </row>
    <row r="50829" spans="16:30" ht="4.5" customHeight="1" x14ac:dyDescent="0.2">
      <c r="P50829" s="75"/>
      <c r="Q50829" s="75"/>
      <c r="W50829" s="75"/>
      <c r="AD50829" s="77"/>
    </row>
    <row r="50830" spans="16:30" ht="4.5" customHeight="1" x14ac:dyDescent="0.2">
      <c r="P50830" s="75"/>
      <c r="Q50830" s="75"/>
      <c r="W50830" s="75"/>
      <c r="AD50830" s="77"/>
    </row>
    <row r="50831" spans="16:30" ht="4.5" customHeight="1" x14ac:dyDescent="0.2">
      <c r="P50831" s="75"/>
      <c r="Q50831" s="75"/>
      <c r="W50831" s="75"/>
      <c r="AD50831" s="77"/>
    </row>
    <row r="50832" spans="16:30" ht="4.5" customHeight="1" x14ac:dyDescent="0.2">
      <c r="P50832" s="75"/>
      <c r="Q50832" s="75"/>
      <c r="W50832" s="75"/>
      <c r="AD50832" s="77"/>
    </row>
    <row r="50833" spans="16:30" ht="4.5" customHeight="1" x14ac:dyDescent="0.2">
      <c r="P50833" s="75"/>
      <c r="Q50833" s="75"/>
      <c r="W50833" s="75"/>
      <c r="AD50833" s="77"/>
    </row>
    <row r="50834" spans="16:30" ht="4.5" customHeight="1" x14ac:dyDescent="0.2">
      <c r="P50834" s="75"/>
      <c r="Q50834" s="75"/>
      <c r="W50834" s="75"/>
      <c r="AD50834" s="77"/>
    </row>
    <row r="50835" spans="16:30" ht="4.5" customHeight="1" x14ac:dyDescent="0.2">
      <c r="P50835" s="75"/>
      <c r="Q50835" s="75"/>
      <c r="W50835" s="75"/>
      <c r="AD50835" s="77"/>
    </row>
    <row r="50836" spans="16:30" ht="4.5" customHeight="1" x14ac:dyDescent="0.2">
      <c r="P50836" s="75"/>
      <c r="Q50836" s="75"/>
      <c r="W50836" s="75"/>
      <c r="AD50836" s="77"/>
    </row>
    <row r="50837" spans="16:30" ht="4.5" customHeight="1" x14ac:dyDescent="0.2">
      <c r="P50837" s="75"/>
      <c r="Q50837" s="75"/>
      <c r="W50837" s="75"/>
      <c r="AD50837" s="77"/>
    </row>
    <row r="50838" spans="16:30" ht="4.5" customHeight="1" x14ac:dyDescent="0.2">
      <c r="P50838" s="75"/>
      <c r="Q50838" s="75"/>
      <c r="W50838" s="75"/>
      <c r="AD50838" s="77"/>
    </row>
    <row r="50839" spans="16:30" ht="4.5" customHeight="1" x14ac:dyDescent="0.2">
      <c r="P50839" s="75"/>
      <c r="Q50839" s="75"/>
      <c r="W50839" s="75"/>
      <c r="AD50839" s="77"/>
    </row>
    <row r="50840" spans="16:30" ht="4.5" customHeight="1" x14ac:dyDescent="0.2">
      <c r="P50840" s="75"/>
      <c r="Q50840" s="75"/>
      <c r="W50840" s="75"/>
      <c r="AD50840" s="77"/>
    </row>
    <row r="50841" spans="16:30" ht="4.5" customHeight="1" x14ac:dyDescent="0.2">
      <c r="P50841" s="75"/>
      <c r="Q50841" s="75"/>
      <c r="W50841" s="75"/>
      <c r="AD50841" s="77"/>
    </row>
    <row r="50842" spans="16:30" ht="4.5" customHeight="1" x14ac:dyDescent="0.2">
      <c r="P50842" s="75"/>
      <c r="Q50842" s="75"/>
      <c r="W50842" s="75"/>
      <c r="AD50842" s="77"/>
    </row>
    <row r="50843" spans="16:30" ht="4.5" customHeight="1" x14ac:dyDescent="0.2">
      <c r="P50843" s="75"/>
      <c r="Q50843" s="75"/>
      <c r="W50843" s="75"/>
      <c r="AD50843" s="77"/>
    </row>
    <row r="50844" spans="16:30" ht="4.5" customHeight="1" x14ac:dyDescent="0.2">
      <c r="P50844" s="75"/>
      <c r="Q50844" s="75"/>
      <c r="W50844" s="75"/>
      <c r="AD50844" s="77"/>
    </row>
    <row r="50845" spans="16:30" ht="4.5" customHeight="1" x14ac:dyDescent="0.2">
      <c r="P50845" s="75"/>
      <c r="Q50845" s="75"/>
      <c r="W50845" s="75"/>
      <c r="AD50845" s="77"/>
    </row>
    <row r="50846" spans="16:30" ht="4.5" customHeight="1" x14ac:dyDescent="0.2">
      <c r="P50846" s="75"/>
      <c r="Q50846" s="75"/>
      <c r="W50846" s="75"/>
      <c r="AD50846" s="77"/>
    </row>
    <row r="50847" spans="16:30" ht="4.5" customHeight="1" x14ac:dyDescent="0.2">
      <c r="P50847" s="75"/>
      <c r="Q50847" s="75"/>
      <c r="W50847" s="75"/>
      <c r="AD50847" s="77"/>
    </row>
    <row r="50848" spans="16:30" ht="4.5" customHeight="1" x14ac:dyDescent="0.2">
      <c r="P50848" s="75"/>
      <c r="Q50848" s="75"/>
      <c r="W50848" s="75"/>
      <c r="AD50848" s="77"/>
    </row>
    <row r="50849" spans="16:30" ht="4.5" customHeight="1" x14ac:dyDescent="0.2">
      <c r="P50849" s="75"/>
      <c r="Q50849" s="75"/>
      <c r="W50849" s="75"/>
      <c r="AD50849" s="77"/>
    </row>
    <row r="50850" spans="16:30" ht="4.5" customHeight="1" x14ac:dyDescent="0.2">
      <c r="P50850" s="75"/>
      <c r="Q50850" s="75"/>
      <c r="W50850" s="75"/>
      <c r="AD50850" s="77"/>
    </row>
    <row r="50851" spans="16:30" ht="4.5" customHeight="1" x14ac:dyDescent="0.2">
      <c r="P50851" s="75"/>
      <c r="Q50851" s="75"/>
      <c r="W50851" s="75"/>
      <c r="AD50851" s="77"/>
    </row>
    <row r="50852" spans="16:30" ht="4.5" customHeight="1" x14ac:dyDescent="0.2">
      <c r="P50852" s="75"/>
      <c r="Q50852" s="75"/>
      <c r="W50852" s="75"/>
      <c r="AD50852" s="77"/>
    </row>
    <row r="50853" spans="16:30" ht="4.5" customHeight="1" x14ac:dyDescent="0.2">
      <c r="P50853" s="75"/>
      <c r="Q50853" s="75"/>
      <c r="W50853" s="75"/>
      <c r="AD50853" s="77"/>
    </row>
    <row r="50854" spans="16:30" ht="4.5" customHeight="1" x14ac:dyDescent="0.2">
      <c r="P50854" s="75"/>
      <c r="Q50854" s="75"/>
      <c r="W50854" s="75"/>
      <c r="AD50854" s="77"/>
    </row>
    <row r="50855" spans="16:30" ht="4.5" customHeight="1" x14ac:dyDescent="0.2">
      <c r="P50855" s="75"/>
      <c r="Q50855" s="75"/>
      <c r="W50855" s="75"/>
      <c r="AD50855" s="77"/>
    </row>
    <row r="50856" spans="16:30" ht="4.5" customHeight="1" x14ac:dyDescent="0.2">
      <c r="P50856" s="75"/>
      <c r="Q50856" s="75"/>
      <c r="W50856" s="75"/>
      <c r="AD50856" s="77"/>
    </row>
    <row r="50857" spans="16:30" ht="4.5" customHeight="1" x14ac:dyDescent="0.2">
      <c r="P50857" s="75"/>
      <c r="Q50857" s="75"/>
      <c r="W50857" s="75"/>
      <c r="AD50857" s="77"/>
    </row>
    <row r="50858" spans="16:30" ht="4.5" customHeight="1" x14ac:dyDescent="0.2">
      <c r="P50858" s="75"/>
      <c r="Q50858" s="75"/>
      <c r="W50858" s="75"/>
      <c r="AD50858" s="77"/>
    </row>
    <row r="50859" spans="16:30" ht="4.5" customHeight="1" x14ac:dyDescent="0.2">
      <c r="P50859" s="75"/>
      <c r="Q50859" s="75"/>
      <c r="W50859" s="75"/>
      <c r="AD50859" s="77"/>
    </row>
    <row r="50860" spans="16:30" ht="4.5" customHeight="1" x14ac:dyDescent="0.2">
      <c r="P50860" s="75"/>
      <c r="Q50860" s="75"/>
      <c r="W50860" s="75"/>
      <c r="AD50860" s="77"/>
    </row>
    <row r="50861" spans="16:30" ht="4.5" customHeight="1" x14ac:dyDescent="0.2">
      <c r="P50861" s="75"/>
      <c r="Q50861" s="75"/>
      <c r="W50861" s="75"/>
      <c r="AD50861" s="77"/>
    </row>
    <row r="50862" spans="16:30" ht="4.5" customHeight="1" x14ac:dyDescent="0.2">
      <c r="P50862" s="75"/>
      <c r="Q50862" s="75"/>
      <c r="W50862" s="75"/>
      <c r="AD50862" s="77"/>
    </row>
    <row r="50863" spans="16:30" ht="4.5" customHeight="1" x14ac:dyDescent="0.2">
      <c r="P50863" s="75"/>
      <c r="Q50863" s="75"/>
      <c r="W50863" s="75"/>
      <c r="AD50863" s="77"/>
    </row>
    <row r="50864" spans="16:30" ht="4.5" customHeight="1" x14ac:dyDescent="0.2">
      <c r="P50864" s="75"/>
      <c r="Q50864" s="75"/>
      <c r="W50864" s="75"/>
      <c r="AD50864" s="77"/>
    </row>
    <row r="50865" spans="16:30" ht="4.5" customHeight="1" x14ac:dyDescent="0.2">
      <c r="P50865" s="75"/>
      <c r="Q50865" s="75"/>
      <c r="W50865" s="75"/>
      <c r="AD50865" s="77"/>
    </row>
    <row r="50866" spans="16:30" ht="4.5" customHeight="1" x14ac:dyDescent="0.2">
      <c r="P50866" s="75"/>
      <c r="Q50866" s="75"/>
      <c r="W50866" s="75"/>
      <c r="AD50866" s="77"/>
    </row>
    <row r="50867" spans="16:30" ht="4.5" customHeight="1" x14ac:dyDescent="0.2">
      <c r="P50867" s="75"/>
      <c r="Q50867" s="75"/>
      <c r="W50867" s="75"/>
      <c r="AD50867" s="77"/>
    </row>
    <row r="50868" spans="16:30" ht="4.5" customHeight="1" x14ac:dyDescent="0.2">
      <c r="P50868" s="75"/>
      <c r="Q50868" s="75"/>
      <c r="W50868" s="75"/>
      <c r="AD50868" s="77"/>
    </row>
    <row r="50869" spans="16:30" ht="4.5" customHeight="1" x14ac:dyDescent="0.2">
      <c r="P50869" s="75"/>
      <c r="Q50869" s="75"/>
      <c r="W50869" s="75"/>
      <c r="AD50869" s="77"/>
    </row>
    <row r="50870" spans="16:30" ht="4.5" customHeight="1" x14ac:dyDescent="0.2">
      <c r="P50870" s="75"/>
      <c r="Q50870" s="75"/>
      <c r="W50870" s="75"/>
      <c r="AD50870" s="77"/>
    </row>
    <row r="50871" spans="16:30" ht="4.5" customHeight="1" x14ac:dyDescent="0.2">
      <c r="P50871" s="75"/>
      <c r="Q50871" s="75"/>
      <c r="W50871" s="75"/>
      <c r="AD50871" s="77"/>
    </row>
    <row r="50872" spans="16:30" ht="4.5" customHeight="1" x14ac:dyDescent="0.2">
      <c r="P50872" s="75"/>
      <c r="Q50872" s="75"/>
      <c r="W50872" s="75"/>
      <c r="AD50872" s="77"/>
    </row>
    <row r="50873" spans="16:30" ht="4.5" customHeight="1" x14ac:dyDescent="0.2">
      <c r="P50873" s="75"/>
      <c r="Q50873" s="75"/>
      <c r="W50873" s="75"/>
      <c r="AD50873" s="77"/>
    </row>
    <row r="50874" spans="16:30" ht="4.5" customHeight="1" x14ac:dyDescent="0.2">
      <c r="P50874" s="75"/>
      <c r="Q50874" s="75"/>
      <c r="W50874" s="75"/>
      <c r="AD50874" s="77"/>
    </row>
    <row r="50875" spans="16:30" ht="4.5" customHeight="1" x14ac:dyDescent="0.2">
      <c r="P50875" s="75"/>
      <c r="Q50875" s="75"/>
      <c r="W50875" s="75"/>
      <c r="AD50875" s="77"/>
    </row>
    <row r="50876" spans="16:30" ht="4.5" customHeight="1" x14ac:dyDescent="0.2">
      <c r="P50876" s="75"/>
      <c r="Q50876" s="75"/>
      <c r="W50876" s="75"/>
      <c r="AD50876" s="77"/>
    </row>
    <row r="50877" spans="16:30" ht="4.5" customHeight="1" x14ac:dyDescent="0.2">
      <c r="P50877" s="75"/>
      <c r="Q50877" s="75"/>
      <c r="W50877" s="75"/>
      <c r="AD50877" s="77"/>
    </row>
    <row r="50878" spans="16:30" ht="4.5" customHeight="1" x14ac:dyDescent="0.2">
      <c r="P50878" s="75"/>
      <c r="Q50878" s="75"/>
      <c r="W50878" s="75"/>
      <c r="AD50878" s="77"/>
    </row>
    <row r="50879" spans="16:30" ht="4.5" customHeight="1" x14ac:dyDescent="0.2">
      <c r="P50879" s="75"/>
      <c r="Q50879" s="75"/>
      <c r="W50879" s="75"/>
      <c r="AD50879" s="77"/>
    </row>
    <row r="50880" spans="16:30" ht="4.5" customHeight="1" x14ac:dyDescent="0.2">
      <c r="P50880" s="75"/>
      <c r="Q50880" s="75"/>
      <c r="W50880" s="75"/>
      <c r="AD50880" s="77"/>
    </row>
    <row r="50881" spans="16:30" ht="4.5" customHeight="1" x14ac:dyDescent="0.2">
      <c r="P50881" s="75"/>
      <c r="Q50881" s="75"/>
      <c r="W50881" s="75"/>
      <c r="AD50881" s="77"/>
    </row>
    <row r="50882" spans="16:30" ht="4.5" customHeight="1" x14ac:dyDescent="0.2">
      <c r="P50882" s="75"/>
      <c r="Q50882" s="75"/>
      <c r="W50882" s="75"/>
      <c r="AD50882" s="77"/>
    </row>
    <row r="50883" spans="16:30" ht="4.5" customHeight="1" x14ac:dyDescent="0.2">
      <c r="P50883" s="75"/>
      <c r="Q50883" s="75"/>
      <c r="W50883" s="75"/>
      <c r="AD50883" s="77"/>
    </row>
    <row r="50884" spans="16:30" ht="4.5" customHeight="1" x14ac:dyDescent="0.2">
      <c r="P50884" s="75"/>
      <c r="Q50884" s="75"/>
      <c r="W50884" s="75"/>
      <c r="AD50884" s="77"/>
    </row>
    <row r="50885" spans="16:30" ht="4.5" customHeight="1" x14ac:dyDescent="0.2">
      <c r="P50885" s="75"/>
      <c r="Q50885" s="75"/>
      <c r="W50885" s="75"/>
      <c r="AD50885" s="77"/>
    </row>
    <row r="50886" spans="16:30" ht="4.5" customHeight="1" x14ac:dyDescent="0.2">
      <c r="P50886" s="75"/>
      <c r="Q50886" s="75"/>
      <c r="W50886" s="75"/>
      <c r="AD50886" s="77"/>
    </row>
    <row r="50887" spans="16:30" ht="4.5" customHeight="1" x14ac:dyDescent="0.2">
      <c r="P50887" s="75"/>
      <c r="Q50887" s="75"/>
      <c r="W50887" s="75"/>
      <c r="AD50887" s="77"/>
    </row>
    <row r="50888" spans="16:30" ht="4.5" customHeight="1" x14ac:dyDescent="0.2">
      <c r="P50888" s="75"/>
      <c r="Q50888" s="75"/>
      <c r="W50888" s="75"/>
      <c r="AD50888" s="77"/>
    </row>
    <row r="50889" spans="16:30" ht="4.5" customHeight="1" x14ac:dyDescent="0.2">
      <c r="P50889" s="75"/>
      <c r="Q50889" s="75"/>
      <c r="W50889" s="75"/>
      <c r="AD50889" s="77"/>
    </row>
    <row r="50890" spans="16:30" ht="4.5" customHeight="1" x14ac:dyDescent="0.2">
      <c r="P50890" s="75"/>
      <c r="Q50890" s="75"/>
      <c r="W50890" s="75"/>
      <c r="AD50890" s="77"/>
    </row>
    <row r="50891" spans="16:30" ht="4.5" customHeight="1" x14ac:dyDescent="0.2">
      <c r="P50891" s="75"/>
      <c r="Q50891" s="75"/>
      <c r="W50891" s="75"/>
      <c r="AD50891" s="77"/>
    </row>
    <row r="50892" spans="16:30" ht="4.5" customHeight="1" x14ac:dyDescent="0.2">
      <c r="P50892" s="75"/>
      <c r="Q50892" s="75"/>
      <c r="W50892" s="75"/>
      <c r="AD50892" s="77"/>
    </row>
    <row r="50893" spans="16:30" ht="4.5" customHeight="1" x14ac:dyDescent="0.2">
      <c r="P50893" s="75"/>
      <c r="Q50893" s="75"/>
      <c r="W50893" s="75"/>
      <c r="AD50893" s="77"/>
    </row>
    <row r="50894" spans="16:30" ht="4.5" customHeight="1" x14ac:dyDescent="0.2">
      <c r="P50894" s="75"/>
      <c r="Q50894" s="75"/>
      <c r="W50894" s="75"/>
      <c r="AD50894" s="77"/>
    </row>
    <row r="50895" spans="16:30" ht="4.5" customHeight="1" x14ac:dyDescent="0.2">
      <c r="P50895" s="75"/>
      <c r="Q50895" s="75"/>
      <c r="W50895" s="75"/>
      <c r="AD50895" s="77"/>
    </row>
    <row r="50896" spans="16:30" ht="4.5" customHeight="1" x14ac:dyDescent="0.2">
      <c r="P50896" s="75"/>
      <c r="Q50896" s="75"/>
      <c r="W50896" s="75"/>
      <c r="AD50896" s="77"/>
    </row>
    <row r="50897" spans="16:30" ht="4.5" customHeight="1" x14ac:dyDescent="0.2">
      <c r="P50897" s="75"/>
      <c r="Q50897" s="75"/>
      <c r="W50897" s="75"/>
      <c r="AD50897" s="77"/>
    </row>
    <row r="50898" spans="16:30" ht="4.5" customHeight="1" x14ac:dyDescent="0.2">
      <c r="P50898" s="75"/>
      <c r="Q50898" s="75"/>
      <c r="W50898" s="75"/>
      <c r="AD50898" s="77"/>
    </row>
    <row r="50899" spans="16:30" ht="4.5" customHeight="1" x14ac:dyDescent="0.2">
      <c r="P50899" s="75"/>
      <c r="Q50899" s="75"/>
      <c r="W50899" s="75"/>
      <c r="AD50899" s="77"/>
    </row>
    <row r="50900" spans="16:30" ht="4.5" customHeight="1" x14ac:dyDescent="0.2">
      <c r="P50900" s="75"/>
      <c r="Q50900" s="75"/>
      <c r="W50900" s="75"/>
      <c r="AD50900" s="77"/>
    </row>
    <row r="50901" spans="16:30" ht="4.5" customHeight="1" x14ac:dyDescent="0.2">
      <c r="P50901" s="75"/>
      <c r="Q50901" s="75"/>
      <c r="W50901" s="75"/>
      <c r="AD50901" s="77"/>
    </row>
    <row r="50902" spans="16:30" ht="4.5" customHeight="1" x14ac:dyDescent="0.2">
      <c r="P50902" s="75"/>
      <c r="Q50902" s="75"/>
      <c r="W50902" s="75"/>
      <c r="AD50902" s="77"/>
    </row>
    <row r="50903" spans="16:30" ht="4.5" customHeight="1" x14ac:dyDescent="0.2">
      <c r="P50903" s="75"/>
      <c r="Q50903" s="75"/>
      <c r="W50903" s="75"/>
      <c r="AD50903" s="77"/>
    </row>
    <row r="50904" spans="16:30" ht="4.5" customHeight="1" x14ac:dyDescent="0.2">
      <c r="P50904" s="75"/>
      <c r="Q50904" s="75"/>
      <c r="W50904" s="75"/>
      <c r="AD50904" s="77"/>
    </row>
    <row r="50905" spans="16:30" ht="4.5" customHeight="1" x14ac:dyDescent="0.2">
      <c r="P50905" s="75"/>
      <c r="Q50905" s="75"/>
      <c r="W50905" s="75"/>
      <c r="AD50905" s="77"/>
    </row>
    <row r="50906" spans="16:30" ht="4.5" customHeight="1" x14ac:dyDescent="0.2">
      <c r="P50906" s="75"/>
      <c r="Q50906" s="75"/>
      <c r="W50906" s="75"/>
      <c r="AD50906" s="77"/>
    </row>
    <row r="50907" spans="16:30" ht="4.5" customHeight="1" x14ac:dyDescent="0.2">
      <c r="P50907" s="75"/>
      <c r="Q50907" s="75"/>
      <c r="W50907" s="75"/>
      <c r="AD50907" s="77"/>
    </row>
    <row r="50908" spans="16:30" ht="4.5" customHeight="1" x14ac:dyDescent="0.2">
      <c r="P50908" s="75"/>
      <c r="Q50908" s="75"/>
      <c r="W50908" s="75"/>
      <c r="AD50908" s="77"/>
    </row>
    <row r="50909" spans="16:30" ht="4.5" customHeight="1" x14ac:dyDescent="0.2">
      <c r="P50909" s="75"/>
      <c r="Q50909" s="75"/>
      <c r="W50909" s="75"/>
      <c r="AD50909" s="77"/>
    </row>
    <row r="50910" spans="16:30" ht="4.5" customHeight="1" x14ac:dyDescent="0.2">
      <c r="P50910" s="75"/>
      <c r="Q50910" s="75"/>
      <c r="W50910" s="75"/>
      <c r="AD50910" s="77"/>
    </row>
    <row r="50911" spans="16:30" ht="4.5" customHeight="1" x14ac:dyDescent="0.2">
      <c r="P50911" s="75"/>
      <c r="Q50911" s="75"/>
      <c r="W50911" s="75"/>
      <c r="AD50911" s="77"/>
    </row>
    <row r="50912" spans="16:30" ht="4.5" customHeight="1" x14ac:dyDescent="0.2">
      <c r="P50912" s="75"/>
      <c r="Q50912" s="75"/>
      <c r="W50912" s="75"/>
      <c r="AD50912" s="77"/>
    </row>
    <row r="50913" spans="16:30" ht="4.5" customHeight="1" x14ac:dyDescent="0.2">
      <c r="P50913" s="75"/>
      <c r="Q50913" s="75"/>
      <c r="W50913" s="75"/>
      <c r="AD50913" s="77"/>
    </row>
    <row r="50914" spans="16:30" ht="4.5" customHeight="1" x14ac:dyDescent="0.2">
      <c r="P50914" s="75"/>
      <c r="Q50914" s="75"/>
      <c r="W50914" s="75"/>
      <c r="AD50914" s="77"/>
    </row>
    <row r="50915" spans="16:30" ht="4.5" customHeight="1" x14ac:dyDescent="0.2">
      <c r="P50915" s="75"/>
      <c r="Q50915" s="75"/>
      <c r="W50915" s="75"/>
      <c r="AD50915" s="77"/>
    </row>
    <row r="50916" spans="16:30" ht="4.5" customHeight="1" x14ac:dyDescent="0.2">
      <c r="P50916" s="75"/>
      <c r="Q50916" s="75"/>
      <c r="W50916" s="75"/>
      <c r="AD50916" s="77"/>
    </row>
    <row r="50917" spans="16:30" ht="4.5" customHeight="1" x14ac:dyDescent="0.2">
      <c r="P50917" s="75"/>
      <c r="Q50917" s="75"/>
      <c r="W50917" s="75"/>
      <c r="AD50917" s="77"/>
    </row>
    <row r="50918" spans="16:30" ht="4.5" customHeight="1" x14ac:dyDescent="0.2">
      <c r="P50918" s="75"/>
      <c r="Q50918" s="75"/>
      <c r="W50918" s="75"/>
      <c r="AD50918" s="77"/>
    </row>
    <row r="50919" spans="16:30" ht="4.5" customHeight="1" x14ac:dyDescent="0.2">
      <c r="P50919" s="75"/>
      <c r="Q50919" s="75"/>
      <c r="W50919" s="75"/>
      <c r="AD50919" s="77"/>
    </row>
    <row r="50920" spans="16:30" ht="4.5" customHeight="1" x14ac:dyDescent="0.2">
      <c r="P50920" s="75"/>
      <c r="Q50920" s="75"/>
      <c r="W50920" s="75"/>
      <c r="AD50920" s="77"/>
    </row>
    <row r="50921" spans="16:30" ht="4.5" customHeight="1" x14ac:dyDescent="0.2">
      <c r="P50921" s="75"/>
      <c r="Q50921" s="75"/>
      <c r="W50921" s="75"/>
      <c r="AD50921" s="77"/>
    </row>
    <row r="50922" spans="16:30" ht="4.5" customHeight="1" x14ac:dyDescent="0.2">
      <c r="P50922" s="75"/>
      <c r="Q50922" s="75"/>
      <c r="W50922" s="75"/>
      <c r="AD50922" s="77"/>
    </row>
    <row r="50923" spans="16:30" ht="4.5" customHeight="1" x14ac:dyDescent="0.2">
      <c r="P50923" s="75"/>
      <c r="Q50923" s="75"/>
      <c r="W50923" s="75"/>
      <c r="AD50923" s="77"/>
    </row>
    <row r="50924" spans="16:30" ht="4.5" customHeight="1" x14ac:dyDescent="0.2">
      <c r="P50924" s="75"/>
      <c r="Q50924" s="75"/>
      <c r="W50924" s="75"/>
      <c r="AD50924" s="77"/>
    </row>
    <row r="50925" spans="16:30" ht="4.5" customHeight="1" x14ac:dyDescent="0.2">
      <c r="P50925" s="75"/>
      <c r="Q50925" s="75"/>
      <c r="W50925" s="75"/>
      <c r="AD50925" s="77"/>
    </row>
    <row r="50926" spans="16:30" ht="4.5" customHeight="1" x14ac:dyDescent="0.2">
      <c r="P50926" s="75"/>
      <c r="Q50926" s="75"/>
      <c r="W50926" s="75"/>
      <c r="AD50926" s="77"/>
    </row>
    <row r="50927" spans="16:30" ht="4.5" customHeight="1" x14ac:dyDescent="0.2">
      <c r="P50927" s="75"/>
      <c r="Q50927" s="75"/>
      <c r="W50927" s="75"/>
      <c r="AD50927" s="77"/>
    </row>
    <row r="50928" spans="16:30" ht="4.5" customHeight="1" x14ac:dyDescent="0.2">
      <c r="P50928" s="75"/>
      <c r="Q50928" s="75"/>
      <c r="W50928" s="75"/>
      <c r="AD50928" s="77"/>
    </row>
    <row r="50929" spans="16:30" ht="4.5" customHeight="1" x14ac:dyDescent="0.2">
      <c r="P50929" s="75"/>
      <c r="Q50929" s="75"/>
      <c r="W50929" s="75"/>
      <c r="AD50929" s="77"/>
    </row>
    <row r="50930" spans="16:30" ht="4.5" customHeight="1" x14ac:dyDescent="0.2">
      <c r="P50930" s="75"/>
      <c r="Q50930" s="75"/>
      <c r="W50930" s="75"/>
      <c r="AD50930" s="77"/>
    </row>
    <row r="50931" spans="16:30" ht="4.5" customHeight="1" x14ac:dyDescent="0.2">
      <c r="P50931" s="75"/>
      <c r="Q50931" s="75"/>
      <c r="W50931" s="75"/>
      <c r="AD50931" s="77"/>
    </row>
    <row r="50932" spans="16:30" ht="4.5" customHeight="1" x14ac:dyDescent="0.2">
      <c r="P50932" s="75"/>
      <c r="Q50932" s="75"/>
      <c r="W50932" s="75"/>
      <c r="AD50932" s="77"/>
    </row>
    <row r="50933" spans="16:30" ht="4.5" customHeight="1" x14ac:dyDescent="0.2">
      <c r="P50933" s="75"/>
      <c r="Q50933" s="75"/>
      <c r="W50933" s="75"/>
      <c r="AD50933" s="77"/>
    </row>
    <row r="50934" spans="16:30" ht="4.5" customHeight="1" x14ac:dyDescent="0.2">
      <c r="P50934" s="75"/>
      <c r="Q50934" s="75"/>
      <c r="W50934" s="75"/>
      <c r="AD50934" s="77"/>
    </row>
    <row r="50935" spans="16:30" ht="4.5" customHeight="1" x14ac:dyDescent="0.2">
      <c r="P50935" s="75"/>
      <c r="Q50935" s="75"/>
      <c r="W50935" s="75"/>
      <c r="AD50935" s="77"/>
    </row>
    <row r="50936" spans="16:30" ht="4.5" customHeight="1" x14ac:dyDescent="0.2">
      <c r="P50936" s="75"/>
      <c r="Q50936" s="75"/>
      <c r="W50936" s="75"/>
      <c r="AD50936" s="77"/>
    </row>
    <row r="50937" spans="16:30" ht="4.5" customHeight="1" x14ac:dyDescent="0.2">
      <c r="P50937" s="75"/>
      <c r="Q50937" s="75"/>
      <c r="W50937" s="75"/>
      <c r="AD50937" s="77"/>
    </row>
    <row r="50938" spans="16:30" ht="4.5" customHeight="1" x14ac:dyDescent="0.2">
      <c r="P50938" s="75"/>
      <c r="Q50938" s="75"/>
      <c r="W50938" s="75"/>
      <c r="AD50938" s="77"/>
    </row>
    <row r="50939" spans="16:30" ht="4.5" customHeight="1" x14ac:dyDescent="0.2">
      <c r="P50939" s="75"/>
      <c r="Q50939" s="75"/>
      <c r="W50939" s="75"/>
      <c r="AD50939" s="77"/>
    </row>
    <row r="50940" spans="16:30" ht="4.5" customHeight="1" x14ac:dyDescent="0.2">
      <c r="P50940" s="75"/>
      <c r="Q50940" s="75"/>
      <c r="W50940" s="75"/>
      <c r="AD50940" s="77"/>
    </row>
    <row r="50941" spans="16:30" ht="4.5" customHeight="1" x14ac:dyDescent="0.2">
      <c r="P50941" s="75"/>
      <c r="Q50941" s="75"/>
      <c r="W50941" s="75"/>
      <c r="AD50941" s="77"/>
    </row>
    <row r="50942" spans="16:30" ht="4.5" customHeight="1" x14ac:dyDescent="0.2">
      <c r="P50942" s="75"/>
      <c r="Q50942" s="75"/>
      <c r="W50942" s="75"/>
      <c r="AD50942" s="77"/>
    </row>
    <row r="50943" spans="16:30" ht="4.5" customHeight="1" x14ac:dyDescent="0.2">
      <c r="P50943" s="75"/>
      <c r="Q50943" s="75"/>
      <c r="W50943" s="75"/>
      <c r="AD50943" s="77"/>
    </row>
    <row r="50944" spans="16:30" ht="4.5" customHeight="1" x14ac:dyDescent="0.2">
      <c r="P50944" s="75"/>
      <c r="Q50944" s="75"/>
      <c r="W50944" s="75"/>
      <c r="AD50944" s="77"/>
    </row>
    <row r="50945" spans="16:30" ht="4.5" customHeight="1" x14ac:dyDescent="0.2">
      <c r="P50945" s="75"/>
      <c r="Q50945" s="75"/>
      <c r="W50945" s="75"/>
      <c r="AD50945" s="77"/>
    </row>
    <row r="50946" spans="16:30" ht="4.5" customHeight="1" x14ac:dyDescent="0.2">
      <c r="P50946" s="75"/>
      <c r="Q50946" s="75"/>
      <c r="W50946" s="75"/>
      <c r="AD50946" s="77"/>
    </row>
    <row r="50947" spans="16:30" ht="4.5" customHeight="1" x14ac:dyDescent="0.2">
      <c r="P50947" s="75"/>
      <c r="Q50947" s="75"/>
      <c r="W50947" s="75"/>
      <c r="AD50947" s="77"/>
    </row>
    <row r="50948" spans="16:30" ht="4.5" customHeight="1" x14ac:dyDescent="0.2">
      <c r="P50948" s="75"/>
      <c r="Q50948" s="75"/>
      <c r="W50948" s="75"/>
      <c r="AD50948" s="77"/>
    </row>
    <row r="50949" spans="16:30" ht="4.5" customHeight="1" x14ac:dyDescent="0.2">
      <c r="P50949" s="75"/>
      <c r="Q50949" s="75"/>
      <c r="W50949" s="75"/>
      <c r="AD50949" s="77"/>
    </row>
    <row r="50950" spans="16:30" ht="4.5" customHeight="1" x14ac:dyDescent="0.2">
      <c r="P50950" s="75"/>
      <c r="Q50950" s="75"/>
      <c r="W50950" s="75"/>
      <c r="AD50950" s="77"/>
    </row>
    <row r="50951" spans="16:30" ht="4.5" customHeight="1" x14ac:dyDescent="0.2">
      <c r="P50951" s="75"/>
      <c r="Q50951" s="75"/>
      <c r="W50951" s="75"/>
      <c r="AD50951" s="77"/>
    </row>
    <row r="50952" spans="16:30" ht="4.5" customHeight="1" x14ac:dyDescent="0.2">
      <c r="P50952" s="75"/>
      <c r="Q50952" s="75"/>
      <c r="W50952" s="75"/>
      <c r="AD50952" s="77"/>
    </row>
    <row r="50953" spans="16:30" ht="4.5" customHeight="1" x14ac:dyDescent="0.2">
      <c r="P50953" s="75"/>
      <c r="Q50953" s="75"/>
      <c r="W50953" s="75"/>
      <c r="AD50953" s="77"/>
    </row>
    <row r="50954" spans="16:30" ht="4.5" customHeight="1" x14ac:dyDescent="0.2">
      <c r="P50954" s="75"/>
      <c r="Q50954" s="75"/>
      <c r="W50954" s="75"/>
      <c r="AD50954" s="77"/>
    </row>
    <row r="50955" spans="16:30" ht="4.5" customHeight="1" x14ac:dyDescent="0.2">
      <c r="P50955" s="75"/>
      <c r="Q50955" s="75"/>
      <c r="W50955" s="75"/>
      <c r="AD50955" s="77"/>
    </row>
    <row r="50956" spans="16:30" ht="4.5" customHeight="1" x14ac:dyDescent="0.2">
      <c r="P50956" s="75"/>
      <c r="Q50956" s="75"/>
      <c r="W50956" s="75"/>
      <c r="AD50956" s="77"/>
    </row>
    <row r="50957" spans="16:30" ht="4.5" customHeight="1" x14ac:dyDescent="0.2">
      <c r="P50957" s="75"/>
      <c r="Q50957" s="75"/>
      <c r="W50957" s="75"/>
      <c r="AD50957" s="77"/>
    </row>
    <row r="50958" spans="16:30" ht="4.5" customHeight="1" x14ac:dyDescent="0.2">
      <c r="P50958" s="75"/>
      <c r="Q50958" s="75"/>
      <c r="W50958" s="75"/>
      <c r="AD50958" s="77"/>
    </row>
    <row r="50959" spans="16:30" ht="4.5" customHeight="1" x14ac:dyDescent="0.2">
      <c r="P50959" s="75"/>
      <c r="Q50959" s="75"/>
      <c r="W50959" s="75"/>
      <c r="AD50959" s="77"/>
    </row>
    <row r="50960" spans="16:30" ht="4.5" customHeight="1" x14ac:dyDescent="0.2">
      <c r="P50960" s="75"/>
      <c r="Q50960" s="75"/>
      <c r="W50960" s="75"/>
      <c r="AD50960" s="77"/>
    </row>
    <row r="50961" spans="16:30" ht="4.5" customHeight="1" x14ac:dyDescent="0.2">
      <c r="P50961" s="75"/>
      <c r="Q50961" s="75"/>
      <c r="W50961" s="75"/>
      <c r="AD50961" s="77"/>
    </row>
    <row r="50962" spans="16:30" ht="4.5" customHeight="1" x14ac:dyDescent="0.2">
      <c r="P50962" s="75"/>
      <c r="Q50962" s="75"/>
      <c r="W50962" s="75"/>
      <c r="AD50962" s="77"/>
    </row>
    <row r="50963" spans="16:30" ht="4.5" customHeight="1" x14ac:dyDescent="0.2">
      <c r="P50963" s="75"/>
      <c r="Q50963" s="75"/>
      <c r="W50963" s="75"/>
      <c r="AD50963" s="77"/>
    </row>
    <row r="50964" spans="16:30" ht="4.5" customHeight="1" x14ac:dyDescent="0.2">
      <c r="P50964" s="75"/>
      <c r="Q50964" s="75"/>
      <c r="W50964" s="75"/>
      <c r="AD50964" s="77"/>
    </row>
    <row r="50965" spans="16:30" ht="4.5" customHeight="1" x14ac:dyDescent="0.2">
      <c r="P50965" s="75"/>
      <c r="Q50965" s="75"/>
      <c r="W50965" s="75"/>
      <c r="AD50965" s="77"/>
    </row>
    <row r="50966" spans="16:30" ht="4.5" customHeight="1" x14ac:dyDescent="0.2">
      <c r="P50966" s="75"/>
      <c r="Q50966" s="75"/>
      <c r="W50966" s="75"/>
      <c r="AD50966" s="77"/>
    </row>
    <row r="50967" spans="16:30" ht="4.5" customHeight="1" x14ac:dyDescent="0.2">
      <c r="P50967" s="75"/>
      <c r="Q50967" s="75"/>
      <c r="W50967" s="75"/>
      <c r="AD50967" s="77"/>
    </row>
    <row r="50968" spans="16:30" ht="4.5" customHeight="1" x14ac:dyDescent="0.2">
      <c r="P50968" s="75"/>
      <c r="Q50968" s="75"/>
      <c r="W50968" s="75"/>
      <c r="AD50968" s="77"/>
    </row>
    <row r="50969" spans="16:30" ht="4.5" customHeight="1" x14ac:dyDescent="0.2">
      <c r="P50969" s="75"/>
      <c r="Q50969" s="75"/>
      <c r="W50969" s="75"/>
      <c r="AD50969" s="77"/>
    </row>
    <row r="50970" spans="16:30" ht="4.5" customHeight="1" x14ac:dyDescent="0.2">
      <c r="P50970" s="75"/>
      <c r="Q50970" s="75"/>
      <c r="W50970" s="75"/>
      <c r="AD50970" s="77"/>
    </row>
    <row r="50971" spans="16:30" ht="4.5" customHeight="1" x14ac:dyDescent="0.2">
      <c r="P50971" s="75"/>
      <c r="Q50971" s="75"/>
      <c r="W50971" s="75"/>
      <c r="AD50971" s="77"/>
    </row>
    <row r="50972" spans="16:30" ht="4.5" customHeight="1" x14ac:dyDescent="0.2">
      <c r="P50972" s="75"/>
      <c r="Q50972" s="75"/>
      <c r="W50972" s="75"/>
      <c r="AD50972" s="77"/>
    </row>
    <row r="50973" spans="16:30" ht="4.5" customHeight="1" x14ac:dyDescent="0.2">
      <c r="P50973" s="75"/>
      <c r="Q50973" s="75"/>
      <c r="W50973" s="75"/>
      <c r="AD50973" s="77"/>
    </row>
    <row r="50974" spans="16:30" ht="4.5" customHeight="1" x14ac:dyDescent="0.2">
      <c r="P50974" s="75"/>
      <c r="Q50974" s="75"/>
      <c r="W50974" s="75"/>
      <c r="AD50974" s="77"/>
    </row>
    <row r="50975" spans="16:30" ht="4.5" customHeight="1" x14ac:dyDescent="0.2">
      <c r="P50975" s="75"/>
      <c r="Q50975" s="75"/>
      <c r="W50975" s="75"/>
      <c r="AD50975" s="77"/>
    </row>
    <row r="50976" spans="16:30" ht="4.5" customHeight="1" x14ac:dyDescent="0.2">
      <c r="P50976" s="75"/>
      <c r="Q50976" s="75"/>
      <c r="W50976" s="75"/>
      <c r="AD50976" s="77"/>
    </row>
    <row r="50977" spans="16:30" ht="4.5" customHeight="1" x14ac:dyDescent="0.2">
      <c r="P50977" s="75"/>
      <c r="Q50977" s="75"/>
      <c r="W50977" s="75"/>
      <c r="AD50977" s="77"/>
    </row>
    <row r="50978" spans="16:30" ht="4.5" customHeight="1" x14ac:dyDescent="0.2">
      <c r="P50978" s="75"/>
      <c r="Q50978" s="75"/>
      <c r="W50978" s="75"/>
      <c r="AD50978" s="77"/>
    </row>
    <row r="50979" spans="16:30" ht="4.5" customHeight="1" x14ac:dyDescent="0.2">
      <c r="P50979" s="75"/>
      <c r="Q50979" s="75"/>
      <c r="W50979" s="75"/>
      <c r="AD50979" s="77"/>
    </row>
    <row r="50980" spans="16:30" ht="4.5" customHeight="1" x14ac:dyDescent="0.2">
      <c r="P50980" s="75"/>
      <c r="Q50980" s="75"/>
      <c r="W50980" s="75"/>
      <c r="AD50980" s="77"/>
    </row>
    <row r="50981" spans="16:30" ht="4.5" customHeight="1" x14ac:dyDescent="0.2">
      <c r="P50981" s="75"/>
      <c r="Q50981" s="75"/>
      <c r="W50981" s="75"/>
      <c r="AD50981" s="77"/>
    </row>
    <row r="50982" spans="16:30" ht="4.5" customHeight="1" x14ac:dyDescent="0.2">
      <c r="P50982" s="75"/>
      <c r="Q50982" s="75"/>
      <c r="W50982" s="75"/>
      <c r="AD50982" s="77"/>
    </row>
    <row r="50983" spans="16:30" ht="4.5" customHeight="1" x14ac:dyDescent="0.2">
      <c r="P50983" s="75"/>
      <c r="Q50983" s="75"/>
      <c r="W50983" s="75"/>
      <c r="AD50983" s="77"/>
    </row>
    <row r="50984" spans="16:30" ht="4.5" customHeight="1" x14ac:dyDescent="0.2">
      <c r="P50984" s="75"/>
      <c r="Q50984" s="75"/>
      <c r="W50984" s="75"/>
      <c r="AD50984" s="77"/>
    </row>
    <row r="50985" spans="16:30" ht="4.5" customHeight="1" x14ac:dyDescent="0.2">
      <c r="P50985" s="75"/>
      <c r="Q50985" s="75"/>
      <c r="W50985" s="75"/>
      <c r="AD50985" s="77"/>
    </row>
    <row r="50986" spans="16:30" ht="4.5" customHeight="1" x14ac:dyDescent="0.2">
      <c r="P50986" s="75"/>
      <c r="Q50986" s="75"/>
      <c r="W50986" s="75"/>
      <c r="AD50986" s="77"/>
    </row>
    <row r="50987" spans="16:30" ht="4.5" customHeight="1" x14ac:dyDescent="0.2">
      <c r="P50987" s="75"/>
      <c r="Q50987" s="75"/>
      <c r="W50987" s="75"/>
      <c r="AD50987" s="77"/>
    </row>
    <row r="50988" spans="16:30" ht="4.5" customHeight="1" x14ac:dyDescent="0.2">
      <c r="P50988" s="75"/>
      <c r="Q50988" s="75"/>
      <c r="W50988" s="75"/>
      <c r="AD50988" s="77"/>
    </row>
    <row r="50989" spans="16:30" ht="4.5" customHeight="1" x14ac:dyDescent="0.2">
      <c r="P50989" s="75"/>
      <c r="Q50989" s="75"/>
      <c r="W50989" s="75"/>
      <c r="AD50989" s="77"/>
    </row>
    <row r="50990" spans="16:30" ht="4.5" customHeight="1" x14ac:dyDescent="0.2">
      <c r="P50990" s="75"/>
      <c r="Q50990" s="75"/>
      <c r="W50990" s="75"/>
      <c r="AD50990" s="77"/>
    </row>
    <row r="50991" spans="16:30" ht="4.5" customHeight="1" x14ac:dyDescent="0.2">
      <c r="P50991" s="75"/>
      <c r="Q50991" s="75"/>
      <c r="W50991" s="75"/>
      <c r="AD50991" s="77"/>
    </row>
    <row r="50992" spans="16:30" ht="4.5" customHeight="1" x14ac:dyDescent="0.2">
      <c r="P50992" s="75"/>
      <c r="Q50992" s="75"/>
      <c r="W50992" s="75"/>
      <c r="AD50992" s="77"/>
    </row>
    <row r="50993" spans="16:30" ht="4.5" customHeight="1" x14ac:dyDescent="0.2">
      <c r="P50993" s="75"/>
      <c r="Q50993" s="75"/>
      <c r="W50993" s="75"/>
      <c r="AD50993" s="77"/>
    </row>
    <row r="50994" spans="16:30" ht="4.5" customHeight="1" x14ac:dyDescent="0.2">
      <c r="P50994" s="75"/>
      <c r="Q50994" s="75"/>
      <c r="W50994" s="75"/>
      <c r="AD50994" s="77"/>
    </row>
    <row r="50995" spans="16:30" ht="4.5" customHeight="1" x14ac:dyDescent="0.2">
      <c r="P50995" s="75"/>
      <c r="Q50995" s="75"/>
      <c r="W50995" s="75"/>
      <c r="AD50995" s="77"/>
    </row>
    <row r="50996" spans="16:30" ht="4.5" customHeight="1" x14ac:dyDescent="0.2">
      <c r="P50996" s="75"/>
      <c r="Q50996" s="75"/>
      <c r="W50996" s="75"/>
      <c r="AD50996" s="77"/>
    </row>
    <row r="50997" spans="16:30" ht="4.5" customHeight="1" x14ac:dyDescent="0.2">
      <c r="P50997" s="75"/>
      <c r="Q50997" s="75"/>
      <c r="W50997" s="75"/>
      <c r="AD50997" s="77"/>
    </row>
    <row r="50998" spans="16:30" ht="4.5" customHeight="1" x14ac:dyDescent="0.2">
      <c r="P50998" s="75"/>
      <c r="Q50998" s="75"/>
      <c r="W50998" s="75"/>
      <c r="AD50998" s="77"/>
    </row>
    <row r="50999" spans="16:30" ht="4.5" customHeight="1" x14ac:dyDescent="0.2">
      <c r="P50999" s="75"/>
      <c r="Q50999" s="75"/>
      <c r="W50999" s="75"/>
      <c r="AD50999" s="77"/>
    </row>
    <row r="51000" spans="16:30" ht="4.5" customHeight="1" x14ac:dyDescent="0.2">
      <c r="P51000" s="75"/>
      <c r="Q51000" s="75"/>
      <c r="W51000" s="75"/>
      <c r="AD51000" s="77"/>
    </row>
    <row r="51001" spans="16:30" ht="4.5" customHeight="1" x14ac:dyDescent="0.2">
      <c r="P51001" s="75"/>
      <c r="Q51001" s="75"/>
      <c r="W51001" s="75"/>
      <c r="AD51001" s="77"/>
    </row>
    <row r="51002" spans="16:30" ht="4.5" customHeight="1" x14ac:dyDescent="0.2">
      <c r="P51002" s="75"/>
      <c r="Q51002" s="75"/>
      <c r="W51002" s="75"/>
      <c r="AD51002" s="77"/>
    </row>
    <row r="51003" spans="16:30" ht="4.5" customHeight="1" x14ac:dyDescent="0.2">
      <c r="P51003" s="75"/>
      <c r="Q51003" s="75"/>
      <c r="W51003" s="75"/>
      <c r="AD51003" s="77"/>
    </row>
    <row r="51004" spans="16:30" ht="4.5" customHeight="1" x14ac:dyDescent="0.2">
      <c r="P51004" s="75"/>
      <c r="Q51004" s="75"/>
      <c r="W51004" s="75"/>
      <c r="AD51004" s="77"/>
    </row>
    <row r="51005" spans="16:30" ht="4.5" customHeight="1" x14ac:dyDescent="0.2">
      <c r="P51005" s="75"/>
      <c r="Q51005" s="75"/>
      <c r="W51005" s="75"/>
      <c r="AD51005" s="77"/>
    </row>
    <row r="51006" spans="16:30" ht="4.5" customHeight="1" x14ac:dyDescent="0.2">
      <c r="P51006" s="75"/>
      <c r="Q51006" s="75"/>
      <c r="W51006" s="75"/>
      <c r="AD51006" s="77"/>
    </row>
    <row r="51007" spans="16:30" ht="4.5" customHeight="1" x14ac:dyDescent="0.2">
      <c r="P51007" s="75"/>
      <c r="Q51007" s="75"/>
      <c r="W51007" s="75"/>
      <c r="AD51007" s="77"/>
    </row>
    <row r="51008" spans="16:30" ht="4.5" customHeight="1" x14ac:dyDescent="0.2">
      <c r="P51008" s="75"/>
      <c r="Q51008" s="75"/>
      <c r="W51008" s="75"/>
      <c r="AD51008" s="77"/>
    </row>
    <row r="51009" spans="16:30" ht="4.5" customHeight="1" x14ac:dyDescent="0.2">
      <c r="P51009" s="75"/>
      <c r="Q51009" s="75"/>
      <c r="W51009" s="75"/>
      <c r="AD51009" s="77"/>
    </row>
    <row r="51010" spans="16:30" ht="4.5" customHeight="1" x14ac:dyDescent="0.2">
      <c r="P51010" s="75"/>
      <c r="Q51010" s="75"/>
      <c r="W51010" s="75"/>
      <c r="AD51010" s="77"/>
    </row>
    <row r="51011" spans="16:30" ht="4.5" customHeight="1" x14ac:dyDescent="0.2">
      <c r="P51011" s="75"/>
      <c r="Q51011" s="75"/>
      <c r="W51011" s="75"/>
      <c r="AD51011" s="77"/>
    </row>
    <row r="51012" spans="16:30" ht="4.5" customHeight="1" x14ac:dyDescent="0.2">
      <c r="P51012" s="75"/>
      <c r="Q51012" s="75"/>
      <c r="W51012" s="75"/>
      <c r="AD51012" s="77"/>
    </row>
    <row r="51013" spans="16:30" ht="4.5" customHeight="1" x14ac:dyDescent="0.2">
      <c r="P51013" s="75"/>
      <c r="Q51013" s="75"/>
      <c r="W51013" s="75"/>
      <c r="AD51013" s="77"/>
    </row>
    <row r="51014" spans="16:30" ht="4.5" customHeight="1" x14ac:dyDescent="0.2">
      <c r="P51014" s="75"/>
      <c r="Q51014" s="75"/>
      <c r="W51014" s="75"/>
      <c r="AD51014" s="77"/>
    </row>
    <row r="51015" spans="16:30" ht="4.5" customHeight="1" x14ac:dyDescent="0.2">
      <c r="P51015" s="75"/>
      <c r="Q51015" s="75"/>
      <c r="W51015" s="75"/>
      <c r="AD51015" s="77"/>
    </row>
    <row r="51016" spans="16:30" ht="4.5" customHeight="1" x14ac:dyDescent="0.2">
      <c r="P51016" s="75"/>
      <c r="Q51016" s="75"/>
      <c r="W51016" s="75"/>
      <c r="AD51016" s="77"/>
    </row>
    <row r="51017" spans="16:30" ht="4.5" customHeight="1" x14ac:dyDescent="0.2">
      <c r="P51017" s="75"/>
      <c r="Q51017" s="75"/>
      <c r="W51017" s="75"/>
      <c r="AD51017" s="77"/>
    </row>
    <row r="51018" spans="16:30" ht="4.5" customHeight="1" x14ac:dyDescent="0.2">
      <c r="P51018" s="75"/>
      <c r="Q51018" s="75"/>
      <c r="W51018" s="75"/>
      <c r="AD51018" s="77"/>
    </row>
    <row r="51019" spans="16:30" ht="4.5" customHeight="1" x14ac:dyDescent="0.2">
      <c r="P51019" s="75"/>
      <c r="Q51019" s="75"/>
      <c r="W51019" s="75"/>
      <c r="AD51019" s="77"/>
    </row>
    <row r="51020" spans="16:30" ht="4.5" customHeight="1" x14ac:dyDescent="0.2">
      <c r="P51020" s="75"/>
      <c r="Q51020" s="75"/>
      <c r="W51020" s="75"/>
      <c r="AD51020" s="77"/>
    </row>
    <row r="51021" spans="16:30" ht="4.5" customHeight="1" x14ac:dyDescent="0.2">
      <c r="P51021" s="75"/>
      <c r="Q51021" s="75"/>
      <c r="W51021" s="75"/>
      <c r="AD51021" s="77"/>
    </row>
    <row r="51022" spans="16:30" ht="4.5" customHeight="1" x14ac:dyDescent="0.2">
      <c r="P51022" s="75"/>
      <c r="Q51022" s="75"/>
      <c r="W51022" s="75"/>
      <c r="AD51022" s="77"/>
    </row>
    <row r="51023" spans="16:30" ht="4.5" customHeight="1" x14ac:dyDescent="0.2">
      <c r="P51023" s="75"/>
      <c r="Q51023" s="75"/>
      <c r="W51023" s="75"/>
      <c r="AD51023" s="77"/>
    </row>
    <row r="51024" spans="16:30" ht="4.5" customHeight="1" x14ac:dyDescent="0.2">
      <c r="P51024" s="75"/>
      <c r="Q51024" s="75"/>
      <c r="W51024" s="75"/>
      <c r="AD51024" s="77"/>
    </row>
    <row r="51025" spans="16:30" ht="4.5" customHeight="1" x14ac:dyDescent="0.2">
      <c r="P51025" s="75"/>
      <c r="Q51025" s="75"/>
      <c r="W51025" s="75"/>
      <c r="AD51025" s="77"/>
    </row>
    <row r="51026" spans="16:30" ht="4.5" customHeight="1" x14ac:dyDescent="0.2">
      <c r="P51026" s="75"/>
      <c r="Q51026" s="75"/>
      <c r="W51026" s="75"/>
      <c r="AD51026" s="77"/>
    </row>
    <row r="51027" spans="16:30" ht="4.5" customHeight="1" x14ac:dyDescent="0.2">
      <c r="P51027" s="75"/>
      <c r="Q51027" s="75"/>
      <c r="W51027" s="75"/>
      <c r="AD51027" s="77"/>
    </row>
    <row r="51028" spans="16:30" ht="4.5" customHeight="1" x14ac:dyDescent="0.2">
      <c r="P51028" s="75"/>
      <c r="Q51028" s="75"/>
      <c r="W51028" s="75"/>
      <c r="AD51028" s="77"/>
    </row>
    <row r="51029" spans="16:30" ht="4.5" customHeight="1" x14ac:dyDescent="0.2">
      <c r="P51029" s="75"/>
      <c r="Q51029" s="75"/>
      <c r="W51029" s="75"/>
      <c r="AD51029" s="77"/>
    </row>
    <row r="51030" spans="16:30" ht="4.5" customHeight="1" x14ac:dyDescent="0.2">
      <c r="P51030" s="75"/>
      <c r="Q51030" s="75"/>
      <c r="W51030" s="75"/>
      <c r="AD51030" s="77"/>
    </row>
    <row r="51031" spans="16:30" ht="4.5" customHeight="1" x14ac:dyDescent="0.2">
      <c r="P51031" s="75"/>
      <c r="Q51031" s="75"/>
      <c r="W51031" s="75"/>
      <c r="AD51031" s="77"/>
    </row>
    <row r="51032" spans="16:30" ht="4.5" customHeight="1" x14ac:dyDescent="0.2">
      <c r="P51032" s="75"/>
      <c r="Q51032" s="75"/>
      <c r="W51032" s="75"/>
      <c r="AD51032" s="77"/>
    </row>
    <row r="51033" spans="16:30" ht="4.5" customHeight="1" x14ac:dyDescent="0.2">
      <c r="P51033" s="75"/>
      <c r="Q51033" s="75"/>
      <c r="W51033" s="75"/>
      <c r="AD51033" s="77"/>
    </row>
    <row r="51034" spans="16:30" ht="4.5" customHeight="1" x14ac:dyDescent="0.2">
      <c r="P51034" s="75"/>
      <c r="Q51034" s="75"/>
      <c r="W51034" s="75"/>
      <c r="AD51034" s="77"/>
    </row>
    <row r="51035" spans="16:30" ht="4.5" customHeight="1" x14ac:dyDescent="0.2">
      <c r="P51035" s="75"/>
      <c r="Q51035" s="75"/>
      <c r="W51035" s="75"/>
      <c r="AD51035" s="77"/>
    </row>
    <row r="51036" spans="16:30" ht="4.5" customHeight="1" x14ac:dyDescent="0.2">
      <c r="P51036" s="75"/>
      <c r="Q51036" s="75"/>
      <c r="W51036" s="75"/>
      <c r="AD51036" s="77"/>
    </row>
    <row r="51037" spans="16:30" ht="4.5" customHeight="1" x14ac:dyDescent="0.2">
      <c r="P51037" s="75"/>
      <c r="Q51037" s="75"/>
      <c r="W51037" s="75"/>
      <c r="AD51037" s="77"/>
    </row>
    <row r="51038" spans="16:30" ht="4.5" customHeight="1" x14ac:dyDescent="0.2">
      <c r="P51038" s="75"/>
      <c r="Q51038" s="75"/>
      <c r="W51038" s="75"/>
      <c r="AD51038" s="77"/>
    </row>
    <row r="51039" spans="16:30" ht="4.5" customHeight="1" x14ac:dyDescent="0.2">
      <c r="P51039" s="75"/>
      <c r="Q51039" s="75"/>
      <c r="W51039" s="75"/>
      <c r="AD51039" s="77"/>
    </row>
    <row r="51040" spans="16:30" ht="4.5" customHeight="1" x14ac:dyDescent="0.2">
      <c r="P51040" s="75"/>
      <c r="Q51040" s="75"/>
      <c r="W51040" s="75"/>
      <c r="AD51040" s="77"/>
    </row>
    <row r="51041" spans="16:30" ht="4.5" customHeight="1" x14ac:dyDescent="0.2">
      <c r="P51041" s="75"/>
      <c r="Q51041" s="75"/>
      <c r="W51041" s="75"/>
      <c r="AD51041" s="77"/>
    </row>
    <row r="51042" spans="16:30" ht="4.5" customHeight="1" x14ac:dyDescent="0.2">
      <c r="P51042" s="75"/>
      <c r="Q51042" s="75"/>
      <c r="W51042" s="75"/>
      <c r="AD51042" s="77"/>
    </row>
    <row r="51043" spans="16:30" ht="4.5" customHeight="1" x14ac:dyDescent="0.2">
      <c r="P51043" s="75"/>
      <c r="Q51043" s="75"/>
      <c r="W51043" s="75"/>
      <c r="AD51043" s="77"/>
    </row>
    <row r="51044" spans="16:30" ht="4.5" customHeight="1" x14ac:dyDescent="0.2">
      <c r="P51044" s="75"/>
      <c r="Q51044" s="75"/>
      <c r="W51044" s="75"/>
      <c r="AD51044" s="77"/>
    </row>
    <row r="51045" spans="16:30" ht="4.5" customHeight="1" x14ac:dyDescent="0.2">
      <c r="P51045" s="75"/>
      <c r="Q51045" s="75"/>
      <c r="W51045" s="75"/>
      <c r="AD51045" s="77"/>
    </row>
    <row r="51046" spans="16:30" ht="4.5" customHeight="1" x14ac:dyDescent="0.2">
      <c r="P51046" s="75"/>
      <c r="Q51046" s="75"/>
      <c r="W51046" s="75"/>
      <c r="AD51046" s="77"/>
    </row>
    <row r="51047" spans="16:30" ht="4.5" customHeight="1" x14ac:dyDescent="0.2">
      <c r="P51047" s="75"/>
      <c r="Q51047" s="75"/>
      <c r="W51047" s="75"/>
      <c r="AD51047" s="77"/>
    </row>
    <row r="51048" spans="16:30" ht="4.5" customHeight="1" x14ac:dyDescent="0.2">
      <c r="P51048" s="75"/>
      <c r="Q51048" s="75"/>
      <c r="W51048" s="75"/>
      <c r="AD51048" s="77"/>
    </row>
    <row r="51049" spans="16:30" ht="4.5" customHeight="1" x14ac:dyDescent="0.2">
      <c r="P51049" s="75"/>
      <c r="Q51049" s="75"/>
      <c r="W51049" s="75"/>
      <c r="AD51049" s="77"/>
    </row>
    <row r="51050" spans="16:30" ht="4.5" customHeight="1" x14ac:dyDescent="0.2">
      <c r="P51050" s="75"/>
      <c r="Q51050" s="75"/>
      <c r="W51050" s="75"/>
      <c r="AD51050" s="77"/>
    </row>
    <row r="51051" spans="16:30" ht="4.5" customHeight="1" x14ac:dyDescent="0.2">
      <c r="P51051" s="75"/>
      <c r="Q51051" s="75"/>
      <c r="W51051" s="75"/>
      <c r="AD51051" s="77"/>
    </row>
    <row r="51052" spans="16:30" ht="4.5" customHeight="1" x14ac:dyDescent="0.2">
      <c r="P51052" s="75"/>
      <c r="Q51052" s="75"/>
      <c r="W51052" s="75"/>
      <c r="AD51052" s="77"/>
    </row>
    <row r="51053" spans="16:30" ht="4.5" customHeight="1" x14ac:dyDescent="0.2">
      <c r="P51053" s="75"/>
      <c r="Q51053" s="75"/>
      <c r="W51053" s="75"/>
      <c r="AD51053" s="77"/>
    </row>
    <row r="51054" spans="16:30" ht="4.5" customHeight="1" x14ac:dyDescent="0.2">
      <c r="P51054" s="75"/>
      <c r="Q51054" s="75"/>
      <c r="W51054" s="75"/>
      <c r="AD51054" s="77"/>
    </row>
    <row r="51055" spans="16:30" ht="4.5" customHeight="1" x14ac:dyDescent="0.2">
      <c r="P51055" s="75"/>
      <c r="Q51055" s="75"/>
      <c r="W51055" s="75"/>
      <c r="AD51055" s="77"/>
    </row>
    <row r="51056" spans="16:30" ht="4.5" customHeight="1" x14ac:dyDescent="0.2">
      <c r="P51056" s="75"/>
      <c r="Q51056" s="75"/>
      <c r="W51056" s="75"/>
      <c r="AD51056" s="77"/>
    </row>
    <row r="51057" spans="16:30" ht="4.5" customHeight="1" x14ac:dyDescent="0.2">
      <c r="P51057" s="75"/>
      <c r="Q51057" s="75"/>
      <c r="W51057" s="75"/>
      <c r="AD51057" s="77"/>
    </row>
    <row r="51058" spans="16:30" ht="4.5" customHeight="1" x14ac:dyDescent="0.2">
      <c r="P51058" s="75"/>
      <c r="Q51058" s="75"/>
      <c r="W51058" s="75"/>
      <c r="AD51058" s="77"/>
    </row>
    <row r="51059" spans="16:30" ht="4.5" customHeight="1" x14ac:dyDescent="0.2">
      <c r="P51059" s="75"/>
      <c r="Q51059" s="75"/>
      <c r="W51059" s="75"/>
      <c r="AD51059" s="77"/>
    </row>
    <row r="51060" spans="16:30" ht="4.5" customHeight="1" x14ac:dyDescent="0.2">
      <c r="P51060" s="75"/>
      <c r="Q51060" s="75"/>
      <c r="W51060" s="75"/>
      <c r="AD51060" s="77"/>
    </row>
    <row r="51061" spans="16:30" ht="4.5" customHeight="1" x14ac:dyDescent="0.2">
      <c r="P51061" s="75"/>
      <c r="Q51061" s="75"/>
      <c r="W51061" s="75"/>
      <c r="AD51061" s="77"/>
    </row>
    <row r="51062" spans="16:30" ht="4.5" customHeight="1" x14ac:dyDescent="0.2">
      <c r="P51062" s="75"/>
      <c r="Q51062" s="75"/>
      <c r="W51062" s="75"/>
      <c r="AD51062" s="77"/>
    </row>
    <row r="51063" spans="16:30" ht="4.5" customHeight="1" x14ac:dyDescent="0.2">
      <c r="P51063" s="75"/>
      <c r="Q51063" s="75"/>
      <c r="W51063" s="75"/>
      <c r="AD51063" s="77"/>
    </row>
    <row r="51064" spans="16:30" ht="4.5" customHeight="1" x14ac:dyDescent="0.2">
      <c r="P51064" s="75"/>
      <c r="Q51064" s="75"/>
      <c r="W51064" s="75"/>
      <c r="AD51064" s="77"/>
    </row>
    <row r="51065" spans="16:30" ht="4.5" customHeight="1" x14ac:dyDescent="0.2">
      <c r="P51065" s="75"/>
      <c r="Q51065" s="75"/>
      <c r="W51065" s="75"/>
      <c r="AD51065" s="77"/>
    </row>
    <row r="51066" spans="16:30" ht="4.5" customHeight="1" x14ac:dyDescent="0.2">
      <c r="P51066" s="75"/>
      <c r="Q51066" s="75"/>
      <c r="W51066" s="75"/>
      <c r="AD51066" s="77"/>
    </row>
    <row r="51067" spans="16:30" ht="4.5" customHeight="1" x14ac:dyDescent="0.2">
      <c r="P51067" s="75"/>
      <c r="Q51067" s="75"/>
      <c r="W51067" s="75"/>
      <c r="AD51067" s="77"/>
    </row>
    <row r="51068" spans="16:30" ht="4.5" customHeight="1" x14ac:dyDescent="0.2">
      <c r="P51068" s="75"/>
      <c r="Q51068" s="75"/>
      <c r="W51068" s="75"/>
      <c r="AD51068" s="77"/>
    </row>
    <row r="51069" spans="16:30" ht="4.5" customHeight="1" x14ac:dyDescent="0.2">
      <c r="P51069" s="75"/>
      <c r="Q51069" s="75"/>
      <c r="W51069" s="75"/>
      <c r="AD51069" s="77"/>
    </row>
    <row r="51070" spans="16:30" ht="4.5" customHeight="1" x14ac:dyDescent="0.2">
      <c r="P51070" s="75"/>
      <c r="Q51070" s="75"/>
      <c r="W51070" s="75"/>
      <c r="AD51070" s="77"/>
    </row>
    <row r="51071" spans="16:30" ht="4.5" customHeight="1" x14ac:dyDescent="0.2">
      <c r="P51071" s="75"/>
      <c r="Q51071" s="75"/>
      <c r="W51071" s="75"/>
      <c r="AD51071" s="77"/>
    </row>
    <row r="51072" spans="16:30" ht="4.5" customHeight="1" x14ac:dyDescent="0.2">
      <c r="P51072" s="75"/>
      <c r="Q51072" s="75"/>
      <c r="W51072" s="75"/>
      <c r="AD51072" s="77"/>
    </row>
    <row r="51073" spans="16:30" ht="4.5" customHeight="1" x14ac:dyDescent="0.2">
      <c r="P51073" s="75"/>
      <c r="Q51073" s="75"/>
      <c r="W51073" s="75"/>
      <c r="AD51073" s="77"/>
    </row>
    <row r="51074" spans="16:30" ht="4.5" customHeight="1" x14ac:dyDescent="0.2">
      <c r="P51074" s="75"/>
      <c r="Q51074" s="75"/>
      <c r="W51074" s="75"/>
      <c r="AD51074" s="77"/>
    </row>
    <row r="51075" spans="16:30" ht="4.5" customHeight="1" x14ac:dyDescent="0.2">
      <c r="P51075" s="75"/>
      <c r="Q51075" s="75"/>
      <c r="W51075" s="75"/>
      <c r="AD51075" s="77"/>
    </row>
    <row r="51076" spans="16:30" ht="4.5" customHeight="1" x14ac:dyDescent="0.2">
      <c r="P51076" s="75"/>
      <c r="Q51076" s="75"/>
      <c r="W51076" s="75"/>
      <c r="AD51076" s="77"/>
    </row>
    <row r="51077" spans="16:30" ht="4.5" customHeight="1" x14ac:dyDescent="0.2">
      <c r="P51077" s="75"/>
      <c r="Q51077" s="75"/>
      <c r="W51077" s="75"/>
      <c r="AD51077" s="77"/>
    </row>
    <row r="51078" spans="16:30" ht="4.5" customHeight="1" x14ac:dyDescent="0.2">
      <c r="P51078" s="75"/>
      <c r="Q51078" s="75"/>
      <c r="W51078" s="75"/>
      <c r="AD51078" s="77"/>
    </row>
    <row r="51079" spans="16:30" ht="4.5" customHeight="1" x14ac:dyDescent="0.2">
      <c r="P51079" s="75"/>
      <c r="Q51079" s="75"/>
      <c r="W51079" s="75"/>
      <c r="AD51079" s="77"/>
    </row>
    <row r="51080" spans="16:30" ht="4.5" customHeight="1" x14ac:dyDescent="0.2">
      <c r="P51080" s="75"/>
      <c r="Q51080" s="75"/>
      <c r="W51080" s="75"/>
      <c r="AD51080" s="77"/>
    </row>
    <row r="51081" spans="16:30" ht="4.5" customHeight="1" x14ac:dyDescent="0.2">
      <c r="P51081" s="75"/>
      <c r="Q51081" s="75"/>
      <c r="W51081" s="75"/>
      <c r="AD51081" s="77"/>
    </row>
    <row r="51082" spans="16:30" ht="4.5" customHeight="1" x14ac:dyDescent="0.2">
      <c r="P51082" s="75"/>
      <c r="Q51082" s="75"/>
      <c r="W51082" s="75"/>
      <c r="AD51082" s="77"/>
    </row>
    <row r="51083" spans="16:30" ht="4.5" customHeight="1" x14ac:dyDescent="0.2">
      <c r="P51083" s="75"/>
      <c r="Q51083" s="75"/>
      <c r="W51083" s="75"/>
      <c r="AD51083" s="77"/>
    </row>
    <row r="51084" spans="16:30" ht="4.5" customHeight="1" x14ac:dyDescent="0.2">
      <c r="P51084" s="75"/>
      <c r="Q51084" s="75"/>
      <c r="W51084" s="75"/>
      <c r="AD51084" s="77"/>
    </row>
    <row r="51085" spans="16:30" ht="4.5" customHeight="1" x14ac:dyDescent="0.2">
      <c r="P51085" s="75"/>
      <c r="Q51085" s="75"/>
      <c r="W51085" s="75"/>
      <c r="AD51085" s="77"/>
    </row>
    <row r="51086" spans="16:30" ht="4.5" customHeight="1" x14ac:dyDescent="0.2">
      <c r="P51086" s="75"/>
      <c r="Q51086" s="75"/>
      <c r="W51086" s="75"/>
      <c r="AD51086" s="77"/>
    </row>
    <row r="51087" spans="16:30" ht="4.5" customHeight="1" x14ac:dyDescent="0.2">
      <c r="P51087" s="75"/>
      <c r="Q51087" s="75"/>
      <c r="W51087" s="75"/>
      <c r="AD51087" s="77"/>
    </row>
    <row r="51088" spans="16:30" ht="4.5" customHeight="1" x14ac:dyDescent="0.2">
      <c r="P51088" s="75"/>
      <c r="Q51088" s="75"/>
      <c r="W51088" s="75"/>
      <c r="AD51088" s="77"/>
    </row>
    <row r="51089" spans="16:30" ht="4.5" customHeight="1" x14ac:dyDescent="0.2">
      <c r="P51089" s="75"/>
      <c r="Q51089" s="75"/>
      <c r="W51089" s="75"/>
      <c r="AD51089" s="77"/>
    </row>
    <row r="51090" spans="16:30" ht="4.5" customHeight="1" x14ac:dyDescent="0.2">
      <c r="P51090" s="75"/>
      <c r="Q51090" s="75"/>
      <c r="W51090" s="75"/>
      <c r="AD51090" s="77"/>
    </row>
    <row r="51091" spans="16:30" ht="4.5" customHeight="1" x14ac:dyDescent="0.2">
      <c r="P51091" s="75"/>
      <c r="Q51091" s="75"/>
      <c r="W51091" s="75"/>
      <c r="AD51091" s="77"/>
    </row>
    <row r="51092" spans="16:30" ht="4.5" customHeight="1" x14ac:dyDescent="0.2">
      <c r="P51092" s="75"/>
      <c r="Q51092" s="75"/>
      <c r="W51092" s="75"/>
      <c r="AD51092" s="77"/>
    </row>
    <row r="51093" spans="16:30" ht="4.5" customHeight="1" x14ac:dyDescent="0.2">
      <c r="P51093" s="75"/>
      <c r="Q51093" s="75"/>
      <c r="W51093" s="75"/>
      <c r="AD51093" s="77"/>
    </row>
    <row r="51094" spans="16:30" ht="4.5" customHeight="1" x14ac:dyDescent="0.2">
      <c r="P51094" s="75"/>
      <c r="Q51094" s="75"/>
      <c r="W51094" s="75"/>
      <c r="AD51094" s="77"/>
    </row>
    <row r="51095" spans="16:30" ht="4.5" customHeight="1" x14ac:dyDescent="0.2">
      <c r="P51095" s="75"/>
      <c r="Q51095" s="75"/>
      <c r="W51095" s="75"/>
      <c r="AD51095" s="77"/>
    </row>
    <row r="51096" spans="16:30" ht="4.5" customHeight="1" x14ac:dyDescent="0.2">
      <c r="P51096" s="75"/>
      <c r="Q51096" s="75"/>
      <c r="W51096" s="75"/>
      <c r="AD51096" s="77"/>
    </row>
    <row r="51097" spans="16:30" ht="4.5" customHeight="1" x14ac:dyDescent="0.2">
      <c r="P51097" s="75"/>
      <c r="Q51097" s="75"/>
      <c r="W51097" s="75"/>
      <c r="AD51097" s="77"/>
    </row>
    <row r="51098" spans="16:30" ht="4.5" customHeight="1" x14ac:dyDescent="0.2">
      <c r="P51098" s="75"/>
      <c r="Q51098" s="75"/>
      <c r="W51098" s="75"/>
      <c r="AD51098" s="77"/>
    </row>
    <row r="51099" spans="16:30" ht="4.5" customHeight="1" x14ac:dyDescent="0.2">
      <c r="P51099" s="75"/>
      <c r="Q51099" s="75"/>
      <c r="W51099" s="75"/>
      <c r="AD51099" s="77"/>
    </row>
    <row r="51100" spans="16:30" ht="4.5" customHeight="1" x14ac:dyDescent="0.2">
      <c r="P51100" s="75"/>
      <c r="Q51100" s="75"/>
      <c r="W51100" s="75"/>
      <c r="AD51100" s="77"/>
    </row>
    <row r="51101" spans="16:30" ht="4.5" customHeight="1" x14ac:dyDescent="0.2">
      <c r="P51101" s="75"/>
      <c r="Q51101" s="75"/>
      <c r="W51101" s="75"/>
      <c r="AD51101" s="77"/>
    </row>
    <row r="51102" spans="16:30" ht="4.5" customHeight="1" x14ac:dyDescent="0.2">
      <c r="P51102" s="75"/>
      <c r="Q51102" s="75"/>
      <c r="W51102" s="75"/>
      <c r="AD51102" s="77"/>
    </row>
    <row r="51103" spans="16:30" ht="4.5" customHeight="1" x14ac:dyDescent="0.2">
      <c r="P51103" s="75"/>
      <c r="Q51103" s="75"/>
      <c r="W51103" s="75"/>
      <c r="AD51103" s="77"/>
    </row>
    <row r="51104" spans="16:30" ht="4.5" customHeight="1" x14ac:dyDescent="0.2">
      <c r="P51104" s="75"/>
      <c r="Q51104" s="75"/>
      <c r="W51104" s="75"/>
      <c r="AD51104" s="77"/>
    </row>
    <row r="51105" spans="16:30" ht="4.5" customHeight="1" x14ac:dyDescent="0.2">
      <c r="P51105" s="75"/>
      <c r="Q51105" s="75"/>
      <c r="W51105" s="75"/>
      <c r="AD51105" s="77"/>
    </row>
    <row r="51106" spans="16:30" ht="4.5" customHeight="1" x14ac:dyDescent="0.2">
      <c r="P51106" s="75"/>
      <c r="Q51106" s="75"/>
      <c r="W51106" s="75"/>
      <c r="AD51106" s="77"/>
    </row>
    <row r="51107" spans="16:30" ht="4.5" customHeight="1" x14ac:dyDescent="0.2">
      <c r="P51107" s="75"/>
      <c r="Q51107" s="75"/>
      <c r="W51107" s="75"/>
      <c r="AD51107" s="77"/>
    </row>
    <row r="51108" spans="16:30" ht="4.5" customHeight="1" x14ac:dyDescent="0.2">
      <c r="P51108" s="75"/>
      <c r="Q51108" s="75"/>
      <c r="W51108" s="75"/>
      <c r="AD51108" s="77"/>
    </row>
    <row r="51109" spans="16:30" ht="4.5" customHeight="1" x14ac:dyDescent="0.2">
      <c r="P51109" s="75"/>
      <c r="Q51109" s="75"/>
      <c r="W51109" s="75"/>
      <c r="AD51109" s="77"/>
    </row>
    <row r="51110" spans="16:30" ht="4.5" customHeight="1" x14ac:dyDescent="0.2">
      <c r="P51110" s="75"/>
      <c r="Q51110" s="75"/>
      <c r="W51110" s="75"/>
      <c r="AD51110" s="77"/>
    </row>
    <row r="51111" spans="16:30" ht="4.5" customHeight="1" x14ac:dyDescent="0.2">
      <c r="P51111" s="75"/>
      <c r="Q51111" s="75"/>
      <c r="W51111" s="75"/>
      <c r="AD51111" s="77"/>
    </row>
    <row r="51112" spans="16:30" ht="4.5" customHeight="1" x14ac:dyDescent="0.2">
      <c r="P51112" s="75"/>
      <c r="Q51112" s="75"/>
      <c r="W51112" s="75"/>
      <c r="AD51112" s="77"/>
    </row>
    <row r="51113" spans="16:30" ht="4.5" customHeight="1" x14ac:dyDescent="0.2">
      <c r="P51113" s="75"/>
      <c r="Q51113" s="75"/>
      <c r="W51113" s="75"/>
      <c r="AD51113" s="77"/>
    </row>
    <row r="51114" spans="16:30" ht="4.5" customHeight="1" x14ac:dyDescent="0.2">
      <c r="P51114" s="75"/>
      <c r="Q51114" s="75"/>
      <c r="W51114" s="75"/>
      <c r="AD51114" s="77"/>
    </row>
    <row r="51115" spans="16:30" ht="4.5" customHeight="1" x14ac:dyDescent="0.2">
      <c r="P51115" s="75"/>
      <c r="Q51115" s="75"/>
      <c r="W51115" s="75"/>
      <c r="AD51115" s="77"/>
    </row>
    <row r="51116" spans="16:30" ht="4.5" customHeight="1" x14ac:dyDescent="0.2">
      <c r="P51116" s="75"/>
      <c r="Q51116" s="75"/>
      <c r="W51116" s="75"/>
      <c r="AD51116" s="77"/>
    </row>
    <row r="51117" spans="16:30" ht="4.5" customHeight="1" x14ac:dyDescent="0.2">
      <c r="P51117" s="75"/>
      <c r="Q51117" s="75"/>
      <c r="W51117" s="75"/>
      <c r="AD51117" s="77"/>
    </row>
    <row r="51118" spans="16:30" ht="4.5" customHeight="1" x14ac:dyDescent="0.2">
      <c r="P51118" s="75"/>
      <c r="Q51118" s="75"/>
      <c r="W51118" s="75"/>
      <c r="AD51118" s="77"/>
    </row>
    <row r="51119" spans="16:30" ht="4.5" customHeight="1" x14ac:dyDescent="0.2">
      <c r="P51119" s="75"/>
      <c r="Q51119" s="75"/>
      <c r="W51119" s="75"/>
      <c r="AD51119" s="77"/>
    </row>
    <row r="51120" spans="16:30" ht="4.5" customHeight="1" x14ac:dyDescent="0.2">
      <c r="P51120" s="75"/>
      <c r="Q51120" s="75"/>
      <c r="W51120" s="75"/>
      <c r="AD51120" s="77"/>
    </row>
    <row r="51121" spans="16:30" ht="4.5" customHeight="1" x14ac:dyDescent="0.2">
      <c r="P51121" s="75"/>
      <c r="Q51121" s="75"/>
      <c r="W51121" s="75"/>
      <c r="AD51121" s="77"/>
    </row>
    <row r="51122" spans="16:30" ht="4.5" customHeight="1" x14ac:dyDescent="0.2">
      <c r="P51122" s="75"/>
      <c r="Q51122" s="75"/>
      <c r="W51122" s="75"/>
      <c r="AD51122" s="77"/>
    </row>
    <row r="51123" spans="16:30" ht="4.5" customHeight="1" x14ac:dyDescent="0.2">
      <c r="P51123" s="75"/>
      <c r="Q51123" s="75"/>
      <c r="W51123" s="75"/>
      <c r="AD51123" s="77"/>
    </row>
    <row r="51124" spans="16:30" ht="4.5" customHeight="1" x14ac:dyDescent="0.2">
      <c r="P51124" s="75"/>
      <c r="Q51124" s="75"/>
      <c r="W51124" s="75"/>
      <c r="AD51124" s="77"/>
    </row>
    <row r="51125" spans="16:30" ht="4.5" customHeight="1" x14ac:dyDescent="0.2">
      <c r="P51125" s="75"/>
      <c r="Q51125" s="75"/>
      <c r="W51125" s="75"/>
      <c r="AD51125" s="77"/>
    </row>
    <row r="51126" spans="16:30" ht="4.5" customHeight="1" x14ac:dyDescent="0.2">
      <c r="P51126" s="75"/>
      <c r="Q51126" s="75"/>
      <c r="W51126" s="75"/>
      <c r="AD51126" s="77"/>
    </row>
    <row r="51127" spans="16:30" ht="4.5" customHeight="1" x14ac:dyDescent="0.2">
      <c r="P51127" s="75"/>
      <c r="Q51127" s="75"/>
      <c r="W51127" s="75"/>
      <c r="AD51127" s="77"/>
    </row>
    <row r="51128" spans="16:30" ht="4.5" customHeight="1" x14ac:dyDescent="0.2">
      <c r="P51128" s="75"/>
      <c r="Q51128" s="75"/>
      <c r="W51128" s="75"/>
      <c r="AD51128" s="77"/>
    </row>
    <row r="51129" spans="16:30" ht="4.5" customHeight="1" x14ac:dyDescent="0.2">
      <c r="P51129" s="75"/>
      <c r="Q51129" s="75"/>
      <c r="W51129" s="75"/>
      <c r="AD51129" s="77"/>
    </row>
    <row r="51130" spans="16:30" ht="4.5" customHeight="1" x14ac:dyDescent="0.2">
      <c r="P51130" s="75"/>
      <c r="Q51130" s="75"/>
      <c r="W51130" s="75"/>
      <c r="AD51130" s="77"/>
    </row>
    <row r="51131" spans="16:30" ht="4.5" customHeight="1" x14ac:dyDescent="0.2">
      <c r="P51131" s="75"/>
      <c r="Q51131" s="75"/>
      <c r="W51131" s="75"/>
      <c r="AD51131" s="77"/>
    </row>
    <row r="51132" spans="16:30" ht="4.5" customHeight="1" x14ac:dyDescent="0.2">
      <c r="P51132" s="75"/>
      <c r="Q51132" s="75"/>
      <c r="W51132" s="75"/>
      <c r="AD51132" s="77"/>
    </row>
    <row r="51133" spans="16:30" ht="4.5" customHeight="1" x14ac:dyDescent="0.2">
      <c r="P51133" s="75"/>
      <c r="Q51133" s="75"/>
      <c r="W51133" s="75"/>
      <c r="AD51133" s="77"/>
    </row>
    <row r="51134" spans="16:30" ht="4.5" customHeight="1" x14ac:dyDescent="0.2">
      <c r="P51134" s="75"/>
      <c r="Q51134" s="75"/>
      <c r="W51134" s="75"/>
      <c r="AD51134" s="77"/>
    </row>
    <row r="51135" spans="16:30" ht="4.5" customHeight="1" x14ac:dyDescent="0.2">
      <c r="P51135" s="75"/>
      <c r="Q51135" s="75"/>
      <c r="W51135" s="75"/>
      <c r="AD51135" s="77"/>
    </row>
    <row r="51136" spans="16:30" ht="4.5" customHeight="1" x14ac:dyDescent="0.2">
      <c r="P51136" s="75"/>
      <c r="Q51136" s="75"/>
      <c r="W51136" s="75"/>
      <c r="AD51136" s="77"/>
    </row>
    <row r="51137" spans="16:30" ht="4.5" customHeight="1" x14ac:dyDescent="0.2">
      <c r="P51137" s="75"/>
      <c r="Q51137" s="75"/>
      <c r="W51137" s="75"/>
      <c r="AD51137" s="77"/>
    </row>
    <row r="51138" spans="16:30" ht="4.5" customHeight="1" x14ac:dyDescent="0.2">
      <c r="P51138" s="75"/>
      <c r="Q51138" s="75"/>
      <c r="W51138" s="75"/>
      <c r="AD51138" s="77"/>
    </row>
    <row r="51139" spans="16:30" ht="4.5" customHeight="1" x14ac:dyDescent="0.2">
      <c r="P51139" s="75"/>
      <c r="Q51139" s="75"/>
      <c r="W51139" s="75"/>
      <c r="AD51139" s="77"/>
    </row>
    <row r="51140" spans="16:30" ht="4.5" customHeight="1" x14ac:dyDescent="0.2">
      <c r="P51140" s="75"/>
      <c r="Q51140" s="75"/>
      <c r="W51140" s="75"/>
      <c r="AD51140" s="77"/>
    </row>
    <row r="51141" spans="16:30" ht="4.5" customHeight="1" x14ac:dyDescent="0.2">
      <c r="P51141" s="75"/>
      <c r="Q51141" s="75"/>
      <c r="W51141" s="75"/>
      <c r="AD51141" s="77"/>
    </row>
    <row r="51142" spans="16:30" ht="4.5" customHeight="1" x14ac:dyDescent="0.2">
      <c r="P51142" s="75"/>
      <c r="Q51142" s="75"/>
      <c r="W51142" s="75"/>
      <c r="AD51142" s="77"/>
    </row>
    <row r="51143" spans="16:30" ht="4.5" customHeight="1" x14ac:dyDescent="0.2">
      <c r="P51143" s="75"/>
      <c r="Q51143" s="75"/>
      <c r="W51143" s="75"/>
      <c r="AD51143" s="77"/>
    </row>
    <row r="51144" spans="16:30" ht="4.5" customHeight="1" x14ac:dyDescent="0.2">
      <c r="P51144" s="75"/>
      <c r="Q51144" s="75"/>
      <c r="W51144" s="75"/>
      <c r="AD51144" s="77"/>
    </row>
    <row r="51145" spans="16:30" ht="4.5" customHeight="1" x14ac:dyDescent="0.2">
      <c r="P51145" s="75"/>
      <c r="Q51145" s="75"/>
      <c r="W51145" s="75"/>
      <c r="AD51145" s="77"/>
    </row>
    <row r="51146" spans="16:30" ht="4.5" customHeight="1" x14ac:dyDescent="0.2">
      <c r="P51146" s="75"/>
      <c r="Q51146" s="75"/>
      <c r="W51146" s="75"/>
      <c r="AD51146" s="77"/>
    </row>
    <row r="51147" spans="16:30" ht="4.5" customHeight="1" x14ac:dyDescent="0.2">
      <c r="P51147" s="75"/>
      <c r="Q51147" s="75"/>
      <c r="W51147" s="75"/>
      <c r="AD51147" s="77"/>
    </row>
    <row r="51148" spans="16:30" ht="4.5" customHeight="1" x14ac:dyDescent="0.2">
      <c r="P51148" s="75"/>
      <c r="Q51148" s="75"/>
      <c r="W51148" s="75"/>
      <c r="AD51148" s="77"/>
    </row>
    <row r="51149" spans="16:30" ht="4.5" customHeight="1" x14ac:dyDescent="0.2">
      <c r="P51149" s="75"/>
      <c r="Q51149" s="75"/>
      <c r="W51149" s="75"/>
      <c r="AD51149" s="77"/>
    </row>
    <row r="51150" spans="16:30" ht="4.5" customHeight="1" x14ac:dyDescent="0.2">
      <c r="P51150" s="75"/>
      <c r="Q51150" s="75"/>
      <c r="W51150" s="75"/>
      <c r="AD51150" s="77"/>
    </row>
    <row r="51151" spans="16:30" ht="4.5" customHeight="1" x14ac:dyDescent="0.2">
      <c r="P51151" s="75"/>
      <c r="Q51151" s="75"/>
      <c r="W51151" s="75"/>
      <c r="AD51151" s="77"/>
    </row>
    <row r="51152" spans="16:30" ht="4.5" customHeight="1" x14ac:dyDescent="0.2">
      <c r="P51152" s="75"/>
      <c r="Q51152" s="75"/>
      <c r="W51152" s="75"/>
      <c r="AD51152" s="77"/>
    </row>
    <row r="51153" spans="16:30" ht="4.5" customHeight="1" x14ac:dyDescent="0.2">
      <c r="P51153" s="75"/>
      <c r="Q51153" s="75"/>
      <c r="W51153" s="75"/>
      <c r="AD51153" s="77"/>
    </row>
    <row r="51154" spans="16:30" ht="4.5" customHeight="1" x14ac:dyDescent="0.2">
      <c r="P51154" s="75"/>
      <c r="Q51154" s="75"/>
      <c r="W51154" s="75"/>
      <c r="AD51154" s="77"/>
    </row>
    <row r="51155" spans="16:30" ht="4.5" customHeight="1" x14ac:dyDescent="0.2">
      <c r="P51155" s="75"/>
      <c r="Q51155" s="75"/>
      <c r="W51155" s="75"/>
      <c r="AD51155" s="77"/>
    </row>
    <row r="51156" spans="16:30" ht="4.5" customHeight="1" x14ac:dyDescent="0.2">
      <c r="P51156" s="75"/>
      <c r="Q51156" s="75"/>
      <c r="W51156" s="75"/>
      <c r="AD51156" s="77"/>
    </row>
    <row r="51157" spans="16:30" ht="4.5" customHeight="1" x14ac:dyDescent="0.2">
      <c r="P51157" s="75"/>
      <c r="Q51157" s="75"/>
      <c r="W51157" s="75"/>
      <c r="AD51157" s="77"/>
    </row>
    <row r="51158" spans="16:30" ht="4.5" customHeight="1" x14ac:dyDescent="0.2">
      <c r="P51158" s="75"/>
      <c r="Q51158" s="75"/>
      <c r="W51158" s="75"/>
      <c r="AD51158" s="77"/>
    </row>
    <row r="51159" spans="16:30" ht="4.5" customHeight="1" x14ac:dyDescent="0.2">
      <c r="P51159" s="75"/>
      <c r="Q51159" s="75"/>
      <c r="W51159" s="75"/>
      <c r="AD51159" s="77"/>
    </row>
    <row r="51160" spans="16:30" ht="4.5" customHeight="1" x14ac:dyDescent="0.2">
      <c r="P51160" s="75"/>
      <c r="Q51160" s="75"/>
      <c r="W51160" s="75"/>
      <c r="AD51160" s="77"/>
    </row>
    <row r="51161" spans="16:30" ht="4.5" customHeight="1" x14ac:dyDescent="0.2">
      <c r="P51161" s="75"/>
      <c r="Q51161" s="75"/>
      <c r="W51161" s="75"/>
      <c r="AD51161" s="77"/>
    </row>
    <row r="51162" spans="16:30" ht="4.5" customHeight="1" x14ac:dyDescent="0.2">
      <c r="P51162" s="75"/>
      <c r="Q51162" s="75"/>
      <c r="W51162" s="75"/>
      <c r="AD51162" s="77"/>
    </row>
    <row r="51163" spans="16:30" ht="4.5" customHeight="1" x14ac:dyDescent="0.2">
      <c r="P51163" s="75"/>
      <c r="Q51163" s="75"/>
      <c r="W51163" s="75"/>
      <c r="AD51163" s="77"/>
    </row>
    <row r="51164" spans="16:30" ht="4.5" customHeight="1" x14ac:dyDescent="0.2">
      <c r="P51164" s="75"/>
      <c r="Q51164" s="75"/>
      <c r="W51164" s="75"/>
      <c r="AD51164" s="77"/>
    </row>
    <row r="51165" spans="16:30" ht="4.5" customHeight="1" x14ac:dyDescent="0.2">
      <c r="P51165" s="75"/>
      <c r="Q51165" s="75"/>
      <c r="W51165" s="75"/>
      <c r="AD51165" s="77"/>
    </row>
    <row r="51166" spans="16:30" ht="4.5" customHeight="1" x14ac:dyDescent="0.2">
      <c r="P51166" s="75"/>
      <c r="Q51166" s="75"/>
      <c r="W51166" s="75"/>
      <c r="AD51166" s="77"/>
    </row>
    <row r="51167" spans="16:30" ht="4.5" customHeight="1" x14ac:dyDescent="0.2">
      <c r="P51167" s="75"/>
      <c r="Q51167" s="75"/>
      <c r="W51167" s="75"/>
      <c r="AD51167" s="77"/>
    </row>
    <row r="51168" spans="16:30" ht="4.5" customHeight="1" x14ac:dyDescent="0.2">
      <c r="P51168" s="75"/>
      <c r="Q51168" s="75"/>
      <c r="W51168" s="75"/>
      <c r="AD51168" s="77"/>
    </row>
    <row r="51169" spans="16:30" ht="4.5" customHeight="1" x14ac:dyDescent="0.2">
      <c r="P51169" s="75"/>
      <c r="Q51169" s="75"/>
      <c r="W51169" s="75"/>
      <c r="AD51169" s="77"/>
    </row>
    <row r="51170" spans="16:30" ht="4.5" customHeight="1" x14ac:dyDescent="0.2">
      <c r="P51170" s="75"/>
      <c r="Q51170" s="75"/>
      <c r="W51170" s="75"/>
      <c r="AD51170" s="77"/>
    </row>
    <row r="51171" spans="16:30" ht="4.5" customHeight="1" x14ac:dyDescent="0.2">
      <c r="P51171" s="75"/>
      <c r="Q51171" s="75"/>
      <c r="W51171" s="75"/>
      <c r="AD51171" s="77"/>
    </row>
    <row r="51172" spans="16:30" ht="4.5" customHeight="1" x14ac:dyDescent="0.2">
      <c r="P51172" s="75"/>
      <c r="Q51172" s="75"/>
      <c r="W51172" s="75"/>
      <c r="AD51172" s="77"/>
    </row>
    <row r="51173" spans="16:30" ht="4.5" customHeight="1" x14ac:dyDescent="0.2">
      <c r="P51173" s="75"/>
      <c r="Q51173" s="75"/>
      <c r="W51173" s="75"/>
      <c r="AD51173" s="77"/>
    </row>
    <row r="51174" spans="16:30" ht="4.5" customHeight="1" x14ac:dyDescent="0.2">
      <c r="P51174" s="75"/>
      <c r="Q51174" s="75"/>
      <c r="W51174" s="75"/>
      <c r="AD51174" s="77"/>
    </row>
    <row r="51175" spans="16:30" ht="4.5" customHeight="1" x14ac:dyDescent="0.2">
      <c r="P51175" s="75"/>
      <c r="Q51175" s="75"/>
      <c r="W51175" s="75"/>
      <c r="AD51175" s="77"/>
    </row>
    <row r="51176" spans="16:30" ht="4.5" customHeight="1" x14ac:dyDescent="0.2">
      <c r="P51176" s="75"/>
      <c r="Q51176" s="75"/>
      <c r="W51176" s="75"/>
      <c r="AD51176" s="77"/>
    </row>
    <row r="51177" spans="16:30" ht="4.5" customHeight="1" x14ac:dyDescent="0.2">
      <c r="P51177" s="75"/>
      <c r="Q51177" s="75"/>
      <c r="W51177" s="75"/>
      <c r="AD51177" s="77"/>
    </row>
    <row r="51178" spans="16:30" ht="4.5" customHeight="1" x14ac:dyDescent="0.2">
      <c r="P51178" s="75"/>
      <c r="Q51178" s="75"/>
      <c r="W51178" s="75"/>
      <c r="AD51178" s="77"/>
    </row>
    <row r="51179" spans="16:30" ht="4.5" customHeight="1" x14ac:dyDescent="0.2">
      <c r="P51179" s="75"/>
      <c r="Q51179" s="75"/>
      <c r="W51179" s="75"/>
      <c r="AD51179" s="77"/>
    </row>
    <row r="51180" spans="16:30" ht="4.5" customHeight="1" x14ac:dyDescent="0.2">
      <c r="P51180" s="75"/>
      <c r="Q51180" s="75"/>
      <c r="W51180" s="75"/>
      <c r="AD51180" s="77"/>
    </row>
    <row r="51181" spans="16:30" ht="4.5" customHeight="1" x14ac:dyDescent="0.2">
      <c r="P51181" s="75"/>
      <c r="Q51181" s="75"/>
      <c r="W51181" s="75"/>
      <c r="AD51181" s="77"/>
    </row>
    <row r="51182" spans="16:30" ht="4.5" customHeight="1" x14ac:dyDescent="0.2">
      <c r="P51182" s="75"/>
      <c r="Q51182" s="75"/>
      <c r="W51182" s="75"/>
      <c r="AD51182" s="77"/>
    </row>
    <row r="51183" spans="16:30" ht="4.5" customHeight="1" x14ac:dyDescent="0.2">
      <c r="P51183" s="75"/>
      <c r="Q51183" s="75"/>
      <c r="W51183" s="75"/>
      <c r="AD51183" s="77"/>
    </row>
    <row r="51184" spans="16:30" ht="4.5" customHeight="1" x14ac:dyDescent="0.2">
      <c r="P51184" s="75"/>
      <c r="Q51184" s="75"/>
      <c r="W51184" s="75"/>
      <c r="AD51184" s="77"/>
    </row>
    <row r="51185" spans="16:30" ht="4.5" customHeight="1" x14ac:dyDescent="0.2">
      <c r="P51185" s="75"/>
      <c r="Q51185" s="75"/>
      <c r="W51185" s="75"/>
      <c r="AD51185" s="77"/>
    </row>
    <row r="51186" spans="16:30" ht="4.5" customHeight="1" x14ac:dyDescent="0.2">
      <c r="P51186" s="75"/>
      <c r="Q51186" s="75"/>
      <c r="W51186" s="75"/>
      <c r="AD51186" s="77"/>
    </row>
    <row r="51187" spans="16:30" ht="4.5" customHeight="1" x14ac:dyDescent="0.2">
      <c r="P51187" s="75"/>
      <c r="Q51187" s="75"/>
      <c r="W51187" s="75"/>
      <c r="AD51187" s="77"/>
    </row>
    <row r="51188" spans="16:30" ht="4.5" customHeight="1" x14ac:dyDescent="0.2">
      <c r="P51188" s="75"/>
      <c r="Q51188" s="75"/>
      <c r="W51188" s="75"/>
      <c r="AD51188" s="77"/>
    </row>
    <row r="51189" spans="16:30" ht="4.5" customHeight="1" x14ac:dyDescent="0.2">
      <c r="P51189" s="75"/>
      <c r="Q51189" s="75"/>
      <c r="W51189" s="75"/>
      <c r="AD51189" s="77"/>
    </row>
    <row r="51190" spans="16:30" ht="4.5" customHeight="1" x14ac:dyDescent="0.2">
      <c r="P51190" s="75"/>
      <c r="Q51190" s="75"/>
      <c r="W51190" s="75"/>
      <c r="AD51190" s="77"/>
    </row>
    <row r="51191" spans="16:30" ht="4.5" customHeight="1" x14ac:dyDescent="0.2">
      <c r="P51191" s="75"/>
      <c r="Q51191" s="75"/>
      <c r="W51191" s="75"/>
      <c r="AD51191" s="77"/>
    </row>
    <row r="51192" spans="16:30" ht="4.5" customHeight="1" x14ac:dyDescent="0.2">
      <c r="P51192" s="75"/>
      <c r="Q51192" s="75"/>
      <c r="W51192" s="75"/>
      <c r="AD51192" s="77"/>
    </row>
    <row r="51193" spans="16:30" ht="4.5" customHeight="1" x14ac:dyDescent="0.2">
      <c r="P51193" s="75"/>
      <c r="Q51193" s="75"/>
      <c r="W51193" s="75"/>
      <c r="AD51193" s="77"/>
    </row>
    <row r="51194" spans="16:30" ht="4.5" customHeight="1" x14ac:dyDescent="0.2">
      <c r="P51194" s="75"/>
      <c r="Q51194" s="75"/>
      <c r="W51194" s="75"/>
      <c r="AD51194" s="77"/>
    </row>
    <row r="51195" spans="16:30" ht="4.5" customHeight="1" x14ac:dyDescent="0.2">
      <c r="P51195" s="75"/>
      <c r="Q51195" s="75"/>
      <c r="W51195" s="75"/>
      <c r="AD51195" s="77"/>
    </row>
    <row r="51196" spans="16:30" ht="4.5" customHeight="1" x14ac:dyDescent="0.2">
      <c r="P51196" s="75"/>
      <c r="Q51196" s="75"/>
      <c r="W51196" s="75"/>
      <c r="AD51196" s="77"/>
    </row>
    <row r="51197" spans="16:30" ht="4.5" customHeight="1" x14ac:dyDescent="0.2">
      <c r="P51197" s="75"/>
      <c r="Q51197" s="75"/>
      <c r="W51197" s="75"/>
      <c r="AD51197" s="77"/>
    </row>
    <row r="51198" spans="16:30" ht="4.5" customHeight="1" x14ac:dyDescent="0.2">
      <c r="P51198" s="75"/>
      <c r="Q51198" s="75"/>
      <c r="W51198" s="75"/>
      <c r="AD51198" s="77"/>
    </row>
    <row r="51199" spans="16:30" ht="4.5" customHeight="1" x14ac:dyDescent="0.2">
      <c r="P51199" s="75"/>
      <c r="Q51199" s="75"/>
      <c r="W51199" s="75"/>
      <c r="AD51199" s="77"/>
    </row>
    <row r="51200" spans="16:30" ht="4.5" customHeight="1" x14ac:dyDescent="0.2">
      <c r="P51200" s="75"/>
      <c r="Q51200" s="75"/>
      <c r="W51200" s="75"/>
      <c r="AD51200" s="77"/>
    </row>
    <row r="51201" spans="16:30" ht="4.5" customHeight="1" x14ac:dyDescent="0.2">
      <c r="P51201" s="75"/>
      <c r="Q51201" s="75"/>
      <c r="W51201" s="75"/>
      <c r="AD51201" s="77"/>
    </row>
    <row r="51202" spans="16:30" ht="4.5" customHeight="1" x14ac:dyDescent="0.2">
      <c r="P51202" s="75"/>
      <c r="Q51202" s="75"/>
      <c r="W51202" s="75"/>
      <c r="AD51202" s="77"/>
    </row>
    <row r="51203" spans="16:30" ht="4.5" customHeight="1" x14ac:dyDescent="0.2">
      <c r="P51203" s="75"/>
      <c r="Q51203" s="75"/>
      <c r="W51203" s="75"/>
      <c r="AD51203" s="77"/>
    </row>
    <row r="51204" spans="16:30" ht="4.5" customHeight="1" x14ac:dyDescent="0.2">
      <c r="P51204" s="75"/>
      <c r="Q51204" s="75"/>
      <c r="W51204" s="75"/>
      <c r="AD51204" s="77"/>
    </row>
    <row r="51205" spans="16:30" ht="4.5" customHeight="1" x14ac:dyDescent="0.2">
      <c r="P51205" s="75"/>
      <c r="Q51205" s="75"/>
      <c r="W51205" s="75"/>
      <c r="AD51205" s="77"/>
    </row>
    <row r="51206" spans="16:30" ht="4.5" customHeight="1" x14ac:dyDescent="0.2">
      <c r="P51206" s="75"/>
      <c r="Q51206" s="75"/>
      <c r="W51206" s="75"/>
      <c r="AD51206" s="77"/>
    </row>
    <row r="51207" spans="16:30" ht="4.5" customHeight="1" x14ac:dyDescent="0.2">
      <c r="P51207" s="75"/>
      <c r="Q51207" s="75"/>
      <c r="W51207" s="75"/>
      <c r="AD51207" s="77"/>
    </row>
    <row r="51208" spans="16:30" ht="4.5" customHeight="1" x14ac:dyDescent="0.2">
      <c r="P51208" s="75"/>
      <c r="Q51208" s="75"/>
      <c r="W51208" s="75"/>
      <c r="AD51208" s="77"/>
    </row>
    <row r="51209" spans="16:30" ht="4.5" customHeight="1" x14ac:dyDescent="0.2">
      <c r="P51209" s="75"/>
      <c r="Q51209" s="75"/>
      <c r="W51209" s="75"/>
      <c r="AD51209" s="77"/>
    </row>
    <row r="51210" spans="16:30" ht="4.5" customHeight="1" x14ac:dyDescent="0.2">
      <c r="P51210" s="75"/>
      <c r="Q51210" s="75"/>
      <c r="W51210" s="75"/>
      <c r="AD51210" s="77"/>
    </row>
    <row r="51211" spans="16:30" ht="4.5" customHeight="1" x14ac:dyDescent="0.2">
      <c r="P51211" s="75"/>
      <c r="Q51211" s="75"/>
      <c r="W51211" s="75"/>
      <c r="AD51211" s="77"/>
    </row>
    <row r="51212" spans="16:30" ht="4.5" customHeight="1" x14ac:dyDescent="0.2">
      <c r="P51212" s="75"/>
      <c r="Q51212" s="75"/>
      <c r="W51212" s="75"/>
      <c r="AD51212" s="77"/>
    </row>
    <row r="51213" spans="16:30" ht="4.5" customHeight="1" x14ac:dyDescent="0.2">
      <c r="P51213" s="75"/>
      <c r="Q51213" s="75"/>
      <c r="W51213" s="75"/>
      <c r="AD51213" s="77"/>
    </row>
    <row r="51214" spans="16:30" ht="4.5" customHeight="1" x14ac:dyDescent="0.2">
      <c r="P51214" s="75"/>
      <c r="Q51214" s="75"/>
      <c r="W51214" s="75"/>
      <c r="AD51214" s="77"/>
    </row>
    <row r="51215" spans="16:30" ht="4.5" customHeight="1" x14ac:dyDescent="0.2">
      <c r="P51215" s="75"/>
      <c r="Q51215" s="75"/>
      <c r="W51215" s="75"/>
      <c r="AD51215" s="77"/>
    </row>
    <row r="51216" spans="16:30" ht="4.5" customHeight="1" x14ac:dyDescent="0.2">
      <c r="P51216" s="75"/>
      <c r="Q51216" s="75"/>
      <c r="W51216" s="75"/>
      <c r="AD51216" s="77"/>
    </row>
    <row r="51217" spans="16:30" ht="4.5" customHeight="1" x14ac:dyDescent="0.2">
      <c r="P51217" s="75"/>
      <c r="Q51217" s="75"/>
      <c r="W51217" s="75"/>
      <c r="AD51217" s="77"/>
    </row>
    <row r="51218" spans="16:30" ht="4.5" customHeight="1" x14ac:dyDescent="0.2">
      <c r="P51218" s="75"/>
      <c r="Q51218" s="75"/>
      <c r="W51218" s="75"/>
      <c r="AD51218" s="77"/>
    </row>
    <row r="51219" spans="16:30" ht="4.5" customHeight="1" x14ac:dyDescent="0.2">
      <c r="P51219" s="75"/>
      <c r="Q51219" s="75"/>
      <c r="W51219" s="75"/>
      <c r="AD51219" s="77"/>
    </row>
    <row r="51220" spans="16:30" ht="4.5" customHeight="1" x14ac:dyDescent="0.2">
      <c r="P51220" s="75"/>
      <c r="Q51220" s="75"/>
      <c r="W51220" s="75"/>
      <c r="AD51220" s="77"/>
    </row>
    <row r="51221" spans="16:30" ht="4.5" customHeight="1" x14ac:dyDescent="0.2">
      <c r="P51221" s="75"/>
      <c r="Q51221" s="75"/>
      <c r="W51221" s="75"/>
      <c r="AD51221" s="77"/>
    </row>
    <row r="51222" spans="16:30" ht="4.5" customHeight="1" x14ac:dyDescent="0.2">
      <c r="P51222" s="75"/>
      <c r="Q51222" s="75"/>
      <c r="W51222" s="75"/>
      <c r="AD51222" s="77"/>
    </row>
    <row r="51223" spans="16:30" ht="4.5" customHeight="1" x14ac:dyDescent="0.2">
      <c r="P51223" s="75"/>
      <c r="Q51223" s="75"/>
      <c r="W51223" s="75"/>
      <c r="AD51223" s="77"/>
    </row>
    <row r="51224" spans="16:30" ht="4.5" customHeight="1" x14ac:dyDescent="0.2">
      <c r="P51224" s="75"/>
      <c r="Q51224" s="75"/>
      <c r="W51224" s="75"/>
      <c r="AD51224" s="77"/>
    </row>
    <row r="51225" spans="16:30" ht="4.5" customHeight="1" x14ac:dyDescent="0.2">
      <c r="P51225" s="75"/>
      <c r="Q51225" s="75"/>
      <c r="W51225" s="75"/>
      <c r="AD51225" s="77"/>
    </row>
    <row r="51226" spans="16:30" ht="4.5" customHeight="1" x14ac:dyDescent="0.2">
      <c r="P51226" s="75"/>
      <c r="Q51226" s="75"/>
      <c r="W51226" s="75"/>
      <c r="AD51226" s="77"/>
    </row>
    <row r="51227" spans="16:30" ht="4.5" customHeight="1" x14ac:dyDescent="0.2">
      <c r="P51227" s="75"/>
      <c r="Q51227" s="75"/>
      <c r="W51227" s="75"/>
      <c r="AD51227" s="77"/>
    </row>
    <row r="51228" spans="16:30" ht="4.5" customHeight="1" x14ac:dyDescent="0.2">
      <c r="P51228" s="75"/>
      <c r="Q51228" s="75"/>
      <c r="W51228" s="75"/>
      <c r="AD51228" s="77"/>
    </row>
    <row r="51229" spans="16:30" ht="4.5" customHeight="1" x14ac:dyDescent="0.2">
      <c r="P51229" s="75"/>
      <c r="Q51229" s="75"/>
      <c r="W51229" s="75"/>
      <c r="AD51229" s="77"/>
    </row>
    <row r="51230" spans="16:30" ht="4.5" customHeight="1" x14ac:dyDescent="0.2">
      <c r="P51230" s="75"/>
      <c r="Q51230" s="75"/>
      <c r="W51230" s="75"/>
      <c r="AD51230" s="77"/>
    </row>
    <row r="51231" spans="16:30" ht="4.5" customHeight="1" x14ac:dyDescent="0.2">
      <c r="P51231" s="75"/>
      <c r="Q51231" s="75"/>
      <c r="W51231" s="75"/>
      <c r="AD51231" s="77"/>
    </row>
    <row r="51232" spans="16:30" ht="4.5" customHeight="1" x14ac:dyDescent="0.2">
      <c r="P51232" s="75"/>
      <c r="Q51232" s="75"/>
      <c r="W51232" s="75"/>
      <c r="AD51232" s="77"/>
    </row>
    <row r="51233" spans="16:30" ht="4.5" customHeight="1" x14ac:dyDescent="0.2">
      <c r="P51233" s="75"/>
      <c r="Q51233" s="75"/>
      <c r="W51233" s="75"/>
      <c r="AD51233" s="77"/>
    </row>
    <row r="51234" spans="16:30" ht="4.5" customHeight="1" x14ac:dyDescent="0.2">
      <c r="P51234" s="75"/>
      <c r="Q51234" s="75"/>
      <c r="W51234" s="75"/>
      <c r="AD51234" s="77"/>
    </row>
    <row r="51235" spans="16:30" ht="4.5" customHeight="1" x14ac:dyDescent="0.2">
      <c r="P51235" s="75"/>
      <c r="Q51235" s="75"/>
      <c r="W51235" s="75"/>
      <c r="AD51235" s="77"/>
    </row>
    <row r="51236" spans="16:30" ht="4.5" customHeight="1" x14ac:dyDescent="0.2">
      <c r="P51236" s="75"/>
      <c r="Q51236" s="75"/>
      <c r="W51236" s="75"/>
      <c r="AD51236" s="77"/>
    </row>
    <row r="51237" spans="16:30" ht="4.5" customHeight="1" x14ac:dyDescent="0.2">
      <c r="P51237" s="75"/>
      <c r="Q51237" s="75"/>
      <c r="W51237" s="75"/>
      <c r="AD51237" s="77"/>
    </row>
    <row r="51238" spans="16:30" ht="4.5" customHeight="1" x14ac:dyDescent="0.2">
      <c r="P51238" s="75"/>
      <c r="Q51238" s="75"/>
      <c r="W51238" s="75"/>
      <c r="AD51238" s="77"/>
    </row>
    <row r="51239" spans="16:30" ht="4.5" customHeight="1" x14ac:dyDescent="0.2">
      <c r="P51239" s="75"/>
      <c r="Q51239" s="75"/>
      <c r="W51239" s="75"/>
      <c r="AD51239" s="77"/>
    </row>
    <row r="51240" spans="16:30" ht="4.5" customHeight="1" x14ac:dyDescent="0.2">
      <c r="P51240" s="75"/>
      <c r="Q51240" s="75"/>
      <c r="W51240" s="75"/>
      <c r="AD51240" s="77"/>
    </row>
    <row r="51241" spans="16:30" ht="4.5" customHeight="1" x14ac:dyDescent="0.2">
      <c r="P51241" s="75"/>
      <c r="Q51241" s="75"/>
      <c r="W51241" s="75"/>
      <c r="AD51241" s="77"/>
    </row>
    <row r="51242" spans="16:30" ht="4.5" customHeight="1" x14ac:dyDescent="0.2">
      <c r="P51242" s="75"/>
      <c r="Q51242" s="75"/>
      <c r="W51242" s="75"/>
      <c r="AD51242" s="77"/>
    </row>
    <row r="51243" spans="16:30" ht="4.5" customHeight="1" x14ac:dyDescent="0.2">
      <c r="P51243" s="75"/>
      <c r="Q51243" s="75"/>
      <c r="W51243" s="75"/>
      <c r="AD51243" s="77"/>
    </row>
    <row r="51244" spans="16:30" ht="4.5" customHeight="1" x14ac:dyDescent="0.2">
      <c r="P51244" s="75"/>
      <c r="Q51244" s="75"/>
      <c r="W51244" s="75"/>
      <c r="AD51244" s="77"/>
    </row>
    <row r="51245" spans="16:30" ht="4.5" customHeight="1" x14ac:dyDescent="0.2">
      <c r="P51245" s="75"/>
      <c r="Q51245" s="75"/>
      <c r="W51245" s="75"/>
      <c r="AD51245" s="77"/>
    </row>
    <row r="51246" spans="16:30" ht="4.5" customHeight="1" x14ac:dyDescent="0.2">
      <c r="P51246" s="75"/>
      <c r="Q51246" s="75"/>
      <c r="W51246" s="75"/>
      <c r="AD51246" s="77"/>
    </row>
    <row r="51247" spans="16:30" ht="4.5" customHeight="1" x14ac:dyDescent="0.2">
      <c r="P51247" s="75"/>
      <c r="Q51247" s="75"/>
      <c r="W51247" s="75"/>
      <c r="AD51247" s="77"/>
    </row>
    <row r="51248" spans="16:30" ht="4.5" customHeight="1" x14ac:dyDescent="0.2">
      <c r="P51248" s="75"/>
      <c r="Q51248" s="75"/>
      <c r="W51248" s="75"/>
      <c r="AD51248" s="77"/>
    </row>
    <row r="51249" spans="16:30" ht="4.5" customHeight="1" x14ac:dyDescent="0.2">
      <c r="P51249" s="75"/>
      <c r="Q51249" s="75"/>
      <c r="W51249" s="75"/>
      <c r="AD51249" s="77"/>
    </row>
    <row r="51250" spans="16:30" ht="4.5" customHeight="1" x14ac:dyDescent="0.2">
      <c r="P51250" s="75"/>
      <c r="Q51250" s="75"/>
      <c r="W51250" s="75"/>
      <c r="AD51250" s="77"/>
    </row>
    <row r="51251" spans="16:30" ht="4.5" customHeight="1" x14ac:dyDescent="0.2">
      <c r="P51251" s="75"/>
      <c r="Q51251" s="75"/>
      <c r="W51251" s="75"/>
      <c r="AD51251" s="77"/>
    </row>
    <row r="51252" spans="16:30" ht="4.5" customHeight="1" x14ac:dyDescent="0.2">
      <c r="P51252" s="75"/>
      <c r="Q51252" s="75"/>
      <c r="W51252" s="75"/>
      <c r="AD51252" s="77"/>
    </row>
    <row r="51253" spans="16:30" ht="4.5" customHeight="1" x14ac:dyDescent="0.2">
      <c r="P51253" s="75"/>
      <c r="Q51253" s="75"/>
      <c r="W51253" s="75"/>
      <c r="AD51253" s="77"/>
    </row>
    <row r="51254" spans="16:30" ht="4.5" customHeight="1" x14ac:dyDescent="0.2">
      <c r="P51254" s="75"/>
      <c r="Q51254" s="75"/>
      <c r="W51254" s="75"/>
      <c r="AD51254" s="77"/>
    </row>
    <row r="51255" spans="16:30" ht="4.5" customHeight="1" x14ac:dyDescent="0.2">
      <c r="P51255" s="75"/>
      <c r="Q51255" s="75"/>
      <c r="W51255" s="75"/>
      <c r="AD51255" s="77"/>
    </row>
    <row r="51256" spans="16:30" ht="4.5" customHeight="1" x14ac:dyDescent="0.2">
      <c r="P51256" s="75"/>
      <c r="Q51256" s="75"/>
      <c r="W51256" s="75"/>
      <c r="AD51256" s="77"/>
    </row>
    <row r="51257" spans="16:30" ht="4.5" customHeight="1" x14ac:dyDescent="0.2">
      <c r="P51257" s="75"/>
      <c r="Q51257" s="75"/>
      <c r="W51257" s="75"/>
      <c r="AD51257" s="77"/>
    </row>
    <row r="51258" spans="16:30" ht="4.5" customHeight="1" x14ac:dyDescent="0.2">
      <c r="P51258" s="75"/>
      <c r="Q51258" s="75"/>
      <c r="W51258" s="75"/>
      <c r="AD51258" s="77"/>
    </row>
    <row r="51259" spans="16:30" ht="4.5" customHeight="1" x14ac:dyDescent="0.2">
      <c r="P51259" s="75"/>
      <c r="Q51259" s="75"/>
      <c r="W51259" s="75"/>
      <c r="AD51259" s="77"/>
    </row>
    <row r="51260" spans="16:30" ht="4.5" customHeight="1" x14ac:dyDescent="0.2">
      <c r="P51260" s="75"/>
      <c r="Q51260" s="75"/>
      <c r="W51260" s="75"/>
      <c r="AD51260" s="77"/>
    </row>
    <row r="51261" spans="16:30" ht="4.5" customHeight="1" x14ac:dyDescent="0.2">
      <c r="P51261" s="75"/>
      <c r="Q51261" s="75"/>
      <c r="W51261" s="75"/>
      <c r="AD51261" s="77"/>
    </row>
    <row r="51262" spans="16:30" ht="4.5" customHeight="1" x14ac:dyDescent="0.2">
      <c r="P51262" s="75"/>
      <c r="Q51262" s="75"/>
      <c r="W51262" s="75"/>
      <c r="AD51262" s="77"/>
    </row>
    <row r="51263" spans="16:30" ht="4.5" customHeight="1" x14ac:dyDescent="0.2">
      <c r="P51263" s="75"/>
      <c r="Q51263" s="75"/>
      <c r="W51263" s="75"/>
      <c r="AD51263" s="77"/>
    </row>
    <row r="51264" spans="16:30" ht="4.5" customHeight="1" x14ac:dyDescent="0.2">
      <c r="P51264" s="75"/>
      <c r="Q51264" s="75"/>
      <c r="W51264" s="75"/>
      <c r="AD51264" s="77"/>
    </row>
    <row r="51265" spans="16:30" ht="4.5" customHeight="1" x14ac:dyDescent="0.2">
      <c r="P51265" s="75"/>
      <c r="Q51265" s="75"/>
      <c r="W51265" s="75"/>
      <c r="AD51265" s="77"/>
    </row>
    <row r="51266" spans="16:30" ht="4.5" customHeight="1" x14ac:dyDescent="0.2">
      <c r="P51266" s="75"/>
      <c r="Q51266" s="75"/>
      <c r="W51266" s="75"/>
      <c r="AD51266" s="77"/>
    </row>
    <row r="51267" spans="16:30" ht="4.5" customHeight="1" x14ac:dyDescent="0.2">
      <c r="P51267" s="75"/>
      <c r="Q51267" s="75"/>
      <c r="W51267" s="75"/>
      <c r="AD51267" s="77"/>
    </row>
    <row r="51268" spans="16:30" ht="4.5" customHeight="1" x14ac:dyDescent="0.2">
      <c r="P51268" s="75"/>
      <c r="Q51268" s="75"/>
      <c r="W51268" s="75"/>
      <c r="AD51268" s="77"/>
    </row>
    <row r="51269" spans="16:30" ht="4.5" customHeight="1" x14ac:dyDescent="0.2">
      <c r="P51269" s="75"/>
      <c r="Q51269" s="75"/>
      <c r="W51269" s="75"/>
      <c r="AD51269" s="77"/>
    </row>
    <row r="51270" spans="16:30" ht="4.5" customHeight="1" x14ac:dyDescent="0.2">
      <c r="P51270" s="75"/>
      <c r="Q51270" s="75"/>
      <c r="W51270" s="75"/>
      <c r="AD51270" s="77"/>
    </row>
    <row r="51271" spans="16:30" ht="4.5" customHeight="1" x14ac:dyDescent="0.2">
      <c r="P51271" s="75"/>
      <c r="Q51271" s="75"/>
      <c r="W51271" s="75"/>
      <c r="AD51271" s="77"/>
    </row>
    <row r="51272" spans="16:30" ht="4.5" customHeight="1" x14ac:dyDescent="0.2">
      <c r="P51272" s="75"/>
      <c r="Q51272" s="75"/>
      <c r="W51272" s="75"/>
      <c r="AD51272" s="77"/>
    </row>
    <row r="51273" spans="16:30" ht="4.5" customHeight="1" x14ac:dyDescent="0.2">
      <c r="P51273" s="75"/>
      <c r="Q51273" s="75"/>
      <c r="W51273" s="75"/>
      <c r="AD51273" s="77"/>
    </row>
    <row r="51274" spans="16:30" ht="4.5" customHeight="1" x14ac:dyDescent="0.2">
      <c r="P51274" s="75"/>
      <c r="Q51274" s="75"/>
      <c r="W51274" s="75"/>
      <c r="AD51274" s="77"/>
    </row>
    <row r="51275" spans="16:30" ht="4.5" customHeight="1" x14ac:dyDescent="0.2">
      <c r="P51275" s="75"/>
      <c r="Q51275" s="75"/>
      <c r="W51275" s="75"/>
      <c r="AD51275" s="77"/>
    </row>
    <row r="51276" spans="16:30" ht="4.5" customHeight="1" x14ac:dyDescent="0.2">
      <c r="P51276" s="75"/>
      <c r="Q51276" s="75"/>
      <c r="W51276" s="75"/>
      <c r="AD51276" s="77"/>
    </row>
    <row r="51277" spans="16:30" ht="4.5" customHeight="1" x14ac:dyDescent="0.2">
      <c r="P51277" s="75"/>
      <c r="Q51277" s="75"/>
      <c r="W51277" s="75"/>
      <c r="AD51277" s="77"/>
    </row>
    <row r="51278" spans="16:30" ht="4.5" customHeight="1" x14ac:dyDescent="0.2">
      <c r="P51278" s="75"/>
      <c r="Q51278" s="75"/>
      <c r="W51278" s="75"/>
      <c r="AD51278" s="77"/>
    </row>
    <row r="51279" spans="16:30" ht="4.5" customHeight="1" x14ac:dyDescent="0.2">
      <c r="P51279" s="75"/>
      <c r="Q51279" s="75"/>
      <c r="W51279" s="75"/>
      <c r="AD51279" s="77"/>
    </row>
    <row r="51280" spans="16:30" ht="4.5" customHeight="1" x14ac:dyDescent="0.2">
      <c r="P51280" s="75"/>
      <c r="Q51280" s="75"/>
      <c r="W51280" s="75"/>
      <c r="AD51280" s="77"/>
    </row>
    <row r="51281" spans="16:30" ht="4.5" customHeight="1" x14ac:dyDescent="0.2">
      <c r="P51281" s="75"/>
      <c r="Q51281" s="75"/>
      <c r="W51281" s="75"/>
      <c r="AD51281" s="77"/>
    </row>
    <row r="51282" spans="16:30" ht="4.5" customHeight="1" x14ac:dyDescent="0.2">
      <c r="P51282" s="75"/>
      <c r="Q51282" s="75"/>
      <c r="W51282" s="75"/>
      <c r="AD51282" s="77"/>
    </row>
    <row r="51283" spans="16:30" ht="4.5" customHeight="1" x14ac:dyDescent="0.2">
      <c r="P51283" s="75"/>
      <c r="Q51283" s="75"/>
      <c r="W51283" s="75"/>
      <c r="AD51283" s="77"/>
    </row>
    <row r="51284" spans="16:30" ht="4.5" customHeight="1" x14ac:dyDescent="0.2">
      <c r="P51284" s="75"/>
      <c r="Q51284" s="75"/>
      <c r="W51284" s="75"/>
      <c r="AD51284" s="77"/>
    </row>
    <row r="51285" spans="16:30" ht="4.5" customHeight="1" x14ac:dyDescent="0.2">
      <c r="P51285" s="75"/>
      <c r="Q51285" s="75"/>
      <c r="W51285" s="75"/>
      <c r="AD51285" s="77"/>
    </row>
    <row r="51286" spans="16:30" ht="4.5" customHeight="1" x14ac:dyDescent="0.2">
      <c r="P51286" s="75"/>
      <c r="Q51286" s="75"/>
      <c r="W51286" s="75"/>
      <c r="AD51286" s="77"/>
    </row>
    <row r="51287" spans="16:30" ht="4.5" customHeight="1" x14ac:dyDescent="0.2">
      <c r="P51287" s="75"/>
      <c r="Q51287" s="75"/>
      <c r="W51287" s="75"/>
      <c r="AD51287" s="77"/>
    </row>
    <row r="51288" spans="16:30" ht="4.5" customHeight="1" x14ac:dyDescent="0.2">
      <c r="P51288" s="75"/>
      <c r="Q51288" s="75"/>
      <c r="W51288" s="75"/>
      <c r="AD51288" s="77"/>
    </row>
    <row r="51289" spans="16:30" ht="4.5" customHeight="1" x14ac:dyDescent="0.2">
      <c r="P51289" s="75"/>
      <c r="Q51289" s="75"/>
      <c r="W51289" s="75"/>
      <c r="AD51289" s="77"/>
    </row>
    <row r="51290" spans="16:30" ht="4.5" customHeight="1" x14ac:dyDescent="0.2">
      <c r="P51290" s="75"/>
      <c r="Q51290" s="75"/>
      <c r="W51290" s="75"/>
      <c r="AD51290" s="77"/>
    </row>
    <row r="51291" spans="16:30" ht="4.5" customHeight="1" x14ac:dyDescent="0.2">
      <c r="P51291" s="75"/>
      <c r="Q51291" s="75"/>
      <c r="W51291" s="75"/>
      <c r="AD51291" s="77"/>
    </row>
    <row r="51292" spans="16:30" ht="4.5" customHeight="1" x14ac:dyDescent="0.2">
      <c r="P51292" s="75"/>
      <c r="Q51292" s="75"/>
      <c r="W51292" s="75"/>
      <c r="AD51292" s="77"/>
    </row>
    <row r="51293" spans="16:30" ht="4.5" customHeight="1" x14ac:dyDescent="0.2">
      <c r="P51293" s="75"/>
      <c r="Q51293" s="75"/>
      <c r="W51293" s="75"/>
      <c r="AD51293" s="77"/>
    </row>
    <row r="51294" spans="16:30" ht="4.5" customHeight="1" x14ac:dyDescent="0.2">
      <c r="P51294" s="75"/>
      <c r="Q51294" s="75"/>
      <c r="W51294" s="75"/>
      <c r="AD51294" s="77"/>
    </row>
    <row r="51295" spans="16:30" ht="4.5" customHeight="1" x14ac:dyDescent="0.2">
      <c r="P51295" s="75"/>
      <c r="Q51295" s="75"/>
      <c r="W51295" s="75"/>
      <c r="AD51295" s="77"/>
    </row>
    <row r="51296" spans="16:30" ht="4.5" customHeight="1" x14ac:dyDescent="0.2">
      <c r="P51296" s="75"/>
      <c r="Q51296" s="75"/>
      <c r="W51296" s="75"/>
      <c r="AD51296" s="77"/>
    </row>
    <row r="51297" spans="16:30" ht="4.5" customHeight="1" x14ac:dyDescent="0.2">
      <c r="P51297" s="75"/>
      <c r="Q51297" s="75"/>
      <c r="W51297" s="75"/>
      <c r="AD51297" s="77"/>
    </row>
    <row r="51298" spans="16:30" ht="4.5" customHeight="1" x14ac:dyDescent="0.2">
      <c r="P51298" s="75"/>
      <c r="Q51298" s="75"/>
      <c r="W51298" s="75"/>
      <c r="AD51298" s="77"/>
    </row>
    <row r="51299" spans="16:30" ht="4.5" customHeight="1" x14ac:dyDescent="0.2">
      <c r="P51299" s="75"/>
      <c r="Q51299" s="75"/>
      <c r="W51299" s="75"/>
      <c r="AD51299" s="77"/>
    </row>
    <row r="51300" spans="16:30" ht="4.5" customHeight="1" x14ac:dyDescent="0.2">
      <c r="P51300" s="75"/>
      <c r="Q51300" s="75"/>
      <c r="W51300" s="75"/>
      <c r="AD51300" s="77"/>
    </row>
    <row r="51301" spans="16:30" ht="4.5" customHeight="1" x14ac:dyDescent="0.2">
      <c r="P51301" s="75"/>
      <c r="Q51301" s="75"/>
      <c r="W51301" s="75"/>
      <c r="AD51301" s="77"/>
    </row>
    <row r="51302" spans="16:30" ht="4.5" customHeight="1" x14ac:dyDescent="0.2">
      <c r="P51302" s="75"/>
      <c r="Q51302" s="75"/>
      <c r="W51302" s="75"/>
      <c r="AD51302" s="77"/>
    </row>
    <row r="51303" spans="16:30" ht="4.5" customHeight="1" x14ac:dyDescent="0.2">
      <c r="P51303" s="75"/>
      <c r="Q51303" s="75"/>
      <c r="W51303" s="75"/>
      <c r="AD51303" s="77"/>
    </row>
    <row r="51304" spans="16:30" ht="4.5" customHeight="1" x14ac:dyDescent="0.2">
      <c r="P51304" s="75"/>
      <c r="Q51304" s="75"/>
      <c r="W51304" s="75"/>
      <c r="AD51304" s="77"/>
    </row>
    <row r="51305" spans="16:30" ht="4.5" customHeight="1" x14ac:dyDescent="0.2">
      <c r="P51305" s="75"/>
      <c r="Q51305" s="75"/>
      <c r="W51305" s="75"/>
      <c r="AD51305" s="77"/>
    </row>
    <row r="51306" spans="16:30" ht="4.5" customHeight="1" x14ac:dyDescent="0.2">
      <c r="P51306" s="75"/>
      <c r="Q51306" s="75"/>
      <c r="W51306" s="75"/>
      <c r="AD51306" s="77"/>
    </row>
    <row r="51307" spans="16:30" ht="4.5" customHeight="1" x14ac:dyDescent="0.2">
      <c r="P51307" s="75"/>
      <c r="Q51307" s="75"/>
      <c r="W51307" s="75"/>
      <c r="AD51307" s="77"/>
    </row>
    <row r="51308" spans="16:30" ht="4.5" customHeight="1" x14ac:dyDescent="0.2">
      <c r="P51308" s="75"/>
      <c r="Q51308" s="75"/>
      <c r="W51308" s="75"/>
      <c r="AD51308" s="77"/>
    </row>
    <row r="51309" spans="16:30" ht="4.5" customHeight="1" x14ac:dyDescent="0.2">
      <c r="P51309" s="75"/>
      <c r="Q51309" s="75"/>
      <c r="W51309" s="75"/>
      <c r="AD51309" s="77"/>
    </row>
    <row r="51310" spans="16:30" ht="4.5" customHeight="1" x14ac:dyDescent="0.2">
      <c r="P51310" s="75"/>
      <c r="Q51310" s="75"/>
      <c r="W51310" s="75"/>
      <c r="AD51310" s="77"/>
    </row>
    <row r="51311" spans="16:30" ht="4.5" customHeight="1" x14ac:dyDescent="0.2">
      <c r="P51311" s="75"/>
      <c r="Q51311" s="75"/>
      <c r="W51311" s="75"/>
      <c r="AD51311" s="77"/>
    </row>
    <row r="51312" spans="16:30" ht="4.5" customHeight="1" x14ac:dyDescent="0.2">
      <c r="P51312" s="75"/>
      <c r="Q51312" s="75"/>
      <c r="W51312" s="75"/>
      <c r="AD51312" s="77"/>
    </row>
    <row r="51313" spans="16:30" ht="4.5" customHeight="1" x14ac:dyDescent="0.2">
      <c r="P51313" s="75"/>
      <c r="Q51313" s="75"/>
      <c r="W51313" s="75"/>
      <c r="AD51313" s="77"/>
    </row>
    <row r="51314" spans="16:30" ht="4.5" customHeight="1" x14ac:dyDescent="0.2">
      <c r="P51314" s="75"/>
      <c r="Q51314" s="75"/>
      <c r="W51314" s="75"/>
      <c r="AD51314" s="77"/>
    </row>
    <row r="51315" spans="16:30" ht="4.5" customHeight="1" x14ac:dyDescent="0.2">
      <c r="P51315" s="75"/>
      <c r="Q51315" s="75"/>
      <c r="W51315" s="75"/>
      <c r="AD51315" s="77"/>
    </row>
    <row r="51316" spans="16:30" ht="4.5" customHeight="1" x14ac:dyDescent="0.2">
      <c r="P51316" s="75"/>
      <c r="Q51316" s="75"/>
      <c r="W51316" s="75"/>
      <c r="AD51316" s="77"/>
    </row>
    <row r="51317" spans="16:30" ht="4.5" customHeight="1" x14ac:dyDescent="0.2">
      <c r="P51317" s="75"/>
      <c r="Q51317" s="75"/>
      <c r="W51317" s="75"/>
      <c r="AD51317" s="77"/>
    </row>
    <row r="51318" spans="16:30" ht="4.5" customHeight="1" x14ac:dyDescent="0.2">
      <c r="P51318" s="75"/>
      <c r="Q51318" s="75"/>
      <c r="W51318" s="75"/>
      <c r="AD51318" s="77"/>
    </row>
    <row r="51319" spans="16:30" ht="4.5" customHeight="1" x14ac:dyDescent="0.2">
      <c r="P51319" s="75"/>
      <c r="Q51319" s="75"/>
      <c r="W51319" s="75"/>
      <c r="AD51319" s="77"/>
    </row>
    <row r="51320" spans="16:30" ht="4.5" customHeight="1" x14ac:dyDescent="0.2">
      <c r="P51320" s="75"/>
      <c r="Q51320" s="75"/>
      <c r="W51320" s="75"/>
      <c r="AD51320" s="77"/>
    </row>
    <row r="51321" spans="16:30" ht="4.5" customHeight="1" x14ac:dyDescent="0.2">
      <c r="P51321" s="75"/>
      <c r="Q51321" s="75"/>
      <c r="W51321" s="75"/>
      <c r="AD51321" s="77"/>
    </row>
    <row r="51322" spans="16:30" ht="4.5" customHeight="1" x14ac:dyDescent="0.2">
      <c r="P51322" s="75"/>
      <c r="Q51322" s="75"/>
      <c r="W51322" s="75"/>
      <c r="AD51322" s="77"/>
    </row>
    <row r="51323" spans="16:30" ht="4.5" customHeight="1" x14ac:dyDescent="0.2">
      <c r="P51323" s="75"/>
      <c r="Q51323" s="75"/>
      <c r="W51323" s="75"/>
      <c r="AD51323" s="77"/>
    </row>
    <row r="51324" spans="16:30" ht="4.5" customHeight="1" x14ac:dyDescent="0.2">
      <c r="P51324" s="75"/>
      <c r="Q51324" s="75"/>
      <c r="W51324" s="75"/>
      <c r="AD51324" s="77"/>
    </row>
    <row r="51325" spans="16:30" ht="4.5" customHeight="1" x14ac:dyDescent="0.2">
      <c r="P51325" s="75"/>
      <c r="Q51325" s="75"/>
      <c r="W51325" s="75"/>
      <c r="AD51325" s="77"/>
    </row>
    <row r="51326" spans="16:30" ht="4.5" customHeight="1" x14ac:dyDescent="0.2">
      <c r="P51326" s="75"/>
      <c r="Q51326" s="75"/>
      <c r="W51326" s="75"/>
      <c r="AD51326" s="77"/>
    </row>
    <row r="51327" spans="16:30" ht="4.5" customHeight="1" x14ac:dyDescent="0.2">
      <c r="P51327" s="75"/>
      <c r="Q51327" s="75"/>
      <c r="W51327" s="75"/>
      <c r="AD51327" s="77"/>
    </row>
    <row r="51328" spans="16:30" ht="4.5" customHeight="1" x14ac:dyDescent="0.2">
      <c r="P51328" s="75"/>
      <c r="Q51328" s="75"/>
      <c r="W51328" s="75"/>
      <c r="AD51328" s="77"/>
    </row>
    <row r="51329" spans="16:30" ht="4.5" customHeight="1" x14ac:dyDescent="0.2">
      <c r="P51329" s="75"/>
      <c r="Q51329" s="75"/>
      <c r="W51329" s="75"/>
      <c r="AD51329" s="77"/>
    </row>
    <row r="51330" spans="16:30" ht="4.5" customHeight="1" x14ac:dyDescent="0.2">
      <c r="P51330" s="75"/>
      <c r="Q51330" s="75"/>
      <c r="W51330" s="75"/>
      <c r="AD51330" s="77"/>
    </row>
    <row r="51331" spans="16:30" ht="4.5" customHeight="1" x14ac:dyDescent="0.2">
      <c r="P51331" s="75"/>
      <c r="Q51331" s="75"/>
      <c r="W51331" s="75"/>
      <c r="AD51331" s="77"/>
    </row>
    <row r="51332" spans="16:30" ht="4.5" customHeight="1" x14ac:dyDescent="0.2">
      <c r="P51332" s="75"/>
      <c r="Q51332" s="75"/>
      <c r="W51332" s="75"/>
      <c r="AD51332" s="77"/>
    </row>
    <row r="51333" spans="16:30" ht="4.5" customHeight="1" x14ac:dyDescent="0.2">
      <c r="P51333" s="75"/>
      <c r="Q51333" s="75"/>
      <c r="W51333" s="75"/>
      <c r="AD51333" s="77"/>
    </row>
    <row r="51334" spans="16:30" ht="4.5" customHeight="1" x14ac:dyDescent="0.2">
      <c r="P51334" s="75"/>
      <c r="Q51334" s="75"/>
      <c r="W51334" s="75"/>
      <c r="AD51334" s="77"/>
    </row>
    <row r="51335" spans="16:30" ht="4.5" customHeight="1" x14ac:dyDescent="0.2">
      <c r="P51335" s="75"/>
      <c r="Q51335" s="75"/>
      <c r="W51335" s="75"/>
      <c r="AD51335" s="77"/>
    </row>
    <row r="51336" spans="16:30" ht="4.5" customHeight="1" x14ac:dyDescent="0.2">
      <c r="P51336" s="75"/>
      <c r="Q51336" s="75"/>
      <c r="W51336" s="75"/>
      <c r="AD51336" s="77"/>
    </row>
    <row r="51337" spans="16:30" ht="4.5" customHeight="1" x14ac:dyDescent="0.2">
      <c r="P51337" s="75"/>
      <c r="Q51337" s="75"/>
      <c r="W51337" s="75"/>
      <c r="AD51337" s="77"/>
    </row>
    <row r="51338" spans="16:30" ht="4.5" customHeight="1" x14ac:dyDescent="0.2">
      <c r="P51338" s="75"/>
      <c r="Q51338" s="75"/>
      <c r="W51338" s="75"/>
      <c r="AD51338" s="77"/>
    </row>
    <row r="51339" spans="16:30" ht="4.5" customHeight="1" x14ac:dyDescent="0.2">
      <c r="P51339" s="75"/>
      <c r="Q51339" s="75"/>
      <c r="W51339" s="75"/>
      <c r="AD51339" s="77"/>
    </row>
    <row r="51340" spans="16:30" ht="4.5" customHeight="1" x14ac:dyDescent="0.2">
      <c r="P51340" s="75"/>
      <c r="Q51340" s="75"/>
      <c r="W51340" s="75"/>
      <c r="AD51340" s="77"/>
    </row>
    <row r="51341" spans="16:30" ht="4.5" customHeight="1" x14ac:dyDescent="0.2">
      <c r="P51341" s="75"/>
      <c r="Q51341" s="75"/>
      <c r="W51341" s="75"/>
      <c r="AD51341" s="77"/>
    </row>
    <row r="51342" spans="16:30" ht="4.5" customHeight="1" x14ac:dyDescent="0.2">
      <c r="P51342" s="75"/>
      <c r="Q51342" s="75"/>
      <c r="W51342" s="75"/>
      <c r="AD51342" s="77"/>
    </row>
    <row r="51343" spans="16:30" ht="4.5" customHeight="1" x14ac:dyDescent="0.2">
      <c r="P51343" s="75"/>
      <c r="Q51343" s="75"/>
      <c r="W51343" s="75"/>
      <c r="AD51343" s="77"/>
    </row>
    <row r="51344" spans="16:30" ht="4.5" customHeight="1" x14ac:dyDescent="0.2">
      <c r="P51344" s="75"/>
      <c r="Q51344" s="75"/>
      <c r="W51344" s="75"/>
      <c r="AD51344" s="77"/>
    </row>
    <row r="51345" spans="16:30" ht="4.5" customHeight="1" x14ac:dyDescent="0.2">
      <c r="P51345" s="75"/>
      <c r="Q51345" s="75"/>
      <c r="W51345" s="75"/>
      <c r="AD51345" s="77"/>
    </row>
    <row r="51346" spans="16:30" ht="4.5" customHeight="1" x14ac:dyDescent="0.2">
      <c r="P51346" s="75"/>
      <c r="Q51346" s="75"/>
      <c r="W51346" s="75"/>
      <c r="AD51346" s="77"/>
    </row>
    <row r="51347" spans="16:30" ht="4.5" customHeight="1" x14ac:dyDescent="0.2">
      <c r="P51347" s="75"/>
      <c r="Q51347" s="75"/>
      <c r="W51347" s="75"/>
      <c r="AD51347" s="77"/>
    </row>
    <row r="51348" spans="16:30" ht="4.5" customHeight="1" x14ac:dyDescent="0.2">
      <c r="P51348" s="75"/>
      <c r="Q51348" s="75"/>
      <c r="W51348" s="75"/>
      <c r="AD51348" s="77"/>
    </row>
    <row r="51349" spans="16:30" ht="4.5" customHeight="1" x14ac:dyDescent="0.2">
      <c r="P51349" s="75"/>
      <c r="Q51349" s="75"/>
      <c r="W51349" s="75"/>
      <c r="AD51349" s="77"/>
    </row>
    <row r="51350" spans="16:30" ht="4.5" customHeight="1" x14ac:dyDescent="0.2">
      <c r="P51350" s="75"/>
      <c r="Q51350" s="75"/>
      <c r="W51350" s="75"/>
      <c r="AD51350" s="77"/>
    </row>
    <row r="51351" spans="16:30" ht="4.5" customHeight="1" x14ac:dyDescent="0.2">
      <c r="P51351" s="75"/>
      <c r="Q51351" s="75"/>
      <c r="W51351" s="75"/>
      <c r="AD51351" s="77"/>
    </row>
    <row r="51352" spans="16:30" ht="4.5" customHeight="1" x14ac:dyDescent="0.2">
      <c r="P51352" s="75"/>
      <c r="Q51352" s="75"/>
      <c r="W51352" s="75"/>
      <c r="AD51352" s="77"/>
    </row>
    <row r="51353" spans="16:30" ht="4.5" customHeight="1" x14ac:dyDescent="0.2">
      <c r="P51353" s="75"/>
      <c r="Q51353" s="75"/>
      <c r="W51353" s="75"/>
      <c r="AD51353" s="77"/>
    </row>
    <row r="51354" spans="16:30" ht="4.5" customHeight="1" x14ac:dyDescent="0.2">
      <c r="P51354" s="75"/>
      <c r="Q51354" s="75"/>
      <c r="W51354" s="75"/>
      <c r="AD51354" s="77"/>
    </row>
    <row r="51355" spans="16:30" ht="4.5" customHeight="1" x14ac:dyDescent="0.2">
      <c r="P51355" s="75"/>
      <c r="Q51355" s="75"/>
      <c r="W51355" s="75"/>
      <c r="AD51355" s="77"/>
    </row>
    <row r="51356" spans="16:30" ht="4.5" customHeight="1" x14ac:dyDescent="0.2">
      <c r="P51356" s="75"/>
      <c r="Q51356" s="75"/>
      <c r="W51356" s="75"/>
      <c r="AD51356" s="77"/>
    </row>
    <row r="51357" spans="16:30" ht="4.5" customHeight="1" x14ac:dyDescent="0.2">
      <c r="P51357" s="75"/>
      <c r="Q51357" s="75"/>
      <c r="W51357" s="75"/>
      <c r="AD51357" s="77"/>
    </row>
    <row r="51358" spans="16:30" ht="4.5" customHeight="1" x14ac:dyDescent="0.2">
      <c r="P51358" s="75"/>
      <c r="Q51358" s="75"/>
      <c r="W51358" s="75"/>
      <c r="AD51358" s="77"/>
    </row>
    <row r="51359" spans="16:30" ht="4.5" customHeight="1" x14ac:dyDescent="0.2">
      <c r="P51359" s="75"/>
      <c r="Q51359" s="75"/>
      <c r="W51359" s="75"/>
      <c r="AD51359" s="77"/>
    </row>
    <row r="51360" spans="16:30" ht="4.5" customHeight="1" x14ac:dyDescent="0.2">
      <c r="P51360" s="75"/>
      <c r="Q51360" s="75"/>
      <c r="W51360" s="75"/>
      <c r="AD51360" s="77"/>
    </row>
    <row r="51361" spans="16:30" ht="4.5" customHeight="1" x14ac:dyDescent="0.2">
      <c r="P51361" s="75"/>
      <c r="Q51361" s="75"/>
      <c r="W51361" s="75"/>
      <c r="AD51361" s="77"/>
    </row>
    <row r="51362" spans="16:30" ht="4.5" customHeight="1" x14ac:dyDescent="0.2">
      <c r="P51362" s="75"/>
      <c r="Q51362" s="75"/>
      <c r="W51362" s="75"/>
      <c r="AD51362" s="77"/>
    </row>
    <row r="51363" spans="16:30" ht="4.5" customHeight="1" x14ac:dyDescent="0.2">
      <c r="P51363" s="75"/>
      <c r="Q51363" s="75"/>
      <c r="W51363" s="75"/>
      <c r="AD51363" s="77"/>
    </row>
    <row r="51364" spans="16:30" ht="4.5" customHeight="1" x14ac:dyDescent="0.2">
      <c r="P51364" s="75"/>
      <c r="Q51364" s="75"/>
      <c r="W51364" s="75"/>
      <c r="AD51364" s="77"/>
    </row>
    <row r="51365" spans="16:30" ht="4.5" customHeight="1" x14ac:dyDescent="0.2">
      <c r="P51365" s="75"/>
      <c r="Q51365" s="75"/>
      <c r="W51365" s="75"/>
      <c r="AD51365" s="77"/>
    </row>
    <row r="51366" spans="16:30" ht="4.5" customHeight="1" x14ac:dyDescent="0.2">
      <c r="P51366" s="75"/>
      <c r="Q51366" s="75"/>
      <c r="W51366" s="75"/>
      <c r="AD51366" s="77"/>
    </row>
    <row r="51367" spans="16:30" ht="4.5" customHeight="1" x14ac:dyDescent="0.2">
      <c r="P51367" s="75"/>
      <c r="Q51367" s="75"/>
      <c r="W51367" s="75"/>
      <c r="AD51367" s="77"/>
    </row>
    <row r="51368" spans="16:30" ht="4.5" customHeight="1" x14ac:dyDescent="0.2">
      <c r="P51368" s="75"/>
      <c r="Q51368" s="75"/>
      <c r="W51368" s="75"/>
      <c r="AD51368" s="77"/>
    </row>
    <row r="51369" spans="16:30" ht="4.5" customHeight="1" x14ac:dyDescent="0.2">
      <c r="P51369" s="75"/>
      <c r="Q51369" s="75"/>
      <c r="W51369" s="75"/>
      <c r="AD51369" s="77"/>
    </row>
    <row r="51370" spans="16:30" ht="4.5" customHeight="1" x14ac:dyDescent="0.2">
      <c r="P51370" s="75"/>
      <c r="Q51370" s="75"/>
      <c r="W51370" s="75"/>
      <c r="AD51370" s="77"/>
    </row>
    <row r="51371" spans="16:30" ht="4.5" customHeight="1" x14ac:dyDescent="0.2">
      <c r="P51371" s="75"/>
      <c r="Q51371" s="75"/>
      <c r="W51371" s="75"/>
      <c r="AD51371" s="77"/>
    </row>
    <row r="51372" spans="16:30" ht="4.5" customHeight="1" x14ac:dyDescent="0.2">
      <c r="P51372" s="75"/>
      <c r="Q51372" s="75"/>
      <c r="W51372" s="75"/>
      <c r="AD51372" s="77"/>
    </row>
    <row r="51373" spans="16:30" ht="4.5" customHeight="1" x14ac:dyDescent="0.2">
      <c r="P51373" s="75"/>
      <c r="Q51373" s="75"/>
      <c r="W51373" s="75"/>
      <c r="AD51373" s="77"/>
    </row>
    <row r="51374" spans="16:30" ht="4.5" customHeight="1" x14ac:dyDescent="0.2">
      <c r="P51374" s="75"/>
      <c r="Q51374" s="75"/>
      <c r="W51374" s="75"/>
      <c r="AD51374" s="77"/>
    </row>
    <row r="51375" spans="16:30" ht="4.5" customHeight="1" x14ac:dyDescent="0.2">
      <c r="P51375" s="75"/>
      <c r="Q51375" s="75"/>
      <c r="W51375" s="75"/>
      <c r="AD51375" s="77"/>
    </row>
    <row r="51376" spans="16:30" ht="4.5" customHeight="1" x14ac:dyDescent="0.2">
      <c r="P51376" s="75"/>
      <c r="Q51376" s="75"/>
      <c r="W51376" s="75"/>
      <c r="AD51376" s="77"/>
    </row>
    <row r="51377" spans="16:30" ht="4.5" customHeight="1" x14ac:dyDescent="0.2">
      <c r="P51377" s="75"/>
      <c r="Q51377" s="75"/>
      <c r="W51377" s="75"/>
      <c r="AD51377" s="77"/>
    </row>
    <row r="51378" spans="16:30" ht="4.5" customHeight="1" x14ac:dyDescent="0.2">
      <c r="P51378" s="75"/>
      <c r="Q51378" s="75"/>
      <c r="W51378" s="75"/>
      <c r="AD51378" s="77"/>
    </row>
    <row r="51379" spans="16:30" ht="4.5" customHeight="1" x14ac:dyDescent="0.2">
      <c r="P51379" s="75"/>
      <c r="Q51379" s="75"/>
      <c r="W51379" s="75"/>
      <c r="AD51379" s="77"/>
    </row>
    <row r="51380" spans="16:30" ht="4.5" customHeight="1" x14ac:dyDescent="0.2">
      <c r="P51380" s="75"/>
      <c r="Q51380" s="75"/>
      <c r="W51380" s="75"/>
      <c r="AD51380" s="77"/>
    </row>
    <row r="51381" spans="16:30" ht="4.5" customHeight="1" x14ac:dyDescent="0.2">
      <c r="P51381" s="75"/>
      <c r="Q51381" s="75"/>
      <c r="W51381" s="75"/>
      <c r="AD51381" s="77"/>
    </row>
    <row r="51382" spans="16:30" ht="4.5" customHeight="1" x14ac:dyDescent="0.2">
      <c r="P51382" s="75"/>
      <c r="Q51382" s="75"/>
      <c r="W51382" s="75"/>
      <c r="AD51382" s="77"/>
    </row>
    <row r="51383" spans="16:30" ht="4.5" customHeight="1" x14ac:dyDescent="0.2">
      <c r="P51383" s="75"/>
      <c r="Q51383" s="75"/>
      <c r="W51383" s="75"/>
      <c r="AD51383" s="77"/>
    </row>
    <row r="51384" spans="16:30" ht="4.5" customHeight="1" x14ac:dyDescent="0.2">
      <c r="P51384" s="75"/>
      <c r="Q51384" s="75"/>
      <c r="W51384" s="75"/>
      <c r="AD51384" s="77"/>
    </row>
    <row r="51385" spans="16:30" ht="4.5" customHeight="1" x14ac:dyDescent="0.2">
      <c r="P51385" s="75"/>
      <c r="Q51385" s="75"/>
      <c r="W51385" s="75"/>
      <c r="AD51385" s="77"/>
    </row>
    <row r="51386" spans="16:30" ht="4.5" customHeight="1" x14ac:dyDescent="0.2">
      <c r="P51386" s="75"/>
      <c r="Q51386" s="75"/>
      <c r="W51386" s="75"/>
      <c r="AD51386" s="77"/>
    </row>
    <row r="51387" spans="16:30" ht="4.5" customHeight="1" x14ac:dyDescent="0.2">
      <c r="P51387" s="75"/>
      <c r="Q51387" s="75"/>
      <c r="W51387" s="75"/>
      <c r="AD51387" s="77"/>
    </row>
    <row r="51388" spans="16:30" ht="4.5" customHeight="1" x14ac:dyDescent="0.2">
      <c r="P51388" s="75"/>
      <c r="Q51388" s="75"/>
      <c r="W51388" s="75"/>
      <c r="AD51388" s="77"/>
    </row>
    <row r="51389" spans="16:30" ht="4.5" customHeight="1" x14ac:dyDescent="0.2">
      <c r="P51389" s="75"/>
      <c r="Q51389" s="75"/>
      <c r="W51389" s="75"/>
      <c r="AD51389" s="77"/>
    </row>
    <row r="51390" spans="16:30" ht="4.5" customHeight="1" x14ac:dyDescent="0.2">
      <c r="P51390" s="75"/>
      <c r="Q51390" s="75"/>
      <c r="W51390" s="75"/>
      <c r="AD51390" s="77"/>
    </row>
    <row r="51391" spans="16:30" ht="4.5" customHeight="1" x14ac:dyDescent="0.2">
      <c r="P51391" s="75"/>
      <c r="Q51391" s="75"/>
      <c r="W51391" s="75"/>
      <c r="AD51391" s="77"/>
    </row>
    <row r="51392" spans="16:30" ht="4.5" customHeight="1" x14ac:dyDescent="0.2">
      <c r="P51392" s="75"/>
      <c r="Q51392" s="75"/>
      <c r="W51392" s="75"/>
      <c r="AD51392" s="77"/>
    </row>
    <row r="51393" spans="16:30" ht="4.5" customHeight="1" x14ac:dyDescent="0.2">
      <c r="P51393" s="75"/>
      <c r="Q51393" s="75"/>
      <c r="W51393" s="75"/>
      <c r="AD51393" s="77"/>
    </row>
    <row r="51394" spans="16:30" ht="4.5" customHeight="1" x14ac:dyDescent="0.2">
      <c r="P51394" s="75"/>
      <c r="Q51394" s="75"/>
      <c r="W51394" s="75"/>
      <c r="AD51394" s="77"/>
    </row>
    <row r="51395" spans="16:30" ht="4.5" customHeight="1" x14ac:dyDescent="0.2">
      <c r="P51395" s="75"/>
      <c r="Q51395" s="75"/>
      <c r="W51395" s="75"/>
      <c r="AD51395" s="77"/>
    </row>
    <row r="51396" spans="16:30" ht="4.5" customHeight="1" x14ac:dyDescent="0.2">
      <c r="P51396" s="75"/>
      <c r="Q51396" s="75"/>
      <c r="W51396" s="75"/>
      <c r="AD51396" s="77"/>
    </row>
    <row r="51397" spans="16:30" ht="4.5" customHeight="1" x14ac:dyDescent="0.2">
      <c r="P51397" s="75"/>
      <c r="Q51397" s="75"/>
      <c r="W51397" s="75"/>
      <c r="AD51397" s="77"/>
    </row>
    <row r="51398" spans="16:30" ht="4.5" customHeight="1" x14ac:dyDescent="0.2">
      <c r="P51398" s="75"/>
      <c r="Q51398" s="75"/>
      <c r="W51398" s="75"/>
      <c r="AD51398" s="77"/>
    </row>
    <row r="51399" spans="16:30" ht="4.5" customHeight="1" x14ac:dyDescent="0.2">
      <c r="P51399" s="75"/>
      <c r="Q51399" s="75"/>
      <c r="W51399" s="75"/>
      <c r="AD51399" s="77"/>
    </row>
    <row r="51400" spans="16:30" ht="4.5" customHeight="1" x14ac:dyDescent="0.2">
      <c r="P51400" s="75"/>
      <c r="Q51400" s="75"/>
      <c r="W51400" s="75"/>
      <c r="AD51400" s="77"/>
    </row>
    <row r="51401" spans="16:30" ht="4.5" customHeight="1" x14ac:dyDescent="0.2">
      <c r="P51401" s="75"/>
      <c r="Q51401" s="75"/>
      <c r="W51401" s="75"/>
      <c r="AD51401" s="77"/>
    </row>
    <row r="51402" spans="16:30" ht="4.5" customHeight="1" x14ac:dyDescent="0.2">
      <c r="P51402" s="75"/>
      <c r="Q51402" s="75"/>
      <c r="W51402" s="75"/>
      <c r="AD51402" s="77"/>
    </row>
    <row r="51403" spans="16:30" ht="4.5" customHeight="1" x14ac:dyDescent="0.2">
      <c r="P51403" s="75"/>
      <c r="Q51403" s="75"/>
      <c r="W51403" s="75"/>
      <c r="AD51403" s="77"/>
    </row>
    <row r="51404" spans="16:30" ht="4.5" customHeight="1" x14ac:dyDescent="0.2">
      <c r="P51404" s="75"/>
      <c r="Q51404" s="75"/>
      <c r="W51404" s="75"/>
      <c r="AD51404" s="77"/>
    </row>
    <row r="51405" spans="16:30" ht="4.5" customHeight="1" x14ac:dyDescent="0.2">
      <c r="P51405" s="75"/>
      <c r="Q51405" s="75"/>
      <c r="W51405" s="75"/>
      <c r="AD51405" s="77"/>
    </row>
    <row r="51406" spans="16:30" ht="4.5" customHeight="1" x14ac:dyDescent="0.2">
      <c r="P51406" s="75"/>
      <c r="Q51406" s="75"/>
      <c r="W51406" s="75"/>
      <c r="AD51406" s="77"/>
    </row>
    <row r="51407" spans="16:30" ht="4.5" customHeight="1" x14ac:dyDescent="0.2">
      <c r="P51407" s="75"/>
      <c r="Q51407" s="75"/>
      <c r="W51407" s="75"/>
      <c r="AD51407" s="77"/>
    </row>
    <row r="51408" spans="16:30" ht="4.5" customHeight="1" x14ac:dyDescent="0.2">
      <c r="P51408" s="75"/>
      <c r="Q51408" s="75"/>
      <c r="W51408" s="75"/>
      <c r="AD51408" s="77"/>
    </row>
    <row r="51409" spans="16:30" ht="4.5" customHeight="1" x14ac:dyDescent="0.2">
      <c r="P51409" s="75"/>
      <c r="Q51409" s="75"/>
      <c r="W51409" s="75"/>
      <c r="AD51409" s="77"/>
    </row>
    <row r="51410" spans="16:30" ht="4.5" customHeight="1" x14ac:dyDescent="0.2">
      <c r="P51410" s="75"/>
      <c r="Q51410" s="75"/>
      <c r="W51410" s="75"/>
      <c r="AD51410" s="77"/>
    </row>
    <row r="51411" spans="16:30" ht="4.5" customHeight="1" x14ac:dyDescent="0.2">
      <c r="P51411" s="75"/>
      <c r="Q51411" s="75"/>
      <c r="W51411" s="75"/>
      <c r="AD51411" s="77"/>
    </row>
    <row r="51412" spans="16:30" ht="4.5" customHeight="1" x14ac:dyDescent="0.2">
      <c r="P51412" s="75"/>
      <c r="Q51412" s="75"/>
      <c r="W51412" s="75"/>
      <c r="AD51412" s="77"/>
    </row>
    <row r="51413" spans="16:30" ht="4.5" customHeight="1" x14ac:dyDescent="0.2">
      <c r="P51413" s="75"/>
      <c r="Q51413" s="75"/>
      <c r="W51413" s="75"/>
      <c r="AD51413" s="77"/>
    </row>
    <row r="51414" spans="16:30" ht="4.5" customHeight="1" x14ac:dyDescent="0.2">
      <c r="P51414" s="75"/>
      <c r="Q51414" s="75"/>
      <c r="W51414" s="75"/>
      <c r="AD51414" s="77"/>
    </row>
    <row r="51415" spans="16:30" ht="4.5" customHeight="1" x14ac:dyDescent="0.2">
      <c r="P51415" s="75"/>
      <c r="Q51415" s="75"/>
      <c r="W51415" s="75"/>
      <c r="AD51415" s="77"/>
    </row>
    <row r="51416" spans="16:30" ht="4.5" customHeight="1" x14ac:dyDescent="0.2">
      <c r="P51416" s="75"/>
      <c r="Q51416" s="75"/>
      <c r="W51416" s="75"/>
      <c r="AD51416" s="77"/>
    </row>
    <row r="51417" spans="16:30" ht="4.5" customHeight="1" x14ac:dyDescent="0.2">
      <c r="P51417" s="75"/>
      <c r="Q51417" s="75"/>
      <c r="W51417" s="75"/>
      <c r="AD51417" s="77"/>
    </row>
    <row r="51418" spans="16:30" ht="4.5" customHeight="1" x14ac:dyDescent="0.2">
      <c r="P51418" s="75"/>
      <c r="Q51418" s="75"/>
      <c r="W51418" s="75"/>
      <c r="AD51418" s="77"/>
    </row>
    <row r="51419" spans="16:30" ht="4.5" customHeight="1" x14ac:dyDescent="0.2">
      <c r="P51419" s="75"/>
      <c r="Q51419" s="75"/>
      <c r="W51419" s="75"/>
      <c r="AD51419" s="77"/>
    </row>
    <row r="51420" spans="16:30" ht="4.5" customHeight="1" x14ac:dyDescent="0.2">
      <c r="P51420" s="75"/>
      <c r="Q51420" s="75"/>
      <c r="W51420" s="75"/>
      <c r="AD51420" s="77"/>
    </row>
    <row r="51421" spans="16:30" ht="4.5" customHeight="1" x14ac:dyDescent="0.2">
      <c r="P51421" s="75"/>
      <c r="Q51421" s="75"/>
      <c r="W51421" s="75"/>
      <c r="AD51421" s="77"/>
    </row>
    <row r="51422" spans="16:30" ht="4.5" customHeight="1" x14ac:dyDescent="0.2">
      <c r="P51422" s="75"/>
      <c r="Q51422" s="75"/>
      <c r="W51422" s="75"/>
      <c r="AD51422" s="77"/>
    </row>
    <row r="51423" spans="16:30" ht="4.5" customHeight="1" x14ac:dyDescent="0.2">
      <c r="P51423" s="75"/>
      <c r="Q51423" s="75"/>
      <c r="W51423" s="75"/>
      <c r="AD51423" s="77"/>
    </row>
    <row r="51424" spans="16:30" ht="4.5" customHeight="1" x14ac:dyDescent="0.2">
      <c r="P51424" s="75"/>
      <c r="Q51424" s="75"/>
      <c r="W51424" s="75"/>
      <c r="AD51424" s="77"/>
    </row>
    <row r="51425" spans="16:30" ht="4.5" customHeight="1" x14ac:dyDescent="0.2">
      <c r="P51425" s="75"/>
      <c r="Q51425" s="75"/>
      <c r="W51425" s="75"/>
      <c r="AD51425" s="77"/>
    </row>
    <row r="51426" spans="16:30" ht="4.5" customHeight="1" x14ac:dyDescent="0.2">
      <c r="P51426" s="75"/>
      <c r="Q51426" s="75"/>
      <c r="W51426" s="75"/>
      <c r="AD51426" s="77"/>
    </row>
    <row r="51427" spans="16:30" ht="4.5" customHeight="1" x14ac:dyDescent="0.2">
      <c r="P51427" s="75"/>
      <c r="Q51427" s="75"/>
      <c r="W51427" s="75"/>
      <c r="AD51427" s="77"/>
    </row>
    <row r="51428" spans="16:30" ht="4.5" customHeight="1" x14ac:dyDescent="0.2">
      <c r="P51428" s="75"/>
      <c r="Q51428" s="75"/>
      <c r="W51428" s="75"/>
      <c r="AD51428" s="77"/>
    </row>
    <row r="51429" spans="16:30" ht="4.5" customHeight="1" x14ac:dyDescent="0.2">
      <c r="P51429" s="75"/>
      <c r="Q51429" s="75"/>
      <c r="W51429" s="75"/>
      <c r="AD51429" s="77"/>
    </row>
    <row r="51430" spans="16:30" ht="4.5" customHeight="1" x14ac:dyDescent="0.2">
      <c r="P51430" s="75"/>
      <c r="Q51430" s="75"/>
      <c r="W51430" s="75"/>
      <c r="AD51430" s="77"/>
    </row>
    <row r="51431" spans="16:30" ht="4.5" customHeight="1" x14ac:dyDescent="0.2">
      <c r="P51431" s="75"/>
      <c r="Q51431" s="75"/>
      <c r="W51431" s="75"/>
      <c r="AD51431" s="77"/>
    </row>
    <row r="51432" spans="16:30" ht="4.5" customHeight="1" x14ac:dyDescent="0.2">
      <c r="P51432" s="75"/>
      <c r="Q51432" s="75"/>
      <c r="W51432" s="75"/>
      <c r="AD51432" s="77"/>
    </row>
    <row r="51433" spans="16:30" ht="4.5" customHeight="1" x14ac:dyDescent="0.2">
      <c r="P51433" s="75"/>
      <c r="Q51433" s="75"/>
      <c r="W51433" s="75"/>
      <c r="AD51433" s="77"/>
    </row>
    <row r="51434" spans="16:30" ht="4.5" customHeight="1" x14ac:dyDescent="0.2">
      <c r="P51434" s="75"/>
      <c r="Q51434" s="75"/>
      <c r="W51434" s="75"/>
      <c r="AD51434" s="77"/>
    </row>
    <row r="51435" spans="16:30" ht="4.5" customHeight="1" x14ac:dyDescent="0.2">
      <c r="P51435" s="75"/>
      <c r="Q51435" s="75"/>
      <c r="W51435" s="75"/>
      <c r="AD51435" s="77"/>
    </row>
    <row r="51436" spans="16:30" ht="4.5" customHeight="1" x14ac:dyDescent="0.2">
      <c r="P51436" s="75"/>
      <c r="Q51436" s="75"/>
      <c r="W51436" s="75"/>
      <c r="AD51436" s="77"/>
    </row>
    <row r="51437" spans="16:30" ht="4.5" customHeight="1" x14ac:dyDescent="0.2">
      <c r="P51437" s="75"/>
      <c r="Q51437" s="75"/>
      <c r="W51437" s="75"/>
      <c r="AD51437" s="77"/>
    </row>
    <row r="51438" spans="16:30" ht="4.5" customHeight="1" x14ac:dyDescent="0.2">
      <c r="P51438" s="75"/>
      <c r="Q51438" s="75"/>
      <c r="W51438" s="75"/>
      <c r="AD51438" s="77"/>
    </row>
    <row r="51439" spans="16:30" ht="4.5" customHeight="1" x14ac:dyDescent="0.2">
      <c r="P51439" s="75"/>
      <c r="Q51439" s="75"/>
      <c r="W51439" s="75"/>
      <c r="AD51439" s="77"/>
    </row>
    <row r="51440" spans="16:30" ht="4.5" customHeight="1" x14ac:dyDescent="0.2">
      <c r="P51440" s="75"/>
      <c r="Q51440" s="75"/>
      <c r="W51440" s="75"/>
      <c r="AD51440" s="77"/>
    </row>
    <row r="51441" spans="16:30" ht="4.5" customHeight="1" x14ac:dyDescent="0.2">
      <c r="P51441" s="75"/>
      <c r="Q51441" s="75"/>
      <c r="W51441" s="75"/>
      <c r="AD51441" s="77"/>
    </row>
    <row r="51442" spans="16:30" ht="4.5" customHeight="1" x14ac:dyDescent="0.2">
      <c r="P51442" s="75"/>
      <c r="Q51442" s="75"/>
      <c r="W51442" s="75"/>
      <c r="AD51442" s="77"/>
    </row>
    <row r="51443" spans="16:30" ht="4.5" customHeight="1" x14ac:dyDescent="0.2">
      <c r="P51443" s="75"/>
      <c r="Q51443" s="75"/>
      <c r="W51443" s="75"/>
      <c r="AD51443" s="77"/>
    </row>
    <row r="51444" spans="16:30" ht="4.5" customHeight="1" x14ac:dyDescent="0.2">
      <c r="P51444" s="75"/>
      <c r="Q51444" s="75"/>
      <c r="W51444" s="75"/>
      <c r="AD51444" s="77"/>
    </row>
    <row r="51445" spans="16:30" ht="4.5" customHeight="1" x14ac:dyDescent="0.2">
      <c r="P51445" s="75"/>
      <c r="Q51445" s="75"/>
      <c r="W51445" s="75"/>
      <c r="AD51445" s="77"/>
    </row>
    <row r="51446" spans="16:30" ht="4.5" customHeight="1" x14ac:dyDescent="0.2">
      <c r="P51446" s="75"/>
      <c r="Q51446" s="75"/>
      <c r="W51446" s="75"/>
      <c r="AD51446" s="77"/>
    </row>
    <row r="51447" spans="16:30" ht="4.5" customHeight="1" x14ac:dyDescent="0.2">
      <c r="P51447" s="75"/>
      <c r="Q51447" s="75"/>
      <c r="W51447" s="75"/>
      <c r="AD51447" s="77"/>
    </row>
    <row r="51448" spans="16:30" ht="4.5" customHeight="1" x14ac:dyDescent="0.2">
      <c r="P51448" s="75"/>
      <c r="Q51448" s="75"/>
      <c r="W51448" s="75"/>
      <c r="AD51448" s="77"/>
    </row>
    <row r="51449" spans="16:30" ht="4.5" customHeight="1" x14ac:dyDescent="0.2">
      <c r="P51449" s="75"/>
      <c r="Q51449" s="75"/>
      <c r="W51449" s="75"/>
      <c r="AD51449" s="77"/>
    </row>
    <row r="51450" spans="16:30" ht="4.5" customHeight="1" x14ac:dyDescent="0.2">
      <c r="P51450" s="75"/>
      <c r="Q51450" s="75"/>
      <c r="W51450" s="75"/>
      <c r="AD51450" s="77"/>
    </row>
    <row r="51451" spans="16:30" ht="4.5" customHeight="1" x14ac:dyDescent="0.2">
      <c r="P51451" s="75"/>
      <c r="Q51451" s="75"/>
      <c r="W51451" s="75"/>
      <c r="AD51451" s="77"/>
    </row>
    <row r="51452" spans="16:30" ht="4.5" customHeight="1" x14ac:dyDescent="0.2">
      <c r="P51452" s="75"/>
      <c r="Q51452" s="75"/>
      <c r="W51452" s="75"/>
      <c r="AD51452" s="77"/>
    </row>
    <row r="51453" spans="16:30" ht="4.5" customHeight="1" x14ac:dyDescent="0.2">
      <c r="P51453" s="75"/>
      <c r="Q51453" s="75"/>
      <c r="W51453" s="75"/>
      <c r="AD51453" s="77"/>
    </row>
    <row r="51454" spans="16:30" ht="4.5" customHeight="1" x14ac:dyDescent="0.2">
      <c r="P51454" s="75"/>
      <c r="Q51454" s="75"/>
      <c r="W51454" s="75"/>
      <c r="AD51454" s="77"/>
    </row>
    <row r="51455" spans="16:30" ht="4.5" customHeight="1" x14ac:dyDescent="0.2">
      <c r="P51455" s="75"/>
      <c r="Q51455" s="75"/>
      <c r="W51455" s="75"/>
      <c r="AD51455" s="77"/>
    </row>
    <row r="51456" spans="16:30" ht="4.5" customHeight="1" x14ac:dyDescent="0.2">
      <c r="P51456" s="75"/>
      <c r="Q51456" s="75"/>
      <c r="W51456" s="75"/>
      <c r="AD51456" s="77"/>
    </row>
    <row r="51457" spans="16:30" ht="4.5" customHeight="1" x14ac:dyDescent="0.2">
      <c r="P51457" s="75"/>
      <c r="Q51457" s="75"/>
      <c r="W51457" s="75"/>
      <c r="AD51457" s="77"/>
    </row>
    <row r="51458" spans="16:30" ht="4.5" customHeight="1" x14ac:dyDescent="0.2">
      <c r="P51458" s="75"/>
      <c r="Q51458" s="75"/>
      <c r="W51458" s="75"/>
      <c r="AD51458" s="77"/>
    </row>
    <row r="51459" spans="16:30" ht="4.5" customHeight="1" x14ac:dyDescent="0.2">
      <c r="P51459" s="75"/>
      <c r="Q51459" s="75"/>
      <c r="W51459" s="75"/>
      <c r="AD51459" s="77"/>
    </row>
    <row r="51460" spans="16:30" ht="4.5" customHeight="1" x14ac:dyDescent="0.2">
      <c r="P51460" s="75"/>
      <c r="Q51460" s="75"/>
      <c r="W51460" s="75"/>
      <c r="AD51460" s="77"/>
    </row>
    <row r="51461" spans="16:30" ht="4.5" customHeight="1" x14ac:dyDescent="0.2">
      <c r="P51461" s="75"/>
      <c r="Q51461" s="75"/>
      <c r="W51461" s="75"/>
      <c r="AD51461" s="77"/>
    </row>
    <row r="51462" spans="16:30" ht="4.5" customHeight="1" x14ac:dyDescent="0.2">
      <c r="P51462" s="75"/>
      <c r="Q51462" s="75"/>
      <c r="W51462" s="75"/>
      <c r="AD51462" s="77"/>
    </row>
    <row r="51463" spans="16:30" ht="4.5" customHeight="1" x14ac:dyDescent="0.2">
      <c r="P51463" s="75"/>
      <c r="Q51463" s="75"/>
      <c r="W51463" s="75"/>
      <c r="AD51463" s="77"/>
    </row>
    <row r="51464" spans="16:30" ht="4.5" customHeight="1" x14ac:dyDescent="0.2">
      <c r="P51464" s="75"/>
      <c r="Q51464" s="75"/>
      <c r="W51464" s="75"/>
      <c r="AD51464" s="77"/>
    </row>
    <row r="51465" spans="16:30" ht="4.5" customHeight="1" x14ac:dyDescent="0.2">
      <c r="P51465" s="75"/>
      <c r="Q51465" s="75"/>
      <c r="W51465" s="75"/>
      <c r="AD51465" s="77"/>
    </row>
    <row r="51466" spans="16:30" ht="4.5" customHeight="1" x14ac:dyDescent="0.2">
      <c r="P51466" s="75"/>
      <c r="Q51466" s="75"/>
      <c r="W51466" s="75"/>
      <c r="AD51466" s="77"/>
    </row>
    <row r="51467" spans="16:30" ht="4.5" customHeight="1" x14ac:dyDescent="0.2">
      <c r="P51467" s="75"/>
      <c r="Q51467" s="75"/>
      <c r="W51467" s="75"/>
      <c r="AD51467" s="77"/>
    </row>
    <row r="51468" spans="16:30" ht="4.5" customHeight="1" x14ac:dyDescent="0.2">
      <c r="P51468" s="75"/>
      <c r="Q51468" s="75"/>
      <c r="W51468" s="75"/>
      <c r="AD51468" s="77"/>
    </row>
    <row r="51469" spans="16:30" ht="4.5" customHeight="1" x14ac:dyDescent="0.2">
      <c r="P51469" s="75"/>
      <c r="Q51469" s="75"/>
      <c r="W51469" s="75"/>
      <c r="AD51469" s="77"/>
    </row>
    <row r="51470" spans="16:30" ht="4.5" customHeight="1" x14ac:dyDescent="0.2">
      <c r="P51470" s="75"/>
      <c r="Q51470" s="75"/>
      <c r="W51470" s="75"/>
      <c r="AD51470" s="77"/>
    </row>
    <row r="51471" spans="16:30" ht="4.5" customHeight="1" x14ac:dyDescent="0.2">
      <c r="P51471" s="75"/>
      <c r="Q51471" s="75"/>
      <c r="W51471" s="75"/>
      <c r="AD51471" s="77"/>
    </row>
    <row r="51472" spans="16:30" ht="4.5" customHeight="1" x14ac:dyDescent="0.2">
      <c r="P51472" s="75"/>
      <c r="Q51472" s="75"/>
      <c r="W51472" s="75"/>
      <c r="AD51472" s="77"/>
    </row>
    <row r="51473" spans="16:30" ht="4.5" customHeight="1" x14ac:dyDescent="0.2">
      <c r="P51473" s="75"/>
      <c r="Q51473" s="75"/>
      <c r="W51473" s="75"/>
      <c r="AD51473" s="77"/>
    </row>
    <row r="51474" spans="16:30" ht="4.5" customHeight="1" x14ac:dyDescent="0.2">
      <c r="P51474" s="75"/>
      <c r="Q51474" s="75"/>
      <c r="W51474" s="75"/>
      <c r="AD51474" s="77"/>
    </row>
    <row r="51475" spans="16:30" ht="4.5" customHeight="1" x14ac:dyDescent="0.2">
      <c r="P51475" s="75"/>
      <c r="Q51475" s="75"/>
      <c r="W51475" s="75"/>
      <c r="AD51475" s="77"/>
    </row>
    <row r="51476" spans="16:30" ht="4.5" customHeight="1" x14ac:dyDescent="0.2">
      <c r="P51476" s="75"/>
      <c r="Q51476" s="75"/>
      <c r="W51476" s="75"/>
      <c r="AD51476" s="77"/>
    </row>
    <row r="51477" spans="16:30" ht="4.5" customHeight="1" x14ac:dyDescent="0.2">
      <c r="P51477" s="75"/>
      <c r="Q51477" s="75"/>
      <c r="W51477" s="75"/>
      <c r="AD51477" s="77"/>
    </row>
    <row r="51478" spans="16:30" ht="4.5" customHeight="1" x14ac:dyDescent="0.2">
      <c r="P51478" s="75"/>
      <c r="Q51478" s="75"/>
      <c r="W51478" s="75"/>
      <c r="AD51478" s="77"/>
    </row>
    <row r="51479" spans="16:30" ht="4.5" customHeight="1" x14ac:dyDescent="0.2">
      <c r="P51479" s="75"/>
      <c r="Q51479" s="75"/>
      <c r="W51479" s="75"/>
      <c r="AD51479" s="77"/>
    </row>
    <row r="51480" spans="16:30" ht="4.5" customHeight="1" x14ac:dyDescent="0.2">
      <c r="P51480" s="75"/>
      <c r="Q51480" s="75"/>
      <c r="W51480" s="75"/>
      <c r="AD51480" s="77"/>
    </row>
    <row r="51481" spans="16:30" ht="4.5" customHeight="1" x14ac:dyDescent="0.2">
      <c r="P51481" s="75"/>
      <c r="Q51481" s="75"/>
      <c r="W51481" s="75"/>
      <c r="AD51481" s="77"/>
    </row>
    <row r="51482" spans="16:30" ht="4.5" customHeight="1" x14ac:dyDescent="0.2">
      <c r="P51482" s="75"/>
      <c r="Q51482" s="75"/>
      <c r="W51482" s="75"/>
      <c r="AD51482" s="77"/>
    </row>
    <row r="51483" spans="16:30" ht="4.5" customHeight="1" x14ac:dyDescent="0.2">
      <c r="P51483" s="75"/>
      <c r="Q51483" s="75"/>
      <c r="W51483" s="75"/>
      <c r="AD51483" s="77"/>
    </row>
    <row r="51484" spans="16:30" ht="4.5" customHeight="1" x14ac:dyDescent="0.2">
      <c r="P51484" s="75"/>
      <c r="Q51484" s="75"/>
      <c r="W51484" s="75"/>
      <c r="AD51484" s="77"/>
    </row>
    <row r="51485" spans="16:30" ht="4.5" customHeight="1" x14ac:dyDescent="0.2">
      <c r="P51485" s="75"/>
      <c r="Q51485" s="75"/>
      <c r="W51485" s="75"/>
      <c r="AD51485" s="77"/>
    </row>
    <row r="51486" spans="16:30" ht="4.5" customHeight="1" x14ac:dyDescent="0.2">
      <c r="P51486" s="75"/>
      <c r="Q51486" s="75"/>
      <c r="W51486" s="75"/>
      <c r="AD51486" s="77"/>
    </row>
    <row r="51487" spans="16:30" ht="4.5" customHeight="1" x14ac:dyDescent="0.2">
      <c r="P51487" s="75"/>
      <c r="Q51487" s="75"/>
      <c r="W51487" s="75"/>
      <c r="AD51487" s="77"/>
    </row>
    <row r="51488" spans="16:30" ht="4.5" customHeight="1" x14ac:dyDescent="0.2">
      <c r="P51488" s="75"/>
      <c r="Q51488" s="75"/>
      <c r="W51488" s="75"/>
      <c r="AD51488" s="77"/>
    </row>
    <row r="51489" spans="16:30" ht="4.5" customHeight="1" x14ac:dyDescent="0.2">
      <c r="P51489" s="75"/>
      <c r="Q51489" s="75"/>
      <c r="W51489" s="75"/>
      <c r="AD51489" s="77"/>
    </row>
    <row r="51490" spans="16:30" ht="4.5" customHeight="1" x14ac:dyDescent="0.2">
      <c r="P51490" s="75"/>
      <c r="Q51490" s="75"/>
      <c r="W51490" s="75"/>
      <c r="AD51490" s="77"/>
    </row>
    <row r="51491" spans="16:30" ht="4.5" customHeight="1" x14ac:dyDescent="0.2">
      <c r="P51491" s="75"/>
      <c r="Q51491" s="75"/>
      <c r="W51491" s="75"/>
      <c r="AD51491" s="77"/>
    </row>
    <row r="51492" spans="16:30" ht="4.5" customHeight="1" x14ac:dyDescent="0.2">
      <c r="P51492" s="75"/>
      <c r="Q51492" s="75"/>
      <c r="W51492" s="75"/>
      <c r="AD51492" s="77"/>
    </row>
    <row r="51493" spans="16:30" ht="4.5" customHeight="1" x14ac:dyDescent="0.2">
      <c r="P51493" s="75"/>
      <c r="Q51493" s="75"/>
      <c r="W51493" s="75"/>
      <c r="AD51493" s="77"/>
    </row>
    <row r="51494" spans="16:30" ht="4.5" customHeight="1" x14ac:dyDescent="0.2">
      <c r="P51494" s="75"/>
      <c r="Q51494" s="75"/>
      <c r="W51494" s="75"/>
      <c r="AD51494" s="77"/>
    </row>
    <row r="51495" spans="16:30" ht="4.5" customHeight="1" x14ac:dyDescent="0.2">
      <c r="P51495" s="75"/>
      <c r="Q51495" s="75"/>
      <c r="W51495" s="75"/>
      <c r="AD51495" s="77"/>
    </row>
    <row r="51496" spans="16:30" ht="4.5" customHeight="1" x14ac:dyDescent="0.2">
      <c r="P51496" s="75"/>
      <c r="Q51496" s="75"/>
      <c r="W51496" s="75"/>
      <c r="AD51496" s="77"/>
    </row>
    <row r="51497" spans="16:30" ht="4.5" customHeight="1" x14ac:dyDescent="0.2">
      <c r="P51497" s="75"/>
      <c r="Q51497" s="75"/>
      <c r="W51497" s="75"/>
      <c r="AD51497" s="77"/>
    </row>
    <row r="51498" spans="16:30" ht="4.5" customHeight="1" x14ac:dyDescent="0.2">
      <c r="P51498" s="75"/>
      <c r="Q51498" s="75"/>
      <c r="W51498" s="75"/>
      <c r="AD51498" s="77"/>
    </row>
    <row r="51499" spans="16:30" ht="4.5" customHeight="1" x14ac:dyDescent="0.2">
      <c r="P51499" s="75"/>
      <c r="Q51499" s="75"/>
      <c r="W51499" s="75"/>
      <c r="AD51499" s="77"/>
    </row>
    <row r="51500" spans="16:30" ht="4.5" customHeight="1" x14ac:dyDescent="0.2">
      <c r="P51500" s="75"/>
      <c r="Q51500" s="75"/>
      <c r="W51500" s="75"/>
      <c r="AD51500" s="77"/>
    </row>
    <row r="51501" spans="16:30" ht="4.5" customHeight="1" x14ac:dyDescent="0.2">
      <c r="P51501" s="75"/>
      <c r="Q51501" s="75"/>
      <c r="W51501" s="75"/>
      <c r="AD51501" s="77"/>
    </row>
    <row r="51502" spans="16:30" ht="4.5" customHeight="1" x14ac:dyDescent="0.2">
      <c r="P51502" s="75"/>
      <c r="Q51502" s="75"/>
      <c r="W51502" s="75"/>
      <c r="AD51502" s="77"/>
    </row>
    <row r="51503" spans="16:30" ht="4.5" customHeight="1" x14ac:dyDescent="0.2">
      <c r="P51503" s="75"/>
      <c r="Q51503" s="75"/>
      <c r="W51503" s="75"/>
      <c r="AD51503" s="77"/>
    </row>
    <row r="51504" spans="16:30" ht="4.5" customHeight="1" x14ac:dyDescent="0.2">
      <c r="P51504" s="75"/>
      <c r="Q51504" s="75"/>
      <c r="W51504" s="75"/>
      <c r="AD51504" s="77"/>
    </row>
    <row r="51505" spans="16:30" ht="4.5" customHeight="1" x14ac:dyDescent="0.2">
      <c r="P51505" s="75"/>
      <c r="Q51505" s="75"/>
      <c r="W51505" s="75"/>
      <c r="AD51505" s="77"/>
    </row>
    <row r="51506" spans="16:30" ht="4.5" customHeight="1" x14ac:dyDescent="0.2">
      <c r="P51506" s="75"/>
      <c r="Q51506" s="75"/>
      <c r="W51506" s="75"/>
      <c r="AD51506" s="77"/>
    </row>
    <row r="51507" spans="16:30" ht="4.5" customHeight="1" x14ac:dyDescent="0.2">
      <c r="P51507" s="75"/>
      <c r="Q51507" s="75"/>
      <c r="W51507" s="75"/>
      <c r="AD51507" s="77"/>
    </row>
    <row r="51508" spans="16:30" ht="4.5" customHeight="1" x14ac:dyDescent="0.2">
      <c r="P51508" s="75"/>
      <c r="Q51508" s="75"/>
      <c r="W51508" s="75"/>
      <c r="AD51508" s="77"/>
    </row>
    <row r="51509" spans="16:30" ht="4.5" customHeight="1" x14ac:dyDescent="0.2">
      <c r="P51509" s="75"/>
      <c r="Q51509" s="75"/>
      <c r="W51509" s="75"/>
      <c r="AD51509" s="77"/>
    </row>
    <row r="51510" spans="16:30" ht="4.5" customHeight="1" x14ac:dyDescent="0.2">
      <c r="P51510" s="75"/>
      <c r="Q51510" s="75"/>
      <c r="W51510" s="75"/>
      <c r="AD51510" s="77"/>
    </row>
    <row r="51511" spans="16:30" ht="4.5" customHeight="1" x14ac:dyDescent="0.2">
      <c r="P51511" s="75"/>
      <c r="Q51511" s="75"/>
      <c r="W51511" s="75"/>
      <c r="AD51511" s="77"/>
    </row>
    <row r="51512" spans="16:30" ht="4.5" customHeight="1" x14ac:dyDescent="0.2">
      <c r="P51512" s="75"/>
      <c r="Q51512" s="75"/>
      <c r="W51512" s="75"/>
      <c r="AD51512" s="77"/>
    </row>
    <row r="51513" spans="16:30" ht="4.5" customHeight="1" x14ac:dyDescent="0.2">
      <c r="P51513" s="75"/>
      <c r="Q51513" s="75"/>
      <c r="W51513" s="75"/>
      <c r="AD51513" s="77"/>
    </row>
    <row r="51514" spans="16:30" ht="4.5" customHeight="1" x14ac:dyDescent="0.2">
      <c r="P51514" s="75"/>
      <c r="Q51514" s="75"/>
      <c r="W51514" s="75"/>
      <c r="AD51514" s="77"/>
    </row>
    <row r="51515" spans="16:30" ht="4.5" customHeight="1" x14ac:dyDescent="0.2">
      <c r="P51515" s="75"/>
      <c r="Q51515" s="75"/>
      <c r="W51515" s="75"/>
      <c r="AD51515" s="77"/>
    </row>
    <row r="51516" spans="16:30" ht="4.5" customHeight="1" x14ac:dyDescent="0.2">
      <c r="P51516" s="75"/>
      <c r="Q51516" s="75"/>
      <c r="W51516" s="75"/>
      <c r="AD51516" s="77"/>
    </row>
    <row r="51517" spans="16:30" ht="4.5" customHeight="1" x14ac:dyDescent="0.2">
      <c r="P51517" s="75"/>
      <c r="Q51517" s="75"/>
      <c r="W51517" s="75"/>
      <c r="AD51517" s="77"/>
    </row>
    <row r="51518" spans="16:30" ht="4.5" customHeight="1" x14ac:dyDescent="0.2">
      <c r="P51518" s="75"/>
      <c r="Q51518" s="75"/>
      <c r="W51518" s="75"/>
      <c r="AD51518" s="77"/>
    </row>
    <row r="51519" spans="16:30" ht="4.5" customHeight="1" x14ac:dyDescent="0.2">
      <c r="P51519" s="75"/>
      <c r="Q51519" s="75"/>
      <c r="W51519" s="75"/>
      <c r="AD51519" s="77"/>
    </row>
    <row r="51520" spans="16:30" ht="4.5" customHeight="1" x14ac:dyDescent="0.2">
      <c r="P51520" s="75"/>
      <c r="Q51520" s="75"/>
      <c r="W51520" s="75"/>
      <c r="AD51520" s="77"/>
    </row>
    <row r="51521" spans="16:30" ht="4.5" customHeight="1" x14ac:dyDescent="0.2">
      <c r="P51521" s="75"/>
      <c r="Q51521" s="75"/>
      <c r="W51521" s="75"/>
      <c r="AD51521" s="77"/>
    </row>
    <row r="51522" spans="16:30" ht="4.5" customHeight="1" x14ac:dyDescent="0.2">
      <c r="P51522" s="75"/>
      <c r="Q51522" s="75"/>
      <c r="W51522" s="75"/>
      <c r="AD51522" s="77"/>
    </row>
    <row r="51523" spans="16:30" ht="4.5" customHeight="1" x14ac:dyDescent="0.2">
      <c r="P51523" s="75"/>
      <c r="Q51523" s="75"/>
      <c r="W51523" s="75"/>
      <c r="AD51523" s="77"/>
    </row>
    <row r="51524" spans="16:30" ht="4.5" customHeight="1" x14ac:dyDescent="0.2">
      <c r="P51524" s="75"/>
      <c r="Q51524" s="75"/>
      <c r="W51524" s="75"/>
      <c r="AD51524" s="77"/>
    </row>
    <row r="51525" spans="16:30" ht="4.5" customHeight="1" x14ac:dyDescent="0.2">
      <c r="P51525" s="75"/>
      <c r="Q51525" s="75"/>
      <c r="W51525" s="75"/>
      <c r="AD51525" s="77"/>
    </row>
    <row r="51526" spans="16:30" ht="4.5" customHeight="1" x14ac:dyDescent="0.2">
      <c r="P51526" s="75"/>
      <c r="Q51526" s="75"/>
      <c r="W51526" s="75"/>
      <c r="AD51526" s="77"/>
    </row>
    <row r="51527" spans="16:30" ht="4.5" customHeight="1" x14ac:dyDescent="0.2">
      <c r="P51527" s="75"/>
      <c r="Q51527" s="75"/>
      <c r="W51527" s="75"/>
      <c r="AD51527" s="77"/>
    </row>
    <row r="51528" spans="16:30" ht="4.5" customHeight="1" x14ac:dyDescent="0.2">
      <c r="P51528" s="75"/>
      <c r="Q51528" s="75"/>
      <c r="W51528" s="75"/>
      <c r="AD51528" s="77"/>
    </row>
    <row r="51529" spans="16:30" ht="4.5" customHeight="1" x14ac:dyDescent="0.2">
      <c r="P51529" s="75"/>
      <c r="Q51529" s="75"/>
      <c r="W51529" s="75"/>
      <c r="AD51529" s="77"/>
    </row>
    <row r="51530" spans="16:30" ht="4.5" customHeight="1" x14ac:dyDescent="0.2">
      <c r="P51530" s="75"/>
      <c r="Q51530" s="75"/>
      <c r="W51530" s="75"/>
      <c r="AD51530" s="77"/>
    </row>
    <row r="51531" spans="16:30" ht="4.5" customHeight="1" x14ac:dyDescent="0.2">
      <c r="P51531" s="75"/>
      <c r="Q51531" s="75"/>
      <c r="W51531" s="75"/>
      <c r="AD51531" s="77"/>
    </row>
    <row r="51532" spans="16:30" ht="4.5" customHeight="1" x14ac:dyDescent="0.2">
      <c r="P51532" s="75"/>
      <c r="Q51532" s="75"/>
      <c r="W51532" s="75"/>
      <c r="AD51532" s="77"/>
    </row>
    <row r="51533" spans="16:30" ht="4.5" customHeight="1" x14ac:dyDescent="0.2">
      <c r="P51533" s="75"/>
      <c r="Q51533" s="75"/>
      <c r="W51533" s="75"/>
      <c r="AD51533" s="77"/>
    </row>
    <row r="51534" spans="16:30" ht="4.5" customHeight="1" x14ac:dyDescent="0.2">
      <c r="P51534" s="75"/>
      <c r="Q51534" s="75"/>
      <c r="W51534" s="75"/>
      <c r="AD51534" s="77"/>
    </row>
    <row r="51535" spans="16:30" ht="4.5" customHeight="1" x14ac:dyDescent="0.2">
      <c r="P51535" s="75"/>
      <c r="Q51535" s="75"/>
      <c r="W51535" s="75"/>
      <c r="AD51535" s="77"/>
    </row>
    <row r="51536" spans="16:30" ht="4.5" customHeight="1" x14ac:dyDescent="0.2">
      <c r="P51536" s="75"/>
      <c r="Q51536" s="75"/>
      <c r="W51536" s="75"/>
      <c r="AD51536" s="77"/>
    </row>
    <row r="51537" spans="16:30" ht="4.5" customHeight="1" x14ac:dyDescent="0.2">
      <c r="P51537" s="75"/>
      <c r="Q51537" s="75"/>
      <c r="W51537" s="75"/>
      <c r="AD51537" s="77"/>
    </row>
    <row r="51538" spans="16:30" ht="4.5" customHeight="1" x14ac:dyDescent="0.2">
      <c r="P51538" s="75"/>
      <c r="Q51538" s="75"/>
      <c r="W51538" s="75"/>
      <c r="AD51538" s="77"/>
    </row>
    <row r="51539" spans="16:30" ht="4.5" customHeight="1" x14ac:dyDescent="0.2">
      <c r="P51539" s="75"/>
      <c r="Q51539" s="75"/>
      <c r="W51539" s="75"/>
      <c r="AD51539" s="77"/>
    </row>
    <row r="51540" spans="16:30" ht="4.5" customHeight="1" x14ac:dyDescent="0.2">
      <c r="P51540" s="75"/>
      <c r="Q51540" s="75"/>
      <c r="W51540" s="75"/>
      <c r="AD51540" s="77"/>
    </row>
    <row r="51541" spans="16:30" ht="4.5" customHeight="1" x14ac:dyDescent="0.2">
      <c r="P51541" s="75"/>
      <c r="Q51541" s="75"/>
      <c r="W51541" s="75"/>
      <c r="AD51541" s="77"/>
    </row>
    <row r="51542" spans="16:30" ht="4.5" customHeight="1" x14ac:dyDescent="0.2">
      <c r="P51542" s="75"/>
      <c r="Q51542" s="75"/>
      <c r="W51542" s="75"/>
      <c r="AD51542" s="77"/>
    </row>
    <row r="51543" spans="16:30" ht="4.5" customHeight="1" x14ac:dyDescent="0.2">
      <c r="P51543" s="75"/>
      <c r="Q51543" s="75"/>
      <c r="W51543" s="75"/>
      <c r="AD51543" s="77"/>
    </row>
    <row r="51544" spans="16:30" ht="4.5" customHeight="1" x14ac:dyDescent="0.2">
      <c r="P51544" s="75"/>
      <c r="Q51544" s="75"/>
      <c r="W51544" s="75"/>
      <c r="AD51544" s="77"/>
    </row>
    <row r="51545" spans="16:30" ht="4.5" customHeight="1" x14ac:dyDescent="0.2">
      <c r="P51545" s="75"/>
      <c r="Q51545" s="75"/>
      <c r="W51545" s="75"/>
      <c r="AD51545" s="77"/>
    </row>
    <row r="51546" spans="16:30" ht="4.5" customHeight="1" x14ac:dyDescent="0.2">
      <c r="P51546" s="75"/>
      <c r="Q51546" s="75"/>
      <c r="W51546" s="75"/>
      <c r="AD51546" s="77"/>
    </row>
    <row r="51547" spans="16:30" ht="4.5" customHeight="1" x14ac:dyDescent="0.2">
      <c r="P51547" s="75"/>
      <c r="Q51547" s="75"/>
      <c r="W51547" s="75"/>
      <c r="AD51547" s="77"/>
    </row>
    <row r="51548" spans="16:30" ht="4.5" customHeight="1" x14ac:dyDescent="0.2">
      <c r="P51548" s="75"/>
      <c r="Q51548" s="75"/>
      <c r="W51548" s="75"/>
      <c r="AD51548" s="77"/>
    </row>
    <row r="51549" spans="16:30" ht="4.5" customHeight="1" x14ac:dyDescent="0.2">
      <c r="P51549" s="75"/>
      <c r="Q51549" s="75"/>
      <c r="W51549" s="75"/>
      <c r="AD51549" s="77"/>
    </row>
    <row r="51550" spans="16:30" ht="4.5" customHeight="1" x14ac:dyDescent="0.2">
      <c r="P51550" s="75"/>
      <c r="Q51550" s="75"/>
      <c r="W51550" s="75"/>
      <c r="AD51550" s="77"/>
    </row>
    <row r="51551" spans="16:30" ht="4.5" customHeight="1" x14ac:dyDescent="0.2">
      <c r="P51551" s="75"/>
      <c r="Q51551" s="75"/>
      <c r="W51551" s="75"/>
      <c r="AD51551" s="77"/>
    </row>
    <row r="51552" spans="16:30" ht="4.5" customHeight="1" x14ac:dyDescent="0.2">
      <c r="P51552" s="75"/>
      <c r="Q51552" s="75"/>
      <c r="W51552" s="75"/>
      <c r="AD51552" s="77"/>
    </row>
    <row r="51553" spans="16:30" ht="4.5" customHeight="1" x14ac:dyDescent="0.2">
      <c r="P51553" s="75"/>
      <c r="Q51553" s="75"/>
      <c r="W51553" s="75"/>
      <c r="AD51553" s="77"/>
    </row>
    <row r="51554" spans="16:30" ht="4.5" customHeight="1" x14ac:dyDescent="0.2">
      <c r="P51554" s="75"/>
      <c r="Q51554" s="75"/>
      <c r="W51554" s="75"/>
      <c r="AD51554" s="77"/>
    </row>
    <row r="51555" spans="16:30" ht="4.5" customHeight="1" x14ac:dyDescent="0.2">
      <c r="P51555" s="75"/>
      <c r="Q51555" s="75"/>
      <c r="W51555" s="75"/>
      <c r="AD51555" s="77"/>
    </row>
    <row r="51556" spans="16:30" ht="4.5" customHeight="1" x14ac:dyDescent="0.2">
      <c r="P51556" s="75"/>
      <c r="Q51556" s="75"/>
      <c r="W51556" s="75"/>
      <c r="AD51556" s="77"/>
    </row>
    <row r="51557" spans="16:30" ht="4.5" customHeight="1" x14ac:dyDescent="0.2">
      <c r="P51557" s="75"/>
      <c r="Q51557" s="75"/>
      <c r="W51557" s="75"/>
      <c r="AD51557" s="77"/>
    </row>
    <row r="51558" spans="16:30" ht="4.5" customHeight="1" x14ac:dyDescent="0.2">
      <c r="P51558" s="75"/>
      <c r="Q51558" s="75"/>
      <c r="W51558" s="75"/>
      <c r="AD51558" s="77"/>
    </row>
    <row r="51559" spans="16:30" ht="4.5" customHeight="1" x14ac:dyDescent="0.2">
      <c r="P51559" s="75"/>
      <c r="Q51559" s="75"/>
      <c r="W51559" s="75"/>
      <c r="AD51559" s="77"/>
    </row>
    <row r="51560" spans="16:30" ht="4.5" customHeight="1" x14ac:dyDescent="0.2">
      <c r="P51560" s="75"/>
      <c r="Q51560" s="75"/>
      <c r="W51560" s="75"/>
      <c r="AD51560" s="77"/>
    </row>
    <row r="51561" spans="16:30" ht="4.5" customHeight="1" x14ac:dyDescent="0.2">
      <c r="P51561" s="75"/>
      <c r="Q51561" s="75"/>
      <c r="W51561" s="75"/>
      <c r="AD51561" s="77"/>
    </row>
    <row r="51562" spans="16:30" ht="4.5" customHeight="1" x14ac:dyDescent="0.2">
      <c r="P51562" s="75"/>
      <c r="Q51562" s="75"/>
      <c r="W51562" s="75"/>
      <c r="AD51562" s="77"/>
    </row>
    <row r="51563" spans="16:30" ht="4.5" customHeight="1" x14ac:dyDescent="0.2">
      <c r="P51563" s="75"/>
      <c r="Q51563" s="75"/>
      <c r="W51563" s="75"/>
      <c r="AD51563" s="77"/>
    </row>
    <row r="51564" spans="16:30" ht="4.5" customHeight="1" x14ac:dyDescent="0.2">
      <c r="P51564" s="75"/>
      <c r="Q51564" s="75"/>
      <c r="W51564" s="75"/>
      <c r="AD51564" s="77"/>
    </row>
    <row r="51565" spans="16:30" ht="4.5" customHeight="1" x14ac:dyDescent="0.2">
      <c r="P51565" s="75"/>
      <c r="Q51565" s="75"/>
      <c r="W51565" s="75"/>
      <c r="AD51565" s="77"/>
    </row>
    <row r="51566" spans="16:30" ht="4.5" customHeight="1" x14ac:dyDescent="0.2">
      <c r="P51566" s="75"/>
      <c r="Q51566" s="75"/>
      <c r="W51566" s="75"/>
      <c r="AD51566" s="77"/>
    </row>
    <row r="51567" spans="16:30" ht="4.5" customHeight="1" x14ac:dyDescent="0.2">
      <c r="P51567" s="75"/>
      <c r="Q51567" s="75"/>
      <c r="W51567" s="75"/>
      <c r="AD51567" s="77"/>
    </row>
    <row r="51568" spans="16:30" ht="4.5" customHeight="1" x14ac:dyDescent="0.2">
      <c r="P51568" s="75"/>
      <c r="Q51568" s="75"/>
      <c r="W51568" s="75"/>
      <c r="AD51568" s="77"/>
    </row>
    <row r="51569" spans="16:30" ht="4.5" customHeight="1" x14ac:dyDescent="0.2">
      <c r="P51569" s="75"/>
      <c r="Q51569" s="75"/>
      <c r="W51569" s="75"/>
      <c r="AD51569" s="77"/>
    </row>
    <row r="51570" spans="16:30" ht="4.5" customHeight="1" x14ac:dyDescent="0.2">
      <c r="P51570" s="75"/>
      <c r="Q51570" s="75"/>
      <c r="W51570" s="75"/>
      <c r="AD51570" s="77"/>
    </row>
    <row r="51571" spans="16:30" ht="4.5" customHeight="1" x14ac:dyDescent="0.2">
      <c r="P51571" s="75"/>
      <c r="Q51571" s="75"/>
      <c r="W51571" s="75"/>
      <c r="AD51571" s="77"/>
    </row>
    <row r="51572" spans="16:30" ht="4.5" customHeight="1" x14ac:dyDescent="0.2">
      <c r="P51572" s="75"/>
      <c r="Q51572" s="75"/>
      <c r="W51572" s="75"/>
      <c r="AD51572" s="77"/>
    </row>
    <row r="51573" spans="16:30" ht="4.5" customHeight="1" x14ac:dyDescent="0.2">
      <c r="P51573" s="75"/>
      <c r="Q51573" s="75"/>
      <c r="W51573" s="75"/>
      <c r="AD51573" s="77"/>
    </row>
    <row r="51574" spans="16:30" ht="4.5" customHeight="1" x14ac:dyDescent="0.2">
      <c r="P51574" s="75"/>
      <c r="Q51574" s="75"/>
      <c r="W51574" s="75"/>
      <c r="AD51574" s="77"/>
    </row>
    <row r="51575" spans="16:30" ht="4.5" customHeight="1" x14ac:dyDescent="0.2">
      <c r="P51575" s="75"/>
      <c r="Q51575" s="75"/>
      <c r="W51575" s="75"/>
      <c r="AD51575" s="77"/>
    </row>
    <row r="51576" spans="16:30" ht="4.5" customHeight="1" x14ac:dyDescent="0.2">
      <c r="P51576" s="75"/>
      <c r="Q51576" s="75"/>
      <c r="W51576" s="75"/>
      <c r="AD51576" s="77"/>
    </row>
    <row r="51577" spans="16:30" ht="4.5" customHeight="1" x14ac:dyDescent="0.2">
      <c r="P51577" s="75"/>
      <c r="Q51577" s="75"/>
      <c r="W51577" s="75"/>
      <c r="AD51577" s="77"/>
    </row>
    <row r="51578" spans="16:30" ht="4.5" customHeight="1" x14ac:dyDescent="0.2">
      <c r="P51578" s="75"/>
      <c r="Q51578" s="75"/>
      <c r="W51578" s="75"/>
      <c r="AD51578" s="77"/>
    </row>
    <row r="51579" spans="16:30" ht="4.5" customHeight="1" x14ac:dyDescent="0.2">
      <c r="P51579" s="75"/>
      <c r="Q51579" s="75"/>
      <c r="W51579" s="75"/>
      <c r="AD51579" s="77"/>
    </row>
    <row r="51580" spans="16:30" ht="4.5" customHeight="1" x14ac:dyDescent="0.2">
      <c r="P51580" s="75"/>
      <c r="Q51580" s="75"/>
      <c r="W51580" s="75"/>
      <c r="AD51580" s="77"/>
    </row>
    <row r="51581" spans="16:30" ht="4.5" customHeight="1" x14ac:dyDescent="0.2">
      <c r="P51581" s="75"/>
      <c r="Q51581" s="75"/>
      <c r="W51581" s="75"/>
      <c r="AD51581" s="77"/>
    </row>
    <row r="51582" spans="16:30" ht="4.5" customHeight="1" x14ac:dyDescent="0.2">
      <c r="P51582" s="75"/>
      <c r="Q51582" s="75"/>
      <c r="W51582" s="75"/>
      <c r="AD51582" s="77"/>
    </row>
    <row r="51583" spans="16:30" ht="4.5" customHeight="1" x14ac:dyDescent="0.2">
      <c r="P51583" s="75"/>
      <c r="Q51583" s="75"/>
      <c r="W51583" s="75"/>
      <c r="AD51583" s="77"/>
    </row>
    <row r="51584" spans="16:30" ht="4.5" customHeight="1" x14ac:dyDescent="0.2">
      <c r="P51584" s="75"/>
      <c r="Q51584" s="75"/>
      <c r="W51584" s="75"/>
      <c r="AD51584" s="77"/>
    </row>
    <row r="51585" spans="16:30" ht="4.5" customHeight="1" x14ac:dyDescent="0.2">
      <c r="P51585" s="75"/>
      <c r="Q51585" s="75"/>
      <c r="W51585" s="75"/>
      <c r="AD51585" s="77"/>
    </row>
    <row r="51586" spans="16:30" ht="4.5" customHeight="1" x14ac:dyDescent="0.2">
      <c r="P51586" s="75"/>
      <c r="Q51586" s="75"/>
      <c r="W51586" s="75"/>
      <c r="AD51586" s="77"/>
    </row>
    <row r="51587" spans="16:30" ht="4.5" customHeight="1" x14ac:dyDescent="0.2">
      <c r="P51587" s="75"/>
      <c r="Q51587" s="75"/>
      <c r="W51587" s="75"/>
      <c r="AD51587" s="77"/>
    </row>
    <row r="51588" spans="16:30" ht="4.5" customHeight="1" x14ac:dyDescent="0.2">
      <c r="P51588" s="75"/>
      <c r="Q51588" s="75"/>
      <c r="W51588" s="75"/>
      <c r="AD51588" s="77"/>
    </row>
    <row r="51589" spans="16:30" ht="4.5" customHeight="1" x14ac:dyDescent="0.2">
      <c r="P51589" s="75"/>
      <c r="Q51589" s="75"/>
      <c r="W51589" s="75"/>
      <c r="AD51589" s="77"/>
    </row>
    <row r="51590" spans="16:30" ht="4.5" customHeight="1" x14ac:dyDescent="0.2">
      <c r="P51590" s="75"/>
      <c r="Q51590" s="75"/>
      <c r="W51590" s="75"/>
      <c r="AD51590" s="77"/>
    </row>
    <row r="51591" spans="16:30" ht="4.5" customHeight="1" x14ac:dyDescent="0.2">
      <c r="P51591" s="75"/>
      <c r="Q51591" s="75"/>
      <c r="W51591" s="75"/>
      <c r="AD51591" s="77"/>
    </row>
    <row r="51592" spans="16:30" ht="4.5" customHeight="1" x14ac:dyDescent="0.2">
      <c r="P51592" s="75"/>
      <c r="Q51592" s="75"/>
      <c r="W51592" s="75"/>
      <c r="AD51592" s="77"/>
    </row>
    <row r="51593" spans="16:30" ht="4.5" customHeight="1" x14ac:dyDescent="0.2">
      <c r="P51593" s="75"/>
      <c r="Q51593" s="75"/>
      <c r="W51593" s="75"/>
      <c r="AD51593" s="77"/>
    </row>
    <row r="51594" spans="16:30" ht="4.5" customHeight="1" x14ac:dyDescent="0.2">
      <c r="P51594" s="75"/>
      <c r="Q51594" s="75"/>
      <c r="W51594" s="75"/>
      <c r="AD51594" s="77"/>
    </row>
    <row r="51595" spans="16:30" ht="4.5" customHeight="1" x14ac:dyDescent="0.2">
      <c r="P51595" s="75"/>
      <c r="Q51595" s="75"/>
      <c r="W51595" s="75"/>
      <c r="AD51595" s="77"/>
    </row>
    <row r="51596" spans="16:30" ht="4.5" customHeight="1" x14ac:dyDescent="0.2">
      <c r="P51596" s="75"/>
      <c r="Q51596" s="75"/>
      <c r="W51596" s="75"/>
      <c r="AD51596" s="77"/>
    </row>
    <row r="51597" spans="16:30" ht="4.5" customHeight="1" x14ac:dyDescent="0.2">
      <c r="P51597" s="75"/>
      <c r="Q51597" s="75"/>
      <c r="W51597" s="75"/>
      <c r="AD51597" s="77"/>
    </row>
    <row r="51598" spans="16:30" ht="4.5" customHeight="1" x14ac:dyDescent="0.2">
      <c r="P51598" s="75"/>
      <c r="Q51598" s="75"/>
      <c r="W51598" s="75"/>
      <c r="AD51598" s="77"/>
    </row>
    <row r="51599" spans="16:30" ht="4.5" customHeight="1" x14ac:dyDescent="0.2">
      <c r="P51599" s="75"/>
      <c r="Q51599" s="75"/>
      <c r="W51599" s="75"/>
      <c r="AD51599" s="77"/>
    </row>
    <row r="51600" spans="16:30" ht="4.5" customHeight="1" x14ac:dyDescent="0.2">
      <c r="P51600" s="75"/>
      <c r="Q51600" s="75"/>
      <c r="W51600" s="75"/>
      <c r="AD51600" s="77"/>
    </row>
    <row r="51601" spans="16:30" ht="4.5" customHeight="1" x14ac:dyDescent="0.2">
      <c r="P51601" s="75"/>
      <c r="Q51601" s="75"/>
      <c r="W51601" s="75"/>
      <c r="AD51601" s="77"/>
    </row>
    <row r="51602" spans="16:30" ht="4.5" customHeight="1" x14ac:dyDescent="0.2">
      <c r="P51602" s="75"/>
      <c r="Q51602" s="75"/>
      <c r="W51602" s="75"/>
      <c r="AD51602" s="77"/>
    </row>
    <row r="51603" spans="16:30" ht="4.5" customHeight="1" x14ac:dyDescent="0.2">
      <c r="P51603" s="75"/>
      <c r="Q51603" s="75"/>
      <c r="W51603" s="75"/>
      <c r="AD51603" s="77"/>
    </row>
    <row r="51604" spans="16:30" ht="4.5" customHeight="1" x14ac:dyDescent="0.2">
      <c r="P51604" s="75"/>
      <c r="Q51604" s="75"/>
      <c r="W51604" s="75"/>
      <c r="AD51604" s="77"/>
    </row>
    <row r="51605" spans="16:30" ht="4.5" customHeight="1" x14ac:dyDescent="0.2">
      <c r="P51605" s="75"/>
      <c r="Q51605" s="75"/>
      <c r="W51605" s="75"/>
      <c r="AD51605" s="77"/>
    </row>
    <row r="51606" spans="16:30" ht="4.5" customHeight="1" x14ac:dyDescent="0.2">
      <c r="P51606" s="75"/>
      <c r="Q51606" s="75"/>
      <c r="W51606" s="75"/>
      <c r="AD51606" s="77"/>
    </row>
    <row r="51607" spans="16:30" ht="4.5" customHeight="1" x14ac:dyDescent="0.2">
      <c r="P51607" s="75"/>
      <c r="Q51607" s="75"/>
      <c r="W51607" s="75"/>
      <c r="AD51607" s="77"/>
    </row>
    <row r="51608" spans="16:30" ht="4.5" customHeight="1" x14ac:dyDescent="0.2">
      <c r="P51608" s="75"/>
      <c r="Q51608" s="75"/>
      <c r="W51608" s="75"/>
      <c r="AD51608" s="77"/>
    </row>
    <row r="51609" spans="16:30" ht="4.5" customHeight="1" x14ac:dyDescent="0.2">
      <c r="P51609" s="75"/>
      <c r="Q51609" s="75"/>
      <c r="W51609" s="75"/>
      <c r="AD51609" s="77"/>
    </row>
    <row r="51610" spans="16:30" ht="4.5" customHeight="1" x14ac:dyDescent="0.2">
      <c r="P51610" s="75"/>
      <c r="Q51610" s="75"/>
      <c r="W51610" s="75"/>
      <c r="AD51610" s="77"/>
    </row>
    <row r="51611" spans="16:30" ht="4.5" customHeight="1" x14ac:dyDescent="0.2">
      <c r="P51611" s="75"/>
      <c r="Q51611" s="75"/>
      <c r="W51611" s="75"/>
      <c r="AD51611" s="77"/>
    </row>
    <row r="51612" spans="16:30" ht="4.5" customHeight="1" x14ac:dyDescent="0.2">
      <c r="P51612" s="75"/>
      <c r="Q51612" s="75"/>
      <c r="W51612" s="75"/>
      <c r="AD51612" s="77"/>
    </row>
    <row r="51613" spans="16:30" ht="4.5" customHeight="1" x14ac:dyDescent="0.2">
      <c r="P51613" s="75"/>
      <c r="Q51613" s="75"/>
      <c r="W51613" s="75"/>
      <c r="AD51613" s="77"/>
    </row>
    <row r="51614" spans="16:30" ht="4.5" customHeight="1" x14ac:dyDescent="0.2">
      <c r="P51614" s="75"/>
      <c r="Q51614" s="75"/>
      <c r="W51614" s="75"/>
      <c r="AD51614" s="77"/>
    </row>
    <row r="51615" spans="16:30" ht="4.5" customHeight="1" x14ac:dyDescent="0.2">
      <c r="P51615" s="75"/>
      <c r="Q51615" s="75"/>
      <c r="W51615" s="75"/>
      <c r="AD51615" s="77"/>
    </row>
    <row r="51616" spans="16:30" ht="4.5" customHeight="1" x14ac:dyDescent="0.2">
      <c r="P51616" s="75"/>
      <c r="Q51616" s="75"/>
      <c r="W51616" s="75"/>
      <c r="AD51616" s="77"/>
    </row>
    <row r="51617" spans="16:30" ht="4.5" customHeight="1" x14ac:dyDescent="0.2">
      <c r="P51617" s="75"/>
      <c r="Q51617" s="75"/>
      <c r="W51617" s="75"/>
      <c r="AD51617" s="77"/>
    </row>
    <row r="51618" spans="16:30" ht="4.5" customHeight="1" x14ac:dyDescent="0.2">
      <c r="P51618" s="75"/>
      <c r="Q51618" s="75"/>
      <c r="W51618" s="75"/>
      <c r="AD51618" s="77"/>
    </row>
    <row r="51619" spans="16:30" ht="4.5" customHeight="1" x14ac:dyDescent="0.2">
      <c r="P51619" s="75"/>
      <c r="Q51619" s="75"/>
      <c r="W51619" s="75"/>
      <c r="AD51619" s="77"/>
    </row>
    <row r="51620" spans="16:30" ht="4.5" customHeight="1" x14ac:dyDescent="0.2">
      <c r="P51620" s="75"/>
      <c r="Q51620" s="75"/>
      <c r="W51620" s="75"/>
      <c r="AD51620" s="77"/>
    </row>
    <row r="51621" spans="16:30" ht="4.5" customHeight="1" x14ac:dyDescent="0.2">
      <c r="P51621" s="75"/>
      <c r="Q51621" s="75"/>
      <c r="W51621" s="75"/>
      <c r="AD51621" s="77"/>
    </row>
    <row r="51622" spans="16:30" ht="4.5" customHeight="1" x14ac:dyDescent="0.2">
      <c r="P51622" s="75"/>
      <c r="Q51622" s="75"/>
      <c r="W51622" s="75"/>
      <c r="AD51622" s="77"/>
    </row>
    <row r="51623" spans="16:30" ht="4.5" customHeight="1" x14ac:dyDescent="0.2">
      <c r="P51623" s="75"/>
      <c r="Q51623" s="75"/>
      <c r="W51623" s="75"/>
      <c r="AD51623" s="77"/>
    </row>
    <row r="51624" spans="16:30" ht="4.5" customHeight="1" x14ac:dyDescent="0.2">
      <c r="P51624" s="75"/>
      <c r="Q51624" s="75"/>
      <c r="W51624" s="75"/>
      <c r="AD51624" s="77"/>
    </row>
    <row r="51625" spans="16:30" ht="4.5" customHeight="1" x14ac:dyDescent="0.2">
      <c r="P51625" s="75"/>
      <c r="Q51625" s="75"/>
      <c r="W51625" s="75"/>
      <c r="AD51625" s="77"/>
    </row>
    <row r="51626" spans="16:30" ht="4.5" customHeight="1" x14ac:dyDescent="0.2">
      <c r="P51626" s="75"/>
      <c r="Q51626" s="75"/>
      <c r="W51626" s="75"/>
      <c r="AD51626" s="77"/>
    </row>
    <row r="51627" spans="16:30" ht="4.5" customHeight="1" x14ac:dyDescent="0.2">
      <c r="P51627" s="75"/>
      <c r="Q51627" s="75"/>
      <c r="W51627" s="75"/>
      <c r="AD51627" s="77"/>
    </row>
    <row r="51628" spans="16:30" ht="4.5" customHeight="1" x14ac:dyDescent="0.2">
      <c r="P51628" s="75"/>
      <c r="Q51628" s="75"/>
      <c r="W51628" s="75"/>
      <c r="AD51628" s="77"/>
    </row>
    <row r="51629" spans="16:30" ht="4.5" customHeight="1" x14ac:dyDescent="0.2">
      <c r="P51629" s="75"/>
      <c r="Q51629" s="75"/>
      <c r="W51629" s="75"/>
      <c r="AD51629" s="77"/>
    </row>
    <row r="51630" spans="16:30" ht="4.5" customHeight="1" x14ac:dyDescent="0.2">
      <c r="P51630" s="75"/>
      <c r="Q51630" s="75"/>
      <c r="W51630" s="75"/>
      <c r="AD51630" s="77"/>
    </row>
    <row r="51631" spans="16:30" ht="4.5" customHeight="1" x14ac:dyDescent="0.2">
      <c r="P51631" s="75"/>
      <c r="Q51631" s="75"/>
      <c r="W51631" s="75"/>
      <c r="AD51631" s="77"/>
    </row>
    <row r="51632" spans="16:30" ht="4.5" customHeight="1" x14ac:dyDescent="0.2">
      <c r="P51632" s="75"/>
      <c r="Q51632" s="75"/>
      <c r="W51632" s="75"/>
      <c r="AD51632" s="77"/>
    </row>
    <row r="51633" spans="16:30" ht="4.5" customHeight="1" x14ac:dyDescent="0.2">
      <c r="P51633" s="75"/>
      <c r="Q51633" s="75"/>
      <c r="W51633" s="75"/>
      <c r="AD51633" s="77"/>
    </row>
    <row r="51634" spans="16:30" ht="4.5" customHeight="1" x14ac:dyDescent="0.2">
      <c r="P51634" s="75"/>
      <c r="Q51634" s="75"/>
      <c r="W51634" s="75"/>
      <c r="AD51634" s="77"/>
    </row>
    <row r="51635" spans="16:30" ht="4.5" customHeight="1" x14ac:dyDescent="0.2">
      <c r="P51635" s="75"/>
      <c r="Q51635" s="75"/>
      <c r="W51635" s="75"/>
      <c r="AD51635" s="77"/>
    </row>
    <row r="51636" spans="16:30" ht="4.5" customHeight="1" x14ac:dyDescent="0.2">
      <c r="P51636" s="75"/>
      <c r="Q51636" s="75"/>
      <c r="W51636" s="75"/>
      <c r="AD51636" s="77"/>
    </row>
    <row r="51637" spans="16:30" ht="4.5" customHeight="1" x14ac:dyDescent="0.2">
      <c r="P51637" s="75"/>
      <c r="Q51637" s="75"/>
      <c r="W51637" s="75"/>
      <c r="AD51637" s="77"/>
    </row>
    <row r="51638" spans="16:30" ht="4.5" customHeight="1" x14ac:dyDescent="0.2">
      <c r="P51638" s="75"/>
      <c r="Q51638" s="75"/>
      <c r="W51638" s="75"/>
      <c r="AD51638" s="77"/>
    </row>
    <row r="51639" spans="16:30" ht="4.5" customHeight="1" x14ac:dyDescent="0.2">
      <c r="P51639" s="75"/>
      <c r="Q51639" s="75"/>
      <c r="W51639" s="75"/>
      <c r="AD51639" s="77"/>
    </row>
    <row r="51640" spans="16:30" ht="4.5" customHeight="1" x14ac:dyDescent="0.2">
      <c r="P51640" s="75"/>
      <c r="Q51640" s="75"/>
      <c r="W51640" s="75"/>
      <c r="AD51640" s="77"/>
    </row>
    <row r="51641" spans="16:30" ht="4.5" customHeight="1" x14ac:dyDescent="0.2">
      <c r="P51641" s="75"/>
      <c r="Q51641" s="75"/>
      <c r="W51641" s="75"/>
      <c r="AD51641" s="77"/>
    </row>
    <row r="51642" spans="16:30" ht="4.5" customHeight="1" x14ac:dyDescent="0.2">
      <c r="P51642" s="75"/>
      <c r="Q51642" s="75"/>
      <c r="W51642" s="75"/>
      <c r="AD51642" s="77"/>
    </row>
    <row r="51643" spans="16:30" ht="4.5" customHeight="1" x14ac:dyDescent="0.2">
      <c r="P51643" s="75"/>
      <c r="Q51643" s="75"/>
      <c r="W51643" s="75"/>
      <c r="AD51643" s="77"/>
    </row>
    <row r="51644" spans="16:30" ht="4.5" customHeight="1" x14ac:dyDescent="0.2">
      <c r="P51644" s="75"/>
      <c r="Q51644" s="75"/>
      <c r="W51644" s="75"/>
      <c r="AD51644" s="77"/>
    </row>
    <row r="51645" spans="16:30" ht="4.5" customHeight="1" x14ac:dyDescent="0.2">
      <c r="P51645" s="75"/>
      <c r="Q51645" s="75"/>
      <c r="W51645" s="75"/>
      <c r="AD51645" s="77"/>
    </row>
    <row r="51646" spans="16:30" ht="4.5" customHeight="1" x14ac:dyDescent="0.2">
      <c r="P51646" s="75"/>
      <c r="Q51646" s="75"/>
      <c r="W51646" s="75"/>
      <c r="AD51646" s="77"/>
    </row>
    <row r="51647" spans="16:30" ht="4.5" customHeight="1" x14ac:dyDescent="0.2">
      <c r="P51647" s="75"/>
      <c r="Q51647" s="75"/>
      <c r="W51647" s="75"/>
      <c r="AD51647" s="77"/>
    </row>
    <row r="51648" spans="16:30" ht="4.5" customHeight="1" x14ac:dyDescent="0.2">
      <c r="P51648" s="75"/>
      <c r="Q51648" s="75"/>
      <c r="W51648" s="75"/>
      <c r="AD51648" s="77"/>
    </row>
    <row r="51649" spans="16:30" ht="4.5" customHeight="1" x14ac:dyDescent="0.2">
      <c r="P51649" s="75"/>
      <c r="Q51649" s="75"/>
      <c r="W51649" s="75"/>
      <c r="AD51649" s="77"/>
    </row>
    <row r="51650" spans="16:30" ht="4.5" customHeight="1" x14ac:dyDescent="0.2">
      <c r="P51650" s="75"/>
      <c r="Q51650" s="75"/>
      <c r="W51650" s="75"/>
      <c r="AD51650" s="77"/>
    </row>
    <row r="51651" spans="16:30" ht="4.5" customHeight="1" x14ac:dyDescent="0.2">
      <c r="P51651" s="75"/>
      <c r="Q51651" s="75"/>
      <c r="W51651" s="75"/>
      <c r="AD51651" s="77"/>
    </row>
    <row r="51652" spans="16:30" ht="4.5" customHeight="1" x14ac:dyDescent="0.2">
      <c r="P51652" s="75"/>
      <c r="Q51652" s="75"/>
      <c r="W51652" s="75"/>
      <c r="AD51652" s="77"/>
    </row>
    <row r="51653" spans="16:30" ht="4.5" customHeight="1" x14ac:dyDescent="0.2">
      <c r="P51653" s="75"/>
      <c r="Q51653" s="75"/>
      <c r="W51653" s="75"/>
      <c r="AD51653" s="77"/>
    </row>
    <row r="51654" spans="16:30" ht="4.5" customHeight="1" x14ac:dyDescent="0.2">
      <c r="P51654" s="75"/>
      <c r="Q51654" s="75"/>
      <c r="W51654" s="75"/>
      <c r="AD51654" s="77"/>
    </row>
    <row r="51655" spans="16:30" ht="4.5" customHeight="1" x14ac:dyDescent="0.2">
      <c r="P51655" s="75"/>
      <c r="Q51655" s="75"/>
      <c r="W51655" s="75"/>
      <c r="AD51655" s="77"/>
    </row>
    <row r="51656" spans="16:30" ht="4.5" customHeight="1" x14ac:dyDescent="0.2">
      <c r="P51656" s="75"/>
      <c r="Q51656" s="75"/>
      <c r="W51656" s="75"/>
      <c r="AD51656" s="77"/>
    </row>
    <row r="51657" spans="16:30" ht="4.5" customHeight="1" x14ac:dyDescent="0.2">
      <c r="P51657" s="75"/>
      <c r="Q51657" s="75"/>
      <c r="W51657" s="75"/>
      <c r="AD51657" s="77"/>
    </row>
    <row r="51658" spans="16:30" ht="4.5" customHeight="1" x14ac:dyDescent="0.2">
      <c r="P51658" s="75"/>
      <c r="Q51658" s="75"/>
      <c r="W51658" s="75"/>
      <c r="AD51658" s="77"/>
    </row>
    <row r="51659" spans="16:30" ht="4.5" customHeight="1" x14ac:dyDescent="0.2">
      <c r="P51659" s="75"/>
      <c r="Q51659" s="75"/>
      <c r="W51659" s="75"/>
      <c r="AD51659" s="77"/>
    </row>
    <row r="51660" spans="16:30" ht="4.5" customHeight="1" x14ac:dyDescent="0.2">
      <c r="P51660" s="75"/>
      <c r="Q51660" s="75"/>
      <c r="W51660" s="75"/>
      <c r="AD51660" s="77"/>
    </row>
    <row r="51661" spans="16:30" ht="4.5" customHeight="1" x14ac:dyDescent="0.2">
      <c r="P51661" s="75"/>
      <c r="Q51661" s="75"/>
      <c r="W51661" s="75"/>
      <c r="AD51661" s="77"/>
    </row>
    <row r="51662" spans="16:30" ht="4.5" customHeight="1" x14ac:dyDescent="0.2">
      <c r="P51662" s="75"/>
      <c r="Q51662" s="75"/>
      <c r="W51662" s="75"/>
      <c r="AD51662" s="77"/>
    </row>
    <row r="51663" spans="16:30" ht="4.5" customHeight="1" x14ac:dyDescent="0.2">
      <c r="P51663" s="75"/>
      <c r="Q51663" s="75"/>
      <c r="W51663" s="75"/>
      <c r="AD51663" s="77"/>
    </row>
    <row r="51664" spans="16:30" ht="4.5" customHeight="1" x14ac:dyDescent="0.2">
      <c r="P51664" s="75"/>
      <c r="Q51664" s="75"/>
      <c r="W51664" s="75"/>
      <c r="AD51664" s="77"/>
    </row>
    <row r="51665" spans="16:30" ht="4.5" customHeight="1" x14ac:dyDescent="0.2">
      <c r="P51665" s="75"/>
      <c r="Q51665" s="75"/>
      <c r="W51665" s="75"/>
      <c r="AD51665" s="77"/>
    </row>
    <row r="51666" spans="16:30" ht="4.5" customHeight="1" x14ac:dyDescent="0.2">
      <c r="P51666" s="75"/>
      <c r="Q51666" s="75"/>
      <c r="W51666" s="75"/>
      <c r="AD51666" s="77"/>
    </row>
    <row r="51667" spans="16:30" ht="4.5" customHeight="1" x14ac:dyDescent="0.2">
      <c r="P51667" s="75"/>
      <c r="Q51667" s="75"/>
      <c r="W51667" s="75"/>
      <c r="AD51667" s="77"/>
    </row>
    <row r="51668" spans="16:30" ht="4.5" customHeight="1" x14ac:dyDescent="0.2">
      <c r="P51668" s="75"/>
      <c r="Q51668" s="75"/>
      <c r="W51668" s="75"/>
      <c r="AD51668" s="77"/>
    </row>
    <row r="51669" spans="16:30" ht="4.5" customHeight="1" x14ac:dyDescent="0.2">
      <c r="P51669" s="75"/>
      <c r="Q51669" s="75"/>
      <c r="W51669" s="75"/>
      <c r="AD51669" s="77"/>
    </row>
    <row r="51670" spans="16:30" ht="4.5" customHeight="1" x14ac:dyDescent="0.2">
      <c r="P51670" s="75"/>
      <c r="Q51670" s="75"/>
      <c r="W51670" s="75"/>
      <c r="AD51670" s="77"/>
    </row>
    <row r="51671" spans="16:30" ht="4.5" customHeight="1" x14ac:dyDescent="0.2">
      <c r="P51671" s="75"/>
      <c r="Q51671" s="75"/>
      <c r="W51671" s="75"/>
      <c r="AD51671" s="77"/>
    </row>
    <row r="51672" spans="16:30" ht="4.5" customHeight="1" x14ac:dyDescent="0.2">
      <c r="P51672" s="75"/>
      <c r="Q51672" s="75"/>
      <c r="W51672" s="75"/>
      <c r="AD51672" s="77"/>
    </row>
    <row r="51673" spans="16:30" ht="4.5" customHeight="1" x14ac:dyDescent="0.2">
      <c r="P51673" s="75"/>
      <c r="Q51673" s="75"/>
      <c r="W51673" s="75"/>
      <c r="AD51673" s="77"/>
    </row>
    <row r="51674" spans="16:30" ht="4.5" customHeight="1" x14ac:dyDescent="0.2">
      <c r="P51674" s="75"/>
      <c r="Q51674" s="75"/>
      <c r="W51674" s="75"/>
      <c r="AD51674" s="77"/>
    </row>
    <row r="51675" spans="16:30" ht="4.5" customHeight="1" x14ac:dyDescent="0.2">
      <c r="P51675" s="75"/>
      <c r="Q51675" s="75"/>
      <c r="W51675" s="75"/>
      <c r="AD51675" s="77"/>
    </row>
    <row r="51676" spans="16:30" ht="4.5" customHeight="1" x14ac:dyDescent="0.2">
      <c r="P51676" s="75"/>
      <c r="Q51676" s="75"/>
      <c r="W51676" s="75"/>
      <c r="AD51676" s="77"/>
    </row>
    <row r="51677" spans="16:30" ht="4.5" customHeight="1" x14ac:dyDescent="0.2">
      <c r="P51677" s="75"/>
      <c r="Q51677" s="75"/>
      <c r="W51677" s="75"/>
      <c r="AD51677" s="77"/>
    </row>
    <row r="51678" spans="16:30" ht="4.5" customHeight="1" x14ac:dyDescent="0.2">
      <c r="P51678" s="75"/>
      <c r="Q51678" s="75"/>
      <c r="W51678" s="75"/>
      <c r="AD51678" s="77"/>
    </row>
    <row r="51679" spans="16:30" ht="4.5" customHeight="1" x14ac:dyDescent="0.2">
      <c r="P51679" s="75"/>
      <c r="Q51679" s="75"/>
      <c r="W51679" s="75"/>
      <c r="AD51679" s="77"/>
    </row>
    <row r="51680" spans="16:30" ht="4.5" customHeight="1" x14ac:dyDescent="0.2">
      <c r="P51680" s="75"/>
      <c r="Q51680" s="75"/>
      <c r="W51680" s="75"/>
      <c r="AD51680" s="77"/>
    </row>
    <row r="51681" spans="16:30" ht="4.5" customHeight="1" x14ac:dyDescent="0.2">
      <c r="P51681" s="75"/>
      <c r="Q51681" s="75"/>
      <c r="W51681" s="75"/>
      <c r="AD51681" s="77"/>
    </row>
    <row r="51682" spans="16:30" ht="4.5" customHeight="1" x14ac:dyDescent="0.2">
      <c r="P51682" s="75"/>
      <c r="Q51682" s="75"/>
      <c r="W51682" s="75"/>
      <c r="AD51682" s="77"/>
    </row>
    <row r="51683" spans="16:30" ht="4.5" customHeight="1" x14ac:dyDescent="0.2">
      <c r="P51683" s="75"/>
      <c r="Q51683" s="75"/>
      <c r="W51683" s="75"/>
      <c r="AD51683" s="77"/>
    </row>
    <row r="51684" spans="16:30" ht="4.5" customHeight="1" x14ac:dyDescent="0.2">
      <c r="P51684" s="75"/>
      <c r="Q51684" s="75"/>
      <c r="W51684" s="75"/>
      <c r="AD51684" s="77"/>
    </row>
    <row r="51685" spans="16:30" ht="4.5" customHeight="1" x14ac:dyDescent="0.2">
      <c r="P51685" s="75"/>
      <c r="Q51685" s="75"/>
      <c r="W51685" s="75"/>
      <c r="AD51685" s="77"/>
    </row>
    <row r="51686" spans="16:30" ht="4.5" customHeight="1" x14ac:dyDescent="0.2">
      <c r="P51686" s="75"/>
      <c r="Q51686" s="75"/>
      <c r="W51686" s="75"/>
      <c r="AD51686" s="77"/>
    </row>
    <row r="51687" spans="16:30" ht="4.5" customHeight="1" x14ac:dyDescent="0.2">
      <c r="P51687" s="75"/>
      <c r="Q51687" s="75"/>
      <c r="W51687" s="75"/>
      <c r="AD51687" s="77"/>
    </row>
    <row r="51688" spans="16:30" ht="4.5" customHeight="1" x14ac:dyDescent="0.2">
      <c r="P51688" s="75"/>
      <c r="Q51688" s="75"/>
      <c r="W51688" s="75"/>
      <c r="AD51688" s="77"/>
    </row>
    <row r="51689" spans="16:30" ht="4.5" customHeight="1" x14ac:dyDescent="0.2">
      <c r="P51689" s="75"/>
      <c r="Q51689" s="75"/>
      <c r="W51689" s="75"/>
      <c r="AD51689" s="77"/>
    </row>
    <row r="51690" spans="16:30" ht="4.5" customHeight="1" x14ac:dyDescent="0.2">
      <c r="P51690" s="75"/>
      <c r="Q51690" s="75"/>
      <c r="W51690" s="75"/>
      <c r="AD51690" s="77"/>
    </row>
    <row r="51691" spans="16:30" ht="4.5" customHeight="1" x14ac:dyDescent="0.2">
      <c r="P51691" s="75"/>
      <c r="Q51691" s="75"/>
      <c r="W51691" s="75"/>
      <c r="AD51691" s="77"/>
    </row>
    <row r="51692" spans="16:30" ht="4.5" customHeight="1" x14ac:dyDescent="0.2">
      <c r="P51692" s="75"/>
      <c r="Q51692" s="75"/>
      <c r="W51692" s="75"/>
      <c r="AD51692" s="77"/>
    </row>
    <row r="51693" spans="16:30" ht="4.5" customHeight="1" x14ac:dyDescent="0.2">
      <c r="P51693" s="75"/>
      <c r="Q51693" s="75"/>
      <c r="W51693" s="75"/>
      <c r="AD51693" s="77"/>
    </row>
    <row r="51694" spans="16:30" ht="4.5" customHeight="1" x14ac:dyDescent="0.2">
      <c r="P51694" s="75"/>
      <c r="Q51694" s="75"/>
      <c r="W51694" s="75"/>
      <c r="AD51694" s="77"/>
    </row>
    <row r="51695" spans="16:30" ht="4.5" customHeight="1" x14ac:dyDescent="0.2">
      <c r="P51695" s="75"/>
      <c r="Q51695" s="75"/>
      <c r="W51695" s="75"/>
      <c r="AD51695" s="77"/>
    </row>
    <row r="51696" spans="16:30" ht="4.5" customHeight="1" x14ac:dyDescent="0.2">
      <c r="P51696" s="75"/>
      <c r="Q51696" s="75"/>
      <c r="W51696" s="75"/>
      <c r="AD51696" s="77"/>
    </row>
    <row r="51697" spans="16:30" ht="4.5" customHeight="1" x14ac:dyDescent="0.2">
      <c r="P51697" s="75"/>
      <c r="Q51697" s="75"/>
      <c r="W51697" s="75"/>
      <c r="AD51697" s="77"/>
    </row>
    <row r="51698" spans="16:30" ht="4.5" customHeight="1" x14ac:dyDescent="0.2">
      <c r="P51698" s="75"/>
      <c r="Q51698" s="75"/>
      <c r="W51698" s="75"/>
      <c r="AD51698" s="77"/>
    </row>
    <row r="51699" spans="16:30" ht="4.5" customHeight="1" x14ac:dyDescent="0.2">
      <c r="P51699" s="75"/>
      <c r="Q51699" s="75"/>
      <c r="W51699" s="75"/>
      <c r="AD51699" s="77"/>
    </row>
    <row r="51700" spans="16:30" ht="4.5" customHeight="1" x14ac:dyDescent="0.2">
      <c r="P51700" s="75"/>
      <c r="Q51700" s="75"/>
      <c r="W51700" s="75"/>
      <c r="AD51700" s="77"/>
    </row>
    <row r="51701" spans="16:30" ht="4.5" customHeight="1" x14ac:dyDescent="0.2">
      <c r="P51701" s="75"/>
      <c r="Q51701" s="75"/>
      <c r="W51701" s="75"/>
      <c r="AD51701" s="77"/>
    </row>
    <row r="51702" spans="16:30" ht="4.5" customHeight="1" x14ac:dyDescent="0.2">
      <c r="P51702" s="75"/>
      <c r="Q51702" s="75"/>
      <c r="W51702" s="75"/>
      <c r="AD51702" s="77"/>
    </row>
    <row r="51703" spans="16:30" ht="4.5" customHeight="1" x14ac:dyDescent="0.2">
      <c r="P51703" s="75"/>
      <c r="Q51703" s="75"/>
      <c r="W51703" s="75"/>
      <c r="AD51703" s="77"/>
    </row>
    <row r="51704" spans="16:30" ht="4.5" customHeight="1" x14ac:dyDescent="0.2">
      <c r="P51704" s="75"/>
      <c r="Q51704" s="75"/>
      <c r="W51704" s="75"/>
      <c r="AD51704" s="77"/>
    </row>
    <row r="51705" spans="16:30" ht="4.5" customHeight="1" x14ac:dyDescent="0.2">
      <c r="P51705" s="75"/>
      <c r="Q51705" s="75"/>
      <c r="W51705" s="75"/>
      <c r="AD51705" s="77"/>
    </row>
    <row r="51706" spans="16:30" ht="4.5" customHeight="1" x14ac:dyDescent="0.2">
      <c r="P51706" s="75"/>
      <c r="Q51706" s="75"/>
      <c r="W51706" s="75"/>
      <c r="AD51706" s="77"/>
    </row>
    <row r="51707" spans="16:30" ht="4.5" customHeight="1" x14ac:dyDescent="0.2">
      <c r="P51707" s="75"/>
      <c r="Q51707" s="75"/>
      <c r="W51707" s="75"/>
      <c r="AD51707" s="77"/>
    </row>
    <row r="51708" spans="16:30" ht="4.5" customHeight="1" x14ac:dyDescent="0.2">
      <c r="P51708" s="75"/>
      <c r="Q51708" s="75"/>
      <c r="W51708" s="75"/>
      <c r="AD51708" s="77"/>
    </row>
    <row r="51709" spans="16:30" ht="4.5" customHeight="1" x14ac:dyDescent="0.2">
      <c r="P51709" s="75"/>
      <c r="Q51709" s="75"/>
      <c r="W51709" s="75"/>
      <c r="AD51709" s="77"/>
    </row>
    <row r="51710" spans="16:30" ht="4.5" customHeight="1" x14ac:dyDescent="0.2">
      <c r="P51710" s="75"/>
      <c r="Q51710" s="75"/>
      <c r="W51710" s="75"/>
      <c r="AD51710" s="77"/>
    </row>
    <row r="51711" spans="16:30" ht="4.5" customHeight="1" x14ac:dyDescent="0.2">
      <c r="P51711" s="75"/>
      <c r="Q51711" s="75"/>
      <c r="W51711" s="75"/>
      <c r="AD51711" s="77"/>
    </row>
    <row r="51712" spans="16:30" ht="4.5" customHeight="1" x14ac:dyDescent="0.2">
      <c r="P51712" s="75"/>
      <c r="Q51712" s="75"/>
      <c r="W51712" s="75"/>
      <c r="AD51712" s="77"/>
    </row>
    <row r="51713" spans="16:30" ht="4.5" customHeight="1" x14ac:dyDescent="0.2">
      <c r="P51713" s="75"/>
      <c r="Q51713" s="75"/>
      <c r="W51713" s="75"/>
      <c r="AD51713" s="77"/>
    </row>
    <row r="51714" spans="16:30" ht="4.5" customHeight="1" x14ac:dyDescent="0.2">
      <c r="P51714" s="75"/>
      <c r="Q51714" s="75"/>
      <c r="W51714" s="75"/>
      <c r="AD51714" s="77"/>
    </row>
    <row r="51715" spans="16:30" ht="4.5" customHeight="1" x14ac:dyDescent="0.2">
      <c r="P51715" s="75"/>
      <c r="Q51715" s="75"/>
      <c r="W51715" s="75"/>
      <c r="AD51715" s="77"/>
    </row>
    <row r="51716" spans="16:30" ht="4.5" customHeight="1" x14ac:dyDescent="0.2">
      <c r="P51716" s="75"/>
      <c r="Q51716" s="75"/>
      <c r="W51716" s="75"/>
      <c r="AD51716" s="77"/>
    </row>
    <row r="51717" spans="16:30" ht="4.5" customHeight="1" x14ac:dyDescent="0.2">
      <c r="P51717" s="75"/>
      <c r="Q51717" s="75"/>
      <c r="W51717" s="75"/>
      <c r="AD51717" s="77"/>
    </row>
    <row r="51718" spans="16:30" ht="4.5" customHeight="1" x14ac:dyDescent="0.2">
      <c r="P51718" s="75"/>
      <c r="Q51718" s="75"/>
      <c r="W51718" s="75"/>
      <c r="AD51718" s="77"/>
    </row>
    <row r="51719" spans="16:30" ht="4.5" customHeight="1" x14ac:dyDescent="0.2">
      <c r="P51719" s="75"/>
      <c r="Q51719" s="75"/>
      <c r="W51719" s="75"/>
      <c r="AD51719" s="77"/>
    </row>
    <row r="51720" spans="16:30" ht="4.5" customHeight="1" x14ac:dyDescent="0.2">
      <c r="P51720" s="75"/>
      <c r="Q51720" s="75"/>
      <c r="W51720" s="75"/>
      <c r="AD51720" s="77"/>
    </row>
    <row r="51721" spans="16:30" ht="4.5" customHeight="1" x14ac:dyDescent="0.2">
      <c r="P51721" s="75"/>
      <c r="Q51721" s="75"/>
      <c r="W51721" s="75"/>
      <c r="AD51721" s="77"/>
    </row>
    <row r="51722" spans="16:30" ht="4.5" customHeight="1" x14ac:dyDescent="0.2">
      <c r="P51722" s="75"/>
      <c r="Q51722" s="75"/>
      <c r="W51722" s="75"/>
      <c r="AD51722" s="77"/>
    </row>
    <row r="51723" spans="16:30" ht="4.5" customHeight="1" x14ac:dyDescent="0.2">
      <c r="P51723" s="75"/>
      <c r="Q51723" s="75"/>
      <c r="W51723" s="75"/>
      <c r="AD51723" s="77"/>
    </row>
    <row r="51724" spans="16:30" ht="4.5" customHeight="1" x14ac:dyDescent="0.2">
      <c r="P51724" s="75"/>
      <c r="Q51724" s="75"/>
      <c r="W51724" s="75"/>
      <c r="AD51724" s="77"/>
    </row>
    <row r="51725" spans="16:30" ht="4.5" customHeight="1" x14ac:dyDescent="0.2">
      <c r="P51725" s="75"/>
      <c r="Q51725" s="75"/>
      <c r="W51725" s="75"/>
      <c r="AD51725" s="77"/>
    </row>
    <row r="51726" spans="16:30" ht="4.5" customHeight="1" x14ac:dyDescent="0.2">
      <c r="P51726" s="75"/>
      <c r="Q51726" s="75"/>
      <c r="W51726" s="75"/>
      <c r="AD51726" s="77"/>
    </row>
    <row r="51727" spans="16:30" ht="4.5" customHeight="1" x14ac:dyDescent="0.2">
      <c r="P51727" s="75"/>
      <c r="Q51727" s="75"/>
      <c r="W51727" s="75"/>
      <c r="AD51727" s="77"/>
    </row>
    <row r="51728" spans="16:30" ht="4.5" customHeight="1" x14ac:dyDescent="0.2">
      <c r="P51728" s="75"/>
      <c r="Q51728" s="75"/>
      <c r="W51728" s="75"/>
      <c r="AD51728" s="77"/>
    </row>
    <row r="51729" spans="16:30" ht="4.5" customHeight="1" x14ac:dyDescent="0.2">
      <c r="P51729" s="75"/>
      <c r="Q51729" s="75"/>
      <c r="W51729" s="75"/>
      <c r="AD51729" s="77"/>
    </row>
    <row r="51730" spans="16:30" ht="4.5" customHeight="1" x14ac:dyDescent="0.2">
      <c r="P51730" s="75"/>
      <c r="Q51730" s="75"/>
      <c r="W51730" s="75"/>
      <c r="AD51730" s="77"/>
    </row>
    <row r="51731" spans="16:30" ht="4.5" customHeight="1" x14ac:dyDescent="0.2">
      <c r="P51731" s="75"/>
      <c r="Q51731" s="75"/>
      <c r="W51731" s="75"/>
      <c r="AD51731" s="77"/>
    </row>
    <row r="51732" spans="16:30" ht="4.5" customHeight="1" x14ac:dyDescent="0.2">
      <c r="P51732" s="75"/>
      <c r="Q51732" s="75"/>
      <c r="W51732" s="75"/>
      <c r="AD51732" s="77"/>
    </row>
    <row r="51733" spans="16:30" ht="4.5" customHeight="1" x14ac:dyDescent="0.2">
      <c r="P51733" s="75"/>
      <c r="Q51733" s="75"/>
      <c r="W51733" s="75"/>
      <c r="AD51733" s="77"/>
    </row>
    <row r="51734" spans="16:30" ht="4.5" customHeight="1" x14ac:dyDescent="0.2">
      <c r="P51734" s="75"/>
      <c r="Q51734" s="75"/>
      <c r="W51734" s="75"/>
      <c r="AD51734" s="77"/>
    </row>
    <row r="51735" spans="16:30" ht="4.5" customHeight="1" x14ac:dyDescent="0.2">
      <c r="P51735" s="75"/>
      <c r="Q51735" s="75"/>
      <c r="W51735" s="75"/>
      <c r="AD51735" s="77"/>
    </row>
    <row r="51736" spans="16:30" ht="4.5" customHeight="1" x14ac:dyDescent="0.2">
      <c r="P51736" s="75"/>
      <c r="Q51736" s="75"/>
      <c r="W51736" s="75"/>
      <c r="AD51736" s="77"/>
    </row>
    <row r="51737" spans="16:30" ht="4.5" customHeight="1" x14ac:dyDescent="0.2">
      <c r="P51737" s="75"/>
      <c r="Q51737" s="75"/>
      <c r="W51737" s="75"/>
      <c r="AD51737" s="77"/>
    </row>
    <row r="51738" spans="16:30" ht="4.5" customHeight="1" x14ac:dyDescent="0.2">
      <c r="P51738" s="75"/>
      <c r="Q51738" s="75"/>
      <c r="W51738" s="75"/>
      <c r="AD51738" s="77"/>
    </row>
    <row r="51739" spans="16:30" ht="4.5" customHeight="1" x14ac:dyDescent="0.2">
      <c r="P51739" s="75"/>
      <c r="Q51739" s="75"/>
      <c r="W51739" s="75"/>
      <c r="AD51739" s="77"/>
    </row>
    <row r="51740" spans="16:30" ht="4.5" customHeight="1" x14ac:dyDescent="0.2">
      <c r="P51740" s="75"/>
      <c r="Q51740" s="75"/>
      <c r="W51740" s="75"/>
      <c r="AD51740" s="77"/>
    </row>
    <row r="51741" spans="16:30" ht="4.5" customHeight="1" x14ac:dyDescent="0.2">
      <c r="P51741" s="75"/>
      <c r="Q51741" s="75"/>
      <c r="W51741" s="75"/>
      <c r="AD51741" s="77"/>
    </row>
    <row r="51742" spans="16:30" ht="4.5" customHeight="1" x14ac:dyDescent="0.2">
      <c r="P51742" s="75"/>
      <c r="Q51742" s="75"/>
      <c r="W51742" s="75"/>
      <c r="AD51742" s="77"/>
    </row>
    <row r="51743" spans="16:30" ht="4.5" customHeight="1" x14ac:dyDescent="0.2">
      <c r="P51743" s="75"/>
      <c r="Q51743" s="75"/>
      <c r="W51743" s="75"/>
      <c r="AD51743" s="77"/>
    </row>
    <row r="51744" spans="16:30" ht="4.5" customHeight="1" x14ac:dyDescent="0.2">
      <c r="P51744" s="75"/>
      <c r="Q51744" s="75"/>
      <c r="W51744" s="75"/>
      <c r="AD51744" s="77"/>
    </row>
    <row r="51745" spans="16:30" ht="4.5" customHeight="1" x14ac:dyDescent="0.2">
      <c r="P51745" s="75"/>
      <c r="Q51745" s="75"/>
      <c r="W51745" s="75"/>
      <c r="AD51745" s="77"/>
    </row>
    <row r="51746" spans="16:30" ht="4.5" customHeight="1" x14ac:dyDescent="0.2">
      <c r="P51746" s="75"/>
      <c r="Q51746" s="75"/>
      <c r="W51746" s="75"/>
      <c r="AD51746" s="77"/>
    </row>
    <row r="51747" spans="16:30" ht="4.5" customHeight="1" x14ac:dyDescent="0.2">
      <c r="P51747" s="75"/>
      <c r="Q51747" s="75"/>
      <c r="W51747" s="75"/>
      <c r="AD51747" s="77"/>
    </row>
    <row r="51748" spans="16:30" ht="4.5" customHeight="1" x14ac:dyDescent="0.2">
      <c r="P51748" s="75"/>
      <c r="Q51748" s="75"/>
      <c r="W51748" s="75"/>
      <c r="AD51748" s="77"/>
    </row>
    <row r="51749" spans="16:30" ht="4.5" customHeight="1" x14ac:dyDescent="0.2">
      <c r="P51749" s="75"/>
      <c r="Q51749" s="75"/>
      <c r="W51749" s="75"/>
      <c r="AD51749" s="77"/>
    </row>
    <row r="51750" spans="16:30" ht="4.5" customHeight="1" x14ac:dyDescent="0.2">
      <c r="P51750" s="75"/>
      <c r="Q51750" s="75"/>
      <c r="W51750" s="75"/>
      <c r="AD51750" s="77"/>
    </row>
    <row r="51751" spans="16:30" ht="4.5" customHeight="1" x14ac:dyDescent="0.2">
      <c r="P51751" s="75"/>
      <c r="Q51751" s="75"/>
      <c r="W51751" s="75"/>
      <c r="AD51751" s="77"/>
    </row>
    <row r="51752" spans="16:30" ht="4.5" customHeight="1" x14ac:dyDescent="0.2">
      <c r="P51752" s="75"/>
      <c r="Q51752" s="75"/>
      <c r="W51752" s="75"/>
      <c r="AD51752" s="77"/>
    </row>
    <row r="51753" spans="16:30" ht="4.5" customHeight="1" x14ac:dyDescent="0.2">
      <c r="P51753" s="75"/>
      <c r="Q51753" s="75"/>
      <c r="W51753" s="75"/>
      <c r="AD51753" s="77"/>
    </row>
    <row r="51754" spans="16:30" ht="4.5" customHeight="1" x14ac:dyDescent="0.2">
      <c r="P51754" s="75"/>
      <c r="Q51754" s="75"/>
      <c r="W51754" s="75"/>
      <c r="AD51754" s="77"/>
    </row>
    <row r="51755" spans="16:30" ht="4.5" customHeight="1" x14ac:dyDescent="0.2">
      <c r="P51755" s="75"/>
      <c r="Q51755" s="75"/>
      <c r="W51755" s="75"/>
      <c r="AD51755" s="77"/>
    </row>
    <row r="51756" spans="16:30" ht="4.5" customHeight="1" x14ac:dyDescent="0.2">
      <c r="P51756" s="75"/>
      <c r="Q51756" s="75"/>
      <c r="W51756" s="75"/>
      <c r="AD51756" s="77"/>
    </row>
    <row r="51757" spans="16:30" ht="4.5" customHeight="1" x14ac:dyDescent="0.2">
      <c r="P51757" s="75"/>
      <c r="Q51757" s="75"/>
      <c r="W51757" s="75"/>
      <c r="AD51757" s="77"/>
    </row>
    <row r="51758" spans="16:30" ht="4.5" customHeight="1" x14ac:dyDescent="0.2">
      <c r="P51758" s="75"/>
      <c r="Q51758" s="75"/>
      <c r="W51758" s="75"/>
      <c r="AD51758" s="77"/>
    </row>
    <row r="51759" spans="16:30" ht="4.5" customHeight="1" x14ac:dyDescent="0.2">
      <c r="P51759" s="75"/>
      <c r="Q51759" s="75"/>
      <c r="W51759" s="75"/>
      <c r="AD51759" s="77"/>
    </row>
    <row r="51760" spans="16:30" ht="4.5" customHeight="1" x14ac:dyDescent="0.2">
      <c r="P51760" s="75"/>
      <c r="Q51760" s="75"/>
      <c r="W51760" s="75"/>
      <c r="AD51760" s="77"/>
    </row>
    <row r="51761" spans="16:30" ht="4.5" customHeight="1" x14ac:dyDescent="0.2">
      <c r="P51761" s="75"/>
      <c r="Q51761" s="75"/>
      <c r="W51761" s="75"/>
      <c r="AD51761" s="77"/>
    </row>
    <row r="51762" spans="16:30" ht="4.5" customHeight="1" x14ac:dyDescent="0.2">
      <c r="P51762" s="75"/>
      <c r="Q51762" s="75"/>
      <c r="W51762" s="75"/>
      <c r="AD51762" s="77"/>
    </row>
    <row r="51763" spans="16:30" ht="4.5" customHeight="1" x14ac:dyDescent="0.2">
      <c r="P51763" s="75"/>
      <c r="Q51763" s="75"/>
      <c r="W51763" s="75"/>
      <c r="AD51763" s="77"/>
    </row>
    <row r="51764" spans="16:30" ht="4.5" customHeight="1" x14ac:dyDescent="0.2">
      <c r="P51764" s="75"/>
      <c r="Q51764" s="75"/>
      <c r="W51764" s="75"/>
      <c r="AD51764" s="77"/>
    </row>
    <row r="51765" spans="16:30" ht="4.5" customHeight="1" x14ac:dyDescent="0.2">
      <c r="P51765" s="75"/>
      <c r="Q51765" s="75"/>
      <c r="W51765" s="75"/>
      <c r="AD51765" s="77"/>
    </row>
    <row r="51766" spans="16:30" ht="4.5" customHeight="1" x14ac:dyDescent="0.2">
      <c r="P51766" s="75"/>
      <c r="Q51766" s="75"/>
      <c r="W51766" s="75"/>
      <c r="AD51766" s="77"/>
    </row>
    <row r="51767" spans="16:30" ht="4.5" customHeight="1" x14ac:dyDescent="0.2">
      <c r="P51767" s="75"/>
      <c r="Q51767" s="75"/>
      <c r="W51767" s="75"/>
      <c r="AD51767" s="77"/>
    </row>
    <row r="51768" spans="16:30" ht="4.5" customHeight="1" x14ac:dyDescent="0.2">
      <c r="P51768" s="75"/>
      <c r="Q51768" s="75"/>
      <c r="W51768" s="75"/>
      <c r="AD51768" s="77"/>
    </row>
    <row r="51769" spans="16:30" ht="4.5" customHeight="1" x14ac:dyDescent="0.2">
      <c r="P51769" s="75"/>
      <c r="Q51769" s="75"/>
      <c r="W51769" s="75"/>
      <c r="AD51769" s="77"/>
    </row>
    <row r="51770" spans="16:30" ht="4.5" customHeight="1" x14ac:dyDescent="0.2">
      <c r="P51770" s="75"/>
      <c r="Q51770" s="75"/>
      <c r="W51770" s="75"/>
      <c r="AD51770" s="77"/>
    </row>
    <row r="51771" spans="16:30" ht="4.5" customHeight="1" x14ac:dyDescent="0.2">
      <c r="P51771" s="75"/>
      <c r="Q51771" s="75"/>
      <c r="W51771" s="75"/>
      <c r="AD51771" s="77"/>
    </row>
    <row r="51772" spans="16:30" ht="4.5" customHeight="1" x14ac:dyDescent="0.2">
      <c r="P51772" s="75"/>
      <c r="Q51772" s="75"/>
      <c r="W51772" s="75"/>
      <c r="AD51772" s="77"/>
    </row>
    <row r="51773" spans="16:30" ht="4.5" customHeight="1" x14ac:dyDescent="0.2">
      <c r="P51773" s="75"/>
      <c r="Q51773" s="75"/>
      <c r="W51773" s="75"/>
      <c r="AD51773" s="77"/>
    </row>
    <row r="51774" spans="16:30" ht="4.5" customHeight="1" x14ac:dyDescent="0.2">
      <c r="P51774" s="75"/>
      <c r="Q51774" s="75"/>
      <c r="W51774" s="75"/>
      <c r="AD51774" s="77"/>
    </row>
    <row r="51775" spans="16:30" ht="4.5" customHeight="1" x14ac:dyDescent="0.2">
      <c r="P51775" s="75"/>
      <c r="Q51775" s="75"/>
      <c r="W51775" s="75"/>
      <c r="AD51775" s="77"/>
    </row>
    <row r="51776" spans="16:30" ht="4.5" customHeight="1" x14ac:dyDescent="0.2">
      <c r="P51776" s="75"/>
      <c r="Q51776" s="75"/>
      <c r="W51776" s="75"/>
      <c r="AD51776" s="77"/>
    </row>
    <row r="51777" spans="16:30" ht="4.5" customHeight="1" x14ac:dyDescent="0.2">
      <c r="P51777" s="75"/>
      <c r="Q51777" s="75"/>
      <c r="W51777" s="75"/>
      <c r="AD51777" s="77"/>
    </row>
    <row r="51778" spans="16:30" ht="4.5" customHeight="1" x14ac:dyDescent="0.2">
      <c r="P51778" s="75"/>
      <c r="Q51778" s="75"/>
      <c r="W51778" s="75"/>
      <c r="AD51778" s="77"/>
    </row>
    <row r="51779" spans="16:30" ht="4.5" customHeight="1" x14ac:dyDescent="0.2">
      <c r="P51779" s="75"/>
      <c r="Q51779" s="75"/>
      <c r="W51779" s="75"/>
      <c r="AD51779" s="77"/>
    </row>
    <row r="51780" spans="16:30" ht="4.5" customHeight="1" x14ac:dyDescent="0.2">
      <c r="P51780" s="75"/>
      <c r="Q51780" s="75"/>
      <c r="W51780" s="75"/>
      <c r="AD51780" s="77"/>
    </row>
    <row r="51781" spans="16:30" ht="4.5" customHeight="1" x14ac:dyDescent="0.2">
      <c r="P51781" s="75"/>
      <c r="Q51781" s="75"/>
      <c r="W51781" s="75"/>
      <c r="AD51781" s="77"/>
    </row>
    <row r="51782" spans="16:30" ht="4.5" customHeight="1" x14ac:dyDescent="0.2">
      <c r="P51782" s="75"/>
      <c r="Q51782" s="75"/>
      <c r="W51782" s="75"/>
      <c r="AD51782" s="77"/>
    </row>
    <row r="51783" spans="16:30" ht="4.5" customHeight="1" x14ac:dyDescent="0.2">
      <c r="P51783" s="75"/>
      <c r="Q51783" s="75"/>
      <c r="W51783" s="75"/>
      <c r="AD51783" s="77"/>
    </row>
    <row r="51784" spans="16:30" ht="4.5" customHeight="1" x14ac:dyDescent="0.2">
      <c r="P51784" s="75"/>
      <c r="Q51784" s="75"/>
      <c r="W51784" s="75"/>
      <c r="AD51784" s="77"/>
    </row>
    <row r="51785" spans="16:30" ht="4.5" customHeight="1" x14ac:dyDescent="0.2">
      <c r="P51785" s="75"/>
      <c r="Q51785" s="75"/>
      <c r="W51785" s="75"/>
      <c r="AD51785" s="77"/>
    </row>
    <row r="51786" spans="16:30" ht="4.5" customHeight="1" x14ac:dyDescent="0.2">
      <c r="P51786" s="75"/>
      <c r="Q51786" s="75"/>
      <c r="W51786" s="75"/>
      <c r="AD51786" s="77"/>
    </row>
    <row r="51787" spans="16:30" ht="4.5" customHeight="1" x14ac:dyDescent="0.2">
      <c r="P51787" s="75"/>
      <c r="Q51787" s="75"/>
      <c r="W51787" s="75"/>
      <c r="AD51787" s="77"/>
    </row>
    <row r="51788" spans="16:30" ht="4.5" customHeight="1" x14ac:dyDescent="0.2">
      <c r="P51788" s="75"/>
      <c r="Q51788" s="75"/>
      <c r="W51788" s="75"/>
      <c r="AD51788" s="77"/>
    </row>
    <row r="51789" spans="16:30" ht="4.5" customHeight="1" x14ac:dyDescent="0.2">
      <c r="P51789" s="75"/>
      <c r="Q51789" s="75"/>
      <c r="W51789" s="75"/>
      <c r="AD51789" s="77"/>
    </row>
    <row r="51790" spans="16:30" ht="4.5" customHeight="1" x14ac:dyDescent="0.2">
      <c r="P51790" s="75"/>
      <c r="Q51790" s="75"/>
      <c r="W51790" s="75"/>
      <c r="AD51790" s="77"/>
    </row>
    <row r="51791" spans="16:30" ht="4.5" customHeight="1" x14ac:dyDescent="0.2">
      <c r="P51791" s="75"/>
      <c r="Q51791" s="75"/>
      <c r="W51791" s="75"/>
      <c r="AD51791" s="77"/>
    </row>
    <row r="51792" spans="16:30" ht="4.5" customHeight="1" x14ac:dyDescent="0.2">
      <c r="P51792" s="75"/>
      <c r="Q51792" s="75"/>
      <c r="W51792" s="75"/>
      <c r="AD51792" s="77"/>
    </row>
    <row r="51793" spans="16:30" ht="4.5" customHeight="1" x14ac:dyDescent="0.2">
      <c r="P51793" s="75"/>
      <c r="Q51793" s="75"/>
      <c r="W51793" s="75"/>
      <c r="AD51793" s="77"/>
    </row>
    <row r="51794" spans="16:30" ht="4.5" customHeight="1" x14ac:dyDescent="0.2">
      <c r="P51794" s="75"/>
      <c r="Q51794" s="75"/>
      <c r="W51794" s="75"/>
      <c r="AD51794" s="77"/>
    </row>
    <row r="51795" spans="16:30" ht="4.5" customHeight="1" x14ac:dyDescent="0.2">
      <c r="P51795" s="75"/>
      <c r="Q51795" s="75"/>
      <c r="W51795" s="75"/>
      <c r="AD51795" s="77"/>
    </row>
    <row r="51796" spans="16:30" ht="4.5" customHeight="1" x14ac:dyDescent="0.2">
      <c r="P51796" s="75"/>
      <c r="Q51796" s="75"/>
      <c r="W51796" s="75"/>
      <c r="AD51796" s="77"/>
    </row>
    <row r="51797" spans="16:30" ht="4.5" customHeight="1" x14ac:dyDescent="0.2">
      <c r="P51797" s="75"/>
      <c r="Q51797" s="75"/>
      <c r="W51797" s="75"/>
      <c r="AD51797" s="77"/>
    </row>
    <row r="51798" spans="16:30" ht="4.5" customHeight="1" x14ac:dyDescent="0.2">
      <c r="P51798" s="75"/>
      <c r="Q51798" s="75"/>
      <c r="W51798" s="75"/>
      <c r="AD51798" s="77"/>
    </row>
    <row r="51799" spans="16:30" ht="4.5" customHeight="1" x14ac:dyDescent="0.2">
      <c r="P51799" s="75"/>
      <c r="Q51799" s="75"/>
      <c r="W51799" s="75"/>
      <c r="AD51799" s="77"/>
    </row>
    <row r="51800" spans="16:30" ht="4.5" customHeight="1" x14ac:dyDescent="0.2">
      <c r="P51800" s="75"/>
      <c r="Q51800" s="75"/>
      <c r="W51800" s="75"/>
      <c r="AD51800" s="77"/>
    </row>
    <row r="51801" spans="16:30" ht="4.5" customHeight="1" x14ac:dyDescent="0.2">
      <c r="P51801" s="75"/>
      <c r="Q51801" s="75"/>
      <c r="W51801" s="75"/>
      <c r="AD51801" s="77"/>
    </row>
    <row r="51802" spans="16:30" ht="4.5" customHeight="1" x14ac:dyDescent="0.2">
      <c r="P51802" s="75"/>
      <c r="Q51802" s="75"/>
      <c r="W51802" s="75"/>
      <c r="AD51802" s="77"/>
    </row>
    <row r="51803" spans="16:30" ht="4.5" customHeight="1" x14ac:dyDescent="0.2">
      <c r="P51803" s="75"/>
      <c r="Q51803" s="75"/>
      <c r="W51803" s="75"/>
      <c r="AD51803" s="77"/>
    </row>
    <row r="51804" spans="16:30" ht="4.5" customHeight="1" x14ac:dyDescent="0.2">
      <c r="P51804" s="75"/>
      <c r="Q51804" s="75"/>
      <c r="W51804" s="75"/>
      <c r="AD51804" s="77"/>
    </row>
    <row r="51805" spans="16:30" ht="4.5" customHeight="1" x14ac:dyDescent="0.2">
      <c r="P51805" s="75"/>
      <c r="Q51805" s="75"/>
      <c r="W51805" s="75"/>
      <c r="AD51805" s="77"/>
    </row>
    <row r="51806" spans="16:30" ht="4.5" customHeight="1" x14ac:dyDescent="0.2">
      <c r="P51806" s="75"/>
      <c r="Q51806" s="75"/>
      <c r="W51806" s="75"/>
      <c r="AD51806" s="77"/>
    </row>
    <row r="51807" spans="16:30" ht="4.5" customHeight="1" x14ac:dyDescent="0.2">
      <c r="P51807" s="75"/>
      <c r="Q51807" s="75"/>
      <c r="W51807" s="75"/>
      <c r="AD51807" s="77"/>
    </row>
    <row r="51808" spans="16:30" ht="4.5" customHeight="1" x14ac:dyDescent="0.2">
      <c r="P51808" s="75"/>
      <c r="Q51808" s="75"/>
      <c r="W51808" s="75"/>
      <c r="AD51808" s="77"/>
    </row>
    <row r="51809" spans="16:30" ht="4.5" customHeight="1" x14ac:dyDescent="0.2">
      <c r="P51809" s="75"/>
      <c r="Q51809" s="75"/>
      <c r="W51809" s="75"/>
      <c r="AD51809" s="77"/>
    </row>
    <row r="51810" spans="16:30" ht="4.5" customHeight="1" x14ac:dyDescent="0.2">
      <c r="P51810" s="75"/>
      <c r="Q51810" s="75"/>
      <c r="W51810" s="75"/>
      <c r="AD51810" s="77"/>
    </row>
    <row r="51811" spans="16:30" ht="4.5" customHeight="1" x14ac:dyDescent="0.2">
      <c r="P51811" s="75"/>
      <c r="Q51811" s="75"/>
      <c r="W51811" s="75"/>
      <c r="AD51811" s="77"/>
    </row>
    <row r="51812" spans="16:30" ht="4.5" customHeight="1" x14ac:dyDescent="0.2">
      <c r="P51812" s="75"/>
      <c r="Q51812" s="75"/>
      <c r="W51812" s="75"/>
      <c r="AD51812" s="77"/>
    </row>
    <row r="51813" spans="16:30" ht="4.5" customHeight="1" x14ac:dyDescent="0.2">
      <c r="P51813" s="75"/>
      <c r="Q51813" s="75"/>
      <c r="W51813" s="75"/>
      <c r="AD51813" s="77"/>
    </row>
    <row r="51814" spans="16:30" ht="4.5" customHeight="1" x14ac:dyDescent="0.2">
      <c r="P51814" s="75"/>
      <c r="Q51814" s="75"/>
      <c r="W51814" s="75"/>
      <c r="AD51814" s="77"/>
    </row>
    <row r="51815" spans="16:30" ht="4.5" customHeight="1" x14ac:dyDescent="0.2">
      <c r="P51815" s="75"/>
      <c r="Q51815" s="75"/>
      <c r="W51815" s="75"/>
      <c r="AD51815" s="77"/>
    </row>
    <row r="51816" spans="16:30" ht="4.5" customHeight="1" x14ac:dyDescent="0.2">
      <c r="P51816" s="75"/>
      <c r="Q51816" s="75"/>
      <c r="W51816" s="75"/>
      <c r="AD51816" s="77"/>
    </row>
    <row r="51817" spans="16:30" ht="4.5" customHeight="1" x14ac:dyDescent="0.2">
      <c r="P51817" s="75"/>
      <c r="Q51817" s="75"/>
      <c r="W51817" s="75"/>
      <c r="AD51817" s="77"/>
    </row>
    <row r="51818" spans="16:30" ht="4.5" customHeight="1" x14ac:dyDescent="0.2">
      <c r="P51818" s="75"/>
      <c r="Q51818" s="75"/>
      <c r="W51818" s="75"/>
      <c r="AD51818" s="77"/>
    </row>
    <row r="51819" spans="16:30" ht="4.5" customHeight="1" x14ac:dyDescent="0.2">
      <c r="P51819" s="75"/>
      <c r="Q51819" s="75"/>
      <c r="W51819" s="75"/>
      <c r="AD51819" s="77"/>
    </row>
    <row r="51820" spans="16:30" ht="4.5" customHeight="1" x14ac:dyDescent="0.2">
      <c r="P51820" s="75"/>
      <c r="Q51820" s="75"/>
      <c r="W51820" s="75"/>
      <c r="AD51820" s="77"/>
    </row>
    <row r="51821" spans="16:30" ht="4.5" customHeight="1" x14ac:dyDescent="0.2">
      <c r="P51821" s="75"/>
      <c r="Q51821" s="75"/>
      <c r="W51821" s="75"/>
      <c r="AD51821" s="77"/>
    </row>
    <row r="51822" spans="16:30" ht="4.5" customHeight="1" x14ac:dyDescent="0.2">
      <c r="P51822" s="75"/>
      <c r="Q51822" s="75"/>
      <c r="W51822" s="75"/>
      <c r="AD51822" s="77"/>
    </row>
    <row r="51823" spans="16:30" ht="4.5" customHeight="1" x14ac:dyDescent="0.2">
      <c r="P51823" s="75"/>
      <c r="Q51823" s="75"/>
      <c r="W51823" s="75"/>
      <c r="AD51823" s="77"/>
    </row>
    <row r="51824" spans="16:30" ht="4.5" customHeight="1" x14ac:dyDescent="0.2">
      <c r="P51824" s="75"/>
      <c r="Q51824" s="75"/>
      <c r="W51824" s="75"/>
      <c r="AD51824" s="77"/>
    </row>
    <row r="51825" spans="16:30" ht="4.5" customHeight="1" x14ac:dyDescent="0.2">
      <c r="P51825" s="75"/>
      <c r="Q51825" s="75"/>
      <c r="W51825" s="75"/>
      <c r="AD51825" s="77"/>
    </row>
    <row r="51826" spans="16:30" ht="4.5" customHeight="1" x14ac:dyDescent="0.2">
      <c r="P51826" s="75"/>
      <c r="Q51826" s="75"/>
      <c r="W51826" s="75"/>
      <c r="AD51826" s="77"/>
    </row>
    <row r="51827" spans="16:30" ht="4.5" customHeight="1" x14ac:dyDescent="0.2">
      <c r="P51827" s="75"/>
      <c r="Q51827" s="75"/>
      <c r="W51827" s="75"/>
      <c r="AD51827" s="77"/>
    </row>
    <row r="51828" spans="16:30" ht="4.5" customHeight="1" x14ac:dyDescent="0.2">
      <c r="P51828" s="75"/>
      <c r="Q51828" s="75"/>
      <c r="W51828" s="75"/>
      <c r="AD51828" s="77"/>
    </row>
    <row r="51829" spans="16:30" ht="4.5" customHeight="1" x14ac:dyDescent="0.2">
      <c r="P51829" s="75"/>
      <c r="Q51829" s="75"/>
      <c r="W51829" s="75"/>
      <c r="AD51829" s="77"/>
    </row>
    <row r="51830" spans="16:30" ht="4.5" customHeight="1" x14ac:dyDescent="0.2">
      <c r="P51830" s="75"/>
      <c r="Q51830" s="75"/>
      <c r="W51830" s="75"/>
      <c r="AD51830" s="77"/>
    </row>
    <row r="51831" spans="16:30" ht="4.5" customHeight="1" x14ac:dyDescent="0.2">
      <c r="P51831" s="75"/>
      <c r="Q51831" s="75"/>
      <c r="W51831" s="75"/>
      <c r="AD51831" s="77"/>
    </row>
    <row r="51832" spans="16:30" ht="4.5" customHeight="1" x14ac:dyDescent="0.2">
      <c r="P51832" s="75"/>
      <c r="Q51832" s="75"/>
      <c r="W51832" s="75"/>
      <c r="AD51832" s="77"/>
    </row>
    <row r="51833" spans="16:30" ht="4.5" customHeight="1" x14ac:dyDescent="0.2">
      <c r="P51833" s="75"/>
      <c r="Q51833" s="75"/>
      <c r="W51833" s="75"/>
      <c r="AD51833" s="77"/>
    </row>
    <row r="51834" spans="16:30" ht="4.5" customHeight="1" x14ac:dyDescent="0.2">
      <c r="P51834" s="75"/>
      <c r="Q51834" s="75"/>
      <c r="W51834" s="75"/>
      <c r="AD51834" s="77"/>
    </row>
    <row r="51835" spans="16:30" ht="4.5" customHeight="1" x14ac:dyDescent="0.2">
      <c r="P51835" s="75"/>
      <c r="Q51835" s="75"/>
      <c r="W51835" s="75"/>
      <c r="AD51835" s="77"/>
    </row>
    <row r="51836" spans="16:30" ht="4.5" customHeight="1" x14ac:dyDescent="0.2">
      <c r="P51836" s="75"/>
      <c r="Q51836" s="75"/>
      <c r="W51836" s="75"/>
      <c r="AD51836" s="77"/>
    </row>
    <row r="51837" spans="16:30" ht="4.5" customHeight="1" x14ac:dyDescent="0.2">
      <c r="P51837" s="75"/>
      <c r="Q51837" s="75"/>
      <c r="W51837" s="75"/>
      <c r="AD51837" s="77"/>
    </row>
    <row r="51838" spans="16:30" ht="4.5" customHeight="1" x14ac:dyDescent="0.2">
      <c r="P51838" s="75"/>
      <c r="Q51838" s="75"/>
      <c r="W51838" s="75"/>
      <c r="AD51838" s="77"/>
    </row>
    <row r="51839" spans="16:30" ht="4.5" customHeight="1" x14ac:dyDescent="0.2">
      <c r="P51839" s="75"/>
      <c r="Q51839" s="75"/>
      <c r="W51839" s="75"/>
      <c r="AD51839" s="77"/>
    </row>
    <row r="51840" spans="16:30" ht="4.5" customHeight="1" x14ac:dyDescent="0.2">
      <c r="P51840" s="75"/>
      <c r="Q51840" s="75"/>
      <c r="W51840" s="75"/>
      <c r="AD51840" s="77"/>
    </row>
    <row r="51841" spans="16:30" ht="4.5" customHeight="1" x14ac:dyDescent="0.2">
      <c r="P51841" s="75"/>
      <c r="Q51841" s="75"/>
      <c r="W51841" s="75"/>
      <c r="AD51841" s="77"/>
    </row>
    <row r="51842" spans="16:30" ht="4.5" customHeight="1" x14ac:dyDescent="0.2">
      <c r="P51842" s="75"/>
      <c r="Q51842" s="75"/>
      <c r="W51842" s="75"/>
      <c r="AD51842" s="77"/>
    </row>
    <row r="51843" spans="16:30" ht="4.5" customHeight="1" x14ac:dyDescent="0.2">
      <c r="P51843" s="75"/>
      <c r="Q51843" s="75"/>
      <c r="W51843" s="75"/>
      <c r="AD51843" s="77"/>
    </row>
    <row r="51844" spans="16:30" ht="4.5" customHeight="1" x14ac:dyDescent="0.2">
      <c r="P51844" s="75"/>
      <c r="Q51844" s="75"/>
      <c r="W51844" s="75"/>
      <c r="AD51844" s="77"/>
    </row>
    <row r="51845" spans="16:30" ht="4.5" customHeight="1" x14ac:dyDescent="0.2">
      <c r="P51845" s="75"/>
      <c r="Q51845" s="75"/>
      <c r="W51845" s="75"/>
      <c r="AD51845" s="77"/>
    </row>
    <row r="51846" spans="16:30" ht="4.5" customHeight="1" x14ac:dyDescent="0.2">
      <c r="P51846" s="75"/>
      <c r="Q51846" s="75"/>
      <c r="W51846" s="75"/>
      <c r="AD51846" s="77"/>
    </row>
    <row r="51847" spans="16:30" ht="4.5" customHeight="1" x14ac:dyDescent="0.2">
      <c r="P51847" s="75"/>
      <c r="Q51847" s="75"/>
      <c r="W51847" s="75"/>
      <c r="AD51847" s="77"/>
    </row>
    <row r="51848" spans="16:30" ht="4.5" customHeight="1" x14ac:dyDescent="0.2">
      <c r="P51848" s="75"/>
      <c r="Q51848" s="75"/>
      <c r="W51848" s="75"/>
      <c r="AD51848" s="77"/>
    </row>
    <row r="51849" spans="16:30" ht="4.5" customHeight="1" x14ac:dyDescent="0.2">
      <c r="P51849" s="75"/>
      <c r="Q51849" s="75"/>
      <c r="W51849" s="75"/>
      <c r="AD51849" s="77"/>
    </row>
    <row r="51850" spans="16:30" ht="4.5" customHeight="1" x14ac:dyDescent="0.2">
      <c r="P51850" s="75"/>
      <c r="Q51850" s="75"/>
      <c r="W51850" s="75"/>
      <c r="AD51850" s="77"/>
    </row>
    <row r="51851" spans="16:30" ht="4.5" customHeight="1" x14ac:dyDescent="0.2">
      <c r="P51851" s="75"/>
      <c r="Q51851" s="75"/>
      <c r="W51851" s="75"/>
      <c r="AD51851" s="77"/>
    </row>
    <row r="51852" spans="16:30" ht="4.5" customHeight="1" x14ac:dyDescent="0.2">
      <c r="P51852" s="75"/>
      <c r="Q51852" s="75"/>
      <c r="W51852" s="75"/>
      <c r="AD51852" s="77"/>
    </row>
    <row r="51853" spans="16:30" ht="4.5" customHeight="1" x14ac:dyDescent="0.2">
      <c r="P51853" s="75"/>
      <c r="Q51853" s="75"/>
      <c r="W51853" s="75"/>
      <c r="AD51853" s="77"/>
    </row>
    <row r="51854" spans="16:30" ht="4.5" customHeight="1" x14ac:dyDescent="0.2">
      <c r="P51854" s="75"/>
      <c r="Q51854" s="75"/>
      <c r="W51854" s="75"/>
      <c r="AD51854" s="77"/>
    </row>
    <row r="51855" spans="16:30" ht="4.5" customHeight="1" x14ac:dyDescent="0.2">
      <c r="P51855" s="75"/>
      <c r="Q51855" s="75"/>
      <c r="W51855" s="75"/>
      <c r="AD51855" s="77"/>
    </row>
    <row r="51856" spans="16:30" ht="4.5" customHeight="1" x14ac:dyDescent="0.2">
      <c r="P51856" s="75"/>
      <c r="Q51856" s="75"/>
      <c r="W51856" s="75"/>
      <c r="AD51856" s="77"/>
    </row>
    <row r="51857" spans="16:30" ht="4.5" customHeight="1" x14ac:dyDescent="0.2">
      <c r="P51857" s="75"/>
      <c r="Q51857" s="75"/>
      <c r="W51857" s="75"/>
      <c r="AD51857" s="77"/>
    </row>
    <row r="51858" spans="16:30" ht="4.5" customHeight="1" x14ac:dyDescent="0.2">
      <c r="P51858" s="75"/>
      <c r="Q51858" s="75"/>
      <c r="W51858" s="75"/>
      <c r="AD51858" s="77"/>
    </row>
    <row r="51859" spans="16:30" ht="4.5" customHeight="1" x14ac:dyDescent="0.2">
      <c r="P51859" s="75"/>
      <c r="Q51859" s="75"/>
      <c r="W51859" s="75"/>
      <c r="AD51859" s="77"/>
    </row>
    <row r="51860" spans="16:30" ht="4.5" customHeight="1" x14ac:dyDescent="0.2">
      <c r="P51860" s="75"/>
      <c r="Q51860" s="75"/>
      <c r="W51860" s="75"/>
      <c r="AD51860" s="77"/>
    </row>
    <row r="51861" spans="16:30" ht="4.5" customHeight="1" x14ac:dyDescent="0.2">
      <c r="P51861" s="75"/>
      <c r="Q51861" s="75"/>
      <c r="W51861" s="75"/>
      <c r="AD51861" s="77"/>
    </row>
    <row r="51862" spans="16:30" ht="4.5" customHeight="1" x14ac:dyDescent="0.2">
      <c r="P51862" s="75"/>
      <c r="Q51862" s="75"/>
      <c r="W51862" s="75"/>
      <c r="AD51862" s="77"/>
    </row>
    <row r="51863" spans="16:30" ht="4.5" customHeight="1" x14ac:dyDescent="0.2">
      <c r="P51863" s="75"/>
      <c r="Q51863" s="75"/>
      <c r="W51863" s="75"/>
      <c r="AD51863" s="77"/>
    </row>
    <row r="51864" spans="16:30" ht="4.5" customHeight="1" x14ac:dyDescent="0.2">
      <c r="P51864" s="75"/>
      <c r="Q51864" s="75"/>
      <c r="W51864" s="75"/>
      <c r="AD51864" s="77"/>
    </row>
    <row r="51865" spans="16:30" ht="4.5" customHeight="1" x14ac:dyDescent="0.2">
      <c r="P51865" s="75"/>
      <c r="Q51865" s="75"/>
      <c r="W51865" s="75"/>
      <c r="AD51865" s="77"/>
    </row>
    <row r="51866" spans="16:30" ht="4.5" customHeight="1" x14ac:dyDescent="0.2">
      <c r="P51866" s="75"/>
      <c r="Q51866" s="75"/>
      <c r="W51866" s="75"/>
      <c r="AD51866" s="77"/>
    </row>
    <row r="51867" spans="16:30" ht="4.5" customHeight="1" x14ac:dyDescent="0.2">
      <c r="P51867" s="75"/>
      <c r="Q51867" s="75"/>
      <c r="W51867" s="75"/>
      <c r="AD51867" s="77"/>
    </row>
    <row r="51868" spans="16:30" ht="4.5" customHeight="1" x14ac:dyDescent="0.2">
      <c r="P51868" s="75"/>
      <c r="Q51868" s="75"/>
      <c r="W51868" s="75"/>
      <c r="AD51868" s="77"/>
    </row>
    <row r="51869" spans="16:30" ht="4.5" customHeight="1" x14ac:dyDescent="0.2">
      <c r="P51869" s="75"/>
      <c r="Q51869" s="75"/>
      <c r="W51869" s="75"/>
      <c r="AD51869" s="77"/>
    </row>
    <row r="51870" spans="16:30" ht="4.5" customHeight="1" x14ac:dyDescent="0.2">
      <c r="P51870" s="75"/>
      <c r="Q51870" s="75"/>
      <c r="W51870" s="75"/>
      <c r="AD51870" s="77"/>
    </row>
    <row r="51871" spans="16:30" ht="4.5" customHeight="1" x14ac:dyDescent="0.2">
      <c r="P51871" s="75"/>
      <c r="Q51871" s="75"/>
      <c r="W51871" s="75"/>
      <c r="AD51871" s="77"/>
    </row>
    <row r="51872" spans="16:30" ht="4.5" customHeight="1" x14ac:dyDescent="0.2">
      <c r="P51872" s="75"/>
      <c r="Q51872" s="75"/>
      <c r="W51872" s="75"/>
      <c r="AD51872" s="77"/>
    </row>
    <row r="51873" spans="16:30" ht="4.5" customHeight="1" x14ac:dyDescent="0.2">
      <c r="P51873" s="75"/>
      <c r="Q51873" s="75"/>
      <c r="W51873" s="75"/>
      <c r="AD51873" s="77"/>
    </row>
    <row r="51874" spans="16:30" ht="4.5" customHeight="1" x14ac:dyDescent="0.2">
      <c r="P51874" s="75"/>
      <c r="Q51874" s="75"/>
      <c r="W51874" s="75"/>
      <c r="AD51874" s="77"/>
    </row>
    <row r="51875" spans="16:30" ht="4.5" customHeight="1" x14ac:dyDescent="0.2">
      <c r="P51875" s="75"/>
      <c r="Q51875" s="75"/>
      <c r="W51875" s="75"/>
      <c r="AD51875" s="77"/>
    </row>
    <row r="51876" spans="16:30" ht="4.5" customHeight="1" x14ac:dyDescent="0.2">
      <c r="P51876" s="75"/>
      <c r="Q51876" s="75"/>
      <c r="W51876" s="75"/>
      <c r="AD51876" s="77"/>
    </row>
    <row r="51877" spans="16:30" ht="4.5" customHeight="1" x14ac:dyDescent="0.2">
      <c r="P51877" s="75"/>
      <c r="Q51877" s="75"/>
      <c r="W51877" s="75"/>
      <c r="AD51877" s="77"/>
    </row>
    <row r="51878" spans="16:30" ht="4.5" customHeight="1" x14ac:dyDescent="0.2">
      <c r="P51878" s="75"/>
      <c r="Q51878" s="75"/>
      <c r="W51878" s="75"/>
      <c r="AD51878" s="77"/>
    </row>
    <row r="51879" spans="16:30" ht="4.5" customHeight="1" x14ac:dyDescent="0.2">
      <c r="P51879" s="75"/>
      <c r="Q51879" s="75"/>
      <c r="W51879" s="75"/>
      <c r="AD51879" s="77"/>
    </row>
    <row r="51880" spans="16:30" ht="4.5" customHeight="1" x14ac:dyDescent="0.2">
      <c r="P51880" s="75"/>
      <c r="Q51880" s="75"/>
      <c r="W51880" s="75"/>
      <c r="AD51880" s="77"/>
    </row>
    <row r="51881" spans="16:30" ht="4.5" customHeight="1" x14ac:dyDescent="0.2">
      <c r="P51881" s="75"/>
      <c r="Q51881" s="75"/>
      <c r="W51881" s="75"/>
      <c r="AD51881" s="77"/>
    </row>
    <row r="51882" spans="16:30" ht="4.5" customHeight="1" x14ac:dyDescent="0.2">
      <c r="P51882" s="75"/>
      <c r="Q51882" s="75"/>
      <c r="W51882" s="75"/>
      <c r="AD51882" s="77"/>
    </row>
    <row r="51883" spans="16:30" ht="4.5" customHeight="1" x14ac:dyDescent="0.2">
      <c r="P51883" s="75"/>
      <c r="Q51883" s="75"/>
      <c r="W51883" s="75"/>
      <c r="AD51883" s="77"/>
    </row>
    <row r="51884" spans="16:30" ht="4.5" customHeight="1" x14ac:dyDescent="0.2">
      <c r="P51884" s="75"/>
      <c r="Q51884" s="75"/>
      <c r="W51884" s="75"/>
      <c r="AD51884" s="77"/>
    </row>
    <row r="51885" spans="16:30" ht="4.5" customHeight="1" x14ac:dyDescent="0.2">
      <c r="P51885" s="75"/>
      <c r="Q51885" s="75"/>
      <c r="W51885" s="75"/>
      <c r="AD51885" s="77"/>
    </row>
    <row r="51886" spans="16:30" ht="4.5" customHeight="1" x14ac:dyDescent="0.2">
      <c r="P51886" s="75"/>
      <c r="Q51886" s="75"/>
      <c r="W51886" s="75"/>
      <c r="AD51886" s="77"/>
    </row>
    <row r="51887" spans="16:30" ht="4.5" customHeight="1" x14ac:dyDescent="0.2">
      <c r="P51887" s="75"/>
      <c r="Q51887" s="75"/>
      <c r="W51887" s="75"/>
      <c r="AD51887" s="77"/>
    </row>
    <row r="51888" spans="16:30" ht="4.5" customHeight="1" x14ac:dyDescent="0.2">
      <c r="P51888" s="75"/>
      <c r="Q51888" s="75"/>
      <c r="W51888" s="75"/>
      <c r="AD51888" s="77"/>
    </row>
    <row r="51889" spans="16:30" ht="4.5" customHeight="1" x14ac:dyDescent="0.2">
      <c r="P51889" s="75"/>
      <c r="Q51889" s="75"/>
      <c r="W51889" s="75"/>
      <c r="AD51889" s="77"/>
    </row>
    <row r="51890" spans="16:30" ht="4.5" customHeight="1" x14ac:dyDescent="0.2">
      <c r="P51890" s="75"/>
      <c r="Q51890" s="75"/>
      <c r="W51890" s="75"/>
      <c r="AD51890" s="77"/>
    </row>
    <row r="51891" spans="16:30" ht="4.5" customHeight="1" x14ac:dyDescent="0.2">
      <c r="P51891" s="75"/>
      <c r="Q51891" s="75"/>
      <c r="W51891" s="75"/>
      <c r="AD51891" s="77"/>
    </row>
    <row r="51892" spans="16:30" ht="4.5" customHeight="1" x14ac:dyDescent="0.2">
      <c r="P51892" s="75"/>
      <c r="Q51892" s="75"/>
      <c r="W51892" s="75"/>
      <c r="AD51892" s="77"/>
    </row>
    <row r="51893" spans="16:30" ht="4.5" customHeight="1" x14ac:dyDescent="0.2">
      <c r="P51893" s="75"/>
      <c r="Q51893" s="75"/>
      <c r="W51893" s="75"/>
      <c r="AD51893" s="77"/>
    </row>
    <row r="51894" spans="16:30" ht="4.5" customHeight="1" x14ac:dyDescent="0.2">
      <c r="P51894" s="75"/>
      <c r="Q51894" s="75"/>
      <c r="W51894" s="75"/>
      <c r="AD51894" s="77"/>
    </row>
    <row r="51895" spans="16:30" ht="4.5" customHeight="1" x14ac:dyDescent="0.2">
      <c r="P51895" s="75"/>
      <c r="Q51895" s="75"/>
      <c r="W51895" s="75"/>
      <c r="AD51895" s="77"/>
    </row>
    <row r="51896" spans="16:30" ht="4.5" customHeight="1" x14ac:dyDescent="0.2">
      <c r="P51896" s="75"/>
      <c r="Q51896" s="75"/>
      <c r="W51896" s="75"/>
      <c r="AD51896" s="77"/>
    </row>
    <row r="51897" spans="16:30" ht="4.5" customHeight="1" x14ac:dyDescent="0.2">
      <c r="P51897" s="75"/>
      <c r="Q51897" s="75"/>
      <c r="W51897" s="75"/>
      <c r="AD51897" s="77"/>
    </row>
    <row r="51898" spans="16:30" ht="4.5" customHeight="1" x14ac:dyDescent="0.2">
      <c r="P51898" s="75"/>
      <c r="Q51898" s="75"/>
      <c r="W51898" s="75"/>
      <c r="AD51898" s="77"/>
    </row>
    <row r="51899" spans="16:30" ht="4.5" customHeight="1" x14ac:dyDescent="0.2">
      <c r="P51899" s="75"/>
      <c r="Q51899" s="75"/>
      <c r="W51899" s="75"/>
      <c r="AD51899" s="77"/>
    </row>
    <row r="51900" spans="16:30" ht="4.5" customHeight="1" x14ac:dyDescent="0.2">
      <c r="P51900" s="75"/>
      <c r="Q51900" s="75"/>
      <c r="W51900" s="75"/>
      <c r="AD51900" s="77"/>
    </row>
    <row r="51901" spans="16:30" ht="4.5" customHeight="1" x14ac:dyDescent="0.2">
      <c r="P51901" s="75"/>
      <c r="Q51901" s="75"/>
      <c r="W51901" s="75"/>
      <c r="AD51901" s="77"/>
    </row>
    <row r="51902" spans="16:30" ht="4.5" customHeight="1" x14ac:dyDescent="0.2">
      <c r="P51902" s="75"/>
      <c r="Q51902" s="75"/>
      <c r="W51902" s="75"/>
      <c r="AD51902" s="77"/>
    </row>
    <row r="51903" spans="16:30" ht="4.5" customHeight="1" x14ac:dyDescent="0.2">
      <c r="P51903" s="75"/>
      <c r="Q51903" s="75"/>
      <c r="W51903" s="75"/>
      <c r="AD51903" s="77"/>
    </row>
    <row r="51904" spans="16:30" ht="4.5" customHeight="1" x14ac:dyDescent="0.2">
      <c r="P51904" s="75"/>
      <c r="Q51904" s="75"/>
      <c r="W51904" s="75"/>
      <c r="AD51904" s="77"/>
    </row>
    <row r="51905" spans="16:30" ht="4.5" customHeight="1" x14ac:dyDescent="0.2">
      <c r="P51905" s="75"/>
      <c r="Q51905" s="75"/>
      <c r="W51905" s="75"/>
      <c r="AD51905" s="77"/>
    </row>
    <row r="51906" spans="16:30" ht="4.5" customHeight="1" x14ac:dyDescent="0.2">
      <c r="P51906" s="75"/>
      <c r="Q51906" s="75"/>
      <c r="W51906" s="75"/>
      <c r="AD51906" s="77"/>
    </row>
    <row r="51907" spans="16:30" ht="4.5" customHeight="1" x14ac:dyDescent="0.2">
      <c r="P51907" s="75"/>
      <c r="Q51907" s="75"/>
      <c r="W51907" s="75"/>
      <c r="AD51907" s="77"/>
    </row>
    <row r="51908" spans="16:30" ht="4.5" customHeight="1" x14ac:dyDescent="0.2">
      <c r="P51908" s="75"/>
      <c r="Q51908" s="75"/>
      <c r="W51908" s="75"/>
      <c r="AD51908" s="77"/>
    </row>
    <row r="51909" spans="16:30" ht="4.5" customHeight="1" x14ac:dyDescent="0.2">
      <c r="P51909" s="75"/>
      <c r="Q51909" s="75"/>
      <c r="W51909" s="75"/>
      <c r="AD51909" s="77"/>
    </row>
    <row r="51910" spans="16:30" ht="4.5" customHeight="1" x14ac:dyDescent="0.2">
      <c r="P51910" s="75"/>
      <c r="Q51910" s="75"/>
      <c r="W51910" s="75"/>
      <c r="AD51910" s="77"/>
    </row>
    <row r="51911" spans="16:30" ht="4.5" customHeight="1" x14ac:dyDescent="0.2">
      <c r="P51911" s="75"/>
      <c r="Q51911" s="75"/>
      <c r="W51911" s="75"/>
      <c r="AD51911" s="77"/>
    </row>
    <row r="51912" spans="16:30" ht="4.5" customHeight="1" x14ac:dyDescent="0.2">
      <c r="P51912" s="75"/>
      <c r="Q51912" s="75"/>
      <c r="W51912" s="75"/>
      <c r="AD51912" s="77"/>
    </row>
    <row r="51913" spans="16:30" ht="4.5" customHeight="1" x14ac:dyDescent="0.2">
      <c r="P51913" s="75"/>
      <c r="Q51913" s="75"/>
      <c r="W51913" s="75"/>
      <c r="AD51913" s="77"/>
    </row>
    <row r="51914" spans="16:30" ht="4.5" customHeight="1" x14ac:dyDescent="0.2">
      <c r="P51914" s="75"/>
      <c r="Q51914" s="75"/>
      <c r="W51914" s="75"/>
      <c r="AD51914" s="77"/>
    </row>
    <row r="51915" spans="16:30" ht="4.5" customHeight="1" x14ac:dyDescent="0.2">
      <c r="P51915" s="75"/>
      <c r="Q51915" s="75"/>
      <c r="W51915" s="75"/>
      <c r="AD51915" s="77"/>
    </row>
    <row r="51916" spans="16:30" ht="4.5" customHeight="1" x14ac:dyDescent="0.2">
      <c r="P51916" s="75"/>
      <c r="Q51916" s="75"/>
      <c r="W51916" s="75"/>
      <c r="AD51916" s="77"/>
    </row>
    <row r="51917" spans="16:30" ht="4.5" customHeight="1" x14ac:dyDescent="0.2">
      <c r="P51917" s="75"/>
      <c r="Q51917" s="75"/>
      <c r="W51917" s="75"/>
      <c r="AD51917" s="77"/>
    </row>
    <row r="51918" spans="16:30" ht="4.5" customHeight="1" x14ac:dyDescent="0.2">
      <c r="P51918" s="75"/>
      <c r="Q51918" s="75"/>
      <c r="W51918" s="75"/>
      <c r="AD51918" s="77"/>
    </row>
    <row r="51919" spans="16:30" ht="4.5" customHeight="1" x14ac:dyDescent="0.2">
      <c r="P51919" s="75"/>
      <c r="Q51919" s="75"/>
      <c r="W51919" s="75"/>
      <c r="AD51919" s="77"/>
    </row>
    <row r="51920" spans="16:30" ht="4.5" customHeight="1" x14ac:dyDescent="0.2">
      <c r="P51920" s="75"/>
      <c r="Q51920" s="75"/>
      <c r="W51920" s="75"/>
      <c r="AD51920" s="77"/>
    </row>
    <row r="51921" spans="16:30" ht="4.5" customHeight="1" x14ac:dyDescent="0.2">
      <c r="P51921" s="75"/>
      <c r="Q51921" s="75"/>
      <c r="W51921" s="75"/>
      <c r="AD51921" s="77"/>
    </row>
    <row r="51922" spans="16:30" ht="4.5" customHeight="1" x14ac:dyDescent="0.2">
      <c r="P51922" s="75"/>
      <c r="Q51922" s="75"/>
      <c r="W51922" s="75"/>
      <c r="AD51922" s="77"/>
    </row>
    <row r="51923" spans="16:30" ht="4.5" customHeight="1" x14ac:dyDescent="0.2">
      <c r="P51923" s="75"/>
      <c r="Q51923" s="75"/>
      <c r="W51923" s="75"/>
      <c r="AD51923" s="77"/>
    </row>
    <row r="51924" spans="16:30" ht="4.5" customHeight="1" x14ac:dyDescent="0.2">
      <c r="P51924" s="75"/>
      <c r="Q51924" s="75"/>
      <c r="W51924" s="75"/>
      <c r="AD51924" s="77"/>
    </row>
    <row r="51925" spans="16:30" ht="4.5" customHeight="1" x14ac:dyDescent="0.2">
      <c r="P51925" s="75"/>
      <c r="Q51925" s="75"/>
      <c r="W51925" s="75"/>
      <c r="AD51925" s="77"/>
    </row>
    <row r="51926" spans="16:30" ht="4.5" customHeight="1" x14ac:dyDescent="0.2">
      <c r="P51926" s="75"/>
      <c r="Q51926" s="75"/>
      <c r="W51926" s="75"/>
      <c r="AD51926" s="77"/>
    </row>
    <row r="51927" spans="16:30" ht="4.5" customHeight="1" x14ac:dyDescent="0.2">
      <c r="P51927" s="75"/>
      <c r="Q51927" s="75"/>
      <c r="W51927" s="75"/>
      <c r="AD51927" s="77"/>
    </row>
    <row r="51928" spans="16:30" ht="4.5" customHeight="1" x14ac:dyDescent="0.2">
      <c r="P51928" s="75"/>
      <c r="Q51928" s="75"/>
      <c r="W51928" s="75"/>
      <c r="AD51928" s="77"/>
    </row>
    <row r="51929" spans="16:30" ht="4.5" customHeight="1" x14ac:dyDescent="0.2">
      <c r="P51929" s="75"/>
      <c r="Q51929" s="75"/>
      <c r="W51929" s="75"/>
      <c r="AD51929" s="77"/>
    </row>
    <row r="51930" spans="16:30" ht="4.5" customHeight="1" x14ac:dyDescent="0.2">
      <c r="P51930" s="75"/>
      <c r="Q51930" s="75"/>
      <c r="W51930" s="75"/>
      <c r="AD51930" s="77"/>
    </row>
    <row r="51931" spans="16:30" ht="4.5" customHeight="1" x14ac:dyDescent="0.2">
      <c r="P51931" s="75"/>
      <c r="Q51931" s="75"/>
      <c r="W51931" s="75"/>
      <c r="AD51931" s="77"/>
    </row>
    <row r="51932" spans="16:30" ht="4.5" customHeight="1" x14ac:dyDescent="0.2">
      <c r="P51932" s="75"/>
      <c r="Q51932" s="75"/>
      <c r="W51932" s="75"/>
      <c r="AD51932" s="77"/>
    </row>
    <row r="51933" spans="16:30" ht="4.5" customHeight="1" x14ac:dyDescent="0.2">
      <c r="P51933" s="75"/>
      <c r="Q51933" s="75"/>
      <c r="W51933" s="75"/>
      <c r="AD51933" s="77"/>
    </row>
    <row r="51934" spans="16:30" ht="4.5" customHeight="1" x14ac:dyDescent="0.2">
      <c r="P51934" s="75"/>
      <c r="Q51934" s="75"/>
      <c r="W51934" s="75"/>
      <c r="AD51934" s="77"/>
    </row>
    <row r="51935" spans="16:30" ht="4.5" customHeight="1" x14ac:dyDescent="0.2">
      <c r="P51935" s="75"/>
      <c r="Q51935" s="75"/>
      <c r="W51935" s="75"/>
      <c r="AD51935" s="77"/>
    </row>
    <row r="51936" spans="16:30" ht="4.5" customHeight="1" x14ac:dyDescent="0.2">
      <c r="P51936" s="75"/>
      <c r="Q51936" s="75"/>
      <c r="W51936" s="75"/>
      <c r="AD51936" s="77"/>
    </row>
    <row r="51937" spans="16:30" ht="4.5" customHeight="1" x14ac:dyDescent="0.2">
      <c r="P51937" s="75"/>
      <c r="Q51937" s="75"/>
      <c r="W51937" s="75"/>
      <c r="AD51937" s="77"/>
    </row>
    <row r="51938" spans="16:30" ht="4.5" customHeight="1" x14ac:dyDescent="0.2">
      <c r="P51938" s="75"/>
      <c r="Q51938" s="75"/>
      <c r="W51938" s="75"/>
      <c r="AD51938" s="77"/>
    </row>
    <row r="51939" spans="16:30" ht="4.5" customHeight="1" x14ac:dyDescent="0.2">
      <c r="P51939" s="75"/>
      <c r="Q51939" s="75"/>
      <c r="W51939" s="75"/>
      <c r="AD51939" s="77"/>
    </row>
    <row r="51940" spans="16:30" ht="4.5" customHeight="1" x14ac:dyDescent="0.2">
      <c r="P51940" s="75"/>
      <c r="Q51940" s="75"/>
      <c r="W51940" s="75"/>
      <c r="AD51940" s="77"/>
    </row>
    <row r="51941" spans="16:30" ht="4.5" customHeight="1" x14ac:dyDescent="0.2">
      <c r="P51941" s="75"/>
      <c r="Q51941" s="75"/>
      <c r="W51941" s="75"/>
      <c r="AD51941" s="77"/>
    </row>
    <row r="51942" spans="16:30" ht="4.5" customHeight="1" x14ac:dyDescent="0.2">
      <c r="P51942" s="75"/>
      <c r="Q51942" s="75"/>
      <c r="W51942" s="75"/>
      <c r="AD51942" s="77"/>
    </row>
    <row r="51943" spans="16:30" ht="4.5" customHeight="1" x14ac:dyDescent="0.2">
      <c r="P51943" s="75"/>
      <c r="Q51943" s="75"/>
      <c r="W51943" s="75"/>
      <c r="AD51943" s="77"/>
    </row>
    <row r="51944" spans="16:30" ht="4.5" customHeight="1" x14ac:dyDescent="0.2">
      <c r="P51944" s="75"/>
      <c r="Q51944" s="75"/>
      <c r="W51944" s="75"/>
      <c r="AD51944" s="77"/>
    </row>
    <row r="51945" spans="16:30" ht="4.5" customHeight="1" x14ac:dyDescent="0.2">
      <c r="P51945" s="75"/>
      <c r="Q51945" s="75"/>
      <c r="W51945" s="75"/>
      <c r="AD51945" s="77"/>
    </row>
    <row r="51946" spans="16:30" ht="4.5" customHeight="1" x14ac:dyDescent="0.2">
      <c r="P51946" s="75"/>
      <c r="Q51946" s="75"/>
      <c r="W51946" s="75"/>
      <c r="AD51946" s="77"/>
    </row>
    <row r="51947" spans="16:30" ht="4.5" customHeight="1" x14ac:dyDescent="0.2">
      <c r="P51947" s="75"/>
      <c r="Q51947" s="75"/>
      <c r="W51947" s="75"/>
      <c r="AD51947" s="77"/>
    </row>
    <row r="51948" spans="16:30" ht="4.5" customHeight="1" x14ac:dyDescent="0.2">
      <c r="P51948" s="75"/>
      <c r="Q51948" s="75"/>
      <c r="W51948" s="75"/>
      <c r="AD51948" s="77"/>
    </row>
    <row r="51949" spans="16:30" ht="4.5" customHeight="1" x14ac:dyDescent="0.2">
      <c r="P51949" s="75"/>
      <c r="Q51949" s="75"/>
      <c r="W51949" s="75"/>
      <c r="AD51949" s="77"/>
    </row>
    <row r="51950" spans="16:30" ht="4.5" customHeight="1" x14ac:dyDescent="0.2">
      <c r="P51950" s="75"/>
      <c r="Q51950" s="75"/>
      <c r="W51950" s="75"/>
      <c r="AD51950" s="77"/>
    </row>
    <row r="51951" spans="16:30" ht="4.5" customHeight="1" x14ac:dyDescent="0.2">
      <c r="P51951" s="75"/>
      <c r="Q51951" s="75"/>
      <c r="W51951" s="75"/>
      <c r="AD51951" s="77"/>
    </row>
    <row r="51952" spans="16:30" ht="4.5" customHeight="1" x14ac:dyDescent="0.2">
      <c r="P51952" s="75"/>
      <c r="Q51952" s="75"/>
      <c r="W51952" s="75"/>
      <c r="AD51952" s="77"/>
    </row>
    <row r="51953" spans="16:30" ht="4.5" customHeight="1" x14ac:dyDescent="0.2">
      <c r="P51953" s="75"/>
      <c r="Q51953" s="75"/>
      <c r="W51953" s="75"/>
      <c r="AD51953" s="77"/>
    </row>
    <row r="51954" spans="16:30" ht="4.5" customHeight="1" x14ac:dyDescent="0.2">
      <c r="P51954" s="75"/>
      <c r="Q51954" s="75"/>
      <c r="W51954" s="75"/>
      <c r="AD51954" s="77"/>
    </row>
    <row r="51955" spans="16:30" ht="4.5" customHeight="1" x14ac:dyDescent="0.2">
      <c r="P51955" s="75"/>
      <c r="Q51955" s="75"/>
      <c r="W51955" s="75"/>
      <c r="AD51955" s="77"/>
    </row>
    <row r="51956" spans="16:30" ht="4.5" customHeight="1" x14ac:dyDescent="0.2">
      <c r="P51956" s="75"/>
      <c r="Q51956" s="75"/>
      <c r="W51956" s="75"/>
      <c r="AD51956" s="77"/>
    </row>
    <row r="51957" spans="16:30" ht="4.5" customHeight="1" x14ac:dyDescent="0.2">
      <c r="P51957" s="75"/>
      <c r="Q51957" s="75"/>
      <c r="W51957" s="75"/>
      <c r="AD51957" s="77"/>
    </row>
    <row r="51958" spans="16:30" ht="4.5" customHeight="1" x14ac:dyDescent="0.2">
      <c r="P51958" s="75"/>
      <c r="Q51958" s="75"/>
      <c r="W51958" s="75"/>
      <c r="AD51958" s="77"/>
    </row>
    <row r="51959" spans="16:30" ht="4.5" customHeight="1" x14ac:dyDescent="0.2">
      <c r="P51959" s="75"/>
      <c r="Q51959" s="75"/>
      <c r="W51959" s="75"/>
      <c r="AD51959" s="77"/>
    </row>
    <row r="51960" spans="16:30" ht="4.5" customHeight="1" x14ac:dyDescent="0.2">
      <c r="P51960" s="75"/>
      <c r="Q51960" s="75"/>
      <c r="W51960" s="75"/>
      <c r="AD51960" s="77"/>
    </row>
    <row r="51961" spans="16:30" ht="4.5" customHeight="1" x14ac:dyDescent="0.2">
      <c r="P51961" s="75"/>
      <c r="Q51961" s="75"/>
      <c r="W51961" s="75"/>
      <c r="AD51961" s="77"/>
    </row>
    <row r="51962" spans="16:30" ht="4.5" customHeight="1" x14ac:dyDescent="0.2">
      <c r="P51962" s="75"/>
      <c r="Q51962" s="75"/>
      <c r="W51962" s="75"/>
      <c r="AD51962" s="77"/>
    </row>
    <row r="51963" spans="16:30" ht="4.5" customHeight="1" x14ac:dyDescent="0.2">
      <c r="P51963" s="75"/>
      <c r="Q51963" s="75"/>
      <c r="W51963" s="75"/>
      <c r="AD51963" s="77"/>
    </row>
    <row r="51964" spans="16:30" ht="4.5" customHeight="1" x14ac:dyDescent="0.2">
      <c r="P51964" s="75"/>
      <c r="Q51964" s="75"/>
      <c r="W51964" s="75"/>
      <c r="AD51964" s="77"/>
    </row>
    <row r="51965" spans="16:30" ht="4.5" customHeight="1" x14ac:dyDescent="0.2">
      <c r="P51965" s="75"/>
      <c r="Q51965" s="75"/>
      <c r="W51965" s="75"/>
      <c r="AD51965" s="77"/>
    </row>
    <row r="51966" spans="16:30" ht="4.5" customHeight="1" x14ac:dyDescent="0.2">
      <c r="P51966" s="75"/>
      <c r="Q51966" s="75"/>
      <c r="W51966" s="75"/>
      <c r="AD51966" s="77"/>
    </row>
    <row r="51967" spans="16:30" ht="4.5" customHeight="1" x14ac:dyDescent="0.2">
      <c r="P51967" s="75"/>
      <c r="Q51967" s="75"/>
      <c r="W51967" s="75"/>
      <c r="AD51967" s="77"/>
    </row>
    <row r="51968" spans="16:30" ht="4.5" customHeight="1" x14ac:dyDescent="0.2">
      <c r="P51968" s="75"/>
      <c r="Q51968" s="75"/>
      <c r="W51968" s="75"/>
      <c r="AD51968" s="77"/>
    </row>
    <row r="51969" spans="16:30" ht="4.5" customHeight="1" x14ac:dyDescent="0.2">
      <c r="P51969" s="75"/>
      <c r="Q51969" s="75"/>
      <c r="W51969" s="75"/>
      <c r="AD51969" s="77"/>
    </row>
    <row r="51970" spans="16:30" ht="4.5" customHeight="1" x14ac:dyDescent="0.2">
      <c r="P51970" s="75"/>
      <c r="Q51970" s="75"/>
      <c r="W51970" s="75"/>
      <c r="AD51970" s="77"/>
    </row>
    <row r="51971" spans="16:30" ht="4.5" customHeight="1" x14ac:dyDescent="0.2">
      <c r="P51971" s="75"/>
      <c r="Q51971" s="75"/>
      <c r="W51971" s="75"/>
      <c r="AD51971" s="77"/>
    </row>
    <row r="51972" spans="16:30" ht="4.5" customHeight="1" x14ac:dyDescent="0.2">
      <c r="P51972" s="75"/>
      <c r="Q51972" s="75"/>
      <c r="W51972" s="75"/>
      <c r="AD51972" s="77"/>
    </row>
    <row r="51973" spans="16:30" ht="4.5" customHeight="1" x14ac:dyDescent="0.2">
      <c r="P51973" s="75"/>
      <c r="Q51973" s="75"/>
      <c r="W51973" s="75"/>
      <c r="AD51973" s="77"/>
    </row>
    <row r="51974" spans="16:30" ht="4.5" customHeight="1" x14ac:dyDescent="0.2">
      <c r="P51974" s="75"/>
      <c r="Q51974" s="75"/>
      <c r="W51974" s="75"/>
      <c r="AD51974" s="77"/>
    </row>
    <row r="51975" spans="16:30" ht="4.5" customHeight="1" x14ac:dyDescent="0.2">
      <c r="P51975" s="75"/>
      <c r="Q51975" s="75"/>
      <c r="W51975" s="75"/>
      <c r="AD51975" s="77"/>
    </row>
    <row r="51976" spans="16:30" ht="4.5" customHeight="1" x14ac:dyDescent="0.2">
      <c r="P51976" s="75"/>
      <c r="Q51976" s="75"/>
      <c r="W51976" s="75"/>
      <c r="AD51976" s="77"/>
    </row>
    <row r="51977" spans="16:30" ht="4.5" customHeight="1" x14ac:dyDescent="0.2">
      <c r="P51977" s="75"/>
      <c r="Q51977" s="75"/>
      <c r="W51977" s="75"/>
      <c r="AD51977" s="77"/>
    </row>
    <row r="51978" spans="16:30" ht="4.5" customHeight="1" x14ac:dyDescent="0.2">
      <c r="P51978" s="75"/>
      <c r="Q51978" s="75"/>
      <c r="W51978" s="75"/>
      <c r="AD51978" s="77"/>
    </row>
    <row r="51979" spans="16:30" ht="4.5" customHeight="1" x14ac:dyDescent="0.2">
      <c r="P51979" s="75"/>
      <c r="Q51979" s="75"/>
      <c r="W51979" s="75"/>
      <c r="AD51979" s="77"/>
    </row>
    <row r="51980" spans="16:30" ht="4.5" customHeight="1" x14ac:dyDescent="0.2">
      <c r="P51980" s="75"/>
      <c r="Q51980" s="75"/>
      <c r="W51980" s="75"/>
      <c r="AD51980" s="77"/>
    </row>
    <row r="51981" spans="16:30" ht="4.5" customHeight="1" x14ac:dyDescent="0.2">
      <c r="P51981" s="75"/>
      <c r="Q51981" s="75"/>
      <c r="W51981" s="75"/>
      <c r="AD51981" s="77"/>
    </row>
    <row r="51982" spans="16:30" ht="4.5" customHeight="1" x14ac:dyDescent="0.2">
      <c r="P51982" s="75"/>
      <c r="Q51982" s="75"/>
      <c r="W51982" s="75"/>
      <c r="AD51982" s="77"/>
    </row>
    <row r="51983" spans="16:30" ht="4.5" customHeight="1" x14ac:dyDescent="0.2">
      <c r="P51983" s="75"/>
      <c r="Q51983" s="75"/>
      <c r="W51983" s="75"/>
      <c r="AD51983" s="77"/>
    </row>
    <row r="51984" spans="16:30" ht="4.5" customHeight="1" x14ac:dyDescent="0.2">
      <c r="P51984" s="75"/>
      <c r="Q51984" s="75"/>
      <c r="W51984" s="75"/>
      <c r="AD51984" s="77"/>
    </row>
    <row r="51985" spans="16:30" ht="4.5" customHeight="1" x14ac:dyDescent="0.2">
      <c r="P51985" s="75"/>
      <c r="Q51985" s="75"/>
      <c r="W51985" s="75"/>
      <c r="AD51985" s="77"/>
    </row>
    <row r="51986" spans="16:30" ht="4.5" customHeight="1" x14ac:dyDescent="0.2">
      <c r="P51986" s="75"/>
      <c r="Q51986" s="75"/>
      <c r="W51986" s="75"/>
      <c r="AD51986" s="77"/>
    </row>
    <row r="51987" spans="16:30" ht="4.5" customHeight="1" x14ac:dyDescent="0.2">
      <c r="P51987" s="75"/>
      <c r="Q51987" s="75"/>
      <c r="W51987" s="75"/>
      <c r="AD51987" s="77"/>
    </row>
    <row r="51988" spans="16:30" ht="4.5" customHeight="1" x14ac:dyDescent="0.2">
      <c r="P51988" s="75"/>
      <c r="Q51988" s="75"/>
      <c r="W51988" s="75"/>
      <c r="AD51988" s="77"/>
    </row>
    <row r="51989" spans="16:30" ht="4.5" customHeight="1" x14ac:dyDescent="0.2">
      <c r="P51989" s="75"/>
      <c r="Q51989" s="75"/>
      <c r="W51989" s="75"/>
      <c r="AD51989" s="77"/>
    </row>
    <row r="51990" spans="16:30" ht="4.5" customHeight="1" x14ac:dyDescent="0.2">
      <c r="P51990" s="75"/>
      <c r="Q51990" s="75"/>
      <c r="W51990" s="75"/>
      <c r="AD51990" s="77"/>
    </row>
    <row r="51991" spans="16:30" ht="4.5" customHeight="1" x14ac:dyDescent="0.2">
      <c r="P51991" s="75"/>
      <c r="Q51991" s="75"/>
      <c r="W51991" s="75"/>
      <c r="AD51991" s="77"/>
    </row>
    <row r="51992" spans="16:30" ht="4.5" customHeight="1" x14ac:dyDescent="0.2">
      <c r="P51992" s="75"/>
      <c r="Q51992" s="75"/>
      <c r="W51992" s="75"/>
      <c r="AD51992" s="77"/>
    </row>
    <row r="51993" spans="16:30" ht="4.5" customHeight="1" x14ac:dyDescent="0.2">
      <c r="P51993" s="75"/>
      <c r="Q51993" s="75"/>
      <c r="W51993" s="75"/>
      <c r="AD51993" s="77"/>
    </row>
    <row r="51994" spans="16:30" ht="4.5" customHeight="1" x14ac:dyDescent="0.2">
      <c r="P51994" s="75"/>
      <c r="Q51994" s="75"/>
      <c r="W51994" s="75"/>
      <c r="AD51994" s="77"/>
    </row>
    <row r="51995" spans="16:30" ht="4.5" customHeight="1" x14ac:dyDescent="0.2">
      <c r="P51995" s="75"/>
      <c r="Q51995" s="75"/>
      <c r="W51995" s="75"/>
      <c r="AD51995" s="77"/>
    </row>
    <row r="51996" spans="16:30" ht="4.5" customHeight="1" x14ac:dyDescent="0.2">
      <c r="P51996" s="75"/>
      <c r="Q51996" s="75"/>
      <c r="W51996" s="75"/>
      <c r="AD51996" s="77"/>
    </row>
    <row r="51997" spans="16:30" ht="4.5" customHeight="1" x14ac:dyDescent="0.2">
      <c r="P51997" s="75"/>
      <c r="Q51997" s="75"/>
      <c r="W51997" s="75"/>
      <c r="AD51997" s="77"/>
    </row>
    <row r="51998" spans="16:30" ht="4.5" customHeight="1" x14ac:dyDescent="0.2">
      <c r="P51998" s="75"/>
      <c r="Q51998" s="75"/>
      <c r="W51998" s="75"/>
      <c r="AD51998" s="77"/>
    </row>
    <row r="51999" spans="16:30" ht="4.5" customHeight="1" x14ac:dyDescent="0.2">
      <c r="P51999" s="75"/>
      <c r="Q51999" s="75"/>
      <c r="W51999" s="75"/>
      <c r="AD51999" s="77"/>
    </row>
    <row r="52000" spans="16:30" ht="4.5" customHeight="1" x14ac:dyDescent="0.2">
      <c r="P52000" s="75"/>
      <c r="Q52000" s="75"/>
      <c r="W52000" s="75"/>
      <c r="AD52000" s="77"/>
    </row>
    <row r="52001" spans="16:30" ht="4.5" customHeight="1" x14ac:dyDescent="0.2">
      <c r="P52001" s="75"/>
      <c r="Q52001" s="75"/>
      <c r="W52001" s="75"/>
      <c r="AD52001" s="77"/>
    </row>
    <row r="52002" spans="16:30" ht="4.5" customHeight="1" x14ac:dyDescent="0.2">
      <c r="P52002" s="75"/>
      <c r="Q52002" s="75"/>
      <c r="W52002" s="75"/>
      <c r="AD52002" s="77"/>
    </row>
    <row r="52003" spans="16:30" ht="4.5" customHeight="1" x14ac:dyDescent="0.2">
      <c r="P52003" s="75"/>
      <c r="Q52003" s="75"/>
      <c r="W52003" s="75"/>
      <c r="AD52003" s="77"/>
    </row>
    <row r="52004" spans="16:30" ht="4.5" customHeight="1" x14ac:dyDescent="0.2">
      <c r="P52004" s="75"/>
      <c r="Q52004" s="75"/>
      <c r="W52004" s="75"/>
      <c r="AD52004" s="77"/>
    </row>
    <row r="52005" spans="16:30" ht="4.5" customHeight="1" x14ac:dyDescent="0.2">
      <c r="P52005" s="75"/>
      <c r="Q52005" s="75"/>
      <c r="W52005" s="75"/>
      <c r="AD52005" s="77"/>
    </row>
    <row r="52006" spans="16:30" ht="4.5" customHeight="1" x14ac:dyDescent="0.2">
      <c r="P52006" s="75"/>
      <c r="Q52006" s="75"/>
      <c r="W52006" s="75"/>
      <c r="AD52006" s="77"/>
    </row>
    <row r="52007" spans="16:30" ht="4.5" customHeight="1" x14ac:dyDescent="0.2">
      <c r="P52007" s="75"/>
      <c r="Q52007" s="75"/>
      <c r="W52007" s="75"/>
      <c r="AD52007" s="77"/>
    </row>
    <row r="52008" spans="16:30" ht="4.5" customHeight="1" x14ac:dyDescent="0.2">
      <c r="P52008" s="75"/>
      <c r="Q52008" s="75"/>
      <c r="W52008" s="75"/>
      <c r="AD52008" s="77"/>
    </row>
    <row r="52009" spans="16:30" ht="4.5" customHeight="1" x14ac:dyDescent="0.2">
      <c r="P52009" s="75"/>
      <c r="Q52009" s="75"/>
      <c r="W52009" s="75"/>
      <c r="AD52009" s="77"/>
    </row>
    <row r="52010" spans="16:30" ht="4.5" customHeight="1" x14ac:dyDescent="0.2">
      <c r="P52010" s="75"/>
      <c r="Q52010" s="75"/>
      <c r="W52010" s="75"/>
      <c r="AD52010" s="77"/>
    </row>
    <row r="52011" spans="16:30" ht="4.5" customHeight="1" x14ac:dyDescent="0.2">
      <c r="P52011" s="75"/>
      <c r="Q52011" s="75"/>
      <c r="W52011" s="75"/>
      <c r="AD52011" s="77"/>
    </row>
    <row r="52012" spans="16:30" ht="4.5" customHeight="1" x14ac:dyDescent="0.2">
      <c r="P52012" s="75"/>
      <c r="Q52012" s="75"/>
      <c r="W52012" s="75"/>
      <c r="AD52012" s="77"/>
    </row>
    <row r="52013" spans="16:30" ht="4.5" customHeight="1" x14ac:dyDescent="0.2">
      <c r="P52013" s="75"/>
      <c r="Q52013" s="75"/>
      <c r="W52013" s="75"/>
      <c r="AD52013" s="77"/>
    </row>
    <row r="52014" spans="16:30" ht="4.5" customHeight="1" x14ac:dyDescent="0.2">
      <c r="P52014" s="75"/>
      <c r="Q52014" s="75"/>
      <c r="W52014" s="75"/>
      <c r="AD52014" s="77"/>
    </row>
    <row r="52015" spans="16:30" ht="4.5" customHeight="1" x14ac:dyDescent="0.2">
      <c r="P52015" s="75"/>
      <c r="Q52015" s="75"/>
      <c r="W52015" s="75"/>
      <c r="AD52015" s="77"/>
    </row>
    <row r="52016" spans="16:30" ht="4.5" customHeight="1" x14ac:dyDescent="0.2">
      <c r="P52016" s="75"/>
      <c r="Q52016" s="75"/>
      <c r="W52016" s="75"/>
      <c r="AD52016" s="77"/>
    </row>
    <row r="52017" spans="16:30" ht="4.5" customHeight="1" x14ac:dyDescent="0.2">
      <c r="P52017" s="75"/>
      <c r="Q52017" s="75"/>
      <c r="W52017" s="75"/>
      <c r="AD52017" s="77"/>
    </row>
    <row r="52018" spans="16:30" ht="4.5" customHeight="1" x14ac:dyDescent="0.2">
      <c r="P52018" s="75"/>
      <c r="Q52018" s="75"/>
      <c r="W52018" s="75"/>
      <c r="AD52018" s="77"/>
    </row>
    <row r="52019" spans="16:30" ht="4.5" customHeight="1" x14ac:dyDescent="0.2">
      <c r="P52019" s="75"/>
      <c r="Q52019" s="75"/>
      <c r="W52019" s="75"/>
      <c r="AD52019" s="77"/>
    </row>
    <row r="52020" spans="16:30" ht="4.5" customHeight="1" x14ac:dyDescent="0.2">
      <c r="P52020" s="75"/>
      <c r="Q52020" s="75"/>
      <c r="W52020" s="75"/>
      <c r="AD52020" s="77"/>
    </row>
    <row r="52021" spans="16:30" ht="4.5" customHeight="1" x14ac:dyDescent="0.2">
      <c r="P52021" s="75"/>
      <c r="Q52021" s="75"/>
      <c r="W52021" s="75"/>
      <c r="AD52021" s="77"/>
    </row>
    <row r="52022" spans="16:30" ht="4.5" customHeight="1" x14ac:dyDescent="0.2">
      <c r="P52022" s="75"/>
      <c r="Q52022" s="75"/>
      <c r="W52022" s="75"/>
      <c r="AD52022" s="77"/>
    </row>
    <row r="52023" spans="16:30" ht="4.5" customHeight="1" x14ac:dyDescent="0.2">
      <c r="P52023" s="75"/>
      <c r="Q52023" s="75"/>
      <c r="W52023" s="75"/>
      <c r="AD52023" s="77"/>
    </row>
    <row r="52024" spans="16:30" ht="4.5" customHeight="1" x14ac:dyDescent="0.2">
      <c r="P52024" s="75"/>
      <c r="Q52024" s="75"/>
      <c r="W52024" s="75"/>
      <c r="AD52024" s="77"/>
    </row>
    <row r="52025" spans="16:30" ht="4.5" customHeight="1" x14ac:dyDescent="0.2">
      <c r="P52025" s="75"/>
      <c r="Q52025" s="75"/>
      <c r="W52025" s="75"/>
      <c r="AD52025" s="77"/>
    </row>
    <row r="52026" spans="16:30" ht="4.5" customHeight="1" x14ac:dyDescent="0.2">
      <c r="P52026" s="75"/>
      <c r="Q52026" s="75"/>
      <c r="W52026" s="75"/>
      <c r="AD52026" s="77"/>
    </row>
    <row r="52027" spans="16:30" ht="4.5" customHeight="1" x14ac:dyDescent="0.2">
      <c r="P52027" s="75"/>
      <c r="Q52027" s="75"/>
      <c r="W52027" s="75"/>
      <c r="AD52027" s="77"/>
    </row>
    <row r="52028" spans="16:30" ht="4.5" customHeight="1" x14ac:dyDescent="0.2">
      <c r="P52028" s="75"/>
      <c r="Q52028" s="75"/>
      <c r="W52028" s="75"/>
      <c r="AD52028" s="77"/>
    </row>
    <row r="52029" spans="16:30" ht="4.5" customHeight="1" x14ac:dyDescent="0.2">
      <c r="P52029" s="75"/>
      <c r="Q52029" s="75"/>
      <c r="W52029" s="75"/>
      <c r="AD52029" s="77"/>
    </row>
    <row r="52030" spans="16:30" ht="4.5" customHeight="1" x14ac:dyDescent="0.2">
      <c r="P52030" s="75"/>
      <c r="Q52030" s="75"/>
      <c r="W52030" s="75"/>
      <c r="AD52030" s="77"/>
    </row>
    <row r="52031" spans="16:30" ht="4.5" customHeight="1" x14ac:dyDescent="0.2">
      <c r="P52031" s="75"/>
      <c r="Q52031" s="75"/>
      <c r="W52031" s="75"/>
      <c r="AD52031" s="77"/>
    </row>
    <row r="52032" spans="16:30" ht="4.5" customHeight="1" x14ac:dyDescent="0.2">
      <c r="P52032" s="75"/>
      <c r="Q52032" s="75"/>
      <c r="W52032" s="75"/>
      <c r="AD52032" s="77"/>
    </row>
    <row r="52033" spans="16:30" ht="4.5" customHeight="1" x14ac:dyDescent="0.2">
      <c r="P52033" s="75"/>
      <c r="Q52033" s="75"/>
      <c r="W52033" s="75"/>
      <c r="AD52033" s="77"/>
    </row>
    <row r="52034" spans="16:30" ht="4.5" customHeight="1" x14ac:dyDescent="0.2">
      <c r="P52034" s="75"/>
      <c r="Q52034" s="75"/>
      <c r="W52034" s="75"/>
      <c r="AD52034" s="77"/>
    </row>
    <row r="52035" spans="16:30" ht="4.5" customHeight="1" x14ac:dyDescent="0.2">
      <c r="P52035" s="75"/>
      <c r="Q52035" s="75"/>
      <c r="W52035" s="75"/>
      <c r="AD52035" s="77"/>
    </row>
    <row r="52036" spans="16:30" ht="4.5" customHeight="1" x14ac:dyDescent="0.2">
      <c r="P52036" s="75"/>
      <c r="Q52036" s="75"/>
      <c r="W52036" s="75"/>
      <c r="AD52036" s="77"/>
    </row>
    <row r="52037" spans="16:30" ht="4.5" customHeight="1" x14ac:dyDescent="0.2">
      <c r="P52037" s="75"/>
      <c r="Q52037" s="75"/>
      <c r="W52037" s="75"/>
      <c r="AD52037" s="77"/>
    </row>
    <row r="52038" spans="16:30" ht="4.5" customHeight="1" x14ac:dyDescent="0.2">
      <c r="P52038" s="75"/>
      <c r="Q52038" s="75"/>
      <c r="W52038" s="75"/>
      <c r="AD52038" s="77"/>
    </row>
    <row r="52039" spans="16:30" ht="4.5" customHeight="1" x14ac:dyDescent="0.2">
      <c r="P52039" s="75"/>
      <c r="Q52039" s="75"/>
      <c r="W52039" s="75"/>
      <c r="AD52039" s="77"/>
    </row>
    <row r="52040" spans="16:30" ht="4.5" customHeight="1" x14ac:dyDescent="0.2">
      <c r="P52040" s="75"/>
      <c r="Q52040" s="75"/>
      <c r="W52040" s="75"/>
      <c r="AD52040" s="77"/>
    </row>
    <row r="52041" spans="16:30" ht="4.5" customHeight="1" x14ac:dyDescent="0.2">
      <c r="P52041" s="75"/>
      <c r="Q52041" s="75"/>
      <c r="W52041" s="75"/>
      <c r="AD52041" s="77"/>
    </row>
    <row r="52042" spans="16:30" ht="4.5" customHeight="1" x14ac:dyDescent="0.2">
      <c r="P52042" s="75"/>
      <c r="Q52042" s="75"/>
      <c r="W52042" s="75"/>
      <c r="AD52042" s="77"/>
    </row>
    <row r="52043" spans="16:30" ht="4.5" customHeight="1" x14ac:dyDescent="0.2">
      <c r="P52043" s="75"/>
      <c r="Q52043" s="75"/>
      <c r="W52043" s="75"/>
      <c r="AD52043" s="77"/>
    </row>
    <row r="52044" spans="16:30" ht="4.5" customHeight="1" x14ac:dyDescent="0.2">
      <c r="P52044" s="75"/>
      <c r="Q52044" s="75"/>
      <c r="W52044" s="75"/>
      <c r="AD52044" s="77"/>
    </row>
    <row r="52045" spans="16:30" ht="4.5" customHeight="1" x14ac:dyDescent="0.2">
      <c r="P52045" s="75"/>
      <c r="Q52045" s="75"/>
      <c r="W52045" s="75"/>
      <c r="AD52045" s="77"/>
    </row>
    <row r="52046" spans="16:30" ht="4.5" customHeight="1" x14ac:dyDescent="0.2">
      <c r="P52046" s="75"/>
      <c r="Q52046" s="75"/>
      <c r="W52046" s="75"/>
      <c r="AD52046" s="77"/>
    </row>
    <row r="52047" spans="16:30" ht="4.5" customHeight="1" x14ac:dyDescent="0.2">
      <c r="P52047" s="75"/>
      <c r="Q52047" s="75"/>
      <c r="W52047" s="75"/>
      <c r="AD52047" s="77"/>
    </row>
    <row r="52048" spans="16:30" ht="4.5" customHeight="1" x14ac:dyDescent="0.2">
      <c r="P52048" s="75"/>
      <c r="Q52048" s="75"/>
      <c r="W52048" s="75"/>
      <c r="AD52048" s="77"/>
    </row>
    <row r="52049" spans="16:30" ht="4.5" customHeight="1" x14ac:dyDescent="0.2">
      <c r="P52049" s="75"/>
      <c r="Q52049" s="75"/>
      <c r="W52049" s="75"/>
      <c r="AD52049" s="77"/>
    </row>
    <row r="52050" spans="16:30" ht="4.5" customHeight="1" x14ac:dyDescent="0.2">
      <c r="P52050" s="75"/>
      <c r="Q52050" s="75"/>
      <c r="W52050" s="75"/>
      <c r="AD52050" s="77"/>
    </row>
    <row r="52051" spans="16:30" ht="4.5" customHeight="1" x14ac:dyDescent="0.2">
      <c r="P52051" s="75"/>
      <c r="Q52051" s="75"/>
      <c r="W52051" s="75"/>
      <c r="AD52051" s="77"/>
    </row>
    <row r="52052" spans="16:30" ht="4.5" customHeight="1" x14ac:dyDescent="0.2">
      <c r="P52052" s="75"/>
      <c r="Q52052" s="75"/>
      <c r="W52052" s="75"/>
      <c r="AD52052" s="77"/>
    </row>
    <row r="52053" spans="16:30" ht="4.5" customHeight="1" x14ac:dyDescent="0.2">
      <c r="P52053" s="75"/>
      <c r="Q52053" s="75"/>
      <c r="W52053" s="75"/>
      <c r="AD52053" s="77"/>
    </row>
    <row r="52054" spans="16:30" ht="4.5" customHeight="1" x14ac:dyDescent="0.2">
      <c r="P52054" s="75"/>
      <c r="Q52054" s="75"/>
      <c r="W52054" s="75"/>
      <c r="AD52054" s="77"/>
    </row>
    <row r="52055" spans="16:30" ht="4.5" customHeight="1" x14ac:dyDescent="0.2">
      <c r="P52055" s="75"/>
      <c r="Q52055" s="75"/>
      <c r="W52055" s="75"/>
      <c r="AD52055" s="77"/>
    </row>
    <row r="52056" spans="16:30" ht="4.5" customHeight="1" x14ac:dyDescent="0.2">
      <c r="P52056" s="75"/>
      <c r="Q52056" s="75"/>
      <c r="W52056" s="75"/>
      <c r="AD52056" s="77"/>
    </row>
    <row r="52057" spans="16:30" ht="4.5" customHeight="1" x14ac:dyDescent="0.2">
      <c r="P52057" s="75"/>
      <c r="Q52057" s="75"/>
      <c r="W52057" s="75"/>
      <c r="AD52057" s="77"/>
    </row>
    <row r="52058" spans="16:30" ht="4.5" customHeight="1" x14ac:dyDescent="0.2">
      <c r="P52058" s="75"/>
      <c r="Q52058" s="75"/>
      <c r="W52058" s="75"/>
      <c r="AD52058" s="77"/>
    </row>
    <row r="52059" spans="16:30" ht="4.5" customHeight="1" x14ac:dyDescent="0.2">
      <c r="P52059" s="75"/>
      <c r="Q52059" s="75"/>
      <c r="W52059" s="75"/>
      <c r="AD52059" s="77"/>
    </row>
    <row r="52060" spans="16:30" ht="4.5" customHeight="1" x14ac:dyDescent="0.2">
      <c r="P52060" s="75"/>
      <c r="Q52060" s="75"/>
      <c r="W52060" s="75"/>
      <c r="AD52060" s="77"/>
    </row>
    <row r="52061" spans="16:30" ht="4.5" customHeight="1" x14ac:dyDescent="0.2">
      <c r="P52061" s="75"/>
      <c r="Q52061" s="75"/>
      <c r="W52061" s="75"/>
      <c r="AD52061" s="77"/>
    </row>
    <row r="52062" spans="16:30" ht="4.5" customHeight="1" x14ac:dyDescent="0.2">
      <c r="P52062" s="75"/>
      <c r="Q52062" s="75"/>
      <c r="W52062" s="75"/>
      <c r="AD52062" s="77"/>
    </row>
    <row r="52063" spans="16:30" ht="4.5" customHeight="1" x14ac:dyDescent="0.2">
      <c r="P52063" s="75"/>
      <c r="Q52063" s="75"/>
      <c r="W52063" s="75"/>
      <c r="AD52063" s="77"/>
    </row>
    <row r="52064" spans="16:30" ht="4.5" customHeight="1" x14ac:dyDescent="0.2">
      <c r="P52064" s="75"/>
      <c r="Q52064" s="75"/>
      <c r="W52064" s="75"/>
      <c r="AD52064" s="77"/>
    </row>
    <row r="52065" spans="16:30" ht="4.5" customHeight="1" x14ac:dyDescent="0.2">
      <c r="P52065" s="75"/>
      <c r="Q52065" s="75"/>
      <c r="W52065" s="75"/>
      <c r="AD52065" s="77"/>
    </row>
    <row r="52066" spans="16:30" ht="4.5" customHeight="1" x14ac:dyDescent="0.2">
      <c r="P52066" s="75"/>
      <c r="Q52066" s="75"/>
      <c r="W52066" s="75"/>
      <c r="AD52066" s="77"/>
    </row>
    <row r="52067" spans="16:30" ht="4.5" customHeight="1" x14ac:dyDescent="0.2">
      <c r="P52067" s="75"/>
      <c r="Q52067" s="75"/>
      <c r="W52067" s="75"/>
      <c r="AD52067" s="77"/>
    </row>
    <row r="52068" spans="16:30" ht="4.5" customHeight="1" x14ac:dyDescent="0.2">
      <c r="P52068" s="75"/>
      <c r="Q52068" s="75"/>
      <c r="W52068" s="75"/>
      <c r="AD52068" s="77"/>
    </row>
    <row r="52069" spans="16:30" ht="4.5" customHeight="1" x14ac:dyDescent="0.2">
      <c r="P52069" s="75"/>
      <c r="Q52069" s="75"/>
      <c r="W52069" s="75"/>
      <c r="AD52069" s="77"/>
    </row>
    <row r="52070" spans="16:30" ht="4.5" customHeight="1" x14ac:dyDescent="0.2">
      <c r="P52070" s="75"/>
      <c r="Q52070" s="75"/>
      <c r="W52070" s="75"/>
      <c r="AD52070" s="77"/>
    </row>
    <row r="52071" spans="16:30" ht="4.5" customHeight="1" x14ac:dyDescent="0.2">
      <c r="P52071" s="75"/>
      <c r="Q52071" s="75"/>
      <c r="W52071" s="75"/>
      <c r="AD52071" s="77"/>
    </row>
    <row r="52072" spans="16:30" ht="4.5" customHeight="1" x14ac:dyDescent="0.2">
      <c r="P52072" s="75"/>
      <c r="Q52072" s="75"/>
      <c r="W52072" s="75"/>
      <c r="AD52072" s="77"/>
    </row>
    <row r="52073" spans="16:30" ht="4.5" customHeight="1" x14ac:dyDescent="0.2">
      <c r="P52073" s="75"/>
      <c r="Q52073" s="75"/>
      <c r="W52073" s="75"/>
      <c r="AD52073" s="77"/>
    </row>
    <row r="52074" spans="16:30" ht="4.5" customHeight="1" x14ac:dyDescent="0.2">
      <c r="P52074" s="75"/>
      <c r="Q52074" s="75"/>
      <c r="W52074" s="75"/>
      <c r="AD52074" s="77"/>
    </row>
    <row r="52075" spans="16:30" ht="4.5" customHeight="1" x14ac:dyDescent="0.2">
      <c r="P52075" s="75"/>
      <c r="Q52075" s="75"/>
      <c r="W52075" s="75"/>
      <c r="AD52075" s="77"/>
    </row>
    <row r="52076" spans="16:30" ht="4.5" customHeight="1" x14ac:dyDescent="0.2">
      <c r="P52076" s="75"/>
      <c r="Q52076" s="75"/>
      <c r="W52076" s="75"/>
      <c r="AD52076" s="77"/>
    </row>
    <row r="52077" spans="16:30" ht="4.5" customHeight="1" x14ac:dyDescent="0.2">
      <c r="P52077" s="75"/>
      <c r="Q52077" s="75"/>
      <c r="W52077" s="75"/>
      <c r="AD52077" s="77"/>
    </row>
    <row r="52078" spans="16:30" ht="4.5" customHeight="1" x14ac:dyDescent="0.2">
      <c r="P52078" s="75"/>
      <c r="Q52078" s="75"/>
      <c r="W52078" s="75"/>
      <c r="AD52078" s="77"/>
    </row>
    <row r="52079" spans="16:30" ht="4.5" customHeight="1" x14ac:dyDescent="0.2">
      <c r="P52079" s="75"/>
      <c r="Q52079" s="75"/>
      <c r="W52079" s="75"/>
      <c r="AD52079" s="77"/>
    </row>
    <row r="52080" spans="16:30" ht="4.5" customHeight="1" x14ac:dyDescent="0.2">
      <c r="P52080" s="75"/>
      <c r="Q52080" s="75"/>
      <c r="W52080" s="75"/>
      <c r="AD52080" s="77"/>
    </row>
    <row r="52081" spans="16:30" ht="4.5" customHeight="1" x14ac:dyDescent="0.2">
      <c r="P52081" s="75"/>
      <c r="Q52081" s="75"/>
      <c r="W52081" s="75"/>
      <c r="AD52081" s="77"/>
    </row>
    <row r="52082" spans="16:30" ht="4.5" customHeight="1" x14ac:dyDescent="0.2">
      <c r="P52082" s="75"/>
      <c r="Q52082" s="75"/>
      <c r="W52082" s="75"/>
      <c r="AD52082" s="77"/>
    </row>
    <row r="52083" spans="16:30" ht="4.5" customHeight="1" x14ac:dyDescent="0.2">
      <c r="P52083" s="75"/>
      <c r="Q52083" s="75"/>
      <c r="W52083" s="75"/>
      <c r="AD52083" s="77"/>
    </row>
    <row r="52084" spans="16:30" ht="4.5" customHeight="1" x14ac:dyDescent="0.2">
      <c r="P52084" s="75"/>
      <c r="Q52084" s="75"/>
      <c r="W52084" s="75"/>
      <c r="AD52084" s="77"/>
    </row>
    <row r="52085" spans="16:30" ht="4.5" customHeight="1" x14ac:dyDescent="0.2">
      <c r="P52085" s="75"/>
      <c r="Q52085" s="75"/>
      <c r="W52085" s="75"/>
      <c r="AD52085" s="77"/>
    </row>
    <row r="52086" spans="16:30" ht="4.5" customHeight="1" x14ac:dyDescent="0.2">
      <c r="P52086" s="75"/>
      <c r="Q52086" s="75"/>
      <c r="W52086" s="75"/>
      <c r="AD52086" s="77"/>
    </row>
    <row r="52087" spans="16:30" ht="4.5" customHeight="1" x14ac:dyDescent="0.2">
      <c r="P52087" s="75"/>
      <c r="Q52087" s="75"/>
      <c r="W52087" s="75"/>
      <c r="AD52087" s="77"/>
    </row>
    <row r="52088" spans="16:30" ht="4.5" customHeight="1" x14ac:dyDescent="0.2">
      <c r="P52088" s="75"/>
      <c r="Q52088" s="75"/>
      <c r="W52088" s="75"/>
      <c r="AD52088" s="77"/>
    </row>
    <row r="52089" spans="16:30" ht="4.5" customHeight="1" x14ac:dyDescent="0.2">
      <c r="P52089" s="75"/>
      <c r="Q52089" s="75"/>
      <c r="W52089" s="75"/>
      <c r="AD52089" s="77"/>
    </row>
    <row r="52090" spans="16:30" ht="4.5" customHeight="1" x14ac:dyDescent="0.2">
      <c r="P52090" s="75"/>
      <c r="Q52090" s="75"/>
      <c r="W52090" s="75"/>
      <c r="AD52090" s="77"/>
    </row>
    <row r="52091" spans="16:30" ht="4.5" customHeight="1" x14ac:dyDescent="0.2">
      <c r="P52091" s="75"/>
      <c r="Q52091" s="75"/>
      <c r="W52091" s="75"/>
      <c r="AD52091" s="77"/>
    </row>
    <row r="52092" spans="16:30" ht="4.5" customHeight="1" x14ac:dyDescent="0.2">
      <c r="P52092" s="75"/>
      <c r="Q52092" s="75"/>
      <c r="W52092" s="75"/>
      <c r="AD52092" s="77"/>
    </row>
    <row r="52093" spans="16:30" ht="4.5" customHeight="1" x14ac:dyDescent="0.2">
      <c r="P52093" s="75"/>
      <c r="Q52093" s="75"/>
      <c r="W52093" s="75"/>
      <c r="AD52093" s="77"/>
    </row>
    <row r="52094" spans="16:30" ht="4.5" customHeight="1" x14ac:dyDescent="0.2">
      <c r="P52094" s="75"/>
      <c r="Q52094" s="75"/>
      <c r="W52094" s="75"/>
      <c r="AD52094" s="77"/>
    </row>
    <row r="52095" spans="16:30" ht="4.5" customHeight="1" x14ac:dyDescent="0.2">
      <c r="P52095" s="75"/>
      <c r="Q52095" s="75"/>
      <c r="W52095" s="75"/>
      <c r="AD52095" s="77"/>
    </row>
    <row r="52096" spans="16:30" ht="4.5" customHeight="1" x14ac:dyDescent="0.2">
      <c r="P52096" s="75"/>
      <c r="Q52096" s="75"/>
      <c r="W52096" s="75"/>
      <c r="AD52096" s="77"/>
    </row>
    <row r="52097" spans="16:30" ht="4.5" customHeight="1" x14ac:dyDescent="0.2">
      <c r="P52097" s="75"/>
      <c r="Q52097" s="75"/>
      <c r="W52097" s="75"/>
      <c r="AD52097" s="77"/>
    </row>
    <row r="52098" spans="16:30" ht="4.5" customHeight="1" x14ac:dyDescent="0.2">
      <c r="P52098" s="75"/>
      <c r="Q52098" s="75"/>
      <c r="W52098" s="75"/>
      <c r="AD52098" s="77"/>
    </row>
    <row r="52099" spans="16:30" ht="4.5" customHeight="1" x14ac:dyDescent="0.2">
      <c r="P52099" s="75"/>
      <c r="Q52099" s="75"/>
      <c r="W52099" s="75"/>
      <c r="AD52099" s="77"/>
    </row>
    <row r="52100" spans="16:30" ht="4.5" customHeight="1" x14ac:dyDescent="0.2">
      <c r="P52100" s="75"/>
      <c r="Q52100" s="75"/>
      <c r="W52100" s="75"/>
      <c r="AD52100" s="77"/>
    </row>
    <row r="52101" spans="16:30" ht="4.5" customHeight="1" x14ac:dyDescent="0.2">
      <c r="P52101" s="75"/>
      <c r="Q52101" s="75"/>
      <c r="W52101" s="75"/>
      <c r="AD52101" s="77"/>
    </row>
    <row r="52102" spans="16:30" ht="4.5" customHeight="1" x14ac:dyDescent="0.2">
      <c r="P52102" s="75"/>
      <c r="Q52102" s="75"/>
      <c r="W52102" s="75"/>
      <c r="AD52102" s="77"/>
    </row>
    <row r="52103" spans="16:30" ht="4.5" customHeight="1" x14ac:dyDescent="0.2">
      <c r="P52103" s="75"/>
      <c r="Q52103" s="75"/>
      <c r="W52103" s="75"/>
      <c r="AD52103" s="77"/>
    </row>
    <row r="52104" spans="16:30" ht="4.5" customHeight="1" x14ac:dyDescent="0.2">
      <c r="P52104" s="75"/>
      <c r="Q52104" s="75"/>
      <c r="W52104" s="75"/>
      <c r="AD52104" s="77"/>
    </row>
    <row r="52105" spans="16:30" ht="4.5" customHeight="1" x14ac:dyDescent="0.2">
      <c r="P52105" s="75"/>
      <c r="Q52105" s="75"/>
      <c r="W52105" s="75"/>
      <c r="AD52105" s="77"/>
    </row>
    <row r="52106" spans="16:30" ht="4.5" customHeight="1" x14ac:dyDescent="0.2">
      <c r="P52106" s="75"/>
      <c r="Q52106" s="75"/>
      <c r="W52106" s="75"/>
      <c r="AD52106" s="77"/>
    </row>
    <row r="52107" spans="16:30" ht="4.5" customHeight="1" x14ac:dyDescent="0.2">
      <c r="P52107" s="75"/>
      <c r="Q52107" s="75"/>
      <c r="W52107" s="75"/>
      <c r="AD52107" s="77"/>
    </row>
    <row r="52108" spans="16:30" ht="4.5" customHeight="1" x14ac:dyDescent="0.2">
      <c r="P52108" s="75"/>
      <c r="Q52108" s="75"/>
      <c r="W52108" s="75"/>
      <c r="AD52108" s="77"/>
    </row>
    <row r="52109" spans="16:30" ht="4.5" customHeight="1" x14ac:dyDescent="0.2">
      <c r="P52109" s="75"/>
      <c r="Q52109" s="75"/>
      <c r="W52109" s="75"/>
      <c r="AD52109" s="77"/>
    </row>
    <row r="52110" spans="16:30" ht="4.5" customHeight="1" x14ac:dyDescent="0.2">
      <c r="P52110" s="75"/>
      <c r="Q52110" s="75"/>
      <c r="W52110" s="75"/>
      <c r="AD52110" s="77"/>
    </row>
    <row r="52111" spans="16:30" ht="4.5" customHeight="1" x14ac:dyDescent="0.2">
      <c r="P52111" s="75"/>
      <c r="Q52111" s="75"/>
      <c r="W52111" s="75"/>
      <c r="AD52111" s="77"/>
    </row>
    <row r="52112" spans="16:30" ht="4.5" customHeight="1" x14ac:dyDescent="0.2">
      <c r="P52112" s="75"/>
      <c r="Q52112" s="75"/>
      <c r="W52112" s="75"/>
      <c r="AD52112" s="77"/>
    </row>
    <row r="52113" spans="16:30" ht="4.5" customHeight="1" x14ac:dyDescent="0.2">
      <c r="P52113" s="75"/>
      <c r="Q52113" s="75"/>
      <c r="W52113" s="75"/>
      <c r="AD52113" s="77"/>
    </row>
    <row r="52114" spans="16:30" ht="4.5" customHeight="1" x14ac:dyDescent="0.2">
      <c r="P52114" s="75"/>
      <c r="Q52114" s="75"/>
      <c r="W52114" s="75"/>
      <c r="AD52114" s="77"/>
    </row>
    <row r="52115" spans="16:30" ht="4.5" customHeight="1" x14ac:dyDescent="0.2">
      <c r="P52115" s="75"/>
      <c r="Q52115" s="75"/>
      <c r="W52115" s="75"/>
      <c r="AD52115" s="77"/>
    </row>
    <row r="52116" spans="16:30" ht="4.5" customHeight="1" x14ac:dyDescent="0.2">
      <c r="P52116" s="75"/>
      <c r="Q52116" s="75"/>
      <c r="W52116" s="75"/>
      <c r="AD52116" s="77"/>
    </row>
    <row r="52117" spans="16:30" ht="4.5" customHeight="1" x14ac:dyDescent="0.2">
      <c r="P52117" s="75"/>
      <c r="Q52117" s="75"/>
      <c r="W52117" s="75"/>
      <c r="AD52117" s="77"/>
    </row>
    <row r="52118" spans="16:30" ht="4.5" customHeight="1" x14ac:dyDescent="0.2">
      <c r="P52118" s="75"/>
      <c r="Q52118" s="75"/>
      <c r="W52118" s="75"/>
      <c r="AD52118" s="77"/>
    </row>
    <row r="52119" spans="16:30" ht="4.5" customHeight="1" x14ac:dyDescent="0.2">
      <c r="P52119" s="75"/>
      <c r="Q52119" s="75"/>
      <c r="W52119" s="75"/>
      <c r="AD52119" s="77"/>
    </row>
    <row r="52120" spans="16:30" ht="4.5" customHeight="1" x14ac:dyDescent="0.2">
      <c r="P52120" s="75"/>
      <c r="Q52120" s="75"/>
      <c r="W52120" s="75"/>
      <c r="AD52120" s="77"/>
    </row>
    <row r="52121" spans="16:30" ht="4.5" customHeight="1" x14ac:dyDescent="0.2">
      <c r="P52121" s="75"/>
      <c r="Q52121" s="75"/>
      <c r="W52121" s="75"/>
      <c r="AD52121" s="77"/>
    </row>
    <row r="52122" spans="16:30" ht="4.5" customHeight="1" x14ac:dyDescent="0.2">
      <c r="P52122" s="75"/>
      <c r="Q52122" s="75"/>
      <c r="W52122" s="75"/>
      <c r="AD52122" s="77"/>
    </row>
    <row r="52123" spans="16:30" ht="4.5" customHeight="1" x14ac:dyDescent="0.2">
      <c r="P52123" s="75"/>
      <c r="Q52123" s="75"/>
      <c r="W52123" s="75"/>
      <c r="AD52123" s="77"/>
    </row>
    <row r="52124" spans="16:30" ht="4.5" customHeight="1" x14ac:dyDescent="0.2">
      <c r="P52124" s="75"/>
      <c r="Q52124" s="75"/>
      <c r="W52124" s="75"/>
      <c r="AD52124" s="77"/>
    </row>
    <row r="52125" spans="16:30" ht="4.5" customHeight="1" x14ac:dyDescent="0.2">
      <c r="P52125" s="75"/>
      <c r="Q52125" s="75"/>
      <c r="W52125" s="75"/>
      <c r="AD52125" s="77"/>
    </row>
    <row r="52126" spans="16:30" ht="4.5" customHeight="1" x14ac:dyDescent="0.2">
      <c r="P52126" s="75"/>
      <c r="Q52126" s="75"/>
      <c r="W52126" s="75"/>
      <c r="AD52126" s="77"/>
    </row>
    <row r="52127" spans="16:30" ht="4.5" customHeight="1" x14ac:dyDescent="0.2">
      <c r="P52127" s="75"/>
      <c r="Q52127" s="75"/>
      <c r="W52127" s="75"/>
      <c r="AD52127" s="77"/>
    </row>
    <row r="52128" spans="16:30" ht="4.5" customHeight="1" x14ac:dyDescent="0.2">
      <c r="P52128" s="75"/>
      <c r="Q52128" s="75"/>
      <c r="W52128" s="75"/>
      <c r="AD52128" s="77"/>
    </row>
    <row r="52129" spans="16:30" ht="4.5" customHeight="1" x14ac:dyDescent="0.2">
      <c r="P52129" s="75"/>
      <c r="Q52129" s="75"/>
      <c r="W52129" s="75"/>
      <c r="AD52129" s="77"/>
    </row>
    <row r="52130" spans="16:30" ht="4.5" customHeight="1" x14ac:dyDescent="0.2">
      <c r="P52130" s="75"/>
      <c r="Q52130" s="75"/>
      <c r="W52130" s="75"/>
      <c r="AD52130" s="77"/>
    </row>
    <row r="52131" spans="16:30" ht="4.5" customHeight="1" x14ac:dyDescent="0.2">
      <c r="P52131" s="75"/>
      <c r="Q52131" s="75"/>
      <c r="W52131" s="75"/>
      <c r="AD52131" s="77"/>
    </row>
    <row r="52132" spans="16:30" ht="4.5" customHeight="1" x14ac:dyDescent="0.2">
      <c r="P52132" s="75"/>
      <c r="Q52132" s="75"/>
      <c r="W52132" s="75"/>
      <c r="AD52132" s="77"/>
    </row>
    <row r="52133" spans="16:30" ht="4.5" customHeight="1" x14ac:dyDescent="0.2">
      <c r="P52133" s="75"/>
      <c r="Q52133" s="75"/>
      <c r="W52133" s="75"/>
      <c r="AD52133" s="77"/>
    </row>
    <row r="52134" spans="16:30" ht="4.5" customHeight="1" x14ac:dyDescent="0.2">
      <c r="P52134" s="75"/>
      <c r="Q52134" s="75"/>
      <c r="W52134" s="75"/>
      <c r="AD52134" s="77"/>
    </row>
    <row r="52135" spans="16:30" ht="4.5" customHeight="1" x14ac:dyDescent="0.2">
      <c r="P52135" s="75"/>
      <c r="Q52135" s="75"/>
      <c r="W52135" s="75"/>
      <c r="AD52135" s="77"/>
    </row>
    <row r="52136" spans="16:30" ht="4.5" customHeight="1" x14ac:dyDescent="0.2">
      <c r="P52136" s="75"/>
      <c r="Q52136" s="75"/>
      <c r="W52136" s="75"/>
      <c r="AD52136" s="77"/>
    </row>
    <row r="52137" spans="16:30" ht="4.5" customHeight="1" x14ac:dyDescent="0.2">
      <c r="P52137" s="75"/>
      <c r="Q52137" s="75"/>
      <c r="W52137" s="75"/>
      <c r="AD52137" s="77"/>
    </row>
    <row r="52138" spans="16:30" ht="4.5" customHeight="1" x14ac:dyDescent="0.2">
      <c r="P52138" s="75"/>
      <c r="Q52138" s="75"/>
      <c r="W52138" s="75"/>
      <c r="AD52138" s="77"/>
    </row>
    <row r="52139" spans="16:30" ht="4.5" customHeight="1" x14ac:dyDescent="0.2">
      <c r="P52139" s="75"/>
      <c r="Q52139" s="75"/>
      <c r="W52139" s="75"/>
      <c r="AD52139" s="77"/>
    </row>
    <row r="52140" spans="16:30" ht="4.5" customHeight="1" x14ac:dyDescent="0.2">
      <c r="P52140" s="75"/>
      <c r="Q52140" s="75"/>
      <c r="W52140" s="75"/>
      <c r="AD52140" s="77"/>
    </row>
    <row r="52141" spans="16:30" ht="4.5" customHeight="1" x14ac:dyDescent="0.2">
      <c r="P52141" s="75"/>
      <c r="Q52141" s="75"/>
      <c r="W52141" s="75"/>
      <c r="AD52141" s="77"/>
    </row>
    <row r="52142" spans="16:30" ht="4.5" customHeight="1" x14ac:dyDescent="0.2">
      <c r="P52142" s="75"/>
      <c r="Q52142" s="75"/>
      <c r="W52142" s="75"/>
      <c r="AD52142" s="77"/>
    </row>
    <row r="52143" spans="16:30" ht="4.5" customHeight="1" x14ac:dyDescent="0.2">
      <c r="P52143" s="75"/>
      <c r="Q52143" s="75"/>
      <c r="W52143" s="75"/>
      <c r="AD52143" s="77"/>
    </row>
    <row r="52144" spans="16:30" ht="4.5" customHeight="1" x14ac:dyDescent="0.2">
      <c r="P52144" s="75"/>
      <c r="Q52144" s="75"/>
      <c r="W52144" s="75"/>
      <c r="AD52144" s="77"/>
    </row>
    <row r="52145" spans="16:30" ht="4.5" customHeight="1" x14ac:dyDescent="0.2">
      <c r="P52145" s="75"/>
      <c r="Q52145" s="75"/>
      <c r="W52145" s="75"/>
      <c r="AD52145" s="77"/>
    </row>
    <row r="52146" spans="16:30" ht="4.5" customHeight="1" x14ac:dyDescent="0.2">
      <c r="P52146" s="75"/>
      <c r="Q52146" s="75"/>
      <c r="W52146" s="75"/>
      <c r="AD52146" s="77"/>
    </row>
    <row r="52147" spans="16:30" ht="4.5" customHeight="1" x14ac:dyDescent="0.2">
      <c r="P52147" s="75"/>
      <c r="Q52147" s="75"/>
      <c r="W52147" s="75"/>
      <c r="AD52147" s="77"/>
    </row>
    <row r="52148" spans="16:30" ht="4.5" customHeight="1" x14ac:dyDescent="0.2">
      <c r="P52148" s="75"/>
      <c r="Q52148" s="75"/>
      <c r="W52148" s="75"/>
      <c r="AD52148" s="77"/>
    </row>
    <row r="52149" spans="16:30" ht="4.5" customHeight="1" x14ac:dyDescent="0.2">
      <c r="P52149" s="75"/>
      <c r="Q52149" s="75"/>
      <c r="W52149" s="75"/>
      <c r="AD52149" s="77"/>
    </row>
    <row r="52150" spans="16:30" ht="4.5" customHeight="1" x14ac:dyDescent="0.2">
      <c r="P52150" s="75"/>
      <c r="Q52150" s="75"/>
      <c r="W52150" s="75"/>
      <c r="AD52150" s="77"/>
    </row>
    <row r="52151" spans="16:30" ht="4.5" customHeight="1" x14ac:dyDescent="0.2">
      <c r="P52151" s="75"/>
      <c r="Q52151" s="75"/>
      <c r="W52151" s="75"/>
      <c r="AD52151" s="77"/>
    </row>
    <row r="52152" spans="16:30" ht="4.5" customHeight="1" x14ac:dyDescent="0.2">
      <c r="P52152" s="75"/>
      <c r="Q52152" s="75"/>
      <c r="W52152" s="75"/>
      <c r="AD52152" s="77"/>
    </row>
    <row r="52153" spans="16:30" ht="4.5" customHeight="1" x14ac:dyDescent="0.2">
      <c r="P52153" s="75"/>
      <c r="Q52153" s="75"/>
      <c r="W52153" s="75"/>
      <c r="AD52153" s="77"/>
    </row>
    <row r="52154" spans="16:30" ht="4.5" customHeight="1" x14ac:dyDescent="0.2">
      <c r="P52154" s="75"/>
      <c r="Q52154" s="75"/>
      <c r="W52154" s="75"/>
      <c r="AD52154" s="77"/>
    </row>
    <row r="52155" spans="16:30" ht="4.5" customHeight="1" x14ac:dyDescent="0.2">
      <c r="P52155" s="75"/>
      <c r="Q52155" s="75"/>
      <c r="W52155" s="75"/>
      <c r="AD52155" s="77"/>
    </row>
    <row r="52156" spans="16:30" ht="4.5" customHeight="1" x14ac:dyDescent="0.2">
      <c r="P52156" s="75"/>
      <c r="Q52156" s="75"/>
      <c r="W52156" s="75"/>
      <c r="AD52156" s="77"/>
    </row>
    <row r="52157" spans="16:30" ht="4.5" customHeight="1" x14ac:dyDescent="0.2">
      <c r="P52157" s="75"/>
      <c r="Q52157" s="75"/>
      <c r="W52157" s="75"/>
      <c r="AD52157" s="77"/>
    </row>
    <row r="52158" spans="16:30" ht="4.5" customHeight="1" x14ac:dyDescent="0.2">
      <c r="P52158" s="75"/>
      <c r="Q52158" s="75"/>
      <c r="W52158" s="75"/>
      <c r="AD52158" s="77"/>
    </row>
    <row r="52159" spans="16:30" ht="4.5" customHeight="1" x14ac:dyDescent="0.2">
      <c r="P52159" s="75"/>
      <c r="Q52159" s="75"/>
      <c r="W52159" s="75"/>
      <c r="AD52159" s="77"/>
    </row>
    <row r="52160" spans="16:30" ht="4.5" customHeight="1" x14ac:dyDescent="0.2">
      <c r="P52160" s="75"/>
      <c r="Q52160" s="75"/>
      <c r="W52160" s="75"/>
      <c r="AD52160" s="77"/>
    </row>
    <row r="52161" spans="16:30" ht="4.5" customHeight="1" x14ac:dyDescent="0.2">
      <c r="P52161" s="75"/>
      <c r="Q52161" s="75"/>
      <c r="W52161" s="75"/>
      <c r="AD52161" s="77"/>
    </row>
    <row r="52162" spans="16:30" ht="4.5" customHeight="1" x14ac:dyDescent="0.2">
      <c r="P52162" s="75"/>
      <c r="Q52162" s="75"/>
      <c r="W52162" s="75"/>
      <c r="AD52162" s="77"/>
    </row>
    <row r="52163" spans="16:30" ht="4.5" customHeight="1" x14ac:dyDescent="0.2">
      <c r="P52163" s="75"/>
      <c r="Q52163" s="75"/>
      <c r="W52163" s="75"/>
      <c r="AD52163" s="77"/>
    </row>
    <row r="52164" spans="16:30" ht="4.5" customHeight="1" x14ac:dyDescent="0.2">
      <c r="P52164" s="75"/>
      <c r="Q52164" s="75"/>
      <c r="W52164" s="75"/>
      <c r="AD52164" s="77"/>
    </row>
    <row r="52165" spans="16:30" ht="4.5" customHeight="1" x14ac:dyDescent="0.2">
      <c r="P52165" s="75"/>
      <c r="Q52165" s="75"/>
      <c r="W52165" s="75"/>
      <c r="AD52165" s="77"/>
    </row>
    <row r="52166" spans="16:30" ht="4.5" customHeight="1" x14ac:dyDescent="0.2">
      <c r="P52166" s="75"/>
      <c r="Q52166" s="75"/>
      <c r="W52166" s="75"/>
      <c r="AD52166" s="77"/>
    </row>
    <row r="52167" spans="16:30" ht="4.5" customHeight="1" x14ac:dyDescent="0.2">
      <c r="P52167" s="75"/>
      <c r="Q52167" s="75"/>
      <c r="W52167" s="75"/>
      <c r="AD52167" s="77"/>
    </row>
    <row r="52168" spans="16:30" ht="4.5" customHeight="1" x14ac:dyDescent="0.2">
      <c r="P52168" s="75"/>
      <c r="Q52168" s="75"/>
      <c r="W52168" s="75"/>
      <c r="AD52168" s="77"/>
    </row>
    <row r="52169" spans="16:30" ht="4.5" customHeight="1" x14ac:dyDescent="0.2">
      <c r="P52169" s="75"/>
      <c r="Q52169" s="75"/>
      <c r="W52169" s="75"/>
      <c r="AD52169" s="77"/>
    </row>
    <row r="52170" spans="16:30" ht="4.5" customHeight="1" x14ac:dyDescent="0.2">
      <c r="P52170" s="75"/>
      <c r="Q52170" s="75"/>
      <c r="W52170" s="75"/>
      <c r="AD52170" s="77"/>
    </row>
    <row r="52171" spans="16:30" ht="4.5" customHeight="1" x14ac:dyDescent="0.2">
      <c r="P52171" s="75"/>
      <c r="Q52171" s="75"/>
      <c r="W52171" s="75"/>
      <c r="AD52171" s="77"/>
    </row>
    <row r="52172" spans="16:30" ht="4.5" customHeight="1" x14ac:dyDescent="0.2">
      <c r="P52172" s="75"/>
      <c r="Q52172" s="75"/>
      <c r="W52172" s="75"/>
      <c r="AD52172" s="77"/>
    </row>
    <row r="52173" spans="16:30" ht="4.5" customHeight="1" x14ac:dyDescent="0.2">
      <c r="P52173" s="75"/>
      <c r="Q52173" s="75"/>
      <c r="W52173" s="75"/>
      <c r="AD52173" s="77"/>
    </row>
    <row r="52174" spans="16:30" ht="4.5" customHeight="1" x14ac:dyDescent="0.2">
      <c r="P52174" s="75"/>
      <c r="Q52174" s="75"/>
      <c r="W52174" s="75"/>
      <c r="AD52174" s="77"/>
    </row>
    <row r="52175" spans="16:30" ht="4.5" customHeight="1" x14ac:dyDescent="0.2">
      <c r="P52175" s="75"/>
      <c r="Q52175" s="75"/>
      <c r="W52175" s="75"/>
      <c r="AD52175" s="77"/>
    </row>
    <row r="52176" spans="16:30" ht="4.5" customHeight="1" x14ac:dyDescent="0.2">
      <c r="P52176" s="75"/>
      <c r="Q52176" s="75"/>
      <c r="W52176" s="75"/>
      <c r="AD52176" s="77"/>
    </row>
    <row r="52177" spans="16:30" ht="4.5" customHeight="1" x14ac:dyDescent="0.2">
      <c r="P52177" s="75"/>
      <c r="Q52177" s="75"/>
      <c r="W52177" s="75"/>
      <c r="AD52177" s="77"/>
    </row>
    <row r="52178" spans="16:30" ht="4.5" customHeight="1" x14ac:dyDescent="0.2">
      <c r="P52178" s="75"/>
      <c r="Q52178" s="75"/>
      <c r="W52178" s="75"/>
      <c r="AD52178" s="77"/>
    </row>
    <row r="52179" spans="16:30" ht="4.5" customHeight="1" x14ac:dyDescent="0.2">
      <c r="P52179" s="75"/>
      <c r="Q52179" s="75"/>
      <c r="W52179" s="75"/>
      <c r="AD52179" s="77"/>
    </row>
    <row r="52180" spans="16:30" ht="4.5" customHeight="1" x14ac:dyDescent="0.2">
      <c r="P52180" s="75"/>
      <c r="Q52180" s="75"/>
      <c r="W52180" s="75"/>
      <c r="AD52180" s="77"/>
    </row>
    <row r="52181" spans="16:30" ht="4.5" customHeight="1" x14ac:dyDescent="0.2">
      <c r="P52181" s="75"/>
      <c r="Q52181" s="75"/>
      <c r="W52181" s="75"/>
      <c r="AD52181" s="77"/>
    </row>
    <row r="52182" spans="16:30" ht="4.5" customHeight="1" x14ac:dyDescent="0.2">
      <c r="P52182" s="75"/>
      <c r="Q52182" s="75"/>
      <c r="W52182" s="75"/>
      <c r="AD52182" s="77"/>
    </row>
    <row r="52183" spans="16:30" ht="4.5" customHeight="1" x14ac:dyDescent="0.2">
      <c r="P52183" s="75"/>
      <c r="Q52183" s="75"/>
      <c r="W52183" s="75"/>
      <c r="AD52183" s="77"/>
    </row>
    <row r="52184" spans="16:30" ht="4.5" customHeight="1" x14ac:dyDescent="0.2">
      <c r="P52184" s="75"/>
      <c r="Q52184" s="75"/>
      <c r="W52184" s="75"/>
      <c r="AD52184" s="77"/>
    </row>
    <row r="52185" spans="16:30" ht="4.5" customHeight="1" x14ac:dyDescent="0.2">
      <c r="P52185" s="75"/>
      <c r="Q52185" s="75"/>
      <c r="W52185" s="75"/>
      <c r="AD52185" s="77"/>
    </row>
    <row r="52186" spans="16:30" ht="4.5" customHeight="1" x14ac:dyDescent="0.2">
      <c r="P52186" s="75"/>
      <c r="Q52186" s="75"/>
      <c r="W52186" s="75"/>
      <c r="AD52186" s="77"/>
    </row>
    <row r="52187" spans="16:30" ht="4.5" customHeight="1" x14ac:dyDescent="0.2">
      <c r="P52187" s="75"/>
      <c r="Q52187" s="75"/>
      <c r="W52187" s="75"/>
      <c r="AD52187" s="77"/>
    </row>
    <row r="52188" spans="16:30" ht="4.5" customHeight="1" x14ac:dyDescent="0.2">
      <c r="P52188" s="75"/>
      <c r="Q52188" s="75"/>
      <c r="W52188" s="75"/>
      <c r="AD52188" s="77"/>
    </row>
    <row r="52189" spans="16:30" ht="4.5" customHeight="1" x14ac:dyDescent="0.2">
      <c r="P52189" s="75"/>
      <c r="Q52189" s="75"/>
      <c r="W52189" s="75"/>
      <c r="AD52189" s="77"/>
    </row>
    <row r="52190" spans="16:30" ht="4.5" customHeight="1" x14ac:dyDescent="0.2">
      <c r="P52190" s="75"/>
      <c r="Q52190" s="75"/>
      <c r="W52190" s="75"/>
      <c r="AD52190" s="77"/>
    </row>
    <row r="52191" spans="16:30" ht="4.5" customHeight="1" x14ac:dyDescent="0.2">
      <c r="P52191" s="75"/>
      <c r="Q52191" s="75"/>
      <c r="W52191" s="75"/>
      <c r="AD52191" s="77"/>
    </row>
    <row r="52192" spans="16:30" ht="4.5" customHeight="1" x14ac:dyDescent="0.2">
      <c r="P52192" s="75"/>
      <c r="Q52192" s="75"/>
      <c r="W52192" s="75"/>
      <c r="AD52192" s="77"/>
    </row>
    <row r="52193" spans="16:30" ht="4.5" customHeight="1" x14ac:dyDescent="0.2">
      <c r="P52193" s="75"/>
      <c r="Q52193" s="75"/>
      <c r="W52193" s="75"/>
      <c r="AD52193" s="77"/>
    </row>
    <row r="52194" spans="16:30" ht="4.5" customHeight="1" x14ac:dyDescent="0.2">
      <c r="P52194" s="75"/>
      <c r="Q52194" s="75"/>
      <c r="W52194" s="75"/>
      <c r="AD52194" s="77"/>
    </row>
    <row r="52195" spans="16:30" ht="4.5" customHeight="1" x14ac:dyDescent="0.2">
      <c r="P52195" s="75"/>
      <c r="Q52195" s="75"/>
      <c r="W52195" s="75"/>
      <c r="AD52195" s="77"/>
    </row>
    <row r="52196" spans="16:30" ht="4.5" customHeight="1" x14ac:dyDescent="0.2">
      <c r="P52196" s="75"/>
      <c r="Q52196" s="75"/>
      <c r="W52196" s="75"/>
      <c r="AD52196" s="77"/>
    </row>
    <row r="52197" spans="16:30" ht="4.5" customHeight="1" x14ac:dyDescent="0.2">
      <c r="P52197" s="75"/>
      <c r="Q52197" s="75"/>
      <c r="W52197" s="75"/>
      <c r="AD52197" s="77"/>
    </row>
    <row r="52198" spans="16:30" ht="4.5" customHeight="1" x14ac:dyDescent="0.2">
      <c r="P52198" s="75"/>
      <c r="Q52198" s="75"/>
      <c r="W52198" s="75"/>
      <c r="AD52198" s="77"/>
    </row>
    <row r="52199" spans="16:30" ht="4.5" customHeight="1" x14ac:dyDescent="0.2">
      <c r="P52199" s="75"/>
      <c r="Q52199" s="75"/>
      <c r="W52199" s="75"/>
      <c r="AD52199" s="77"/>
    </row>
    <row r="52200" spans="16:30" ht="4.5" customHeight="1" x14ac:dyDescent="0.2">
      <c r="P52200" s="75"/>
      <c r="Q52200" s="75"/>
      <c r="W52200" s="75"/>
      <c r="AD52200" s="77"/>
    </row>
    <row r="52201" spans="16:30" ht="4.5" customHeight="1" x14ac:dyDescent="0.2">
      <c r="P52201" s="75"/>
      <c r="Q52201" s="75"/>
      <c r="W52201" s="75"/>
      <c r="AD52201" s="77"/>
    </row>
    <row r="52202" spans="16:30" ht="4.5" customHeight="1" x14ac:dyDescent="0.2">
      <c r="P52202" s="75"/>
      <c r="Q52202" s="75"/>
      <c r="W52202" s="75"/>
      <c r="AD52202" s="77"/>
    </row>
    <row r="52203" spans="16:30" ht="4.5" customHeight="1" x14ac:dyDescent="0.2">
      <c r="P52203" s="75"/>
      <c r="Q52203" s="75"/>
      <c r="W52203" s="75"/>
      <c r="AD52203" s="77"/>
    </row>
    <row r="52204" spans="16:30" ht="4.5" customHeight="1" x14ac:dyDescent="0.2">
      <c r="P52204" s="75"/>
      <c r="Q52204" s="75"/>
      <c r="W52204" s="75"/>
      <c r="AD52204" s="77"/>
    </row>
    <row r="52205" spans="16:30" ht="4.5" customHeight="1" x14ac:dyDescent="0.2">
      <c r="P52205" s="75"/>
      <c r="Q52205" s="75"/>
      <c r="W52205" s="75"/>
      <c r="AD52205" s="77"/>
    </row>
    <row r="52206" spans="16:30" ht="4.5" customHeight="1" x14ac:dyDescent="0.2">
      <c r="P52206" s="75"/>
      <c r="Q52206" s="75"/>
      <c r="W52206" s="75"/>
      <c r="AD52206" s="77"/>
    </row>
    <row r="52207" spans="16:30" ht="4.5" customHeight="1" x14ac:dyDescent="0.2">
      <c r="P52207" s="75"/>
      <c r="Q52207" s="75"/>
      <c r="W52207" s="75"/>
      <c r="AD52207" s="77"/>
    </row>
    <row r="52208" spans="16:30" ht="4.5" customHeight="1" x14ac:dyDescent="0.2">
      <c r="P52208" s="75"/>
      <c r="Q52208" s="75"/>
      <c r="W52208" s="75"/>
      <c r="AD52208" s="77"/>
    </row>
    <row r="52209" spans="16:30" ht="4.5" customHeight="1" x14ac:dyDescent="0.2">
      <c r="P52209" s="75"/>
      <c r="Q52209" s="75"/>
      <c r="W52209" s="75"/>
      <c r="AD52209" s="77"/>
    </row>
    <row r="52210" spans="16:30" ht="4.5" customHeight="1" x14ac:dyDescent="0.2">
      <c r="P52210" s="75"/>
      <c r="Q52210" s="75"/>
      <c r="W52210" s="75"/>
      <c r="AD52210" s="77"/>
    </row>
    <row r="52211" spans="16:30" ht="4.5" customHeight="1" x14ac:dyDescent="0.2">
      <c r="P52211" s="75"/>
      <c r="Q52211" s="75"/>
      <c r="W52211" s="75"/>
      <c r="AD52211" s="77"/>
    </row>
    <row r="52212" spans="16:30" ht="4.5" customHeight="1" x14ac:dyDescent="0.2">
      <c r="P52212" s="75"/>
      <c r="Q52212" s="75"/>
      <c r="W52212" s="75"/>
      <c r="AD52212" s="77"/>
    </row>
    <row r="52213" spans="16:30" ht="4.5" customHeight="1" x14ac:dyDescent="0.2">
      <c r="P52213" s="75"/>
      <c r="Q52213" s="75"/>
      <c r="W52213" s="75"/>
      <c r="AD52213" s="77"/>
    </row>
    <row r="52214" spans="16:30" ht="4.5" customHeight="1" x14ac:dyDescent="0.2">
      <c r="P52214" s="75"/>
      <c r="Q52214" s="75"/>
      <c r="W52214" s="75"/>
      <c r="AD52214" s="77"/>
    </row>
    <row r="52215" spans="16:30" ht="4.5" customHeight="1" x14ac:dyDescent="0.2">
      <c r="P52215" s="75"/>
      <c r="Q52215" s="75"/>
      <c r="W52215" s="75"/>
      <c r="AD52215" s="77"/>
    </row>
    <row r="52216" spans="16:30" ht="4.5" customHeight="1" x14ac:dyDescent="0.2">
      <c r="P52216" s="75"/>
      <c r="Q52216" s="75"/>
      <c r="W52216" s="75"/>
      <c r="AD52216" s="77"/>
    </row>
    <row r="52217" spans="16:30" ht="4.5" customHeight="1" x14ac:dyDescent="0.2">
      <c r="P52217" s="75"/>
      <c r="Q52217" s="75"/>
      <c r="W52217" s="75"/>
      <c r="AD52217" s="77"/>
    </row>
    <row r="52218" spans="16:30" ht="4.5" customHeight="1" x14ac:dyDescent="0.2">
      <c r="P52218" s="75"/>
      <c r="Q52218" s="75"/>
      <c r="W52218" s="75"/>
      <c r="AD52218" s="77"/>
    </row>
    <row r="52219" spans="16:30" ht="4.5" customHeight="1" x14ac:dyDescent="0.2">
      <c r="P52219" s="75"/>
      <c r="Q52219" s="75"/>
      <c r="W52219" s="75"/>
      <c r="AD52219" s="77"/>
    </row>
    <row r="52220" spans="16:30" ht="4.5" customHeight="1" x14ac:dyDescent="0.2">
      <c r="P52220" s="75"/>
      <c r="Q52220" s="75"/>
      <c r="W52220" s="75"/>
      <c r="AD52220" s="77"/>
    </row>
    <row r="52221" spans="16:30" ht="4.5" customHeight="1" x14ac:dyDescent="0.2">
      <c r="P52221" s="75"/>
      <c r="Q52221" s="75"/>
      <c r="W52221" s="75"/>
      <c r="AD52221" s="77"/>
    </row>
    <row r="52222" spans="16:30" ht="4.5" customHeight="1" x14ac:dyDescent="0.2">
      <c r="P52222" s="75"/>
      <c r="Q52222" s="75"/>
      <c r="W52222" s="75"/>
      <c r="AD52222" s="77"/>
    </row>
    <row r="52223" spans="16:30" ht="4.5" customHeight="1" x14ac:dyDescent="0.2">
      <c r="P52223" s="75"/>
      <c r="Q52223" s="75"/>
      <c r="W52223" s="75"/>
      <c r="AD52223" s="77"/>
    </row>
    <row r="52224" spans="16:30" ht="4.5" customHeight="1" x14ac:dyDescent="0.2">
      <c r="P52224" s="75"/>
      <c r="Q52224" s="75"/>
      <c r="W52224" s="75"/>
      <c r="AD52224" s="77"/>
    </row>
    <row r="52225" spans="16:30" ht="4.5" customHeight="1" x14ac:dyDescent="0.2">
      <c r="P52225" s="75"/>
      <c r="Q52225" s="75"/>
      <c r="W52225" s="75"/>
      <c r="AD52225" s="77"/>
    </row>
    <row r="52226" spans="16:30" ht="4.5" customHeight="1" x14ac:dyDescent="0.2">
      <c r="P52226" s="75"/>
      <c r="Q52226" s="75"/>
      <c r="W52226" s="75"/>
      <c r="AD52226" s="77"/>
    </row>
    <row r="52227" spans="16:30" ht="4.5" customHeight="1" x14ac:dyDescent="0.2">
      <c r="P52227" s="75"/>
      <c r="Q52227" s="75"/>
      <c r="W52227" s="75"/>
      <c r="AD52227" s="77"/>
    </row>
    <row r="52228" spans="16:30" ht="4.5" customHeight="1" x14ac:dyDescent="0.2">
      <c r="P52228" s="75"/>
      <c r="Q52228" s="75"/>
      <c r="W52228" s="75"/>
      <c r="AD52228" s="77"/>
    </row>
    <row r="52229" spans="16:30" ht="4.5" customHeight="1" x14ac:dyDescent="0.2">
      <c r="P52229" s="75"/>
      <c r="Q52229" s="75"/>
      <c r="W52229" s="75"/>
      <c r="AD52229" s="77"/>
    </row>
    <row r="52230" spans="16:30" ht="4.5" customHeight="1" x14ac:dyDescent="0.2">
      <c r="P52230" s="75"/>
      <c r="Q52230" s="75"/>
      <c r="W52230" s="75"/>
      <c r="AD52230" s="77"/>
    </row>
    <row r="52231" spans="16:30" ht="4.5" customHeight="1" x14ac:dyDescent="0.2">
      <c r="P52231" s="75"/>
      <c r="Q52231" s="75"/>
      <c r="W52231" s="75"/>
      <c r="AD52231" s="77"/>
    </row>
    <row r="52232" spans="16:30" ht="4.5" customHeight="1" x14ac:dyDescent="0.2">
      <c r="P52232" s="75"/>
      <c r="Q52232" s="75"/>
      <c r="W52232" s="75"/>
      <c r="AD52232" s="77"/>
    </row>
    <row r="52233" spans="16:30" ht="4.5" customHeight="1" x14ac:dyDescent="0.2">
      <c r="P52233" s="75"/>
      <c r="Q52233" s="75"/>
      <c r="W52233" s="75"/>
      <c r="AD52233" s="77"/>
    </row>
    <row r="52234" spans="16:30" ht="4.5" customHeight="1" x14ac:dyDescent="0.2">
      <c r="P52234" s="75"/>
      <c r="Q52234" s="75"/>
      <c r="W52234" s="75"/>
      <c r="AD52234" s="77"/>
    </row>
    <row r="52235" spans="16:30" ht="4.5" customHeight="1" x14ac:dyDescent="0.2">
      <c r="P52235" s="75"/>
      <c r="Q52235" s="75"/>
      <c r="W52235" s="75"/>
      <c r="AD52235" s="77"/>
    </row>
    <row r="52236" spans="16:30" ht="4.5" customHeight="1" x14ac:dyDescent="0.2">
      <c r="P52236" s="75"/>
      <c r="Q52236" s="75"/>
      <c r="W52236" s="75"/>
      <c r="AD52236" s="77"/>
    </row>
    <row r="52237" spans="16:30" ht="4.5" customHeight="1" x14ac:dyDescent="0.2">
      <c r="P52237" s="75"/>
      <c r="Q52237" s="75"/>
      <c r="W52237" s="75"/>
      <c r="AD52237" s="77"/>
    </row>
    <row r="52238" spans="16:30" ht="4.5" customHeight="1" x14ac:dyDescent="0.2">
      <c r="P52238" s="75"/>
      <c r="Q52238" s="75"/>
      <c r="W52238" s="75"/>
      <c r="AD52238" s="77"/>
    </row>
    <row r="52239" spans="16:30" ht="4.5" customHeight="1" x14ac:dyDescent="0.2">
      <c r="P52239" s="75"/>
      <c r="Q52239" s="75"/>
      <c r="W52239" s="75"/>
      <c r="AD52239" s="77"/>
    </row>
    <row r="52240" spans="16:30" ht="4.5" customHeight="1" x14ac:dyDescent="0.2">
      <c r="P52240" s="75"/>
      <c r="Q52240" s="75"/>
      <c r="W52240" s="75"/>
      <c r="AD52240" s="77"/>
    </row>
    <row r="52241" spans="16:30" ht="4.5" customHeight="1" x14ac:dyDescent="0.2">
      <c r="P52241" s="75"/>
      <c r="Q52241" s="75"/>
      <c r="W52241" s="75"/>
      <c r="AD52241" s="77"/>
    </row>
    <row r="52242" spans="16:30" ht="4.5" customHeight="1" x14ac:dyDescent="0.2">
      <c r="P52242" s="75"/>
      <c r="Q52242" s="75"/>
      <c r="W52242" s="75"/>
      <c r="AD52242" s="77"/>
    </row>
    <row r="52243" spans="16:30" ht="4.5" customHeight="1" x14ac:dyDescent="0.2">
      <c r="P52243" s="75"/>
      <c r="Q52243" s="75"/>
      <c r="W52243" s="75"/>
      <c r="AD52243" s="77"/>
    </row>
    <row r="52244" spans="16:30" ht="4.5" customHeight="1" x14ac:dyDescent="0.2">
      <c r="P52244" s="75"/>
      <c r="Q52244" s="75"/>
      <c r="W52244" s="75"/>
      <c r="AD52244" s="77"/>
    </row>
    <row r="52245" spans="16:30" ht="4.5" customHeight="1" x14ac:dyDescent="0.2">
      <c r="P52245" s="75"/>
      <c r="Q52245" s="75"/>
      <c r="W52245" s="75"/>
      <c r="AD52245" s="77"/>
    </row>
    <row r="52246" spans="16:30" ht="4.5" customHeight="1" x14ac:dyDescent="0.2">
      <c r="P52246" s="75"/>
      <c r="Q52246" s="75"/>
      <c r="W52246" s="75"/>
      <c r="AD52246" s="77"/>
    </row>
    <row r="52247" spans="16:30" ht="4.5" customHeight="1" x14ac:dyDescent="0.2">
      <c r="P52247" s="75"/>
      <c r="Q52247" s="75"/>
      <c r="W52247" s="75"/>
      <c r="AD52247" s="77"/>
    </row>
    <row r="52248" spans="16:30" ht="4.5" customHeight="1" x14ac:dyDescent="0.2">
      <c r="P52248" s="75"/>
      <c r="Q52248" s="75"/>
      <c r="W52248" s="75"/>
      <c r="AD52248" s="77"/>
    </row>
    <row r="52249" spans="16:30" ht="4.5" customHeight="1" x14ac:dyDescent="0.2">
      <c r="P52249" s="75"/>
      <c r="Q52249" s="75"/>
      <c r="W52249" s="75"/>
      <c r="AD52249" s="77"/>
    </row>
    <row r="52250" spans="16:30" ht="4.5" customHeight="1" x14ac:dyDescent="0.2">
      <c r="P52250" s="75"/>
      <c r="Q52250" s="75"/>
      <c r="W52250" s="75"/>
      <c r="AD52250" s="77"/>
    </row>
    <row r="52251" spans="16:30" ht="4.5" customHeight="1" x14ac:dyDescent="0.2">
      <c r="P52251" s="75"/>
      <c r="Q52251" s="75"/>
      <c r="W52251" s="75"/>
      <c r="AD52251" s="77"/>
    </row>
    <row r="52252" spans="16:30" ht="4.5" customHeight="1" x14ac:dyDescent="0.2">
      <c r="P52252" s="75"/>
      <c r="Q52252" s="75"/>
      <c r="W52252" s="75"/>
      <c r="AD52252" s="77"/>
    </row>
    <row r="52253" spans="16:30" ht="4.5" customHeight="1" x14ac:dyDescent="0.2">
      <c r="P52253" s="75"/>
      <c r="Q52253" s="75"/>
      <c r="W52253" s="75"/>
      <c r="AD52253" s="77"/>
    </row>
    <row r="52254" spans="16:30" ht="4.5" customHeight="1" x14ac:dyDescent="0.2">
      <c r="P52254" s="75"/>
      <c r="Q52254" s="75"/>
      <c r="W52254" s="75"/>
      <c r="AD52254" s="77"/>
    </row>
    <row r="52255" spans="16:30" ht="4.5" customHeight="1" x14ac:dyDescent="0.2">
      <c r="P52255" s="75"/>
      <c r="Q52255" s="75"/>
      <c r="W52255" s="75"/>
      <c r="AD52255" s="77"/>
    </row>
    <row r="52256" spans="16:30" ht="4.5" customHeight="1" x14ac:dyDescent="0.2">
      <c r="P52256" s="75"/>
      <c r="Q52256" s="75"/>
      <c r="W52256" s="75"/>
      <c r="AD52256" s="77"/>
    </row>
    <row r="52257" spans="16:30" ht="4.5" customHeight="1" x14ac:dyDescent="0.2">
      <c r="P52257" s="75"/>
      <c r="Q52257" s="75"/>
      <c r="W52257" s="75"/>
      <c r="AD52257" s="77"/>
    </row>
    <row r="52258" spans="16:30" ht="4.5" customHeight="1" x14ac:dyDescent="0.2">
      <c r="P52258" s="75"/>
      <c r="Q52258" s="75"/>
      <c r="W52258" s="75"/>
      <c r="AD52258" s="77"/>
    </row>
    <row r="52259" spans="16:30" ht="4.5" customHeight="1" x14ac:dyDescent="0.2">
      <c r="P52259" s="75"/>
      <c r="Q52259" s="75"/>
      <c r="W52259" s="75"/>
      <c r="AD52259" s="77"/>
    </row>
    <row r="52260" spans="16:30" ht="4.5" customHeight="1" x14ac:dyDescent="0.2">
      <c r="P52260" s="75"/>
      <c r="Q52260" s="75"/>
      <c r="W52260" s="75"/>
      <c r="AD52260" s="77"/>
    </row>
    <row r="52261" spans="16:30" ht="4.5" customHeight="1" x14ac:dyDescent="0.2">
      <c r="P52261" s="75"/>
      <c r="Q52261" s="75"/>
      <c r="W52261" s="75"/>
      <c r="AD52261" s="77"/>
    </row>
    <row r="52262" spans="16:30" ht="4.5" customHeight="1" x14ac:dyDescent="0.2">
      <c r="P52262" s="75"/>
      <c r="Q52262" s="75"/>
      <c r="W52262" s="75"/>
      <c r="AD52262" s="77"/>
    </row>
    <row r="52263" spans="16:30" ht="4.5" customHeight="1" x14ac:dyDescent="0.2">
      <c r="P52263" s="75"/>
      <c r="Q52263" s="75"/>
      <c r="W52263" s="75"/>
      <c r="AD52263" s="77"/>
    </row>
    <row r="52264" spans="16:30" ht="4.5" customHeight="1" x14ac:dyDescent="0.2">
      <c r="P52264" s="75"/>
      <c r="Q52264" s="75"/>
      <c r="W52264" s="75"/>
      <c r="AD52264" s="77"/>
    </row>
    <row r="52265" spans="16:30" ht="4.5" customHeight="1" x14ac:dyDescent="0.2">
      <c r="P52265" s="75"/>
      <c r="Q52265" s="75"/>
      <c r="W52265" s="75"/>
      <c r="AD52265" s="77"/>
    </row>
    <row r="52266" spans="16:30" ht="4.5" customHeight="1" x14ac:dyDescent="0.2">
      <c r="P52266" s="75"/>
      <c r="Q52266" s="75"/>
      <c r="W52266" s="75"/>
      <c r="AD52266" s="77"/>
    </row>
    <row r="52267" spans="16:30" ht="4.5" customHeight="1" x14ac:dyDescent="0.2">
      <c r="P52267" s="75"/>
      <c r="Q52267" s="75"/>
      <c r="W52267" s="75"/>
      <c r="AD52267" s="77"/>
    </row>
    <row r="52268" spans="16:30" ht="4.5" customHeight="1" x14ac:dyDescent="0.2">
      <c r="P52268" s="75"/>
      <c r="Q52268" s="75"/>
      <c r="W52268" s="75"/>
      <c r="AD52268" s="77"/>
    </row>
    <row r="52269" spans="16:30" ht="4.5" customHeight="1" x14ac:dyDescent="0.2">
      <c r="P52269" s="75"/>
      <c r="Q52269" s="75"/>
      <c r="W52269" s="75"/>
      <c r="AD52269" s="77"/>
    </row>
    <row r="52270" spans="16:30" ht="4.5" customHeight="1" x14ac:dyDescent="0.2">
      <c r="P52270" s="75"/>
      <c r="Q52270" s="75"/>
      <c r="W52270" s="75"/>
      <c r="AD52270" s="77"/>
    </row>
    <row r="52271" spans="16:30" ht="4.5" customHeight="1" x14ac:dyDescent="0.2">
      <c r="P52271" s="75"/>
      <c r="Q52271" s="75"/>
      <c r="W52271" s="75"/>
      <c r="AD52271" s="77"/>
    </row>
    <row r="52272" spans="16:30" ht="4.5" customHeight="1" x14ac:dyDescent="0.2">
      <c r="P52272" s="75"/>
      <c r="Q52272" s="75"/>
      <c r="W52272" s="75"/>
      <c r="AD52272" s="77"/>
    </row>
    <row r="52273" spans="16:30" ht="4.5" customHeight="1" x14ac:dyDescent="0.2">
      <c r="P52273" s="75"/>
      <c r="Q52273" s="75"/>
      <c r="W52273" s="75"/>
      <c r="AD52273" s="77"/>
    </row>
    <row r="52274" spans="16:30" ht="4.5" customHeight="1" x14ac:dyDescent="0.2">
      <c r="P52274" s="75"/>
      <c r="Q52274" s="75"/>
      <c r="W52274" s="75"/>
      <c r="AD52274" s="77"/>
    </row>
    <row r="52275" spans="16:30" ht="4.5" customHeight="1" x14ac:dyDescent="0.2">
      <c r="P52275" s="75"/>
      <c r="Q52275" s="75"/>
      <c r="W52275" s="75"/>
      <c r="AD52275" s="77"/>
    </row>
    <row r="52276" spans="16:30" ht="4.5" customHeight="1" x14ac:dyDescent="0.2">
      <c r="P52276" s="75"/>
      <c r="Q52276" s="75"/>
      <c r="W52276" s="75"/>
      <c r="AD52276" s="77"/>
    </row>
    <row r="52277" spans="16:30" ht="4.5" customHeight="1" x14ac:dyDescent="0.2">
      <c r="P52277" s="75"/>
      <c r="Q52277" s="75"/>
      <c r="W52277" s="75"/>
      <c r="AD52277" s="77"/>
    </row>
    <row r="52278" spans="16:30" ht="4.5" customHeight="1" x14ac:dyDescent="0.2">
      <c r="P52278" s="75"/>
      <c r="Q52278" s="75"/>
      <c r="W52278" s="75"/>
      <c r="AD52278" s="77"/>
    </row>
    <row r="52279" spans="16:30" ht="4.5" customHeight="1" x14ac:dyDescent="0.2">
      <c r="P52279" s="75"/>
      <c r="Q52279" s="75"/>
      <c r="W52279" s="75"/>
      <c r="AD52279" s="77"/>
    </row>
    <row r="52280" spans="16:30" ht="4.5" customHeight="1" x14ac:dyDescent="0.2">
      <c r="P52280" s="75"/>
      <c r="Q52280" s="75"/>
      <c r="W52280" s="75"/>
      <c r="AD52280" s="77"/>
    </row>
    <row r="52281" spans="16:30" ht="4.5" customHeight="1" x14ac:dyDescent="0.2">
      <c r="P52281" s="75"/>
      <c r="Q52281" s="75"/>
      <c r="W52281" s="75"/>
      <c r="AD52281" s="77"/>
    </row>
    <row r="52282" spans="16:30" ht="4.5" customHeight="1" x14ac:dyDescent="0.2">
      <c r="P52282" s="75"/>
      <c r="Q52282" s="75"/>
      <c r="W52282" s="75"/>
      <c r="AD52282" s="77"/>
    </row>
    <row r="52283" spans="16:30" ht="4.5" customHeight="1" x14ac:dyDescent="0.2">
      <c r="P52283" s="75"/>
      <c r="Q52283" s="75"/>
      <c r="W52283" s="75"/>
      <c r="AD52283" s="77"/>
    </row>
    <row r="52284" spans="16:30" ht="4.5" customHeight="1" x14ac:dyDescent="0.2">
      <c r="P52284" s="75"/>
      <c r="Q52284" s="75"/>
      <c r="W52284" s="75"/>
      <c r="AD52284" s="77"/>
    </row>
    <row r="52285" spans="16:30" ht="4.5" customHeight="1" x14ac:dyDescent="0.2">
      <c r="P52285" s="75"/>
      <c r="Q52285" s="75"/>
      <c r="W52285" s="75"/>
      <c r="AD52285" s="77"/>
    </row>
    <row r="52286" spans="16:30" ht="4.5" customHeight="1" x14ac:dyDescent="0.2">
      <c r="P52286" s="75"/>
      <c r="Q52286" s="75"/>
      <c r="W52286" s="75"/>
      <c r="AD52286" s="77"/>
    </row>
    <row r="52287" spans="16:30" ht="4.5" customHeight="1" x14ac:dyDescent="0.2">
      <c r="P52287" s="75"/>
      <c r="Q52287" s="75"/>
      <c r="W52287" s="75"/>
      <c r="AD52287" s="77"/>
    </row>
    <row r="52288" spans="16:30" ht="4.5" customHeight="1" x14ac:dyDescent="0.2">
      <c r="P52288" s="75"/>
      <c r="Q52288" s="75"/>
      <c r="W52288" s="75"/>
      <c r="AD52288" s="77"/>
    </row>
    <row r="52289" spans="16:30" ht="4.5" customHeight="1" x14ac:dyDescent="0.2">
      <c r="P52289" s="75"/>
      <c r="Q52289" s="75"/>
      <c r="W52289" s="75"/>
      <c r="AD52289" s="77"/>
    </row>
    <row r="52290" spans="16:30" ht="4.5" customHeight="1" x14ac:dyDescent="0.2">
      <c r="P52290" s="75"/>
      <c r="Q52290" s="75"/>
      <c r="W52290" s="75"/>
      <c r="AD52290" s="77"/>
    </row>
    <row r="52291" spans="16:30" ht="4.5" customHeight="1" x14ac:dyDescent="0.2">
      <c r="P52291" s="75"/>
      <c r="Q52291" s="75"/>
      <c r="W52291" s="75"/>
      <c r="AD52291" s="77"/>
    </row>
    <row r="52292" spans="16:30" ht="4.5" customHeight="1" x14ac:dyDescent="0.2">
      <c r="P52292" s="75"/>
      <c r="Q52292" s="75"/>
      <c r="W52292" s="75"/>
      <c r="AD52292" s="77"/>
    </row>
    <row r="52293" spans="16:30" ht="4.5" customHeight="1" x14ac:dyDescent="0.2">
      <c r="P52293" s="75"/>
      <c r="Q52293" s="75"/>
      <c r="W52293" s="75"/>
      <c r="AD52293" s="77"/>
    </row>
    <row r="52294" spans="16:30" ht="4.5" customHeight="1" x14ac:dyDescent="0.2">
      <c r="P52294" s="75"/>
      <c r="Q52294" s="75"/>
      <c r="W52294" s="75"/>
      <c r="AD52294" s="77"/>
    </row>
    <row r="52295" spans="16:30" ht="4.5" customHeight="1" x14ac:dyDescent="0.2">
      <c r="P52295" s="75"/>
      <c r="Q52295" s="75"/>
      <c r="W52295" s="75"/>
      <c r="AD52295" s="77"/>
    </row>
    <row r="52296" spans="16:30" ht="4.5" customHeight="1" x14ac:dyDescent="0.2">
      <c r="P52296" s="75"/>
      <c r="Q52296" s="75"/>
      <c r="W52296" s="75"/>
      <c r="AD52296" s="77"/>
    </row>
    <row r="52297" spans="16:30" ht="4.5" customHeight="1" x14ac:dyDescent="0.2">
      <c r="P52297" s="75"/>
      <c r="Q52297" s="75"/>
      <c r="W52297" s="75"/>
      <c r="AD52297" s="77"/>
    </row>
    <row r="52298" spans="16:30" ht="4.5" customHeight="1" x14ac:dyDescent="0.2">
      <c r="P52298" s="75"/>
      <c r="Q52298" s="75"/>
      <c r="W52298" s="75"/>
      <c r="AD52298" s="77"/>
    </row>
    <row r="52299" spans="16:30" ht="4.5" customHeight="1" x14ac:dyDescent="0.2">
      <c r="P52299" s="75"/>
      <c r="Q52299" s="75"/>
      <c r="W52299" s="75"/>
      <c r="AD52299" s="77"/>
    </row>
    <row r="52300" spans="16:30" ht="4.5" customHeight="1" x14ac:dyDescent="0.2">
      <c r="P52300" s="75"/>
      <c r="Q52300" s="75"/>
      <c r="W52300" s="75"/>
      <c r="AD52300" s="77"/>
    </row>
    <row r="52301" spans="16:30" ht="4.5" customHeight="1" x14ac:dyDescent="0.2">
      <c r="P52301" s="75"/>
      <c r="Q52301" s="75"/>
      <c r="W52301" s="75"/>
      <c r="AD52301" s="77"/>
    </row>
    <row r="52302" spans="16:30" ht="4.5" customHeight="1" x14ac:dyDescent="0.2">
      <c r="P52302" s="75"/>
      <c r="Q52302" s="75"/>
      <c r="W52302" s="75"/>
      <c r="AD52302" s="77"/>
    </row>
    <row r="52303" spans="16:30" ht="4.5" customHeight="1" x14ac:dyDescent="0.2">
      <c r="P52303" s="75"/>
      <c r="Q52303" s="75"/>
      <c r="W52303" s="75"/>
      <c r="AD52303" s="77"/>
    </row>
    <row r="52304" spans="16:30" ht="4.5" customHeight="1" x14ac:dyDescent="0.2">
      <c r="P52304" s="75"/>
      <c r="Q52304" s="75"/>
      <c r="W52304" s="75"/>
      <c r="AD52304" s="77"/>
    </row>
    <row r="52305" spans="16:30" ht="4.5" customHeight="1" x14ac:dyDescent="0.2">
      <c r="P52305" s="75"/>
      <c r="Q52305" s="75"/>
      <c r="W52305" s="75"/>
      <c r="AD52305" s="77"/>
    </row>
    <row r="52306" spans="16:30" ht="4.5" customHeight="1" x14ac:dyDescent="0.2">
      <c r="P52306" s="75"/>
      <c r="Q52306" s="75"/>
      <c r="W52306" s="75"/>
      <c r="AD52306" s="77"/>
    </row>
    <row r="52307" spans="16:30" ht="4.5" customHeight="1" x14ac:dyDescent="0.2">
      <c r="P52307" s="75"/>
      <c r="Q52307" s="75"/>
      <c r="W52307" s="75"/>
      <c r="AD52307" s="77"/>
    </row>
    <row r="52308" spans="16:30" ht="4.5" customHeight="1" x14ac:dyDescent="0.2">
      <c r="P52308" s="75"/>
      <c r="Q52308" s="75"/>
      <c r="W52308" s="75"/>
      <c r="AD52308" s="77"/>
    </row>
    <row r="52309" spans="16:30" ht="4.5" customHeight="1" x14ac:dyDescent="0.2">
      <c r="P52309" s="75"/>
      <c r="Q52309" s="75"/>
      <c r="W52309" s="75"/>
      <c r="AD52309" s="77"/>
    </row>
    <row r="52310" spans="16:30" ht="4.5" customHeight="1" x14ac:dyDescent="0.2">
      <c r="P52310" s="75"/>
      <c r="Q52310" s="75"/>
      <c r="W52310" s="75"/>
      <c r="AD52310" s="77"/>
    </row>
    <row r="52311" spans="16:30" ht="4.5" customHeight="1" x14ac:dyDescent="0.2">
      <c r="P52311" s="75"/>
      <c r="Q52311" s="75"/>
      <c r="W52311" s="75"/>
      <c r="AD52311" s="77"/>
    </row>
    <row r="52312" spans="16:30" ht="4.5" customHeight="1" x14ac:dyDescent="0.2">
      <c r="P52312" s="75"/>
      <c r="Q52312" s="75"/>
      <c r="W52312" s="75"/>
      <c r="AD52312" s="77"/>
    </row>
    <row r="52313" spans="16:30" ht="4.5" customHeight="1" x14ac:dyDescent="0.2">
      <c r="P52313" s="75"/>
      <c r="Q52313" s="75"/>
      <c r="W52313" s="75"/>
      <c r="AD52313" s="77"/>
    </row>
    <row r="52314" spans="16:30" ht="4.5" customHeight="1" x14ac:dyDescent="0.2">
      <c r="P52314" s="75"/>
      <c r="Q52314" s="75"/>
      <c r="W52314" s="75"/>
      <c r="AD52314" s="77"/>
    </row>
    <row r="52315" spans="16:30" ht="4.5" customHeight="1" x14ac:dyDescent="0.2">
      <c r="P52315" s="75"/>
      <c r="Q52315" s="75"/>
      <c r="W52315" s="75"/>
      <c r="AD52315" s="77"/>
    </row>
    <row r="52316" spans="16:30" ht="4.5" customHeight="1" x14ac:dyDescent="0.2">
      <c r="P52316" s="75"/>
      <c r="Q52316" s="75"/>
      <c r="W52316" s="75"/>
      <c r="AD52316" s="77"/>
    </row>
    <row r="52317" spans="16:30" ht="4.5" customHeight="1" x14ac:dyDescent="0.2">
      <c r="P52317" s="75"/>
      <c r="Q52317" s="75"/>
      <c r="W52317" s="75"/>
      <c r="AD52317" s="77"/>
    </row>
    <row r="52318" spans="16:30" ht="4.5" customHeight="1" x14ac:dyDescent="0.2">
      <c r="P52318" s="75"/>
      <c r="Q52318" s="75"/>
      <c r="W52318" s="75"/>
      <c r="AD52318" s="77"/>
    </row>
    <row r="52319" spans="16:30" ht="4.5" customHeight="1" x14ac:dyDescent="0.2">
      <c r="P52319" s="75"/>
      <c r="Q52319" s="75"/>
      <c r="W52319" s="75"/>
      <c r="AD52319" s="77"/>
    </row>
    <row r="52320" spans="16:30" ht="4.5" customHeight="1" x14ac:dyDescent="0.2">
      <c r="P52320" s="75"/>
      <c r="Q52320" s="75"/>
      <c r="W52320" s="75"/>
      <c r="AD52320" s="77"/>
    </row>
    <row r="52321" spans="16:30" ht="4.5" customHeight="1" x14ac:dyDescent="0.2">
      <c r="P52321" s="75"/>
      <c r="Q52321" s="75"/>
      <c r="W52321" s="75"/>
      <c r="AD52321" s="77"/>
    </row>
    <row r="52322" spans="16:30" ht="4.5" customHeight="1" x14ac:dyDescent="0.2">
      <c r="P52322" s="75"/>
      <c r="Q52322" s="75"/>
      <c r="W52322" s="75"/>
      <c r="AD52322" s="77"/>
    </row>
    <row r="52323" spans="16:30" ht="4.5" customHeight="1" x14ac:dyDescent="0.2">
      <c r="P52323" s="75"/>
      <c r="Q52323" s="75"/>
      <c r="W52323" s="75"/>
      <c r="AD52323" s="77"/>
    </row>
    <row r="52324" spans="16:30" ht="4.5" customHeight="1" x14ac:dyDescent="0.2">
      <c r="P52324" s="75"/>
      <c r="Q52324" s="75"/>
      <c r="W52324" s="75"/>
      <c r="AD52324" s="77"/>
    </row>
    <row r="52325" spans="16:30" ht="4.5" customHeight="1" x14ac:dyDescent="0.2">
      <c r="P52325" s="75"/>
      <c r="Q52325" s="75"/>
      <c r="W52325" s="75"/>
      <c r="AD52325" s="77"/>
    </row>
    <row r="52326" spans="16:30" ht="4.5" customHeight="1" x14ac:dyDescent="0.2">
      <c r="P52326" s="75"/>
      <c r="Q52326" s="75"/>
      <c r="W52326" s="75"/>
      <c r="AD52326" s="77"/>
    </row>
    <row r="52327" spans="16:30" ht="4.5" customHeight="1" x14ac:dyDescent="0.2">
      <c r="P52327" s="75"/>
      <c r="Q52327" s="75"/>
      <c r="W52327" s="75"/>
      <c r="AD52327" s="77"/>
    </row>
    <row r="52328" spans="16:30" ht="4.5" customHeight="1" x14ac:dyDescent="0.2">
      <c r="P52328" s="75"/>
      <c r="Q52328" s="75"/>
      <c r="W52328" s="75"/>
      <c r="AD52328" s="77"/>
    </row>
    <row r="52329" spans="16:30" ht="4.5" customHeight="1" x14ac:dyDescent="0.2">
      <c r="P52329" s="75"/>
      <c r="Q52329" s="75"/>
      <c r="W52329" s="75"/>
      <c r="AD52329" s="77"/>
    </row>
    <row r="52330" spans="16:30" ht="4.5" customHeight="1" x14ac:dyDescent="0.2">
      <c r="P52330" s="75"/>
      <c r="Q52330" s="75"/>
      <c r="W52330" s="75"/>
      <c r="AD52330" s="77"/>
    </row>
    <row r="52331" spans="16:30" ht="4.5" customHeight="1" x14ac:dyDescent="0.2">
      <c r="P52331" s="75"/>
      <c r="Q52331" s="75"/>
      <c r="W52331" s="75"/>
      <c r="AD52331" s="77"/>
    </row>
    <row r="52332" spans="16:30" ht="4.5" customHeight="1" x14ac:dyDescent="0.2">
      <c r="P52332" s="75"/>
      <c r="Q52332" s="75"/>
      <c r="W52332" s="75"/>
      <c r="AD52332" s="77"/>
    </row>
    <row r="52333" spans="16:30" ht="4.5" customHeight="1" x14ac:dyDescent="0.2">
      <c r="P52333" s="75"/>
      <c r="Q52333" s="75"/>
      <c r="W52333" s="75"/>
      <c r="AD52333" s="77"/>
    </row>
    <row r="52334" spans="16:30" ht="4.5" customHeight="1" x14ac:dyDescent="0.2">
      <c r="P52334" s="75"/>
      <c r="Q52334" s="75"/>
      <c r="W52334" s="75"/>
      <c r="AD52334" s="77"/>
    </row>
    <row r="52335" spans="16:30" ht="4.5" customHeight="1" x14ac:dyDescent="0.2">
      <c r="P52335" s="75"/>
      <c r="Q52335" s="75"/>
      <c r="W52335" s="75"/>
      <c r="AD52335" s="77"/>
    </row>
    <row r="52336" spans="16:30" ht="4.5" customHeight="1" x14ac:dyDescent="0.2">
      <c r="P52336" s="75"/>
      <c r="Q52336" s="75"/>
      <c r="W52336" s="75"/>
      <c r="AD52336" s="77"/>
    </row>
    <row r="52337" spans="16:30" ht="4.5" customHeight="1" x14ac:dyDescent="0.2">
      <c r="P52337" s="75"/>
      <c r="Q52337" s="75"/>
      <c r="W52337" s="75"/>
      <c r="AD52337" s="77"/>
    </row>
    <row r="52338" spans="16:30" ht="4.5" customHeight="1" x14ac:dyDescent="0.2">
      <c r="P52338" s="75"/>
      <c r="Q52338" s="75"/>
      <c r="W52338" s="75"/>
      <c r="AD52338" s="77"/>
    </row>
    <row r="52339" spans="16:30" ht="4.5" customHeight="1" x14ac:dyDescent="0.2">
      <c r="P52339" s="75"/>
      <c r="Q52339" s="75"/>
      <c r="W52339" s="75"/>
      <c r="AD52339" s="77"/>
    </row>
    <row r="52340" spans="16:30" ht="4.5" customHeight="1" x14ac:dyDescent="0.2">
      <c r="P52340" s="75"/>
      <c r="Q52340" s="75"/>
      <c r="W52340" s="75"/>
      <c r="AD52340" s="77"/>
    </row>
    <row r="52341" spans="16:30" ht="4.5" customHeight="1" x14ac:dyDescent="0.2">
      <c r="P52341" s="75"/>
      <c r="Q52341" s="75"/>
      <c r="W52341" s="75"/>
      <c r="AD52341" s="77"/>
    </row>
    <row r="52342" spans="16:30" ht="4.5" customHeight="1" x14ac:dyDescent="0.2">
      <c r="P52342" s="75"/>
      <c r="Q52342" s="75"/>
      <c r="W52342" s="75"/>
      <c r="AD52342" s="77"/>
    </row>
    <row r="52343" spans="16:30" ht="4.5" customHeight="1" x14ac:dyDescent="0.2">
      <c r="P52343" s="75"/>
      <c r="Q52343" s="75"/>
      <c r="W52343" s="75"/>
      <c r="AD52343" s="77"/>
    </row>
    <row r="52344" spans="16:30" ht="4.5" customHeight="1" x14ac:dyDescent="0.2">
      <c r="P52344" s="75"/>
      <c r="Q52344" s="75"/>
      <c r="W52344" s="75"/>
      <c r="AD52344" s="77"/>
    </row>
    <row r="52345" spans="16:30" ht="4.5" customHeight="1" x14ac:dyDescent="0.2">
      <c r="P52345" s="75"/>
      <c r="Q52345" s="75"/>
      <c r="W52345" s="75"/>
      <c r="AD52345" s="77"/>
    </row>
    <row r="52346" spans="16:30" ht="4.5" customHeight="1" x14ac:dyDescent="0.2">
      <c r="P52346" s="75"/>
      <c r="Q52346" s="75"/>
      <c r="W52346" s="75"/>
      <c r="AD52346" s="77"/>
    </row>
    <row r="52347" spans="16:30" ht="4.5" customHeight="1" x14ac:dyDescent="0.2">
      <c r="P52347" s="75"/>
      <c r="Q52347" s="75"/>
      <c r="W52347" s="75"/>
      <c r="AD52347" s="77"/>
    </row>
    <row r="52348" spans="16:30" ht="4.5" customHeight="1" x14ac:dyDescent="0.2">
      <c r="P52348" s="75"/>
      <c r="Q52348" s="75"/>
      <c r="W52348" s="75"/>
      <c r="AD52348" s="77"/>
    </row>
    <row r="52349" spans="16:30" ht="4.5" customHeight="1" x14ac:dyDescent="0.2">
      <c r="P52349" s="75"/>
      <c r="Q52349" s="75"/>
      <c r="W52349" s="75"/>
      <c r="AD52349" s="77"/>
    </row>
    <row r="52350" spans="16:30" ht="4.5" customHeight="1" x14ac:dyDescent="0.2">
      <c r="P52350" s="75"/>
      <c r="Q52350" s="75"/>
      <c r="W52350" s="75"/>
      <c r="AD52350" s="77"/>
    </row>
    <row r="52351" spans="16:30" ht="4.5" customHeight="1" x14ac:dyDescent="0.2">
      <c r="P52351" s="75"/>
      <c r="Q52351" s="75"/>
      <c r="W52351" s="75"/>
      <c r="AD52351" s="77"/>
    </row>
    <row r="52352" spans="16:30" ht="4.5" customHeight="1" x14ac:dyDescent="0.2">
      <c r="P52352" s="75"/>
      <c r="Q52352" s="75"/>
      <c r="W52352" s="75"/>
      <c r="AD52352" s="77"/>
    </row>
    <row r="52353" spans="16:30" ht="4.5" customHeight="1" x14ac:dyDescent="0.2">
      <c r="P52353" s="75"/>
      <c r="Q52353" s="75"/>
      <c r="W52353" s="75"/>
      <c r="AD52353" s="77"/>
    </row>
    <row r="52354" spans="16:30" ht="4.5" customHeight="1" x14ac:dyDescent="0.2">
      <c r="P52354" s="75"/>
      <c r="Q52354" s="75"/>
      <c r="W52354" s="75"/>
      <c r="AD52354" s="77"/>
    </row>
    <row r="52355" spans="16:30" ht="4.5" customHeight="1" x14ac:dyDescent="0.2">
      <c r="P52355" s="75"/>
      <c r="Q52355" s="75"/>
      <c r="W52355" s="75"/>
      <c r="AD52355" s="77"/>
    </row>
    <row r="52356" spans="16:30" ht="4.5" customHeight="1" x14ac:dyDescent="0.2">
      <c r="P52356" s="75"/>
      <c r="Q52356" s="75"/>
      <c r="W52356" s="75"/>
      <c r="AD52356" s="77"/>
    </row>
    <row r="52357" spans="16:30" ht="4.5" customHeight="1" x14ac:dyDescent="0.2">
      <c r="P52357" s="75"/>
      <c r="Q52357" s="75"/>
      <c r="W52357" s="75"/>
      <c r="AD52357" s="77"/>
    </row>
    <row r="52358" spans="16:30" ht="4.5" customHeight="1" x14ac:dyDescent="0.2">
      <c r="P52358" s="75"/>
      <c r="Q52358" s="75"/>
      <c r="W52358" s="75"/>
      <c r="AD52358" s="77"/>
    </row>
    <row r="52359" spans="16:30" ht="4.5" customHeight="1" x14ac:dyDescent="0.2">
      <c r="P52359" s="75"/>
      <c r="Q52359" s="75"/>
      <c r="W52359" s="75"/>
      <c r="AD52359" s="77"/>
    </row>
    <row r="52360" spans="16:30" ht="4.5" customHeight="1" x14ac:dyDescent="0.2">
      <c r="P52360" s="75"/>
      <c r="Q52360" s="75"/>
      <c r="W52360" s="75"/>
      <c r="AD52360" s="77"/>
    </row>
    <row r="52361" spans="16:30" ht="4.5" customHeight="1" x14ac:dyDescent="0.2">
      <c r="P52361" s="75"/>
      <c r="Q52361" s="75"/>
      <c r="W52361" s="75"/>
      <c r="AD52361" s="77"/>
    </row>
    <row r="52362" spans="16:30" ht="4.5" customHeight="1" x14ac:dyDescent="0.2">
      <c r="P52362" s="75"/>
      <c r="Q52362" s="75"/>
      <c r="W52362" s="75"/>
      <c r="AD52362" s="77"/>
    </row>
    <row r="52363" spans="16:30" ht="4.5" customHeight="1" x14ac:dyDescent="0.2">
      <c r="P52363" s="75"/>
      <c r="Q52363" s="75"/>
      <c r="W52363" s="75"/>
      <c r="AD52363" s="77"/>
    </row>
    <row r="52364" spans="16:30" ht="4.5" customHeight="1" x14ac:dyDescent="0.2">
      <c r="P52364" s="75"/>
      <c r="Q52364" s="75"/>
      <c r="W52364" s="75"/>
      <c r="AD52364" s="77"/>
    </row>
    <row r="52365" spans="16:30" ht="4.5" customHeight="1" x14ac:dyDescent="0.2">
      <c r="P52365" s="75"/>
      <c r="Q52365" s="75"/>
      <c r="W52365" s="75"/>
      <c r="AD52365" s="77"/>
    </row>
    <row r="52366" spans="16:30" ht="4.5" customHeight="1" x14ac:dyDescent="0.2">
      <c r="P52366" s="75"/>
      <c r="Q52366" s="75"/>
      <c r="W52366" s="75"/>
      <c r="AD52366" s="77"/>
    </row>
    <row r="52367" spans="16:30" ht="4.5" customHeight="1" x14ac:dyDescent="0.2">
      <c r="P52367" s="75"/>
      <c r="Q52367" s="75"/>
      <c r="W52367" s="75"/>
      <c r="AD52367" s="77"/>
    </row>
    <row r="52368" spans="16:30" ht="4.5" customHeight="1" x14ac:dyDescent="0.2">
      <c r="P52368" s="75"/>
      <c r="Q52368" s="75"/>
      <c r="W52368" s="75"/>
      <c r="AD52368" s="77"/>
    </row>
    <row r="52369" spans="16:30" ht="4.5" customHeight="1" x14ac:dyDescent="0.2">
      <c r="P52369" s="75"/>
      <c r="Q52369" s="75"/>
      <c r="W52369" s="75"/>
      <c r="AD52369" s="77"/>
    </row>
    <row r="52370" spans="16:30" ht="4.5" customHeight="1" x14ac:dyDescent="0.2">
      <c r="P52370" s="75"/>
      <c r="Q52370" s="75"/>
      <c r="W52370" s="75"/>
      <c r="AD52370" s="77"/>
    </row>
    <row r="52371" spans="16:30" ht="4.5" customHeight="1" x14ac:dyDescent="0.2">
      <c r="P52371" s="75"/>
      <c r="Q52371" s="75"/>
      <c r="W52371" s="75"/>
      <c r="AD52371" s="77"/>
    </row>
    <row r="52372" spans="16:30" ht="4.5" customHeight="1" x14ac:dyDescent="0.2">
      <c r="P52372" s="75"/>
      <c r="Q52372" s="75"/>
      <c r="W52372" s="75"/>
      <c r="AD52372" s="77"/>
    </row>
    <row r="52373" spans="16:30" ht="4.5" customHeight="1" x14ac:dyDescent="0.2">
      <c r="P52373" s="75"/>
      <c r="Q52373" s="75"/>
      <c r="W52373" s="75"/>
      <c r="AD52373" s="77"/>
    </row>
    <row r="52374" spans="16:30" ht="4.5" customHeight="1" x14ac:dyDescent="0.2">
      <c r="P52374" s="75"/>
      <c r="Q52374" s="75"/>
      <c r="W52374" s="75"/>
      <c r="AD52374" s="77"/>
    </row>
    <row r="52375" spans="16:30" ht="4.5" customHeight="1" x14ac:dyDescent="0.2">
      <c r="P52375" s="75"/>
      <c r="Q52375" s="75"/>
      <c r="W52375" s="75"/>
      <c r="AD52375" s="77"/>
    </row>
    <row r="52376" spans="16:30" ht="4.5" customHeight="1" x14ac:dyDescent="0.2">
      <c r="P52376" s="75"/>
      <c r="Q52376" s="75"/>
      <c r="W52376" s="75"/>
      <c r="AD52376" s="77"/>
    </row>
    <row r="52377" spans="16:30" ht="4.5" customHeight="1" x14ac:dyDescent="0.2">
      <c r="P52377" s="75"/>
      <c r="Q52377" s="75"/>
      <c r="W52377" s="75"/>
      <c r="AD52377" s="77"/>
    </row>
    <row r="52378" spans="16:30" ht="4.5" customHeight="1" x14ac:dyDescent="0.2">
      <c r="P52378" s="75"/>
      <c r="Q52378" s="75"/>
      <c r="W52378" s="75"/>
      <c r="AD52378" s="77"/>
    </row>
    <row r="52379" spans="16:30" ht="4.5" customHeight="1" x14ac:dyDescent="0.2">
      <c r="P52379" s="75"/>
      <c r="Q52379" s="75"/>
      <c r="W52379" s="75"/>
      <c r="AD52379" s="77"/>
    </row>
    <row r="52380" spans="16:30" ht="4.5" customHeight="1" x14ac:dyDescent="0.2">
      <c r="P52380" s="75"/>
      <c r="Q52380" s="75"/>
      <c r="W52380" s="75"/>
      <c r="AD52380" s="77"/>
    </row>
    <row r="52381" spans="16:30" ht="4.5" customHeight="1" x14ac:dyDescent="0.2">
      <c r="P52381" s="75"/>
      <c r="Q52381" s="75"/>
      <c r="W52381" s="75"/>
      <c r="AD52381" s="77"/>
    </row>
    <row r="52382" spans="16:30" ht="4.5" customHeight="1" x14ac:dyDescent="0.2">
      <c r="P52382" s="75"/>
      <c r="Q52382" s="75"/>
      <c r="W52382" s="75"/>
      <c r="AD52382" s="77"/>
    </row>
    <row r="52383" spans="16:30" ht="4.5" customHeight="1" x14ac:dyDescent="0.2">
      <c r="P52383" s="75"/>
      <c r="Q52383" s="75"/>
      <c r="W52383" s="75"/>
      <c r="AD52383" s="77"/>
    </row>
    <row r="52384" spans="16:30" ht="4.5" customHeight="1" x14ac:dyDescent="0.2">
      <c r="P52384" s="75"/>
      <c r="Q52384" s="75"/>
      <c r="W52384" s="75"/>
      <c r="AD52384" s="77"/>
    </row>
    <row r="52385" spans="16:30" ht="4.5" customHeight="1" x14ac:dyDescent="0.2">
      <c r="P52385" s="75"/>
      <c r="Q52385" s="75"/>
      <c r="W52385" s="75"/>
      <c r="AD52385" s="77"/>
    </row>
    <row r="52386" spans="16:30" ht="4.5" customHeight="1" x14ac:dyDescent="0.2">
      <c r="P52386" s="75"/>
      <c r="Q52386" s="75"/>
      <c r="W52386" s="75"/>
      <c r="AD52386" s="77"/>
    </row>
    <row r="52387" spans="16:30" ht="4.5" customHeight="1" x14ac:dyDescent="0.2">
      <c r="P52387" s="75"/>
      <c r="Q52387" s="75"/>
      <c r="W52387" s="75"/>
      <c r="AD52387" s="77"/>
    </row>
    <row r="52388" spans="16:30" ht="4.5" customHeight="1" x14ac:dyDescent="0.2">
      <c r="P52388" s="75"/>
      <c r="Q52388" s="75"/>
      <c r="W52388" s="75"/>
      <c r="AD52388" s="77"/>
    </row>
    <row r="52389" spans="16:30" ht="4.5" customHeight="1" x14ac:dyDescent="0.2">
      <c r="P52389" s="75"/>
      <c r="Q52389" s="75"/>
      <c r="W52389" s="75"/>
      <c r="AD52389" s="77"/>
    </row>
    <row r="52390" spans="16:30" ht="4.5" customHeight="1" x14ac:dyDescent="0.2">
      <c r="P52390" s="75"/>
      <c r="Q52390" s="75"/>
      <c r="W52390" s="75"/>
      <c r="AD52390" s="77"/>
    </row>
    <row r="52391" spans="16:30" ht="4.5" customHeight="1" x14ac:dyDescent="0.2">
      <c r="P52391" s="75"/>
      <c r="Q52391" s="75"/>
      <c r="W52391" s="75"/>
      <c r="AD52391" s="77"/>
    </row>
    <row r="52392" spans="16:30" ht="4.5" customHeight="1" x14ac:dyDescent="0.2">
      <c r="P52392" s="75"/>
      <c r="Q52392" s="75"/>
      <c r="W52392" s="75"/>
      <c r="AD52392" s="77"/>
    </row>
    <row r="52393" spans="16:30" ht="4.5" customHeight="1" x14ac:dyDescent="0.2">
      <c r="P52393" s="75"/>
      <c r="Q52393" s="75"/>
      <c r="W52393" s="75"/>
      <c r="AD52393" s="77"/>
    </row>
    <row r="52394" spans="16:30" ht="4.5" customHeight="1" x14ac:dyDescent="0.2">
      <c r="P52394" s="75"/>
      <c r="Q52394" s="75"/>
      <c r="W52394" s="75"/>
      <c r="AD52394" s="77"/>
    </row>
    <row r="52395" spans="16:30" ht="4.5" customHeight="1" x14ac:dyDescent="0.2">
      <c r="P52395" s="75"/>
      <c r="Q52395" s="75"/>
      <c r="W52395" s="75"/>
      <c r="AD52395" s="77"/>
    </row>
    <row r="52396" spans="16:30" ht="4.5" customHeight="1" x14ac:dyDescent="0.2">
      <c r="P52396" s="75"/>
      <c r="Q52396" s="75"/>
      <c r="W52396" s="75"/>
      <c r="AD52396" s="77"/>
    </row>
    <row r="52397" spans="16:30" ht="4.5" customHeight="1" x14ac:dyDescent="0.2">
      <c r="P52397" s="75"/>
      <c r="Q52397" s="75"/>
      <c r="W52397" s="75"/>
      <c r="AD52397" s="77"/>
    </row>
    <row r="52398" spans="16:30" ht="4.5" customHeight="1" x14ac:dyDescent="0.2">
      <c r="P52398" s="75"/>
      <c r="Q52398" s="75"/>
      <c r="W52398" s="75"/>
      <c r="AD52398" s="77"/>
    </row>
    <row r="52399" spans="16:30" ht="4.5" customHeight="1" x14ac:dyDescent="0.2">
      <c r="P52399" s="75"/>
      <c r="Q52399" s="75"/>
      <c r="W52399" s="75"/>
      <c r="AD52399" s="77"/>
    </row>
    <row r="52400" spans="16:30" ht="4.5" customHeight="1" x14ac:dyDescent="0.2">
      <c r="P52400" s="75"/>
      <c r="Q52400" s="75"/>
      <c r="W52400" s="75"/>
      <c r="AD52400" s="77"/>
    </row>
    <row r="52401" spans="16:30" ht="4.5" customHeight="1" x14ac:dyDescent="0.2">
      <c r="P52401" s="75"/>
      <c r="Q52401" s="75"/>
      <c r="W52401" s="75"/>
      <c r="AD52401" s="77"/>
    </row>
    <row r="52402" spans="16:30" ht="4.5" customHeight="1" x14ac:dyDescent="0.2">
      <c r="P52402" s="75"/>
      <c r="Q52402" s="75"/>
      <c r="W52402" s="75"/>
      <c r="AD52402" s="77"/>
    </row>
    <row r="52403" spans="16:30" ht="4.5" customHeight="1" x14ac:dyDescent="0.2">
      <c r="P52403" s="75"/>
      <c r="Q52403" s="75"/>
      <c r="W52403" s="75"/>
      <c r="AD52403" s="77"/>
    </row>
    <row r="52404" spans="16:30" ht="4.5" customHeight="1" x14ac:dyDescent="0.2">
      <c r="P52404" s="75"/>
      <c r="Q52404" s="75"/>
      <c r="W52404" s="75"/>
      <c r="AD52404" s="77"/>
    </row>
    <row r="52405" spans="16:30" ht="4.5" customHeight="1" x14ac:dyDescent="0.2">
      <c r="P52405" s="75"/>
      <c r="Q52405" s="75"/>
      <c r="W52405" s="75"/>
      <c r="AD52405" s="77"/>
    </row>
    <row r="52406" spans="16:30" ht="4.5" customHeight="1" x14ac:dyDescent="0.2">
      <c r="P52406" s="75"/>
      <c r="Q52406" s="75"/>
      <c r="W52406" s="75"/>
      <c r="AD52406" s="77"/>
    </row>
    <row r="52407" spans="16:30" ht="4.5" customHeight="1" x14ac:dyDescent="0.2">
      <c r="P52407" s="75"/>
      <c r="Q52407" s="75"/>
      <c r="W52407" s="75"/>
      <c r="AD52407" s="77"/>
    </row>
    <row r="52408" spans="16:30" ht="4.5" customHeight="1" x14ac:dyDescent="0.2">
      <c r="P52408" s="75"/>
      <c r="Q52408" s="75"/>
      <c r="W52408" s="75"/>
      <c r="AD52408" s="77"/>
    </row>
    <row r="52409" spans="16:30" ht="4.5" customHeight="1" x14ac:dyDescent="0.2">
      <c r="P52409" s="75"/>
      <c r="Q52409" s="75"/>
      <c r="W52409" s="75"/>
      <c r="AD52409" s="77"/>
    </row>
    <row r="52410" spans="16:30" ht="4.5" customHeight="1" x14ac:dyDescent="0.2">
      <c r="P52410" s="75"/>
      <c r="Q52410" s="75"/>
      <c r="W52410" s="75"/>
      <c r="AD52410" s="77"/>
    </row>
    <row r="52411" spans="16:30" ht="4.5" customHeight="1" x14ac:dyDescent="0.2">
      <c r="P52411" s="75"/>
      <c r="Q52411" s="75"/>
      <c r="W52411" s="75"/>
      <c r="AD52411" s="77"/>
    </row>
    <row r="52412" spans="16:30" ht="4.5" customHeight="1" x14ac:dyDescent="0.2">
      <c r="P52412" s="75"/>
      <c r="Q52412" s="75"/>
      <c r="W52412" s="75"/>
      <c r="AD52412" s="77"/>
    </row>
    <row r="52413" spans="16:30" ht="4.5" customHeight="1" x14ac:dyDescent="0.2">
      <c r="P52413" s="75"/>
      <c r="Q52413" s="75"/>
      <c r="W52413" s="75"/>
      <c r="AD52413" s="77"/>
    </row>
    <row r="52414" spans="16:30" ht="4.5" customHeight="1" x14ac:dyDescent="0.2">
      <c r="P52414" s="75"/>
      <c r="Q52414" s="75"/>
      <c r="W52414" s="75"/>
      <c r="AD52414" s="77"/>
    </row>
    <row r="52415" spans="16:30" ht="4.5" customHeight="1" x14ac:dyDescent="0.2">
      <c r="P52415" s="75"/>
      <c r="Q52415" s="75"/>
      <c r="W52415" s="75"/>
      <c r="AD52415" s="77"/>
    </row>
    <row r="52416" spans="16:30" ht="4.5" customHeight="1" x14ac:dyDescent="0.2">
      <c r="P52416" s="75"/>
      <c r="Q52416" s="75"/>
      <c r="W52416" s="75"/>
      <c r="AD52416" s="77"/>
    </row>
    <row r="52417" spans="16:30" ht="4.5" customHeight="1" x14ac:dyDescent="0.2">
      <c r="P52417" s="75"/>
      <c r="Q52417" s="75"/>
      <c r="W52417" s="75"/>
      <c r="AD52417" s="77"/>
    </row>
    <row r="52418" spans="16:30" ht="4.5" customHeight="1" x14ac:dyDescent="0.2">
      <c r="P52418" s="75"/>
      <c r="Q52418" s="75"/>
      <c r="W52418" s="75"/>
      <c r="AD52418" s="77"/>
    </row>
    <row r="52419" spans="16:30" ht="4.5" customHeight="1" x14ac:dyDescent="0.2">
      <c r="P52419" s="75"/>
      <c r="Q52419" s="75"/>
      <c r="W52419" s="75"/>
      <c r="AD52419" s="77"/>
    </row>
    <row r="52420" spans="16:30" ht="4.5" customHeight="1" x14ac:dyDescent="0.2">
      <c r="P52420" s="75"/>
      <c r="Q52420" s="75"/>
      <c r="W52420" s="75"/>
      <c r="AD52420" s="77"/>
    </row>
    <row r="52421" spans="16:30" ht="4.5" customHeight="1" x14ac:dyDescent="0.2">
      <c r="P52421" s="75"/>
      <c r="Q52421" s="75"/>
      <c r="W52421" s="75"/>
      <c r="AD52421" s="77"/>
    </row>
    <row r="52422" spans="16:30" ht="4.5" customHeight="1" x14ac:dyDescent="0.2">
      <c r="P52422" s="75"/>
      <c r="Q52422" s="75"/>
      <c r="W52422" s="75"/>
      <c r="AD52422" s="77"/>
    </row>
    <row r="52423" spans="16:30" ht="4.5" customHeight="1" x14ac:dyDescent="0.2">
      <c r="P52423" s="75"/>
      <c r="Q52423" s="75"/>
      <c r="W52423" s="75"/>
      <c r="AD52423" s="77"/>
    </row>
    <row r="52424" spans="16:30" ht="4.5" customHeight="1" x14ac:dyDescent="0.2">
      <c r="P52424" s="75"/>
      <c r="Q52424" s="75"/>
      <c r="W52424" s="75"/>
      <c r="AD52424" s="77"/>
    </row>
    <row r="52425" spans="16:30" ht="4.5" customHeight="1" x14ac:dyDescent="0.2">
      <c r="P52425" s="75"/>
      <c r="Q52425" s="75"/>
      <c r="W52425" s="75"/>
      <c r="AD52425" s="77"/>
    </row>
    <row r="52426" spans="16:30" ht="4.5" customHeight="1" x14ac:dyDescent="0.2">
      <c r="P52426" s="75"/>
      <c r="Q52426" s="75"/>
      <c r="W52426" s="75"/>
      <c r="AD52426" s="77"/>
    </row>
    <row r="52427" spans="16:30" ht="4.5" customHeight="1" x14ac:dyDescent="0.2">
      <c r="P52427" s="75"/>
      <c r="Q52427" s="75"/>
      <c r="W52427" s="75"/>
      <c r="AD52427" s="77"/>
    </row>
    <row r="52428" spans="16:30" ht="4.5" customHeight="1" x14ac:dyDescent="0.2">
      <c r="P52428" s="75"/>
      <c r="Q52428" s="75"/>
      <c r="W52428" s="75"/>
      <c r="AD52428" s="77"/>
    </row>
    <row r="52429" spans="16:30" ht="4.5" customHeight="1" x14ac:dyDescent="0.2">
      <c r="P52429" s="75"/>
      <c r="Q52429" s="75"/>
      <c r="W52429" s="75"/>
      <c r="AD52429" s="77"/>
    </row>
    <row r="52430" spans="16:30" ht="4.5" customHeight="1" x14ac:dyDescent="0.2">
      <c r="P52430" s="75"/>
      <c r="Q52430" s="75"/>
      <c r="W52430" s="75"/>
      <c r="AD52430" s="77"/>
    </row>
    <row r="52431" spans="16:30" ht="4.5" customHeight="1" x14ac:dyDescent="0.2">
      <c r="P52431" s="75"/>
      <c r="Q52431" s="75"/>
      <c r="W52431" s="75"/>
      <c r="AD52431" s="77"/>
    </row>
    <row r="52432" spans="16:30" ht="4.5" customHeight="1" x14ac:dyDescent="0.2">
      <c r="P52432" s="75"/>
      <c r="Q52432" s="75"/>
      <c r="W52432" s="75"/>
      <c r="AD52432" s="77"/>
    </row>
    <row r="52433" spans="16:30" ht="4.5" customHeight="1" x14ac:dyDescent="0.2">
      <c r="P52433" s="75"/>
      <c r="Q52433" s="75"/>
      <c r="W52433" s="75"/>
      <c r="AD52433" s="77"/>
    </row>
    <row r="52434" spans="16:30" ht="4.5" customHeight="1" x14ac:dyDescent="0.2">
      <c r="P52434" s="75"/>
      <c r="Q52434" s="75"/>
      <c r="W52434" s="75"/>
      <c r="AD52434" s="77"/>
    </row>
    <row r="52435" spans="16:30" ht="4.5" customHeight="1" x14ac:dyDescent="0.2">
      <c r="P52435" s="75"/>
      <c r="Q52435" s="75"/>
      <c r="W52435" s="75"/>
      <c r="AD52435" s="77"/>
    </row>
    <row r="52436" spans="16:30" ht="4.5" customHeight="1" x14ac:dyDescent="0.2">
      <c r="P52436" s="75"/>
      <c r="Q52436" s="75"/>
      <c r="W52436" s="75"/>
      <c r="AD52436" s="77"/>
    </row>
    <row r="52437" spans="16:30" ht="4.5" customHeight="1" x14ac:dyDescent="0.2">
      <c r="P52437" s="75"/>
      <c r="Q52437" s="75"/>
      <c r="W52437" s="75"/>
      <c r="AD52437" s="77"/>
    </row>
    <row r="52438" spans="16:30" ht="4.5" customHeight="1" x14ac:dyDescent="0.2">
      <c r="P52438" s="75"/>
      <c r="Q52438" s="75"/>
      <c r="W52438" s="75"/>
      <c r="AD52438" s="77"/>
    </row>
    <row r="52439" spans="16:30" ht="4.5" customHeight="1" x14ac:dyDescent="0.2">
      <c r="P52439" s="75"/>
      <c r="Q52439" s="75"/>
      <c r="W52439" s="75"/>
      <c r="AD52439" s="77"/>
    </row>
    <row r="52440" spans="16:30" ht="4.5" customHeight="1" x14ac:dyDescent="0.2">
      <c r="P52440" s="75"/>
      <c r="Q52440" s="75"/>
      <c r="W52440" s="75"/>
      <c r="AD52440" s="77"/>
    </row>
    <row r="52441" spans="16:30" ht="4.5" customHeight="1" x14ac:dyDescent="0.2">
      <c r="P52441" s="75"/>
      <c r="Q52441" s="75"/>
      <c r="W52441" s="75"/>
      <c r="AD52441" s="77"/>
    </row>
    <row r="52442" spans="16:30" ht="4.5" customHeight="1" x14ac:dyDescent="0.2">
      <c r="P52442" s="75"/>
      <c r="Q52442" s="75"/>
      <c r="W52442" s="75"/>
      <c r="AD52442" s="77"/>
    </row>
    <row r="52443" spans="16:30" ht="4.5" customHeight="1" x14ac:dyDescent="0.2">
      <c r="P52443" s="75"/>
      <c r="Q52443" s="75"/>
      <c r="W52443" s="75"/>
      <c r="AD52443" s="77"/>
    </row>
    <row r="52444" spans="16:30" ht="4.5" customHeight="1" x14ac:dyDescent="0.2">
      <c r="P52444" s="75"/>
      <c r="Q52444" s="75"/>
      <c r="W52444" s="75"/>
      <c r="AD52444" s="77"/>
    </row>
    <row r="52445" spans="16:30" ht="4.5" customHeight="1" x14ac:dyDescent="0.2">
      <c r="P52445" s="75"/>
      <c r="Q52445" s="75"/>
      <c r="W52445" s="75"/>
      <c r="AD52445" s="77"/>
    </row>
    <row r="52446" spans="16:30" ht="4.5" customHeight="1" x14ac:dyDescent="0.2">
      <c r="P52446" s="75"/>
      <c r="Q52446" s="75"/>
      <c r="W52446" s="75"/>
      <c r="AD52446" s="77"/>
    </row>
    <row r="52447" spans="16:30" ht="4.5" customHeight="1" x14ac:dyDescent="0.2">
      <c r="P52447" s="75"/>
      <c r="Q52447" s="75"/>
      <c r="W52447" s="75"/>
      <c r="AD52447" s="77"/>
    </row>
    <row r="52448" spans="16:30" ht="4.5" customHeight="1" x14ac:dyDescent="0.2">
      <c r="P52448" s="75"/>
      <c r="Q52448" s="75"/>
      <c r="W52448" s="75"/>
      <c r="AD52448" s="77"/>
    </row>
    <row r="52449" spans="16:30" ht="4.5" customHeight="1" x14ac:dyDescent="0.2">
      <c r="P52449" s="75"/>
      <c r="Q52449" s="75"/>
      <c r="W52449" s="75"/>
      <c r="AD52449" s="77"/>
    </row>
    <row r="52450" spans="16:30" ht="4.5" customHeight="1" x14ac:dyDescent="0.2">
      <c r="P52450" s="75"/>
      <c r="Q52450" s="75"/>
      <c r="W52450" s="75"/>
      <c r="AD52450" s="77"/>
    </row>
    <row r="52451" spans="16:30" ht="4.5" customHeight="1" x14ac:dyDescent="0.2">
      <c r="P52451" s="75"/>
      <c r="Q52451" s="75"/>
      <c r="W52451" s="75"/>
      <c r="AD52451" s="77"/>
    </row>
    <row r="52452" spans="16:30" ht="4.5" customHeight="1" x14ac:dyDescent="0.2">
      <c r="P52452" s="75"/>
      <c r="Q52452" s="75"/>
      <c r="W52452" s="75"/>
      <c r="AD52452" s="77"/>
    </row>
    <row r="52453" spans="16:30" ht="4.5" customHeight="1" x14ac:dyDescent="0.2">
      <c r="P52453" s="75"/>
      <c r="Q52453" s="75"/>
      <c r="W52453" s="75"/>
      <c r="AD52453" s="77"/>
    </row>
    <row r="52454" spans="16:30" ht="4.5" customHeight="1" x14ac:dyDescent="0.2">
      <c r="P52454" s="75"/>
      <c r="Q52454" s="75"/>
      <c r="W52454" s="75"/>
      <c r="AD52454" s="77"/>
    </row>
    <row r="52455" spans="16:30" ht="4.5" customHeight="1" x14ac:dyDescent="0.2">
      <c r="P52455" s="75"/>
      <c r="Q52455" s="75"/>
      <c r="W52455" s="75"/>
      <c r="AD52455" s="77"/>
    </row>
    <row r="52456" spans="16:30" ht="4.5" customHeight="1" x14ac:dyDescent="0.2">
      <c r="P52456" s="75"/>
      <c r="Q52456" s="75"/>
      <c r="W52456" s="75"/>
      <c r="AD52456" s="77"/>
    </row>
    <row r="52457" spans="16:30" ht="4.5" customHeight="1" x14ac:dyDescent="0.2">
      <c r="P52457" s="75"/>
      <c r="Q52457" s="75"/>
      <c r="W52457" s="75"/>
      <c r="AD52457" s="77"/>
    </row>
    <row r="52458" spans="16:30" ht="4.5" customHeight="1" x14ac:dyDescent="0.2">
      <c r="P52458" s="75"/>
      <c r="Q52458" s="75"/>
      <c r="W52458" s="75"/>
      <c r="AD52458" s="77"/>
    </row>
    <row r="52459" spans="16:30" ht="4.5" customHeight="1" x14ac:dyDescent="0.2">
      <c r="P52459" s="75"/>
      <c r="Q52459" s="75"/>
      <c r="W52459" s="75"/>
      <c r="AD52459" s="77"/>
    </row>
    <row r="52460" spans="16:30" ht="4.5" customHeight="1" x14ac:dyDescent="0.2">
      <c r="P52460" s="75"/>
      <c r="Q52460" s="75"/>
      <c r="W52460" s="75"/>
      <c r="AD52460" s="77"/>
    </row>
    <row r="52461" spans="16:30" ht="4.5" customHeight="1" x14ac:dyDescent="0.2">
      <c r="P52461" s="75"/>
      <c r="Q52461" s="75"/>
      <c r="W52461" s="75"/>
      <c r="AD52461" s="77"/>
    </row>
    <row r="52462" spans="16:30" ht="4.5" customHeight="1" x14ac:dyDescent="0.2">
      <c r="P52462" s="75"/>
      <c r="Q52462" s="75"/>
      <c r="W52462" s="75"/>
      <c r="AD52462" s="77"/>
    </row>
    <row r="52463" spans="16:30" ht="4.5" customHeight="1" x14ac:dyDescent="0.2">
      <c r="P52463" s="75"/>
      <c r="Q52463" s="75"/>
      <c r="W52463" s="75"/>
      <c r="AD52463" s="77"/>
    </row>
    <row r="52464" spans="16:30" ht="4.5" customHeight="1" x14ac:dyDescent="0.2">
      <c r="P52464" s="75"/>
      <c r="Q52464" s="75"/>
      <c r="W52464" s="75"/>
      <c r="AD52464" s="77"/>
    </row>
    <row r="52465" spans="16:30" ht="4.5" customHeight="1" x14ac:dyDescent="0.2">
      <c r="P52465" s="75"/>
      <c r="Q52465" s="75"/>
      <c r="W52465" s="75"/>
      <c r="AD52465" s="77"/>
    </row>
    <row r="52466" spans="16:30" ht="4.5" customHeight="1" x14ac:dyDescent="0.2">
      <c r="P52466" s="75"/>
      <c r="Q52466" s="75"/>
      <c r="W52466" s="75"/>
      <c r="AD52466" s="77"/>
    </row>
    <row r="52467" spans="16:30" ht="4.5" customHeight="1" x14ac:dyDescent="0.2">
      <c r="P52467" s="75"/>
      <c r="Q52467" s="75"/>
      <c r="W52467" s="75"/>
      <c r="AD52467" s="77"/>
    </row>
    <row r="52468" spans="16:30" ht="4.5" customHeight="1" x14ac:dyDescent="0.2">
      <c r="P52468" s="75"/>
      <c r="Q52468" s="75"/>
      <c r="W52468" s="75"/>
      <c r="AD52468" s="77"/>
    </row>
    <row r="52469" spans="16:30" ht="4.5" customHeight="1" x14ac:dyDescent="0.2">
      <c r="P52469" s="75"/>
      <c r="Q52469" s="75"/>
      <c r="W52469" s="75"/>
      <c r="AD52469" s="77"/>
    </row>
    <row r="52470" spans="16:30" ht="4.5" customHeight="1" x14ac:dyDescent="0.2">
      <c r="P52470" s="75"/>
      <c r="Q52470" s="75"/>
      <c r="W52470" s="75"/>
      <c r="AD52470" s="77"/>
    </row>
    <row r="52471" spans="16:30" ht="4.5" customHeight="1" x14ac:dyDescent="0.2">
      <c r="P52471" s="75"/>
      <c r="Q52471" s="75"/>
      <c r="W52471" s="75"/>
      <c r="AD52471" s="77"/>
    </row>
    <row r="52472" spans="16:30" ht="4.5" customHeight="1" x14ac:dyDescent="0.2">
      <c r="P52472" s="75"/>
      <c r="Q52472" s="75"/>
      <c r="W52472" s="75"/>
      <c r="AD52472" s="77"/>
    </row>
    <row r="52473" spans="16:30" ht="4.5" customHeight="1" x14ac:dyDescent="0.2">
      <c r="P52473" s="75"/>
      <c r="Q52473" s="75"/>
      <c r="W52473" s="75"/>
      <c r="AD52473" s="77"/>
    </row>
    <row r="52474" spans="16:30" ht="4.5" customHeight="1" x14ac:dyDescent="0.2">
      <c r="P52474" s="75"/>
      <c r="Q52474" s="75"/>
      <c r="W52474" s="75"/>
      <c r="AD52474" s="77"/>
    </row>
    <row r="52475" spans="16:30" ht="4.5" customHeight="1" x14ac:dyDescent="0.2">
      <c r="P52475" s="75"/>
      <c r="Q52475" s="75"/>
      <c r="W52475" s="75"/>
      <c r="AD52475" s="77"/>
    </row>
    <row r="52476" spans="16:30" ht="4.5" customHeight="1" x14ac:dyDescent="0.2">
      <c r="P52476" s="75"/>
      <c r="Q52476" s="75"/>
      <c r="W52476" s="75"/>
      <c r="AD52476" s="77"/>
    </row>
    <row r="52477" spans="16:30" ht="4.5" customHeight="1" x14ac:dyDescent="0.2">
      <c r="P52477" s="75"/>
      <c r="Q52477" s="75"/>
      <c r="W52477" s="75"/>
      <c r="AD52477" s="77"/>
    </row>
    <row r="52478" spans="16:30" ht="4.5" customHeight="1" x14ac:dyDescent="0.2">
      <c r="P52478" s="75"/>
      <c r="Q52478" s="75"/>
      <c r="W52478" s="75"/>
      <c r="AD52478" s="77"/>
    </row>
    <row r="52479" spans="16:30" ht="4.5" customHeight="1" x14ac:dyDescent="0.2">
      <c r="P52479" s="75"/>
      <c r="Q52479" s="75"/>
      <c r="W52479" s="75"/>
      <c r="AD52479" s="77"/>
    </row>
    <row r="52480" spans="16:30" ht="4.5" customHeight="1" x14ac:dyDescent="0.2">
      <c r="P52480" s="75"/>
      <c r="Q52480" s="75"/>
      <c r="W52480" s="75"/>
      <c r="AD52480" s="77"/>
    </row>
    <row r="52481" spans="16:30" ht="4.5" customHeight="1" x14ac:dyDescent="0.2">
      <c r="P52481" s="75"/>
      <c r="Q52481" s="75"/>
      <c r="W52481" s="75"/>
      <c r="AD52481" s="77"/>
    </row>
    <row r="52482" spans="16:30" ht="4.5" customHeight="1" x14ac:dyDescent="0.2">
      <c r="P52482" s="75"/>
      <c r="Q52482" s="75"/>
      <c r="W52482" s="75"/>
      <c r="AD52482" s="77"/>
    </row>
    <row r="52483" spans="16:30" ht="4.5" customHeight="1" x14ac:dyDescent="0.2">
      <c r="P52483" s="75"/>
      <c r="Q52483" s="75"/>
      <c r="W52483" s="75"/>
      <c r="AD52483" s="77"/>
    </row>
    <row r="52484" spans="16:30" ht="4.5" customHeight="1" x14ac:dyDescent="0.2">
      <c r="P52484" s="75"/>
      <c r="Q52484" s="75"/>
      <c r="W52484" s="75"/>
      <c r="AD52484" s="77"/>
    </row>
    <row r="52485" spans="16:30" ht="4.5" customHeight="1" x14ac:dyDescent="0.2">
      <c r="P52485" s="75"/>
      <c r="Q52485" s="75"/>
      <c r="W52485" s="75"/>
      <c r="AD52485" s="77"/>
    </row>
    <row r="52486" spans="16:30" ht="4.5" customHeight="1" x14ac:dyDescent="0.2">
      <c r="P52486" s="75"/>
      <c r="Q52486" s="75"/>
      <c r="W52486" s="75"/>
      <c r="AD52486" s="77"/>
    </row>
    <row r="52487" spans="16:30" ht="4.5" customHeight="1" x14ac:dyDescent="0.2">
      <c r="P52487" s="75"/>
      <c r="Q52487" s="75"/>
      <c r="W52487" s="75"/>
      <c r="AD52487" s="77"/>
    </row>
    <row r="52488" spans="16:30" ht="4.5" customHeight="1" x14ac:dyDescent="0.2">
      <c r="P52488" s="75"/>
      <c r="Q52488" s="75"/>
      <c r="W52488" s="75"/>
      <c r="AD52488" s="77"/>
    </row>
    <row r="52489" spans="16:30" ht="4.5" customHeight="1" x14ac:dyDescent="0.2">
      <c r="P52489" s="75"/>
      <c r="Q52489" s="75"/>
      <c r="W52489" s="75"/>
      <c r="AD52489" s="77"/>
    </row>
    <row r="52490" spans="16:30" ht="4.5" customHeight="1" x14ac:dyDescent="0.2">
      <c r="P52490" s="75"/>
      <c r="Q52490" s="75"/>
      <c r="W52490" s="75"/>
      <c r="AD52490" s="77"/>
    </row>
    <row r="52491" spans="16:30" ht="4.5" customHeight="1" x14ac:dyDescent="0.2">
      <c r="P52491" s="75"/>
      <c r="Q52491" s="75"/>
      <c r="W52491" s="75"/>
      <c r="AD52491" s="77"/>
    </row>
    <row r="52492" spans="16:30" ht="4.5" customHeight="1" x14ac:dyDescent="0.2">
      <c r="P52492" s="75"/>
      <c r="Q52492" s="75"/>
      <c r="W52492" s="75"/>
      <c r="AD52492" s="77"/>
    </row>
    <row r="52493" spans="16:30" ht="4.5" customHeight="1" x14ac:dyDescent="0.2">
      <c r="P52493" s="75"/>
      <c r="Q52493" s="75"/>
      <c r="W52493" s="75"/>
      <c r="AD52493" s="77"/>
    </row>
    <row r="52494" spans="16:30" ht="4.5" customHeight="1" x14ac:dyDescent="0.2">
      <c r="P52494" s="75"/>
      <c r="Q52494" s="75"/>
      <c r="W52494" s="75"/>
      <c r="AD52494" s="77"/>
    </row>
    <row r="52495" spans="16:30" ht="4.5" customHeight="1" x14ac:dyDescent="0.2">
      <c r="P52495" s="75"/>
      <c r="Q52495" s="75"/>
      <c r="W52495" s="75"/>
      <c r="AD52495" s="77"/>
    </row>
    <row r="52496" spans="16:30" ht="4.5" customHeight="1" x14ac:dyDescent="0.2">
      <c r="P52496" s="75"/>
      <c r="Q52496" s="75"/>
      <c r="W52496" s="75"/>
      <c r="AD52496" s="77"/>
    </row>
    <row r="52497" spans="16:30" ht="4.5" customHeight="1" x14ac:dyDescent="0.2">
      <c r="P52497" s="75"/>
      <c r="Q52497" s="75"/>
      <c r="W52497" s="75"/>
      <c r="AD52497" s="77"/>
    </row>
    <row r="52498" spans="16:30" ht="4.5" customHeight="1" x14ac:dyDescent="0.2">
      <c r="P52498" s="75"/>
      <c r="Q52498" s="75"/>
      <c r="W52498" s="75"/>
      <c r="AD52498" s="77"/>
    </row>
    <row r="52499" spans="16:30" ht="4.5" customHeight="1" x14ac:dyDescent="0.2">
      <c r="P52499" s="75"/>
      <c r="Q52499" s="75"/>
      <c r="W52499" s="75"/>
      <c r="AD52499" s="77"/>
    </row>
    <row r="52500" spans="16:30" ht="4.5" customHeight="1" x14ac:dyDescent="0.2">
      <c r="P52500" s="75"/>
      <c r="Q52500" s="75"/>
      <c r="W52500" s="75"/>
      <c r="AD52500" s="77"/>
    </row>
    <row r="52501" spans="16:30" ht="4.5" customHeight="1" x14ac:dyDescent="0.2">
      <c r="P52501" s="75"/>
      <c r="Q52501" s="75"/>
      <c r="W52501" s="75"/>
      <c r="AD52501" s="77"/>
    </row>
    <row r="52502" spans="16:30" ht="4.5" customHeight="1" x14ac:dyDescent="0.2">
      <c r="P52502" s="75"/>
      <c r="Q52502" s="75"/>
      <c r="W52502" s="75"/>
      <c r="AD52502" s="77"/>
    </row>
    <row r="52503" spans="16:30" ht="4.5" customHeight="1" x14ac:dyDescent="0.2">
      <c r="P52503" s="75"/>
      <c r="Q52503" s="75"/>
      <c r="W52503" s="75"/>
      <c r="AD52503" s="77"/>
    </row>
    <row r="52504" spans="16:30" ht="4.5" customHeight="1" x14ac:dyDescent="0.2">
      <c r="P52504" s="75"/>
      <c r="Q52504" s="75"/>
      <c r="W52504" s="75"/>
      <c r="AD52504" s="77"/>
    </row>
    <row r="52505" spans="16:30" ht="4.5" customHeight="1" x14ac:dyDescent="0.2">
      <c r="P52505" s="75"/>
      <c r="Q52505" s="75"/>
      <c r="W52505" s="75"/>
      <c r="AD52505" s="77"/>
    </row>
    <row r="52506" spans="16:30" ht="4.5" customHeight="1" x14ac:dyDescent="0.2">
      <c r="P52506" s="75"/>
      <c r="Q52506" s="75"/>
      <c r="W52506" s="75"/>
      <c r="AD52506" s="77"/>
    </row>
    <row r="52507" spans="16:30" ht="4.5" customHeight="1" x14ac:dyDescent="0.2">
      <c r="P52507" s="75"/>
      <c r="Q52507" s="75"/>
      <c r="W52507" s="75"/>
      <c r="AD52507" s="77"/>
    </row>
    <row r="52508" spans="16:30" ht="4.5" customHeight="1" x14ac:dyDescent="0.2">
      <c r="P52508" s="75"/>
      <c r="Q52508" s="75"/>
      <c r="W52508" s="75"/>
      <c r="AD52508" s="77"/>
    </row>
    <row r="52509" spans="16:30" ht="4.5" customHeight="1" x14ac:dyDescent="0.2">
      <c r="P52509" s="75"/>
      <c r="Q52509" s="75"/>
      <c r="W52509" s="75"/>
      <c r="AD52509" s="77"/>
    </row>
    <row r="52510" spans="16:30" ht="4.5" customHeight="1" x14ac:dyDescent="0.2">
      <c r="P52510" s="75"/>
      <c r="Q52510" s="75"/>
      <c r="W52510" s="75"/>
      <c r="AD52510" s="77"/>
    </row>
    <row r="52511" spans="16:30" ht="4.5" customHeight="1" x14ac:dyDescent="0.2">
      <c r="P52511" s="75"/>
      <c r="Q52511" s="75"/>
      <c r="W52511" s="75"/>
      <c r="AD52511" s="77"/>
    </row>
    <row r="52512" spans="16:30" ht="4.5" customHeight="1" x14ac:dyDescent="0.2">
      <c r="P52512" s="75"/>
      <c r="Q52512" s="75"/>
      <c r="W52512" s="75"/>
      <c r="AD52512" s="77"/>
    </row>
    <row r="52513" spans="16:30" ht="4.5" customHeight="1" x14ac:dyDescent="0.2">
      <c r="P52513" s="75"/>
      <c r="Q52513" s="75"/>
      <c r="W52513" s="75"/>
      <c r="AD52513" s="77"/>
    </row>
    <row r="52514" spans="16:30" ht="4.5" customHeight="1" x14ac:dyDescent="0.2">
      <c r="P52514" s="75"/>
      <c r="Q52514" s="75"/>
      <c r="W52514" s="75"/>
      <c r="AD52514" s="77"/>
    </row>
    <row r="52515" spans="16:30" ht="4.5" customHeight="1" x14ac:dyDescent="0.2">
      <c r="P52515" s="75"/>
      <c r="Q52515" s="75"/>
      <c r="W52515" s="75"/>
      <c r="AD52515" s="77"/>
    </row>
    <row r="52516" spans="16:30" ht="4.5" customHeight="1" x14ac:dyDescent="0.2">
      <c r="P52516" s="75"/>
      <c r="Q52516" s="75"/>
      <c r="W52516" s="75"/>
      <c r="AD52516" s="77"/>
    </row>
    <row r="52517" spans="16:30" ht="4.5" customHeight="1" x14ac:dyDescent="0.2">
      <c r="P52517" s="75"/>
      <c r="Q52517" s="75"/>
      <c r="W52517" s="75"/>
      <c r="AD52517" s="77"/>
    </row>
    <row r="52518" spans="16:30" ht="4.5" customHeight="1" x14ac:dyDescent="0.2">
      <c r="P52518" s="75"/>
      <c r="Q52518" s="75"/>
      <c r="W52518" s="75"/>
      <c r="AD52518" s="77"/>
    </row>
    <row r="52519" spans="16:30" ht="4.5" customHeight="1" x14ac:dyDescent="0.2">
      <c r="P52519" s="75"/>
      <c r="Q52519" s="75"/>
      <c r="W52519" s="75"/>
      <c r="AD52519" s="77"/>
    </row>
    <row r="52520" spans="16:30" ht="4.5" customHeight="1" x14ac:dyDescent="0.2">
      <c r="P52520" s="75"/>
      <c r="Q52520" s="75"/>
      <c r="W52520" s="75"/>
      <c r="AD52520" s="77"/>
    </row>
    <row r="52521" spans="16:30" ht="4.5" customHeight="1" x14ac:dyDescent="0.2">
      <c r="P52521" s="75"/>
      <c r="Q52521" s="75"/>
      <c r="W52521" s="75"/>
      <c r="AD52521" s="77"/>
    </row>
    <row r="52522" spans="16:30" ht="4.5" customHeight="1" x14ac:dyDescent="0.2">
      <c r="P52522" s="75"/>
      <c r="Q52522" s="75"/>
      <c r="W52522" s="75"/>
      <c r="AD52522" s="77"/>
    </row>
    <row r="52523" spans="16:30" ht="4.5" customHeight="1" x14ac:dyDescent="0.2">
      <c r="P52523" s="75"/>
      <c r="Q52523" s="75"/>
      <c r="W52523" s="75"/>
      <c r="AD52523" s="77"/>
    </row>
    <row r="52524" spans="16:30" ht="4.5" customHeight="1" x14ac:dyDescent="0.2">
      <c r="P52524" s="75"/>
      <c r="Q52524" s="75"/>
      <c r="W52524" s="75"/>
      <c r="AD52524" s="77"/>
    </row>
    <row r="52525" spans="16:30" ht="4.5" customHeight="1" x14ac:dyDescent="0.2">
      <c r="P52525" s="75"/>
      <c r="Q52525" s="75"/>
      <c r="W52525" s="75"/>
      <c r="AD52525" s="77"/>
    </row>
    <row r="52526" spans="16:30" ht="4.5" customHeight="1" x14ac:dyDescent="0.2">
      <c r="P52526" s="75"/>
      <c r="Q52526" s="75"/>
      <c r="W52526" s="75"/>
      <c r="AD52526" s="77"/>
    </row>
    <row r="52527" spans="16:30" ht="4.5" customHeight="1" x14ac:dyDescent="0.2">
      <c r="P52527" s="75"/>
      <c r="Q52527" s="75"/>
      <c r="W52527" s="75"/>
      <c r="AD52527" s="77"/>
    </row>
    <row r="52528" spans="16:30" ht="4.5" customHeight="1" x14ac:dyDescent="0.2">
      <c r="P52528" s="75"/>
      <c r="Q52528" s="75"/>
      <c r="W52528" s="75"/>
      <c r="AD52528" s="77"/>
    </row>
    <row r="52529" spans="16:30" ht="4.5" customHeight="1" x14ac:dyDescent="0.2">
      <c r="P52529" s="75"/>
      <c r="Q52529" s="75"/>
      <c r="W52529" s="75"/>
      <c r="AD52529" s="77"/>
    </row>
    <row r="52530" spans="16:30" ht="4.5" customHeight="1" x14ac:dyDescent="0.2">
      <c r="P52530" s="75"/>
      <c r="Q52530" s="75"/>
      <c r="W52530" s="75"/>
      <c r="AD52530" s="77"/>
    </row>
    <row r="52531" spans="16:30" ht="4.5" customHeight="1" x14ac:dyDescent="0.2">
      <c r="P52531" s="75"/>
      <c r="Q52531" s="75"/>
      <c r="W52531" s="75"/>
      <c r="AD52531" s="77"/>
    </row>
    <row r="52532" spans="16:30" ht="4.5" customHeight="1" x14ac:dyDescent="0.2">
      <c r="P52532" s="75"/>
      <c r="Q52532" s="75"/>
      <c r="W52532" s="75"/>
      <c r="AD52532" s="77"/>
    </row>
    <row r="52533" spans="16:30" ht="4.5" customHeight="1" x14ac:dyDescent="0.2">
      <c r="P52533" s="75"/>
      <c r="Q52533" s="75"/>
      <c r="W52533" s="75"/>
      <c r="AD52533" s="77"/>
    </row>
    <row r="52534" spans="16:30" ht="4.5" customHeight="1" x14ac:dyDescent="0.2">
      <c r="P52534" s="75"/>
      <c r="Q52534" s="75"/>
      <c r="W52534" s="75"/>
      <c r="AD52534" s="77"/>
    </row>
    <row r="52535" spans="16:30" ht="4.5" customHeight="1" x14ac:dyDescent="0.2">
      <c r="P52535" s="75"/>
      <c r="Q52535" s="75"/>
      <c r="W52535" s="75"/>
      <c r="AD52535" s="77"/>
    </row>
    <row r="52536" spans="16:30" ht="4.5" customHeight="1" x14ac:dyDescent="0.2">
      <c r="P52536" s="75"/>
      <c r="Q52536" s="75"/>
      <c r="W52536" s="75"/>
      <c r="AD52536" s="77"/>
    </row>
    <row r="52537" spans="16:30" ht="4.5" customHeight="1" x14ac:dyDescent="0.2">
      <c r="P52537" s="75"/>
      <c r="Q52537" s="75"/>
      <c r="W52537" s="75"/>
      <c r="AD52537" s="77"/>
    </row>
    <row r="52538" spans="16:30" ht="4.5" customHeight="1" x14ac:dyDescent="0.2">
      <c r="P52538" s="75"/>
      <c r="Q52538" s="75"/>
      <c r="W52538" s="75"/>
      <c r="AD52538" s="77"/>
    </row>
    <row r="52539" spans="16:30" ht="4.5" customHeight="1" x14ac:dyDescent="0.2">
      <c r="P52539" s="75"/>
      <c r="Q52539" s="75"/>
      <c r="W52539" s="75"/>
      <c r="AD52539" s="77"/>
    </row>
    <row r="52540" spans="16:30" ht="4.5" customHeight="1" x14ac:dyDescent="0.2">
      <c r="P52540" s="75"/>
      <c r="Q52540" s="75"/>
      <c r="W52540" s="75"/>
      <c r="AD52540" s="77"/>
    </row>
    <row r="52541" spans="16:30" ht="4.5" customHeight="1" x14ac:dyDescent="0.2">
      <c r="P52541" s="75"/>
      <c r="Q52541" s="75"/>
      <c r="W52541" s="75"/>
      <c r="AD52541" s="77"/>
    </row>
    <row r="52542" spans="16:30" ht="4.5" customHeight="1" x14ac:dyDescent="0.2">
      <c r="P52542" s="75"/>
      <c r="Q52542" s="75"/>
      <c r="W52542" s="75"/>
      <c r="AD52542" s="77"/>
    </row>
    <row r="52543" spans="16:30" ht="4.5" customHeight="1" x14ac:dyDescent="0.2">
      <c r="P52543" s="75"/>
      <c r="Q52543" s="75"/>
      <c r="W52543" s="75"/>
      <c r="AD52543" s="77"/>
    </row>
    <row r="52544" spans="16:30" ht="4.5" customHeight="1" x14ac:dyDescent="0.2">
      <c r="P52544" s="75"/>
      <c r="Q52544" s="75"/>
      <c r="W52544" s="75"/>
      <c r="AD52544" s="77"/>
    </row>
    <row r="52545" spans="16:30" ht="4.5" customHeight="1" x14ac:dyDescent="0.2">
      <c r="P52545" s="75"/>
      <c r="Q52545" s="75"/>
      <c r="W52545" s="75"/>
      <c r="AD52545" s="77"/>
    </row>
    <row r="52546" spans="16:30" ht="4.5" customHeight="1" x14ac:dyDescent="0.2">
      <c r="P52546" s="75"/>
      <c r="Q52546" s="75"/>
      <c r="W52546" s="75"/>
      <c r="AD52546" s="77"/>
    </row>
    <row r="52547" spans="16:30" ht="4.5" customHeight="1" x14ac:dyDescent="0.2">
      <c r="P52547" s="75"/>
      <c r="Q52547" s="75"/>
      <c r="W52547" s="75"/>
      <c r="AD52547" s="77"/>
    </row>
    <row r="52548" spans="16:30" ht="4.5" customHeight="1" x14ac:dyDescent="0.2">
      <c r="P52548" s="75"/>
      <c r="Q52548" s="75"/>
      <c r="W52548" s="75"/>
      <c r="AD52548" s="77"/>
    </row>
    <row r="52549" spans="16:30" ht="4.5" customHeight="1" x14ac:dyDescent="0.2">
      <c r="P52549" s="75"/>
      <c r="Q52549" s="75"/>
      <c r="W52549" s="75"/>
      <c r="AD52549" s="77"/>
    </row>
    <row r="52550" spans="16:30" ht="4.5" customHeight="1" x14ac:dyDescent="0.2">
      <c r="P52550" s="75"/>
      <c r="Q52550" s="75"/>
      <c r="W52550" s="75"/>
      <c r="AD52550" s="77"/>
    </row>
    <row r="52551" spans="16:30" ht="4.5" customHeight="1" x14ac:dyDescent="0.2">
      <c r="P52551" s="75"/>
      <c r="Q52551" s="75"/>
      <c r="W52551" s="75"/>
      <c r="AD52551" s="77"/>
    </row>
    <row r="52552" spans="16:30" ht="4.5" customHeight="1" x14ac:dyDescent="0.2">
      <c r="P52552" s="75"/>
      <c r="Q52552" s="75"/>
      <c r="W52552" s="75"/>
      <c r="AD52552" s="77"/>
    </row>
    <row r="52553" spans="16:30" ht="4.5" customHeight="1" x14ac:dyDescent="0.2">
      <c r="P52553" s="75"/>
      <c r="Q52553" s="75"/>
      <c r="W52553" s="75"/>
      <c r="AD52553" s="77"/>
    </row>
    <row r="52554" spans="16:30" ht="4.5" customHeight="1" x14ac:dyDescent="0.2">
      <c r="P52554" s="75"/>
      <c r="Q52554" s="75"/>
      <c r="W52554" s="75"/>
      <c r="AD52554" s="77"/>
    </row>
    <row r="52555" spans="16:30" ht="4.5" customHeight="1" x14ac:dyDescent="0.2">
      <c r="P52555" s="75"/>
      <c r="Q52555" s="75"/>
      <c r="W52555" s="75"/>
      <c r="AD52555" s="77"/>
    </row>
    <row r="52556" spans="16:30" ht="4.5" customHeight="1" x14ac:dyDescent="0.2">
      <c r="P52556" s="75"/>
      <c r="Q52556" s="75"/>
      <c r="W52556" s="75"/>
      <c r="AD52556" s="77"/>
    </row>
    <row r="52557" spans="16:30" ht="4.5" customHeight="1" x14ac:dyDescent="0.2">
      <c r="P52557" s="75"/>
      <c r="Q52557" s="75"/>
      <c r="W52557" s="75"/>
      <c r="AD52557" s="77"/>
    </row>
    <row r="52558" spans="16:30" ht="4.5" customHeight="1" x14ac:dyDescent="0.2">
      <c r="P52558" s="75"/>
      <c r="Q52558" s="75"/>
      <c r="W52558" s="75"/>
      <c r="AD52558" s="77"/>
    </row>
    <row r="52559" spans="16:30" ht="4.5" customHeight="1" x14ac:dyDescent="0.2">
      <c r="P52559" s="75"/>
      <c r="Q52559" s="75"/>
      <c r="W52559" s="75"/>
      <c r="AD52559" s="77"/>
    </row>
    <row r="52560" spans="16:30" ht="4.5" customHeight="1" x14ac:dyDescent="0.2">
      <c r="P52560" s="75"/>
      <c r="Q52560" s="75"/>
      <c r="W52560" s="75"/>
      <c r="AD52560" s="77"/>
    </row>
    <row r="52561" spans="16:30" ht="4.5" customHeight="1" x14ac:dyDescent="0.2">
      <c r="P52561" s="75"/>
      <c r="Q52561" s="75"/>
      <c r="W52561" s="75"/>
      <c r="AD52561" s="77"/>
    </row>
    <row r="52562" spans="16:30" ht="4.5" customHeight="1" x14ac:dyDescent="0.2">
      <c r="P52562" s="75"/>
      <c r="Q52562" s="75"/>
      <c r="W52562" s="75"/>
      <c r="AD52562" s="77"/>
    </row>
    <row r="52563" spans="16:30" ht="4.5" customHeight="1" x14ac:dyDescent="0.2">
      <c r="P52563" s="75"/>
      <c r="Q52563" s="75"/>
      <c r="W52563" s="75"/>
      <c r="AD52563" s="77"/>
    </row>
    <row r="52564" spans="16:30" ht="4.5" customHeight="1" x14ac:dyDescent="0.2">
      <c r="P52564" s="75"/>
      <c r="Q52564" s="75"/>
      <c r="W52564" s="75"/>
      <c r="AD52564" s="77"/>
    </row>
    <row r="52565" spans="16:30" ht="4.5" customHeight="1" x14ac:dyDescent="0.2">
      <c r="P52565" s="75"/>
      <c r="Q52565" s="75"/>
      <c r="W52565" s="75"/>
      <c r="AD52565" s="77"/>
    </row>
    <row r="52566" spans="16:30" ht="4.5" customHeight="1" x14ac:dyDescent="0.2">
      <c r="P52566" s="75"/>
      <c r="Q52566" s="75"/>
      <c r="W52566" s="75"/>
      <c r="AD52566" s="77"/>
    </row>
    <row r="52567" spans="16:30" ht="4.5" customHeight="1" x14ac:dyDescent="0.2">
      <c r="P52567" s="75"/>
      <c r="Q52567" s="75"/>
      <c r="W52567" s="75"/>
      <c r="AD52567" s="77"/>
    </row>
    <row r="52568" spans="16:30" ht="4.5" customHeight="1" x14ac:dyDescent="0.2">
      <c r="P52568" s="75"/>
      <c r="Q52568" s="75"/>
      <c r="W52568" s="75"/>
      <c r="AD52568" s="77"/>
    </row>
    <row r="52569" spans="16:30" ht="4.5" customHeight="1" x14ac:dyDescent="0.2">
      <c r="P52569" s="75"/>
      <c r="Q52569" s="75"/>
      <c r="W52569" s="75"/>
      <c r="AD52569" s="77"/>
    </row>
    <row r="52570" spans="16:30" ht="4.5" customHeight="1" x14ac:dyDescent="0.2">
      <c r="P52570" s="75"/>
      <c r="Q52570" s="75"/>
      <c r="W52570" s="75"/>
      <c r="AD52570" s="77"/>
    </row>
    <row r="52571" spans="16:30" ht="4.5" customHeight="1" x14ac:dyDescent="0.2">
      <c r="P52571" s="75"/>
      <c r="Q52571" s="75"/>
      <c r="W52571" s="75"/>
      <c r="AD52571" s="77"/>
    </row>
    <row r="52572" spans="16:30" ht="4.5" customHeight="1" x14ac:dyDescent="0.2">
      <c r="P52572" s="75"/>
      <c r="Q52572" s="75"/>
      <c r="W52572" s="75"/>
      <c r="AD52572" s="77"/>
    </row>
    <row r="52573" spans="16:30" ht="4.5" customHeight="1" x14ac:dyDescent="0.2">
      <c r="P52573" s="75"/>
      <c r="Q52573" s="75"/>
      <c r="W52573" s="75"/>
      <c r="AD52573" s="77"/>
    </row>
    <row r="52574" spans="16:30" ht="4.5" customHeight="1" x14ac:dyDescent="0.2">
      <c r="P52574" s="75"/>
      <c r="Q52574" s="75"/>
      <c r="W52574" s="75"/>
      <c r="AD52574" s="77"/>
    </row>
    <row r="52575" spans="16:30" ht="4.5" customHeight="1" x14ac:dyDescent="0.2">
      <c r="P52575" s="75"/>
      <c r="Q52575" s="75"/>
      <c r="W52575" s="75"/>
      <c r="AD52575" s="77"/>
    </row>
    <row r="52576" spans="16:30" ht="4.5" customHeight="1" x14ac:dyDescent="0.2">
      <c r="P52576" s="75"/>
      <c r="Q52576" s="75"/>
      <c r="W52576" s="75"/>
      <c r="AD52576" s="77"/>
    </row>
    <row r="52577" spans="16:30" ht="4.5" customHeight="1" x14ac:dyDescent="0.2">
      <c r="P52577" s="75"/>
      <c r="Q52577" s="75"/>
      <c r="W52577" s="75"/>
      <c r="AD52577" s="77"/>
    </row>
    <row r="52578" spans="16:30" ht="4.5" customHeight="1" x14ac:dyDescent="0.2">
      <c r="P52578" s="75"/>
      <c r="Q52578" s="75"/>
      <c r="W52578" s="75"/>
      <c r="AD52578" s="77"/>
    </row>
    <row r="52579" spans="16:30" ht="4.5" customHeight="1" x14ac:dyDescent="0.2">
      <c r="P52579" s="75"/>
      <c r="Q52579" s="75"/>
      <c r="W52579" s="75"/>
      <c r="AD52579" s="77"/>
    </row>
    <row r="52580" spans="16:30" ht="4.5" customHeight="1" x14ac:dyDescent="0.2">
      <c r="P52580" s="75"/>
      <c r="Q52580" s="75"/>
      <c r="W52580" s="75"/>
      <c r="AD52580" s="77"/>
    </row>
    <row r="52581" spans="16:30" ht="4.5" customHeight="1" x14ac:dyDescent="0.2">
      <c r="P52581" s="75"/>
      <c r="Q52581" s="75"/>
      <c r="W52581" s="75"/>
      <c r="AD52581" s="77"/>
    </row>
    <row r="52582" spans="16:30" ht="4.5" customHeight="1" x14ac:dyDescent="0.2">
      <c r="P52582" s="75"/>
      <c r="Q52582" s="75"/>
      <c r="W52582" s="75"/>
      <c r="AD52582" s="77"/>
    </row>
    <row r="52583" spans="16:30" ht="4.5" customHeight="1" x14ac:dyDescent="0.2">
      <c r="P52583" s="75"/>
      <c r="Q52583" s="75"/>
      <c r="W52583" s="75"/>
      <c r="AD52583" s="77"/>
    </row>
    <row r="52584" spans="16:30" ht="4.5" customHeight="1" x14ac:dyDescent="0.2">
      <c r="P52584" s="75"/>
      <c r="Q52584" s="75"/>
      <c r="W52584" s="75"/>
      <c r="AD52584" s="77"/>
    </row>
    <row r="52585" spans="16:30" ht="4.5" customHeight="1" x14ac:dyDescent="0.2">
      <c r="P52585" s="75"/>
      <c r="Q52585" s="75"/>
      <c r="W52585" s="75"/>
      <c r="AD52585" s="77"/>
    </row>
    <row r="52586" spans="16:30" ht="4.5" customHeight="1" x14ac:dyDescent="0.2">
      <c r="P52586" s="75"/>
      <c r="Q52586" s="75"/>
      <c r="W52586" s="75"/>
      <c r="AD52586" s="77"/>
    </row>
    <row r="52587" spans="16:30" ht="4.5" customHeight="1" x14ac:dyDescent="0.2">
      <c r="P52587" s="75"/>
      <c r="Q52587" s="75"/>
      <c r="W52587" s="75"/>
      <c r="AD52587" s="77"/>
    </row>
    <row r="52588" spans="16:30" ht="4.5" customHeight="1" x14ac:dyDescent="0.2">
      <c r="P52588" s="75"/>
      <c r="Q52588" s="75"/>
      <c r="W52588" s="75"/>
      <c r="AD52588" s="77"/>
    </row>
    <row r="52589" spans="16:30" ht="4.5" customHeight="1" x14ac:dyDescent="0.2">
      <c r="P52589" s="75"/>
      <c r="Q52589" s="75"/>
      <c r="W52589" s="75"/>
      <c r="AD52589" s="77"/>
    </row>
    <row r="52590" spans="16:30" ht="4.5" customHeight="1" x14ac:dyDescent="0.2">
      <c r="P52590" s="75"/>
      <c r="Q52590" s="75"/>
      <c r="W52590" s="75"/>
      <c r="AD52590" s="77"/>
    </row>
    <row r="52591" spans="16:30" ht="4.5" customHeight="1" x14ac:dyDescent="0.2">
      <c r="P52591" s="75"/>
      <c r="Q52591" s="75"/>
      <c r="W52591" s="75"/>
      <c r="AD52591" s="77"/>
    </row>
    <row r="52592" spans="16:30" ht="4.5" customHeight="1" x14ac:dyDescent="0.2">
      <c r="P52592" s="75"/>
      <c r="Q52592" s="75"/>
      <c r="W52592" s="75"/>
      <c r="AD52592" s="77"/>
    </row>
    <row r="52593" spans="16:30" ht="4.5" customHeight="1" x14ac:dyDescent="0.2">
      <c r="P52593" s="75"/>
      <c r="Q52593" s="75"/>
      <c r="W52593" s="75"/>
      <c r="AD52593" s="77"/>
    </row>
    <row r="52594" spans="16:30" ht="4.5" customHeight="1" x14ac:dyDescent="0.2">
      <c r="P52594" s="75"/>
      <c r="Q52594" s="75"/>
      <c r="W52594" s="75"/>
      <c r="AD52594" s="77"/>
    </row>
    <row r="52595" spans="16:30" ht="4.5" customHeight="1" x14ac:dyDescent="0.2">
      <c r="P52595" s="75"/>
      <c r="Q52595" s="75"/>
      <c r="W52595" s="75"/>
      <c r="AD52595" s="77"/>
    </row>
    <row r="52596" spans="16:30" ht="4.5" customHeight="1" x14ac:dyDescent="0.2">
      <c r="P52596" s="75"/>
      <c r="Q52596" s="75"/>
      <c r="W52596" s="75"/>
      <c r="AD52596" s="77"/>
    </row>
    <row r="52597" spans="16:30" ht="4.5" customHeight="1" x14ac:dyDescent="0.2">
      <c r="P52597" s="75"/>
      <c r="Q52597" s="75"/>
      <c r="W52597" s="75"/>
      <c r="AD52597" s="77"/>
    </row>
    <row r="52598" spans="16:30" ht="4.5" customHeight="1" x14ac:dyDescent="0.2">
      <c r="P52598" s="75"/>
      <c r="Q52598" s="75"/>
      <c r="W52598" s="75"/>
      <c r="AD52598" s="77"/>
    </row>
    <row r="52599" spans="16:30" ht="4.5" customHeight="1" x14ac:dyDescent="0.2">
      <c r="P52599" s="75"/>
      <c r="Q52599" s="75"/>
      <c r="W52599" s="75"/>
      <c r="AD52599" s="77"/>
    </row>
    <row r="52600" spans="16:30" ht="4.5" customHeight="1" x14ac:dyDescent="0.2">
      <c r="P52600" s="75"/>
      <c r="Q52600" s="75"/>
      <c r="W52600" s="75"/>
      <c r="AD52600" s="77"/>
    </row>
    <row r="52601" spans="16:30" ht="4.5" customHeight="1" x14ac:dyDescent="0.2">
      <c r="P52601" s="75"/>
      <c r="Q52601" s="75"/>
      <c r="W52601" s="75"/>
      <c r="AD52601" s="77"/>
    </row>
    <row r="52602" spans="16:30" ht="4.5" customHeight="1" x14ac:dyDescent="0.2">
      <c r="P52602" s="75"/>
      <c r="Q52602" s="75"/>
      <c r="W52602" s="75"/>
      <c r="AD52602" s="77"/>
    </row>
    <row r="52603" spans="16:30" ht="4.5" customHeight="1" x14ac:dyDescent="0.2">
      <c r="P52603" s="75"/>
      <c r="Q52603" s="75"/>
      <c r="W52603" s="75"/>
      <c r="AD52603" s="77"/>
    </row>
    <row r="52604" spans="16:30" ht="4.5" customHeight="1" x14ac:dyDescent="0.2">
      <c r="P52604" s="75"/>
      <c r="Q52604" s="75"/>
      <c r="W52604" s="75"/>
      <c r="AD52604" s="77"/>
    </row>
    <row r="52605" spans="16:30" ht="4.5" customHeight="1" x14ac:dyDescent="0.2">
      <c r="P52605" s="75"/>
      <c r="Q52605" s="75"/>
      <c r="W52605" s="75"/>
      <c r="AD52605" s="77"/>
    </row>
    <row r="52606" spans="16:30" ht="4.5" customHeight="1" x14ac:dyDescent="0.2">
      <c r="P52606" s="75"/>
      <c r="Q52606" s="75"/>
      <c r="W52606" s="75"/>
      <c r="AD52606" s="77"/>
    </row>
    <row r="52607" spans="16:30" ht="4.5" customHeight="1" x14ac:dyDescent="0.2">
      <c r="P52607" s="75"/>
      <c r="Q52607" s="75"/>
      <c r="W52607" s="75"/>
      <c r="AD52607" s="77"/>
    </row>
    <row r="52608" spans="16:30" ht="4.5" customHeight="1" x14ac:dyDescent="0.2">
      <c r="P52608" s="75"/>
      <c r="Q52608" s="75"/>
      <c r="W52608" s="75"/>
      <c r="AD52608" s="77"/>
    </row>
    <row r="52609" spans="16:30" ht="4.5" customHeight="1" x14ac:dyDescent="0.2">
      <c r="P52609" s="75"/>
      <c r="Q52609" s="75"/>
      <c r="W52609" s="75"/>
      <c r="AD52609" s="77"/>
    </row>
    <row r="52610" spans="16:30" ht="4.5" customHeight="1" x14ac:dyDescent="0.2">
      <c r="P52610" s="75"/>
      <c r="Q52610" s="75"/>
      <c r="W52610" s="75"/>
      <c r="AD52610" s="77"/>
    </row>
    <row r="52611" spans="16:30" ht="4.5" customHeight="1" x14ac:dyDescent="0.2">
      <c r="P52611" s="75"/>
      <c r="Q52611" s="75"/>
      <c r="W52611" s="75"/>
      <c r="AD52611" s="77"/>
    </row>
    <row r="52612" spans="16:30" ht="4.5" customHeight="1" x14ac:dyDescent="0.2">
      <c r="P52612" s="75"/>
      <c r="Q52612" s="75"/>
      <c r="W52612" s="75"/>
      <c r="AD52612" s="77"/>
    </row>
    <row r="52613" spans="16:30" ht="4.5" customHeight="1" x14ac:dyDescent="0.2">
      <c r="P52613" s="75"/>
      <c r="Q52613" s="75"/>
      <c r="W52613" s="75"/>
      <c r="AD52613" s="77"/>
    </row>
    <row r="52614" spans="16:30" ht="4.5" customHeight="1" x14ac:dyDescent="0.2">
      <c r="P52614" s="75"/>
      <c r="Q52614" s="75"/>
      <c r="W52614" s="75"/>
      <c r="AD52614" s="77"/>
    </row>
    <row r="52615" spans="16:30" ht="4.5" customHeight="1" x14ac:dyDescent="0.2">
      <c r="P52615" s="75"/>
      <c r="Q52615" s="75"/>
      <c r="W52615" s="75"/>
      <c r="AD52615" s="77"/>
    </row>
    <row r="52616" spans="16:30" ht="4.5" customHeight="1" x14ac:dyDescent="0.2">
      <c r="P52616" s="75"/>
      <c r="Q52616" s="75"/>
      <c r="W52616" s="75"/>
      <c r="AD52616" s="77"/>
    </row>
    <row r="52617" spans="16:30" ht="4.5" customHeight="1" x14ac:dyDescent="0.2">
      <c r="P52617" s="75"/>
      <c r="Q52617" s="75"/>
      <c r="W52617" s="75"/>
      <c r="AD52617" s="77"/>
    </row>
    <row r="52618" spans="16:30" ht="4.5" customHeight="1" x14ac:dyDescent="0.2">
      <c r="P52618" s="75"/>
      <c r="Q52618" s="75"/>
      <c r="W52618" s="75"/>
      <c r="AD52618" s="77"/>
    </row>
    <row r="52619" spans="16:30" ht="4.5" customHeight="1" x14ac:dyDescent="0.2">
      <c r="P52619" s="75"/>
      <c r="Q52619" s="75"/>
      <c r="W52619" s="75"/>
      <c r="AD52619" s="77"/>
    </row>
    <row r="52620" spans="16:30" ht="4.5" customHeight="1" x14ac:dyDescent="0.2">
      <c r="P52620" s="75"/>
      <c r="Q52620" s="75"/>
      <c r="W52620" s="75"/>
      <c r="AD52620" s="77"/>
    </row>
    <row r="52621" spans="16:30" ht="4.5" customHeight="1" x14ac:dyDescent="0.2">
      <c r="P52621" s="75"/>
      <c r="Q52621" s="75"/>
      <c r="W52621" s="75"/>
      <c r="AD52621" s="77"/>
    </row>
    <row r="52622" spans="16:30" ht="4.5" customHeight="1" x14ac:dyDescent="0.2">
      <c r="P52622" s="75"/>
      <c r="Q52622" s="75"/>
      <c r="W52622" s="75"/>
      <c r="AD52622" s="77"/>
    </row>
    <row r="52623" spans="16:30" ht="4.5" customHeight="1" x14ac:dyDescent="0.2">
      <c r="P52623" s="75"/>
      <c r="Q52623" s="75"/>
      <c r="W52623" s="75"/>
      <c r="AD52623" s="77"/>
    </row>
    <row r="52624" spans="16:30" ht="4.5" customHeight="1" x14ac:dyDescent="0.2">
      <c r="P52624" s="75"/>
      <c r="Q52624" s="75"/>
      <c r="W52624" s="75"/>
      <c r="AD52624" s="77"/>
    </row>
    <row r="52625" spans="16:30" ht="4.5" customHeight="1" x14ac:dyDescent="0.2">
      <c r="P52625" s="75"/>
      <c r="Q52625" s="75"/>
      <c r="W52625" s="75"/>
      <c r="AD52625" s="77"/>
    </row>
    <row r="52626" spans="16:30" ht="4.5" customHeight="1" x14ac:dyDescent="0.2">
      <c r="P52626" s="75"/>
      <c r="Q52626" s="75"/>
      <c r="W52626" s="75"/>
      <c r="AD52626" s="77"/>
    </row>
    <row r="52627" spans="16:30" ht="4.5" customHeight="1" x14ac:dyDescent="0.2">
      <c r="P52627" s="75"/>
      <c r="Q52627" s="75"/>
      <c r="W52627" s="75"/>
      <c r="AD52627" s="77"/>
    </row>
    <row r="52628" spans="16:30" ht="4.5" customHeight="1" x14ac:dyDescent="0.2">
      <c r="P52628" s="75"/>
      <c r="Q52628" s="75"/>
      <c r="W52628" s="75"/>
      <c r="AD52628" s="77"/>
    </row>
    <row r="52629" spans="16:30" ht="4.5" customHeight="1" x14ac:dyDescent="0.2">
      <c r="P52629" s="75"/>
      <c r="Q52629" s="75"/>
      <c r="W52629" s="75"/>
      <c r="AD52629" s="77"/>
    </row>
    <row r="52630" spans="16:30" ht="4.5" customHeight="1" x14ac:dyDescent="0.2">
      <c r="P52630" s="75"/>
      <c r="Q52630" s="75"/>
      <c r="W52630" s="75"/>
      <c r="AD52630" s="77"/>
    </row>
    <row r="52631" spans="16:30" ht="4.5" customHeight="1" x14ac:dyDescent="0.2">
      <c r="P52631" s="75"/>
      <c r="Q52631" s="75"/>
      <c r="W52631" s="75"/>
      <c r="AD52631" s="77"/>
    </row>
    <row r="52632" spans="16:30" ht="4.5" customHeight="1" x14ac:dyDescent="0.2">
      <c r="P52632" s="75"/>
      <c r="Q52632" s="75"/>
      <c r="W52632" s="75"/>
      <c r="AD52632" s="77"/>
    </row>
    <row r="52633" spans="16:30" ht="4.5" customHeight="1" x14ac:dyDescent="0.2">
      <c r="P52633" s="75"/>
      <c r="Q52633" s="75"/>
      <c r="W52633" s="75"/>
      <c r="AD52633" s="77"/>
    </row>
    <row r="52634" spans="16:30" ht="4.5" customHeight="1" x14ac:dyDescent="0.2">
      <c r="P52634" s="75"/>
      <c r="Q52634" s="75"/>
      <c r="W52634" s="75"/>
      <c r="AD52634" s="77"/>
    </row>
    <row r="52635" spans="16:30" ht="4.5" customHeight="1" x14ac:dyDescent="0.2">
      <c r="P52635" s="75"/>
      <c r="Q52635" s="75"/>
      <c r="W52635" s="75"/>
      <c r="AD52635" s="77"/>
    </row>
    <row r="52636" spans="16:30" ht="4.5" customHeight="1" x14ac:dyDescent="0.2">
      <c r="P52636" s="75"/>
      <c r="Q52636" s="75"/>
      <c r="W52636" s="75"/>
      <c r="AD52636" s="77"/>
    </row>
    <row r="52637" spans="16:30" ht="4.5" customHeight="1" x14ac:dyDescent="0.2">
      <c r="P52637" s="75"/>
      <c r="Q52637" s="75"/>
      <c r="W52637" s="75"/>
      <c r="AD52637" s="77"/>
    </row>
    <row r="52638" spans="16:30" ht="4.5" customHeight="1" x14ac:dyDescent="0.2">
      <c r="P52638" s="75"/>
      <c r="Q52638" s="75"/>
      <c r="W52638" s="75"/>
      <c r="AD52638" s="77"/>
    </row>
    <row r="52639" spans="16:30" ht="4.5" customHeight="1" x14ac:dyDescent="0.2">
      <c r="P52639" s="75"/>
      <c r="Q52639" s="75"/>
      <c r="W52639" s="75"/>
      <c r="AD52639" s="77"/>
    </row>
    <row r="52640" spans="16:30" ht="4.5" customHeight="1" x14ac:dyDescent="0.2">
      <c r="P52640" s="75"/>
      <c r="Q52640" s="75"/>
      <c r="W52640" s="75"/>
      <c r="AD52640" s="77"/>
    </row>
    <row r="52641" spans="16:30" ht="4.5" customHeight="1" x14ac:dyDescent="0.2">
      <c r="P52641" s="75"/>
      <c r="Q52641" s="75"/>
      <c r="W52641" s="75"/>
      <c r="AD52641" s="77"/>
    </row>
    <row r="52642" spans="16:30" ht="4.5" customHeight="1" x14ac:dyDescent="0.2">
      <c r="P52642" s="75"/>
      <c r="Q52642" s="75"/>
      <c r="W52642" s="75"/>
      <c r="AD52642" s="77"/>
    </row>
    <row r="52643" spans="16:30" ht="4.5" customHeight="1" x14ac:dyDescent="0.2">
      <c r="P52643" s="75"/>
      <c r="Q52643" s="75"/>
      <c r="W52643" s="75"/>
      <c r="AD52643" s="77"/>
    </row>
    <row r="52644" spans="16:30" ht="4.5" customHeight="1" x14ac:dyDescent="0.2">
      <c r="P52644" s="75"/>
      <c r="Q52644" s="75"/>
      <c r="W52644" s="75"/>
      <c r="AD52644" s="77"/>
    </row>
    <row r="52645" spans="16:30" ht="4.5" customHeight="1" x14ac:dyDescent="0.2">
      <c r="P52645" s="75"/>
      <c r="Q52645" s="75"/>
      <c r="W52645" s="75"/>
      <c r="AD52645" s="77"/>
    </row>
    <row r="52646" spans="16:30" ht="4.5" customHeight="1" x14ac:dyDescent="0.2">
      <c r="P52646" s="75"/>
      <c r="Q52646" s="75"/>
      <c r="W52646" s="75"/>
      <c r="AD52646" s="77"/>
    </row>
    <row r="52647" spans="16:30" ht="4.5" customHeight="1" x14ac:dyDescent="0.2">
      <c r="P52647" s="75"/>
      <c r="Q52647" s="75"/>
      <c r="W52647" s="75"/>
      <c r="AD52647" s="77"/>
    </row>
    <row r="52648" spans="16:30" ht="4.5" customHeight="1" x14ac:dyDescent="0.2">
      <c r="P52648" s="75"/>
      <c r="Q52648" s="75"/>
      <c r="W52648" s="75"/>
      <c r="AD52648" s="77"/>
    </row>
    <row r="52649" spans="16:30" ht="4.5" customHeight="1" x14ac:dyDescent="0.2">
      <c r="P52649" s="75"/>
      <c r="Q52649" s="75"/>
      <c r="W52649" s="75"/>
      <c r="AD52649" s="77"/>
    </row>
    <row r="52650" spans="16:30" ht="4.5" customHeight="1" x14ac:dyDescent="0.2">
      <c r="P52650" s="75"/>
      <c r="Q52650" s="75"/>
      <c r="W52650" s="75"/>
      <c r="AD52650" s="77"/>
    </row>
    <row r="52651" spans="16:30" ht="4.5" customHeight="1" x14ac:dyDescent="0.2">
      <c r="P52651" s="75"/>
      <c r="Q52651" s="75"/>
      <c r="W52651" s="75"/>
      <c r="AD52651" s="77"/>
    </row>
    <row r="52652" spans="16:30" ht="4.5" customHeight="1" x14ac:dyDescent="0.2">
      <c r="P52652" s="75"/>
      <c r="Q52652" s="75"/>
      <c r="W52652" s="75"/>
      <c r="AD52652" s="77"/>
    </row>
    <row r="52653" spans="16:30" ht="4.5" customHeight="1" x14ac:dyDescent="0.2">
      <c r="P52653" s="75"/>
      <c r="Q52653" s="75"/>
      <c r="W52653" s="75"/>
      <c r="AD52653" s="77"/>
    </row>
    <row r="52654" spans="16:30" ht="4.5" customHeight="1" x14ac:dyDescent="0.2">
      <c r="P52654" s="75"/>
      <c r="Q52654" s="75"/>
      <c r="W52654" s="75"/>
      <c r="AD52654" s="77"/>
    </row>
    <row r="52655" spans="16:30" ht="4.5" customHeight="1" x14ac:dyDescent="0.2">
      <c r="P52655" s="75"/>
      <c r="Q52655" s="75"/>
      <c r="W52655" s="75"/>
      <c r="AD52655" s="77"/>
    </row>
    <row r="52656" spans="16:30" ht="4.5" customHeight="1" x14ac:dyDescent="0.2">
      <c r="P52656" s="75"/>
      <c r="Q52656" s="75"/>
      <c r="W52656" s="75"/>
      <c r="AD52656" s="77"/>
    </row>
    <row r="52657" spans="16:30" ht="4.5" customHeight="1" x14ac:dyDescent="0.2">
      <c r="P52657" s="75"/>
      <c r="Q52657" s="75"/>
      <c r="W52657" s="75"/>
      <c r="AD52657" s="77"/>
    </row>
    <row r="52658" spans="16:30" ht="4.5" customHeight="1" x14ac:dyDescent="0.2">
      <c r="P52658" s="75"/>
      <c r="Q52658" s="75"/>
      <c r="W52658" s="75"/>
      <c r="AD52658" s="77"/>
    </row>
    <row r="52659" spans="16:30" ht="4.5" customHeight="1" x14ac:dyDescent="0.2">
      <c r="P52659" s="75"/>
      <c r="Q52659" s="75"/>
      <c r="W52659" s="75"/>
      <c r="AD52659" s="77"/>
    </row>
    <row r="52660" spans="16:30" ht="4.5" customHeight="1" x14ac:dyDescent="0.2">
      <c r="P52660" s="75"/>
      <c r="Q52660" s="75"/>
      <c r="W52660" s="75"/>
      <c r="AD52660" s="77"/>
    </row>
    <row r="52661" spans="16:30" ht="4.5" customHeight="1" x14ac:dyDescent="0.2">
      <c r="P52661" s="75"/>
      <c r="Q52661" s="75"/>
      <c r="W52661" s="75"/>
      <c r="AD52661" s="77"/>
    </row>
    <row r="52662" spans="16:30" ht="4.5" customHeight="1" x14ac:dyDescent="0.2">
      <c r="P52662" s="75"/>
      <c r="Q52662" s="75"/>
      <c r="W52662" s="75"/>
      <c r="AD52662" s="77"/>
    </row>
    <row r="52663" spans="16:30" ht="4.5" customHeight="1" x14ac:dyDescent="0.2">
      <c r="P52663" s="75"/>
      <c r="Q52663" s="75"/>
      <c r="W52663" s="75"/>
      <c r="AD52663" s="77"/>
    </row>
    <row r="52664" spans="16:30" ht="4.5" customHeight="1" x14ac:dyDescent="0.2">
      <c r="P52664" s="75"/>
      <c r="Q52664" s="75"/>
      <c r="W52664" s="75"/>
      <c r="AD52664" s="77"/>
    </row>
    <row r="52665" spans="16:30" ht="4.5" customHeight="1" x14ac:dyDescent="0.2">
      <c r="P52665" s="75"/>
      <c r="Q52665" s="75"/>
      <c r="W52665" s="75"/>
      <c r="AD52665" s="77"/>
    </row>
    <row r="52666" spans="16:30" ht="4.5" customHeight="1" x14ac:dyDescent="0.2">
      <c r="P52666" s="75"/>
      <c r="Q52666" s="75"/>
      <c r="W52666" s="75"/>
      <c r="AD52666" s="77"/>
    </row>
    <row r="52667" spans="16:30" ht="4.5" customHeight="1" x14ac:dyDescent="0.2">
      <c r="P52667" s="75"/>
      <c r="Q52667" s="75"/>
      <c r="W52667" s="75"/>
      <c r="AD52667" s="77"/>
    </row>
    <row r="52668" spans="16:30" ht="4.5" customHeight="1" x14ac:dyDescent="0.2">
      <c r="P52668" s="75"/>
      <c r="Q52668" s="75"/>
      <c r="W52668" s="75"/>
      <c r="AD52668" s="77"/>
    </row>
    <row r="52669" spans="16:30" ht="4.5" customHeight="1" x14ac:dyDescent="0.2">
      <c r="P52669" s="75"/>
      <c r="Q52669" s="75"/>
      <c r="W52669" s="75"/>
      <c r="AD52669" s="77"/>
    </row>
    <row r="52670" spans="16:30" ht="4.5" customHeight="1" x14ac:dyDescent="0.2">
      <c r="P52670" s="75"/>
      <c r="Q52670" s="75"/>
      <c r="W52670" s="75"/>
      <c r="AD52670" s="77"/>
    </row>
    <row r="52671" spans="16:30" ht="4.5" customHeight="1" x14ac:dyDescent="0.2">
      <c r="P52671" s="75"/>
      <c r="Q52671" s="75"/>
      <c r="W52671" s="75"/>
      <c r="AD52671" s="77"/>
    </row>
    <row r="52672" spans="16:30" ht="4.5" customHeight="1" x14ac:dyDescent="0.2">
      <c r="P52672" s="75"/>
      <c r="Q52672" s="75"/>
      <c r="W52672" s="75"/>
      <c r="AD52672" s="77"/>
    </row>
    <row r="52673" spans="16:30" ht="4.5" customHeight="1" x14ac:dyDescent="0.2">
      <c r="P52673" s="75"/>
      <c r="Q52673" s="75"/>
      <c r="W52673" s="75"/>
      <c r="AD52673" s="77"/>
    </row>
    <row r="52674" spans="16:30" ht="4.5" customHeight="1" x14ac:dyDescent="0.2">
      <c r="P52674" s="75"/>
      <c r="Q52674" s="75"/>
      <c r="W52674" s="75"/>
      <c r="AD52674" s="77"/>
    </row>
    <row r="52675" spans="16:30" ht="4.5" customHeight="1" x14ac:dyDescent="0.2">
      <c r="P52675" s="75"/>
      <c r="Q52675" s="75"/>
      <c r="W52675" s="75"/>
      <c r="AD52675" s="77"/>
    </row>
    <row r="52676" spans="16:30" ht="4.5" customHeight="1" x14ac:dyDescent="0.2">
      <c r="P52676" s="75"/>
      <c r="Q52676" s="75"/>
      <c r="W52676" s="75"/>
      <c r="AD52676" s="77"/>
    </row>
    <row r="52677" spans="16:30" ht="4.5" customHeight="1" x14ac:dyDescent="0.2">
      <c r="P52677" s="75"/>
      <c r="Q52677" s="75"/>
      <c r="W52677" s="75"/>
      <c r="AD52677" s="77"/>
    </row>
    <row r="52678" spans="16:30" ht="4.5" customHeight="1" x14ac:dyDescent="0.2">
      <c r="P52678" s="75"/>
      <c r="Q52678" s="75"/>
      <c r="W52678" s="75"/>
      <c r="AD52678" s="77"/>
    </row>
    <row r="52679" spans="16:30" ht="4.5" customHeight="1" x14ac:dyDescent="0.2">
      <c r="P52679" s="75"/>
      <c r="Q52679" s="75"/>
      <c r="W52679" s="75"/>
      <c r="AD52679" s="77"/>
    </row>
    <row r="52680" spans="16:30" ht="4.5" customHeight="1" x14ac:dyDescent="0.2">
      <c r="P52680" s="75"/>
      <c r="Q52680" s="75"/>
      <c r="W52680" s="75"/>
      <c r="AD52680" s="77"/>
    </row>
    <row r="52681" spans="16:30" ht="4.5" customHeight="1" x14ac:dyDescent="0.2">
      <c r="P52681" s="75"/>
      <c r="Q52681" s="75"/>
      <c r="W52681" s="75"/>
      <c r="AD52681" s="77"/>
    </row>
    <row r="52682" spans="16:30" ht="4.5" customHeight="1" x14ac:dyDescent="0.2">
      <c r="P52682" s="75"/>
      <c r="Q52682" s="75"/>
      <c r="W52682" s="75"/>
      <c r="AD52682" s="77"/>
    </row>
    <row r="52683" spans="16:30" ht="4.5" customHeight="1" x14ac:dyDescent="0.2">
      <c r="P52683" s="75"/>
      <c r="Q52683" s="75"/>
      <c r="W52683" s="75"/>
      <c r="AD52683" s="77"/>
    </row>
    <row r="52684" spans="16:30" ht="4.5" customHeight="1" x14ac:dyDescent="0.2">
      <c r="P52684" s="75"/>
      <c r="Q52684" s="75"/>
      <c r="W52684" s="75"/>
      <c r="AD52684" s="77"/>
    </row>
    <row r="52685" spans="16:30" ht="4.5" customHeight="1" x14ac:dyDescent="0.2">
      <c r="P52685" s="75"/>
      <c r="Q52685" s="75"/>
      <c r="W52685" s="75"/>
      <c r="AD52685" s="77"/>
    </row>
    <row r="52686" spans="16:30" ht="4.5" customHeight="1" x14ac:dyDescent="0.2">
      <c r="P52686" s="75"/>
      <c r="Q52686" s="75"/>
      <c r="W52686" s="75"/>
      <c r="AD52686" s="77"/>
    </row>
    <row r="52687" spans="16:30" ht="4.5" customHeight="1" x14ac:dyDescent="0.2">
      <c r="P52687" s="75"/>
      <c r="Q52687" s="75"/>
      <c r="W52687" s="75"/>
      <c r="AD52687" s="77"/>
    </row>
    <row r="52688" spans="16:30" ht="4.5" customHeight="1" x14ac:dyDescent="0.2">
      <c r="P52688" s="75"/>
      <c r="Q52688" s="75"/>
      <c r="W52688" s="75"/>
      <c r="AD52688" s="77"/>
    </row>
    <row r="52689" spans="16:30" ht="4.5" customHeight="1" x14ac:dyDescent="0.2">
      <c r="P52689" s="75"/>
      <c r="Q52689" s="75"/>
      <c r="W52689" s="75"/>
      <c r="AD52689" s="77"/>
    </row>
    <row r="52690" spans="16:30" ht="4.5" customHeight="1" x14ac:dyDescent="0.2">
      <c r="P52690" s="75"/>
      <c r="Q52690" s="75"/>
      <c r="W52690" s="75"/>
      <c r="AD52690" s="77"/>
    </row>
    <row r="52691" spans="16:30" ht="4.5" customHeight="1" x14ac:dyDescent="0.2">
      <c r="P52691" s="75"/>
      <c r="Q52691" s="75"/>
      <c r="W52691" s="75"/>
      <c r="AD52691" s="77"/>
    </row>
    <row r="52692" spans="16:30" ht="4.5" customHeight="1" x14ac:dyDescent="0.2">
      <c r="P52692" s="75"/>
      <c r="Q52692" s="75"/>
      <c r="W52692" s="75"/>
      <c r="AD52692" s="77"/>
    </row>
    <row r="52693" spans="16:30" ht="4.5" customHeight="1" x14ac:dyDescent="0.2">
      <c r="P52693" s="75"/>
      <c r="Q52693" s="75"/>
      <c r="W52693" s="75"/>
      <c r="AD52693" s="77"/>
    </row>
    <row r="52694" spans="16:30" ht="4.5" customHeight="1" x14ac:dyDescent="0.2">
      <c r="P52694" s="75"/>
      <c r="Q52694" s="75"/>
      <c r="W52694" s="75"/>
      <c r="AD52694" s="77"/>
    </row>
    <row r="52695" spans="16:30" ht="4.5" customHeight="1" x14ac:dyDescent="0.2">
      <c r="P52695" s="75"/>
      <c r="Q52695" s="75"/>
      <c r="W52695" s="75"/>
      <c r="AD52695" s="77"/>
    </row>
    <row r="52696" spans="16:30" ht="4.5" customHeight="1" x14ac:dyDescent="0.2">
      <c r="P52696" s="75"/>
      <c r="Q52696" s="75"/>
      <c r="W52696" s="75"/>
      <c r="AD52696" s="77"/>
    </row>
    <row r="52697" spans="16:30" ht="4.5" customHeight="1" x14ac:dyDescent="0.2">
      <c r="P52697" s="75"/>
      <c r="Q52697" s="75"/>
      <c r="W52697" s="75"/>
      <c r="AD52697" s="77"/>
    </row>
    <row r="52698" spans="16:30" ht="4.5" customHeight="1" x14ac:dyDescent="0.2">
      <c r="P52698" s="75"/>
      <c r="Q52698" s="75"/>
      <c r="W52698" s="75"/>
      <c r="AD52698" s="77"/>
    </row>
    <row r="52699" spans="16:30" ht="4.5" customHeight="1" x14ac:dyDescent="0.2">
      <c r="P52699" s="75"/>
      <c r="Q52699" s="75"/>
      <c r="W52699" s="75"/>
      <c r="AD52699" s="77"/>
    </row>
    <row r="52700" spans="16:30" ht="4.5" customHeight="1" x14ac:dyDescent="0.2">
      <c r="P52700" s="75"/>
      <c r="Q52700" s="75"/>
      <c r="W52700" s="75"/>
      <c r="AD52700" s="77"/>
    </row>
    <row r="52701" spans="16:30" ht="4.5" customHeight="1" x14ac:dyDescent="0.2">
      <c r="P52701" s="75"/>
      <c r="Q52701" s="75"/>
      <c r="W52701" s="75"/>
      <c r="AD52701" s="77"/>
    </row>
    <row r="52702" spans="16:30" ht="4.5" customHeight="1" x14ac:dyDescent="0.2">
      <c r="P52702" s="75"/>
      <c r="Q52702" s="75"/>
      <c r="W52702" s="75"/>
      <c r="AD52702" s="77"/>
    </row>
    <row r="52703" spans="16:30" ht="4.5" customHeight="1" x14ac:dyDescent="0.2">
      <c r="P52703" s="75"/>
      <c r="Q52703" s="75"/>
      <c r="W52703" s="75"/>
      <c r="AD52703" s="77"/>
    </row>
    <row r="52704" spans="16:30" ht="4.5" customHeight="1" x14ac:dyDescent="0.2">
      <c r="P52704" s="75"/>
      <c r="Q52704" s="75"/>
      <c r="W52704" s="75"/>
      <c r="AD52704" s="77"/>
    </row>
    <row r="52705" spans="16:30" ht="4.5" customHeight="1" x14ac:dyDescent="0.2">
      <c r="P52705" s="75"/>
      <c r="Q52705" s="75"/>
      <c r="W52705" s="75"/>
      <c r="AD52705" s="77"/>
    </row>
    <row r="52706" spans="16:30" ht="4.5" customHeight="1" x14ac:dyDescent="0.2">
      <c r="P52706" s="75"/>
      <c r="Q52706" s="75"/>
      <c r="W52706" s="75"/>
      <c r="AD52706" s="77"/>
    </row>
    <row r="52707" spans="16:30" ht="4.5" customHeight="1" x14ac:dyDescent="0.2">
      <c r="P52707" s="75"/>
      <c r="Q52707" s="75"/>
      <c r="W52707" s="75"/>
      <c r="AD52707" s="77"/>
    </row>
    <row r="52708" spans="16:30" ht="4.5" customHeight="1" x14ac:dyDescent="0.2">
      <c r="P52708" s="75"/>
      <c r="Q52708" s="75"/>
      <c r="W52708" s="75"/>
      <c r="AD52708" s="77"/>
    </row>
    <row r="52709" spans="16:30" ht="4.5" customHeight="1" x14ac:dyDescent="0.2">
      <c r="P52709" s="75"/>
      <c r="Q52709" s="75"/>
      <c r="W52709" s="75"/>
      <c r="AD52709" s="77"/>
    </row>
    <row r="52710" spans="16:30" ht="4.5" customHeight="1" x14ac:dyDescent="0.2">
      <c r="P52710" s="75"/>
      <c r="Q52710" s="75"/>
      <c r="W52710" s="75"/>
      <c r="AD52710" s="77"/>
    </row>
    <row r="52711" spans="16:30" ht="4.5" customHeight="1" x14ac:dyDescent="0.2">
      <c r="P52711" s="75"/>
      <c r="Q52711" s="75"/>
      <c r="W52711" s="75"/>
      <c r="AD52711" s="77"/>
    </row>
    <row r="52712" spans="16:30" ht="4.5" customHeight="1" x14ac:dyDescent="0.2">
      <c r="P52712" s="75"/>
      <c r="Q52712" s="75"/>
      <c r="W52712" s="75"/>
      <c r="AD52712" s="77"/>
    </row>
    <row r="52713" spans="16:30" ht="4.5" customHeight="1" x14ac:dyDescent="0.2">
      <c r="P52713" s="75"/>
      <c r="Q52713" s="75"/>
      <c r="W52713" s="75"/>
      <c r="AD52713" s="77"/>
    </row>
    <row r="52714" spans="16:30" ht="4.5" customHeight="1" x14ac:dyDescent="0.2">
      <c r="P52714" s="75"/>
      <c r="Q52714" s="75"/>
      <c r="W52714" s="75"/>
      <c r="AD52714" s="77"/>
    </row>
    <row r="52715" spans="16:30" ht="4.5" customHeight="1" x14ac:dyDescent="0.2">
      <c r="P52715" s="75"/>
      <c r="Q52715" s="75"/>
      <c r="W52715" s="75"/>
      <c r="AD52715" s="77"/>
    </row>
    <row r="52716" spans="16:30" ht="4.5" customHeight="1" x14ac:dyDescent="0.2">
      <c r="P52716" s="75"/>
      <c r="Q52716" s="75"/>
      <c r="W52716" s="75"/>
      <c r="AD52716" s="77"/>
    </row>
    <row r="52717" spans="16:30" ht="4.5" customHeight="1" x14ac:dyDescent="0.2">
      <c r="P52717" s="75"/>
      <c r="Q52717" s="75"/>
      <c r="W52717" s="75"/>
      <c r="AD52717" s="77"/>
    </row>
    <row r="52718" spans="16:30" ht="4.5" customHeight="1" x14ac:dyDescent="0.2">
      <c r="P52718" s="75"/>
      <c r="Q52718" s="75"/>
      <c r="W52718" s="75"/>
      <c r="AD52718" s="77"/>
    </row>
    <row r="52719" spans="16:30" ht="4.5" customHeight="1" x14ac:dyDescent="0.2">
      <c r="P52719" s="75"/>
      <c r="Q52719" s="75"/>
      <c r="W52719" s="75"/>
      <c r="AD52719" s="77"/>
    </row>
    <row r="52720" spans="16:30" ht="4.5" customHeight="1" x14ac:dyDescent="0.2">
      <c r="P52720" s="75"/>
      <c r="Q52720" s="75"/>
      <c r="W52720" s="75"/>
      <c r="AD52720" s="77"/>
    </row>
    <row r="52721" spans="16:30" ht="4.5" customHeight="1" x14ac:dyDescent="0.2">
      <c r="P52721" s="75"/>
      <c r="Q52721" s="75"/>
      <c r="W52721" s="75"/>
      <c r="AD52721" s="77"/>
    </row>
    <row r="52722" spans="16:30" ht="4.5" customHeight="1" x14ac:dyDescent="0.2">
      <c r="P52722" s="75"/>
      <c r="Q52722" s="75"/>
      <c r="W52722" s="75"/>
      <c r="AD52722" s="77"/>
    </row>
    <row r="52723" spans="16:30" ht="4.5" customHeight="1" x14ac:dyDescent="0.2">
      <c r="P52723" s="75"/>
      <c r="Q52723" s="75"/>
      <c r="W52723" s="75"/>
      <c r="AD52723" s="77"/>
    </row>
    <row r="52724" spans="16:30" ht="4.5" customHeight="1" x14ac:dyDescent="0.2">
      <c r="P52724" s="75"/>
      <c r="Q52724" s="75"/>
      <c r="W52724" s="75"/>
      <c r="AD52724" s="77"/>
    </row>
    <row r="52725" spans="16:30" ht="4.5" customHeight="1" x14ac:dyDescent="0.2">
      <c r="P52725" s="75"/>
      <c r="Q52725" s="75"/>
      <c r="W52725" s="75"/>
      <c r="AD52725" s="77"/>
    </row>
    <row r="52726" spans="16:30" ht="4.5" customHeight="1" x14ac:dyDescent="0.2">
      <c r="P52726" s="75"/>
      <c r="Q52726" s="75"/>
      <c r="W52726" s="75"/>
      <c r="AD52726" s="77"/>
    </row>
    <row r="52727" spans="16:30" ht="4.5" customHeight="1" x14ac:dyDescent="0.2">
      <c r="P52727" s="75"/>
      <c r="Q52727" s="75"/>
      <c r="W52727" s="75"/>
      <c r="AD52727" s="77"/>
    </row>
    <row r="52728" spans="16:30" ht="4.5" customHeight="1" x14ac:dyDescent="0.2">
      <c r="P52728" s="75"/>
      <c r="Q52728" s="75"/>
      <c r="W52728" s="75"/>
      <c r="AD52728" s="77"/>
    </row>
    <row r="52729" spans="16:30" ht="4.5" customHeight="1" x14ac:dyDescent="0.2">
      <c r="P52729" s="75"/>
      <c r="Q52729" s="75"/>
      <c r="W52729" s="75"/>
      <c r="AD52729" s="77"/>
    </row>
    <row r="52730" spans="16:30" ht="4.5" customHeight="1" x14ac:dyDescent="0.2">
      <c r="P52730" s="75"/>
      <c r="Q52730" s="75"/>
      <c r="W52730" s="75"/>
      <c r="AD52730" s="77"/>
    </row>
    <row r="52731" spans="16:30" ht="4.5" customHeight="1" x14ac:dyDescent="0.2">
      <c r="P52731" s="75"/>
      <c r="Q52731" s="75"/>
      <c r="W52731" s="75"/>
      <c r="AD52731" s="77"/>
    </row>
    <row r="52732" spans="16:30" ht="4.5" customHeight="1" x14ac:dyDescent="0.2">
      <c r="P52732" s="75"/>
      <c r="Q52732" s="75"/>
      <c r="W52732" s="75"/>
      <c r="AD52732" s="77"/>
    </row>
    <row r="52733" spans="16:30" ht="4.5" customHeight="1" x14ac:dyDescent="0.2">
      <c r="P52733" s="75"/>
      <c r="Q52733" s="75"/>
      <c r="W52733" s="75"/>
      <c r="AD52733" s="77"/>
    </row>
    <row r="52734" spans="16:30" ht="4.5" customHeight="1" x14ac:dyDescent="0.2">
      <c r="P52734" s="75"/>
      <c r="Q52734" s="75"/>
      <c r="W52734" s="75"/>
      <c r="AD52734" s="77"/>
    </row>
    <row r="52735" spans="16:30" ht="4.5" customHeight="1" x14ac:dyDescent="0.2">
      <c r="P52735" s="75"/>
      <c r="Q52735" s="75"/>
      <c r="W52735" s="75"/>
      <c r="AD52735" s="77"/>
    </row>
    <row r="52736" spans="16:30" ht="4.5" customHeight="1" x14ac:dyDescent="0.2">
      <c r="P52736" s="75"/>
      <c r="Q52736" s="75"/>
      <c r="W52736" s="75"/>
      <c r="AD52736" s="77"/>
    </row>
    <row r="52737" spans="16:30" ht="4.5" customHeight="1" x14ac:dyDescent="0.2">
      <c r="P52737" s="75"/>
      <c r="Q52737" s="75"/>
      <c r="W52737" s="75"/>
      <c r="AD52737" s="77"/>
    </row>
    <row r="52738" spans="16:30" ht="4.5" customHeight="1" x14ac:dyDescent="0.2">
      <c r="P52738" s="75"/>
      <c r="Q52738" s="75"/>
      <c r="W52738" s="75"/>
      <c r="AD52738" s="77"/>
    </row>
    <row r="52739" spans="16:30" ht="4.5" customHeight="1" x14ac:dyDescent="0.2">
      <c r="P52739" s="75"/>
      <c r="Q52739" s="75"/>
      <c r="W52739" s="75"/>
      <c r="AD52739" s="77"/>
    </row>
    <row r="52740" spans="16:30" ht="4.5" customHeight="1" x14ac:dyDescent="0.2">
      <c r="P52740" s="75"/>
      <c r="Q52740" s="75"/>
      <c r="W52740" s="75"/>
      <c r="AD52740" s="77"/>
    </row>
    <row r="52741" spans="16:30" ht="4.5" customHeight="1" x14ac:dyDescent="0.2">
      <c r="P52741" s="75"/>
      <c r="Q52741" s="75"/>
      <c r="W52741" s="75"/>
      <c r="AD52741" s="77"/>
    </row>
    <row r="52742" spans="16:30" ht="4.5" customHeight="1" x14ac:dyDescent="0.2">
      <c r="P52742" s="75"/>
      <c r="Q52742" s="75"/>
      <c r="W52742" s="75"/>
      <c r="AD52742" s="77"/>
    </row>
    <row r="52743" spans="16:30" ht="4.5" customHeight="1" x14ac:dyDescent="0.2">
      <c r="P52743" s="75"/>
      <c r="Q52743" s="75"/>
      <c r="W52743" s="75"/>
      <c r="AD52743" s="77"/>
    </row>
    <row r="52744" spans="16:30" ht="4.5" customHeight="1" x14ac:dyDescent="0.2">
      <c r="P52744" s="75"/>
      <c r="Q52744" s="75"/>
      <c r="W52744" s="75"/>
      <c r="AD52744" s="77"/>
    </row>
    <row r="52745" spans="16:30" ht="4.5" customHeight="1" x14ac:dyDescent="0.2">
      <c r="P52745" s="75"/>
      <c r="Q52745" s="75"/>
      <c r="W52745" s="75"/>
      <c r="AD52745" s="77"/>
    </row>
    <row r="52746" spans="16:30" ht="4.5" customHeight="1" x14ac:dyDescent="0.2">
      <c r="P52746" s="75"/>
      <c r="Q52746" s="75"/>
      <c r="W52746" s="75"/>
      <c r="AD52746" s="77"/>
    </row>
    <row r="52747" spans="16:30" ht="4.5" customHeight="1" x14ac:dyDescent="0.2">
      <c r="P52747" s="75"/>
      <c r="Q52747" s="75"/>
      <c r="W52747" s="75"/>
      <c r="AD52747" s="77"/>
    </row>
    <row r="52748" spans="16:30" ht="4.5" customHeight="1" x14ac:dyDescent="0.2">
      <c r="P52748" s="75"/>
      <c r="Q52748" s="75"/>
      <c r="W52748" s="75"/>
      <c r="AD52748" s="77"/>
    </row>
    <row r="52749" spans="16:30" ht="4.5" customHeight="1" x14ac:dyDescent="0.2">
      <c r="P52749" s="75"/>
      <c r="Q52749" s="75"/>
      <c r="W52749" s="75"/>
      <c r="AD52749" s="77"/>
    </row>
    <row r="52750" spans="16:30" ht="4.5" customHeight="1" x14ac:dyDescent="0.2">
      <c r="P52750" s="75"/>
      <c r="Q52750" s="75"/>
      <c r="W52750" s="75"/>
      <c r="AD52750" s="77"/>
    </row>
    <row r="52751" spans="16:30" ht="4.5" customHeight="1" x14ac:dyDescent="0.2">
      <c r="P52751" s="75"/>
      <c r="Q52751" s="75"/>
      <c r="W52751" s="75"/>
      <c r="AD52751" s="77"/>
    </row>
    <row r="52752" spans="16:30" ht="4.5" customHeight="1" x14ac:dyDescent="0.2">
      <c r="P52752" s="75"/>
      <c r="Q52752" s="75"/>
      <c r="W52752" s="75"/>
      <c r="AD52752" s="77"/>
    </row>
    <row r="52753" spans="16:30" ht="4.5" customHeight="1" x14ac:dyDescent="0.2">
      <c r="P52753" s="75"/>
      <c r="Q52753" s="75"/>
      <c r="W52753" s="75"/>
      <c r="AD52753" s="77"/>
    </row>
    <row r="52754" spans="16:30" ht="4.5" customHeight="1" x14ac:dyDescent="0.2">
      <c r="P52754" s="75"/>
      <c r="Q52754" s="75"/>
      <c r="W52754" s="75"/>
      <c r="AD52754" s="77"/>
    </row>
    <row r="52755" spans="16:30" ht="4.5" customHeight="1" x14ac:dyDescent="0.2">
      <c r="P52755" s="75"/>
      <c r="Q52755" s="75"/>
      <c r="W52755" s="75"/>
      <c r="AD52755" s="77"/>
    </row>
    <row r="52756" spans="16:30" ht="4.5" customHeight="1" x14ac:dyDescent="0.2">
      <c r="P52756" s="75"/>
      <c r="Q52756" s="75"/>
      <c r="W52756" s="75"/>
      <c r="AD52756" s="77"/>
    </row>
    <row r="52757" spans="16:30" ht="4.5" customHeight="1" x14ac:dyDescent="0.2">
      <c r="P52757" s="75"/>
      <c r="Q52757" s="75"/>
      <c r="W52757" s="75"/>
      <c r="AD52757" s="77"/>
    </row>
    <row r="52758" spans="16:30" ht="4.5" customHeight="1" x14ac:dyDescent="0.2">
      <c r="P52758" s="75"/>
      <c r="Q52758" s="75"/>
      <c r="W52758" s="75"/>
      <c r="AD52758" s="77"/>
    </row>
    <row r="52759" spans="16:30" ht="4.5" customHeight="1" x14ac:dyDescent="0.2">
      <c r="P52759" s="75"/>
      <c r="Q52759" s="75"/>
      <c r="W52759" s="75"/>
      <c r="AD52759" s="77"/>
    </row>
    <row r="52760" spans="16:30" ht="4.5" customHeight="1" x14ac:dyDescent="0.2">
      <c r="P52760" s="75"/>
      <c r="Q52760" s="75"/>
      <c r="W52760" s="75"/>
      <c r="AD52760" s="77"/>
    </row>
    <row r="52761" spans="16:30" ht="4.5" customHeight="1" x14ac:dyDescent="0.2">
      <c r="P52761" s="75"/>
      <c r="Q52761" s="75"/>
      <c r="W52761" s="75"/>
      <c r="AD52761" s="77"/>
    </row>
    <row r="52762" spans="16:30" ht="4.5" customHeight="1" x14ac:dyDescent="0.2">
      <c r="P52762" s="75"/>
      <c r="Q52762" s="75"/>
      <c r="W52762" s="75"/>
      <c r="AD52762" s="77"/>
    </row>
    <row r="52763" spans="16:30" ht="4.5" customHeight="1" x14ac:dyDescent="0.2">
      <c r="P52763" s="75"/>
      <c r="Q52763" s="75"/>
      <c r="W52763" s="75"/>
      <c r="AD52763" s="77"/>
    </row>
    <row r="52764" spans="16:30" ht="4.5" customHeight="1" x14ac:dyDescent="0.2">
      <c r="P52764" s="75"/>
      <c r="Q52764" s="75"/>
      <c r="W52764" s="75"/>
      <c r="AD52764" s="77"/>
    </row>
    <row r="52765" spans="16:30" ht="4.5" customHeight="1" x14ac:dyDescent="0.2">
      <c r="P52765" s="75"/>
      <c r="Q52765" s="75"/>
      <c r="W52765" s="75"/>
      <c r="AD52765" s="77"/>
    </row>
    <row r="52766" spans="16:30" ht="4.5" customHeight="1" x14ac:dyDescent="0.2">
      <c r="P52766" s="75"/>
      <c r="Q52766" s="75"/>
      <c r="W52766" s="75"/>
      <c r="AD52766" s="77"/>
    </row>
    <row r="52767" spans="16:30" ht="4.5" customHeight="1" x14ac:dyDescent="0.2">
      <c r="P52767" s="75"/>
      <c r="Q52767" s="75"/>
      <c r="W52767" s="75"/>
      <c r="AD52767" s="77"/>
    </row>
    <row r="52768" spans="16:30" ht="4.5" customHeight="1" x14ac:dyDescent="0.2">
      <c r="P52768" s="75"/>
      <c r="Q52768" s="75"/>
      <c r="W52768" s="75"/>
      <c r="AD52768" s="77"/>
    </row>
    <row r="52769" spans="16:30" ht="4.5" customHeight="1" x14ac:dyDescent="0.2">
      <c r="P52769" s="75"/>
      <c r="Q52769" s="75"/>
      <c r="W52769" s="75"/>
      <c r="AD52769" s="77"/>
    </row>
    <row r="52770" spans="16:30" ht="4.5" customHeight="1" x14ac:dyDescent="0.2">
      <c r="P52770" s="75"/>
      <c r="Q52770" s="75"/>
      <c r="W52770" s="75"/>
      <c r="AD52770" s="77"/>
    </row>
    <row r="52771" spans="16:30" ht="4.5" customHeight="1" x14ac:dyDescent="0.2">
      <c r="P52771" s="75"/>
      <c r="Q52771" s="75"/>
      <c r="W52771" s="75"/>
      <c r="AD52771" s="77"/>
    </row>
    <row r="52772" spans="16:30" ht="4.5" customHeight="1" x14ac:dyDescent="0.2">
      <c r="P52772" s="75"/>
      <c r="Q52772" s="75"/>
      <c r="W52772" s="75"/>
      <c r="AD52772" s="77"/>
    </row>
    <row r="52773" spans="16:30" ht="4.5" customHeight="1" x14ac:dyDescent="0.2">
      <c r="P52773" s="75"/>
      <c r="Q52773" s="75"/>
      <c r="W52773" s="75"/>
      <c r="AD52773" s="77"/>
    </row>
    <row r="52774" spans="16:30" ht="4.5" customHeight="1" x14ac:dyDescent="0.2">
      <c r="P52774" s="75"/>
      <c r="Q52774" s="75"/>
      <c r="W52774" s="75"/>
      <c r="AD52774" s="77"/>
    </row>
    <row r="52775" spans="16:30" ht="4.5" customHeight="1" x14ac:dyDescent="0.2">
      <c r="P52775" s="75"/>
      <c r="Q52775" s="75"/>
      <c r="W52775" s="75"/>
      <c r="AD52775" s="77"/>
    </row>
    <row r="52776" spans="16:30" ht="4.5" customHeight="1" x14ac:dyDescent="0.2">
      <c r="P52776" s="75"/>
      <c r="Q52776" s="75"/>
      <c r="W52776" s="75"/>
      <c r="AD52776" s="77"/>
    </row>
    <row r="52777" spans="16:30" ht="4.5" customHeight="1" x14ac:dyDescent="0.2">
      <c r="P52777" s="75"/>
      <c r="Q52777" s="75"/>
      <c r="W52777" s="75"/>
      <c r="AD52777" s="77"/>
    </row>
    <row r="52778" spans="16:30" ht="4.5" customHeight="1" x14ac:dyDescent="0.2">
      <c r="P52778" s="75"/>
      <c r="Q52778" s="75"/>
      <c r="W52778" s="75"/>
      <c r="AD52778" s="77"/>
    </row>
    <row r="52779" spans="16:30" ht="4.5" customHeight="1" x14ac:dyDescent="0.2">
      <c r="P52779" s="75"/>
      <c r="Q52779" s="75"/>
      <c r="W52779" s="75"/>
      <c r="AD52779" s="77"/>
    </row>
    <row r="52780" spans="16:30" ht="4.5" customHeight="1" x14ac:dyDescent="0.2">
      <c r="P52780" s="75"/>
      <c r="Q52780" s="75"/>
      <c r="W52780" s="75"/>
      <c r="AD52780" s="77"/>
    </row>
    <row r="52781" spans="16:30" ht="4.5" customHeight="1" x14ac:dyDescent="0.2">
      <c r="P52781" s="75"/>
      <c r="Q52781" s="75"/>
      <c r="W52781" s="75"/>
      <c r="AD52781" s="77"/>
    </row>
    <row r="52782" spans="16:30" ht="4.5" customHeight="1" x14ac:dyDescent="0.2">
      <c r="P52782" s="75"/>
      <c r="Q52782" s="75"/>
      <c r="W52782" s="75"/>
      <c r="AD52782" s="77"/>
    </row>
    <row r="52783" spans="16:30" ht="4.5" customHeight="1" x14ac:dyDescent="0.2">
      <c r="P52783" s="75"/>
      <c r="Q52783" s="75"/>
      <c r="W52783" s="75"/>
      <c r="AD52783" s="77"/>
    </row>
    <row r="52784" spans="16:30" ht="4.5" customHeight="1" x14ac:dyDescent="0.2">
      <c r="P52784" s="75"/>
      <c r="Q52784" s="75"/>
      <c r="W52784" s="75"/>
      <c r="AD52784" s="77"/>
    </row>
    <row r="52785" spans="16:30" ht="4.5" customHeight="1" x14ac:dyDescent="0.2">
      <c r="P52785" s="75"/>
      <c r="Q52785" s="75"/>
      <c r="W52785" s="75"/>
      <c r="AD52785" s="77"/>
    </row>
    <row r="52786" spans="16:30" ht="4.5" customHeight="1" x14ac:dyDescent="0.2">
      <c r="P52786" s="75"/>
      <c r="Q52786" s="75"/>
      <c r="W52786" s="75"/>
      <c r="AD52786" s="77"/>
    </row>
    <row r="52787" spans="16:30" ht="4.5" customHeight="1" x14ac:dyDescent="0.2">
      <c r="P52787" s="75"/>
      <c r="Q52787" s="75"/>
      <c r="W52787" s="75"/>
      <c r="AD52787" s="77"/>
    </row>
    <row r="52788" spans="16:30" ht="4.5" customHeight="1" x14ac:dyDescent="0.2">
      <c r="P52788" s="75"/>
      <c r="Q52788" s="75"/>
      <c r="W52788" s="75"/>
      <c r="AD52788" s="77"/>
    </row>
    <row r="52789" spans="16:30" ht="4.5" customHeight="1" x14ac:dyDescent="0.2">
      <c r="P52789" s="75"/>
      <c r="Q52789" s="75"/>
      <c r="W52789" s="75"/>
      <c r="AD52789" s="77"/>
    </row>
    <row r="52790" spans="16:30" ht="4.5" customHeight="1" x14ac:dyDescent="0.2">
      <c r="P52790" s="75"/>
      <c r="Q52790" s="75"/>
      <c r="W52790" s="75"/>
      <c r="AD52790" s="77"/>
    </row>
    <row r="52791" spans="16:30" ht="4.5" customHeight="1" x14ac:dyDescent="0.2">
      <c r="P52791" s="75"/>
      <c r="Q52791" s="75"/>
      <c r="W52791" s="75"/>
      <c r="AD52791" s="77"/>
    </row>
    <row r="52792" spans="16:30" ht="4.5" customHeight="1" x14ac:dyDescent="0.2">
      <c r="P52792" s="75"/>
      <c r="Q52792" s="75"/>
      <c r="W52792" s="75"/>
      <c r="AD52792" s="77"/>
    </row>
    <row r="52793" spans="16:30" ht="4.5" customHeight="1" x14ac:dyDescent="0.2">
      <c r="P52793" s="75"/>
      <c r="Q52793" s="75"/>
      <c r="W52793" s="75"/>
      <c r="AD52793" s="77"/>
    </row>
    <row r="52794" spans="16:30" ht="4.5" customHeight="1" x14ac:dyDescent="0.2">
      <c r="P52794" s="75"/>
      <c r="Q52794" s="75"/>
      <c r="W52794" s="75"/>
      <c r="AD52794" s="77"/>
    </row>
    <row r="52795" spans="16:30" ht="4.5" customHeight="1" x14ac:dyDescent="0.2">
      <c r="P52795" s="75"/>
      <c r="Q52795" s="75"/>
      <c r="W52795" s="75"/>
      <c r="AD52795" s="77"/>
    </row>
    <row r="52796" spans="16:30" ht="4.5" customHeight="1" x14ac:dyDescent="0.2">
      <c r="P52796" s="75"/>
      <c r="Q52796" s="75"/>
      <c r="W52796" s="75"/>
      <c r="AD52796" s="77"/>
    </row>
    <row r="52797" spans="16:30" ht="4.5" customHeight="1" x14ac:dyDescent="0.2">
      <c r="P52797" s="75"/>
      <c r="Q52797" s="75"/>
      <c r="W52797" s="75"/>
      <c r="AD52797" s="77"/>
    </row>
    <row r="52798" spans="16:30" ht="4.5" customHeight="1" x14ac:dyDescent="0.2">
      <c r="P52798" s="75"/>
      <c r="Q52798" s="75"/>
      <c r="W52798" s="75"/>
      <c r="AD52798" s="77"/>
    </row>
    <row r="52799" spans="16:30" ht="4.5" customHeight="1" x14ac:dyDescent="0.2">
      <c r="P52799" s="75"/>
      <c r="Q52799" s="75"/>
      <c r="W52799" s="75"/>
      <c r="AD52799" s="77"/>
    </row>
    <row r="52800" spans="16:30" ht="4.5" customHeight="1" x14ac:dyDescent="0.2">
      <c r="P52800" s="75"/>
      <c r="Q52800" s="75"/>
      <c r="W52800" s="75"/>
      <c r="AD52800" s="77"/>
    </row>
    <row r="52801" spans="16:30" ht="4.5" customHeight="1" x14ac:dyDescent="0.2">
      <c r="P52801" s="75"/>
      <c r="Q52801" s="75"/>
      <c r="W52801" s="75"/>
      <c r="AD52801" s="77"/>
    </row>
    <row r="52802" spans="16:30" ht="4.5" customHeight="1" x14ac:dyDescent="0.2">
      <c r="P52802" s="75"/>
      <c r="Q52802" s="75"/>
      <c r="W52802" s="75"/>
      <c r="AD52802" s="77"/>
    </row>
    <row r="52803" spans="16:30" ht="4.5" customHeight="1" x14ac:dyDescent="0.2">
      <c r="P52803" s="75"/>
      <c r="Q52803" s="75"/>
      <c r="W52803" s="75"/>
      <c r="AD52803" s="77"/>
    </row>
    <row r="52804" spans="16:30" ht="4.5" customHeight="1" x14ac:dyDescent="0.2">
      <c r="P52804" s="75"/>
      <c r="Q52804" s="75"/>
      <c r="W52804" s="75"/>
      <c r="AD52804" s="77"/>
    </row>
    <row r="52805" spans="16:30" ht="4.5" customHeight="1" x14ac:dyDescent="0.2">
      <c r="P52805" s="75"/>
      <c r="Q52805" s="75"/>
      <c r="W52805" s="75"/>
      <c r="AD52805" s="77"/>
    </row>
    <row r="52806" spans="16:30" ht="4.5" customHeight="1" x14ac:dyDescent="0.2">
      <c r="P52806" s="75"/>
      <c r="Q52806" s="75"/>
      <c r="W52806" s="75"/>
      <c r="AD52806" s="77"/>
    </row>
    <row r="52807" spans="16:30" ht="4.5" customHeight="1" x14ac:dyDescent="0.2">
      <c r="P52807" s="75"/>
      <c r="Q52807" s="75"/>
      <c r="W52807" s="75"/>
      <c r="AD52807" s="77"/>
    </row>
    <row r="52808" spans="16:30" ht="4.5" customHeight="1" x14ac:dyDescent="0.2">
      <c r="P52808" s="75"/>
      <c r="Q52808" s="75"/>
      <c r="W52808" s="75"/>
      <c r="AD52808" s="77"/>
    </row>
    <row r="52809" spans="16:30" ht="4.5" customHeight="1" x14ac:dyDescent="0.2">
      <c r="P52809" s="75"/>
      <c r="Q52809" s="75"/>
      <c r="W52809" s="75"/>
      <c r="AD52809" s="77"/>
    </row>
    <row r="52810" spans="16:30" ht="4.5" customHeight="1" x14ac:dyDescent="0.2">
      <c r="P52810" s="75"/>
      <c r="Q52810" s="75"/>
      <c r="W52810" s="75"/>
      <c r="AD52810" s="77"/>
    </row>
    <row r="52811" spans="16:30" ht="4.5" customHeight="1" x14ac:dyDescent="0.2">
      <c r="P52811" s="75"/>
      <c r="Q52811" s="75"/>
      <c r="W52811" s="75"/>
      <c r="AD52811" s="77"/>
    </row>
    <row r="52812" spans="16:30" ht="4.5" customHeight="1" x14ac:dyDescent="0.2">
      <c r="P52812" s="75"/>
      <c r="Q52812" s="75"/>
      <c r="W52812" s="75"/>
      <c r="AD52812" s="77"/>
    </row>
    <row r="52813" spans="16:30" ht="4.5" customHeight="1" x14ac:dyDescent="0.2">
      <c r="P52813" s="75"/>
      <c r="Q52813" s="75"/>
      <c r="W52813" s="75"/>
      <c r="AD52813" s="77"/>
    </row>
    <row r="52814" spans="16:30" ht="4.5" customHeight="1" x14ac:dyDescent="0.2">
      <c r="P52814" s="75"/>
      <c r="Q52814" s="75"/>
      <c r="W52814" s="75"/>
      <c r="AD52814" s="77"/>
    </row>
    <row r="52815" spans="16:30" ht="4.5" customHeight="1" x14ac:dyDescent="0.2">
      <c r="P52815" s="75"/>
      <c r="Q52815" s="75"/>
      <c r="W52815" s="75"/>
      <c r="AD52815" s="77"/>
    </row>
    <row r="52816" spans="16:30" ht="4.5" customHeight="1" x14ac:dyDescent="0.2">
      <c r="P52816" s="75"/>
      <c r="Q52816" s="75"/>
      <c r="W52816" s="75"/>
      <c r="AD52816" s="77"/>
    </row>
    <row r="52817" spans="16:30" ht="4.5" customHeight="1" x14ac:dyDescent="0.2">
      <c r="P52817" s="75"/>
      <c r="Q52817" s="75"/>
      <c r="W52817" s="75"/>
      <c r="AD52817" s="77"/>
    </row>
    <row r="52818" spans="16:30" ht="4.5" customHeight="1" x14ac:dyDescent="0.2">
      <c r="P52818" s="75"/>
      <c r="Q52818" s="75"/>
      <c r="W52818" s="75"/>
      <c r="AD52818" s="77"/>
    </row>
    <row r="52819" spans="16:30" ht="4.5" customHeight="1" x14ac:dyDescent="0.2">
      <c r="P52819" s="75"/>
      <c r="Q52819" s="75"/>
      <c r="W52819" s="75"/>
      <c r="AD52819" s="77"/>
    </row>
    <row r="52820" spans="16:30" ht="4.5" customHeight="1" x14ac:dyDescent="0.2">
      <c r="P52820" s="75"/>
      <c r="Q52820" s="75"/>
      <c r="W52820" s="75"/>
      <c r="AD52820" s="77"/>
    </row>
    <row r="52821" spans="16:30" ht="4.5" customHeight="1" x14ac:dyDescent="0.2">
      <c r="P52821" s="75"/>
      <c r="Q52821" s="75"/>
      <c r="W52821" s="75"/>
      <c r="AD52821" s="77"/>
    </row>
    <row r="52822" spans="16:30" ht="4.5" customHeight="1" x14ac:dyDescent="0.2">
      <c r="P52822" s="75"/>
      <c r="Q52822" s="75"/>
      <c r="W52822" s="75"/>
      <c r="AD52822" s="77"/>
    </row>
    <row r="52823" spans="16:30" ht="4.5" customHeight="1" x14ac:dyDescent="0.2">
      <c r="P52823" s="75"/>
      <c r="Q52823" s="75"/>
      <c r="W52823" s="75"/>
      <c r="AD52823" s="77"/>
    </row>
    <row r="52824" spans="16:30" ht="4.5" customHeight="1" x14ac:dyDescent="0.2">
      <c r="P52824" s="75"/>
      <c r="Q52824" s="75"/>
      <c r="W52824" s="75"/>
      <c r="AD52824" s="77"/>
    </row>
    <row r="52825" spans="16:30" ht="4.5" customHeight="1" x14ac:dyDescent="0.2">
      <c r="P52825" s="75"/>
      <c r="Q52825" s="75"/>
      <c r="W52825" s="75"/>
      <c r="AD52825" s="77"/>
    </row>
    <row r="52826" spans="16:30" ht="4.5" customHeight="1" x14ac:dyDescent="0.2">
      <c r="P52826" s="75"/>
      <c r="Q52826" s="75"/>
      <c r="W52826" s="75"/>
      <c r="AD52826" s="77"/>
    </row>
    <row r="52827" spans="16:30" ht="4.5" customHeight="1" x14ac:dyDescent="0.2">
      <c r="P52827" s="75"/>
      <c r="Q52827" s="75"/>
      <c r="W52827" s="75"/>
      <c r="AD52827" s="77"/>
    </row>
    <row r="52828" spans="16:30" ht="4.5" customHeight="1" x14ac:dyDescent="0.2">
      <c r="P52828" s="75"/>
      <c r="Q52828" s="75"/>
      <c r="W52828" s="75"/>
      <c r="AD52828" s="77"/>
    </row>
    <row r="52829" spans="16:30" ht="4.5" customHeight="1" x14ac:dyDescent="0.2">
      <c r="P52829" s="75"/>
      <c r="Q52829" s="75"/>
      <c r="W52829" s="75"/>
      <c r="AD52829" s="77"/>
    </row>
    <row r="52830" spans="16:30" ht="4.5" customHeight="1" x14ac:dyDescent="0.2">
      <c r="P52830" s="75"/>
      <c r="Q52830" s="75"/>
      <c r="W52830" s="75"/>
      <c r="AD52830" s="77"/>
    </row>
    <row r="52831" spans="16:30" ht="4.5" customHeight="1" x14ac:dyDescent="0.2">
      <c r="P52831" s="75"/>
      <c r="Q52831" s="75"/>
      <c r="W52831" s="75"/>
      <c r="AD52831" s="77"/>
    </row>
    <row r="52832" spans="16:30" ht="4.5" customHeight="1" x14ac:dyDescent="0.2">
      <c r="P52832" s="75"/>
      <c r="Q52832" s="75"/>
      <c r="W52832" s="75"/>
      <c r="AD52832" s="77"/>
    </row>
    <row r="52833" spans="16:30" ht="4.5" customHeight="1" x14ac:dyDescent="0.2">
      <c r="P52833" s="75"/>
      <c r="Q52833" s="75"/>
      <c r="W52833" s="75"/>
      <c r="AD52833" s="77"/>
    </row>
    <row r="52834" spans="16:30" ht="4.5" customHeight="1" x14ac:dyDescent="0.2">
      <c r="P52834" s="75"/>
      <c r="Q52834" s="75"/>
      <c r="W52834" s="75"/>
      <c r="AD52834" s="77"/>
    </row>
    <row r="52835" spans="16:30" ht="4.5" customHeight="1" x14ac:dyDescent="0.2">
      <c r="P52835" s="75"/>
      <c r="Q52835" s="75"/>
      <c r="W52835" s="75"/>
      <c r="AD52835" s="77"/>
    </row>
    <row r="52836" spans="16:30" ht="4.5" customHeight="1" x14ac:dyDescent="0.2">
      <c r="P52836" s="75"/>
      <c r="Q52836" s="75"/>
      <c r="W52836" s="75"/>
      <c r="AD52836" s="77"/>
    </row>
    <row r="52837" spans="16:30" ht="4.5" customHeight="1" x14ac:dyDescent="0.2">
      <c r="P52837" s="75"/>
      <c r="Q52837" s="75"/>
      <c r="W52837" s="75"/>
      <c r="AD52837" s="77"/>
    </row>
    <row r="52838" spans="16:30" ht="4.5" customHeight="1" x14ac:dyDescent="0.2">
      <c r="P52838" s="75"/>
      <c r="Q52838" s="75"/>
      <c r="W52838" s="75"/>
      <c r="AD52838" s="77"/>
    </row>
    <row r="52839" spans="16:30" ht="4.5" customHeight="1" x14ac:dyDescent="0.2">
      <c r="P52839" s="75"/>
      <c r="Q52839" s="75"/>
      <c r="W52839" s="75"/>
      <c r="AD52839" s="77"/>
    </row>
    <row r="52840" spans="16:30" ht="4.5" customHeight="1" x14ac:dyDescent="0.2">
      <c r="P52840" s="75"/>
      <c r="Q52840" s="75"/>
      <c r="W52840" s="75"/>
      <c r="AD52840" s="77"/>
    </row>
    <row r="52841" spans="16:30" ht="4.5" customHeight="1" x14ac:dyDescent="0.2">
      <c r="P52841" s="75"/>
      <c r="Q52841" s="75"/>
      <c r="W52841" s="75"/>
      <c r="AD52841" s="77"/>
    </row>
    <row r="52842" spans="16:30" ht="4.5" customHeight="1" x14ac:dyDescent="0.2">
      <c r="P52842" s="75"/>
      <c r="Q52842" s="75"/>
      <c r="W52842" s="75"/>
      <c r="AD52842" s="77"/>
    </row>
    <row r="52843" spans="16:30" ht="4.5" customHeight="1" x14ac:dyDescent="0.2">
      <c r="P52843" s="75"/>
      <c r="Q52843" s="75"/>
      <c r="W52843" s="75"/>
      <c r="AD52843" s="77"/>
    </row>
    <row r="52844" spans="16:30" ht="4.5" customHeight="1" x14ac:dyDescent="0.2">
      <c r="P52844" s="75"/>
      <c r="Q52844" s="75"/>
      <c r="W52844" s="75"/>
      <c r="AD52844" s="77"/>
    </row>
    <row r="52845" spans="16:30" ht="4.5" customHeight="1" x14ac:dyDescent="0.2">
      <c r="P52845" s="75"/>
      <c r="Q52845" s="75"/>
      <c r="W52845" s="75"/>
      <c r="AD52845" s="77"/>
    </row>
    <row r="52846" spans="16:30" ht="4.5" customHeight="1" x14ac:dyDescent="0.2">
      <c r="P52846" s="75"/>
      <c r="Q52846" s="75"/>
      <c r="W52846" s="75"/>
      <c r="AD52846" s="77"/>
    </row>
    <row r="52847" spans="16:30" ht="4.5" customHeight="1" x14ac:dyDescent="0.2">
      <c r="P52847" s="75"/>
      <c r="Q52847" s="75"/>
      <c r="W52847" s="75"/>
      <c r="AD52847" s="77"/>
    </row>
    <row r="52848" spans="16:30" ht="4.5" customHeight="1" x14ac:dyDescent="0.2">
      <c r="P52848" s="75"/>
      <c r="Q52848" s="75"/>
      <c r="W52848" s="75"/>
      <c r="AD52848" s="77"/>
    </row>
    <row r="52849" spans="16:30" ht="4.5" customHeight="1" x14ac:dyDescent="0.2">
      <c r="P52849" s="75"/>
      <c r="Q52849" s="75"/>
      <c r="W52849" s="75"/>
      <c r="AD52849" s="77"/>
    </row>
    <row r="52850" spans="16:30" ht="4.5" customHeight="1" x14ac:dyDescent="0.2">
      <c r="P52850" s="75"/>
      <c r="Q52850" s="75"/>
      <c r="W52850" s="75"/>
      <c r="AD52850" s="77"/>
    </row>
    <row r="52851" spans="16:30" ht="4.5" customHeight="1" x14ac:dyDescent="0.2">
      <c r="P52851" s="75"/>
      <c r="Q52851" s="75"/>
      <c r="W52851" s="75"/>
      <c r="AD52851" s="77"/>
    </row>
    <row r="52852" spans="16:30" ht="4.5" customHeight="1" x14ac:dyDescent="0.2">
      <c r="P52852" s="75"/>
      <c r="Q52852" s="75"/>
      <c r="W52852" s="75"/>
      <c r="AD52852" s="77"/>
    </row>
    <row r="52853" spans="16:30" ht="4.5" customHeight="1" x14ac:dyDescent="0.2">
      <c r="P52853" s="75"/>
      <c r="Q52853" s="75"/>
      <c r="W52853" s="75"/>
      <c r="AD52853" s="77"/>
    </row>
    <row r="52854" spans="16:30" ht="4.5" customHeight="1" x14ac:dyDescent="0.2">
      <c r="P52854" s="75"/>
      <c r="Q52854" s="75"/>
      <c r="W52854" s="75"/>
      <c r="AD52854" s="77"/>
    </row>
    <row r="52855" spans="16:30" ht="4.5" customHeight="1" x14ac:dyDescent="0.2">
      <c r="P52855" s="75"/>
      <c r="Q52855" s="75"/>
      <c r="W52855" s="75"/>
      <c r="AD52855" s="77"/>
    </row>
    <row r="52856" spans="16:30" ht="4.5" customHeight="1" x14ac:dyDescent="0.2">
      <c r="P52856" s="75"/>
      <c r="Q52856" s="75"/>
      <c r="W52856" s="75"/>
      <c r="AD52856" s="77"/>
    </row>
    <row r="52857" spans="16:30" ht="4.5" customHeight="1" x14ac:dyDescent="0.2">
      <c r="P52857" s="75"/>
      <c r="Q52857" s="75"/>
      <c r="W52857" s="75"/>
      <c r="AD52857" s="77"/>
    </row>
    <row r="52858" spans="16:30" ht="4.5" customHeight="1" x14ac:dyDescent="0.2">
      <c r="P52858" s="75"/>
      <c r="Q52858" s="75"/>
      <c r="W52858" s="75"/>
      <c r="AD52858" s="77"/>
    </row>
    <row r="52859" spans="16:30" ht="4.5" customHeight="1" x14ac:dyDescent="0.2">
      <c r="P52859" s="75"/>
      <c r="Q52859" s="75"/>
      <c r="W52859" s="75"/>
      <c r="AD52859" s="77"/>
    </row>
    <row r="52860" spans="16:30" ht="4.5" customHeight="1" x14ac:dyDescent="0.2">
      <c r="P52860" s="75"/>
      <c r="Q52860" s="75"/>
      <c r="W52860" s="75"/>
      <c r="AD52860" s="77"/>
    </row>
    <row r="52861" spans="16:30" ht="4.5" customHeight="1" x14ac:dyDescent="0.2">
      <c r="P52861" s="75"/>
      <c r="Q52861" s="75"/>
      <c r="W52861" s="75"/>
      <c r="AD52861" s="77"/>
    </row>
    <row r="52862" spans="16:30" ht="4.5" customHeight="1" x14ac:dyDescent="0.2">
      <c r="P52862" s="75"/>
      <c r="Q52862" s="75"/>
      <c r="W52862" s="75"/>
      <c r="AD52862" s="77"/>
    </row>
    <row r="52863" spans="16:30" ht="4.5" customHeight="1" x14ac:dyDescent="0.2">
      <c r="P52863" s="75"/>
      <c r="Q52863" s="75"/>
      <c r="W52863" s="75"/>
      <c r="AD52863" s="77"/>
    </row>
    <row r="52864" spans="16:30" ht="4.5" customHeight="1" x14ac:dyDescent="0.2">
      <c r="P52864" s="75"/>
      <c r="Q52864" s="75"/>
      <c r="W52864" s="75"/>
      <c r="AD52864" s="77"/>
    </row>
    <row r="52865" spans="16:30" ht="4.5" customHeight="1" x14ac:dyDescent="0.2">
      <c r="P52865" s="75"/>
      <c r="Q52865" s="75"/>
      <c r="W52865" s="75"/>
      <c r="AD52865" s="77"/>
    </row>
    <row r="52866" spans="16:30" ht="4.5" customHeight="1" x14ac:dyDescent="0.2">
      <c r="P52866" s="75"/>
      <c r="Q52866" s="75"/>
      <c r="W52866" s="75"/>
      <c r="AD52866" s="77"/>
    </row>
    <row r="52867" spans="16:30" ht="4.5" customHeight="1" x14ac:dyDescent="0.2">
      <c r="P52867" s="75"/>
      <c r="Q52867" s="75"/>
      <c r="W52867" s="75"/>
      <c r="AD52867" s="77"/>
    </row>
    <row r="52868" spans="16:30" ht="4.5" customHeight="1" x14ac:dyDescent="0.2">
      <c r="P52868" s="75"/>
      <c r="Q52868" s="75"/>
      <c r="W52868" s="75"/>
      <c r="AD52868" s="77"/>
    </row>
    <row r="52869" spans="16:30" ht="4.5" customHeight="1" x14ac:dyDescent="0.2">
      <c r="P52869" s="75"/>
      <c r="Q52869" s="75"/>
      <c r="W52869" s="75"/>
      <c r="AD52869" s="77"/>
    </row>
    <row r="52870" spans="16:30" ht="4.5" customHeight="1" x14ac:dyDescent="0.2">
      <c r="P52870" s="75"/>
      <c r="Q52870" s="75"/>
      <c r="W52870" s="75"/>
      <c r="AD52870" s="77"/>
    </row>
    <row r="52871" spans="16:30" ht="4.5" customHeight="1" x14ac:dyDescent="0.2">
      <c r="P52871" s="75"/>
      <c r="Q52871" s="75"/>
      <c r="W52871" s="75"/>
      <c r="AD52871" s="77"/>
    </row>
    <row r="52872" spans="16:30" ht="4.5" customHeight="1" x14ac:dyDescent="0.2">
      <c r="P52872" s="75"/>
      <c r="Q52872" s="75"/>
      <c r="W52872" s="75"/>
      <c r="AD52872" s="77"/>
    </row>
    <row r="52873" spans="16:30" ht="4.5" customHeight="1" x14ac:dyDescent="0.2">
      <c r="P52873" s="75"/>
      <c r="Q52873" s="75"/>
      <c r="W52873" s="75"/>
      <c r="AD52873" s="77"/>
    </row>
    <row r="52874" spans="16:30" ht="4.5" customHeight="1" x14ac:dyDescent="0.2">
      <c r="P52874" s="75"/>
      <c r="Q52874" s="75"/>
      <c r="W52874" s="75"/>
      <c r="AD52874" s="77"/>
    </row>
    <row r="52875" spans="16:30" ht="4.5" customHeight="1" x14ac:dyDescent="0.2">
      <c r="P52875" s="75"/>
      <c r="Q52875" s="75"/>
      <c r="W52875" s="75"/>
      <c r="AD52875" s="77"/>
    </row>
    <row r="52876" spans="16:30" ht="4.5" customHeight="1" x14ac:dyDescent="0.2">
      <c r="P52876" s="75"/>
      <c r="Q52876" s="75"/>
      <c r="W52876" s="75"/>
      <c r="AD52876" s="77"/>
    </row>
    <row r="52877" spans="16:30" ht="4.5" customHeight="1" x14ac:dyDescent="0.2">
      <c r="P52877" s="75"/>
      <c r="Q52877" s="75"/>
      <c r="W52877" s="75"/>
      <c r="AD52877" s="77"/>
    </row>
    <row r="52878" spans="16:30" ht="4.5" customHeight="1" x14ac:dyDescent="0.2">
      <c r="P52878" s="75"/>
      <c r="Q52878" s="75"/>
      <c r="W52878" s="75"/>
      <c r="AD52878" s="77"/>
    </row>
    <row r="52879" spans="16:30" ht="4.5" customHeight="1" x14ac:dyDescent="0.2">
      <c r="P52879" s="75"/>
      <c r="Q52879" s="75"/>
      <c r="W52879" s="75"/>
      <c r="AD52879" s="77"/>
    </row>
    <row r="52880" spans="16:30" ht="4.5" customHeight="1" x14ac:dyDescent="0.2">
      <c r="P52880" s="75"/>
      <c r="Q52880" s="75"/>
      <c r="W52880" s="75"/>
      <c r="AD52880" s="77"/>
    </row>
    <row r="52881" spans="16:30" ht="4.5" customHeight="1" x14ac:dyDescent="0.2">
      <c r="P52881" s="75"/>
      <c r="Q52881" s="75"/>
      <c r="W52881" s="75"/>
      <c r="AD52881" s="77"/>
    </row>
    <row r="52882" spans="16:30" ht="4.5" customHeight="1" x14ac:dyDescent="0.2">
      <c r="P52882" s="75"/>
      <c r="Q52882" s="75"/>
      <c r="W52882" s="75"/>
      <c r="AD52882" s="77"/>
    </row>
    <row r="52883" spans="16:30" ht="4.5" customHeight="1" x14ac:dyDescent="0.2">
      <c r="P52883" s="75"/>
      <c r="Q52883" s="75"/>
      <c r="W52883" s="75"/>
      <c r="AD52883" s="77"/>
    </row>
    <row r="52884" spans="16:30" ht="4.5" customHeight="1" x14ac:dyDescent="0.2">
      <c r="P52884" s="75"/>
      <c r="Q52884" s="75"/>
      <c r="W52884" s="75"/>
      <c r="AD52884" s="77"/>
    </row>
    <row r="52885" spans="16:30" ht="4.5" customHeight="1" x14ac:dyDescent="0.2">
      <c r="P52885" s="75"/>
      <c r="Q52885" s="75"/>
      <c r="W52885" s="75"/>
      <c r="AD52885" s="77"/>
    </row>
    <row r="52886" spans="16:30" ht="4.5" customHeight="1" x14ac:dyDescent="0.2">
      <c r="P52886" s="75"/>
      <c r="Q52886" s="75"/>
      <c r="W52886" s="75"/>
      <c r="AD52886" s="77"/>
    </row>
    <row r="52887" spans="16:30" ht="4.5" customHeight="1" x14ac:dyDescent="0.2">
      <c r="P52887" s="75"/>
      <c r="Q52887" s="75"/>
      <c r="W52887" s="75"/>
      <c r="AD52887" s="77"/>
    </row>
    <row r="52888" spans="16:30" ht="4.5" customHeight="1" x14ac:dyDescent="0.2">
      <c r="P52888" s="75"/>
      <c r="Q52888" s="75"/>
      <c r="W52888" s="75"/>
      <c r="AD52888" s="77"/>
    </row>
    <row r="52889" spans="16:30" ht="4.5" customHeight="1" x14ac:dyDescent="0.2">
      <c r="P52889" s="75"/>
      <c r="Q52889" s="75"/>
      <c r="W52889" s="75"/>
      <c r="AD52889" s="77"/>
    </row>
    <row r="52890" spans="16:30" ht="4.5" customHeight="1" x14ac:dyDescent="0.2">
      <c r="P52890" s="75"/>
      <c r="Q52890" s="75"/>
      <c r="W52890" s="75"/>
      <c r="AD52890" s="77"/>
    </row>
    <row r="52891" spans="16:30" ht="4.5" customHeight="1" x14ac:dyDescent="0.2">
      <c r="P52891" s="75"/>
      <c r="Q52891" s="75"/>
      <c r="W52891" s="75"/>
      <c r="AD52891" s="77"/>
    </row>
    <row r="52892" spans="16:30" ht="4.5" customHeight="1" x14ac:dyDescent="0.2">
      <c r="P52892" s="75"/>
      <c r="Q52892" s="75"/>
      <c r="W52892" s="75"/>
      <c r="AD52892" s="77"/>
    </row>
    <row r="52893" spans="16:30" ht="4.5" customHeight="1" x14ac:dyDescent="0.2">
      <c r="P52893" s="75"/>
      <c r="Q52893" s="75"/>
      <c r="W52893" s="75"/>
      <c r="AD52893" s="77"/>
    </row>
    <row r="52894" spans="16:30" ht="4.5" customHeight="1" x14ac:dyDescent="0.2">
      <c r="P52894" s="75"/>
      <c r="Q52894" s="75"/>
      <c r="W52894" s="75"/>
      <c r="AD52894" s="77"/>
    </row>
    <row r="52895" spans="16:30" ht="4.5" customHeight="1" x14ac:dyDescent="0.2">
      <c r="P52895" s="75"/>
      <c r="Q52895" s="75"/>
      <c r="W52895" s="75"/>
      <c r="AD52895" s="77"/>
    </row>
    <row r="52896" spans="16:30" ht="4.5" customHeight="1" x14ac:dyDescent="0.2">
      <c r="P52896" s="75"/>
      <c r="Q52896" s="75"/>
      <c r="W52896" s="75"/>
      <c r="AD52896" s="77"/>
    </row>
    <row r="52897" spans="16:30" ht="4.5" customHeight="1" x14ac:dyDescent="0.2">
      <c r="P52897" s="75"/>
      <c r="Q52897" s="75"/>
      <c r="W52897" s="75"/>
      <c r="AD52897" s="77"/>
    </row>
    <row r="52898" spans="16:30" ht="4.5" customHeight="1" x14ac:dyDescent="0.2">
      <c r="P52898" s="75"/>
      <c r="Q52898" s="75"/>
      <c r="W52898" s="75"/>
      <c r="AD52898" s="77"/>
    </row>
    <row r="52899" spans="16:30" ht="4.5" customHeight="1" x14ac:dyDescent="0.2">
      <c r="P52899" s="75"/>
      <c r="Q52899" s="75"/>
      <c r="W52899" s="75"/>
      <c r="AD52899" s="77"/>
    </row>
    <row r="52900" spans="16:30" ht="4.5" customHeight="1" x14ac:dyDescent="0.2">
      <c r="P52900" s="75"/>
      <c r="Q52900" s="75"/>
      <c r="W52900" s="75"/>
      <c r="AD52900" s="77"/>
    </row>
    <row r="52901" spans="16:30" ht="4.5" customHeight="1" x14ac:dyDescent="0.2">
      <c r="P52901" s="75"/>
      <c r="Q52901" s="75"/>
      <c r="W52901" s="75"/>
      <c r="AD52901" s="77"/>
    </row>
    <row r="52902" spans="16:30" ht="4.5" customHeight="1" x14ac:dyDescent="0.2">
      <c r="P52902" s="75"/>
      <c r="Q52902" s="75"/>
      <c r="W52902" s="75"/>
      <c r="AD52902" s="77"/>
    </row>
    <row r="52903" spans="16:30" ht="4.5" customHeight="1" x14ac:dyDescent="0.2">
      <c r="P52903" s="75"/>
      <c r="Q52903" s="75"/>
      <c r="W52903" s="75"/>
      <c r="AD52903" s="77"/>
    </row>
    <row r="52904" spans="16:30" ht="4.5" customHeight="1" x14ac:dyDescent="0.2">
      <c r="P52904" s="75"/>
      <c r="Q52904" s="75"/>
      <c r="W52904" s="75"/>
      <c r="AD52904" s="77"/>
    </row>
    <row r="52905" spans="16:30" ht="4.5" customHeight="1" x14ac:dyDescent="0.2">
      <c r="P52905" s="75"/>
      <c r="Q52905" s="75"/>
      <c r="W52905" s="75"/>
      <c r="AD52905" s="77"/>
    </row>
    <row r="52906" spans="16:30" ht="4.5" customHeight="1" x14ac:dyDescent="0.2">
      <c r="P52906" s="75"/>
      <c r="Q52906" s="75"/>
      <c r="W52906" s="75"/>
      <c r="AD52906" s="77"/>
    </row>
    <row r="52907" spans="16:30" ht="4.5" customHeight="1" x14ac:dyDescent="0.2">
      <c r="P52907" s="75"/>
      <c r="Q52907" s="75"/>
      <c r="W52907" s="75"/>
      <c r="AD52907" s="77"/>
    </row>
    <row r="52908" spans="16:30" ht="4.5" customHeight="1" x14ac:dyDescent="0.2">
      <c r="P52908" s="75"/>
      <c r="Q52908" s="75"/>
      <c r="W52908" s="75"/>
      <c r="AD52908" s="77"/>
    </row>
    <row r="52909" spans="16:30" ht="4.5" customHeight="1" x14ac:dyDescent="0.2">
      <c r="P52909" s="75"/>
      <c r="Q52909" s="75"/>
      <c r="W52909" s="75"/>
      <c r="AD52909" s="77"/>
    </row>
    <row r="52910" spans="16:30" ht="4.5" customHeight="1" x14ac:dyDescent="0.2">
      <c r="P52910" s="75"/>
      <c r="Q52910" s="75"/>
      <c r="W52910" s="75"/>
      <c r="AD52910" s="77"/>
    </row>
    <row r="52911" spans="16:30" ht="4.5" customHeight="1" x14ac:dyDescent="0.2">
      <c r="P52911" s="75"/>
      <c r="Q52911" s="75"/>
      <c r="W52911" s="75"/>
      <c r="AD52911" s="77"/>
    </row>
    <row r="52912" spans="16:30" ht="4.5" customHeight="1" x14ac:dyDescent="0.2">
      <c r="P52912" s="75"/>
      <c r="Q52912" s="75"/>
      <c r="W52912" s="75"/>
      <c r="AD52912" s="77"/>
    </row>
    <row r="52913" spans="16:30" ht="4.5" customHeight="1" x14ac:dyDescent="0.2">
      <c r="P52913" s="75"/>
      <c r="Q52913" s="75"/>
      <c r="W52913" s="75"/>
      <c r="AD52913" s="77"/>
    </row>
    <row r="52914" spans="16:30" ht="4.5" customHeight="1" x14ac:dyDescent="0.2">
      <c r="P52914" s="75"/>
      <c r="Q52914" s="75"/>
      <c r="W52914" s="75"/>
      <c r="AD52914" s="77"/>
    </row>
    <row r="52915" spans="16:30" ht="4.5" customHeight="1" x14ac:dyDescent="0.2">
      <c r="P52915" s="75"/>
      <c r="Q52915" s="75"/>
      <c r="W52915" s="75"/>
      <c r="AD52915" s="77"/>
    </row>
    <row r="52916" spans="16:30" ht="4.5" customHeight="1" x14ac:dyDescent="0.2">
      <c r="P52916" s="75"/>
      <c r="Q52916" s="75"/>
      <c r="W52916" s="75"/>
      <c r="AD52916" s="77"/>
    </row>
    <row r="52917" spans="16:30" ht="4.5" customHeight="1" x14ac:dyDescent="0.2">
      <c r="P52917" s="75"/>
      <c r="Q52917" s="75"/>
      <c r="W52917" s="75"/>
      <c r="AD52917" s="77"/>
    </row>
    <row r="52918" spans="16:30" ht="4.5" customHeight="1" x14ac:dyDescent="0.2">
      <c r="P52918" s="75"/>
      <c r="Q52918" s="75"/>
      <c r="W52918" s="75"/>
      <c r="AD52918" s="77"/>
    </row>
    <row r="52919" spans="16:30" ht="4.5" customHeight="1" x14ac:dyDescent="0.2">
      <c r="P52919" s="75"/>
      <c r="Q52919" s="75"/>
      <c r="W52919" s="75"/>
      <c r="AD52919" s="77"/>
    </row>
    <row r="52920" spans="16:30" ht="4.5" customHeight="1" x14ac:dyDescent="0.2">
      <c r="P52920" s="75"/>
      <c r="Q52920" s="75"/>
      <c r="W52920" s="75"/>
      <c r="AD52920" s="77"/>
    </row>
    <row r="52921" spans="16:30" ht="4.5" customHeight="1" x14ac:dyDescent="0.2">
      <c r="P52921" s="75"/>
      <c r="Q52921" s="75"/>
      <c r="W52921" s="75"/>
      <c r="AD52921" s="77"/>
    </row>
    <row r="52922" spans="16:30" ht="4.5" customHeight="1" x14ac:dyDescent="0.2">
      <c r="P52922" s="75"/>
      <c r="Q52922" s="75"/>
      <c r="W52922" s="75"/>
      <c r="AD52922" s="77"/>
    </row>
    <row r="52923" spans="16:30" ht="4.5" customHeight="1" x14ac:dyDescent="0.2">
      <c r="P52923" s="75"/>
      <c r="Q52923" s="75"/>
      <c r="W52923" s="75"/>
      <c r="AD52923" s="77"/>
    </row>
    <row r="52924" spans="16:30" ht="4.5" customHeight="1" x14ac:dyDescent="0.2">
      <c r="P52924" s="75"/>
      <c r="Q52924" s="75"/>
      <c r="W52924" s="75"/>
      <c r="AD52924" s="77"/>
    </row>
    <row r="52925" spans="16:30" ht="4.5" customHeight="1" x14ac:dyDescent="0.2">
      <c r="P52925" s="75"/>
      <c r="Q52925" s="75"/>
      <c r="W52925" s="75"/>
      <c r="AD52925" s="77"/>
    </row>
    <row r="52926" spans="16:30" ht="4.5" customHeight="1" x14ac:dyDescent="0.2">
      <c r="P52926" s="75"/>
      <c r="Q52926" s="75"/>
      <c r="W52926" s="75"/>
      <c r="AD52926" s="77"/>
    </row>
    <row r="52927" spans="16:30" ht="4.5" customHeight="1" x14ac:dyDescent="0.2">
      <c r="P52927" s="75"/>
      <c r="Q52927" s="75"/>
      <c r="W52927" s="75"/>
      <c r="AD52927" s="77"/>
    </row>
    <row r="52928" spans="16:30" ht="4.5" customHeight="1" x14ac:dyDescent="0.2">
      <c r="P52928" s="75"/>
      <c r="Q52928" s="75"/>
      <c r="W52928" s="75"/>
      <c r="AD52928" s="77"/>
    </row>
    <row r="52929" spans="16:30" ht="4.5" customHeight="1" x14ac:dyDescent="0.2">
      <c r="P52929" s="75"/>
      <c r="Q52929" s="75"/>
      <c r="W52929" s="75"/>
      <c r="AD52929" s="77"/>
    </row>
    <row r="52930" spans="16:30" ht="4.5" customHeight="1" x14ac:dyDescent="0.2">
      <c r="P52930" s="75"/>
      <c r="Q52930" s="75"/>
      <c r="W52930" s="75"/>
      <c r="AD52930" s="77"/>
    </row>
    <row r="52931" spans="16:30" ht="4.5" customHeight="1" x14ac:dyDescent="0.2">
      <c r="P52931" s="75"/>
      <c r="Q52931" s="75"/>
      <c r="W52931" s="75"/>
      <c r="AD52931" s="77"/>
    </row>
    <row r="52932" spans="16:30" ht="4.5" customHeight="1" x14ac:dyDescent="0.2">
      <c r="P52932" s="75"/>
      <c r="Q52932" s="75"/>
      <c r="W52932" s="75"/>
      <c r="AD52932" s="77"/>
    </row>
    <row r="52933" spans="16:30" ht="4.5" customHeight="1" x14ac:dyDescent="0.2">
      <c r="P52933" s="75"/>
      <c r="Q52933" s="75"/>
      <c r="W52933" s="75"/>
      <c r="AD52933" s="77"/>
    </row>
    <row r="52934" spans="16:30" ht="4.5" customHeight="1" x14ac:dyDescent="0.2">
      <c r="P52934" s="75"/>
      <c r="Q52934" s="75"/>
      <c r="W52934" s="75"/>
      <c r="AD52934" s="77"/>
    </row>
    <row r="52935" spans="16:30" ht="4.5" customHeight="1" x14ac:dyDescent="0.2">
      <c r="P52935" s="75"/>
      <c r="Q52935" s="75"/>
      <c r="W52935" s="75"/>
      <c r="AD52935" s="77"/>
    </row>
    <row r="52936" spans="16:30" ht="4.5" customHeight="1" x14ac:dyDescent="0.2">
      <c r="P52936" s="75"/>
      <c r="Q52936" s="75"/>
      <c r="W52936" s="75"/>
      <c r="AD52936" s="77"/>
    </row>
    <row r="52937" spans="16:30" ht="4.5" customHeight="1" x14ac:dyDescent="0.2">
      <c r="P52937" s="75"/>
      <c r="Q52937" s="75"/>
      <c r="W52937" s="75"/>
      <c r="AD52937" s="77"/>
    </row>
    <row r="52938" spans="16:30" ht="4.5" customHeight="1" x14ac:dyDescent="0.2">
      <c r="P52938" s="75"/>
      <c r="Q52938" s="75"/>
      <c r="W52938" s="75"/>
      <c r="AD52938" s="77"/>
    </row>
    <row r="52939" spans="16:30" ht="4.5" customHeight="1" x14ac:dyDescent="0.2">
      <c r="P52939" s="75"/>
      <c r="Q52939" s="75"/>
      <c r="W52939" s="75"/>
      <c r="AD52939" s="77"/>
    </row>
    <row r="52940" spans="16:30" ht="4.5" customHeight="1" x14ac:dyDescent="0.2">
      <c r="P52940" s="75"/>
      <c r="Q52940" s="75"/>
      <c r="W52940" s="75"/>
      <c r="AD52940" s="77"/>
    </row>
    <row r="52941" spans="16:30" ht="4.5" customHeight="1" x14ac:dyDescent="0.2">
      <c r="P52941" s="75"/>
      <c r="Q52941" s="75"/>
      <c r="W52941" s="75"/>
      <c r="AD52941" s="77"/>
    </row>
    <row r="52942" spans="16:30" ht="4.5" customHeight="1" x14ac:dyDescent="0.2">
      <c r="P52942" s="75"/>
      <c r="Q52942" s="75"/>
      <c r="W52942" s="75"/>
      <c r="AD52942" s="77"/>
    </row>
    <row r="52943" spans="16:30" ht="4.5" customHeight="1" x14ac:dyDescent="0.2">
      <c r="P52943" s="75"/>
      <c r="Q52943" s="75"/>
      <c r="W52943" s="75"/>
      <c r="AD52943" s="77"/>
    </row>
    <row r="52944" spans="16:30" ht="4.5" customHeight="1" x14ac:dyDescent="0.2">
      <c r="P52944" s="75"/>
      <c r="Q52944" s="75"/>
      <c r="W52944" s="75"/>
      <c r="AD52944" s="77"/>
    </row>
    <row r="52945" spans="16:30" ht="4.5" customHeight="1" x14ac:dyDescent="0.2">
      <c r="P52945" s="75"/>
      <c r="Q52945" s="75"/>
      <c r="W52945" s="75"/>
      <c r="AD52945" s="77"/>
    </row>
    <row r="52946" spans="16:30" ht="4.5" customHeight="1" x14ac:dyDescent="0.2">
      <c r="P52946" s="75"/>
      <c r="Q52946" s="75"/>
      <c r="W52946" s="75"/>
      <c r="AD52946" s="77"/>
    </row>
    <row r="52947" spans="16:30" ht="4.5" customHeight="1" x14ac:dyDescent="0.2">
      <c r="P52947" s="75"/>
      <c r="Q52947" s="75"/>
      <c r="W52947" s="75"/>
      <c r="AD52947" s="77"/>
    </row>
    <row r="52948" spans="16:30" ht="4.5" customHeight="1" x14ac:dyDescent="0.2">
      <c r="P52948" s="75"/>
      <c r="Q52948" s="75"/>
      <c r="W52948" s="75"/>
      <c r="AD52948" s="77"/>
    </row>
    <row r="52949" spans="16:30" ht="4.5" customHeight="1" x14ac:dyDescent="0.2">
      <c r="P52949" s="75"/>
      <c r="Q52949" s="75"/>
      <c r="W52949" s="75"/>
      <c r="AD52949" s="77"/>
    </row>
    <row r="52950" spans="16:30" ht="4.5" customHeight="1" x14ac:dyDescent="0.2">
      <c r="P52950" s="75"/>
      <c r="Q52950" s="75"/>
      <c r="W52950" s="75"/>
      <c r="AD52950" s="77"/>
    </row>
    <row r="52951" spans="16:30" ht="4.5" customHeight="1" x14ac:dyDescent="0.2">
      <c r="P52951" s="75"/>
      <c r="Q52951" s="75"/>
      <c r="W52951" s="75"/>
      <c r="AD52951" s="77"/>
    </row>
    <row r="52952" spans="16:30" ht="4.5" customHeight="1" x14ac:dyDescent="0.2">
      <c r="P52952" s="75"/>
      <c r="Q52952" s="75"/>
      <c r="W52952" s="75"/>
      <c r="AD52952" s="77"/>
    </row>
    <row r="52953" spans="16:30" ht="4.5" customHeight="1" x14ac:dyDescent="0.2">
      <c r="P52953" s="75"/>
      <c r="Q52953" s="75"/>
      <c r="W52953" s="75"/>
      <c r="AD52953" s="77"/>
    </row>
    <row r="52954" spans="16:30" ht="4.5" customHeight="1" x14ac:dyDescent="0.2">
      <c r="P52954" s="75"/>
      <c r="Q52954" s="75"/>
      <c r="W52954" s="75"/>
      <c r="AD52954" s="77"/>
    </row>
    <row r="52955" spans="16:30" ht="4.5" customHeight="1" x14ac:dyDescent="0.2">
      <c r="P52955" s="75"/>
      <c r="Q52955" s="75"/>
      <c r="W52955" s="75"/>
      <c r="AD52955" s="77"/>
    </row>
    <row r="52956" spans="16:30" ht="4.5" customHeight="1" x14ac:dyDescent="0.2">
      <c r="P52956" s="75"/>
      <c r="Q52956" s="75"/>
      <c r="W52956" s="75"/>
      <c r="AD52956" s="77"/>
    </row>
    <row r="52957" spans="16:30" ht="4.5" customHeight="1" x14ac:dyDescent="0.2">
      <c r="P52957" s="75"/>
      <c r="Q52957" s="75"/>
      <c r="W52957" s="75"/>
      <c r="AD52957" s="77"/>
    </row>
    <row r="52958" spans="16:30" ht="4.5" customHeight="1" x14ac:dyDescent="0.2">
      <c r="P52958" s="75"/>
      <c r="Q52958" s="75"/>
      <c r="W52958" s="75"/>
      <c r="AD52958" s="77"/>
    </row>
    <row r="52959" spans="16:30" ht="4.5" customHeight="1" x14ac:dyDescent="0.2">
      <c r="P52959" s="75"/>
      <c r="Q52959" s="75"/>
      <c r="W52959" s="75"/>
      <c r="AD52959" s="77"/>
    </row>
    <row r="52960" spans="16:30" ht="4.5" customHeight="1" x14ac:dyDescent="0.2">
      <c r="P52960" s="75"/>
      <c r="Q52960" s="75"/>
      <c r="W52960" s="75"/>
      <c r="AD52960" s="77"/>
    </row>
    <row r="52961" spans="16:30" ht="4.5" customHeight="1" x14ac:dyDescent="0.2">
      <c r="P52961" s="75"/>
      <c r="Q52961" s="75"/>
      <c r="W52961" s="75"/>
      <c r="AD52961" s="77"/>
    </row>
    <row r="52962" spans="16:30" ht="4.5" customHeight="1" x14ac:dyDescent="0.2">
      <c r="P52962" s="75"/>
      <c r="Q52962" s="75"/>
      <c r="W52962" s="75"/>
      <c r="AD52962" s="77"/>
    </row>
    <row r="52963" spans="16:30" ht="4.5" customHeight="1" x14ac:dyDescent="0.2">
      <c r="P52963" s="75"/>
      <c r="Q52963" s="75"/>
      <c r="W52963" s="75"/>
      <c r="AD52963" s="77"/>
    </row>
    <row r="52964" spans="16:30" ht="4.5" customHeight="1" x14ac:dyDescent="0.2">
      <c r="P52964" s="75"/>
      <c r="Q52964" s="75"/>
      <c r="W52964" s="75"/>
      <c r="AD52964" s="77"/>
    </row>
    <row r="52965" spans="16:30" ht="4.5" customHeight="1" x14ac:dyDescent="0.2">
      <c r="P52965" s="75"/>
      <c r="Q52965" s="75"/>
      <c r="W52965" s="75"/>
      <c r="AD52965" s="77"/>
    </row>
    <row r="52966" spans="16:30" ht="4.5" customHeight="1" x14ac:dyDescent="0.2">
      <c r="P52966" s="75"/>
      <c r="Q52966" s="75"/>
      <c r="W52966" s="75"/>
      <c r="AD52966" s="77"/>
    </row>
    <row r="52967" spans="16:30" ht="4.5" customHeight="1" x14ac:dyDescent="0.2">
      <c r="P52967" s="75"/>
      <c r="Q52967" s="75"/>
      <c r="W52967" s="75"/>
      <c r="AD52967" s="77"/>
    </row>
    <row r="52968" spans="16:30" ht="4.5" customHeight="1" x14ac:dyDescent="0.2">
      <c r="P52968" s="75"/>
      <c r="Q52968" s="75"/>
      <c r="W52968" s="75"/>
      <c r="AD52968" s="77"/>
    </row>
    <row r="52969" spans="16:30" ht="4.5" customHeight="1" x14ac:dyDescent="0.2">
      <c r="P52969" s="75"/>
      <c r="Q52969" s="75"/>
      <c r="W52969" s="75"/>
      <c r="AD52969" s="77"/>
    </row>
    <row r="52970" spans="16:30" ht="4.5" customHeight="1" x14ac:dyDescent="0.2">
      <c r="P52970" s="75"/>
      <c r="Q52970" s="75"/>
      <c r="W52970" s="75"/>
      <c r="AD52970" s="77"/>
    </row>
    <row r="52971" spans="16:30" ht="4.5" customHeight="1" x14ac:dyDescent="0.2">
      <c r="P52971" s="75"/>
      <c r="Q52971" s="75"/>
      <c r="W52971" s="75"/>
      <c r="AD52971" s="77"/>
    </row>
    <row r="52972" spans="16:30" ht="4.5" customHeight="1" x14ac:dyDescent="0.2">
      <c r="P52972" s="75"/>
      <c r="Q52972" s="75"/>
      <c r="W52972" s="75"/>
      <c r="AD52972" s="77"/>
    </row>
    <row r="52973" spans="16:30" ht="4.5" customHeight="1" x14ac:dyDescent="0.2">
      <c r="P52973" s="75"/>
      <c r="Q52973" s="75"/>
      <c r="W52973" s="75"/>
      <c r="AD52973" s="77"/>
    </row>
    <row r="52974" spans="16:30" ht="4.5" customHeight="1" x14ac:dyDescent="0.2">
      <c r="P52974" s="75"/>
      <c r="Q52974" s="75"/>
      <c r="W52974" s="75"/>
      <c r="AD52974" s="77"/>
    </row>
    <row r="52975" spans="16:30" ht="4.5" customHeight="1" x14ac:dyDescent="0.2">
      <c r="P52975" s="75"/>
      <c r="Q52975" s="75"/>
      <c r="W52975" s="75"/>
      <c r="AD52975" s="77"/>
    </row>
    <row r="52976" spans="16:30" ht="4.5" customHeight="1" x14ac:dyDescent="0.2">
      <c r="P52976" s="75"/>
      <c r="Q52976" s="75"/>
      <c r="W52976" s="75"/>
      <c r="AD52976" s="77"/>
    </row>
    <row r="52977" spans="16:30" ht="4.5" customHeight="1" x14ac:dyDescent="0.2">
      <c r="P52977" s="75"/>
      <c r="Q52977" s="75"/>
      <c r="W52977" s="75"/>
      <c r="AD52977" s="77"/>
    </row>
    <row r="52978" spans="16:30" ht="4.5" customHeight="1" x14ac:dyDescent="0.2">
      <c r="P52978" s="75"/>
      <c r="Q52978" s="75"/>
      <c r="W52978" s="75"/>
      <c r="AD52978" s="77"/>
    </row>
    <row r="52979" spans="16:30" ht="4.5" customHeight="1" x14ac:dyDescent="0.2">
      <c r="P52979" s="75"/>
      <c r="Q52979" s="75"/>
      <c r="W52979" s="75"/>
      <c r="AD52979" s="77"/>
    </row>
    <row r="52980" spans="16:30" ht="4.5" customHeight="1" x14ac:dyDescent="0.2">
      <c r="P52980" s="75"/>
      <c r="Q52980" s="75"/>
      <c r="W52980" s="75"/>
      <c r="AD52980" s="77"/>
    </row>
    <row r="52981" spans="16:30" ht="4.5" customHeight="1" x14ac:dyDescent="0.2">
      <c r="P52981" s="75"/>
      <c r="Q52981" s="75"/>
      <c r="W52981" s="75"/>
      <c r="AD52981" s="77"/>
    </row>
    <row r="52982" spans="16:30" ht="4.5" customHeight="1" x14ac:dyDescent="0.2">
      <c r="P52982" s="75"/>
      <c r="Q52982" s="75"/>
      <c r="W52982" s="75"/>
      <c r="AD52982" s="77"/>
    </row>
    <row r="52983" spans="16:30" ht="4.5" customHeight="1" x14ac:dyDescent="0.2">
      <c r="P52983" s="75"/>
      <c r="Q52983" s="75"/>
      <c r="W52983" s="75"/>
      <c r="AD52983" s="77"/>
    </row>
    <row r="52984" spans="16:30" ht="4.5" customHeight="1" x14ac:dyDescent="0.2">
      <c r="P52984" s="75"/>
      <c r="Q52984" s="75"/>
      <c r="W52984" s="75"/>
      <c r="AD52984" s="77"/>
    </row>
    <row r="52985" spans="16:30" ht="4.5" customHeight="1" x14ac:dyDescent="0.2">
      <c r="P52985" s="75"/>
      <c r="Q52985" s="75"/>
      <c r="W52985" s="75"/>
      <c r="AD52985" s="77"/>
    </row>
    <row r="52986" spans="16:30" ht="4.5" customHeight="1" x14ac:dyDescent="0.2">
      <c r="P52986" s="75"/>
      <c r="Q52986" s="75"/>
      <c r="W52986" s="75"/>
      <c r="AD52986" s="77"/>
    </row>
    <row r="52987" spans="16:30" ht="4.5" customHeight="1" x14ac:dyDescent="0.2">
      <c r="P52987" s="75"/>
      <c r="Q52987" s="75"/>
      <c r="W52987" s="75"/>
      <c r="AD52987" s="77"/>
    </row>
    <row r="52988" spans="16:30" ht="4.5" customHeight="1" x14ac:dyDescent="0.2">
      <c r="P52988" s="75"/>
      <c r="Q52988" s="75"/>
      <c r="W52988" s="75"/>
      <c r="AD52988" s="77"/>
    </row>
    <row r="52989" spans="16:30" ht="4.5" customHeight="1" x14ac:dyDescent="0.2">
      <c r="P52989" s="75"/>
      <c r="Q52989" s="75"/>
      <c r="W52989" s="75"/>
      <c r="AD52989" s="77"/>
    </row>
    <row r="52990" spans="16:30" ht="4.5" customHeight="1" x14ac:dyDescent="0.2">
      <c r="P52990" s="75"/>
      <c r="Q52990" s="75"/>
      <c r="W52990" s="75"/>
      <c r="AD52990" s="77"/>
    </row>
    <row r="52991" spans="16:30" ht="4.5" customHeight="1" x14ac:dyDescent="0.2">
      <c r="P52991" s="75"/>
      <c r="Q52991" s="75"/>
      <c r="W52991" s="75"/>
      <c r="AD52991" s="77"/>
    </row>
    <row r="52992" spans="16:30" ht="4.5" customHeight="1" x14ac:dyDescent="0.2">
      <c r="P52992" s="75"/>
      <c r="Q52992" s="75"/>
      <c r="W52992" s="75"/>
      <c r="AD52992" s="77"/>
    </row>
    <row r="52993" spans="16:30" ht="4.5" customHeight="1" x14ac:dyDescent="0.2">
      <c r="P52993" s="75"/>
      <c r="Q52993" s="75"/>
      <c r="W52993" s="75"/>
      <c r="AD52993" s="77"/>
    </row>
    <row r="52994" spans="16:30" ht="4.5" customHeight="1" x14ac:dyDescent="0.2">
      <c r="P52994" s="75"/>
      <c r="Q52994" s="75"/>
      <c r="W52994" s="75"/>
      <c r="AD52994" s="77"/>
    </row>
    <row r="52995" spans="16:30" ht="4.5" customHeight="1" x14ac:dyDescent="0.2">
      <c r="P52995" s="75"/>
      <c r="Q52995" s="75"/>
      <c r="W52995" s="75"/>
      <c r="AD52995" s="77"/>
    </row>
    <row r="52996" spans="16:30" ht="4.5" customHeight="1" x14ac:dyDescent="0.2">
      <c r="P52996" s="75"/>
      <c r="Q52996" s="75"/>
      <c r="W52996" s="75"/>
      <c r="AD52996" s="77"/>
    </row>
    <row r="52997" spans="16:30" ht="4.5" customHeight="1" x14ac:dyDescent="0.2">
      <c r="P52997" s="75"/>
      <c r="Q52997" s="75"/>
      <c r="W52997" s="75"/>
      <c r="AD52997" s="77"/>
    </row>
    <row r="52998" spans="16:30" ht="4.5" customHeight="1" x14ac:dyDescent="0.2">
      <c r="P52998" s="75"/>
      <c r="Q52998" s="75"/>
      <c r="W52998" s="75"/>
      <c r="AD52998" s="77"/>
    </row>
    <row r="52999" spans="16:30" ht="4.5" customHeight="1" x14ac:dyDescent="0.2">
      <c r="P52999" s="75"/>
      <c r="Q52999" s="75"/>
      <c r="W52999" s="75"/>
      <c r="AD52999" s="77"/>
    </row>
    <row r="53000" spans="16:30" ht="4.5" customHeight="1" x14ac:dyDescent="0.2">
      <c r="P53000" s="75"/>
      <c r="Q53000" s="75"/>
      <c r="W53000" s="75"/>
      <c r="AD53000" s="77"/>
    </row>
    <row r="53001" spans="16:30" ht="4.5" customHeight="1" x14ac:dyDescent="0.2">
      <c r="P53001" s="75"/>
      <c r="Q53001" s="75"/>
      <c r="W53001" s="75"/>
      <c r="AD53001" s="77"/>
    </row>
    <row r="53002" spans="16:30" ht="4.5" customHeight="1" x14ac:dyDescent="0.2">
      <c r="P53002" s="75"/>
      <c r="Q53002" s="75"/>
      <c r="W53002" s="75"/>
      <c r="AD53002" s="77"/>
    </row>
    <row r="53003" spans="16:30" ht="4.5" customHeight="1" x14ac:dyDescent="0.2">
      <c r="P53003" s="75"/>
      <c r="Q53003" s="75"/>
      <c r="W53003" s="75"/>
      <c r="AD53003" s="77"/>
    </row>
    <row r="53004" spans="16:30" ht="4.5" customHeight="1" x14ac:dyDescent="0.2">
      <c r="P53004" s="75"/>
      <c r="Q53004" s="75"/>
      <c r="W53004" s="75"/>
      <c r="AD53004" s="77"/>
    </row>
    <row r="53005" spans="16:30" ht="4.5" customHeight="1" x14ac:dyDescent="0.2">
      <c r="P53005" s="75"/>
      <c r="Q53005" s="75"/>
      <c r="W53005" s="75"/>
      <c r="AD53005" s="77"/>
    </row>
    <row r="53006" spans="16:30" ht="4.5" customHeight="1" x14ac:dyDescent="0.2">
      <c r="P53006" s="75"/>
      <c r="Q53006" s="75"/>
      <c r="W53006" s="75"/>
      <c r="AD53006" s="77"/>
    </row>
    <row r="53007" spans="16:30" ht="4.5" customHeight="1" x14ac:dyDescent="0.2">
      <c r="P53007" s="75"/>
      <c r="Q53007" s="75"/>
      <c r="W53007" s="75"/>
      <c r="AD53007" s="77"/>
    </row>
    <row r="53008" spans="16:30" ht="4.5" customHeight="1" x14ac:dyDescent="0.2">
      <c r="P53008" s="75"/>
      <c r="Q53008" s="75"/>
      <c r="W53008" s="75"/>
      <c r="AD53008" s="77"/>
    </row>
    <row r="53009" spans="16:30" ht="4.5" customHeight="1" x14ac:dyDescent="0.2">
      <c r="P53009" s="75"/>
      <c r="Q53009" s="75"/>
      <c r="W53009" s="75"/>
      <c r="AD53009" s="77"/>
    </row>
    <row r="53010" spans="16:30" ht="4.5" customHeight="1" x14ac:dyDescent="0.2">
      <c r="P53010" s="75"/>
      <c r="Q53010" s="75"/>
      <c r="W53010" s="75"/>
      <c r="AD53010" s="77"/>
    </row>
    <row r="53011" spans="16:30" ht="4.5" customHeight="1" x14ac:dyDescent="0.2">
      <c r="P53011" s="75"/>
      <c r="Q53011" s="75"/>
      <c r="W53011" s="75"/>
      <c r="AD53011" s="77"/>
    </row>
    <row r="53012" spans="16:30" ht="4.5" customHeight="1" x14ac:dyDescent="0.2">
      <c r="P53012" s="75"/>
      <c r="Q53012" s="75"/>
      <c r="W53012" s="75"/>
      <c r="AD53012" s="77"/>
    </row>
    <row r="53013" spans="16:30" ht="4.5" customHeight="1" x14ac:dyDescent="0.2">
      <c r="P53013" s="75"/>
      <c r="Q53013" s="75"/>
      <c r="W53013" s="75"/>
      <c r="AD53013" s="77"/>
    </row>
    <row r="53014" spans="16:30" ht="4.5" customHeight="1" x14ac:dyDescent="0.2">
      <c r="P53014" s="75"/>
      <c r="Q53014" s="75"/>
      <c r="W53014" s="75"/>
      <c r="AD53014" s="77"/>
    </row>
    <row r="53015" spans="16:30" ht="4.5" customHeight="1" x14ac:dyDescent="0.2">
      <c r="P53015" s="75"/>
      <c r="Q53015" s="75"/>
      <c r="W53015" s="75"/>
      <c r="AD53015" s="77"/>
    </row>
    <row r="53016" spans="16:30" ht="4.5" customHeight="1" x14ac:dyDescent="0.2">
      <c r="P53016" s="75"/>
      <c r="Q53016" s="75"/>
      <c r="W53016" s="75"/>
      <c r="AD53016" s="77"/>
    </row>
    <row r="53017" spans="16:30" ht="4.5" customHeight="1" x14ac:dyDescent="0.2">
      <c r="P53017" s="75"/>
      <c r="Q53017" s="75"/>
      <c r="W53017" s="75"/>
      <c r="AD53017" s="77"/>
    </row>
    <row r="53018" spans="16:30" ht="4.5" customHeight="1" x14ac:dyDescent="0.2">
      <c r="P53018" s="75"/>
      <c r="Q53018" s="75"/>
      <c r="W53018" s="75"/>
      <c r="AD53018" s="77"/>
    </row>
    <row r="53019" spans="16:30" ht="4.5" customHeight="1" x14ac:dyDescent="0.2">
      <c r="P53019" s="75"/>
      <c r="Q53019" s="75"/>
      <c r="W53019" s="75"/>
      <c r="AD53019" s="77"/>
    </row>
    <row r="53020" spans="16:30" ht="4.5" customHeight="1" x14ac:dyDescent="0.2">
      <c r="P53020" s="75"/>
      <c r="Q53020" s="75"/>
      <c r="W53020" s="75"/>
      <c r="AD53020" s="77"/>
    </row>
    <row r="53021" spans="16:30" ht="4.5" customHeight="1" x14ac:dyDescent="0.2">
      <c r="P53021" s="75"/>
      <c r="Q53021" s="75"/>
      <c r="W53021" s="75"/>
      <c r="AD53021" s="77"/>
    </row>
    <row r="53022" spans="16:30" ht="4.5" customHeight="1" x14ac:dyDescent="0.2">
      <c r="P53022" s="75"/>
      <c r="Q53022" s="75"/>
      <c r="W53022" s="75"/>
      <c r="AD53022" s="77"/>
    </row>
    <row r="53023" spans="16:30" ht="4.5" customHeight="1" x14ac:dyDescent="0.2">
      <c r="P53023" s="75"/>
      <c r="Q53023" s="75"/>
      <c r="W53023" s="75"/>
      <c r="AD53023" s="77"/>
    </row>
    <row r="53024" spans="16:30" ht="4.5" customHeight="1" x14ac:dyDescent="0.2">
      <c r="P53024" s="75"/>
      <c r="Q53024" s="75"/>
      <c r="W53024" s="75"/>
      <c r="AD53024" s="77"/>
    </row>
    <row r="53025" spans="16:30" ht="4.5" customHeight="1" x14ac:dyDescent="0.2">
      <c r="P53025" s="75"/>
      <c r="Q53025" s="75"/>
      <c r="W53025" s="75"/>
      <c r="AD53025" s="77"/>
    </row>
    <row r="53026" spans="16:30" ht="4.5" customHeight="1" x14ac:dyDescent="0.2">
      <c r="P53026" s="75"/>
      <c r="Q53026" s="75"/>
      <c r="W53026" s="75"/>
      <c r="AD53026" s="77"/>
    </row>
    <row r="53027" spans="16:30" ht="4.5" customHeight="1" x14ac:dyDescent="0.2">
      <c r="P53027" s="75"/>
      <c r="Q53027" s="75"/>
      <c r="W53027" s="75"/>
      <c r="AD53027" s="77"/>
    </row>
    <row r="53028" spans="16:30" ht="4.5" customHeight="1" x14ac:dyDescent="0.2">
      <c r="P53028" s="75"/>
      <c r="Q53028" s="75"/>
      <c r="W53028" s="75"/>
      <c r="AD53028" s="77"/>
    </row>
    <row r="53029" spans="16:30" ht="4.5" customHeight="1" x14ac:dyDescent="0.2">
      <c r="P53029" s="75"/>
      <c r="Q53029" s="75"/>
      <c r="W53029" s="75"/>
      <c r="AD53029" s="77"/>
    </row>
    <row r="53030" spans="16:30" ht="4.5" customHeight="1" x14ac:dyDescent="0.2">
      <c r="P53030" s="75"/>
      <c r="Q53030" s="75"/>
      <c r="W53030" s="75"/>
      <c r="AD53030" s="77"/>
    </row>
    <row r="53031" spans="16:30" ht="4.5" customHeight="1" x14ac:dyDescent="0.2">
      <c r="P53031" s="75"/>
      <c r="Q53031" s="75"/>
      <c r="W53031" s="75"/>
      <c r="AD53031" s="77"/>
    </row>
    <row r="53032" spans="16:30" ht="4.5" customHeight="1" x14ac:dyDescent="0.2">
      <c r="P53032" s="75"/>
      <c r="Q53032" s="75"/>
      <c r="W53032" s="75"/>
      <c r="AD53032" s="77"/>
    </row>
    <row r="53033" spans="16:30" ht="4.5" customHeight="1" x14ac:dyDescent="0.2">
      <c r="P53033" s="75"/>
      <c r="Q53033" s="75"/>
      <c r="W53033" s="75"/>
      <c r="AD53033" s="77"/>
    </row>
    <row r="53034" spans="16:30" ht="4.5" customHeight="1" x14ac:dyDescent="0.2">
      <c r="P53034" s="75"/>
      <c r="Q53034" s="75"/>
      <c r="W53034" s="75"/>
      <c r="AD53034" s="77"/>
    </row>
    <row r="53035" spans="16:30" ht="4.5" customHeight="1" x14ac:dyDescent="0.2">
      <c r="P53035" s="75"/>
      <c r="Q53035" s="75"/>
      <c r="W53035" s="75"/>
      <c r="AD53035" s="77"/>
    </row>
    <row r="53036" spans="16:30" ht="4.5" customHeight="1" x14ac:dyDescent="0.2">
      <c r="P53036" s="75"/>
      <c r="Q53036" s="75"/>
      <c r="W53036" s="75"/>
      <c r="AD53036" s="77"/>
    </row>
    <row r="53037" spans="16:30" ht="4.5" customHeight="1" x14ac:dyDescent="0.2">
      <c r="P53037" s="75"/>
      <c r="Q53037" s="75"/>
      <c r="W53037" s="75"/>
      <c r="AD53037" s="77"/>
    </row>
    <row r="53038" spans="16:30" ht="4.5" customHeight="1" x14ac:dyDescent="0.2">
      <c r="P53038" s="75"/>
      <c r="Q53038" s="75"/>
      <c r="W53038" s="75"/>
      <c r="AD53038" s="77"/>
    </row>
    <row r="53039" spans="16:30" ht="4.5" customHeight="1" x14ac:dyDescent="0.2">
      <c r="P53039" s="75"/>
      <c r="Q53039" s="75"/>
      <c r="W53039" s="75"/>
      <c r="AD53039" s="77"/>
    </row>
    <row r="53040" spans="16:30" ht="4.5" customHeight="1" x14ac:dyDescent="0.2">
      <c r="P53040" s="75"/>
      <c r="Q53040" s="75"/>
      <c r="W53040" s="75"/>
      <c r="AD53040" s="77"/>
    </row>
    <row r="53041" spans="16:30" ht="4.5" customHeight="1" x14ac:dyDescent="0.2">
      <c r="P53041" s="75"/>
      <c r="Q53041" s="75"/>
      <c r="W53041" s="75"/>
      <c r="AD53041" s="77"/>
    </row>
    <row r="53042" spans="16:30" ht="4.5" customHeight="1" x14ac:dyDescent="0.2">
      <c r="P53042" s="75"/>
      <c r="Q53042" s="75"/>
      <c r="W53042" s="75"/>
      <c r="AD53042" s="77"/>
    </row>
    <row r="53043" spans="16:30" ht="4.5" customHeight="1" x14ac:dyDescent="0.2">
      <c r="P53043" s="75"/>
      <c r="Q53043" s="75"/>
      <c r="W53043" s="75"/>
      <c r="AD53043" s="77"/>
    </row>
    <row r="53044" spans="16:30" ht="4.5" customHeight="1" x14ac:dyDescent="0.2">
      <c r="P53044" s="75"/>
      <c r="Q53044" s="75"/>
      <c r="W53044" s="75"/>
      <c r="AD53044" s="77"/>
    </row>
    <row r="53045" spans="16:30" ht="4.5" customHeight="1" x14ac:dyDescent="0.2">
      <c r="P53045" s="75"/>
      <c r="Q53045" s="75"/>
      <c r="W53045" s="75"/>
      <c r="AD53045" s="77"/>
    </row>
    <row r="53046" spans="16:30" ht="4.5" customHeight="1" x14ac:dyDescent="0.2">
      <c r="P53046" s="75"/>
      <c r="Q53046" s="75"/>
      <c r="W53046" s="75"/>
      <c r="AD53046" s="77"/>
    </row>
    <row r="53047" spans="16:30" ht="4.5" customHeight="1" x14ac:dyDescent="0.2">
      <c r="P53047" s="75"/>
      <c r="Q53047" s="75"/>
      <c r="W53047" s="75"/>
      <c r="AD53047" s="77"/>
    </row>
    <row r="53048" spans="16:30" ht="4.5" customHeight="1" x14ac:dyDescent="0.2">
      <c r="P53048" s="75"/>
      <c r="Q53048" s="75"/>
      <c r="W53048" s="75"/>
      <c r="AD53048" s="77"/>
    </row>
    <row r="53049" spans="16:30" ht="4.5" customHeight="1" x14ac:dyDescent="0.2">
      <c r="P53049" s="75"/>
      <c r="Q53049" s="75"/>
      <c r="W53049" s="75"/>
      <c r="AD53049" s="77"/>
    </row>
    <row r="53050" spans="16:30" ht="4.5" customHeight="1" x14ac:dyDescent="0.2">
      <c r="P53050" s="75"/>
      <c r="Q53050" s="75"/>
      <c r="W53050" s="75"/>
      <c r="AD53050" s="77"/>
    </row>
    <row r="53051" spans="16:30" ht="4.5" customHeight="1" x14ac:dyDescent="0.2">
      <c r="P53051" s="75"/>
      <c r="Q53051" s="75"/>
      <c r="W53051" s="75"/>
      <c r="AD53051" s="77"/>
    </row>
    <row r="53052" spans="16:30" ht="4.5" customHeight="1" x14ac:dyDescent="0.2">
      <c r="P53052" s="75"/>
      <c r="Q53052" s="75"/>
      <c r="W53052" s="75"/>
      <c r="AD53052" s="77"/>
    </row>
    <row r="53053" spans="16:30" ht="4.5" customHeight="1" x14ac:dyDescent="0.2">
      <c r="P53053" s="75"/>
      <c r="Q53053" s="75"/>
      <c r="W53053" s="75"/>
      <c r="AD53053" s="77"/>
    </row>
    <row r="53054" spans="16:30" ht="4.5" customHeight="1" x14ac:dyDescent="0.2">
      <c r="P53054" s="75"/>
      <c r="Q53054" s="75"/>
      <c r="W53054" s="75"/>
      <c r="AD53054" s="77"/>
    </row>
    <row r="53055" spans="16:30" ht="4.5" customHeight="1" x14ac:dyDescent="0.2">
      <c r="P53055" s="75"/>
      <c r="Q53055" s="75"/>
      <c r="W53055" s="75"/>
      <c r="AD53055" s="77"/>
    </row>
    <row r="53056" spans="16:30" ht="4.5" customHeight="1" x14ac:dyDescent="0.2">
      <c r="P53056" s="75"/>
      <c r="Q53056" s="75"/>
      <c r="W53056" s="75"/>
      <c r="AD53056" s="77"/>
    </row>
    <row r="53057" spans="16:30" ht="4.5" customHeight="1" x14ac:dyDescent="0.2">
      <c r="P53057" s="75"/>
      <c r="Q53057" s="75"/>
      <c r="W53057" s="75"/>
      <c r="AD53057" s="77"/>
    </row>
    <row r="53058" spans="16:30" ht="4.5" customHeight="1" x14ac:dyDescent="0.2">
      <c r="P53058" s="75"/>
      <c r="Q53058" s="75"/>
      <c r="W53058" s="75"/>
      <c r="AD53058" s="77"/>
    </row>
    <row r="53059" spans="16:30" ht="4.5" customHeight="1" x14ac:dyDescent="0.2">
      <c r="P53059" s="75"/>
      <c r="Q53059" s="75"/>
      <c r="W53059" s="75"/>
      <c r="AD53059" s="77"/>
    </row>
    <row r="53060" spans="16:30" ht="4.5" customHeight="1" x14ac:dyDescent="0.2">
      <c r="P53060" s="75"/>
      <c r="Q53060" s="75"/>
      <c r="W53060" s="75"/>
      <c r="AD53060" s="77"/>
    </row>
    <row r="53061" spans="16:30" ht="4.5" customHeight="1" x14ac:dyDescent="0.2">
      <c r="P53061" s="75"/>
      <c r="Q53061" s="75"/>
      <c r="W53061" s="75"/>
      <c r="AD53061" s="77"/>
    </row>
    <row r="53062" spans="16:30" ht="4.5" customHeight="1" x14ac:dyDescent="0.2">
      <c r="P53062" s="75"/>
      <c r="Q53062" s="75"/>
      <c r="W53062" s="75"/>
      <c r="AD53062" s="77"/>
    </row>
    <row r="53063" spans="16:30" ht="4.5" customHeight="1" x14ac:dyDescent="0.2">
      <c r="P53063" s="75"/>
      <c r="Q53063" s="75"/>
      <c r="W53063" s="75"/>
      <c r="AD53063" s="77"/>
    </row>
    <row r="53064" spans="16:30" ht="4.5" customHeight="1" x14ac:dyDescent="0.2">
      <c r="P53064" s="75"/>
      <c r="Q53064" s="75"/>
      <c r="W53064" s="75"/>
      <c r="AD53064" s="77"/>
    </row>
    <row r="53065" spans="16:30" ht="4.5" customHeight="1" x14ac:dyDescent="0.2">
      <c r="P53065" s="75"/>
      <c r="Q53065" s="75"/>
      <c r="W53065" s="75"/>
      <c r="AD53065" s="77"/>
    </row>
    <row r="53066" spans="16:30" ht="4.5" customHeight="1" x14ac:dyDescent="0.2">
      <c r="P53066" s="75"/>
      <c r="Q53066" s="75"/>
      <c r="W53066" s="75"/>
      <c r="AD53066" s="77"/>
    </row>
    <row r="53067" spans="16:30" ht="4.5" customHeight="1" x14ac:dyDescent="0.2">
      <c r="P53067" s="75"/>
      <c r="Q53067" s="75"/>
      <c r="W53067" s="75"/>
      <c r="AD53067" s="77"/>
    </row>
    <row r="53068" spans="16:30" ht="4.5" customHeight="1" x14ac:dyDescent="0.2">
      <c r="P53068" s="75"/>
      <c r="Q53068" s="75"/>
      <c r="W53068" s="75"/>
      <c r="AD53068" s="77"/>
    </row>
    <row r="53069" spans="16:30" ht="4.5" customHeight="1" x14ac:dyDescent="0.2">
      <c r="P53069" s="75"/>
      <c r="Q53069" s="75"/>
      <c r="W53069" s="75"/>
      <c r="AD53069" s="77"/>
    </row>
    <row r="53070" spans="16:30" ht="4.5" customHeight="1" x14ac:dyDescent="0.2">
      <c r="P53070" s="75"/>
      <c r="Q53070" s="75"/>
      <c r="W53070" s="75"/>
      <c r="AD53070" s="77"/>
    </row>
    <row r="53071" spans="16:30" ht="4.5" customHeight="1" x14ac:dyDescent="0.2">
      <c r="P53071" s="75"/>
      <c r="Q53071" s="75"/>
      <c r="W53071" s="75"/>
      <c r="AD53071" s="77"/>
    </row>
    <row r="53072" spans="16:30" ht="4.5" customHeight="1" x14ac:dyDescent="0.2">
      <c r="P53072" s="75"/>
      <c r="Q53072" s="75"/>
      <c r="W53072" s="75"/>
      <c r="AD53072" s="77"/>
    </row>
    <row r="53073" spans="16:30" ht="4.5" customHeight="1" x14ac:dyDescent="0.2">
      <c r="P53073" s="75"/>
      <c r="Q53073" s="75"/>
      <c r="W53073" s="75"/>
      <c r="AD53073" s="77"/>
    </row>
    <row r="53074" spans="16:30" ht="4.5" customHeight="1" x14ac:dyDescent="0.2">
      <c r="P53074" s="75"/>
      <c r="Q53074" s="75"/>
      <c r="W53074" s="75"/>
      <c r="AD53074" s="77"/>
    </row>
    <row r="53075" spans="16:30" ht="4.5" customHeight="1" x14ac:dyDescent="0.2">
      <c r="P53075" s="75"/>
      <c r="Q53075" s="75"/>
      <c r="W53075" s="75"/>
      <c r="AD53075" s="77"/>
    </row>
    <row r="53076" spans="16:30" ht="4.5" customHeight="1" x14ac:dyDescent="0.2">
      <c r="P53076" s="75"/>
      <c r="Q53076" s="75"/>
      <c r="W53076" s="75"/>
      <c r="AD53076" s="77"/>
    </row>
    <row r="53077" spans="16:30" ht="4.5" customHeight="1" x14ac:dyDescent="0.2">
      <c r="P53077" s="75"/>
      <c r="Q53077" s="75"/>
      <c r="W53077" s="75"/>
      <c r="AD53077" s="77"/>
    </row>
    <row r="53078" spans="16:30" ht="4.5" customHeight="1" x14ac:dyDescent="0.2">
      <c r="P53078" s="75"/>
      <c r="Q53078" s="75"/>
      <c r="W53078" s="75"/>
      <c r="AD53078" s="77"/>
    </row>
    <row r="53079" spans="16:30" ht="4.5" customHeight="1" x14ac:dyDescent="0.2">
      <c r="P53079" s="75"/>
      <c r="Q53079" s="75"/>
      <c r="W53079" s="75"/>
      <c r="AD53079" s="77"/>
    </row>
    <row r="53080" spans="16:30" ht="4.5" customHeight="1" x14ac:dyDescent="0.2">
      <c r="P53080" s="75"/>
      <c r="Q53080" s="75"/>
      <c r="W53080" s="75"/>
      <c r="AD53080" s="77"/>
    </row>
    <row r="53081" spans="16:30" ht="4.5" customHeight="1" x14ac:dyDescent="0.2">
      <c r="P53081" s="75"/>
      <c r="Q53081" s="75"/>
      <c r="W53081" s="75"/>
      <c r="AD53081" s="77"/>
    </row>
    <row r="53082" spans="16:30" ht="4.5" customHeight="1" x14ac:dyDescent="0.2">
      <c r="P53082" s="75"/>
      <c r="Q53082" s="75"/>
      <c r="W53082" s="75"/>
      <c r="AD53082" s="77"/>
    </row>
    <row r="53083" spans="16:30" ht="4.5" customHeight="1" x14ac:dyDescent="0.2">
      <c r="P53083" s="75"/>
      <c r="Q53083" s="75"/>
      <c r="W53083" s="75"/>
      <c r="AD53083" s="77"/>
    </row>
    <row r="53084" spans="16:30" ht="4.5" customHeight="1" x14ac:dyDescent="0.2">
      <c r="P53084" s="75"/>
      <c r="Q53084" s="75"/>
      <c r="W53084" s="75"/>
      <c r="AD53084" s="77"/>
    </row>
    <row r="53085" spans="16:30" ht="4.5" customHeight="1" x14ac:dyDescent="0.2">
      <c r="P53085" s="75"/>
      <c r="Q53085" s="75"/>
      <c r="W53085" s="75"/>
      <c r="AD53085" s="77"/>
    </row>
    <row r="53086" spans="16:30" ht="4.5" customHeight="1" x14ac:dyDescent="0.2">
      <c r="P53086" s="75"/>
      <c r="Q53086" s="75"/>
      <c r="W53086" s="75"/>
      <c r="AD53086" s="77"/>
    </row>
    <row r="53087" spans="16:30" ht="4.5" customHeight="1" x14ac:dyDescent="0.2">
      <c r="P53087" s="75"/>
      <c r="Q53087" s="75"/>
      <c r="W53087" s="75"/>
      <c r="AD53087" s="77"/>
    </row>
    <row r="53088" spans="16:30" ht="4.5" customHeight="1" x14ac:dyDescent="0.2">
      <c r="P53088" s="75"/>
      <c r="Q53088" s="75"/>
      <c r="W53088" s="75"/>
      <c r="AD53088" s="77"/>
    </row>
    <row r="53089" spans="16:30" ht="4.5" customHeight="1" x14ac:dyDescent="0.2">
      <c r="P53089" s="75"/>
      <c r="Q53089" s="75"/>
      <c r="W53089" s="75"/>
      <c r="AD53089" s="77"/>
    </row>
    <row r="53090" spans="16:30" ht="4.5" customHeight="1" x14ac:dyDescent="0.2">
      <c r="P53090" s="75"/>
      <c r="Q53090" s="75"/>
      <c r="W53090" s="75"/>
      <c r="AD53090" s="77"/>
    </row>
    <row r="53091" spans="16:30" ht="4.5" customHeight="1" x14ac:dyDescent="0.2">
      <c r="P53091" s="75"/>
      <c r="Q53091" s="75"/>
      <c r="W53091" s="75"/>
      <c r="AD53091" s="77"/>
    </row>
    <row r="53092" spans="16:30" ht="4.5" customHeight="1" x14ac:dyDescent="0.2">
      <c r="P53092" s="75"/>
      <c r="Q53092" s="75"/>
      <c r="W53092" s="75"/>
      <c r="AD53092" s="77"/>
    </row>
    <row r="53093" spans="16:30" ht="4.5" customHeight="1" x14ac:dyDescent="0.2">
      <c r="P53093" s="75"/>
      <c r="Q53093" s="75"/>
      <c r="W53093" s="75"/>
      <c r="AD53093" s="77"/>
    </row>
    <row r="53094" spans="16:30" ht="4.5" customHeight="1" x14ac:dyDescent="0.2">
      <c r="P53094" s="75"/>
      <c r="Q53094" s="75"/>
      <c r="W53094" s="75"/>
      <c r="AD53094" s="77"/>
    </row>
    <row r="53095" spans="16:30" ht="4.5" customHeight="1" x14ac:dyDescent="0.2">
      <c r="P53095" s="75"/>
      <c r="Q53095" s="75"/>
      <c r="W53095" s="75"/>
      <c r="AD53095" s="77"/>
    </row>
    <row r="53096" spans="16:30" ht="4.5" customHeight="1" x14ac:dyDescent="0.2">
      <c r="P53096" s="75"/>
      <c r="Q53096" s="75"/>
      <c r="W53096" s="75"/>
      <c r="AD53096" s="77"/>
    </row>
    <row r="53097" spans="16:30" ht="4.5" customHeight="1" x14ac:dyDescent="0.2">
      <c r="P53097" s="75"/>
      <c r="Q53097" s="75"/>
      <c r="W53097" s="75"/>
      <c r="AD53097" s="77"/>
    </row>
    <row r="53098" spans="16:30" ht="4.5" customHeight="1" x14ac:dyDescent="0.2">
      <c r="P53098" s="75"/>
      <c r="Q53098" s="75"/>
      <c r="W53098" s="75"/>
      <c r="AD53098" s="77"/>
    </row>
    <row r="53099" spans="16:30" ht="4.5" customHeight="1" x14ac:dyDescent="0.2">
      <c r="P53099" s="75"/>
      <c r="Q53099" s="75"/>
      <c r="W53099" s="75"/>
      <c r="AD53099" s="77"/>
    </row>
    <row r="53100" spans="16:30" ht="4.5" customHeight="1" x14ac:dyDescent="0.2">
      <c r="P53100" s="75"/>
      <c r="Q53100" s="75"/>
      <c r="W53100" s="75"/>
      <c r="AD53100" s="77"/>
    </row>
    <row r="53101" spans="16:30" ht="4.5" customHeight="1" x14ac:dyDescent="0.2">
      <c r="P53101" s="75"/>
      <c r="Q53101" s="75"/>
      <c r="W53101" s="75"/>
      <c r="AD53101" s="77"/>
    </row>
    <row r="53102" spans="16:30" ht="4.5" customHeight="1" x14ac:dyDescent="0.2">
      <c r="P53102" s="75"/>
      <c r="Q53102" s="75"/>
      <c r="W53102" s="75"/>
      <c r="AD53102" s="77"/>
    </row>
    <row r="53103" spans="16:30" ht="4.5" customHeight="1" x14ac:dyDescent="0.2">
      <c r="P53103" s="75"/>
      <c r="Q53103" s="75"/>
      <c r="W53103" s="75"/>
      <c r="AD53103" s="77"/>
    </row>
    <row r="53104" spans="16:30" ht="4.5" customHeight="1" x14ac:dyDescent="0.2">
      <c r="P53104" s="75"/>
      <c r="Q53104" s="75"/>
      <c r="W53104" s="75"/>
      <c r="AD53104" s="77"/>
    </row>
    <row r="53105" spans="16:30" ht="4.5" customHeight="1" x14ac:dyDescent="0.2">
      <c r="P53105" s="75"/>
      <c r="Q53105" s="75"/>
      <c r="W53105" s="75"/>
      <c r="AD53105" s="77"/>
    </row>
    <row r="53106" spans="16:30" ht="4.5" customHeight="1" x14ac:dyDescent="0.2">
      <c r="P53106" s="75"/>
      <c r="Q53106" s="75"/>
      <c r="W53106" s="75"/>
      <c r="AD53106" s="77"/>
    </row>
    <row r="53107" spans="16:30" ht="4.5" customHeight="1" x14ac:dyDescent="0.2">
      <c r="P53107" s="75"/>
      <c r="Q53107" s="75"/>
      <c r="W53107" s="75"/>
      <c r="AD53107" s="77"/>
    </row>
    <row r="53108" spans="16:30" ht="4.5" customHeight="1" x14ac:dyDescent="0.2">
      <c r="P53108" s="75"/>
      <c r="Q53108" s="75"/>
      <c r="W53108" s="75"/>
      <c r="AD53108" s="77"/>
    </row>
    <row r="53109" spans="16:30" ht="4.5" customHeight="1" x14ac:dyDescent="0.2">
      <c r="P53109" s="75"/>
      <c r="Q53109" s="75"/>
      <c r="W53109" s="75"/>
      <c r="AD53109" s="77"/>
    </row>
    <row r="53110" spans="16:30" ht="4.5" customHeight="1" x14ac:dyDescent="0.2">
      <c r="P53110" s="75"/>
      <c r="Q53110" s="75"/>
      <c r="W53110" s="75"/>
      <c r="AD53110" s="77"/>
    </row>
    <row r="53111" spans="16:30" ht="4.5" customHeight="1" x14ac:dyDescent="0.2">
      <c r="P53111" s="75"/>
      <c r="Q53111" s="75"/>
      <c r="W53111" s="75"/>
      <c r="AD53111" s="77"/>
    </row>
    <row r="53112" spans="16:30" ht="4.5" customHeight="1" x14ac:dyDescent="0.2">
      <c r="P53112" s="75"/>
      <c r="Q53112" s="75"/>
      <c r="W53112" s="75"/>
      <c r="AD53112" s="77"/>
    </row>
    <row r="53113" spans="16:30" ht="4.5" customHeight="1" x14ac:dyDescent="0.2">
      <c r="P53113" s="75"/>
      <c r="Q53113" s="75"/>
      <c r="W53113" s="75"/>
      <c r="AD53113" s="77"/>
    </row>
    <row r="53114" spans="16:30" ht="4.5" customHeight="1" x14ac:dyDescent="0.2">
      <c r="P53114" s="75"/>
      <c r="Q53114" s="75"/>
      <c r="W53114" s="75"/>
      <c r="AD53114" s="77"/>
    </row>
    <row r="53115" spans="16:30" ht="4.5" customHeight="1" x14ac:dyDescent="0.2">
      <c r="P53115" s="75"/>
      <c r="Q53115" s="75"/>
      <c r="W53115" s="75"/>
      <c r="AD53115" s="77"/>
    </row>
    <row r="53116" spans="16:30" ht="4.5" customHeight="1" x14ac:dyDescent="0.2">
      <c r="P53116" s="75"/>
      <c r="Q53116" s="75"/>
      <c r="W53116" s="75"/>
      <c r="AD53116" s="77"/>
    </row>
    <row r="53117" spans="16:30" ht="4.5" customHeight="1" x14ac:dyDescent="0.2">
      <c r="P53117" s="75"/>
      <c r="Q53117" s="75"/>
      <c r="W53117" s="75"/>
      <c r="AD53117" s="77"/>
    </row>
    <row r="53118" spans="16:30" ht="4.5" customHeight="1" x14ac:dyDescent="0.2">
      <c r="P53118" s="75"/>
      <c r="Q53118" s="75"/>
      <c r="W53118" s="75"/>
      <c r="AD53118" s="77"/>
    </row>
    <row r="53119" spans="16:30" ht="4.5" customHeight="1" x14ac:dyDescent="0.2">
      <c r="P53119" s="75"/>
      <c r="Q53119" s="75"/>
      <c r="W53119" s="75"/>
      <c r="AD53119" s="77"/>
    </row>
    <row r="53120" spans="16:30" ht="4.5" customHeight="1" x14ac:dyDescent="0.2">
      <c r="P53120" s="75"/>
      <c r="Q53120" s="75"/>
      <c r="W53120" s="75"/>
      <c r="AD53120" s="77"/>
    </row>
    <row r="53121" spans="16:30" ht="4.5" customHeight="1" x14ac:dyDescent="0.2">
      <c r="P53121" s="75"/>
      <c r="Q53121" s="75"/>
      <c r="W53121" s="75"/>
      <c r="AD53121" s="77"/>
    </row>
    <row r="53122" spans="16:30" ht="4.5" customHeight="1" x14ac:dyDescent="0.2">
      <c r="P53122" s="75"/>
      <c r="Q53122" s="75"/>
      <c r="W53122" s="75"/>
      <c r="AD53122" s="77"/>
    </row>
    <row r="53123" spans="16:30" ht="4.5" customHeight="1" x14ac:dyDescent="0.2">
      <c r="P53123" s="75"/>
      <c r="Q53123" s="75"/>
      <c r="W53123" s="75"/>
      <c r="AD53123" s="77"/>
    </row>
    <row r="53124" spans="16:30" ht="4.5" customHeight="1" x14ac:dyDescent="0.2">
      <c r="P53124" s="75"/>
      <c r="Q53124" s="75"/>
      <c r="W53124" s="75"/>
      <c r="AD53124" s="77"/>
    </row>
    <row r="53125" spans="16:30" ht="4.5" customHeight="1" x14ac:dyDescent="0.2">
      <c r="P53125" s="75"/>
      <c r="Q53125" s="75"/>
      <c r="W53125" s="75"/>
      <c r="AD53125" s="77"/>
    </row>
    <row r="53126" spans="16:30" ht="4.5" customHeight="1" x14ac:dyDescent="0.2">
      <c r="P53126" s="75"/>
      <c r="Q53126" s="75"/>
      <c r="W53126" s="75"/>
      <c r="AD53126" s="77"/>
    </row>
    <row r="53127" spans="16:30" ht="4.5" customHeight="1" x14ac:dyDescent="0.2">
      <c r="P53127" s="75"/>
      <c r="Q53127" s="75"/>
      <c r="W53127" s="75"/>
      <c r="AD53127" s="77"/>
    </row>
    <row r="53128" spans="16:30" ht="4.5" customHeight="1" x14ac:dyDescent="0.2">
      <c r="P53128" s="75"/>
      <c r="Q53128" s="75"/>
      <c r="W53128" s="75"/>
      <c r="AD53128" s="77"/>
    </row>
    <row r="53129" spans="16:30" ht="4.5" customHeight="1" x14ac:dyDescent="0.2">
      <c r="P53129" s="75"/>
      <c r="Q53129" s="75"/>
      <c r="W53129" s="75"/>
      <c r="AD53129" s="77"/>
    </row>
    <row r="53130" spans="16:30" ht="4.5" customHeight="1" x14ac:dyDescent="0.2">
      <c r="P53130" s="75"/>
      <c r="Q53130" s="75"/>
      <c r="W53130" s="75"/>
      <c r="AD53130" s="77"/>
    </row>
    <row r="53131" spans="16:30" ht="4.5" customHeight="1" x14ac:dyDescent="0.2">
      <c r="P53131" s="75"/>
      <c r="Q53131" s="75"/>
      <c r="W53131" s="75"/>
      <c r="AD53131" s="77"/>
    </row>
    <row r="53132" spans="16:30" ht="4.5" customHeight="1" x14ac:dyDescent="0.2">
      <c r="P53132" s="75"/>
      <c r="Q53132" s="75"/>
      <c r="W53132" s="75"/>
      <c r="AD53132" s="77"/>
    </row>
    <row r="53133" spans="16:30" ht="4.5" customHeight="1" x14ac:dyDescent="0.2">
      <c r="P53133" s="75"/>
      <c r="Q53133" s="75"/>
      <c r="W53133" s="75"/>
      <c r="AD53133" s="77"/>
    </row>
    <row r="53134" spans="16:30" ht="4.5" customHeight="1" x14ac:dyDescent="0.2">
      <c r="P53134" s="75"/>
      <c r="Q53134" s="75"/>
      <c r="W53134" s="75"/>
      <c r="AD53134" s="77"/>
    </row>
    <row r="53135" spans="16:30" ht="4.5" customHeight="1" x14ac:dyDescent="0.2">
      <c r="P53135" s="75"/>
      <c r="Q53135" s="75"/>
      <c r="W53135" s="75"/>
      <c r="AD53135" s="77"/>
    </row>
    <row r="53136" spans="16:30" ht="4.5" customHeight="1" x14ac:dyDescent="0.2">
      <c r="P53136" s="75"/>
      <c r="Q53136" s="75"/>
      <c r="W53136" s="75"/>
      <c r="AD53136" s="77"/>
    </row>
    <row r="53137" spans="16:30" ht="4.5" customHeight="1" x14ac:dyDescent="0.2">
      <c r="P53137" s="75"/>
      <c r="Q53137" s="75"/>
      <c r="W53137" s="75"/>
      <c r="AD53137" s="77"/>
    </row>
    <row r="53138" spans="16:30" ht="4.5" customHeight="1" x14ac:dyDescent="0.2">
      <c r="P53138" s="75"/>
      <c r="Q53138" s="75"/>
      <c r="W53138" s="75"/>
      <c r="AD53138" s="77"/>
    </row>
    <row r="53139" spans="16:30" ht="4.5" customHeight="1" x14ac:dyDescent="0.2">
      <c r="P53139" s="75"/>
      <c r="Q53139" s="75"/>
      <c r="W53139" s="75"/>
      <c r="AD53139" s="77"/>
    </row>
    <row r="53140" spans="16:30" ht="4.5" customHeight="1" x14ac:dyDescent="0.2">
      <c r="P53140" s="75"/>
      <c r="Q53140" s="75"/>
      <c r="W53140" s="75"/>
      <c r="AD53140" s="77"/>
    </row>
    <row r="53141" spans="16:30" ht="4.5" customHeight="1" x14ac:dyDescent="0.2">
      <c r="P53141" s="75"/>
      <c r="Q53141" s="75"/>
      <c r="W53141" s="75"/>
      <c r="AD53141" s="77"/>
    </row>
    <row r="53142" spans="16:30" ht="4.5" customHeight="1" x14ac:dyDescent="0.2">
      <c r="P53142" s="75"/>
      <c r="Q53142" s="75"/>
      <c r="W53142" s="75"/>
      <c r="AD53142" s="77"/>
    </row>
    <row r="53143" spans="16:30" ht="4.5" customHeight="1" x14ac:dyDescent="0.2">
      <c r="P53143" s="75"/>
      <c r="Q53143" s="75"/>
      <c r="W53143" s="75"/>
      <c r="AD53143" s="77"/>
    </row>
    <row r="53144" spans="16:30" ht="4.5" customHeight="1" x14ac:dyDescent="0.2">
      <c r="P53144" s="75"/>
      <c r="Q53144" s="75"/>
      <c r="W53144" s="75"/>
      <c r="AD53144" s="77"/>
    </row>
    <row r="53145" spans="16:30" ht="4.5" customHeight="1" x14ac:dyDescent="0.2">
      <c r="P53145" s="75"/>
      <c r="Q53145" s="75"/>
      <c r="W53145" s="75"/>
      <c r="AD53145" s="77"/>
    </row>
    <row r="53146" spans="16:30" ht="4.5" customHeight="1" x14ac:dyDescent="0.2">
      <c r="P53146" s="75"/>
      <c r="Q53146" s="75"/>
      <c r="W53146" s="75"/>
      <c r="AD53146" s="77"/>
    </row>
    <row r="53147" spans="16:30" ht="4.5" customHeight="1" x14ac:dyDescent="0.2">
      <c r="P53147" s="75"/>
      <c r="Q53147" s="75"/>
      <c r="W53147" s="75"/>
      <c r="AD53147" s="77"/>
    </row>
    <row r="53148" spans="16:30" ht="4.5" customHeight="1" x14ac:dyDescent="0.2">
      <c r="P53148" s="75"/>
      <c r="Q53148" s="75"/>
      <c r="W53148" s="75"/>
      <c r="AD53148" s="77"/>
    </row>
    <row r="53149" spans="16:30" ht="4.5" customHeight="1" x14ac:dyDescent="0.2">
      <c r="P53149" s="75"/>
      <c r="Q53149" s="75"/>
      <c r="W53149" s="75"/>
      <c r="AD53149" s="77"/>
    </row>
    <row r="53150" spans="16:30" ht="4.5" customHeight="1" x14ac:dyDescent="0.2">
      <c r="P53150" s="75"/>
      <c r="Q53150" s="75"/>
      <c r="W53150" s="75"/>
      <c r="AD53150" s="77"/>
    </row>
    <row r="53151" spans="16:30" ht="4.5" customHeight="1" x14ac:dyDescent="0.2">
      <c r="P53151" s="75"/>
      <c r="Q53151" s="75"/>
      <c r="W53151" s="75"/>
      <c r="AD53151" s="77"/>
    </row>
    <row r="53152" spans="16:30" ht="4.5" customHeight="1" x14ac:dyDescent="0.2">
      <c r="P53152" s="75"/>
      <c r="Q53152" s="75"/>
      <c r="W53152" s="75"/>
      <c r="AD53152" s="77"/>
    </row>
    <row r="53153" spans="16:30" ht="4.5" customHeight="1" x14ac:dyDescent="0.2">
      <c r="P53153" s="75"/>
      <c r="Q53153" s="75"/>
      <c r="W53153" s="75"/>
      <c r="AD53153" s="77"/>
    </row>
    <row r="53154" spans="16:30" ht="4.5" customHeight="1" x14ac:dyDescent="0.2">
      <c r="P53154" s="75"/>
      <c r="Q53154" s="75"/>
      <c r="W53154" s="75"/>
      <c r="AD53154" s="77"/>
    </row>
    <row r="53155" spans="16:30" ht="4.5" customHeight="1" x14ac:dyDescent="0.2">
      <c r="P53155" s="75"/>
      <c r="Q53155" s="75"/>
      <c r="W53155" s="75"/>
      <c r="AD53155" s="77"/>
    </row>
    <row r="53156" spans="16:30" ht="4.5" customHeight="1" x14ac:dyDescent="0.2">
      <c r="P53156" s="75"/>
      <c r="Q53156" s="75"/>
      <c r="W53156" s="75"/>
      <c r="AD53156" s="77"/>
    </row>
    <row r="53157" spans="16:30" ht="4.5" customHeight="1" x14ac:dyDescent="0.2">
      <c r="P53157" s="75"/>
      <c r="Q53157" s="75"/>
      <c r="W53157" s="75"/>
      <c r="AD53157" s="77"/>
    </row>
    <row r="53158" spans="16:30" ht="4.5" customHeight="1" x14ac:dyDescent="0.2">
      <c r="P53158" s="75"/>
      <c r="Q53158" s="75"/>
      <c r="W53158" s="75"/>
      <c r="AD53158" s="77"/>
    </row>
    <row r="53159" spans="16:30" ht="4.5" customHeight="1" x14ac:dyDescent="0.2">
      <c r="P53159" s="75"/>
      <c r="Q53159" s="75"/>
      <c r="W53159" s="75"/>
      <c r="AD53159" s="77"/>
    </row>
    <row r="53160" spans="16:30" ht="4.5" customHeight="1" x14ac:dyDescent="0.2">
      <c r="P53160" s="75"/>
      <c r="Q53160" s="75"/>
      <c r="W53160" s="75"/>
      <c r="AD53160" s="77"/>
    </row>
    <row r="53161" spans="16:30" ht="4.5" customHeight="1" x14ac:dyDescent="0.2">
      <c r="P53161" s="75"/>
      <c r="Q53161" s="75"/>
      <c r="W53161" s="75"/>
      <c r="AD53161" s="77"/>
    </row>
    <row r="53162" spans="16:30" ht="4.5" customHeight="1" x14ac:dyDescent="0.2">
      <c r="P53162" s="75"/>
      <c r="Q53162" s="75"/>
      <c r="W53162" s="75"/>
      <c r="AD53162" s="77"/>
    </row>
    <row r="53163" spans="16:30" ht="4.5" customHeight="1" x14ac:dyDescent="0.2">
      <c r="P53163" s="75"/>
      <c r="Q53163" s="75"/>
      <c r="W53163" s="75"/>
      <c r="AD53163" s="77"/>
    </row>
    <row r="53164" spans="16:30" ht="4.5" customHeight="1" x14ac:dyDescent="0.2">
      <c r="P53164" s="75"/>
      <c r="Q53164" s="75"/>
      <c r="W53164" s="75"/>
      <c r="AD53164" s="77"/>
    </row>
    <row r="53165" spans="16:30" ht="4.5" customHeight="1" x14ac:dyDescent="0.2">
      <c r="P53165" s="75"/>
      <c r="Q53165" s="75"/>
      <c r="W53165" s="75"/>
      <c r="AD53165" s="77"/>
    </row>
    <row r="53166" spans="16:30" ht="4.5" customHeight="1" x14ac:dyDescent="0.2">
      <c r="P53166" s="75"/>
      <c r="Q53166" s="75"/>
      <c r="W53166" s="75"/>
      <c r="AD53166" s="77"/>
    </row>
    <row r="53167" spans="16:30" ht="4.5" customHeight="1" x14ac:dyDescent="0.2">
      <c r="P53167" s="75"/>
      <c r="Q53167" s="75"/>
      <c r="W53167" s="75"/>
      <c r="AD53167" s="77"/>
    </row>
    <row r="53168" spans="16:30" ht="4.5" customHeight="1" x14ac:dyDescent="0.2">
      <c r="P53168" s="75"/>
      <c r="Q53168" s="75"/>
      <c r="W53168" s="75"/>
      <c r="AD53168" s="77"/>
    </row>
    <row r="53169" spans="16:30" ht="4.5" customHeight="1" x14ac:dyDescent="0.2">
      <c r="P53169" s="75"/>
      <c r="Q53169" s="75"/>
      <c r="W53169" s="75"/>
      <c r="AD53169" s="77"/>
    </row>
    <row r="53170" spans="16:30" ht="4.5" customHeight="1" x14ac:dyDescent="0.2">
      <c r="P53170" s="75"/>
      <c r="Q53170" s="75"/>
      <c r="W53170" s="75"/>
      <c r="AD53170" s="77"/>
    </row>
    <row r="53171" spans="16:30" ht="4.5" customHeight="1" x14ac:dyDescent="0.2">
      <c r="P53171" s="75"/>
      <c r="Q53171" s="75"/>
      <c r="W53171" s="75"/>
      <c r="AD53171" s="77"/>
    </row>
    <row r="53172" spans="16:30" ht="4.5" customHeight="1" x14ac:dyDescent="0.2">
      <c r="P53172" s="75"/>
      <c r="Q53172" s="75"/>
      <c r="W53172" s="75"/>
      <c r="AD53172" s="77"/>
    </row>
    <row r="53173" spans="16:30" ht="4.5" customHeight="1" x14ac:dyDescent="0.2">
      <c r="P53173" s="75"/>
      <c r="Q53173" s="75"/>
      <c r="W53173" s="75"/>
      <c r="AD53173" s="77"/>
    </row>
    <row r="53174" spans="16:30" ht="4.5" customHeight="1" x14ac:dyDescent="0.2">
      <c r="P53174" s="75"/>
      <c r="Q53174" s="75"/>
      <c r="W53174" s="75"/>
      <c r="AD53174" s="77"/>
    </row>
    <row r="53175" spans="16:30" ht="4.5" customHeight="1" x14ac:dyDescent="0.2">
      <c r="P53175" s="75"/>
      <c r="Q53175" s="75"/>
      <c r="W53175" s="75"/>
      <c r="AD53175" s="77"/>
    </row>
    <row r="53176" spans="16:30" ht="4.5" customHeight="1" x14ac:dyDescent="0.2">
      <c r="P53176" s="75"/>
      <c r="Q53176" s="75"/>
      <c r="W53176" s="75"/>
      <c r="AD53176" s="77"/>
    </row>
    <row r="53177" spans="16:30" ht="4.5" customHeight="1" x14ac:dyDescent="0.2">
      <c r="P53177" s="75"/>
      <c r="Q53177" s="75"/>
      <c r="W53177" s="75"/>
      <c r="AD53177" s="77"/>
    </row>
    <row r="53178" spans="16:30" ht="4.5" customHeight="1" x14ac:dyDescent="0.2">
      <c r="P53178" s="75"/>
      <c r="Q53178" s="75"/>
      <c r="W53178" s="75"/>
      <c r="AD53178" s="77"/>
    </row>
    <row r="53179" spans="16:30" ht="4.5" customHeight="1" x14ac:dyDescent="0.2">
      <c r="P53179" s="75"/>
      <c r="Q53179" s="75"/>
      <c r="W53179" s="75"/>
      <c r="AD53179" s="77"/>
    </row>
    <row r="53180" spans="16:30" ht="4.5" customHeight="1" x14ac:dyDescent="0.2">
      <c r="P53180" s="75"/>
      <c r="Q53180" s="75"/>
      <c r="W53180" s="75"/>
      <c r="AD53180" s="77"/>
    </row>
    <row r="53181" spans="16:30" ht="4.5" customHeight="1" x14ac:dyDescent="0.2">
      <c r="P53181" s="75"/>
      <c r="Q53181" s="75"/>
      <c r="W53181" s="75"/>
      <c r="AD53181" s="77"/>
    </row>
    <row r="53182" spans="16:30" ht="4.5" customHeight="1" x14ac:dyDescent="0.2">
      <c r="P53182" s="75"/>
      <c r="Q53182" s="75"/>
      <c r="W53182" s="75"/>
      <c r="AD53182" s="77"/>
    </row>
    <row r="53183" spans="16:30" ht="4.5" customHeight="1" x14ac:dyDescent="0.2">
      <c r="P53183" s="75"/>
      <c r="Q53183" s="75"/>
      <c r="W53183" s="75"/>
      <c r="AD53183" s="77"/>
    </row>
    <row r="53184" spans="16:30" ht="4.5" customHeight="1" x14ac:dyDescent="0.2">
      <c r="P53184" s="75"/>
      <c r="Q53184" s="75"/>
      <c r="W53184" s="75"/>
      <c r="AD53184" s="77"/>
    </row>
    <row r="53185" spans="16:30" ht="4.5" customHeight="1" x14ac:dyDescent="0.2">
      <c r="P53185" s="75"/>
      <c r="Q53185" s="75"/>
      <c r="W53185" s="75"/>
      <c r="AD53185" s="77"/>
    </row>
    <row r="53186" spans="16:30" ht="4.5" customHeight="1" x14ac:dyDescent="0.2">
      <c r="P53186" s="75"/>
      <c r="Q53186" s="75"/>
      <c r="W53186" s="75"/>
      <c r="AD53186" s="77"/>
    </row>
    <row r="53187" spans="16:30" ht="4.5" customHeight="1" x14ac:dyDescent="0.2">
      <c r="P53187" s="75"/>
      <c r="Q53187" s="75"/>
      <c r="W53187" s="75"/>
      <c r="AD53187" s="77"/>
    </row>
    <row r="53188" spans="16:30" ht="4.5" customHeight="1" x14ac:dyDescent="0.2">
      <c r="P53188" s="75"/>
      <c r="Q53188" s="75"/>
      <c r="W53188" s="75"/>
      <c r="AD53188" s="77"/>
    </row>
    <row r="53189" spans="16:30" ht="4.5" customHeight="1" x14ac:dyDescent="0.2">
      <c r="P53189" s="75"/>
      <c r="Q53189" s="75"/>
      <c r="W53189" s="75"/>
      <c r="AD53189" s="77"/>
    </row>
    <row r="53190" spans="16:30" ht="4.5" customHeight="1" x14ac:dyDescent="0.2">
      <c r="P53190" s="75"/>
      <c r="Q53190" s="75"/>
      <c r="W53190" s="75"/>
      <c r="AD53190" s="77"/>
    </row>
    <row r="53191" spans="16:30" ht="4.5" customHeight="1" x14ac:dyDescent="0.2">
      <c r="P53191" s="75"/>
      <c r="Q53191" s="75"/>
      <c r="W53191" s="75"/>
      <c r="AD53191" s="77"/>
    </row>
    <row r="53192" spans="16:30" ht="4.5" customHeight="1" x14ac:dyDescent="0.2">
      <c r="P53192" s="75"/>
      <c r="Q53192" s="75"/>
      <c r="W53192" s="75"/>
      <c r="AD53192" s="77"/>
    </row>
    <row r="53193" spans="16:30" ht="4.5" customHeight="1" x14ac:dyDescent="0.2">
      <c r="P53193" s="75"/>
      <c r="Q53193" s="75"/>
      <c r="W53193" s="75"/>
      <c r="AD53193" s="77"/>
    </row>
    <row r="53194" spans="16:30" ht="4.5" customHeight="1" x14ac:dyDescent="0.2">
      <c r="P53194" s="75"/>
      <c r="Q53194" s="75"/>
      <c r="W53194" s="75"/>
      <c r="AD53194" s="77"/>
    </row>
    <row r="53195" spans="16:30" ht="4.5" customHeight="1" x14ac:dyDescent="0.2">
      <c r="P53195" s="75"/>
      <c r="Q53195" s="75"/>
      <c r="W53195" s="75"/>
      <c r="AD53195" s="77"/>
    </row>
    <row r="53196" spans="16:30" ht="4.5" customHeight="1" x14ac:dyDescent="0.2">
      <c r="P53196" s="75"/>
      <c r="Q53196" s="75"/>
      <c r="W53196" s="75"/>
      <c r="AD53196" s="77"/>
    </row>
    <row r="53197" spans="16:30" ht="4.5" customHeight="1" x14ac:dyDescent="0.2">
      <c r="P53197" s="75"/>
      <c r="Q53197" s="75"/>
      <c r="W53197" s="75"/>
      <c r="AD53197" s="77"/>
    </row>
    <row r="53198" spans="16:30" ht="4.5" customHeight="1" x14ac:dyDescent="0.2">
      <c r="P53198" s="75"/>
      <c r="Q53198" s="75"/>
      <c r="W53198" s="75"/>
      <c r="AD53198" s="77"/>
    </row>
    <row r="53199" spans="16:30" ht="4.5" customHeight="1" x14ac:dyDescent="0.2">
      <c r="P53199" s="75"/>
      <c r="Q53199" s="75"/>
      <c r="W53199" s="75"/>
      <c r="AD53199" s="77"/>
    </row>
    <row r="53200" spans="16:30" ht="4.5" customHeight="1" x14ac:dyDescent="0.2">
      <c r="P53200" s="75"/>
      <c r="Q53200" s="75"/>
      <c r="W53200" s="75"/>
      <c r="AD53200" s="77"/>
    </row>
    <row r="53201" spans="16:30" ht="4.5" customHeight="1" x14ac:dyDescent="0.2">
      <c r="P53201" s="75"/>
      <c r="Q53201" s="75"/>
      <c r="W53201" s="75"/>
      <c r="AD53201" s="77"/>
    </row>
    <row r="53202" spans="16:30" ht="4.5" customHeight="1" x14ac:dyDescent="0.2">
      <c r="P53202" s="75"/>
      <c r="Q53202" s="75"/>
      <c r="W53202" s="75"/>
      <c r="AD53202" s="77"/>
    </row>
    <row r="53203" spans="16:30" ht="4.5" customHeight="1" x14ac:dyDescent="0.2">
      <c r="P53203" s="75"/>
      <c r="Q53203" s="75"/>
      <c r="W53203" s="75"/>
      <c r="AD53203" s="77"/>
    </row>
    <row r="53204" spans="16:30" ht="4.5" customHeight="1" x14ac:dyDescent="0.2">
      <c r="P53204" s="75"/>
      <c r="Q53204" s="75"/>
      <c r="W53204" s="75"/>
      <c r="AD53204" s="77"/>
    </row>
    <row r="53205" spans="16:30" ht="4.5" customHeight="1" x14ac:dyDescent="0.2">
      <c r="P53205" s="75"/>
      <c r="Q53205" s="75"/>
      <c r="W53205" s="75"/>
      <c r="AD53205" s="77"/>
    </row>
    <row r="53206" spans="16:30" ht="4.5" customHeight="1" x14ac:dyDescent="0.2">
      <c r="P53206" s="75"/>
      <c r="Q53206" s="75"/>
      <c r="W53206" s="75"/>
      <c r="AD53206" s="77"/>
    </row>
    <row r="53207" spans="16:30" ht="4.5" customHeight="1" x14ac:dyDescent="0.2">
      <c r="P53207" s="75"/>
      <c r="Q53207" s="75"/>
      <c r="W53207" s="75"/>
      <c r="AD53207" s="77"/>
    </row>
    <row r="53208" spans="16:30" ht="4.5" customHeight="1" x14ac:dyDescent="0.2">
      <c r="P53208" s="75"/>
      <c r="Q53208" s="75"/>
      <c r="W53208" s="75"/>
      <c r="AD53208" s="77"/>
    </row>
    <row r="53209" spans="16:30" ht="4.5" customHeight="1" x14ac:dyDescent="0.2">
      <c r="P53209" s="75"/>
      <c r="Q53209" s="75"/>
      <c r="W53209" s="75"/>
      <c r="AD53209" s="77"/>
    </row>
    <row r="53210" spans="16:30" ht="4.5" customHeight="1" x14ac:dyDescent="0.2">
      <c r="P53210" s="75"/>
      <c r="Q53210" s="75"/>
      <c r="W53210" s="75"/>
      <c r="AD53210" s="77"/>
    </row>
    <row r="53211" spans="16:30" ht="4.5" customHeight="1" x14ac:dyDescent="0.2">
      <c r="P53211" s="75"/>
      <c r="Q53211" s="75"/>
      <c r="W53211" s="75"/>
      <c r="AD53211" s="77"/>
    </row>
    <row r="53212" spans="16:30" ht="4.5" customHeight="1" x14ac:dyDescent="0.2">
      <c r="P53212" s="75"/>
      <c r="Q53212" s="75"/>
      <c r="W53212" s="75"/>
      <c r="AD53212" s="77"/>
    </row>
    <row r="53213" spans="16:30" ht="4.5" customHeight="1" x14ac:dyDescent="0.2">
      <c r="P53213" s="75"/>
      <c r="Q53213" s="75"/>
      <c r="W53213" s="75"/>
      <c r="AD53213" s="77"/>
    </row>
    <row r="53214" spans="16:30" ht="4.5" customHeight="1" x14ac:dyDescent="0.2">
      <c r="P53214" s="75"/>
      <c r="Q53214" s="75"/>
      <c r="W53214" s="75"/>
      <c r="AD53214" s="77"/>
    </row>
    <row r="53215" spans="16:30" ht="4.5" customHeight="1" x14ac:dyDescent="0.2">
      <c r="P53215" s="75"/>
      <c r="Q53215" s="75"/>
      <c r="W53215" s="75"/>
      <c r="AD53215" s="77"/>
    </row>
    <row r="53216" spans="16:30" ht="4.5" customHeight="1" x14ac:dyDescent="0.2">
      <c r="P53216" s="75"/>
      <c r="Q53216" s="75"/>
      <c r="W53216" s="75"/>
      <c r="AD53216" s="77"/>
    </row>
    <row r="53217" spans="16:30" ht="4.5" customHeight="1" x14ac:dyDescent="0.2">
      <c r="P53217" s="75"/>
      <c r="Q53217" s="75"/>
      <c r="W53217" s="75"/>
      <c r="AD53217" s="77"/>
    </row>
    <row r="53218" spans="16:30" ht="4.5" customHeight="1" x14ac:dyDescent="0.2">
      <c r="P53218" s="75"/>
      <c r="Q53218" s="75"/>
      <c r="W53218" s="75"/>
      <c r="AD53218" s="77"/>
    </row>
    <row r="53219" spans="16:30" ht="4.5" customHeight="1" x14ac:dyDescent="0.2">
      <c r="P53219" s="75"/>
      <c r="Q53219" s="75"/>
      <c r="W53219" s="75"/>
      <c r="AD53219" s="77"/>
    </row>
    <row r="53220" spans="16:30" ht="4.5" customHeight="1" x14ac:dyDescent="0.2">
      <c r="P53220" s="75"/>
      <c r="Q53220" s="75"/>
      <c r="W53220" s="75"/>
      <c r="AD53220" s="77"/>
    </row>
    <row r="53221" spans="16:30" ht="4.5" customHeight="1" x14ac:dyDescent="0.2">
      <c r="P53221" s="75"/>
      <c r="Q53221" s="75"/>
      <c r="W53221" s="75"/>
      <c r="AD53221" s="77"/>
    </row>
    <row r="53222" spans="16:30" ht="4.5" customHeight="1" x14ac:dyDescent="0.2">
      <c r="P53222" s="75"/>
      <c r="Q53222" s="75"/>
      <c r="W53222" s="75"/>
      <c r="AD53222" s="77"/>
    </row>
    <row r="53223" spans="16:30" ht="4.5" customHeight="1" x14ac:dyDescent="0.2">
      <c r="P53223" s="75"/>
      <c r="Q53223" s="75"/>
      <c r="W53223" s="75"/>
      <c r="AD53223" s="77"/>
    </row>
    <row r="53224" spans="16:30" ht="4.5" customHeight="1" x14ac:dyDescent="0.2">
      <c r="P53224" s="75"/>
      <c r="Q53224" s="75"/>
      <c r="W53224" s="75"/>
      <c r="AD53224" s="77"/>
    </row>
    <row r="53225" spans="16:30" ht="4.5" customHeight="1" x14ac:dyDescent="0.2">
      <c r="P53225" s="75"/>
      <c r="Q53225" s="75"/>
      <c r="W53225" s="75"/>
      <c r="AD53225" s="77"/>
    </row>
    <row r="53226" spans="16:30" ht="4.5" customHeight="1" x14ac:dyDescent="0.2">
      <c r="P53226" s="75"/>
      <c r="Q53226" s="75"/>
      <c r="W53226" s="75"/>
      <c r="AD53226" s="77"/>
    </row>
    <row r="53227" spans="16:30" ht="4.5" customHeight="1" x14ac:dyDescent="0.2">
      <c r="P53227" s="75"/>
      <c r="Q53227" s="75"/>
      <c r="W53227" s="75"/>
      <c r="AD53227" s="77"/>
    </row>
    <row r="53228" spans="16:30" ht="4.5" customHeight="1" x14ac:dyDescent="0.2">
      <c r="P53228" s="75"/>
      <c r="Q53228" s="75"/>
      <c r="W53228" s="75"/>
      <c r="AD53228" s="77"/>
    </row>
    <row r="53229" spans="16:30" ht="4.5" customHeight="1" x14ac:dyDescent="0.2">
      <c r="P53229" s="75"/>
      <c r="Q53229" s="75"/>
      <c r="W53229" s="75"/>
      <c r="AD53229" s="77"/>
    </row>
    <row r="53230" spans="16:30" ht="4.5" customHeight="1" x14ac:dyDescent="0.2">
      <c r="P53230" s="75"/>
      <c r="Q53230" s="75"/>
      <c r="W53230" s="75"/>
      <c r="AD53230" s="77"/>
    </row>
    <row r="53231" spans="16:30" ht="4.5" customHeight="1" x14ac:dyDescent="0.2">
      <c r="P53231" s="75"/>
      <c r="Q53231" s="75"/>
      <c r="W53231" s="75"/>
      <c r="AD53231" s="77"/>
    </row>
    <row r="53232" spans="16:30" ht="4.5" customHeight="1" x14ac:dyDescent="0.2">
      <c r="P53232" s="75"/>
      <c r="Q53232" s="75"/>
      <c r="W53232" s="75"/>
      <c r="AD53232" s="77"/>
    </row>
    <row r="53233" spans="16:30" ht="4.5" customHeight="1" x14ac:dyDescent="0.2">
      <c r="P53233" s="75"/>
      <c r="Q53233" s="75"/>
      <c r="W53233" s="75"/>
      <c r="AD53233" s="77"/>
    </row>
    <row r="53234" spans="16:30" ht="4.5" customHeight="1" x14ac:dyDescent="0.2">
      <c r="P53234" s="75"/>
      <c r="Q53234" s="75"/>
      <c r="W53234" s="75"/>
      <c r="AD53234" s="77"/>
    </row>
    <row r="53235" spans="16:30" ht="4.5" customHeight="1" x14ac:dyDescent="0.2">
      <c r="P53235" s="75"/>
      <c r="Q53235" s="75"/>
      <c r="W53235" s="75"/>
      <c r="AD53235" s="77"/>
    </row>
    <row r="53236" spans="16:30" ht="4.5" customHeight="1" x14ac:dyDescent="0.2">
      <c r="P53236" s="75"/>
      <c r="Q53236" s="75"/>
      <c r="W53236" s="75"/>
      <c r="AD53236" s="77"/>
    </row>
    <row r="53237" spans="16:30" ht="4.5" customHeight="1" x14ac:dyDescent="0.2">
      <c r="P53237" s="75"/>
      <c r="Q53237" s="75"/>
      <c r="W53237" s="75"/>
      <c r="AD53237" s="77"/>
    </row>
    <row r="53238" spans="16:30" ht="4.5" customHeight="1" x14ac:dyDescent="0.2">
      <c r="P53238" s="75"/>
      <c r="Q53238" s="75"/>
      <c r="W53238" s="75"/>
      <c r="AD53238" s="77"/>
    </row>
    <row r="53239" spans="16:30" ht="4.5" customHeight="1" x14ac:dyDescent="0.2">
      <c r="P53239" s="75"/>
      <c r="Q53239" s="75"/>
      <c r="W53239" s="75"/>
      <c r="AD53239" s="77"/>
    </row>
    <row r="53240" spans="16:30" ht="4.5" customHeight="1" x14ac:dyDescent="0.2">
      <c r="P53240" s="75"/>
      <c r="Q53240" s="75"/>
      <c r="W53240" s="75"/>
      <c r="AD53240" s="77"/>
    </row>
    <row r="53241" spans="16:30" ht="4.5" customHeight="1" x14ac:dyDescent="0.2">
      <c r="P53241" s="75"/>
      <c r="Q53241" s="75"/>
      <c r="W53241" s="75"/>
      <c r="AD53241" s="77"/>
    </row>
    <row r="53242" spans="16:30" ht="4.5" customHeight="1" x14ac:dyDescent="0.2">
      <c r="P53242" s="75"/>
      <c r="Q53242" s="75"/>
      <c r="W53242" s="75"/>
      <c r="AD53242" s="77"/>
    </row>
    <row r="53243" spans="16:30" ht="4.5" customHeight="1" x14ac:dyDescent="0.2">
      <c r="P53243" s="75"/>
      <c r="Q53243" s="75"/>
      <c r="W53243" s="75"/>
      <c r="AD53243" s="77"/>
    </row>
    <row r="53244" spans="16:30" ht="4.5" customHeight="1" x14ac:dyDescent="0.2">
      <c r="P53244" s="75"/>
      <c r="Q53244" s="75"/>
      <c r="W53244" s="75"/>
      <c r="AD53244" s="77"/>
    </row>
    <row r="53245" spans="16:30" ht="4.5" customHeight="1" x14ac:dyDescent="0.2">
      <c r="P53245" s="75"/>
      <c r="Q53245" s="75"/>
      <c r="W53245" s="75"/>
      <c r="AD53245" s="77"/>
    </row>
    <row r="53246" spans="16:30" ht="4.5" customHeight="1" x14ac:dyDescent="0.2">
      <c r="P53246" s="75"/>
      <c r="Q53246" s="75"/>
      <c r="W53246" s="75"/>
      <c r="AD53246" s="77"/>
    </row>
    <row r="53247" spans="16:30" ht="4.5" customHeight="1" x14ac:dyDescent="0.2">
      <c r="P53247" s="75"/>
      <c r="Q53247" s="75"/>
      <c r="W53247" s="75"/>
      <c r="AD53247" s="77"/>
    </row>
    <row r="53248" spans="16:30" ht="4.5" customHeight="1" x14ac:dyDescent="0.2">
      <c r="P53248" s="75"/>
      <c r="Q53248" s="75"/>
      <c r="W53248" s="75"/>
      <c r="AD53248" s="77"/>
    </row>
    <row r="53249" spans="16:30" ht="4.5" customHeight="1" x14ac:dyDescent="0.2">
      <c r="P53249" s="75"/>
      <c r="Q53249" s="75"/>
      <c r="W53249" s="75"/>
      <c r="AD53249" s="77"/>
    </row>
    <row r="53250" spans="16:30" ht="4.5" customHeight="1" x14ac:dyDescent="0.2">
      <c r="P53250" s="75"/>
      <c r="Q53250" s="75"/>
      <c r="W53250" s="75"/>
      <c r="AD53250" s="77"/>
    </row>
    <row r="53251" spans="16:30" ht="4.5" customHeight="1" x14ac:dyDescent="0.2">
      <c r="P53251" s="75"/>
      <c r="Q53251" s="75"/>
      <c r="W53251" s="75"/>
      <c r="AD53251" s="77"/>
    </row>
    <row r="53252" spans="16:30" ht="4.5" customHeight="1" x14ac:dyDescent="0.2">
      <c r="P53252" s="75"/>
      <c r="Q53252" s="75"/>
      <c r="W53252" s="75"/>
      <c r="AD53252" s="77"/>
    </row>
    <row r="53253" spans="16:30" ht="4.5" customHeight="1" x14ac:dyDescent="0.2">
      <c r="P53253" s="75"/>
      <c r="Q53253" s="75"/>
      <c r="W53253" s="75"/>
      <c r="AD53253" s="77"/>
    </row>
    <row r="53254" spans="16:30" ht="4.5" customHeight="1" x14ac:dyDescent="0.2">
      <c r="P53254" s="75"/>
      <c r="Q53254" s="75"/>
      <c r="W53254" s="75"/>
      <c r="AD53254" s="77"/>
    </row>
    <row r="53255" spans="16:30" ht="4.5" customHeight="1" x14ac:dyDescent="0.2">
      <c r="P53255" s="75"/>
      <c r="Q53255" s="75"/>
      <c r="W53255" s="75"/>
      <c r="AD53255" s="77"/>
    </row>
    <row r="53256" spans="16:30" ht="4.5" customHeight="1" x14ac:dyDescent="0.2">
      <c r="P53256" s="75"/>
      <c r="Q53256" s="75"/>
      <c r="W53256" s="75"/>
      <c r="AD53256" s="77"/>
    </row>
    <row r="53257" spans="16:30" ht="4.5" customHeight="1" x14ac:dyDescent="0.2">
      <c r="P53257" s="75"/>
      <c r="Q53257" s="75"/>
      <c r="W53257" s="75"/>
      <c r="AD53257" s="77"/>
    </row>
    <row r="53258" spans="16:30" ht="4.5" customHeight="1" x14ac:dyDescent="0.2">
      <c r="P53258" s="75"/>
      <c r="Q53258" s="75"/>
      <c r="W53258" s="75"/>
      <c r="AD53258" s="77"/>
    </row>
    <row r="53259" spans="16:30" ht="4.5" customHeight="1" x14ac:dyDescent="0.2">
      <c r="P53259" s="75"/>
      <c r="Q53259" s="75"/>
      <c r="W53259" s="75"/>
      <c r="AD53259" s="77"/>
    </row>
    <row r="53260" spans="16:30" ht="4.5" customHeight="1" x14ac:dyDescent="0.2">
      <c r="P53260" s="75"/>
      <c r="Q53260" s="75"/>
      <c r="W53260" s="75"/>
      <c r="AD53260" s="77"/>
    </row>
    <row r="53261" spans="16:30" ht="4.5" customHeight="1" x14ac:dyDescent="0.2">
      <c r="P53261" s="75"/>
      <c r="Q53261" s="75"/>
      <c r="W53261" s="75"/>
      <c r="AD53261" s="77"/>
    </row>
    <row r="53262" spans="16:30" ht="4.5" customHeight="1" x14ac:dyDescent="0.2">
      <c r="P53262" s="75"/>
      <c r="Q53262" s="75"/>
      <c r="W53262" s="75"/>
      <c r="AD53262" s="77"/>
    </row>
    <row r="53263" spans="16:30" ht="4.5" customHeight="1" x14ac:dyDescent="0.2">
      <c r="P53263" s="75"/>
      <c r="Q53263" s="75"/>
      <c r="W53263" s="75"/>
      <c r="AD53263" s="77"/>
    </row>
    <row r="53264" spans="16:30" ht="4.5" customHeight="1" x14ac:dyDescent="0.2">
      <c r="P53264" s="75"/>
      <c r="Q53264" s="75"/>
      <c r="W53264" s="75"/>
      <c r="AD53264" s="77"/>
    </row>
    <row r="53265" spans="16:30" ht="4.5" customHeight="1" x14ac:dyDescent="0.2">
      <c r="P53265" s="75"/>
      <c r="Q53265" s="75"/>
      <c r="W53265" s="75"/>
      <c r="AD53265" s="77"/>
    </row>
    <row r="53266" spans="16:30" ht="4.5" customHeight="1" x14ac:dyDescent="0.2">
      <c r="P53266" s="75"/>
      <c r="Q53266" s="75"/>
      <c r="W53266" s="75"/>
      <c r="AD53266" s="77"/>
    </row>
    <row r="53267" spans="16:30" ht="4.5" customHeight="1" x14ac:dyDescent="0.2">
      <c r="P53267" s="75"/>
      <c r="Q53267" s="75"/>
      <c r="W53267" s="75"/>
      <c r="AD53267" s="77"/>
    </row>
    <row r="53268" spans="16:30" ht="4.5" customHeight="1" x14ac:dyDescent="0.2">
      <c r="P53268" s="75"/>
      <c r="Q53268" s="75"/>
      <c r="W53268" s="75"/>
      <c r="AD53268" s="77"/>
    </row>
    <row r="53269" spans="16:30" ht="4.5" customHeight="1" x14ac:dyDescent="0.2">
      <c r="P53269" s="75"/>
      <c r="Q53269" s="75"/>
      <c r="W53269" s="75"/>
      <c r="AD53269" s="77"/>
    </row>
    <row r="53270" spans="16:30" ht="4.5" customHeight="1" x14ac:dyDescent="0.2">
      <c r="P53270" s="75"/>
      <c r="Q53270" s="75"/>
      <c r="W53270" s="75"/>
      <c r="AD53270" s="77"/>
    </row>
    <row r="53271" spans="16:30" ht="4.5" customHeight="1" x14ac:dyDescent="0.2">
      <c r="P53271" s="75"/>
      <c r="Q53271" s="75"/>
      <c r="W53271" s="75"/>
      <c r="AD53271" s="77"/>
    </row>
    <row r="53272" spans="16:30" ht="4.5" customHeight="1" x14ac:dyDescent="0.2">
      <c r="P53272" s="75"/>
      <c r="Q53272" s="75"/>
      <c r="W53272" s="75"/>
      <c r="AD53272" s="77"/>
    </row>
    <row r="53273" spans="16:30" ht="4.5" customHeight="1" x14ac:dyDescent="0.2">
      <c r="P53273" s="75"/>
      <c r="Q53273" s="75"/>
      <c r="W53273" s="75"/>
      <c r="AD53273" s="77"/>
    </row>
    <row r="53274" spans="16:30" ht="4.5" customHeight="1" x14ac:dyDescent="0.2">
      <c r="P53274" s="75"/>
      <c r="Q53274" s="75"/>
      <c r="W53274" s="75"/>
      <c r="AD53274" s="77"/>
    </row>
    <row r="53275" spans="16:30" ht="4.5" customHeight="1" x14ac:dyDescent="0.2">
      <c r="P53275" s="75"/>
      <c r="Q53275" s="75"/>
      <c r="W53275" s="75"/>
      <c r="AD53275" s="77"/>
    </row>
    <row r="53276" spans="16:30" ht="4.5" customHeight="1" x14ac:dyDescent="0.2">
      <c r="P53276" s="75"/>
      <c r="Q53276" s="75"/>
      <c r="W53276" s="75"/>
      <c r="AD53276" s="77"/>
    </row>
    <row r="53277" spans="16:30" ht="4.5" customHeight="1" x14ac:dyDescent="0.2">
      <c r="P53277" s="75"/>
      <c r="Q53277" s="75"/>
      <c r="W53277" s="75"/>
      <c r="AD53277" s="77"/>
    </row>
    <row r="53278" spans="16:30" ht="4.5" customHeight="1" x14ac:dyDescent="0.2">
      <c r="P53278" s="75"/>
      <c r="Q53278" s="75"/>
      <c r="W53278" s="75"/>
      <c r="AD53278" s="77"/>
    </row>
    <row r="53279" spans="16:30" ht="4.5" customHeight="1" x14ac:dyDescent="0.2">
      <c r="P53279" s="75"/>
      <c r="Q53279" s="75"/>
      <c r="W53279" s="75"/>
      <c r="AD53279" s="77"/>
    </row>
    <row r="53280" spans="16:30" ht="4.5" customHeight="1" x14ac:dyDescent="0.2">
      <c r="P53280" s="75"/>
      <c r="Q53280" s="75"/>
      <c r="W53280" s="75"/>
      <c r="AD53280" s="77"/>
    </row>
    <row r="53281" spans="16:30" ht="4.5" customHeight="1" x14ac:dyDescent="0.2">
      <c r="P53281" s="75"/>
      <c r="Q53281" s="75"/>
      <c r="W53281" s="75"/>
      <c r="AD53281" s="77"/>
    </row>
    <row r="53282" spans="16:30" ht="4.5" customHeight="1" x14ac:dyDescent="0.2">
      <c r="P53282" s="75"/>
      <c r="Q53282" s="75"/>
      <c r="W53282" s="75"/>
      <c r="AD53282" s="77"/>
    </row>
    <row r="53283" spans="16:30" ht="4.5" customHeight="1" x14ac:dyDescent="0.2">
      <c r="P53283" s="75"/>
      <c r="Q53283" s="75"/>
      <c r="W53283" s="75"/>
      <c r="AD53283" s="77"/>
    </row>
    <row r="53284" spans="16:30" ht="4.5" customHeight="1" x14ac:dyDescent="0.2">
      <c r="P53284" s="75"/>
      <c r="Q53284" s="75"/>
      <c r="W53284" s="75"/>
      <c r="AD53284" s="77"/>
    </row>
    <row r="53285" spans="16:30" ht="4.5" customHeight="1" x14ac:dyDescent="0.2">
      <c r="P53285" s="75"/>
      <c r="Q53285" s="75"/>
      <c r="W53285" s="75"/>
      <c r="AD53285" s="77"/>
    </row>
    <row r="53286" spans="16:30" ht="4.5" customHeight="1" x14ac:dyDescent="0.2">
      <c r="P53286" s="75"/>
      <c r="Q53286" s="75"/>
      <c r="W53286" s="75"/>
      <c r="AD53286" s="77"/>
    </row>
    <row r="53287" spans="16:30" ht="4.5" customHeight="1" x14ac:dyDescent="0.2">
      <c r="P53287" s="75"/>
      <c r="Q53287" s="75"/>
      <c r="W53287" s="75"/>
      <c r="AD53287" s="77"/>
    </row>
    <row r="53288" spans="16:30" ht="4.5" customHeight="1" x14ac:dyDescent="0.2">
      <c r="P53288" s="75"/>
      <c r="Q53288" s="75"/>
      <c r="W53288" s="75"/>
      <c r="AD53288" s="77"/>
    </row>
    <row r="53289" spans="16:30" ht="4.5" customHeight="1" x14ac:dyDescent="0.2">
      <c r="P53289" s="75"/>
      <c r="Q53289" s="75"/>
      <c r="W53289" s="75"/>
      <c r="AD53289" s="77"/>
    </row>
    <row r="53290" spans="16:30" ht="4.5" customHeight="1" x14ac:dyDescent="0.2">
      <c r="P53290" s="75"/>
      <c r="Q53290" s="75"/>
      <c r="W53290" s="75"/>
      <c r="AD53290" s="77"/>
    </row>
    <row r="53291" spans="16:30" ht="4.5" customHeight="1" x14ac:dyDescent="0.2">
      <c r="P53291" s="75"/>
      <c r="Q53291" s="75"/>
      <c r="W53291" s="75"/>
      <c r="AD53291" s="77"/>
    </row>
    <row r="53292" spans="16:30" ht="4.5" customHeight="1" x14ac:dyDescent="0.2">
      <c r="P53292" s="75"/>
      <c r="Q53292" s="75"/>
      <c r="W53292" s="75"/>
      <c r="AD53292" s="77"/>
    </row>
    <row r="53293" spans="16:30" ht="4.5" customHeight="1" x14ac:dyDescent="0.2">
      <c r="P53293" s="75"/>
      <c r="Q53293" s="75"/>
      <c r="W53293" s="75"/>
      <c r="AD53293" s="77"/>
    </row>
    <row r="53294" spans="16:30" ht="4.5" customHeight="1" x14ac:dyDescent="0.2">
      <c r="P53294" s="75"/>
      <c r="Q53294" s="75"/>
      <c r="W53294" s="75"/>
      <c r="AD53294" s="77"/>
    </row>
    <row r="53295" spans="16:30" ht="4.5" customHeight="1" x14ac:dyDescent="0.2">
      <c r="P53295" s="75"/>
      <c r="Q53295" s="75"/>
      <c r="W53295" s="75"/>
      <c r="AD53295" s="77"/>
    </row>
    <row r="53296" spans="16:30" ht="4.5" customHeight="1" x14ac:dyDescent="0.2">
      <c r="P53296" s="75"/>
      <c r="Q53296" s="75"/>
      <c r="W53296" s="75"/>
      <c r="AD53296" s="77"/>
    </row>
    <row r="53297" spans="16:30" ht="4.5" customHeight="1" x14ac:dyDescent="0.2">
      <c r="P53297" s="75"/>
      <c r="Q53297" s="75"/>
      <c r="W53297" s="75"/>
      <c r="AD53297" s="77"/>
    </row>
    <row r="53298" spans="16:30" ht="4.5" customHeight="1" x14ac:dyDescent="0.2">
      <c r="P53298" s="75"/>
      <c r="Q53298" s="75"/>
      <c r="W53298" s="75"/>
      <c r="AD53298" s="77"/>
    </row>
    <row r="53299" spans="16:30" ht="4.5" customHeight="1" x14ac:dyDescent="0.2">
      <c r="P53299" s="75"/>
      <c r="Q53299" s="75"/>
      <c r="W53299" s="75"/>
      <c r="AD53299" s="77"/>
    </row>
    <row r="53300" spans="16:30" ht="4.5" customHeight="1" x14ac:dyDescent="0.2">
      <c r="P53300" s="75"/>
      <c r="Q53300" s="75"/>
      <c r="W53300" s="75"/>
      <c r="AD53300" s="77"/>
    </row>
    <row r="53301" spans="16:30" ht="4.5" customHeight="1" x14ac:dyDescent="0.2">
      <c r="P53301" s="75"/>
      <c r="Q53301" s="75"/>
      <c r="W53301" s="75"/>
      <c r="AD53301" s="77"/>
    </row>
    <row r="53302" spans="16:30" ht="4.5" customHeight="1" x14ac:dyDescent="0.2">
      <c r="P53302" s="75"/>
      <c r="Q53302" s="75"/>
      <c r="W53302" s="75"/>
      <c r="AD53302" s="77"/>
    </row>
    <row r="53303" spans="16:30" ht="4.5" customHeight="1" x14ac:dyDescent="0.2">
      <c r="P53303" s="75"/>
      <c r="Q53303" s="75"/>
      <c r="W53303" s="75"/>
      <c r="AD53303" s="77"/>
    </row>
    <row r="53304" spans="16:30" ht="4.5" customHeight="1" x14ac:dyDescent="0.2">
      <c r="P53304" s="75"/>
      <c r="Q53304" s="75"/>
      <c r="W53304" s="75"/>
      <c r="AD53304" s="77"/>
    </row>
    <row r="53305" spans="16:30" ht="4.5" customHeight="1" x14ac:dyDescent="0.2">
      <c r="P53305" s="75"/>
      <c r="Q53305" s="75"/>
      <c r="W53305" s="75"/>
      <c r="AD53305" s="77"/>
    </row>
    <row r="53306" spans="16:30" ht="4.5" customHeight="1" x14ac:dyDescent="0.2">
      <c r="P53306" s="75"/>
      <c r="Q53306" s="75"/>
      <c r="W53306" s="75"/>
      <c r="AD53306" s="77"/>
    </row>
    <row r="53307" spans="16:30" ht="4.5" customHeight="1" x14ac:dyDescent="0.2">
      <c r="P53307" s="75"/>
      <c r="Q53307" s="75"/>
      <c r="W53307" s="75"/>
      <c r="AD53307" s="77"/>
    </row>
    <row r="53308" spans="16:30" ht="4.5" customHeight="1" x14ac:dyDescent="0.2">
      <c r="P53308" s="75"/>
      <c r="Q53308" s="75"/>
      <c r="W53308" s="75"/>
      <c r="AD53308" s="77"/>
    </row>
    <row r="53309" spans="16:30" ht="4.5" customHeight="1" x14ac:dyDescent="0.2">
      <c r="P53309" s="75"/>
      <c r="Q53309" s="75"/>
      <c r="W53309" s="75"/>
      <c r="AD53309" s="77"/>
    </row>
    <row r="53310" spans="16:30" ht="4.5" customHeight="1" x14ac:dyDescent="0.2">
      <c r="P53310" s="75"/>
      <c r="Q53310" s="75"/>
      <c r="W53310" s="75"/>
      <c r="AD53310" s="77"/>
    </row>
    <row r="53311" spans="16:30" ht="4.5" customHeight="1" x14ac:dyDescent="0.2">
      <c r="P53311" s="75"/>
      <c r="Q53311" s="75"/>
      <c r="W53311" s="75"/>
      <c r="AD53311" s="77"/>
    </row>
    <row r="53312" spans="16:30" ht="4.5" customHeight="1" x14ac:dyDescent="0.2">
      <c r="P53312" s="75"/>
      <c r="Q53312" s="75"/>
      <c r="W53312" s="75"/>
      <c r="AD53312" s="77"/>
    </row>
    <row r="53313" spans="16:30" ht="4.5" customHeight="1" x14ac:dyDescent="0.2">
      <c r="P53313" s="75"/>
      <c r="Q53313" s="75"/>
      <c r="W53313" s="75"/>
      <c r="AD53313" s="77"/>
    </row>
    <row r="53314" spans="16:30" ht="4.5" customHeight="1" x14ac:dyDescent="0.2">
      <c r="P53314" s="75"/>
      <c r="Q53314" s="75"/>
      <c r="W53314" s="75"/>
      <c r="AD53314" s="77"/>
    </row>
    <row r="53315" spans="16:30" ht="4.5" customHeight="1" x14ac:dyDescent="0.2">
      <c r="P53315" s="75"/>
      <c r="Q53315" s="75"/>
      <c r="W53315" s="75"/>
      <c r="AD53315" s="77"/>
    </row>
    <row r="53316" spans="16:30" ht="4.5" customHeight="1" x14ac:dyDescent="0.2">
      <c r="P53316" s="75"/>
      <c r="Q53316" s="75"/>
      <c r="W53316" s="75"/>
      <c r="AD53316" s="77"/>
    </row>
    <row r="53317" spans="16:30" ht="4.5" customHeight="1" x14ac:dyDescent="0.2">
      <c r="P53317" s="75"/>
      <c r="Q53317" s="75"/>
      <c r="W53317" s="75"/>
      <c r="AD53317" s="77"/>
    </row>
    <row r="53318" spans="16:30" ht="4.5" customHeight="1" x14ac:dyDescent="0.2">
      <c r="P53318" s="75"/>
      <c r="Q53318" s="75"/>
      <c r="W53318" s="75"/>
      <c r="AD53318" s="77"/>
    </row>
    <row r="53319" spans="16:30" ht="4.5" customHeight="1" x14ac:dyDescent="0.2">
      <c r="P53319" s="75"/>
      <c r="Q53319" s="75"/>
      <c r="W53319" s="75"/>
      <c r="AD53319" s="77"/>
    </row>
    <row r="53320" spans="16:30" ht="4.5" customHeight="1" x14ac:dyDescent="0.2">
      <c r="P53320" s="75"/>
      <c r="Q53320" s="75"/>
      <c r="W53320" s="75"/>
      <c r="AD53320" s="77"/>
    </row>
    <row r="53321" spans="16:30" ht="4.5" customHeight="1" x14ac:dyDescent="0.2">
      <c r="P53321" s="75"/>
      <c r="Q53321" s="75"/>
      <c r="W53321" s="75"/>
      <c r="AD53321" s="77"/>
    </row>
    <row r="53322" spans="16:30" ht="4.5" customHeight="1" x14ac:dyDescent="0.2">
      <c r="P53322" s="75"/>
      <c r="Q53322" s="75"/>
      <c r="W53322" s="75"/>
      <c r="AD53322" s="77"/>
    </row>
    <row r="53323" spans="16:30" ht="4.5" customHeight="1" x14ac:dyDescent="0.2">
      <c r="P53323" s="75"/>
      <c r="Q53323" s="75"/>
      <c r="W53323" s="75"/>
      <c r="AD53323" s="77"/>
    </row>
    <row r="53324" spans="16:30" ht="4.5" customHeight="1" x14ac:dyDescent="0.2">
      <c r="P53324" s="75"/>
      <c r="Q53324" s="75"/>
      <c r="W53324" s="75"/>
      <c r="AD53324" s="77"/>
    </row>
    <row r="53325" spans="16:30" ht="4.5" customHeight="1" x14ac:dyDescent="0.2">
      <c r="P53325" s="75"/>
      <c r="Q53325" s="75"/>
      <c r="W53325" s="75"/>
      <c r="AD53325" s="77"/>
    </row>
    <row r="53326" spans="16:30" ht="4.5" customHeight="1" x14ac:dyDescent="0.2">
      <c r="P53326" s="75"/>
      <c r="Q53326" s="75"/>
      <c r="W53326" s="75"/>
      <c r="AD53326" s="77"/>
    </row>
    <row r="53327" spans="16:30" ht="4.5" customHeight="1" x14ac:dyDescent="0.2">
      <c r="P53327" s="75"/>
      <c r="Q53327" s="75"/>
      <c r="W53327" s="75"/>
      <c r="AD53327" s="77"/>
    </row>
    <row r="53328" spans="16:30" ht="4.5" customHeight="1" x14ac:dyDescent="0.2">
      <c r="P53328" s="75"/>
      <c r="Q53328" s="75"/>
      <c r="W53328" s="75"/>
      <c r="AD53328" s="77"/>
    </row>
    <row r="53329" spans="16:30" ht="4.5" customHeight="1" x14ac:dyDescent="0.2">
      <c r="P53329" s="75"/>
      <c r="Q53329" s="75"/>
      <c r="W53329" s="75"/>
      <c r="AD53329" s="77"/>
    </row>
    <row r="53330" spans="16:30" ht="4.5" customHeight="1" x14ac:dyDescent="0.2">
      <c r="P53330" s="75"/>
      <c r="Q53330" s="75"/>
      <c r="W53330" s="75"/>
      <c r="AD53330" s="77"/>
    </row>
    <row r="53331" spans="16:30" ht="4.5" customHeight="1" x14ac:dyDescent="0.2">
      <c r="P53331" s="75"/>
      <c r="Q53331" s="75"/>
      <c r="W53331" s="75"/>
      <c r="AD53331" s="77"/>
    </row>
    <row r="53332" spans="16:30" ht="4.5" customHeight="1" x14ac:dyDescent="0.2">
      <c r="P53332" s="75"/>
      <c r="Q53332" s="75"/>
      <c r="W53332" s="75"/>
      <c r="AD53332" s="77"/>
    </row>
    <row r="53333" spans="16:30" ht="4.5" customHeight="1" x14ac:dyDescent="0.2">
      <c r="P53333" s="75"/>
      <c r="Q53333" s="75"/>
      <c r="W53333" s="75"/>
      <c r="AD53333" s="77"/>
    </row>
    <row r="53334" spans="16:30" ht="4.5" customHeight="1" x14ac:dyDescent="0.2">
      <c r="P53334" s="75"/>
      <c r="Q53334" s="75"/>
      <c r="W53334" s="75"/>
      <c r="AD53334" s="77"/>
    </row>
    <row r="53335" spans="16:30" ht="4.5" customHeight="1" x14ac:dyDescent="0.2">
      <c r="P53335" s="75"/>
      <c r="Q53335" s="75"/>
      <c r="W53335" s="75"/>
      <c r="AD53335" s="77"/>
    </row>
    <row r="53336" spans="16:30" ht="4.5" customHeight="1" x14ac:dyDescent="0.2">
      <c r="P53336" s="75"/>
      <c r="Q53336" s="75"/>
      <c r="W53336" s="75"/>
      <c r="AD53336" s="77"/>
    </row>
    <row r="53337" spans="16:30" ht="4.5" customHeight="1" x14ac:dyDescent="0.2">
      <c r="P53337" s="75"/>
      <c r="Q53337" s="75"/>
      <c r="W53337" s="75"/>
      <c r="AD53337" s="77"/>
    </row>
    <row r="53338" spans="16:30" ht="4.5" customHeight="1" x14ac:dyDescent="0.2">
      <c r="P53338" s="75"/>
      <c r="Q53338" s="75"/>
      <c r="W53338" s="75"/>
      <c r="AD53338" s="77"/>
    </row>
    <row r="53339" spans="16:30" ht="4.5" customHeight="1" x14ac:dyDescent="0.2">
      <c r="P53339" s="75"/>
      <c r="Q53339" s="75"/>
      <c r="W53339" s="75"/>
      <c r="AD53339" s="77"/>
    </row>
    <row r="53340" spans="16:30" ht="4.5" customHeight="1" x14ac:dyDescent="0.2">
      <c r="P53340" s="75"/>
      <c r="Q53340" s="75"/>
      <c r="W53340" s="75"/>
      <c r="AD53340" s="77"/>
    </row>
    <row r="53341" spans="16:30" ht="4.5" customHeight="1" x14ac:dyDescent="0.2">
      <c r="P53341" s="75"/>
      <c r="Q53341" s="75"/>
      <c r="W53341" s="75"/>
      <c r="AD53341" s="77"/>
    </row>
    <row r="53342" spans="16:30" ht="4.5" customHeight="1" x14ac:dyDescent="0.2">
      <c r="P53342" s="75"/>
      <c r="Q53342" s="75"/>
      <c r="W53342" s="75"/>
      <c r="AD53342" s="77"/>
    </row>
    <row r="53343" spans="16:30" ht="4.5" customHeight="1" x14ac:dyDescent="0.2">
      <c r="P53343" s="75"/>
      <c r="Q53343" s="75"/>
      <c r="W53343" s="75"/>
      <c r="AD53343" s="77"/>
    </row>
    <row r="53344" spans="16:30" ht="4.5" customHeight="1" x14ac:dyDescent="0.2">
      <c r="P53344" s="75"/>
      <c r="Q53344" s="75"/>
      <c r="W53344" s="75"/>
      <c r="AD53344" s="77"/>
    </row>
    <row r="53345" spans="16:30" ht="4.5" customHeight="1" x14ac:dyDescent="0.2">
      <c r="P53345" s="75"/>
      <c r="Q53345" s="75"/>
      <c r="W53345" s="75"/>
      <c r="AD53345" s="77"/>
    </row>
    <row r="53346" spans="16:30" ht="4.5" customHeight="1" x14ac:dyDescent="0.2">
      <c r="P53346" s="75"/>
      <c r="Q53346" s="75"/>
      <c r="W53346" s="75"/>
      <c r="AD53346" s="77"/>
    </row>
    <row r="53347" spans="16:30" ht="4.5" customHeight="1" x14ac:dyDescent="0.2">
      <c r="P53347" s="75"/>
      <c r="Q53347" s="75"/>
      <c r="W53347" s="75"/>
      <c r="AD53347" s="77"/>
    </row>
    <row r="53348" spans="16:30" ht="4.5" customHeight="1" x14ac:dyDescent="0.2">
      <c r="P53348" s="75"/>
      <c r="Q53348" s="75"/>
      <c r="W53348" s="75"/>
      <c r="AD53348" s="77"/>
    </row>
    <row r="53349" spans="16:30" ht="4.5" customHeight="1" x14ac:dyDescent="0.2">
      <c r="P53349" s="75"/>
      <c r="Q53349" s="75"/>
      <c r="W53349" s="75"/>
      <c r="AD53349" s="77"/>
    </row>
    <row r="53350" spans="16:30" ht="4.5" customHeight="1" x14ac:dyDescent="0.2">
      <c r="P53350" s="75"/>
      <c r="Q53350" s="75"/>
      <c r="W53350" s="75"/>
      <c r="AD53350" s="77"/>
    </row>
    <row r="53351" spans="16:30" ht="4.5" customHeight="1" x14ac:dyDescent="0.2">
      <c r="P53351" s="75"/>
      <c r="Q53351" s="75"/>
      <c r="W53351" s="75"/>
      <c r="AD53351" s="77"/>
    </row>
    <row r="53352" spans="16:30" ht="4.5" customHeight="1" x14ac:dyDescent="0.2">
      <c r="P53352" s="75"/>
      <c r="Q53352" s="75"/>
      <c r="W53352" s="75"/>
      <c r="AD53352" s="77"/>
    </row>
    <row r="53353" spans="16:30" ht="4.5" customHeight="1" x14ac:dyDescent="0.2">
      <c r="P53353" s="75"/>
      <c r="Q53353" s="75"/>
      <c r="W53353" s="75"/>
      <c r="AD53353" s="77"/>
    </row>
    <row r="53354" spans="16:30" ht="4.5" customHeight="1" x14ac:dyDescent="0.2">
      <c r="P53354" s="75"/>
      <c r="Q53354" s="75"/>
      <c r="W53354" s="75"/>
      <c r="AD53354" s="77"/>
    </row>
    <row r="53355" spans="16:30" ht="4.5" customHeight="1" x14ac:dyDescent="0.2">
      <c r="P53355" s="75"/>
      <c r="Q53355" s="75"/>
      <c r="W53355" s="75"/>
      <c r="AD53355" s="77"/>
    </row>
    <row r="53356" spans="16:30" ht="4.5" customHeight="1" x14ac:dyDescent="0.2">
      <c r="P53356" s="75"/>
      <c r="Q53356" s="75"/>
      <c r="W53356" s="75"/>
      <c r="AD53356" s="77"/>
    </row>
    <row r="53357" spans="16:30" ht="4.5" customHeight="1" x14ac:dyDescent="0.2">
      <c r="P53357" s="75"/>
      <c r="Q53357" s="75"/>
      <c r="W53357" s="75"/>
      <c r="AD53357" s="77"/>
    </row>
    <row r="53358" spans="16:30" ht="4.5" customHeight="1" x14ac:dyDescent="0.2">
      <c r="P53358" s="75"/>
      <c r="Q53358" s="75"/>
      <c r="W53358" s="75"/>
      <c r="AD53358" s="77"/>
    </row>
    <row r="53359" spans="16:30" ht="4.5" customHeight="1" x14ac:dyDescent="0.2">
      <c r="P53359" s="75"/>
      <c r="Q53359" s="75"/>
      <c r="W53359" s="75"/>
      <c r="AD53359" s="77"/>
    </row>
    <row r="53360" spans="16:30" ht="4.5" customHeight="1" x14ac:dyDescent="0.2">
      <c r="P53360" s="75"/>
      <c r="Q53360" s="75"/>
      <c r="W53360" s="75"/>
      <c r="AD53360" s="77"/>
    </row>
    <row r="53361" spans="16:30" ht="4.5" customHeight="1" x14ac:dyDescent="0.2">
      <c r="P53361" s="75"/>
      <c r="Q53361" s="75"/>
      <c r="W53361" s="75"/>
      <c r="AD53361" s="77"/>
    </row>
    <row r="53362" spans="16:30" ht="4.5" customHeight="1" x14ac:dyDescent="0.2">
      <c r="P53362" s="75"/>
      <c r="Q53362" s="75"/>
      <c r="W53362" s="75"/>
      <c r="AD53362" s="77"/>
    </row>
    <row r="53363" spans="16:30" ht="4.5" customHeight="1" x14ac:dyDescent="0.2">
      <c r="P53363" s="75"/>
      <c r="Q53363" s="75"/>
      <c r="W53363" s="75"/>
      <c r="AD53363" s="77"/>
    </row>
    <row r="53364" spans="16:30" ht="4.5" customHeight="1" x14ac:dyDescent="0.2">
      <c r="P53364" s="75"/>
      <c r="Q53364" s="75"/>
      <c r="W53364" s="75"/>
      <c r="AD53364" s="77"/>
    </row>
    <row r="53365" spans="16:30" ht="4.5" customHeight="1" x14ac:dyDescent="0.2">
      <c r="P53365" s="75"/>
      <c r="Q53365" s="75"/>
      <c r="W53365" s="75"/>
      <c r="AD53365" s="77"/>
    </row>
    <row r="53366" spans="16:30" ht="4.5" customHeight="1" x14ac:dyDescent="0.2">
      <c r="P53366" s="75"/>
      <c r="Q53366" s="75"/>
      <c r="W53366" s="75"/>
      <c r="AD53366" s="77"/>
    </row>
    <row r="53367" spans="16:30" ht="4.5" customHeight="1" x14ac:dyDescent="0.2">
      <c r="P53367" s="75"/>
      <c r="Q53367" s="75"/>
      <c r="W53367" s="75"/>
      <c r="AD53367" s="77"/>
    </row>
    <row r="53368" spans="16:30" ht="4.5" customHeight="1" x14ac:dyDescent="0.2">
      <c r="P53368" s="75"/>
      <c r="Q53368" s="75"/>
      <c r="W53368" s="75"/>
      <c r="AD53368" s="77"/>
    </row>
    <row r="53369" spans="16:30" ht="4.5" customHeight="1" x14ac:dyDescent="0.2">
      <c r="P53369" s="75"/>
      <c r="Q53369" s="75"/>
      <c r="W53369" s="75"/>
      <c r="AD53369" s="77"/>
    </row>
    <row r="53370" spans="16:30" ht="4.5" customHeight="1" x14ac:dyDescent="0.2">
      <c r="P53370" s="75"/>
      <c r="Q53370" s="75"/>
      <c r="W53370" s="75"/>
      <c r="AD53370" s="77"/>
    </row>
    <row r="53371" spans="16:30" ht="4.5" customHeight="1" x14ac:dyDescent="0.2">
      <c r="P53371" s="75"/>
      <c r="Q53371" s="75"/>
      <c r="W53371" s="75"/>
      <c r="AD53371" s="77"/>
    </row>
    <row r="53372" spans="16:30" ht="4.5" customHeight="1" x14ac:dyDescent="0.2">
      <c r="P53372" s="75"/>
      <c r="Q53372" s="75"/>
      <c r="W53372" s="75"/>
      <c r="AD53372" s="77"/>
    </row>
    <row r="53373" spans="16:30" ht="4.5" customHeight="1" x14ac:dyDescent="0.2">
      <c r="P53373" s="75"/>
      <c r="Q53373" s="75"/>
      <c r="W53373" s="75"/>
      <c r="AD53373" s="77"/>
    </row>
    <row r="53374" spans="16:30" ht="4.5" customHeight="1" x14ac:dyDescent="0.2">
      <c r="P53374" s="75"/>
      <c r="Q53374" s="75"/>
      <c r="W53374" s="75"/>
      <c r="AD53374" s="77"/>
    </row>
    <row r="53375" spans="16:30" ht="4.5" customHeight="1" x14ac:dyDescent="0.2">
      <c r="P53375" s="75"/>
      <c r="Q53375" s="75"/>
      <c r="W53375" s="75"/>
      <c r="AD53375" s="77"/>
    </row>
    <row r="53376" spans="16:30" ht="4.5" customHeight="1" x14ac:dyDescent="0.2">
      <c r="P53376" s="75"/>
      <c r="Q53376" s="75"/>
      <c r="W53376" s="75"/>
      <c r="AD53376" s="77"/>
    </row>
    <row r="53377" spans="16:30" ht="4.5" customHeight="1" x14ac:dyDescent="0.2">
      <c r="P53377" s="75"/>
      <c r="Q53377" s="75"/>
      <c r="W53377" s="75"/>
      <c r="AD53377" s="77"/>
    </row>
    <row r="53378" spans="16:30" ht="4.5" customHeight="1" x14ac:dyDescent="0.2">
      <c r="P53378" s="75"/>
      <c r="Q53378" s="75"/>
      <c r="W53378" s="75"/>
      <c r="AD53378" s="77"/>
    </row>
    <row r="53379" spans="16:30" ht="4.5" customHeight="1" x14ac:dyDescent="0.2">
      <c r="P53379" s="75"/>
      <c r="Q53379" s="75"/>
      <c r="W53379" s="75"/>
      <c r="AD53379" s="77"/>
    </row>
    <row r="53380" spans="16:30" ht="4.5" customHeight="1" x14ac:dyDescent="0.2">
      <c r="P53380" s="75"/>
      <c r="Q53380" s="75"/>
      <c r="W53380" s="75"/>
      <c r="AD53380" s="77"/>
    </row>
    <row r="53381" spans="16:30" ht="4.5" customHeight="1" x14ac:dyDescent="0.2">
      <c r="P53381" s="75"/>
      <c r="Q53381" s="75"/>
      <c r="W53381" s="75"/>
      <c r="AD53381" s="77"/>
    </row>
    <row r="53382" spans="16:30" ht="4.5" customHeight="1" x14ac:dyDescent="0.2">
      <c r="P53382" s="75"/>
      <c r="Q53382" s="75"/>
      <c r="W53382" s="75"/>
      <c r="AD53382" s="77"/>
    </row>
    <row r="53383" spans="16:30" ht="4.5" customHeight="1" x14ac:dyDescent="0.2">
      <c r="P53383" s="75"/>
      <c r="Q53383" s="75"/>
      <c r="W53383" s="75"/>
      <c r="AD53383" s="77"/>
    </row>
    <row r="53384" spans="16:30" ht="4.5" customHeight="1" x14ac:dyDescent="0.2">
      <c r="P53384" s="75"/>
      <c r="Q53384" s="75"/>
      <c r="W53384" s="75"/>
      <c r="AD53384" s="77"/>
    </row>
    <row r="53385" spans="16:30" ht="4.5" customHeight="1" x14ac:dyDescent="0.2">
      <c r="P53385" s="75"/>
      <c r="Q53385" s="75"/>
      <c r="W53385" s="75"/>
      <c r="AD53385" s="77"/>
    </row>
    <row r="53386" spans="16:30" ht="4.5" customHeight="1" x14ac:dyDescent="0.2">
      <c r="P53386" s="75"/>
      <c r="Q53386" s="75"/>
      <c r="W53386" s="75"/>
      <c r="AD53386" s="77"/>
    </row>
    <row r="53387" spans="16:30" ht="4.5" customHeight="1" x14ac:dyDescent="0.2">
      <c r="P53387" s="75"/>
      <c r="Q53387" s="75"/>
      <c r="W53387" s="75"/>
      <c r="AD53387" s="77"/>
    </row>
    <row r="53388" spans="16:30" ht="4.5" customHeight="1" x14ac:dyDescent="0.2">
      <c r="P53388" s="75"/>
      <c r="Q53388" s="75"/>
      <c r="W53388" s="75"/>
      <c r="AD53388" s="77"/>
    </row>
    <row r="53389" spans="16:30" ht="4.5" customHeight="1" x14ac:dyDescent="0.2">
      <c r="P53389" s="75"/>
      <c r="Q53389" s="75"/>
      <c r="W53389" s="75"/>
      <c r="AD53389" s="77"/>
    </row>
    <row r="53390" spans="16:30" ht="4.5" customHeight="1" x14ac:dyDescent="0.2">
      <c r="P53390" s="75"/>
      <c r="Q53390" s="75"/>
      <c r="W53390" s="75"/>
      <c r="AD53390" s="77"/>
    </row>
    <row r="53391" spans="16:30" ht="4.5" customHeight="1" x14ac:dyDescent="0.2">
      <c r="P53391" s="75"/>
      <c r="Q53391" s="75"/>
      <c r="W53391" s="75"/>
      <c r="AD53391" s="77"/>
    </row>
    <row r="53392" spans="16:30" ht="4.5" customHeight="1" x14ac:dyDescent="0.2">
      <c r="P53392" s="75"/>
      <c r="Q53392" s="75"/>
      <c r="W53392" s="75"/>
      <c r="AD53392" s="77"/>
    </row>
    <row r="53393" spans="16:30" ht="4.5" customHeight="1" x14ac:dyDescent="0.2">
      <c r="P53393" s="75"/>
      <c r="Q53393" s="75"/>
      <c r="W53393" s="75"/>
      <c r="AD53393" s="77"/>
    </row>
    <row r="53394" spans="16:30" ht="4.5" customHeight="1" x14ac:dyDescent="0.2">
      <c r="P53394" s="75"/>
      <c r="Q53394" s="75"/>
      <c r="W53394" s="75"/>
      <c r="AD53394" s="77"/>
    </row>
    <row r="53395" spans="16:30" ht="4.5" customHeight="1" x14ac:dyDescent="0.2">
      <c r="P53395" s="75"/>
      <c r="Q53395" s="75"/>
      <c r="W53395" s="75"/>
      <c r="AD53395" s="77"/>
    </row>
    <row r="53396" spans="16:30" ht="4.5" customHeight="1" x14ac:dyDescent="0.2">
      <c r="P53396" s="75"/>
      <c r="Q53396" s="75"/>
      <c r="W53396" s="75"/>
      <c r="AD53396" s="77"/>
    </row>
    <row r="53397" spans="16:30" ht="4.5" customHeight="1" x14ac:dyDescent="0.2">
      <c r="P53397" s="75"/>
      <c r="Q53397" s="75"/>
      <c r="W53397" s="75"/>
      <c r="AD53397" s="77"/>
    </row>
    <row r="53398" spans="16:30" ht="4.5" customHeight="1" x14ac:dyDescent="0.2">
      <c r="P53398" s="75"/>
      <c r="Q53398" s="75"/>
      <c r="W53398" s="75"/>
      <c r="AD53398" s="77"/>
    </row>
    <row r="53399" spans="16:30" ht="4.5" customHeight="1" x14ac:dyDescent="0.2">
      <c r="P53399" s="75"/>
      <c r="Q53399" s="75"/>
      <c r="W53399" s="75"/>
      <c r="AD53399" s="77"/>
    </row>
    <row r="53400" spans="16:30" ht="4.5" customHeight="1" x14ac:dyDescent="0.2">
      <c r="P53400" s="75"/>
      <c r="Q53400" s="75"/>
      <c r="W53400" s="75"/>
      <c r="AD53400" s="77"/>
    </row>
    <row r="53401" spans="16:30" ht="4.5" customHeight="1" x14ac:dyDescent="0.2">
      <c r="P53401" s="75"/>
      <c r="Q53401" s="75"/>
      <c r="W53401" s="75"/>
      <c r="AD53401" s="77"/>
    </row>
    <row r="53402" spans="16:30" ht="4.5" customHeight="1" x14ac:dyDescent="0.2">
      <c r="P53402" s="75"/>
      <c r="Q53402" s="75"/>
      <c r="W53402" s="75"/>
      <c r="AD53402" s="77"/>
    </row>
    <row r="53403" spans="16:30" ht="4.5" customHeight="1" x14ac:dyDescent="0.2">
      <c r="P53403" s="75"/>
      <c r="Q53403" s="75"/>
      <c r="W53403" s="75"/>
      <c r="AD53403" s="77"/>
    </row>
    <row r="53404" spans="16:30" ht="4.5" customHeight="1" x14ac:dyDescent="0.2">
      <c r="P53404" s="75"/>
      <c r="Q53404" s="75"/>
      <c r="W53404" s="75"/>
      <c r="AD53404" s="77"/>
    </row>
    <row r="53405" spans="16:30" ht="4.5" customHeight="1" x14ac:dyDescent="0.2">
      <c r="P53405" s="75"/>
      <c r="Q53405" s="75"/>
      <c r="W53405" s="75"/>
      <c r="AD53405" s="77"/>
    </row>
    <row r="53406" spans="16:30" ht="4.5" customHeight="1" x14ac:dyDescent="0.2">
      <c r="P53406" s="75"/>
      <c r="Q53406" s="75"/>
      <c r="W53406" s="75"/>
      <c r="AD53406" s="77"/>
    </row>
    <row r="53407" spans="16:30" ht="4.5" customHeight="1" x14ac:dyDescent="0.2">
      <c r="P53407" s="75"/>
      <c r="Q53407" s="75"/>
      <c r="W53407" s="75"/>
      <c r="AD53407" s="77"/>
    </row>
    <row r="53408" spans="16:30" ht="4.5" customHeight="1" x14ac:dyDescent="0.2">
      <c r="P53408" s="75"/>
      <c r="Q53408" s="75"/>
      <c r="W53408" s="75"/>
      <c r="AD53408" s="77"/>
    </row>
    <row r="53409" spans="16:30" ht="4.5" customHeight="1" x14ac:dyDescent="0.2">
      <c r="P53409" s="75"/>
      <c r="Q53409" s="75"/>
      <c r="W53409" s="75"/>
      <c r="AD53409" s="77"/>
    </row>
    <row r="53410" spans="16:30" ht="4.5" customHeight="1" x14ac:dyDescent="0.2">
      <c r="P53410" s="75"/>
      <c r="Q53410" s="75"/>
      <c r="W53410" s="75"/>
      <c r="AD53410" s="77"/>
    </row>
    <row r="53411" spans="16:30" ht="4.5" customHeight="1" x14ac:dyDescent="0.2">
      <c r="P53411" s="75"/>
      <c r="Q53411" s="75"/>
      <c r="W53411" s="75"/>
      <c r="AD53411" s="77"/>
    </row>
    <row r="53412" spans="16:30" ht="4.5" customHeight="1" x14ac:dyDescent="0.2">
      <c r="P53412" s="75"/>
      <c r="Q53412" s="75"/>
      <c r="W53412" s="75"/>
      <c r="AD53412" s="77"/>
    </row>
    <row r="53413" spans="16:30" ht="4.5" customHeight="1" x14ac:dyDescent="0.2">
      <c r="P53413" s="75"/>
      <c r="Q53413" s="75"/>
      <c r="W53413" s="75"/>
      <c r="AD53413" s="77"/>
    </row>
    <row r="53414" spans="16:30" ht="4.5" customHeight="1" x14ac:dyDescent="0.2">
      <c r="P53414" s="75"/>
      <c r="Q53414" s="75"/>
      <c r="W53414" s="75"/>
      <c r="AD53414" s="77"/>
    </row>
    <row r="53415" spans="16:30" ht="4.5" customHeight="1" x14ac:dyDescent="0.2">
      <c r="P53415" s="75"/>
      <c r="Q53415" s="75"/>
      <c r="W53415" s="75"/>
      <c r="AD53415" s="77"/>
    </row>
    <row r="53416" spans="16:30" ht="4.5" customHeight="1" x14ac:dyDescent="0.2">
      <c r="P53416" s="75"/>
      <c r="Q53416" s="75"/>
      <c r="W53416" s="75"/>
      <c r="AD53416" s="77"/>
    </row>
    <row r="53417" spans="16:30" ht="4.5" customHeight="1" x14ac:dyDescent="0.2">
      <c r="P53417" s="75"/>
      <c r="Q53417" s="75"/>
      <c r="W53417" s="75"/>
      <c r="AD53417" s="77"/>
    </row>
    <row r="53418" spans="16:30" ht="4.5" customHeight="1" x14ac:dyDescent="0.2">
      <c r="P53418" s="75"/>
      <c r="Q53418" s="75"/>
      <c r="W53418" s="75"/>
      <c r="AD53418" s="77"/>
    </row>
    <row r="53419" spans="16:30" ht="4.5" customHeight="1" x14ac:dyDescent="0.2">
      <c r="P53419" s="75"/>
      <c r="Q53419" s="75"/>
      <c r="W53419" s="75"/>
      <c r="AD53419" s="77"/>
    </row>
    <row r="53420" spans="16:30" ht="4.5" customHeight="1" x14ac:dyDescent="0.2">
      <c r="P53420" s="75"/>
      <c r="Q53420" s="75"/>
      <c r="W53420" s="75"/>
      <c r="AD53420" s="77"/>
    </row>
    <row r="53421" spans="16:30" ht="4.5" customHeight="1" x14ac:dyDescent="0.2">
      <c r="P53421" s="75"/>
      <c r="Q53421" s="75"/>
      <c r="W53421" s="75"/>
      <c r="AD53421" s="77"/>
    </row>
    <row r="53422" spans="16:30" ht="4.5" customHeight="1" x14ac:dyDescent="0.2">
      <c r="P53422" s="75"/>
      <c r="Q53422" s="75"/>
      <c r="W53422" s="75"/>
      <c r="AD53422" s="77"/>
    </row>
    <row r="53423" spans="16:30" ht="4.5" customHeight="1" x14ac:dyDescent="0.2">
      <c r="P53423" s="75"/>
      <c r="Q53423" s="75"/>
      <c r="W53423" s="75"/>
      <c r="AD53423" s="77"/>
    </row>
    <row r="53424" spans="16:30" ht="4.5" customHeight="1" x14ac:dyDescent="0.2">
      <c r="P53424" s="75"/>
      <c r="Q53424" s="75"/>
      <c r="W53424" s="75"/>
      <c r="AD53424" s="77"/>
    </row>
    <row r="53425" spans="16:30" ht="4.5" customHeight="1" x14ac:dyDescent="0.2">
      <c r="P53425" s="75"/>
      <c r="Q53425" s="75"/>
      <c r="W53425" s="75"/>
      <c r="AD53425" s="77"/>
    </row>
    <row r="53426" spans="16:30" ht="4.5" customHeight="1" x14ac:dyDescent="0.2">
      <c r="P53426" s="75"/>
      <c r="Q53426" s="75"/>
      <c r="W53426" s="75"/>
      <c r="AD53426" s="77"/>
    </row>
    <row r="53427" spans="16:30" ht="4.5" customHeight="1" x14ac:dyDescent="0.2">
      <c r="P53427" s="75"/>
      <c r="Q53427" s="75"/>
      <c r="W53427" s="75"/>
      <c r="AD53427" s="77"/>
    </row>
    <row r="53428" spans="16:30" ht="4.5" customHeight="1" x14ac:dyDescent="0.2">
      <c r="P53428" s="75"/>
      <c r="Q53428" s="75"/>
      <c r="W53428" s="75"/>
      <c r="AD53428" s="77"/>
    </row>
    <row r="53429" spans="16:30" ht="4.5" customHeight="1" x14ac:dyDescent="0.2">
      <c r="P53429" s="75"/>
      <c r="Q53429" s="75"/>
      <c r="W53429" s="75"/>
      <c r="AD53429" s="77"/>
    </row>
    <row r="53430" spans="16:30" ht="4.5" customHeight="1" x14ac:dyDescent="0.2">
      <c r="P53430" s="75"/>
      <c r="Q53430" s="75"/>
      <c r="W53430" s="75"/>
      <c r="AD53430" s="77"/>
    </row>
    <row r="53431" spans="16:30" ht="4.5" customHeight="1" x14ac:dyDescent="0.2">
      <c r="P53431" s="75"/>
      <c r="Q53431" s="75"/>
      <c r="W53431" s="75"/>
      <c r="AD53431" s="77"/>
    </row>
    <row r="53432" spans="16:30" ht="4.5" customHeight="1" x14ac:dyDescent="0.2">
      <c r="P53432" s="75"/>
      <c r="Q53432" s="75"/>
      <c r="W53432" s="75"/>
      <c r="AD53432" s="77"/>
    </row>
    <row r="53433" spans="16:30" ht="4.5" customHeight="1" x14ac:dyDescent="0.2">
      <c r="P53433" s="75"/>
      <c r="Q53433" s="75"/>
      <c r="W53433" s="75"/>
      <c r="AD53433" s="77"/>
    </row>
    <row r="53434" spans="16:30" ht="4.5" customHeight="1" x14ac:dyDescent="0.2">
      <c r="P53434" s="75"/>
      <c r="Q53434" s="75"/>
      <c r="W53434" s="75"/>
      <c r="AD53434" s="77"/>
    </row>
    <row r="53435" spans="16:30" ht="4.5" customHeight="1" x14ac:dyDescent="0.2">
      <c r="P53435" s="75"/>
      <c r="Q53435" s="75"/>
      <c r="W53435" s="75"/>
      <c r="AD53435" s="77"/>
    </row>
    <row r="53436" spans="16:30" ht="4.5" customHeight="1" x14ac:dyDescent="0.2">
      <c r="P53436" s="75"/>
      <c r="Q53436" s="75"/>
      <c r="W53436" s="75"/>
      <c r="AD53436" s="77"/>
    </row>
    <row r="53437" spans="16:30" ht="4.5" customHeight="1" x14ac:dyDescent="0.2">
      <c r="P53437" s="75"/>
      <c r="Q53437" s="75"/>
      <c r="W53437" s="75"/>
      <c r="AD53437" s="77"/>
    </row>
    <row r="53438" spans="16:30" ht="4.5" customHeight="1" x14ac:dyDescent="0.2">
      <c r="P53438" s="75"/>
      <c r="Q53438" s="75"/>
      <c r="W53438" s="75"/>
      <c r="AD53438" s="77"/>
    </row>
    <row r="53439" spans="16:30" ht="4.5" customHeight="1" x14ac:dyDescent="0.2">
      <c r="P53439" s="75"/>
      <c r="Q53439" s="75"/>
      <c r="W53439" s="75"/>
      <c r="AD53439" s="77"/>
    </row>
    <row r="53440" spans="16:30" ht="4.5" customHeight="1" x14ac:dyDescent="0.2">
      <c r="P53440" s="75"/>
      <c r="Q53440" s="75"/>
      <c r="W53440" s="75"/>
      <c r="AD53440" s="77"/>
    </row>
    <row r="53441" spans="16:30" ht="4.5" customHeight="1" x14ac:dyDescent="0.2">
      <c r="P53441" s="75"/>
      <c r="Q53441" s="75"/>
      <c r="W53441" s="75"/>
      <c r="AD53441" s="77"/>
    </row>
    <row r="53442" spans="16:30" ht="4.5" customHeight="1" x14ac:dyDescent="0.2">
      <c r="P53442" s="75"/>
      <c r="Q53442" s="75"/>
      <c r="W53442" s="75"/>
      <c r="AD53442" s="77"/>
    </row>
    <row r="53443" spans="16:30" ht="4.5" customHeight="1" x14ac:dyDescent="0.2">
      <c r="P53443" s="75"/>
      <c r="Q53443" s="75"/>
      <c r="W53443" s="75"/>
      <c r="AD53443" s="77"/>
    </row>
    <row r="53444" spans="16:30" ht="4.5" customHeight="1" x14ac:dyDescent="0.2">
      <c r="P53444" s="75"/>
      <c r="Q53444" s="75"/>
      <c r="W53444" s="75"/>
      <c r="AD53444" s="77"/>
    </row>
    <row r="53445" spans="16:30" ht="4.5" customHeight="1" x14ac:dyDescent="0.2">
      <c r="P53445" s="75"/>
      <c r="Q53445" s="75"/>
      <c r="W53445" s="75"/>
      <c r="AD53445" s="77"/>
    </row>
    <row r="53446" spans="16:30" ht="4.5" customHeight="1" x14ac:dyDescent="0.2">
      <c r="P53446" s="75"/>
      <c r="Q53446" s="75"/>
      <c r="W53446" s="75"/>
      <c r="AD53446" s="77"/>
    </row>
    <row r="53447" spans="16:30" ht="4.5" customHeight="1" x14ac:dyDescent="0.2">
      <c r="P53447" s="75"/>
      <c r="Q53447" s="75"/>
      <c r="W53447" s="75"/>
      <c r="AD53447" s="77"/>
    </row>
    <row r="53448" spans="16:30" ht="4.5" customHeight="1" x14ac:dyDescent="0.2">
      <c r="P53448" s="75"/>
      <c r="Q53448" s="75"/>
      <c r="W53448" s="75"/>
      <c r="AD53448" s="77"/>
    </row>
    <row r="53449" spans="16:30" ht="4.5" customHeight="1" x14ac:dyDescent="0.2">
      <c r="P53449" s="75"/>
      <c r="Q53449" s="75"/>
      <c r="W53449" s="75"/>
      <c r="AD53449" s="77"/>
    </row>
    <row r="53450" spans="16:30" ht="4.5" customHeight="1" x14ac:dyDescent="0.2">
      <c r="P53450" s="75"/>
      <c r="Q53450" s="75"/>
      <c r="W53450" s="75"/>
      <c r="AD53450" s="77"/>
    </row>
    <row r="53451" spans="16:30" ht="4.5" customHeight="1" x14ac:dyDescent="0.2">
      <c r="P53451" s="75"/>
      <c r="Q53451" s="75"/>
      <c r="W53451" s="75"/>
      <c r="AD53451" s="77"/>
    </row>
    <row r="53452" spans="16:30" ht="4.5" customHeight="1" x14ac:dyDescent="0.2">
      <c r="P53452" s="75"/>
      <c r="Q53452" s="75"/>
      <c r="W53452" s="75"/>
      <c r="AD53452" s="77"/>
    </row>
    <row r="53453" spans="16:30" ht="4.5" customHeight="1" x14ac:dyDescent="0.2">
      <c r="P53453" s="75"/>
      <c r="Q53453" s="75"/>
      <c r="W53453" s="75"/>
      <c r="AD53453" s="77"/>
    </row>
    <row r="53454" spans="16:30" ht="4.5" customHeight="1" x14ac:dyDescent="0.2">
      <c r="P53454" s="75"/>
      <c r="Q53454" s="75"/>
      <c r="W53454" s="75"/>
      <c r="AD53454" s="77"/>
    </row>
    <row r="53455" spans="16:30" ht="4.5" customHeight="1" x14ac:dyDescent="0.2">
      <c r="P53455" s="75"/>
      <c r="Q53455" s="75"/>
      <c r="W53455" s="75"/>
      <c r="AD53455" s="77"/>
    </row>
    <row r="53456" spans="16:30" ht="4.5" customHeight="1" x14ac:dyDescent="0.2">
      <c r="P53456" s="75"/>
      <c r="Q53456" s="75"/>
      <c r="W53456" s="75"/>
      <c r="AD53456" s="77"/>
    </row>
    <row r="53457" spans="16:30" ht="4.5" customHeight="1" x14ac:dyDescent="0.2">
      <c r="P53457" s="75"/>
      <c r="Q53457" s="75"/>
      <c r="W53457" s="75"/>
      <c r="AD53457" s="77"/>
    </row>
    <row r="53458" spans="16:30" ht="4.5" customHeight="1" x14ac:dyDescent="0.2">
      <c r="P53458" s="75"/>
      <c r="Q53458" s="75"/>
      <c r="W53458" s="75"/>
      <c r="AD53458" s="77"/>
    </row>
    <row r="53459" spans="16:30" ht="4.5" customHeight="1" x14ac:dyDescent="0.2">
      <c r="P53459" s="75"/>
      <c r="Q53459" s="75"/>
      <c r="W53459" s="75"/>
      <c r="AD53459" s="77"/>
    </row>
    <row r="53460" spans="16:30" ht="4.5" customHeight="1" x14ac:dyDescent="0.2">
      <c r="P53460" s="75"/>
      <c r="Q53460" s="75"/>
      <c r="W53460" s="75"/>
      <c r="AD53460" s="77"/>
    </row>
    <row r="53461" spans="16:30" ht="4.5" customHeight="1" x14ac:dyDescent="0.2">
      <c r="P53461" s="75"/>
      <c r="Q53461" s="75"/>
      <c r="W53461" s="75"/>
      <c r="AD53461" s="77"/>
    </row>
    <row r="53462" spans="16:30" ht="4.5" customHeight="1" x14ac:dyDescent="0.2">
      <c r="P53462" s="75"/>
      <c r="Q53462" s="75"/>
      <c r="W53462" s="75"/>
      <c r="AD53462" s="77"/>
    </row>
    <row r="53463" spans="16:30" ht="4.5" customHeight="1" x14ac:dyDescent="0.2">
      <c r="P53463" s="75"/>
      <c r="Q53463" s="75"/>
      <c r="W53463" s="75"/>
      <c r="AD53463" s="77"/>
    </row>
    <row r="53464" spans="16:30" ht="4.5" customHeight="1" x14ac:dyDescent="0.2">
      <c r="P53464" s="75"/>
      <c r="Q53464" s="75"/>
      <c r="W53464" s="75"/>
      <c r="AD53464" s="77"/>
    </row>
    <row r="53465" spans="16:30" ht="4.5" customHeight="1" x14ac:dyDescent="0.2">
      <c r="P53465" s="75"/>
      <c r="Q53465" s="75"/>
      <c r="W53465" s="75"/>
      <c r="AD53465" s="77"/>
    </row>
    <row r="53466" spans="16:30" ht="4.5" customHeight="1" x14ac:dyDescent="0.2">
      <c r="P53466" s="75"/>
      <c r="Q53466" s="75"/>
      <c r="W53466" s="75"/>
      <c r="AD53466" s="77"/>
    </row>
    <row r="53467" spans="16:30" ht="4.5" customHeight="1" x14ac:dyDescent="0.2">
      <c r="P53467" s="75"/>
      <c r="Q53467" s="75"/>
      <c r="W53467" s="75"/>
      <c r="AD53467" s="77"/>
    </row>
    <row r="53468" spans="16:30" ht="4.5" customHeight="1" x14ac:dyDescent="0.2">
      <c r="P53468" s="75"/>
      <c r="Q53468" s="75"/>
      <c r="W53468" s="75"/>
      <c r="AD53468" s="77"/>
    </row>
    <row r="53469" spans="16:30" ht="4.5" customHeight="1" x14ac:dyDescent="0.2">
      <c r="P53469" s="75"/>
      <c r="Q53469" s="75"/>
      <c r="W53469" s="75"/>
      <c r="AD53469" s="77"/>
    </row>
    <row r="53470" spans="16:30" ht="4.5" customHeight="1" x14ac:dyDescent="0.2">
      <c r="P53470" s="75"/>
      <c r="Q53470" s="75"/>
      <c r="W53470" s="75"/>
      <c r="AD53470" s="77"/>
    </row>
    <row r="53471" spans="16:30" ht="4.5" customHeight="1" x14ac:dyDescent="0.2">
      <c r="P53471" s="75"/>
      <c r="Q53471" s="75"/>
      <c r="W53471" s="75"/>
      <c r="AD53471" s="77"/>
    </row>
    <row r="53472" spans="16:30" ht="4.5" customHeight="1" x14ac:dyDescent="0.2">
      <c r="P53472" s="75"/>
      <c r="Q53472" s="75"/>
      <c r="W53472" s="75"/>
      <c r="AD53472" s="77"/>
    </row>
    <row r="53473" spans="16:30" ht="4.5" customHeight="1" x14ac:dyDescent="0.2">
      <c r="P53473" s="75"/>
      <c r="Q53473" s="75"/>
      <c r="W53473" s="75"/>
      <c r="AD53473" s="77"/>
    </row>
    <row r="53474" spans="16:30" ht="4.5" customHeight="1" x14ac:dyDescent="0.2">
      <c r="P53474" s="75"/>
      <c r="Q53474" s="75"/>
      <c r="W53474" s="75"/>
      <c r="AD53474" s="77"/>
    </row>
    <row r="53475" spans="16:30" ht="4.5" customHeight="1" x14ac:dyDescent="0.2">
      <c r="P53475" s="75"/>
      <c r="Q53475" s="75"/>
      <c r="W53475" s="75"/>
      <c r="AD53475" s="77"/>
    </row>
    <row r="53476" spans="16:30" ht="4.5" customHeight="1" x14ac:dyDescent="0.2">
      <c r="P53476" s="75"/>
      <c r="Q53476" s="75"/>
      <c r="W53476" s="75"/>
      <c r="AD53476" s="77"/>
    </row>
    <row r="53477" spans="16:30" ht="4.5" customHeight="1" x14ac:dyDescent="0.2">
      <c r="P53477" s="75"/>
      <c r="Q53477" s="75"/>
      <c r="W53477" s="75"/>
      <c r="AD53477" s="77"/>
    </row>
    <row r="53478" spans="16:30" ht="4.5" customHeight="1" x14ac:dyDescent="0.2">
      <c r="P53478" s="75"/>
      <c r="Q53478" s="75"/>
      <c r="W53478" s="75"/>
      <c r="AD53478" s="77"/>
    </row>
    <row r="53479" spans="16:30" ht="4.5" customHeight="1" x14ac:dyDescent="0.2">
      <c r="P53479" s="75"/>
      <c r="Q53479" s="75"/>
      <c r="W53479" s="75"/>
      <c r="AD53479" s="77"/>
    </row>
    <row r="53480" spans="16:30" ht="4.5" customHeight="1" x14ac:dyDescent="0.2">
      <c r="P53480" s="75"/>
      <c r="Q53480" s="75"/>
      <c r="W53480" s="75"/>
      <c r="AD53480" s="77"/>
    </row>
    <row r="53481" spans="16:30" ht="4.5" customHeight="1" x14ac:dyDescent="0.2">
      <c r="P53481" s="75"/>
      <c r="Q53481" s="75"/>
      <c r="W53481" s="75"/>
      <c r="AD53481" s="77"/>
    </row>
    <row r="53482" spans="16:30" ht="4.5" customHeight="1" x14ac:dyDescent="0.2">
      <c r="P53482" s="75"/>
      <c r="Q53482" s="75"/>
      <c r="W53482" s="75"/>
      <c r="AD53482" s="77"/>
    </row>
    <row r="53483" spans="16:30" ht="4.5" customHeight="1" x14ac:dyDescent="0.2">
      <c r="P53483" s="75"/>
      <c r="Q53483" s="75"/>
      <c r="W53483" s="75"/>
      <c r="AD53483" s="77"/>
    </row>
    <row r="53484" spans="16:30" ht="4.5" customHeight="1" x14ac:dyDescent="0.2">
      <c r="P53484" s="75"/>
      <c r="Q53484" s="75"/>
      <c r="W53484" s="75"/>
      <c r="AD53484" s="77"/>
    </row>
    <row r="53485" spans="16:30" ht="4.5" customHeight="1" x14ac:dyDescent="0.2">
      <c r="P53485" s="75"/>
      <c r="Q53485" s="75"/>
      <c r="W53485" s="75"/>
      <c r="AD53485" s="77"/>
    </row>
    <row r="53486" spans="16:30" ht="4.5" customHeight="1" x14ac:dyDescent="0.2">
      <c r="P53486" s="75"/>
      <c r="Q53486" s="75"/>
      <c r="W53486" s="75"/>
      <c r="AD53486" s="77"/>
    </row>
    <row r="53487" spans="16:30" ht="4.5" customHeight="1" x14ac:dyDescent="0.2">
      <c r="P53487" s="75"/>
      <c r="Q53487" s="75"/>
      <c r="W53487" s="75"/>
      <c r="AD53487" s="77"/>
    </row>
    <row r="53488" spans="16:30" ht="4.5" customHeight="1" x14ac:dyDescent="0.2">
      <c r="P53488" s="75"/>
      <c r="Q53488" s="75"/>
      <c r="W53488" s="75"/>
      <c r="AD53488" s="77"/>
    </row>
    <row r="53489" spans="16:30" ht="4.5" customHeight="1" x14ac:dyDescent="0.2">
      <c r="P53489" s="75"/>
      <c r="Q53489" s="75"/>
      <c r="W53489" s="75"/>
      <c r="AD53489" s="77"/>
    </row>
    <row r="53490" spans="16:30" ht="4.5" customHeight="1" x14ac:dyDescent="0.2">
      <c r="P53490" s="75"/>
      <c r="Q53490" s="75"/>
      <c r="W53490" s="75"/>
      <c r="AD53490" s="77"/>
    </row>
    <row r="53491" spans="16:30" ht="4.5" customHeight="1" x14ac:dyDescent="0.2">
      <c r="P53491" s="75"/>
      <c r="Q53491" s="75"/>
      <c r="W53491" s="75"/>
      <c r="AD53491" s="77"/>
    </row>
    <row r="53492" spans="16:30" ht="4.5" customHeight="1" x14ac:dyDescent="0.2">
      <c r="P53492" s="75"/>
      <c r="Q53492" s="75"/>
      <c r="W53492" s="75"/>
      <c r="AD53492" s="77"/>
    </row>
    <row r="53493" spans="16:30" ht="4.5" customHeight="1" x14ac:dyDescent="0.2">
      <c r="P53493" s="75"/>
      <c r="Q53493" s="75"/>
      <c r="W53493" s="75"/>
      <c r="AD53493" s="77"/>
    </row>
    <row r="53494" spans="16:30" ht="4.5" customHeight="1" x14ac:dyDescent="0.2">
      <c r="P53494" s="75"/>
      <c r="Q53494" s="75"/>
      <c r="W53494" s="75"/>
      <c r="AD53494" s="77"/>
    </row>
    <row r="53495" spans="16:30" ht="4.5" customHeight="1" x14ac:dyDescent="0.2">
      <c r="P53495" s="75"/>
      <c r="Q53495" s="75"/>
      <c r="W53495" s="75"/>
      <c r="AD53495" s="77"/>
    </row>
    <row r="53496" spans="16:30" ht="4.5" customHeight="1" x14ac:dyDescent="0.2">
      <c r="P53496" s="75"/>
      <c r="Q53496" s="75"/>
      <c r="W53496" s="75"/>
      <c r="AD53496" s="77"/>
    </row>
    <row r="53497" spans="16:30" ht="4.5" customHeight="1" x14ac:dyDescent="0.2">
      <c r="P53497" s="75"/>
      <c r="Q53497" s="75"/>
      <c r="W53497" s="75"/>
      <c r="AD53497" s="77"/>
    </row>
    <row r="53498" spans="16:30" ht="4.5" customHeight="1" x14ac:dyDescent="0.2">
      <c r="P53498" s="75"/>
      <c r="Q53498" s="75"/>
      <c r="W53498" s="75"/>
      <c r="AD53498" s="77"/>
    </row>
    <row r="53499" spans="16:30" ht="4.5" customHeight="1" x14ac:dyDescent="0.2">
      <c r="P53499" s="75"/>
      <c r="Q53499" s="75"/>
      <c r="W53499" s="75"/>
      <c r="AD53499" s="77"/>
    </row>
    <row r="53500" spans="16:30" ht="4.5" customHeight="1" x14ac:dyDescent="0.2">
      <c r="P53500" s="75"/>
      <c r="Q53500" s="75"/>
      <c r="W53500" s="75"/>
      <c r="AD53500" s="77"/>
    </row>
    <row r="53501" spans="16:30" ht="4.5" customHeight="1" x14ac:dyDescent="0.2">
      <c r="P53501" s="75"/>
      <c r="Q53501" s="75"/>
      <c r="W53501" s="75"/>
      <c r="AD53501" s="77"/>
    </row>
    <row r="53502" spans="16:30" ht="4.5" customHeight="1" x14ac:dyDescent="0.2">
      <c r="P53502" s="75"/>
      <c r="Q53502" s="75"/>
      <c r="W53502" s="75"/>
      <c r="AD53502" s="77"/>
    </row>
    <row r="53503" spans="16:30" ht="4.5" customHeight="1" x14ac:dyDescent="0.2">
      <c r="P53503" s="75"/>
      <c r="Q53503" s="75"/>
      <c r="W53503" s="75"/>
      <c r="AD53503" s="77"/>
    </row>
    <row r="53504" spans="16:30" ht="4.5" customHeight="1" x14ac:dyDescent="0.2">
      <c r="P53504" s="75"/>
      <c r="Q53504" s="75"/>
      <c r="W53504" s="75"/>
      <c r="AD53504" s="77"/>
    </row>
    <row r="53505" spans="16:30" ht="4.5" customHeight="1" x14ac:dyDescent="0.2">
      <c r="P53505" s="75"/>
      <c r="Q53505" s="75"/>
      <c r="W53505" s="75"/>
      <c r="AD53505" s="77"/>
    </row>
    <row r="53506" spans="16:30" ht="4.5" customHeight="1" x14ac:dyDescent="0.2">
      <c r="P53506" s="75"/>
      <c r="Q53506" s="75"/>
      <c r="W53506" s="75"/>
      <c r="AD53506" s="77"/>
    </row>
    <row r="53507" spans="16:30" ht="4.5" customHeight="1" x14ac:dyDescent="0.2">
      <c r="P53507" s="75"/>
      <c r="Q53507" s="75"/>
      <c r="W53507" s="75"/>
      <c r="AD53507" s="77"/>
    </row>
    <row r="53508" spans="16:30" ht="4.5" customHeight="1" x14ac:dyDescent="0.2">
      <c r="P53508" s="75"/>
      <c r="Q53508" s="75"/>
      <c r="W53508" s="75"/>
      <c r="AD53508" s="77"/>
    </row>
    <row r="53509" spans="16:30" ht="4.5" customHeight="1" x14ac:dyDescent="0.2">
      <c r="P53509" s="75"/>
      <c r="Q53509" s="75"/>
      <c r="W53509" s="75"/>
      <c r="AD53509" s="77"/>
    </row>
    <row r="53510" spans="16:30" ht="4.5" customHeight="1" x14ac:dyDescent="0.2">
      <c r="P53510" s="75"/>
      <c r="Q53510" s="75"/>
      <c r="W53510" s="75"/>
      <c r="AD53510" s="77"/>
    </row>
    <row r="53511" spans="16:30" ht="4.5" customHeight="1" x14ac:dyDescent="0.2">
      <c r="P53511" s="75"/>
      <c r="Q53511" s="75"/>
      <c r="W53511" s="75"/>
      <c r="AD53511" s="77"/>
    </row>
    <row r="53512" spans="16:30" ht="4.5" customHeight="1" x14ac:dyDescent="0.2">
      <c r="P53512" s="75"/>
      <c r="Q53512" s="75"/>
      <c r="W53512" s="75"/>
      <c r="AD53512" s="77"/>
    </row>
    <row r="53513" spans="16:30" ht="4.5" customHeight="1" x14ac:dyDescent="0.2">
      <c r="P53513" s="75"/>
      <c r="Q53513" s="75"/>
      <c r="W53513" s="75"/>
      <c r="AD53513" s="77"/>
    </row>
    <row r="53514" spans="16:30" ht="4.5" customHeight="1" x14ac:dyDescent="0.2">
      <c r="P53514" s="75"/>
      <c r="Q53514" s="75"/>
      <c r="W53514" s="75"/>
      <c r="AD53514" s="77"/>
    </row>
    <row r="53515" spans="16:30" ht="4.5" customHeight="1" x14ac:dyDescent="0.2">
      <c r="P53515" s="75"/>
      <c r="Q53515" s="75"/>
      <c r="W53515" s="75"/>
      <c r="AD53515" s="77"/>
    </row>
    <row r="53516" spans="16:30" ht="4.5" customHeight="1" x14ac:dyDescent="0.2">
      <c r="P53516" s="75"/>
      <c r="Q53516" s="75"/>
      <c r="W53516" s="75"/>
      <c r="AD53516" s="77"/>
    </row>
    <row r="53517" spans="16:30" ht="4.5" customHeight="1" x14ac:dyDescent="0.2">
      <c r="P53517" s="75"/>
      <c r="Q53517" s="75"/>
      <c r="W53517" s="75"/>
      <c r="AD53517" s="77"/>
    </row>
    <row r="53518" spans="16:30" ht="4.5" customHeight="1" x14ac:dyDescent="0.2">
      <c r="P53518" s="75"/>
      <c r="Q53518" s="75"/>
      <c r="W53518" s="75"/>
      <c r="AD53518" s="77"/>
    </row>
    <row r="53519" spans="16:30" ht="4.5" customHeight="1" x14ac:dyDescent="0.2">
      <c r="P53519" s="75"/>
      <c r="Q53519" s="75"/>
      <c r="W53519" s="75"/>
      <c r="AD53519" s="77"/>
    </row>
    <row r="53520" spans="16:30" ht="4.5" customHeight="1" x14ac:dyDescent="0.2">
      <c r="P53520" s="75"/>
      <c r="Q53520" s="75"/>
      <c r="W53520" s="75"/>
      <c r="AD53520" s="77"/>
    </row>
    <row r="53521" spans="16:30" ht="4.5" customHeight="1" x14ac:dyDescent="0.2">
      <c r="P53521" s="75"/>
      <c r="Q53521" s="75"/>
      <c r="W53521" s="75"/>
      <c r="AD53521" s="77"/>
    </row>
    <row r="53522" spans="16:30" ht="4.5" customHeight="1" x14ac:dyDescent="0.2">
      <c r="P53522" s="75"/>
      <c r="Q53522" s="75"/>
      <c r="W53522" s="75"/>
      <c r="AD53522" s="77"/>
    </row>
    <row r="53523" spans="16:30" ht="4.5" customHeight="1" x14ac:dyDescent="0.2">
      <c r="P53523" s="75"/>
      <c r="Q53523" s="75"/>
      <c r="W53523" s="75"/>
      <c r="AD53523" s="77"/>
    </row>
    <row r="53524" spans="16:30" ht="4.5" customHeight="1" x14ac:dyDescent="0.2">
      <c r="P53524" s="75"/>
      <c r="Q53524" s="75"/>
      <c r="W53524" s="75"/>
      <c r="AD53524" s="77"/>
    </row>
    <row r="53525" spans="16:30" ht="4.5" customHeight="1" x14ac:dyDescent="0.2">
      <c r="P53525" s="75"/>
      <c r="Q53525" s="75"/>
      <c r="W53525" s="75"/>
      <c r="AD53525" s="77"/>
    </row>
    <row r="53526" spans="16:30" ht="4.5" customHeight="1" x14ac:dyDescent="0.2">
      <c r="P53526" s="75"/>
      <c r="Q53526" s="75"/>
      <c r="W53526" s="75"/>
      <c r="AD53526" s="77"/>
    </row>
    <row r="53527" spans="16:30" ht="4.5" customHeight="1" x14ac:dyDescent="0.2">
      <c r="P53527" s="75"/>
      <c r="Q53527" s="75"/>
      <c r="W53527" s="75"/>
      <c r="AD53527" s="77"/>
    </row>
    <row r="53528" spans="16:30" ht="4.5" customHeight="1" x14ac:dyDescent="0.2">
      <c r="P53528" s="75"/>
      <c r="Q53528" s="75"/>
      <c r="W53528" s="75"/>
      <c r="AD53528" s="77"/>
    </row>
    <row r="53529" spans="16:30" ht="4.5" customHeight="1" x14ac:dyDescent="0.2">
      <c r="P53529" s="75"/>
      <c r="Q53529" s="75"/>
      <c r="W53529" s="75"/>
      <c r="AD53529" s="77"/>
    </row>
    <row r="53530" spans="16:30" ht="4.5" customHeight="1" x14ac:dyDescent="0.2">
      <c r="P53530" s="75"/>
      <c r="Q53530" s="75"/>
      <c r="W53530" s="75"/>
      <c r="AD53530" s="77"/>
    </row>
    <row r="53531" spans="16:30" ht="4.5" customHeight="1" x14ac:dyDescent="0.2">
      <c r="P53531" s="75"/>
      <c r="Q53531" s="75"/>
      <c r="W53531" s="75"/>
      <c r="AD53531" s="77"/>
    </row>
    <row r="53532" spans="16:30" ht="4.5" customHeight="1" x14ac:dyDescent="0.2">
      <c r="P53532" s="75"/>
      <c r="Q53532" s="75"/>
      <c r="W53532" s="75"/>
      <c r="AD53532" s="77"/>
    </row>
    <row r="53533" spans="16:30" ht="4.5" customHeight="1" x14ac:dyDescent="0.2">
      <c r="P53533" s="75"/>
      <c r="Q53533" s="75"/>
      <c r="W53533" s="75"/>
      <c r="AD53533" s="77"/>
    </row>
    <row r="53534" spans="16:30" ht="4.5" customHeight="1" x14ac:dyDescent="0.2">
      <c r="P53534" s="75"/>
      <c r="Q53534" s="75"/>
      <c r="W53534" s="75"/>
      <c r="AD53534" s="77"/>
    </row>
    <row r="53535" spans="16:30" ht="4.5" customHeight="1" x14ac:dyDescent="0.2">
      <c r="P53535" s="75"/>
      <c r="Q53535" s="75"/>
      <c r="W53535" s="75"/>
      <c r="AD53535" s="77"/>
    </row>
    <row r="53536" spans="16:30" ht="4.5" customHeight="1" x14ac:dyDescent="0.2">
      <c r="P53536" s="75"/>
      <c r="Q53536" s="75"/>
      <c r="W53536" s="75"/>
      <c r="AD53536" s="77"/>
    </row>
    <row r="53537" spans="16:30" ht="4.5" customHeight="1" x14ac:dyDescent="0.2">
      <c r="P53537" s="75"/>
      <c r="Q53537" s="75"/>
      <c r="W53537" s="75"/>
      <c r="AD53537" s="77"/>
    </row>
    <row r="53538" spans="16:30" ht="4.5" customHeight="1" x14ac:dyDescent="0.2">
      <c r="P53538" s="75"/>
      <c r="Q53538" s="75"/>
      <c r="W53538" s="75"/>
      <c r="AD53538" s="77"/>
    </row>
    <row r="53539" spans="16:30" ht="4.5" customHeight="1" x14ac:dyDescent="0.2">
      <c r="P53539" s="75"/>
      <c r="Q53539" s="75"/>
      <c r="W53539" s="75"/>
      <c r="AD53539" s="77"/>
    </row>
    <row r="53540" spans="16:30" ht="4.5" customHeight="1" x14ac:dyDescent="0.2">
      <c r="P53540" s="75"/>
      <c r="Q53540" s="75"/>
      <c r="W53540" s="75"/>
      <c r="AD53540" s="77"/>
    </row>
    <row r="53541" spans="16:30" ht="4.5" customHeight="1" x14ac:dyDescent="0.2">
      <c r="P53541" s="75"/>
      <c r="Q53541" s="75"/>
      <c r="W53541" s="75"/>
      <c r="AD53541" s="77"/>
    </row>
    <row r="53542" spans="16:30" ht="4.5" customHeight="1" x14ac:dyDescent="0.2">
      <c r="P53542" s="75"/>
      <c r="Q53542" s="75"/>
      <c r="W53542" s="75"/>
      <c r="AD53542" s="77"/>
    </row>
    <row r="53543" spans="16:30" ht="4.5" customHeight="1" x14ac:dyDescent="0.2">
      <c r="P53543" s="75"/>
      <c r="Q53543" s="75"/>
      <c r="W53543" s="75"/>
      <c r="AD53543" s="77"/>
    </row>
    <row r="53544" spans="16:30" ht="4.5" customHeight="1" x14ac:dyDescent="0.2">
      <c r="P53544" s="75"/>
      <c r="Q53544" s="75"/>
      <c r="W53544" s="75"/>
      <c r="AD53544" s="77"/>
    </row>
    <row r="53545" spans="16:30" ht="4.5" customHeight="1" x14ac:dyDescent="0.2">
      <c r="P53545" s="75"/>
      <c r="Q53545" s="75"/>
      <c r="W53545" s="75"/>
      <c r="AD53545" s="77"/>
    </row>
    <row r="53546" spans="16:30" ht="4.5" customHeight="1" x14ac:dyDescent="0.2">
      <c r="P53546" s="75"/>
      <c r="Q53546" s="75"/>
      <c r="W53546" s="75"/>
      <c r="AD53546" s="77"/>
    </row>
    <row r="53547" spans="16:30" ht="4.5" customHeight="1" x14ac:dyDescent="0.2">
      <c r="P53547" s="75"/>
      <c r="Q53547" s="75"/>
      <c r="W53547" s="75"/>
      <c r="AD53547" s="77"/>
    </row>
    <row r="53548" spans="16:30" ht="4.5" customHeight="1" x14ac:dyDescent="0.2">
      <c r="P53548" s="75"/>
      <c r="Q53548" s="75"/>
      <c r="W53548" s="75"/>
      <c r="AD53548" s="77"/>
    </row>
    <row r="53549" spans="16:30" ht="4.5" customHeight="1" x14ac:dyDescent="0.2">
      <c r="P53549" s="75"/>
      <c r="Q53549" s="75"/>
      <c r="W53549" s="75"/>
      <c r="AD53549" s="77"/>
    </row>
    <row r="53550" spans="16:30" ht="4.5" customHeight="1" x14ac:dyDescent="0.2">
      <c r="P53550" s="75"/>
      <c r="Q53550" s="75"/>
      <c r="W53550" s="75"/>
      <c r="AD53550" s="77"/>
    </row>
    <row r="53551" spans="16:30" ht="4.5" customHeight="1" x14ac:dyDescent="0.2">
      <c r="P53551" s="75"/>
      <c r="Q53551" s="75"/>
      <c r="W53551" s="75"/>
      <c r="AD53551" s="77"/>
    </row>
    <row r="53552" spans="16:30" ht="4.5" customHeight="1" x14ac:dyDescent="0.2">
      <c r="P53552" s="75"/>
      <c r="Q53552" s="75"/>
      <c r="W53552" s="75"/>
      <c r="AD53552" s="77"/>
    </row>
    <row r="53553" spans="16:30" ht="4.5" customHeight="1" x14ac:dyDescent="0.2">
      <c r="P53553" s="75"/>
      <c r="Q53553" s="75"/>
      <c r="W53553" s="75"/>
      <c r="AD53553" s="77"/>
    </row>
    <row r="53554" spans="16:30" ht="4.5" customHeight="1" x14ac:dyDescent="0.2">
      <c r="P53554" s="75"/>
      <c r="Q53554" s="75"/>
      <c r="W53554" s="75"/>
      <c r="AD53554" s="77"/>
    </row>
    <row r="53555" spans="16:30" ht="4.5" customHeight="1" x14ac:dyDescent="0.2">
      <c r="P53555" s="75"/>
      <c r="Q53555" s="75"/>
      <c r="W53555" s="75"/>
      <c r="AD53555" s="77"/>
    </row>
    <row r="53556" spans="16:30" ht="4.5" customHeight="1" x14ac:dyDescent="0.2">
      <c r="P53556" s="75"/>
      <c r="Q53556" s="75"/>
      <c r="W53556" s="75"/>
      <c r="AD53556" s="77"/>
    </row>
    <row r="53557" spans="16:30" ht="4.5" customHeight="1" x14ac:dyDescent="0.2">
      <c r="P53557" s="75"/>
      <c r="Q53557" s="75"/>
      <c r="W53557" s="75"/>
      <c r="AD53557" s="77"/>
    </row>
    <row r="53558" spans="16:30" ht="4.5" customHeight="1" x14ac:dyDescent="0.2">
      <c r="P53558" s="75"/>
      <c r="Q53558" s="75"/>
      <c r="W53558" s="75"/>
      <c r="AD53558" s="77"/>
    </row>
    <row r="53559" spans="16:30" ht="4.5" customHeight="1" x14ac:dyDescent="0.2">
      <c r="P53559" s="75"/>
      <c r="Q53559" s="75"/>
      <c r="W53559" s="75"/>
      <c r="AD53559" s="77"/>
    </row>
    <row r="53560" spans="16:30" ht="4.5" customHeight="1" x14ac:dyDescent="0.2">
      <c r="P53560" s="75"/>
      <c r="Q53560" s="75"/>
      <c r="W53560" s="75"/>
      <c r="AD53560" s="77"/>
    </row>
    <row r="53561" spans="16:30" ht="4.5" customHeight="1" x14ac:dyDescent="0.2">
      <c r="P53561" s="75"/>
      <c r="Q53561" s="75"/>
      <c r="W53561" s="75"/>
      <c r="AD53561" s="77"/>
    </row>
    <row r="53562" spans="16:30" ht="4.5" customHeight="1" x14ac:dyDescent="0.2">
      <c r="P53562" s="75"/>
      <c r="Q53562" s="75"/>
      <c r="W53562" s="75"/>
      <c r="AD53562" s="77"/>
    </row>
    <row r="53563" spans="16:30" ht="4.5" customHeight="1" x14ac:dyDescent="0.2">
      <c r="P53563" s="75"/>
      <c r="Q53563" s="75"/>
      <c r="W53563" s="75"/>
      <c r="AD53563" s="77"/>
    </row>
    <row r="53564" spans="16:30" ht="4.5" customHeight="1" x14ac:dyDescent="0.2">
      <c r="P53564" s="75"/>
      <c r="Q53564" s="75"/>
      <c r="W53564" s="75"/>
      <c r="AD53564" s="77"/>
    </row>
    <row r="53565" spans="16:30" ht="4.5" customHeight="1" x14ac:dyDescent="0.2">
      <c r="P53565" s="75"/>
      <c r="Q53565" s="75"/>
      <c r="W53565" s="75"/>
      <c r="AD53565" s="77"/>
    </row>
    <row r="53566" spans="16:30" ht="4.5" customHeight="1" x14ac:dyDescent="0.2">
      <c r="P53566" s="75"/>
      <c r="Q53566" s="75"/>
      <c r="W53566" s="75"/>
      <c r="AD53566" s="77"/>
    </row>
    <row r="53567" spans="16:30" ht="4.5" customHeight="1" x14ac:dyDescent="0.2">
      <c r="P53567" s="75"/>
      <c r="Q53567" s="75"/>
      <c r="W53567" s="75"/>
      <c r="AD53567" s="77"/>
    </row>
    <row r="53568" spans="16:30" ht="4.5" customHeight="1" x14ac:dyDescent="0.2">
      <c r="P53568" s="75"/>
      <c r="Q53568" s="75"/>
      <c r="W53568" s="75"/>
      <c r="AD53568" s="77"/>
    </row>
    <row r="53569" spans="16:30" ht="4.5" customHeight="1" x14ac:dyDescent="0.2">
      <c r="P53569" s="75"/>
      <c r="Q53569" s="75"/>
      <c r="W53569" s="75"/>
      <c r="AD53569" s="77"/>
    </row>
    <row r="53570" spans="16:30" ht="4.5" customHeight="1" x14ac:dyDescent="0.2">
      <c r="P53570" s="75"/>
      <c r="Q53570" s="75"/>
      <c r="W53570" s="75"/>
      <c r="AD53570" s="77"/>
    </row>
    <row r="53571" spans="16:30" ht="4.5" customHeight="1" x14ac:dyDescent="0.2">
      <c r="P53571" s="75"/>
      <c r="Q53571" s="75"/>
      <c r="W53571" s="75"/>
      <c r="AD53571" s="77"/>
    </row>
    <row r="53572" spans="16:30" ht="4.5" customHeight="1" x14ac:dyDescent="0.2">
      <c r="P53572" s="75"/>
      <c r="Q53572" s="75"/>
      <c r="W53572" s="75"/>
      <c r="AD53572" s="77"/>
    </row>
    <row r="53573" spans="16:30" ht="4.5" customHeight="1" x14ac:dyDescent="0.2">
      <c r="P53573" s="75"/>
      <c r="Q53573" s="75"/>
      <c r="W53573" s="75"/>
      <c r="AD53573" s="77"/>
    </row>
    <row r="53574" spans="16:30" ht="4.5" customHeight="1" x14ac:dyDescent="0.2">
      <c r="P53574" s="75"/>
      <c r="Q53574" s="75"/>
      <c r="W53574" s="75"/>
      <c r="AD53574" s="77"/>
    </row>
    <row r="53575" spans="16:30" ht="4.5" customHeight="1" x14ac:dyDescent="0.2">
      <c r="P53575" s="75"/>
      <c r="Q53575" s="75"/>
      <c r="W53575" s="75"/>
      <c r="AD53575" s="77"/>
    </row>
    <row r="53576" spans="16:30" ht="4.5" customHeight="1" x14ac:dyDescent="0.2">
      <c r="P53576" s="75"/>
      <c r="Q53576" s="75"/>
      <c r="W53576" s="75"/>
      <c r="AD53576" s="77"/>
    </row>
    <row r="53577" spans="16:30" ht="4.5" customHeight="1" x14ac:dyDescent="0.2">
      <c r="P53577" s="75"/>
      <c r="Q53577" s="75"/>
      <c r="W53577" s="75"/>
      <c r="AD53577" s="77"/>
    </row>
    <row r="53578" spans="16:30" ht="4.5" customHeight="1" x14ac:dyDescent="0.2">
      <c r="P53578" s="75"/>
      <c r="Q53578" s="75"/>
      <c r="W53578" s="75"/>
      <c r="AD53578" s="77"/>
    </row>
    <row r="53579" spans="16:30" ht="4.5" customHeight="1" x14ac:dyDescent="0.2">
      <c r="P53579" s="75"/>
      <c r="Q53579" s="75"/>
      <c r="W53579" s="75"/>
      <c r="AD53579" s="77"/>
    </row>
    <row r="53580" spans="16:30" ht="4.5" customHeight="1" x14ac:dyDescent="0.2">
      <c r="P53580" s="75"/>
      <c r="Q53580" s="75"/>
      <c r="W53580" s="75"/>
      <c r="AD53580" s="77"/>
    </row>
    <row r="53581" spans="16:30" ht="4.5" customHeight="1" x14ac:dyDescent="0.2">
      <c r="P53581" s="75"/>
      <c r="Q53581" s="75"/>
      <c r="W53581" s="75"/>
      <c r="AD53581" s="77"/>
    </row>
    <row r="53582" spans="16:30" ht="4.5" customHeight="1" x14ac:dyDescent="0.2">
      <c r="P53582" s="75"/>
      <c r="Q53582" s="75"/>
      <c r="W53582" s="75"/>
      <c r="AD53582" s="77"/>
    </row>
    <row r="53583" spans="16:30" ht="4.5" customHeight="1" x14ac:dyDescent="0.2">
      <c r="P53583" s="75"/>
      <c r="Q53583" s="75"/>
      <c r="W53583" s="75"/>
      <c r="AD53583" s="77"/>
    </row>
    <row r="53584" spans="16:30" ht="4.5" customHeight="1" x14ac:dyDescent="0.2">
      <c r="P53584" s="75"/>
      <c r="Q53584" s="75"/>
      <c r="W53584" s="75"/>
      <c r="AD53584" s="77"/>
    </row>
    <row r="53585" spans="16:30" ht="4.5" customHeight="1" x14ac:dyDescent="0.2">
      <c r="P53585" s="75"/>
      <c r="Q53585" s="75"/>
      <c r="W53585" s="75"/>
      <c r="AD53585" s="77"/>
    </row>
    <row r="53586" spans="16:30" ht="4.5" customHeight="1" x14ac:dyDescent="0.2">
      <c r="P53586" s="75"/>
      <c r="Q53586" s="75"/>
      <c r="W53586" s="75"/>
      <c r="AD53586" s="77"/>
    </row>
    <row r="53587" spans="16:30" ht="4.5" customHeight="1" x14ac:dyDescent="0.2">
      <c r="P53587" s="75"/>
      <c r="Q53587" s="75"/>
      <c r="W53587" s="75"/>
      <c r="AD53587" s="77"/>
    </row>
    <row r="53588" spans="16:30" ht="4.5" customHeight="1" x14ac:dyDescent="0.2">
      <c r="P53588" s="75"/>
      <c r="Q53588" s="75"/>
      <c r="W53588" s="75"/>
      <c r="AD53588" s="77"/>
    </row>
    <row r="53589" spans="16:30" ht="4.5" customHeight="1" x14ac:dyDescent="0.2">
      <c r="P53589" s="75"/>
      <c r="Q53589" s="75"/>
      <c r="W53589" s="75"/>
      <c r="AD53589" s="77"/>
    </row>
    <row r="53590" spans="16:30" ht="4.5" customHeight="1" x14ac:dyDescent="0.2">
      <c r="P53590" s="75"/>
      <c r="Q53590" s="75"/>
      <c r="W53590" s="75"/>
      <c r="AD53590" s="77"/>
    </row>
    <row r="53591" spans="16:30" ht="4.5" customHeight="1" x14ac:dyDescent="0.2">
      <c r="P53591" s="75"/>
      <c r="Q53591" s="75"/>
      <c r="W53591" s="75"/>
      <c r="AD53591" s="77"/>
    </row>
    <row r="53592" spans="16:30" ht="4.5" customHeight="1" x14ac:dyDescent="0.2">
      <c r="P53592" s="75"/>
      <c r="Q53592" s="75"/>
      <c r="W53592" s="75"/>
      <c r="AD53592" s="77"/>
    </row>
    <row r="53593" spans="16:30" ht="4.5" customHeight="1" x14ac:dyDescent="0.2">
      <c r="P53593" s="75"/>
      <c r="Q53593" s="75"/>
      <c r="W53593" s="75"/>
      <c r="AD53593" s="77"/>
    </row>
    <row r="53594" spans="16:30" ht="4.5" customHeight="1" x14ac:dyDescent="0.2">
      <c r="P53594" s="75"/>
      <c r="Q53594" s="75"/>
      <c r="W53594" s="75"/>
      <c r="AD53594" s="77"/>
    </row>
    <row r="53595" spans="16:30" ht="4.5" customHeight="1" x14ac:dyDescent="0.2">
      <c r="P53595" s="75"/>
      <c r="Q53595" s="75"/>
      <c r="W53595" s="75"/>
      <c r="AD53595" s="77"/>
    </row>
    <row r="53596" spans="16:30" ht="4.5" customHeight="1" x14ac:dyDescent="0.2">
      <c r="P53596" s="75"/>
      <c r="Q53596" s="75"/>
      <c r="W53596" s="75"/>
      <c r="AD53596" s="77"/>
    </row>
    <row r="53597" spans="16:30" ht="4.5" customHeight="1" x14ac:dyDescent="0.2">
      <c r="P53597" s="75"/>
      <c r="Q53597" s="75"/>
      <c r="W53597" s="75"/>
      <c r="AD53597" s="77"/>
    </row>
    <row r="53598" spans="16:30" ht="4.5" customHeight="1" x14ac:dyDescent="0.2">
      <c r="P53598" s="75"/>
      <c r="Q53598" s="75"/>
      <c r="W53598" s="75"/>
      <c r="AD53598" s="77"/>
    </row>
    <row r="53599" spans="16:30" ht="4.5" customHeight="1" x14ac:dyDescent="0.2">
      <c r="P53599" s="75"/>
      <c r="Q53599" s="75"/>
      <c r="W53599" s="75"/>
      <c r="AD53599" s="77"/>
    </row>
    <row r="53600" spans="16:30" ht="4.5" customHeight="1" x14ac:dyDescent="0.2">
      <c r="P53600" s="75"/>
      <c r="Q53600" s="75"/>
      <c r="W53600" s="75"/>
      <c r="AD53600" s="77"/>
    </row>
    <row r="53601" spans="16:30" ht="4.5" customHeight="1" x14ac:dyDescent="0.2">
      <c r="P53601" s="75"/>
      <c r="Q53601" s="75"/>
      <c r="W53601" s="75"/>
      <c r="AD53601" s="77"/>
    </row>
    <row r="53602" spans="16:30" ht="4.5" customHeight="1" x14ac:dyDescent="0.2">
      <c r="P53602" s="75"/>
      <c r="Q53602" s="75"/>
      <c r="W53602" s="75"/>
      <c r="AD53602" s="77"/>
    </row>
    <row r="53603" spans="16:30" ht="4.5" customHeight="1" x14ac:dyDescent="0.2">
      <c r="P53603" s="75"/>
      <c r="Q53603" s="75"/>
      <c r="W53603" s="75"/>
      <c r="AD53603" s="77"/>
    </row>
    <row r="53604" spans="16:30" ht="4.5" customHeight="1" x14ac:dyDescent="0.2">
      <c r="P53604" s="75"/>
      <c r="Q53604" s="75"/>
      <c r="W53604" s="75"/>
      <c r="AD53604" s="77"/>
    </row>
    <row r="53605" spans="16:30" ht="4.5" customHeight="1" x14ac:dyDescent="0.2">
      <c r="P53605" s="75"/>
      <c r="Q53605" s="75"/>
      <c r="W53605" s="75"/>
      <c r="AD53605" s="77"/>
    </row>
    <row r="53606" spans="16:30" ht="4.5" customHeight="1" x14ac:dyDescent="0.2">
      <c r="P53606" s="75"/>
      <c r="Q53606" s="75"/>
      <c r="W53606" s="75"/>
      <c r="AD53606" s="77"/>
    </row>
    <row r="53607" spans="16:30" ht="4.5" customHeight="1" x14ac:dyDescent="0.2">
      <c r="P53607" s="75"/>
      <c r="Q53607" s="75"/>
      <c r="W53607" s="75"/>
      <c r="AD53607" s="77"/>
    </row>
    <row r="53608" spans="16:30" ht="4.5" customHeight="1" x14ac:dyDescent="0.2">
      <c r="P53608" s="75"/>
      <c r="Q53608" s="75"/>
      <c r="W53608" s="75"/>
      <c r="AD53608" s="77"/>
    </row>
    <row r="53609" spans="16:30" ht="4.5" customHeight="1" x14ac:dyDescent="0.2">
      <c r="P53609" s="75"/>
      <c r="Q53609" s="75"/>
      <c r="W53609" s="75"/>
      <c r="AD53609" s="77"/>
    </row>
    <row r="53610" spans="16:30" ht="4.5" customHeight="1" x14ac:dyDescent="0.2">
      <c r="P53610" s="75"/>
      <c r="Q53610" s="75"/>
      <c r="W53610" s="75"/>
      <c r="AD53610" s="77"/>
    </row>
    <row r="53611" spans="16:30" ht="4.5" customHeight="1" x14ac:dyDescent="0.2">
      <c r="P53611" s="75"/>
      <c r="Q53611" s="75"/>
      <c r="W53611" s="75"/>
      <c r="AD53611" s="77"/>
    </row>
    <row r="53612" spans="16:30" ht="4.5" customHeight="1" x14ac:dyDescent="0.2">
      <c r="P53612" s="75"/>
      <c r="Q53612" s="75"/>
      <c r="W53612" s="75"/>
      <c r="AD53612" s="77"/>
    </row>
    <row r="53613" spans="16:30" ht="4.5" customHeight="1" x14ac:dyDescent="0.2">
      <c r="P53613" s="75"/>
      <c r="Q53613" s="75"/>
      <c r="W53613" s="75"/>
      <c r="AD53613" s="77"/>
    </row>
    <row r="53614" spans="16:30" ht="4.5" customHeight="1" x14ac:dyDescent="0.2">
      <c r="P53614" s="75"/>
      <c r="Q53614" s="75"/>
      <c r="W53614" s="75"/>
      <c r="AD53614" s="77"/>
    </row>
    <row r="53615" spans="16:30" ht="4.5" customHeight="1" x14ac:dyDescent="0.2">
      <c r="P53615" s="75"/>
      <c r="Q53615" s="75"/>
      <c r="W53615" s="75"/>
      <c r="AD53615" s="77"/>
    </row>
    <row r="53616" spans="16:30" ht="4.5" customHeight="1" x14ac:dyDescent="0.2">
      <c r="P53616" s="75"/>
      <c r="Q53616" s="75"/>
      <c r="W53616" s="75"/>
      <c r="AD53616" s="77"/>
    </row>
    <row r="53617" spans="16:30" ht="4.5" customHeight="1" x14ac:dyDescent="0.2">
      <c r="P53617" s="75"/>
      <c r="Q53617" s="75"/>
      <c r="W53617" s="75"/>
      <c r="AD53617" s="77"/>
    </row>
    <row r="53618" spans="16:30" ht="4.5" customHeight="1" x14ac:dyDescent="0.2">
      <c r="P53618" s="75"/>
      <c r="Q53618" s="75"/>
      <c r="W53618" s="75"/>
      <c r="AD53618" s="77"/>
    </row>
    <row r="53619" spans="16:30" ht="4.5" customHeight="1" x14ac:dyDescent="0.2">
      <c r="P53619" s="75"/>
      <c r="Q53619" s="75"/>
      <c r="W53619" s="75"/>
      <c r="AD53619" s="77"/>
    </row>
    <row r="53620" spans="16:30" ht="4.5" customHeight="1" x14ac:dyDescent="0.2">
      <c r="P53620" s="75"/>
      <c r="Q53620" s="75"/>
      <c r="W53620" s="75"/>
      <c r="AD53620" s="77"/>
    </row>
    <row r="53621" spans="16:30" ht="4.5" customHeight="1" x14ac:dyDescent="0.2">
      <c r="P53621" s="75"/>
      <c r="Q53621" s="75"/>
      <c r="W53621" s="75"/>
      <c r="AD53621" s="77"/>
    </row>
    <row r="53622" spans="16:30" ht="4.5" customHeight="1" x14ac:dyDescent="0.2">
      <c r="P53622" s="75"/>
      <c r="Q53622" s="75"/>
      <c r="W53622" s="75"/>
      <c r="AD53622" s="77"/>
    </row>
    <row r="53623" spans="16:30" ht="4.5" customHeight="1" x14ac:dyDescent="0.2">
      <c r="P53623" s="75"/>
      <c r="Q53623" s="75"/>
      <c r="W53623" s="75"/>
      <c r="AD53623" s="77"/>
    </row>
    <row r="53624" spans="16:30" ht="4.5" customHeight="1" x14ac:dyDescent="0.2">
      <c r="P53624" s="75"/>
      <c r="Q53624" s="75"/>
      <c r="W53624" s="75"/>
      <c r="AD53624" s="77"/>
    </row>
    <row r="53625" spans="16:30" ht="4.5" customHeight="1" x14ac:dyDescent="0.2">
      <c r="P53625" s="75"/>
      <c r="Q53625" s="75"/>
      <c r="W53625" s="75"/>
      <c r="AD53625" s="77"/>
    </row>
    <row r="53626" spans="16:30" ht="4.5" customHeight="1" x14ac:dyDescent="0.2">
      <c r="P53626" s="75"/>
      <c r="Q53626" s="75"/>
      <c r="W53626" s="75"/>
      <c r="AD53626" s="77"/>
    </row>
    <row r="53627" spans="16:30" ht="4.5" customHeight="1" x14ac:dyDescent="0.2">
      <c r="P53627" s="75"/>
      <c r="Q53627" s="75"/>
      <c r="W53627" s="75"/>
      <c r="AD53627" s="77"/>
    </row>
    <row r="53628" spans="16:30" ht="4.5" customHeight="1" x14ac:dyDescent="0.2">
      <c r="P53628" s="75"/>
      <c r="Q53628" s="75"/>
      <c r="W53628" s="75"/>
      <c r="AD53628" s="77"/>
    </row>
    <row r="53629" spans="16:30" ht="4.5" customHeight="1" x14ac:dyDescent="0.2">
      <c r="P53629" s="75"/>
      <c r="Q53629" s="75"/>
      <c r="W53629" s="75"/>
      <c r="AD53629" s="77"/>
    </row>
    <row r="53630" spans="16:30" ht="4.5" customHeight="1" x14ac:dyDescent="0.2">
      <c r="P53630" s="75"/>
      <c r="Q53630" s="75"/>
      <c r="W53630" s="75"/>
      <c r="AD53630" s="77"/>
    </row>
    <row r="53631" spans="16:30" ht="4.5" customHeight="1" x14ac:dyDescent="0.2">
      <c r="P53631" s="75"/>
      <c r="Q53631" s="75"/>
      <c r="W53631" s="75"/>
      <c r="AD53631" s="77"/>
    </row>
    <row r="53632" spans="16:30" ht="4.5" customHeight="1" x14ac:dyDescent="0.2">
      <c r="P53632" s="75"/>
      <c r="Q53632" s="75"/>
      <c r="W53632" s="75"/>
      <c r="AD53632" s="77"/>
    </row>
    <row r="53633" spans="16:30" ht="4.5" customHeight="1" x14ac:dyDescent="0.2">
      <c r="P53633" s="75"/>
      <c r="Q53633" s="75"/>
      <c r="W53633" s="75"/>
      <c r="AD53633" s="77"/>
    </row>
    <row r="53634" spans="16:30" ht="4.5" customHeight="1" x14ac:dyDescent="0.2">
      <c r="P53634" s="75"/>
      <c r="Q53634" s="75"/>
      <c r="W53634" s="75"/>
      <c r="AD53634" s="77"/>
    </row>
    <row r="53635" spans="16:30" ht="4.5" customHeight="1" x14ac:dyDescent="0.2">
      <c r="P53635" s="75"/>
      <c r="Q53635" s="75"/>
      <c r="W53635" s="75"/>
      <c r="AD53635" s="77"/>
    </row>
    <row r="53636" spans="16:30" ht="4.5" customHeight="1" x14ac:dyDescent="0.2">
      <c r="P53636" s="75"/>
      <c r="Q53636" s="75"/>
      <c r="W53636" s="75"/>
      <c r="AD53636" s="77"/>
    </row>
    <row r="53637" spans="16:30" ht="4.5" customHeight="1" x14ac:dyDescent="0.2">
      <c r="P53637" s="75"/>
      <c r="Q53637" s="75"/>
      <c r="W53637" s="75"/>
      <c r="AD53637" s="77"/>
    </row>
    <row r="53638" spans="16:30" ht="4.5" customHeight="1" x14ac:dyDescent="0.2">
      <c r="P53638" s="75"/>
      <c r="Q53638" s="75"/>
      <c r="W53638" s="75"/>
      <c r="AD53638" s="77"/>
    </row>
    <row r="53639" spans="16:30" ht="4.5" customHeight="1" x14ac:dyDescent="0.2">
      <c r="P53639" s="75"/>
      <c r="Q53639" s="75"/>
      <c r="W53639" s="75"/>
      <c r="AD53639" s="77"/>
    </row>
    <row r="53640" spans="16:30" ht="4.5" customHeight="1" x14ac:dyDescent="0.2">
      <c r="P53640" s="75"/>
      <c r="Q53640" s="75"/>
      <c r="W53640" s="75"/>
      <c r="AD53640" s="77"/>
    </row>
    <row r="53641" spans="16:30" ht="4.5" customHeight="1" x14ac:dyDescent="0.2">
      <c r="P53641" s="75"/>
      <c r="Q53641" s="75"/>
      <c r="W53641" s="75"/>
      <c r="AD53641" s="77"/>
    </row>
    <row r="53642" spans="16:30" ht="4.5" customHeight="1" x14ac:dyDescent="0.2">
      <c r="P53642" s="75"/>
      <c r="Q53642" s="75"/>
      <c r="W53642" s="75"/>
      <c r="AD53642" s="77"/>
    </row>
    <row r="53643" spans="16:30" ht="4.5" customHeight="1" x14ac:dyDescent="0.2">
      <c r="P53643" s="75"/>
      <c r="Q53643" s="75"/>
      <c r="W53643" s="75"/>
      <c r="AD53643" s="77"/>
    </row>
    <row r="53644" spans="16:30" ht="4.5" customHeight="1" x14ac:dyDescent="0.2">
      <c r="P53644" s="75"/>
      <c r="Q53644" s="75"/>
      <c r="W53644" s="75"/>
      <c r="AD53644" s="77"/>
    </row>
    <row r="53645" spans="16:30" ht="4.5" customHeight="1" x14ac:dyDescent="0.2">
      <c r="P53645" s="75"/>
      <c r="Q53645" s="75"/>
      <c r="W53645" s="75"/>
      <c r="AD53645" s="77"/>
    </row>
    <row r="53646" spans="16:30" ht="4.5" customHeight="1" x14ac:dyDescent="0.2">
      <c r="P53646" s="75"/>
      <c r="Q53646" s="75"/>
      <c r="W53646" s="75"/>
      <c r="AD53646" s="77"/>
    </row>
    <row r="53647" spans="16:30" ht="4.5" customHeight="1" x14ac:dyDescent="0.2">
      <c r="P53647" s="75"/>
      <c r="Q53647" s="75"/>
      <c r="W53647" s="75"/>
      <c r="AD53647" s="77"/>
    </row>
    <row r="53648" spans="16:30" ht="4.5" customHeight="1" x14ac:dyDescent="0.2">
      <c r="P53648" s="75"/>
      <c r="Q53648" s="75"/>
      <c r="W53648" s="75"/>
      <c r="AD53648" s="77"/>
    </row>
    <row r="53649" spans="16:30" ht="4.5" customHeight="1" x14ac:dyDescent="0.2">
      <c r="P53649" s="75"/>
      <c r="Q53649" s="75"/>
      <c r="W53649" s="75"/>
      <c r="AD53649" s="77"/>
    </row>
    <row r="53650" spans="16:30" ht="4.5" customHeight="1" x14ac:dyDescent="0.2">
      <c r="P53650" s="75"/>
      <c r="Q53650" s="75"/>
      <c r="W53650" s="75"/>
      <c r="AD53650" s="77"/>
    </row>
    <row r="53651" spans="16:30" ht="4.5" customHeight="1" x14ac:dyDescent="0.2">
      <c r="P53651" s="75"/>
      <c r="Q53651" s="75"/>
      <c r="W53651" s="75"/>
      <c r="AD53651" s="77"/>
    </row>
    <row r="53652" spans="16:30" ht="4.5" customHeight="1" x14ac:dyDescent="0.2">
      <c r="P53652" s="75"/>
      <c r="Q53652" s="75"/>
      <c r="W53652" s="75"/>
      <c r="AD53652" s="77"/>
    </row>
    <row r="53653" spans="16:30" ht="4.5" customHeight="1" x14ac:dyDescent="0.2">
      <c r="P53653" s="75"/>
      <c r="Q53653" s="75"/>
      <c r="W53653" s="75"/>
      <c r="AD53653" s="77"/>
    </row>
    <row r="53654" spans="16:30" ht="4.5" customHeight="1" x14ac:dyDescent="0.2">
      <c r="P53654" s="75"/>
      <c r="Q53654" s="75"/>
      <c r="W53654" s="75"/>
      <c r="AD53654" s="77"/>
    </row>
    <row r="53655" spans="16:30" ht="4.5" customHeight="1" x14ac:dyDescent="0.2">
      <c r="P53655" s="75"/>
      <c r="Q53655" s="75"/>
      <c r="W53655" s="75"/>
      <c r="AD53655" s="77"/>
    </row>
    <row r="53656" spans="16:30" ht="4.5" customHeight="1" x14ac:dyDescent="0.2">
      <c r="P53656" s="75"/>
      <c r="Q53656" s="75"/>
      <c r="W53656" s="75"/>
      <c r="AD53656" s="77"/>
    </row>
    <row r="53657" spans="16:30" ht="4.5" customHeight="1" x14ac:dyDescent="0.2">
      <c r="P53657" s="75"/>
      <c r="Q53657" s="75"/>
      <c r="W53657" s="75"/>
      <c r="AD53657" s="77"/>
    </row>
    <row r="53658" spans="16:30" ht="4.5" customHeight="1" x14ac:dyDescent="0.2">
      <c r="P53658" s="75"/>
      <c r="Q53658" s="75"/>
      <c r="W53658" s="75"/>
      <c r="AD53658" s="77"/>
    </row>
    <row r="53659" spans="16:30" ht="4.5" customHeight="1" x14ac:dyDescent="0.2">
      <c r="P53659" s="75"/>
      <c r="Q53659" s="75"/>
      <c r="W53659" s="75"/>
      <c r="AD53659" s="77"/>
    </row>
    <row r="53660" spans="16:30" ht="4.5" customHeight="1" x14ac:dyDescent="0.2">
      <c r="P53660" s="75"/>
      <c r="Q53660" s="75"/>
      <c r="W53660" s="75"/>
      <c r="AD53660" s="77"/>
    </row>
    <row r="53661" spans="16:30" ht="4.5" customHeight="1" x14ac:dyDescent="0.2">
      <c r="P53661" s="75"/>
      <c r="Q53661" s="75"/>
      <c r="W53661" s="75"/>
      <c r="AD53661" s="77"/>
    </row>
    <row r="53662" spans="16:30" ht="4.5" customHeight="1" x14ac:dyDescent="0.2">
      <c r="P53662" s="75"/>
      <c r="Q53662" s="75"/>
      <c r="W53662" s="75"/>
      <c r="AD53662" s="77"/>
    </row>
    <row r="53663" spans="16:30" ht="4.5" customHeight="1" x14ac:dyDescent="0.2">
      <c r="P53663" s="75"/>
      <c r="Q53663" s="75"/>
      <c r="W53663" s="75"/>
      <c r="AD53663" s="77"/>
    </row>
    <row r="53664" spans="16:30" ht="4.5" customHeight="1" x14ac:dyDescent="0.2">
      <c r="P53664" s="75"/>
      <c r="Q53664" s="75"/>
      <c r="W53664" s="75"/>
      <c r="AD53664" s="77"/>
    </row>
    <row r="53665" spans="16:30" ht="4.5" customHeight="1" x14ac:dyDescent="0.2">
      <c r="P53665" s="75"/>
      <c r="Q53665" s="75"/>
      <c r="W53665" s="75"/>
      <c r="AD53665" s="77"/>
    </row>
    <row r="53666" spans="16:30" ht="4.5" customHeight="1" x14ac:dyDescent="0.2">
      <c r="P53666" s="75"/>
      <c r="Q53666" s="75"/>
      <c r="W53666" s="75"/>
      <c r="AD53666" s="77"/>
    </row>
    <row r="53667" spans="16:30" ht="4.5" customHeight="1" x14ac:dyDescent="0.2">
      <c r="P53667" s="75"/>
      <c r="Q53667" s="75"/>
      <c r="W53667" s="75"/>
      <c r="AD53667" s="77"/>
    </row>
    <row r="53668" spans="16:30" ht="4.5" customHeight="1" x14ac:dyDescent="0.2">
      <c r="P53668" s="75"/>
      <c r="Q53668" s="75"/>
      <c r="W53668" s="75"/>
      <c r="AD53668" s="77"/>
    </row>
    <row r="53669" spans="16:30" ht="4.5" customHeight="1" x14ac:dyDescent="0.2">
      <c r="P53669" s="75"/>
      <c r="Q53669" s="75"/>
      <c r="W53669" s="75"/>
      <c r="AD53669" s="77"/>
    </row>
    <row r="53670" spans="16:30" ht="4.5" customHeight="1" x14ac:dyDescent="0.2">
      <c r="P53670" s="75"/>
      <c r="Q53670" s="75"/>
      <c r="W53670" s="75"/>
      <c r="AD53670" s="77"/>
    </row>
    <row r="53671" spans="16:30" ht="4.5" customHeight="1" x14ac:dyDescent="0.2">
      <c r="P53671" s="75"/>
      <c r="Q53671" s="75"/>
      <c r="W53671" s="75"/>
      <c r="AD53671" s="77"/>
    </row>
    <row r="53672" spans="16:30" ht="4.5" customHeight="1" x14ac:dyDescent="0.2">
      <c r="P53672" s="75"/>
      <c r="Q53672" s="75"/>
      <c r="W53672" s="75"/>
      <c r="AD53672" s="77"/>
    </row>
    <row r="53673" spans="16:30" ht="4.5" customHeight="1" x14ac:dyDescent="0.2">
      <c r="P53673" s="75"/>
      <c r="Q53673" s="75"/>
      <c r="W53673" s="75"/>
      <c r="AD53673" s="77"/>
    </row>
    <row r="53674" spans="16:30" ht="4.5" customHeight="1" x14ac:dyDescent="0.2">
      <c r="P53674" s="75"/>
      <c r="Q53674" s="75"/>
      <c r="W53674" s="75"/>
      <c r="AD53674" s="77"/>
    </row>
    <row r="53675" spans="16:30" ht="4.5" customHeight="1" x14ac:dyDescent="0.2">
      <c r="P53675" s="75"/>
      <c r="Q53675" s="75"/>
      <c r="W53675" s="75"/>
      <c r="AD53675" s="77"/>
    </row>
    <row r="53676" spans="16:30" ht="4.5" customHeight="1" x14ac:dyDescent="0.2">
      <c r="P53676" s="75"/>
      <c r="Q53676" s="75"/>
      <c r="W53676" s="75"/>
      <c r="AD53676" s="77"/>
    </row>
    <row r="53677" spans="16:30" ht="4.5" customHeight="1" x14ac:dyDescent="0.2">
      <c r="P53677" s="75"/>
      <c r="Q53677" s="75"/>
      <c r="W53677" s="75"/>
      <c r="AD53677" s="77"/>
    </row>
    <row r="53678" spans="16:30" ht="4.5" customHeight="1" x14ac:dyDescent="0.2">
      <c r="P53678" s="75"/>
      <c r="Q53678" s="75"/>
      <c r="W53678" s="75"/>
      <c r="AD53678" s="77"/>
    </row>
    <row r="53679" spans="16:30" ht="4.5" customHeight="1" x14ac:dyDescent="0.2">
      <c r="P53679" s="75"/>
      <c r="Q53679" s="75"/>
      <c r="W53679" s="75"/>
      <c r="AD53679" s="77"/>
    </row>
    <row r="53680" spans="16:30" ht="4.5" customHeight="1" x14ac:dyDescent="0.2">
      <c r="P53680" s="75"/>
      <c r="Q53680" s="75"/>
      <c r="W53680" s="75"/>
      <c r="AD53680" s="77"/>
    </row>
    <row r="53681" spans="16:30" ht="4.5" customHeight="1" x14ac:dyDescent="0.2">
      <c r="P53681" s="75"/>
      <c r="Q53681" s="75"/>
      <c r="W53681" s="75"/>
      <c r="AD53681" s="77"/>
    </row>
    <row r="53682" spans="16:30" ht="4.5" customHeight="1" x14ac:dyDescent="0.2">
      <c r="P53682" s="75"/>
      <c r="Q53682" s="75"/>
      <c r="W53682" s="75"/>
      <c r="AD53682" s="77"/>
    </row>
    <row r="53683" spans="16:30" ht="4.5" customHeight="1" x14ac:dyDescent="0.2">
      <c r="P53683" s="75"/>
      <c r="Q53683" s="75"/>
      <c r="W53683" s="75"/>
      <c r="AD53683" s="77"/>
    </row>
    <row r="53684" spans="16:30" ht="4.5" customHeight="1" x14ac:dyDescent="0.2">
      <c r="P53684" s="75"/>
      <c r="Q53684" s="75"/>
      <c r="W53684" s="75"/>
      <c r="AD53684" s="77"/>
    </row>
    <row r="53685" spans="16:30" ht="4.5" customHeight="1" x14ac:dyDescent="0.2">
      <c r="P53685" s="75"/>
      <c r="Q53685" s="75"/>
      <c r="W53685" s="75"/>
      <c r="AD53685" s="77"/>
    </row>
    <row r="53686" spans="16:30" ht="4.5" customHeight="1" x14ac:dyDescent="0.2">
      <c r="P53686" s="75"/>
      <c r="Q53686" s="75"/>
      <c r="W53686" s="75"/>
      <c r="AD53686" s="77"/>
    </row>
    <row r="53687" spans="16:30" ht="4.5" customHeight="1" x14ac:dyDescent="0.2">
      <c r="P53687" s="75"/>
      <c r="Q53687" s="75"/>
      <c r="W53687" s="75"/>
      <c r="AD53687" s="77"/>
    </row>
    <row r="53688" spans="16:30" ht="4.5" customHeight="1" x14ac:dyDescent="0.2">
      <c r="P53688" s="75"/>
      <c r="Q53688" s="75"/>
      <c r="W53688" s="75"/>
      <c r="AD53688" s="77"/>
    </row>
    <row r="53689" spans="16:30" ht="4.5" customHeight="1" x14ac:dyDescent="0.2">
      <c r="P53689" s="75"/>
      <c r="Q53689" s="75"/>
      <c r="W53689" s="75"/>
      <c r="AD53689" s="77"/>
    </row>
    <row r="53690" spans="16:30" ht="4.5" customHeight="1" x14ac:dyDescent="0.2">
      <c r="P53690" s="75"/>
      <c r="Q53690" s="75"/>
      <c r="W53690" s="75"/>
      <c r="AD53690" s="77"/>
    </row>
    <row r="53691" spans="16:30" ht="4.5" customHeight="1" x14ac:dyDescent="0.2">
      <c r="P53691" s="75"/>
      <c r="Q53691" s="75"/>
      <c r="W53691" s="75"/>
      <c r="AD53691" s="77"/>
    </row>
    <row r="53692" spans="16:30" ht="4.5" customHeight="1" x14ac:dyDescent="0.2">
      <c r="P53692" s="75"/>
      <c r="Q53692" s="75"/>
      <c r="W53692" s="75"/>
      <c r="AD53692" s="77"/>
    </row>
    <row r="53693" spans="16:30" ht="4.5" customHeight="1" x14ac:dyDescent="0.2">
      <c r="P53693" s="75"/>
      <c r="Q53693" s="75"/>
      <c r="W53693" s="75"/>
      <c r="AD53693" s="77"/>
    </row>
    <row r="53694" spans="16:30" ht="4.5" customHeight="1" x14ac:dyDescent="0.2">
      <c r="P53694" s="75"/>
      <c r="Q53694" s="75"/>
      <c r="W53694" s="75"/>
      <c r="AD53694" s="77"/>
    </row>
    <row r="53695" spans="16:30" ht="4.5" customHeight="1" x14ac:dyDescent="0.2">
      <c r="P53695" s="75"/>
      <c r="Q53695" s="75"/>
      <c r="W53695" s="75"/>
      <c r="AD53695" s="77"/>
    </row>
    <row r="53696" spans="16:30" ht="4.5" customHeight="1" x14ac:dyDescent="0.2">
      <c r="P53696" s="75"/>
      <c r="Q53696" s="75"/>
      <c r="W53696" s="75"/>
      <c r="AD53696" s="77"/>
    </row>
    <row r="53697" spans="16:30" ht="4.5" customHeight="1" x14ac:dyDescent="0.2">
      <c r="P53697" s="75"/>
      <c r="Q53697" s="75"/>
      <c r="W53697" s="75"/>
      <c r="AD53697" s="77"/>
    </row>
    <row r="53698" spans="16:30" ht="4.5" customHeight="1" x14ac:dyDescent="0.2">
      <c r="P53698" s="75"/>
      <c r="Q53698" s="75"/>
      <c r="W53698" s="75"/>
      <c r="AD53698" s="77"/>
    </row>
    <row r="53699" spans="16:30" ht="4.5" customHeight="1" x14ac:dyDescent="0.2">
      <c r="P53699" s="75"/>
      <c r="Q53699" s="75"/>
      <c r="W53699" s="75"/>
      <c r="AD53699" s="77"/>
    </row>
    <row r="53700" spans="16:30" ht="4.5" customHeight="1" x14ac:dyDescent="0.2">
      <c r="P53700" s="75"/>
      <c r="Q53700" s="75"/>
      <c r="W53700" s="75"/>
      <c r="AD53700" s="77"/>
    </row>
    <row r="53701" spans="16:30" ht="4.5" customHeight="1" x14ac:dyDescent="0.2">
      <c r="P53701" s="75"/>
      <c r="Q53701" s="75"/>
      <c r="W53701" s="75"/>
      <c r="AD53701" s="77"/>
    </row>
    <row r="53702" spans="16:30" ht="4.5" customHeight="1" x14ac:dyDescent="0.2">
      <c r="P53702" s="75"/>
      <c r="Q53702" s="75"/>
      <c r="W53702" s="75"/>
      <c r="AD53702" s="77"/>
    </row>
    <row r="53703" spans="16:30" ht="4.5" customHeight="1" x14ac:dyDescent="0.2">
      <c r="P53703" s="75"/>
      <c r="Q53703" s="75"/>
      <c r="W53703" s="75"/>
      <c r="AD53703" s="77"/>
    </row>
    <row r="53704" spans="16:30" ht="4.5" customHeight="1" x14ac:dyDescent="0.2">
      <c r="P53704" s="75"/>
      <c r="Q53704" s="75"/>
      <c r="W53704" s="75"/>
      <c r="AD53704" s="77"/>
    </row>
    <row r="53705" spans="16:30" ht="4.5" customHeight="1" x14ac:dyDescent="0.2">
      <c r="P53705" s="75"/>
      <c r="Q53705" s="75"/>
      <c r="W53705" s="75"/>
      <c r="AD53705" s="77"/>
    </row>
    <row r="53706" spans="16:30" ht="4.5" customHeight="1" x14ac:dyDescent="0.2">
      <c r="P53706" s="75"/>
      <c r="Q53706" s="75"/>
      <c r="W53706" s="75"/>
      <c r="AD53706" s="77"/>
    </row>
    <row r="53707" spans="16:30" ht="4.5" customHeight="1" x14ac:dyDescent="0.2">
      <c r="P53707" s="75"/>
      <c r="Q53707" s="75"/>
      <c r="W53707" s="75"/>
      <c r="AD53707" s="77"/>
    </row>
    <row r="53708" spans="16:30" ht="4.5" customHeight="1" x14ac:dyDescent="0.2">
      <c r="P53708" s="75"/>
      <c r="Q53708" s="75"/>
      <c r="W53708" s="75"/>
      <c r="AD53708" s="77"/>
    </row>
    <row r="53709" spans="16:30" ht="4.5" customHeight="1" x14ac:dyDescent="0.2">
      <c r="P53709" s="75"/>
      <c r="Q53709" s="75"/>
      <c r="W53709" s="75"/>
      <c r="AD53709" s="77"/>
    </row>
    <row r="53710" spans="16:30" ht="4.5" customHeight="1" x14ac:dyDescent="0.2">
      <c r="P53710" s="75"/>
      <c r="Q53710" s="75"/>
      <c r="W53710" s="75"/>
      <c r="AD53710" s="77"/>
    </row>
    <row r="53711" spans="16:30" ht="4.5" customHeight="1" x14ac:dyDescent="0.2">
      <c r="P53711" s="75"/>
      <c r="Q53711" s="75"/>
      <c r="W53711" s="75"/>
      <c r="AD53711" s="77"/>
    </row>
    <row r="53712" spans="16:30" ht="4.5" customHeight="1" x14ac:dyDescent="0.2">
      <c r="P53712" s="75"/>
      <c r="Q53712" s="75"/>
      <c r="W53712" s="75"/>
      <c r="AD53712" s="77"/>
    </row>
    <row r="53713" spans="16:30" ht="4.5" customHeight="1" x14ac:dyDescent="0.2">
      <c r="P53713" s="75"/>
      <c r="Q53713" s="75"/>
      <c r="W53713" s="75"/>
      <c r="AD53713" s="77"/>
    </row>
    <row r="53714" spans="16:30" ht="4.5" customHeight="1" x14ac:dyDescent="0.2">
      <c r="P53714" s="75"/>
      <c r="Q53714" s="75"/>
      <c r="W53714" s="75"/>
      <c r="AD53714" s="77"/>
    </row>
    <row r="53715" spans="16:30" ht="4.5" customHeight="1" x14ac:dyDescent="0.2">
      <c r="P53715" s="75"/>
      <c r="Q53715" s="75"/>
      <c r="W53715" s="75"/>
      <c r="AD53715" s="77"/>
    </row>
    <row r="53716" spans="16:30" ht="4.5" customHeight="1" x14ac:dyDescent="0.2">
      <c r="P53716" s="75"/>
      <c r="Q53716" s="75"/>
      <c r="W53716" s="75"/>
      <c r="AD53716" s="77"/>
    </row>
    <row r="53717" spans="16:30" ht="4.5" customHeight="1" x14ac:dyDescent="0.2">
      <c r="P53717" s="75"/>
      <c r="Q53717" s="75"/>
      <c r="W53717" s="75"/>
      <c r="AD53717" s="77"/>
    </row>
    <row r="53718" spans="16:30" ht="4.5" customHeight="1" x14ac:dyDescent="0.2">
      <c r="P53718" s="75"/>
      <c r="Q53718" s="75"/>
      <c r="W53718" s="75"/>
      <c r="AD53718" s="77"/>
    </row>
    <row r="53719" spans="16:30" ht="4.5" customHeight="1" x14ac:dyDescent="0.2">
      <c r="P53719" s="75"/>
      <c r="Q53719" s="75"/>
      <c r="W53719" s="75"/>
      <c r="AD53719" s="77"/>
    </row>
    <row r="53720" spans="16:30" ht="4.5" customHeight="1" x14ac:dyDescent="0.2">
      <c r="P53720" s="75"/>
      <c r="Q53720" s="75"/>
      <c r="W53720" s="75"/>
      <c r="AD53720" s="77"/>
    </row>
    <row r="53721" spans="16:30" ht="4.5" customHeight="1" x14ac:dyDescent="0.2">
      <c r="P53721" s="75"/>
      <c r="Q53721" s="75"/>
      <c r="W53721" s="75"/>
      <c r="AD53721" s="77"/>
    </row>
    <row r="53722" spans="16:30" ht="4.5" customHeight="1" x14ac:dyDescent="0.2">
      <c r="P53722" s="75"/>
      <c r="Q53722" s="75"/>
      <c r="W53722" s="75"/>
      <c r="AD53722" s="77"/>
    </row>
    <row r="53723" spans="16:30" ht="4.5" customHeight="1" x14ac:dyDescent="0.2">
      <c r="P53723" s="75"/>
      <c r="Q53723" s="75"/>
      <c r="W53723" s="75"/>
      <c r="AD53723" s="77"/>
    </row>
    <row r="53724" spans="16:30" ht="4.5" customHeight="1" x14ac:dyDescent="0.2">
      <c r="P53724" s="75"/>
      <c r="Q53724" s="75"/>
      <c r="W53724" s="75"/>
      <c r="AD53724" s="77"/>
    </row>
    <row r="53725" spans="16:30" ht="4.5" customHeight="1" x14ac:dyDescent="0.2">
      <c r="P53725" s="75"/>
      <c r="Q53725" s="75"/>
      <c r="W53725" s="75"/>
      <c r="AD53725" s="77"/>
    </row>
    <row r="53726" spans="16:30" ht="4.5" customHeight="1" x14ac:dyDescent="0.2">
      <c r="P53726" s="75"/>
      <c r="Q53726" s="75"/>
      <c r="W53726" s="75"/>
      <c r="AD53726" s="77"/>
    </row>
    <row r="53727" spans="16:30" ht="4.5" customHeight="1" x14ac:dyDescent="0.2">
      <c r="P53727" s="75"/>
      <c r="Q53727" s="75"/>
      <c r="W53727" s="75"/>
      <c r="AD53727" s="77"/>
    </row>
    <row r="53728" spans="16:30" ht="4.5" customHeight="1" x14ac:dyDescent="0.2">
      <c r="P53728" s="75"/>
      <c r="Q53728" s="75"/>
      <c r="W53728" s="75"/>
      <c r="AD53728" s="77"/>
    </row>
    <row r="53729" spans="16:30" ht="4.5" customHeight="1" x14ac:dyDescent="0.2">
      <c r="P53729" s="75"/>
      <c r="Q53729" s="75"/>
      <c r="W53729" s="75"/>
      <c r="AD53729" s="77"/>
    </row>
    <row r="53730" spans="16:30" ht="4.5" customHeight="1" x14ac:dyDescent="0.2">
      <c r="P53730" s="75"/>
      <c r="Q53730" s="75"/>
      <c r="W53730" s="75"/>
      <c r="AD53730" s="77"/>
    </row>
    <row r="53731" spans="16:30" ht="4.5" customHeight="1" x14ac:dyDescent="0.2">
      <c r="P53731" s="75"/>
      <c r="Q53731" s="75"/>
      <c r="W53731" s="75"/>
      <c r="AD53731" s="77"/>
    </row>
    <row r="53732" spans="16:30" ht="4.5" customHeight="1" x14ac:dyDescent="0.2">
      <c r="P53732" s="75"/>
      <c r="Q53732" s="75"/>
      <c r="W53732" s="75"/>
      <c r="AD53732" s="77"/>
    </row>
    <row r="53733" spans="16:30" ht="4.5" customHeight="1" x14ac:dyDescent="0.2">
      <c r="P53733" s="75"/>
      <c r="Q53733" s="75"/>
      <c r="W53733" s="75"/>
      <c r="AD53733" s="77"/>
    </row>
    <row r="53734" spans="16:30" ht="4.5" customHeight="1" x14ac:dyDescent="0.2">
      <c r="P53734" s="75"/>
      <c r="Q53734" s="75"/>
      <c r="W53734" s="75"/>
      <c r="AD53734" s="77"/>
    </row>
    <row r="53735" spans="16:30" ht="4.5" customHeight="1" x14ac:dyDescent="0.2">
      <c r="P53735" s="75"/>
      <c r="Q53735" s="75"/>
      <c r="W53735" s="75"/>
      <c r="AD53735" s="77"/>
    </row>
    <row r="53736" spans="16:30" ht="4.5" customHeight="1" x14ac:dyDescent="0.2">
      <c r="P53736" s="75"/>
      <c r="Q53736" s="75"/>
      <c r="W53736" s="75"/>
      <c r="AD53736" s="77"/>
    </row>
    <row r="53737" spans="16:30" ht="4.5" customHeight="1" x14ac:dyDescent="0.2">
      <c r="P53737" s="75"/>
      <c r="Q53737" s="75"/>
      <c r="W53737" s="75"/>
      <c r="AD53737" s="77"/>
    </row>
    <row r="53738" spans="16:30" ht="4.5" customHeight="1" x14ac:dyDescent="0.2">
      <c r="P53738" s="75"/>
      <c r="Q53738" s="75"/>
      <c r="W53738" s="75"/>
      <c r="AD53738" s="77"/>
    </row>
    <row r="53739" spans="16:30" ht="4.5" customHeight="1" x14ac:dyDescent="0.2">
      <c r="P53739" s="75"/>
      <c r="Q53739" s="75"/>
      <c r="W53739" s="75"/>
      <c r="AD53739" s="77"/>
    </row>
    <row r="53740" spans="16:30" ht="4.5" customHeight="1" x14ac:dyDescent="0.2">
      <c r="P53740" s="75"/>
      <c r="Q53740" s="75"/>
      <c r="W53740" s="75"/>
      <c r="AD53740" s="77"/>
    </row>
    <row r="53741" spans="16:30" ht="4.5" customHeight="1" x14ac:dyDescent="0.2">
      <c r="P53741" s="75"/>
      <c r="Q53741" s="75"/>
      <c r="W53741" s="75"/>
      <c r="AD53741" s="77"/>
    </row>
    <row r="53742" spans="16:30" ht="4.5" customHeight="1" x14ac:dyDescent="0.2">
      <c r="P53742" s="75"/>
      <c r="Q53742" s="75"/>
      <c r="W53742" s="75"/>
      <c r="AD53742" s="77"/>
    </row>
    <row r="53743" spans="16:30" ht="4.5" customHeight="1" x14ac:dyDescent="0.2">
      <c r="P53743" s="75"/>
      <c r="Q53743" s="75"/>
      <c r="W53743" s="75"/>
      <c r="AD53743" s="77"/>
    </row>
    <row r="53744" spans="16:30" ht="4.5" customHeight="1" x14ac:dyDescent="0.2">
      <c r="P53744" s="75"/>
      <c r="Q53744" s="75"/>
      <c r="W53744" s="75"/>
      <c r="AD53744" s="77"/>
    </row>
    <row r="53745" spans="16:30" ht="4.5" customHeight="1" x14ac:dyDescent="0.2">
      <c r="P53745" s="75"/>
      <c r="Q53745" s="75"/>
      <c r="W53745" s="75"/>
      <c r="AD53745" s="77"/>
    </row>
    <row r="53746" spans="16:30" ht="4.5" customHeight="1" x14ac:dyDescent="0.2">
      <c r="P53746" s="75"/>
      <c r="Q53746" s="75"/>
      <c r="W53746" s="75"/>
      <c r="AD53746" s="77"/>
    </row>
    <row r="53747" spans="16:30" ht="4.5" customHeight="1" x14ac:dyDescent="0.2">
      <c r="P53747" s="75"/>
      <c r="Q53747" s="75"/>
      <c r="W53747" s="75"/>
      <c r="AD53747" s="77"/>
    </row>
    <row r="53748" spans="16:30" ht="4.5" customHeight="1" x14ac:dyDescent="0.2">
      <c r="P53748" s="75"/>
      <c r="Q53748" s="75"/>
      <c r="W53748" s="75"/>
      <c r="AD53748" s="77"/>
    </row>
    <row r="53749" spans="16:30" ht="4.5" customHeight="1" x14ac:dyDescent="0.2">
      <c r="P53749" s="75"/>
      <c r="Q53749" s="75"/>
      <c r="W53749" s="75"/>
      <c r="AD53749" s="77"/>
    </row>
    <row r="53750" spans="16:30" ht="4.5" customHeight="1" x14ac:dyDescent="0.2">
      <c r="P53750" s="75"/>
      <c r="Q53750" s="75"/>
      <c r="W53750" s="75"/>
      <c r="AD53750" s="77"/>
    </row>
    <row r="53751" spans="16:30" ht="4.5" customHeight="1" x14ac:dyDescent="0.2">
      <c r="P53751" s="75"/>
      <c r="Q53751" s="75"/>
      <c r="W53751" s="75"/>
      <c r="AD53751" s="77"/>
    </row>
    <row r="53752" spans="16:30" ht="4.5" customHeight="1" x14ac:dyDescent="0.2">
      <c r="P53752" s="75"/>
      <c r="Q53752" s="75"/>
      <c r="W53752" s="75"/>
      <c r="AD53752" s="77"/>
    </row>
    <row r="53753" spans="16:30" ht="4.5" customHeight="1" x14ac:dyDescent="0.2">
      <c r="P53753" s="75"/>
      <c r="Q53753" s="75"/>
      <c r="W53753" s="75"/>
      <c r="AD53753" s="77"/>
    </row>
    <row r="53754" spans="16:30" ht="4.5" customHeight="1" x14ac:dyDescent="0.2">
      <c r="P53754" s="75"/>
      <c r="Q53754" s="75"/>
      <c r="W53754" s="75"/>
      <c r="AD53754" s="77"/>
    </row>
    <row r="53755" spans="16:30" ht="4.5" customHeight="1" x14ac:dyDescent="0.2">
      <c r="P53755" s="75"/>
      <c r="Q53755" s="75"/>
      <c r="W53755" s="75"/>
      <c r="AD53755" s="77"/>
    </row>
    <row r="53756" spans="16:30" ht="4.5" customHeight="1" x14ac:dyDescent="0.2">
      <c r="P53756" s="75"/>
      <c r="Q53756" s="75"/>
      <c r="W53756" s="75"/>
      <c r="AD53756" s="77"/>
    </row>
    <row r="53757" spans="16:30" ht="4.5" customHeight="1" x14ac:dyDescent="0.2">
      <c r="P53757" s="75"/>
      <c r="Q53757" s="75"/>
      <c r="W53757" s="75"/>
      <c r="AD53757" s="77"/>
    </row>
    <row r="53758" spans="16:30" ht="4.5" customHeight="1" x14ac:dyDescent="0.2">
      <c r="P53758" s="75"/>
      <c r="Q53758" s="75"/>
      <c r="W53758" s="75"/>
      <c r="AD53758" s="77"/>
    </row>
    <row r="53759" spans="16:30" ht="4.5" customHeight="1" x14ac:dyDescent="0.2">
      <c r="P53759" s="75"/>
      <c r="Q53759" s="75"/>
      <c r="W53759" s="75"/>
      <c r="AD53759" s="77"/>
    </row>
    <row r="53760" spans="16:30" ht="4.5" customHeight="1" x14ac:dyDescent="0.2">
      <c r="P53760" s="75"/>
      <c r="Q53760" s="75"/>
      <c r="W53760" s="75"/>
      <c r="AD53760" s="77"/>
    </row>
    <row r="53761" spans="16:30" ht="4.5" customHeight="1" x14ac:dyDescent="0.2">
      <c r="P53761" s="75"/>
      <c r="Q53761" s="75"/>
      <c r="W53761" s="75"/>
      <c r="AD53761" s="77"/>
    </row>
    <row r="53762" spans="16:30" ht="4.5" customHeight="1" x14ac:dyDescent="0.2">
      <c r="P53762" s="75"/>
      <c r="Q53762" s="75"/>
      <c r="W53762" s="75"/>
      <c r="AD53762" s="77"/>
    </row>
    <row r="53763" spans="16:30" ht="4.5" customHeight="1" x14ac:dyDescent="0.2">
      <c r="P53763" s="75"/>
      <c r="Q53763" s="75"/>
      <c r="W53763" s="75"/>
      <c r="AD53763" s="77"/>
    </row>
    <row r="53764" spans="16:30" ht="4.5" customHeight="1" x14ac:dyDescent="0.2">
      <c r="P53764" s="75"/>
      <c r="Q53764" s="75"/>
      <c r="W53764" s="75"/>
      <c r="AD53764" s="77"/>
    </row>
    <row r="53765" spans="16:30" ht="4.5" customHeight="1" x14ac:dyDescent="0.2">
      <c r="P53765" s="75"/>
      <c r="Q53765" s="75"/>
      <c r="W53765" s="75"/>
      <c r="AD53765" s="77"/>
    </row>
    <row r="53766" spans="16:30" ht="4.5" customHeight="1" x14ac:dyDescent="0.2">
      <c r="P53766" s="75"/>
      <c r="Q53766" s="75"/>
      <c r="W53766" s="75"/>
      <c r="AD53766" s="77"/>
    </row>
    <row r="53767" spans="16:30" ht="4.5" customHeight="1" x14ac:dyDescent="0.2">
      <c r="P53767" s="75"/>
      <c r="Q53767" s="75"/>
      <c r="W53767" s="75"/>
      <c r="AD53767" s="77"/>
    </row>
    <row r="53768" spans="16:30" ht="4.5" customHeight="1" x14ac:dyDescent="0.2">
      <c r="P53768" s="75"/>
      <c r="Q53768" s="75"/>
      <c r="W53768" s="75"/>
      <c r="AD53768" s="77"/>
    </row>
    <row r="53769" spans="16:30" ht="4.5" customHeight="1" x14ac:dyDescent="0.2">
      <c r="P53769" s="75"/>
      <c r="Q53769" s="75"/>
      <c r="W53769" s="75"/>
      <c r="AD53769" s="77"/>
    </row>
    <row r="53770" spans="16:30" ht="4.5" customHeight="1" x14ac:dyDescent="0.2">
      <c r="P53770" s="75"/>
      <c r="Q53770" s="75"/>
      <c r="W53770" s="75"/>
      <c r="AD53770" s="77"/>
    </row>
    <row r="53771" spans="16:30" ht="4.5" customHeight="1" x14ac:dyDescent="0.2">
      <c r="P53771" s="75"/>
      <c r="Q53771" s="75"/>
      <c r="W53771" s="75"/>
      <c r="AD53771" s="77"/>
    </row>
    <row r="53772" spans="16:30" ht="4.5" customHeight="1" x14ac:dyDescent="0.2">
      <c r="P53772" s="75"/>
      <c r="Q53772" s="75"/>
      <c r="W53772" s="75"/>
      <c r="AD53772" s="77"/>
    </row>
    <row r="53773" spans="16:30" ht="4.5" customHeight="1" x14ac:dyDescent="0.2">
      <c r="P53773" s="75"/>
      <c r="Q53773" s="75"/>
      <c r="W53773" s="75"/>
      <c r="AD53773" s="77"/>
    </row>
    <row r="53774" spans="16:30" ht="4.5" customHeight="1" x14ac:dyDescent="0.2">
      <c r="P53774" s="75"/>
      <c r="Q53774" s="75"/>
      <c r="W53774" s="75"/>
      <c r="AD53774" s="77"/>
    </row>
    <row r="53775" spans="16:30" ht="4.5" customHeight="1" x14ac:dyDescent="0.2">
      <c r="P53775" s="75"/>
      <c r="Q53775" s="75"/>
      <c r="W53775" s="75"/>
      <c r="AD53775" s="77"/>
    </row>
    <row r="53776" spans="16:30" ht="4.5" customHeight="1" x14ac:dyDescent="0.2">
      <c r="P53776" s="75"/>
      <c r="Q53776" s="75"/>
      <c r="W53776" s="75"/>
      <c r="AD53776" s="77"/>
    </row>
    <row r="53777" spans="16:30" ht="4.5" customHeight="1" x14ac:dyDescent="0.2">
      <c r="P53777" s="75"/>
      <c r="Q53777" s="75"/>
      <c r="W53777" s="75"/>
      <c r="AD53777" s="77"/>
    </row>
    <row r="53778" spans="16:30" ht="4.5" customHeight="1" x14ac:dyDescent="0.2">
      <c r="P53778" s="75"/>
      <c r="Q53778" s="75"/>
      <c r="W53778" s="75"/>
      <c r="AD53778" s="77"/>
    </row>
    <row r="53779" spans="16:30" ht="4.5" customHeight="1" x14ac:dyDescent="0.2">
      <c r="P53779" s="75"/>
      <c r="Q53779" s="75"/>
      <c r="W53779" s="75"/>
      <c r="AD53779" s="77"/>
    </row>
    <row r="53780" spans="16:30" ht="4.5" customHeight="1" x14ac:dyDescent="0.2">
      <c r="P53780" s="75"/>
      <c r="Q53780" s="75"/>
      <c r="W53780" s="75"/>
      <c r="AD53780" s="77"/>
    </row>
    <row r="53781" spans="16:30" ht="4.5" customHeight="1" x14ac:dyDescent="0.2">
      <c r="P53781" s="75"/>
      <c r="Q53781" s="75"/>
      <c r="W53781" s="75"/>
      <c r="AD53781" s="77"/>
    </row>
    <row r="53782" spans="16:30" ht="4.5" customHeight="1" x14ac:dyDescent="0.2">
      <c r="P53782" s="75"/>
      <c r="Q53782" s="75"/>
      <c r="W53782" s="75"/>
      <c r="AD53782" s="77"/>
    </row>
    <row r="53783" spans="16:30" ht="4.5" customHeight="1" x14ac:dyDescent="0.2">
      <c r="P53783" s="75"/>
      <c r="Q53783" s="75"/>
      <c r="W53783" s="75"/>
      <c r="AD53783" s="77"/>
    </row>
    <row r="53784" spans="16:30" ht="4.5" customHeight="1" x14ac:dyDescent="0.2">
      <c r="P53784" s="75"/>
      <c r="Q53784" s="75"/>
      <c r="W53784" s="75"/>
      <c r="AD53784" s="77"/>
    </row>
    <row r="53785" spans="16:30" ht="4.5" customHeight="1" x14ac:dyDescent="0.2">
      <c r="P53785" s="75"/>
      <c r="Q53785" s="75"/>
      <c r="W53785" s="75"/>
      <c r="AD53785" s="77"/>
    </row>
    <row r="53786" spans="16:30" ht="4.5" customHeight="1" x14ac:dyDescent="0.2">
      <c r="P53786" s="75"/>
      <c r="Q53786" s="75"/>
      <c r="W53786" s="75"/>
      <c r="AD53786" s="77"/>
    </row>
    <row r="53787" spans="16:30" ht="4.5" customHeight="1" x14ac:dyDescent="0.2">
      <c r="P53787" s="75"/>
      <c r="Q53787" s="75"/>
      <c r="W53787" s="75"/>
      <c r="AD53787" s="77"/>
    </row>
    <row r="53788" spans="16:30" ht="4.5" customHeight="1" x14ac:dyDescent="0.2">
      <c r="P53788" s="75"/>
      <c r="Q53788" s="75"/>
      <c r="W53788" s="75"/>
      <c r="AD53788" s="77"/>
    </row>
    <row r="53789" spans="16:30" ht="4.5" customHeight="1" x14ac:dyDescent="0.2">
      <c r="P53789" s="75"/>
      <c r="Q53789" s="75"/>
      <c r="W53789" s="75"/>
      <c r="AD53789" s="77"/>
    </row>
    <row r="53790" spans="16:30" ht="4.5" customHeight="1" x14ac:dyDescent="0.2">
      <c r="P53790" s="75"/>
      <c r="Q53790" s="75"/>
      <c r="W53790" s="75"/>
      <c r="AD53790" s="77"/>
    </row>
    <row r="53791" spans="16:30" ht="4.5" customHeight="1" x14ac:dyDescent="0.2">
      <c r="P53791" s="75"/>
      <c r="Q53791" s="75"/>
      <c r="W53791" s="75"/>
      <c r="AD53791" s="77"/>
    </row>
    <row r="53792" spans="16:30" ht="4.5" customHeight="1" x14ac:dyDescent="0.2">
      <c r="P53792" s="75"/>
      <c r="Q53792" s="75"/>
      <c r="W53792" s="75"/>
      <c r="AD53792" s="77"/>
    </row>
    <row r="53793" spans="16:30" ht="4.5" customHeight="1" x14ac:dyDescent="0.2">
      <c r="P53793" s="75"/>
      <c r="Q53793" s="75"/>
      <c r="W53793" s="75"/>
      <c r="AD53793" s="77"/>
    </row>
    <row r="53794" spans="16:30" ht="4.5" customHeight="1" x14ac:dyDescent="0.2">
      <c r="P53794" s="75"/>
      <c r="Q53794" s="75"/>
      <c r="W53794" s="75"/>
      <c r="AD53794" s="77"/>
    </row>
    <row r="53795" spans="16:30" ht="4.5" customHeight="1" x14ac:dyDescent="0.2">
      <c r="P53795" s="75"/>
      <c r="Q53795" s="75"/>
      <c r="W53795" s="75"/>
      <c r="AD53795" s="77"/>
    </row>
    <row r="53796" spans="16:30" ht="4.5" customHeight="1" x14ac:dyDescent="0.2">
      <c r="P53796" s="75"/>
      <c r="Q53796" s="75"/>
      <c r="W53796" s="75"/>
      <c r="AD53796" s="77"/>
    </row>
    <row r="53797" spans="16:30" ht="4.5" customHeight="1" x14ac:dyDescent="0.2">
      <c r="P53797" s="75"/>
      <c r="Q53797" s="75"/>
      <c r="W53797" s="75"/>
      <c r="AD53797" s="77"/>
    </row>
    <row r="53798" spans="16:30" ht="4.5" customHeight="1" x14ac:dyDescent="0.2">
      <c r="P53798" s="75"/>
      <c r="Q53798" s="75"/>
      <c r="W53798" s="75"/>
      <c r="AD53798" s="77"/>
    </row>
    <row r="53799" spans="16:30" ht="4.5" customHeight="1" x14ac:dyDescent="0.2">
      <c r="P53799" s="75"/>
      <c r="Q53799" s="75"/>
      <c r="W53799" s="75"/>
      <c r="AD53799" s="77"/>
    </row>
    <row r="53800" spans="16:30" ht="4.5" customHeight="1" x14ac:dyDescent="0.2">
      <c r="P53800" s="75"/>
      <c r="Q53800" s="75"/>
      <c r="W53800" s="75"/>
      <c r="AD53800" s="77"/>
    </row>
    <row r="53801" spans="16:30" ht="4.5" customHeight="1" x14ac:dyDescent="0.2">
      <c r="P53801" s="75"/>
      <c r="Q53801" s="75"/>
      <c r="W53801" s="75"/>
      <c r="AD53801" s="77"/>
    </row>
    <row r="53802" spans="16:30" ht="4.5" customHeight="1" x14ac:dyDescent="0.2">
      <c r="P53802" s="75"/>
      <c r="Q53802" s="75"/>
      <c r="W53802" s="75"/>
      <c r="AD53802" s="77"/>
    </row>
    <row r="53803" spans="16:30" ht="4.5" customHeight="1" x14ac:dyDescent="0.2">
      <c r="P53803" s="75"/>
      <c r="Q53803" s="75"/>
      <c r="W53803" s="75"/>
      <c r="AD53803" s="77"/>
    </row>
    <row r="53804" spans="16:30" ht="4.5" customHeight="1" x14ac:dyDescent="0.2">
      <c r="P53804" s="75"/>
      <c r="Q53804" s="75"/>
      <c r="W53804" s="75"/>
      <c r="AD53804" s="77"/>
    </row>
    <row r="53805" spans="16:30" ht="4.5" customHeight="1" x14ac:dyDescent="0.2">
      <c r="P53805" s="75"/>
      <c r="Q53805" s="75"/>
      <c r="W53805" s="75"/>
      <c r="AD53805" s="77"/>
    </row>
    <row r="53806" spans="16:30" ht="4.5" customHeight="1" x14ac:dyDescent="0.2">
      <c r="P53806" s="75"/>
      <c r="Q53806" s="75"/>
      <c r="W53806" s="75"/>
      <c r="AD53806" s="77"/>
    </row>
    <row r="53807" spans="16:30" ht="4.5" customHeight="1" x14ac:dyDescent="0.2">
      <c r="P53807" s="75"/>
      <c r="Q53807" s="75"/>
      <c r="W53807" s="75"/>
      <c r="AD53807" s="77"/>
    </row>
    <row r="53808" spans="16:30" ht="4.5" customHeight="1" x14ac:dyDescent="0.2">
      <c r="P53808" s="75"/>
      <c r="Q53808" s="75"/>
      <c r="W53808" s="75"/>
      <c r="AD53808" s="77"/>
    </row>
    <row r="53809" spans="16:30" ht="4.5" customHeight="1" x14ac:dyDescent="0.2">
      <c r="P53809" s="75"/>
      <c r="Q53809" s="75"/>
      <c r="W53809" s="75"/>
      <c r="AD53809" s="77"/>
    </row>
    <row r="53810" spans="16:30" ht="4.5" customHeight="1" x14ac:dyDescent="0.2">
      <c r="P53810" s="75"/>
      <c r="Q53810" s="75"/>
      <c r="W53810" s="75"/>
      <c r="AD53810" s="77"/>
    </row>
    <row r="53811" spans="16:30" ht="4.5" customHeight="1" x14ac:dyDescent="0.2">
      <c r="P53811" s="75"/>
      <c r="Q53811" s="75"/>
      <c r="W53811" s="75"/>
      <c r="AD53811" s="77"/>
    </row>
    <row r="53812" spans="16:30" ht="4.5" customHeight="1" x14ac:dyDescent="0.2">
      <c r="P53812" s="75"/>
      <c r="Q53812" s="75"/>
      <c r="W53812" s="75"/>
      <c r="AD53812" s="77"/>
    </row>
    <row r="53813" spans="16:30" ht="4.5" customHeight="1" x14ac:dyDescent="0.2">
      <c r="P53813" s="75"/>
      <c r="Q53813" s="75"/>
      <c r="W53813" s="75"/>
      <c r="AD53813" s="77"/>
    </row>
    <row r="53814" spans="16:30" ht="4.5" customHeight="1" x14ac:dyDescent="0.2">
      <c r="P53814" s="75"/>
      <c r="Q53814" s="75"/>
      <c r="W53814" s="75"/>
      <c r="AD53814" s="77"/>
    </row>
    <row r="53815" spans="16:30" ht="4.5" customHeight="1" x14ac:dyDescent="0.2">
      <c r="P53815" s="75"/>
      <c r="Q53815" s="75"/>
      <c r="W53815" s="75"/>
      <c r="AD53815" s="77"/>
    </row>
    <row r="53816" spans="16:30" ht="4.5" customHeight="1" x14ac:dyDescent="0.2">
      <c r="P53816" s="75"/>
      <c r="Q53816" s="75"/>
      <c r="W53816" s="75"/>
      <c r="AD53816" s="77"/>
    </row>
    <row r="53817" spans="16:30" ht="4.5" customHeight="1" x14ac:dyDescent="0.2">
      <c r="P53817" s="75"/>
      <c r="Q53817" s="75"/>
      <c r="W53817" s="75"/>
      <c r="AD53817" s="77"/>
    </row>
    <row r="53818" spans="16:30" ht="4.5" customHeight="1" x14ac:dyDescent="0.2">
      <c r="P53818" s="75"/>
      <c r="Q53818" s="75"/>
      <c r="W53818" s="75"/>
      <c r="AD53818" s="77"/>
    </row>
    <row r="53819" spans="16:30" ht="4.5" customHeight="1" x14ac:dyDescent="0.2">
      <c r="P53819" s="75"/>
      <c r="Q53819" s="75"/>
      <c r="W53819" s="75"/>
      <c r="AD53819" s="77"/>
    </row>
    <row r="53820" spans="16:30" ht="4.5" customHeight="1" x14ac:dyDescent="0.2">
      <c r="P53820" s="75"/>
      <c r="Q53820" s="75"/>
      <c r="W53820" s="75"/>
      <c r="AD53820" s="77"/>
    </row>
    <row r="53821" spans="16:30" ht="4.5" customHeight="1" x14ac:dyDescent="0.2">
      <c r="P53821" s="75"/>
      <c r="Q53821" s="75"/>
      <c r="W53821" s="75"/>
      <c r="AD53821" s="77"/>
    </row>
    <row r="53822" spans="16:30" ht="4.5" customHeight="1" x14ac:dyDescent="0.2">
      <c r="P53822" s="75"/>
      <c r="Q53822" s="75"/>
      <c r="W53822" s="75"/>
      <c r="AD53822" s="77"/>
    </row>
    <row r="53823" spans="16:30" ht="4.5" customHeight="1" x14ac:dyDescent="0.2">
      <c r="P53823" s="75"/>
      <c r="Q53823" s="75"/>
      <c r="W53823" s="75"/>
      <c r="AD53823" s="77"/>
    </row>
    <row r="53824" spans="16:30" ht="4.5" customHeight="1" x14ac:dyDescent="0.2">
      <c r="P53824" s="75"/>
      <c r="Q53824" s="75"/>
      <c r="W53824" s="75"/>
      <c r="AD53824" s="77"/>
    </row>
    <row r="53825" spans="16:30" ht="4.5" customHeight="1" x14ac:dyDescent="0.2">
      <c r="P53825" s="75"/>
      <c r="Q53825" s="75"/>
      <c r="W53825" s="75"/>
      <c r="AD53825" s="77"/>
    </row>
    <row r="53826" spans="16:30" ht="4.5" customHeight="1" x14ac:dyDescent="0.2">
      <c r="P53826" s="75"/>
      <c r="Q53826" s="75"/>
      <c r="W53826" s="75"/>
      <c r="AD53826" s="77"/>
    </row>
    <row r="53827" spans="16:30" ht="4.5" customHeight="1" x14ac:dyDescent="0.2">
      <c r="P53827" s="75"/>
      <c r="Q53827" s="75"/>
      <c r="W53827" s="75"/>
      <c r="AD53827" s="77"/>
    </row>
    <row r="53828" spans="16:30" ht="4.5" customHeight="1" x14ac:dyDescent="0.2">
      <c r="P53828" s="75"/>
      <c r="Q53828" s="75"/>
      <c r="W53828" s="75"/>
      <c r="AD53828" s="77"/>
    </row>
    <row r="53829" spans="16:30" ht="4.5" customHeight="1" x14ac:dyDescent="0.2">
      <c r="P53829" s="75"/>
      <c r="Q53829" s="75"/>
      <c r="W53829" s="75"/>
      <c r="AD53829" s="77"/>
    </row>
    <row r="53830" spans="16:30" ht="4.5" customHeight="1" x14ac:dyDescent="0.2">
      <c r="P53830" s="75"/>
      <c r="Q53830" s="75"/>
      <c r="W53830" s="75"/>
      <c r="AD53830" s="77"/>
    </row>
    <row r="53831" spans="16:30" ht="4.5" customHeight="1" x14ac:dyDescent="0.2">
      <c r="P53831" s="75"/>
      <c r="Q53831" s="75"/>
      <c r="W53831" s="75"/>
      <c r="AD53831" s="77"/>
    </row>
    <row r="53832" spans="16:30" ht="4.5" customHeight="1" x14ac:dyDescent="0.2">
      <c r="P53832" s="75"/>
      <c r="Q53832" s="75"/>
      <c r="W53832" s="75"/>
      <c r="AD53832" s="77"/>
    </row>
    <row r="53833" spans="16:30" ht="4.5" customHeight="1" x14ac:dyDescent="0.2">
      <c r="P53833" s="75"/>
      <c r="Q53833" s="75"/>
      <c r="W53833" s="75"/>
      <c r="AD53833" s="77"/>
    </row>
    <row r="53834" spans="16:30" ht="4.5" customHeight="1" x14ac:dyDescent="0.2">
      <c r="P53834" s="75"/>
      <c r="Q53834" s="75"/>
      <c r="W53834" s="75"/>
      <c r="AD53834" s="77"/>
    </row>
    <row r="53835" spans="16:30" ht="4.5" customHeight="1" x14ac:dyDescent="0.2">
      <c r="P53835" s="75"/>
      <c r="Q53835" s="75"/>
      <c r="W53835" s="75"/>
      <c r="AD53835" s="77"/>
    </row>
    <row r="53836" spans="16:30" ht="4.5" customHeight="1" x14ac:dyDescent="0.2">
      <c r="P53836" s="75"/>
      <c r="Q53836" s="75"/>
      <c r="W53836" s="75"/>
      <c r="AD53836" s="77"/>
    </row>
    <row r="53837" spans="16:30" ht="4.5" customHeight="1" x14ac:dyDescent="0.2">
      <c r="P53837" s="75"/>
      <c r="Q53837" s="75"/>
      <c r="W53837" s="75"/>
      <c r="AD53837" s="77"/>
    </row>
    <row r="53838" spans="16:30" ht="4.5" customHeight="1" x14ac:dyDescent="0.2">
      <c r="P53838" s="75"/>
      <c r="Q53838" s="75"/>
      <c r="W53838" s="75"/>
      <c r="AD53838" s="77"/>
    </row>
    <row r="53839" spans="16:30" ht="4.5" customHeight="1" x14ac:dyDescent="0.2">
      <c r="P53839" s="75"/>
      <c r="Q53839" s="75"/>
      <c r="W53839" s="75"/>
      <c r="AD53839" s="77"/>
    </row>
    <row r="53840" spans="16:30" ht="4.5" customHeight="1" x14ac:dyDescent="0.2">
      <c r="P53840" s="75"/>
      <c r="Q53840" s="75"/>
      <c r="W53840" s="75"/>
      <c r="AD53840" s="77"/>
    </row>
    <row r="53841" spans="16:30" ht="4.5" customHeight="1" x14ac:dyDescent="0.2">
      <c r="P53841" s="75"/>
      <c r="Q53841" s="75"/>
      <c r="W53841" s="75"/>
      <c r="AD53841" s="77"/>
    </row>
    <row r="53842" spans="16:30" ht="4.5" customHeight="1" x14ac:dyDescent="0.2">
      <c r="P53842" s="75"/>
      <c r="Q53842" s="75"/>
      <c r="W53842" s="75"/>
      <c r="AD53842" s="77"/>
    </row>
    <row r="53843" spans="16:30" ht="4.5" customHeight="1" x14ac:dyDescent="0.2">
      <c r="P53843" s="75"/>
      <c r="Q53843" s="75"/>
      <c r="W53843" s="75"/>
      <c r="AD53843" s="77"/>
    </row>
    <row r="53844" spans="16:30" ht="4.5" customHeight="1" x14ac:dyDescent="0.2">
      <c r="P53844" s="75"/>
      <c r="Q53844" s="75"/>
      <c r="W53844" s="75"/>
      <c r="AD53844" s="77"/>
    </row>
    <row r="53845" spans="16:30" ht="4.5" customHeight="1" x14ac:dyDescent="0.2">
      <c r="P53845" s="75"/>
      <c r="Q53845" s="75"/>
      <c r="W53845" s="75"/>
      <c r="AD53845" s="77"/>
    </row>
    <row r="53846" spans="16:30" ht="4.5" customHeight="1" x14ac:dyDescent="0.2">
      <c r="P53846" s="75"/>
      <c r="Q53846" s="75"/>
      <c r="W53846" s="75"/>
      <c r="AD53846" s="77"/>
    </row>
    <row r="53847" spans="16:30" ht="4.5" customHeight="1" x14ac:dyDescent="0.2">
      <c r="P53847" s="75"/>
      <c r="Q53847" s="75"/>
      <c r="W53847" s="75"/>
      <c r="AD53847" s="77"/>
    </row>
    <row r="53848" spans="16:30" ht="4.5" customHeight="1" x14ac:dyDescent="0.2">
      <c r="P53848" s="75"/>
      <c r="Q53848" s="75"/>
      <c r="W53848" s="75"/>
      <c r="AD53848" s="77"/>
    </row>
    <row r="53849" spans="16:30" ht="4.5" customHeight="1" x14ac:dyDescent="0.2">
      <c r="P53849" s="75"/>
      <c r="Q53849" s="75"/>
      <c r="W53849" s="75"/>
      <c r="AD53849" s="77"/>
    </row>
    <row r="53850" spans="16:30" ht="4.5" customHeight="1" x14ac:dyDescent="0.2">
      <c r="P53850" s="75"/>
      <c r="Q53850" s="75"/>
      <c r="W53850" s="75"/>
      <c r="AD53850" s="77"/>
    </row>
    <row r="53851" spans="16:30" ht="4.5" customHeight="1" x14ac:dyDescent="0.2">
      <c r="P53851" s="75"/>
      <c r="Q53851" s="75"/>
      <c r="W53851" s="75"/>
      <c r="AD53851" s="77"/>
    </row>
    <row r="53852" spans="16:30" ht="4.5" customHeight="1" x14ac:dyDescent="0.2">
      <c r="P53852" s="75"/>
      <c r="Q53852" s="75"/>
      <c r="W53852" s="75"/>
      <c r="AD53852" s="77"/>
    </row>
    <row r="53853" spans="16:30" ht="4.5" customHeight="1" x14ac:dyDescent="0.2">
      <c r="P53853" s="75"/>
      <c r="Q53853" s="75"/>
      <c r="W53853" s="75"/>
      <c r="AD53853" s="77"/>
    </row>
    <row r="53854" spans="16:30" ht="4.5" customHeight="1" x14ac:dyDescent="0.2">
      <c r="P53854" s="75"/>
      <c r="Q53854" s="75"/>
      <c r="W53854" s="75"/>
      <c r="AD53854" s="77"/>
    </row>
    <row r="53855" spans="16:30" ht="4.5" customHeight="1" x14ac:dyDescent="0.2">
      <c r="P53855" s="75"/>
      <c r="Q53855" s="75"/>
      <c r="W53855" s="75"/>
      <c r="AD53855" s="77"/>
    </row>
    <row r="53856" spans="16:30" ht="4.5" customHeight="1" x14ac:dyDescent="0.2">
      <c r="P53856" s="75"/>
      <c r="Q53856" s="75"/>
      <c r="W53856" s="75"/>
      <c r="AD53856" s="77"/>
    </row>
    <row r="53857" spans="16:30" ht="4.5" customHeight="1" x14ac:dyDescent="0.2">
      <c r="P53857" s="75"/>
      <c r="Q53857" s="75"/>
      <c r="W53857" s="75"/>
      <c r="AD53857" s="77"/>
    </row>
    <row r="53858" spans="16:30" ht="4.5" customHeight="1" x14ac:dyDescent="0.2">
      <c r="P53858" s="75"/>
      <c r="Q53858" s="75"/>
      <c r="W53858" s="75"/>
      <c r="AD53858" s="77"/>
    </row>
    <row r="53859" spans="16:30" ht="4.5" customHeight="1" x14ac:dyDescent="0.2">
      <c r="P53859" s="75"/>
      <c r="Q53859" s="75"/>
      <c r="W53859" s="75"/>
      <c r="AD53859" s="77"/>
    </row>
    <row r="53860" spans="16:30" ht="4.5" customHeight="1" x14ac:dyDescent="0.2">
      <c r="P53860" s="75"/>
      <c r="Q53860" s="75"/>
      <c r="W53860" s="75"/>
      <c r="AD53860" s="77"/>
    </row>
    <row r="53861" spans="16:30" ht="4.5" customHeight="1" x14ac:dyDescent="0.2">
      <c r="P53861" s="75"/>
      <c r="Q53861" s="75"/>
      <c r="W53861" s="75"/>
      <c r="AD53861" s="77"/>
    </row>
    <row r="53862" spans="16:30" ht="4.5" customHeight="1" x14ac:dyDescent="0.2">
      <c r="P53862" s="75"/>
      <c r="Q53862" s="75"/>
      <c r="W53862" s="75"/>
      <c r="AD53862" s="77"/>
    </row>
    <row r="53863" spans="16:30" ht="4.5" customHeight="1" x14ac:dyDescent="0.2">
      <c r="P53863" s="75"/>
      <c r="Q53863" s="75"/>
      <c r="W53863" s="75"/>
      <c r="AD53863" s="77"/>
    </row>
    <row r="53864" spans="16:30" ht="4.5" customHeight="1" x14ac:dyDescent="0.2">
      <c r="P53864" s="75"/>
      <c r="Q53864" s="75"/>
      <c r="W53864" s="75"/>
      <c r="AD53864" s="77"/>
    </row>
    <row r="53865" spans="16:30" ht="4.5" customHeight="1" x14ac:dyDescent="0.2">
      <c r="P53865" s="75"/>
      <c r="Q53865" s="75"/>
      <c r="W53865" s="75"/>
      <c r="AD53865" s="77"/>
    </row>
    <row r="53866" spans="16:30" ht="4.5" customHeight="1" x14ac:dyDescent="0.2">
      <c r="P53866" s="75"/>
      <c r="Q53866" s="75"/>
      <c r="W53866" s="75"/>
      <c r="AD53866" s="77"/>
    </row>
    <row r="53867" spans="16:30" ht="4.5" customHeight="1" x14ac:dyDescent="0.2">
      <c r="P53867" s="75"/>
      <c r="Q53867" s="75"/>
      <c r="W53867" s="75"/>
      <c r="AD53867" s="77"/>
    </row>
    <row r="53868" spans="16:30" ht="4.5" customHeight="1" x14ac:dyDescent="0.2">
      <c r="P53868" s="75"/>
      <c r="Q53868" s="75"/>
      <c r="W53868" s="75"/>
      <c r="AD53868" s="77"/>
    </row>
    <row r="53869" spans="16:30" ht="4.5" customHeight="1" x14ac:dyDescent="0.2">
      <c r="P53869" s="75"/>
      <c r="Q53869" s="75"/>
      <c r="W53869" s="75"/>
      <c r="AD53869" s="77"/>
    </row>
    <row r="53870" spans="16:30" ht="4.5" customHeight="1" x14ac:dyDescent="0.2">
      <c r="P53870" s="75"/>
      <c r="Q53870" s="75"/>
      <c r="W53870" s="75"/>
      <c r="AD53870" s="77"/>
    </row>
    <row r="53871" spans="16:30" ht="4.5" customHeight="1" x14ac:dyDescent="0.2">
      <c r="P53871" s="75"/>
      <c r="Q53871" s="75"/>
      <c r="W53871" s="75"/>
      <c r="AD53871" s="77"/>
    </row>
    <row r="53872" spans="16:30" ht="4.5" customHeight="1" x14ac:dyDescent="0.2">
      <c r="P53872" s="75"/>
      <c r="Q53872" s="75"/>
      <c r="W53872" s="75"/>
      <c r="AD53872" s="77"/>
    </row>
    <row r="53873" spans="16:30" ht="4.5" customHeight="1" x14ac:dyDescent="0.2">
      <c r="P53873" s="75"/>
      <c r="Q53873" s="75"/>
      <c r="W53873" s="75"/>
      <c r="AD53873" s="77"/>
    </row>
    <row r="53874" spans="16:30" ht="4.5" customHeight="1" x14ac:dyDescent="0.2">
      <c r="P53874" s="75"/>
      <c r="Q53874" s="75"/>
      <c r="W53874" s="75"/>
      <c r="AD53874" s="77"/>
    </row>
    <row r="53875" spans="16:30" ht="4.5" customHeight="1" x14ac:dyDescent="0.2">
      <c r="P53875" s="75"/>
      <c r="Q53875" s="75"/>
      <c r="W53875" s="75"/>
      <c r="AD53875" s="77"/>
    </row>
    <row r="53876" spans="16:30" ht="4.5" customHeight="1" x14ac:dyDescent="0.2">
      <c r="P53876" s="75"/>
      <c r="Q53876" s="75"/>
      <c r="W53876" s="75"/>
      <c r="AD53876" s="77"/>
    </row>
    <row r="53877" spans="16:30" ht="4.5" customHeight="1" x14ac:dyDescent="0.2">
      <c r="P53877" s="75"/>
      <c r="Q53877" s="75"/>
      <c r="W53877" s="75"/>
      <c r="AD53877" s="77"/>
    </row>
    <row r="53878" spans="16:30" ht="4.5" customHeight="1" x14ac:dyDescent="0.2">
      <c r="P53878" s="75"/>
      <c r="Q53878" s="75"/>
      <c r="W53878" s="75"/>
      <c r="AD53878" s="77"/>
    </row>
    <row r="53879" spans="16:30" ht="4.5" customHeight="1" x14ac:dyDescent="0.2">
      <c r="P53879" s="75"/>
      <c r="Q53879" s="75"/>
      <c r="W53879" s="75"/>
      <c r="AD53879" s="77"/>
    </row>
    <row r="53880" spans="16:30" ht="4.5" customHeight="1" x14ac:dyDescent="0.2">
      <c r="P53880" s="75"/>
      <c r="Q53880" s="75"/>
      <c r="W53880" s="75"/>
      <c r="AD53880" s="77"/>
    </row>
    <row r="53881" spans="16:30" ht="4.5" customHeight="1" x14ac:dyDescent="0.2">
      <c r="P53881" s="75"/>
      <c r="Q53881" s="75"/>
      <c r="W53881" s="75"/>
      <c r="AD53881" s="77"/>
    </row>
    <row r="53882" spans="16:30" ht="4.5" customHeight="1" x14ac:dyDescent="0.2">
      <c r="P53882" s="75"/>
      <c r="Q53882" s="75"/>
      <c r="W53882" s="75"/>
      <c r="AD53882" s="77"/>
    </row>
    <row r="53883" spans="16:30" ht="4.5" customHeight="1" x14ac:dyDescent="0.2">
      <c r="P53883" s="75"/>
      <c r="Q53883" s="75"/>
      <c r="W53883" s="75"/>
      <c r="AD53883" s="77"/>
    </row>
    <row r="53884" spans="16:30" ht="4.5" customHeight="1" x14ac:dyDescent="0.2">
      <c r="P53884" s="75"/>
      <c r="Q53884" s="75"/>
      <c r="W53884" s="75"/>
      <c r="AD53884" s="77"/>
    </row>
    <row r="53885" spans="16:30" ht="4.5" customHeight="1" x14ac:dyDescent="0.2">
      <c r="P53885" s="75"/>
      <c r="Q53885" s="75"/>
      <c r="W53885" s="75"/>
      <c r="AD53885" s="77"/>
    </row>
    <row r="53886" spans="16:30" ht="4.5" customHeight="1" x14ac:dyDescent="0.2">
      <c r="P53886" s="75"/>
      <c r="Q53886" s="75"/>
      <c r="W53886" s="75"/>
      <c r="AD53886" s="77"/>
    </row>
    <row r="53887" spans="16:30" ht="4.5" customHeight="1" x14ac:dyDescent="0.2">
      <c r="P53887" s="75"/>
      <c r="Q53887" s="75"/>
      <c r="W53887" s="75"/>
      <c r="AD53887" s="77"/>
    </row>
    <row r="53888" spans="16:30" ht="4.5" customHeight="1" x14ac:dyDescent="0.2">
      <c r="P53888" s="75"/>
      <c r="Q53888" s="75"/>
      <c r="W53888" s="75"/>
      <c r="AD53888" s="77"/>
    </row>
    <row r="53889" spans="16:30" ht="4.5" customHeight="1" x14ac:dyDescent="0.2">
      <c r="P53889" s="75"/>
      <c r="Q53889" s="75"/>
      <c r="W53889" s="75"/>
      <c r="AD53889" s="77"/>
    </row>
    <row r="53890" spans="16:30" ht="4.5" customHeight="1" x14ac:dyDescent="0.2">
      <c r="P53890" s="75"/>
      <c r="Q53890" s="75"/>
      <c r="W53890" s="75"/>
      <c r="AD53890" s="77"/>
    </row>
    <row r="53891" spans="16:30" ht="4.5" customHeight="1" x14ac:dyDescent="0.2">
      <c r="P53891" s="75"/>
      <c r="Q53891" s="75"/>
      <c r="W53891" s="75"/>
      <c r="AD53891" s="77"/>
    </row>
    <row r="53892" spans="16:30" ht="4.5" customHeight="1" x14ac:dyDescent="0.2">
      <c r="P53892" s="75"/>
      <c r="Q53892" s="75"/>
      <c r="W53892" s="75"/>
      <c r="AD53892" s="77"/>
    </row>
    <row r="53893" spans="16:30" ht="4.5" customHeight="1" x14ac:dyDescent="0.2">
      <c r="P53893" s="75"/>
      <c r="Q53893" s="75"/>
      <c r="W53893" s="75"/>
      <c r="AD53893" s="77"/>
    </row>
    <row r="53894" spans="16:30" ht="4.5" customHeight="1" x14ac:dyDescent="0.2">
      <c r="P53894" s="75"/>
      <c r="Q53894" s="75"/>
      <c r="W53894" s="75"/>
      <c r="AD53894" s="77"/>
    </row>
    <row r="53895" spans="16:30" ht="4.5" customHeight="1" x14ac:dyDescent="0.2">
      <c r="P53895" s="75"/>
      <c r="Q53895" s="75"/>
      <c r="W53895" s="75"/>
      <c r="AD53895" s="77"/>
    </row>
    <row r="53896" spans="16:30" ht="4.5" customHeight="1" x14ac:dyDescent="0.2">
      <c r="P53896" s="75"/>
      <c r="Q53896" s="75"/>
      <c r="W53896" s="75"/>
      <c r="AD53896" s="77"/>
    </row>
    <row r="53897" spans="16:30" ht="4.5" customHeight="1" x14ac:dyDescent="0.2">
      <c r="P53897" s="75"/>
      <c r="Q53897" s="75"/>
      <c r="W53897" s="75"/>
      <c r="AD53897" s="77"/>
    </row>
    <row r="53898" spans="16:30" ht="4.5" customHeight="1" x14ac:dyDescent="0.2">
      <c r="P53898" s="75"/>
      <c r="Q53898" s="75"/>
      <c r="W53898" s="75"/>
      <c r="AD53898" s="77"/>
    </row>
    <row r="53899" spans="16:30" ht="4.5" customHeight="1" x14ac:dyDescent="0.2">
      <c r="P53899" s="75"/>
      <c r="Q53899" s="75"/>
      <c r="W53899" s="75"/>
      <c r="AD53899" s="77"/>
    </row>
    <row r="53900" spans="16:30" ht="4.5" customHeight="1" x14ac:dyDescent="0.2">
      <c r="P53900" s="75"/>
      <c r="Q53900" s="75"/>
      <c r="W53900" s="75"/>
      <c r="AD53900" s="77"/>
    </row>
    <row r="53901" spans="16:30" ht="4.5" customHeight="1" x14ac:dyDescent="0.2">
      <c r="P53901" s="75"/>
      <c r="Q53901" s="75"/>
      <c r="W53901" s="75"/>
      <c r="AD53901" s="77"/>
    </row>
    <row r="53902" spans="16:30" ht="4.5" customHeight="1" x14ac:dyDescent="0.2">
      <c r="P53902" s="75"/>
      <c r="Q53902" s="75"/>
      <c r="W53902" s="75"/>
      <c r="AD53902" s="77"/>
    </row>
    <row r="53903" spans="16:30" ht="4.5" customHeight="1" x14ac:dyDescent="0.2">
      <c r="P53903" s="75"/>
      <c r="Q53903" s="75"/>
      <c r="W53903" s="75"/>
      <c r="AD53903" s="77"/>
    </row>
    <row r="53904" spans="16:30" ht="4.5" customHeight="1" x14ac:dyDescent="0.2">
      <c r="P53904" s="75"/>
      <c r="Q53904" s="75"/>
      <c r="W53904" s="75"/>
      <c r="AD53904" s="77"/>
    </row>
    <row r="53905" spans="16:30" ht="4.5" customHeight="1" x14ac:dyDescent="0.2">
      <c r="P53905" s="75"/>
      <c r="Q53905" s="75"/>
      <c r="W53905" s="75"/>
      <c r="AD53905" s="77"/>
    </row>
    <row r="53906" spans="16:30" ht="4.5" customHeight="1" x14ac:dyDescent="0.2">
      <c r="P53906" s="75"/>
      <c r="Q53906" s="75"/>
      <c r="W53906" s="75"/>
      <c r="AD53906" s="77"/>
    </row>
    <row r="53907" spans="16:30" ht="4.5" customHeight="1" x14ac:dyDescent="0.2">
      <c r="P53907" s="75"/>
      <c r="Q53907" s="75"/>
      <c r="W53907" s="75"/>
      <c r="AD53907" s="77"/>
    </row>
    <row r="53908" spans="16:30" ht="4.5" customHeight="1" x14ac:dyDescent="0.2">
      <c r="P53908" s="75"/>
      <c r="Q53908" s="75"/>
      <c r="W53908" s="75"/>
      <c r="AD53908" s="77"/>
    </row>
    <row r="53909" spans="16:30" ht="4.5" customHeight="1" x14ac:dyDescent="0.2">
      <c r="P53909" s="75"/>
      <c r="Q53909" s="75"/>
      <c r="W53909" s="75"/>
      <c r="AD53909" s="77"/>
    </row>
    <row r="53910" spans="16:30" ht="4.5" customHeight="1" x14ac:dyDescent="0.2">
      <c r="P53910" s="75"/>
      <c r="Q53910" s="75"/>
      <c r="W53910" s="75"/>
      <c r="AD53910" s="77"/>
    </row>
    <row r="53911" spans="16:30" ht="4.5" customHeight="1" x14ac:dyDescent="0.2">
      <c r="P53911" s="75"/>
      <c r="Q53911" s="75"/>
      <c r="W53911" s="75"/>
      <c r="AD53911" s="77"/>
    </row>
    <row r="53912" spans="16:30" ht="4.5" customHeight="1" x14ac:dyDescent="0.2">
      <c r="P53912" s="75"/>
      <c r="Q53912" s="75"/>
      <c r="W53912" s="75"/>
      <c r="AD53912" s="77"/>
    </row>
    <row r="53913" spans="16:30" ht="4.5" customHeight="1" x14ac:dyDescent="0.2">
      <c r="P53913" s="75"/>
      <c r="Q53913" s="75"/>
      <c r="W53913" s="75"/>
      <c r="AD53913" s="77"/>
    </row>
    <row r="53914" spans="16:30" ht="4.5" customHeight="1" x14ac:dyDescent="0.2">
      <c r="P53914" s="75"/>
      <c r="Q53914" s="75"/>
      <c r="W53914" s="75"/>
      <c r="AD53914" s="77"/>
    </row>
    <row r="53915" spans="16:30" ht="4.5" customHeight="1" x14ac:dyDescent="0.2">
      <c r="P53915" s="75"/>
      <c r="Q53915" s="75"/>
      <c r="W53915" s="75"/>
      <c r="AD53915" s="77"/>
    </row>
    <row r="53916" spans="16:30" ht="4.5" customHeight="1" x14ac:dyDescent="0.2">
      <c r="P53916" s="75"/>
      <c r="Q53916" s="75"/>
      <c r="W53916" s="75"/>
      <c r="AD53916" s="77"/>
    </row>
    <row r="53917" spans="16:30" ht="4.5" customHeight="1" x14ac:dyDescent="0.2">
      <c r="P53917" s="75"/>
      <c r="Q53917" s="75"/>
      <c r="W53917" s="75"/>
      <c r="AD53917" s="77"/>
    </row>
    <row r="53918" spans="16:30" ht="4.5" customHeight="1" x14ac:dyDescent="0.2">
      <c r="P53918" s="75"/>
      <c r="Q53918" s="75"/>
      <c r="W53918" s="75"/>
      <c r="AD53918" s="77"/>
    </row>
    <row r="53919" spans="16:30" ht="4.5" customHeight="1" x14ac:dyDescent="0.2">
      <c r="P53919" s="75"/>
      <c r="Q53919" s="75"/>
      <c r="W53919" s="75"/>
      <c r="AD53919" s="77"/>
    </row>
    <row r="53920" spans="16:30" ht="4.5" customHeight="1" x14ac:dyDescent="0.2">
      <c r="P53920" s="75"/>
      <c r="Q53920" s="75"/>
      <c r="W53920" s="75"/>
      <c r="AD53920" s="77"/>
    </row>
    <row r="53921" spans="16:30" ht="4.5" customHeight="1" x14ac:dyDescent="0.2">
      <c r="P53921" s="75"/>
      <c r="Q53921" s="75"/>
      <c r="W53921" s="75"/>
      <c r="AD53921" s="77"/>
    </row>
    <row r="53922" spans="16:30" ht="4.5" customHeight="1" x14ac:dyDescent="0.2">
      <c r="P53922" s="75"/>
      <c r="Q53922" s="75"/>
      <c r="W53922" s="75"/>
      <c r="AD53922" s="77"/>
    </row>
    <row r="53923" spans="16:30" ht="4.5" customHeight="1" x14ac:dyDescent="0.2">
      <c r="P53923" s="75"/>
      <c r="Q53923" s="75"/>
      <c r="W53923" s="75"/>
      <c r="AD53923" s="77"/>
    </row>
    <row r="53924" spans="16:30" ht="4.5" customHeight="1" x14ac:dyDescent="0.2">
      <c r="P53924" s="75"/>
      <c r="Q53924" s="75"/>
      <c r="W53924" s="75"/>
      <c r="AD53924" s="77"/>
    </row>
    <row r="53925" spans="16:30" ht="4.5" customHeight="1" x14ac:dyDescent="0.2">
      <c r="P53925" s="75"/>
      <c r="Q53925" s="75"/>
      <c r="W53925" s="75"/>
      <c r="AD53925" s="77"/>
    </row>
    <row r="53926" spans="16:30" ht="4.5" customHeight="1" x14ac:dyDescent="0.2">
      <c r="P53926" s="75"/>
      <c r="Q53926" s="75"/>
      <c r="W53926" s="75"/>
      <c r="AD53926" s="77"/>
    </row>
    <row r="53927" spans="16:30" ht="4.5" customHeight="1" x14ac:dyDescent="0.2">
      <c r="P53927" s="75"/>
      <c r="Q53927" s="75"/>
      <c r="W53927" s="75"/>
      <c r="AD53927" s="77"/>
    </row>
    <row r="53928" spans="16:30" ht="4.5" customHeight="1" x14ac:dyDescent="0.2">
      <c r="P53928" s="75"/>
      <c r="Q53928" s="75"/>
      <c r="W53928" s="75"/>
      <c r="AD53928" s="77"/>
    </row>
    <row r="53929" spans="16:30" ht="4.5" customHeight="1" x14ac:dyDescent="0.2">
      <c r="P53929" s="75"/>
      <c r="Q53929" s="75"/>
      <c r="W53929" s="75"/>
      <c r="AD53929" s="77"/>
    </row>
    <row r="53930" spans="16:30" ht="4.5" customHeight="1" x14ac:dyDescent="0.2">
      <c r="P53930" s="75"/>
      <c r="Q53930" s="75"/>
      <c r="W53930" s="75"/>
      <c r="AD53930" s="77"/>
    </row>
    <row r="53931" spans="16:30" ht="4.5" customHeight="1" x14ac:dyDescent="0.2">
      <c r="P53931" s="75"/>
      <c r="Q53931" s="75"/>
      <c r="W53931" s="75"/>
      <c r="AD53931" s="77"/>
    </row>
    <row r="53932" spans="16:30" ht="4.5" customHeight="1" x14ac:dyDescent="0.2">
      <c r="P53932" s="75"/>
      <c r="Q53932" s="75"/>
      <c r="W53932" s="75"/>
      <c r="AD53932" s="77"/>
    </row>
    <row r="53933" spans="16:30" ht="4.5" customHeight="1" x14ac:dyDescent="0.2">
      <c r="P53933" s="75"/>
      <c r="Q53933" s="75"/>
      <c r="W53933" s="75"/>
      <c r="AD53933" s="77"/>
    </row>
    <row r="53934" spans="16:30" ht="4.5" customHeight="1" x14ac:dyDescent="0.2">
      <c r="P53934" s="75"/>
      <c r="Q53934" s="75"/>
      <c r="W53934" s="75"/>
      <c r="AD53934" s="77"/>
    </row>
    <row r="53935" spans="16:30" ht="4.5" customHeight="1" x14ac:dyDescent="0.2">
      <c r="P53935" s="75"/>
      <c r="Q53935" s="75"/>
      <c r="W53935" s="75"/>
      <c r="AD53935" s="77"/>
    </row>
    <row r="53936" spans="16:30" ht="4.5" customHeight="1" x14ac:dyDescent="0.2">
      <c r="P53936" s="75"/>
      <c r="Q53936" s="75"/>
      <c r="W53936" s="75"/>
      <c r="AD53936" s="77"/>
    </row>
    <row r="53937" spans="16:30" ht="4.5" customHeight="1" x14ac:dyDescent="0.2">
      <c r="P53937" s="75"/>
      <c r="Q53937" s="75"/>
      <c r="W53937" s="75"/>
      <c r="AD53937" s="77"/>
    </row>
    <row r="53938" spans="16:30" ht="4.5" customHeight="1" x14ac:dyDescent="0.2">
      <c r="P53938" s="75"/>
      <c r="Q53938" s="75"/>
      <c r="W53938" s="75"/>
      <c r="AD53938" s="77"/>
    </row>
    <row r="53939" spans="16:30" ht="4.5" customHeight="1" x14ac:dyDescent="0.2">
      <c r="P53939" s="75"/>
      <c r="Q53939" s="75"/>
      <c r="W53939" s="75"/>
      <c r="AD53939" s="77"/>
    </row>
    <row r="53940" spans="16:30" ht="4.5" customHeight="1" x14ac:dyDescent="0.2">
      <c r="P53940" s="75"/>
      <c r="Q53940" s="75"/>
      <c r="W53940" s="75"/>
      <c r="AD53940" s="77"/>
    </row>
    <row r="53941" spans="16:30" ht="4.5" customHeight="1" x14ac:dyDescent="0.2">
      <c r="P53941" s="75"/>
      <c r="Q53941" s="75"/>
      <c r="W53941" s="75"/>
      <c r="AD53941" s="77"/>
    </row>
    <row r="53942" spans="16:30" ht="4.5" customHeight="1" x14ac:dyDescent="0.2">
      <c r="P53942" s="75"/>
      <c r="Q53942" s="75"/>
      <c r="W53942" s="75"/>
      <c r="AD53942" s="77"/>
    </row>
    <row r="53943" spans="16:30" ht="4.5" customHeight="1" x14ac:dyDescent="0.2">
      <c r="P53943" s="75"/>
      <c r="Q53943" s="75"/>
      <c r="W53943" s="75"/>
      <c r="AD53943" s="77"/>
    </row>
    <row r="53944" spans="16:30" ht="4.5" customHeight="1" x14ac:dyDescent="0.2">
      <c r="P53944" s="75"/>
      <c r="Q53944" s="75"/>
      <c r="W53944" s="75"/>
      <c r="AD53944" s="77"/>
    </row>
    <row r="53945" spans="16:30" ht="4.5" customHeight="1" x14ac:dyDescent="0.2">
      <c r="P53945" s="75"/>
      <c r="Q53945" s="75"/>
      <c r="W53945" s="75"/>
      <c r="AD53945" s="77"/>
    </row>
    <row r="53946" spans="16:30" ht="4.5" customHeight="1" x14ac:dyDescent="0.2">
      <c r="P53946" s="75"/>
      <c r="Q53946" s="75"/>
      <c r="W53946" s="75"/>
      <c r="AD53946" s="77"/>
    </row>
    <row r="53947" spans="16:30" ht="4.5" customHeight="1" x14ac:dyDescent="0.2">
      <c r="P53947" s="75"/>
      <c r="Q53947" s="75"/>
      <c r="W53947" s="75"/>
      <c r="AD53947" s="77"/>
    </row>
    <row r="53948" spans="16:30" ht="4.5" customHeight="1" x14ac:dyDescent="0.2">
      <c r="P53948" s="75"/>
      <c r="Q53948" s="75"/>
      <c r="W53948" s="75"/>
      <c r="AD53948" s="77"/>
    </row>
    <row r="53949" spans="16:30" ht="4.5" customHeight="1" x14ac:dyDescent="0.2">
      <c r="P53949" s="75"/>
      <c r="Q53949" s="75"/>
      <c r="W53949" s="75"/>
      <c r="AD53949" s="77"/>
    </row>
    <row r="53950" spans="16:30" ht="4.5" customHeight="1" x14ac:dyDescent="0.2">
      <c r="P53950" s="75"/>
      <c r="Q53950" s="75"/>
      <c r="W53950" s="75"/>
      <c r="AD53950" s="77"/>
    </row>
    <row r="53951" spans="16:30" ht="4.5" customHeight="1" x14ac:dyDescent="0.2">
      <c r="P53951" s="75"/>
      <c r="Q53951" s="75"/>
      <c r="W53951" s="75"/>
      <c r="AD53951" s="77"/>
    </row>
    <row r="53952" spans="16:30" ht="4.5" customHeight="1" x14ac:dyDescent="0.2">
      <c r="P53952" s="75"/>
      <c r="Q53952" s="75"/>
      <c r="W53952" s="75"/>
      <c r="AD53952" s="77"/>
    </row>
    <row r="53953" spans="16:30" ht="4.5" customHeight="1" x14ac:dyDescent="0.2">
      <c r="P53953" s="75"/>
      <c r="Q53953" s="75"/>
      <c r="W53953" s="75"/>
      <c r="AD53953" s="77"/>
    </row>
    <row r="53954" spans="16:30" ht="4.5" customHeight="1" x14ac:dyDescent="0.2">
      <c r="P53954" s="75"/>
      <c r="Q53954" s="75"/>
      <c r="W53954" s="75"/>
      <c r="AD53954" s="77"/>
    </row>
    <row r="53955" spans="16:30" ht="4.5" customHeight="1" x14ac:dyDescent="0.2">
      <c r="P53955" s="75"/>
      <c r="Q53955" s="75"/>
      <c r="W53955" s="75"/>
      <c r="AD53955" s="77"/>
    </row>
    <row r="53956" spans="16:30" ht="4.5" customHeight="1" x14ac:dyDescent="0.2">
      <c r="P53956" s="75"/>
      <c r="Q53956" s="75"/>
      <c r="W53956" s="75"/>
      <c r="AD53956" s="77"/>
    </row>
    <row r="53957" spans="16:30" ht="4.5" customHeight="1" x14ac:dyDescent="0.2">
      <c r="P53957" s="75"/>
      <c r="Q53957" s="75"/>
      <c r="W53957" s="75"/>
      <c r="AD53957" s="77"/>
    </row>
    <row r="53958" spans="16:30" ht="4.5" customHeight="1" x14ac:dyDescent="0.2">
      <c r="P53958" s="75"/>
      <c r="Q53958" s="75"/>
      <c r="W53958" s="75"/>
      <c r="AD53958" s="77"/>
    </row>
    <row r="53959" spans="16:30" ht="4.5" customHeight="1" x14ac:dyDescent="0.2">
      <c r="P53959" s="75"/>
      <c r="Q53959" s="75"/>
      <c r="W53959" s="75"/>
      <c r="AD53959" s="77"/>
    </row>
    <row r="53960" spans="16:30" ht="4.5" customHeight="1" x14ac:dyDescent="0.2">
      <c r="P53960" s="75"/>
      <c r="Q53960" s="75"/>
      <c r="W53960" s="75"/>
      <c r="AD53960" s="77"/>
    </row>
    <row r="53961" spans="16:30" ht="4.5" customHeight="1" x14ac:dyDescent="0.2">
      <c r="P53961" s="75"/>
      <c r="Q53961" s="75"/>
      <c r="W53961" s="75"/>
      <c r="AD53961" s="77"/>
    </row>
    <row r="53962" spans="16:30" ht="4.5" customHeight="1" x14ac:dyDescent="0.2">
      <c r="P53962" s="75"/>
      <c r="Q53962" s="75"/>
      <c r="W53962" s="75"/>
      <c r="AD53962" s="77"/>
    </row>
    <row r="53963" spans="16:30" ht="4.5" customHeight="1" x14ac:dyDescent="0.2">
      <c r="P53963" s="75"/>
      <c r="Q53963" s="75"/>
      <c r="W53963" s="75"/>
      <c r="AD53963" s="77"/>
    </row>
    <row r="53964" spans="16:30" ht="4.5" customHeight="1" x14ac:dyDescent="0.2">
      <c r="P53964" s="75"/>
      <c r="Q53964" s="75"/>
      <c r="W53964" s="75"/>
      <c r="AD53964" s="77"/>
    </row>
    <row r="53965" spans="16:30" ht="4.5" customHeight="1" x14ac:dyDescent="0.2">
      <c r="P53965" s="75"/>
      <c r="Q53965" s="75"/>
      <c r="W53965" s="75"/>
      <c r="AD53965" s="77"/>
    </row>
    <row r="53966" spans="16:30" ht="4.5" customHeight="1" x14ac:dyDescent="0.2">
      <c r="P53966" s="75"/>
      <c r="Q53966" s="75"/>
      <c r="W53966" s="75"/>
      <c r="AD53966" s="77"/>
    </row>
    <row r="53967" spans="16:30" ht="4.5" customHeight="1" x14ac:dyDescent="0.2">
      <c r="P53967" s="75"/>
      <c r="Q53967" s="75"/>
      <c r="W53967" s="75"/>
      <c r="AD53967" s="77"/>
    </row>
    <row r="53968" spans="16:30" ht="4.5" customHeight="1" x14ac:dyDescent="0.2">
      <c r="P53968" s="75"/>
      <c r="Q53968" s="75"/>
      <c r="W53968" s="75"/>
      <c r="AD53968" s="77"/>
    </row>
    <row r="53969" spans="16:30" ht="4.5" customHeight="1" x14ac:dyDescent="0.2">
      <c r="P53969" s="75"/>
      <c r="Q53969" s="75"/>
      <c r="W53969" s="75"/>
      <c r="AD53969" s="77"/>
    </row>
    <row r="53970" spans="16:30" ht="4.5" customHeight="1" x14ac:dyDescent="0.2">
      <c r="P53970" s="75"/>
      <c r="Q53970" s="75"/>
      <c r="W53970" s="75"/>
      <c r="AD53970" s="77"/>
    </row>
    <row r="53971" spans="16:30" ht="4.5" customHeight="1" x14ac:dyDescent="0.2">
      <c r="P53971" s="75"/>
      <c r="Q53971" s="75"/>
      <c r="W53971" s="75"/>
      <c r="AD53971" s="77"/>
    </row>
    <row r="53972" spans="16:30" ht="4.5" customHeight="1" x14ac:dyDescent="0.2">
      <c r="P53972" s="75"/>
      <c r="Q53972" s="75"/>
      <c r="W53972" s="75"/>
      <c r="AD53972" s="77"/>
    </row>
    <row r="53973" spans="16:30" ht="4.5" customHeight="1" x14ac:dyDescent="0.2">
      <c r="P53973" s="75"/>
      <c r="Q53973" s="75"/>
      <c r="W53973" s="75"/>
      <c r="AD53973" s="77"/>
    </row>
    <row r="53974" spans="16:30" ht="4.5" customHeight="1" x14ac:dyDescent="0.2">
      <c r="P53974" s="75"/>
      <c r="Q53974" s="75"/>
      <c r="W53974" s="75"/>
      <c r="AD53974" s="77"/>
    </row>
    <row r="53975" spans="16:30" ht="4.5" customHeight="1" x14ac:dyDescent="0.2">
      <c r="P53975" s="75"/>
      <c r="Q53975" s="75"/>
      <c r="W53975" s="75"/>
      <c r="AD53975" s="77"/>
    </row>
    <row r="53976" spans="16:30" ht="4.5" customHeight="1" x14ac:dyDescent="0.2">
      <c r="P53976" s="75"/>
      <c r="Q53976" s="75"/>
      <c r="W53976" s="75"/>
      <c r="AD53976" s="77"/>
    </row>
    <row r="53977" spans="16:30" ht="4.5" customHeight="1" x14ac:dyDescent="0.2">
      <c r="P53977" s="75"/>
      <c r="Q53977" s="75"/>
      <c r="W53977" s="75"/>
      <c r="AD53977" s="77"/>
    </row>
    <row r="53978" spans="16:30" ht="4.5" customHeight="1" x14ac:dyDescent="0.2">
      <c r="P53978" s="75"/>
      <c r="Q53978" s="75"/>
      <c r="W53978" s="75"/>
      <c r="AD53978" s="77"/>
    </row>
    <row r="53979" spans="16:30" ht="4.5" customHeight="1" x14ac:dyDescent="0.2">
      <c r="P53979" s="75"/>
      <c r="Q53979" s="75"/>
      <c r="W53979" s="75"/>
      <c r="AD53979" s="77"/>
    </row>
    <row r="53980" spans="16:30" ht="4.5" customHeight="1" x14ac:dyDescent="0.2">
      <c r="P53980" s="75"/>
      <c r="Q53980" s="75"/>
      <c r="W53980" s="75"/>
      <c r="AD53980" s="77"/>
    </row>
    <row r="53981" spans="16:30" ht="4.5" customHeight="1" x14ac:dyDescent="0.2">
      <c r="P53981" s="75"/>
      <c r="Q53981" s="75"/>
      <c r="W53981" s="75"/>
      <c r="AD53981" s="77"/>
    </row>
    <row r="53982" spans="16:30" ht="4.5" customHeight="1" x14ac:dyDescent="0.2">
      <c r="P53982" s="75"/>
      <c r="Q53982" s="75"/>
      <c r="W53982" s="75"/>
      <c r="AD53982" s="77"/>
    </row>
    <row r="53983" spans="16:30" ht="4.5" customHeight="1" x14ac:dyDescent="0.2">
      <c r="P53983" s="75"/>
      <c r="Q53983" s="75"/>
      <c r="W53983" s="75"/>
      <c r="AD53983" s="77"/>
    </row>
    <row r="53984" spans="16:30" ht="4.5" customHeight="1" x14ac:dyDescent="0.2">
      <c r="P53984" s="75"/>
      <c r="Q53984" s="75"/>
      <c r="W53984" s="75"/>
      <c r="AD53984" s="77"/>
    </row>
    <row r="53985" spans="16:30" ht="4.5" customHeight="1" x14ac:dyDescent="0.2">
      <c r="P53985" s="75"/>
      <c r="Q53985" s="75"/>
      <c r="W53985" s="75"/>
      <c r="AD53985" s="77"/>
    </row>
    <row r="53986" spans="16:30" ht="4.5" customHeight="1" x14ac:dyDescent="0.2">
      <c r="P53986" s="75"/>
      <c r="Q53986" s="75"/>
      <c r="W53986" s="75"/>
      <c r="AD53986" s="77"/>
    </row>
    <row r="53987" spans="16:30" ht="4.5" customHeight="1" x14ac:dyDescent="0.2">
      <c r="P53987" s="75"/>
      <c r="Q53987" s="75"/>
      <c r="W53987" s="75"/>
      <c r="AD53987" s="77"/>
    </row>
    <row r="53988" spans="16:30" ht="4.5" customHeight="1" x14ac:dyDescent="0.2">
      <c r="P53988" s="75"/>
      <c r="Q53988" s="75"/>
      <c r="W53988" s="75"/>
      <c r="AD53988" s="77"/>
    </row>
    <row r="53989" spans="16:30" ht="4.5" customHeight="1" x14ac:dyDescent="0.2">
      <c r="P53989" s="75"/>
      <c r="Q53989" s="75"/>
      <c r="W53989" s="75"/>
      <c r="AD53989" s="77"/>
    </row>
    <row r="53990" spans="16:30" ht="4.5" customHeight="1" x14ac:dyDescent="0.2">
      <c r="P53990" s="75"/>
      <c r="Q53990" s="75"/>
      <c r="W53990" s="75"/>
      <c r="AD53990" s="77"/>
    </row>
    <row r="53991" spans="16:30" ht="4.5" customHeight="1" x14ac:dyDescent="0.2">
      <c r="P53991" s="75"/>
      <c r="Q53991" s="75"/>
      <c r="W53991" s="75"/>
      <c r="AD53991" s="77"/>
    </row>
    <row r="53992" spans="16:30" ht="4.5" customHeight="1" x14ac:dyDescent="0.2">
      <c r="P53992" s="75"/>
      <c r="Q53992" s="75"/>
      <c r="W53992" s="75"/>
      <c r="AD53992" s="77"/>
    </row>
    <row r="53993" spans="16:30" ht="4.5" customHeight="1" x14ac:dyDescent="0.2">
      <c r="P53993" s="75"/>
      <c r="Q53993" s="75"/>
      <c r="W53993" s="75"/>
      <c r="AD53993" s="77"/>
    </row>
    <row r="53994" spans="16:30" ht="4.5" customHeight="1" x14ac:dyDescent="0.2">
      <c r="P53994" s="75"/>
      <c r="Q53994" s="75"/>
      <c r="W53994" s="75"/>
      <c r="AD53994" s="77"/>
    </row>
    <row r="53995" spans="16:30" ht="4.5" customHeight="1" x14ac:dyDescent="0.2">
      <c r="P53995" s="75"/>
      <c r="Q53995" s="75"/>
      <c r="W53995" s="75"/>
      <c r="AD53995" s="77"/>
    </row>
    <row r="53996" spans="16:30" ht="4.5" customHeight="1" x14ac:dyDescent="0.2">
      <c r="P53996" s="75"/>
      <c r="Q53996" s="75"/>
      <c r="W53996" s="75"/>
      <c r="AD53996" s="77"/>
    </row>
    <row r="53997" spans="16:30" ht="4.5" customHeight="1" x14ac:dyDescent="0.2">
      <c r="P53997" s="75"/>
      <c r="Q53997" s="75"/>
      <c r="W53997" s="75"/>
      <c r="AD53997" s="77"/>
    </row>
    <row r="53998" spans="16:30" ht="4.5" customHeight="1" x14ac:dyDescent="0.2">
      <c r="P53998" s="75"/>
      <c r="Q53998" s="75"/>
      <c r="W53998" s="75"/>
      <c r="AD53998" s="77"/>
    </row>
    <row r="53999" spans="16:30" ht="4.5" customHeight="1" x14ac:dyDescent="0.2">
      <c r="P53999" s="75"/>
      <c r="Q53999" s="75"/>
      <c r="W53999" s="75"/>
      <c r="AD53999" s="77"/>
    </row>
    <row r="54000" spans="16:30" ht="4.5" customHeight="1" x14ac:dyDescent="0.2">
      <c r="P54000" s="75"/>
      <c r="Q54000" s="75"/>
      <c r="W54000" s="75"/>
      <c r="AD54000" s="77"/>
    </row>
    <row r="54001" spans="16:30" ht="4.5" customHeight="1" x14ac:dyDescent="0.2">
      <c r="P54001" s="75"/>
      <c r="Q54001" s="75"/>
      <c r="W54001" s="75"/>
      <c r="AD54001" s="77"/>
    </row>
    <row r="54002" spans="16:30" ht="4.5" customHeight="1" x14ac:dyDescent="0.2">
      <c r="P54002" s="75"/>
      <c r="Q54002" s="75"/>
      <c r="W54002" s="75"/>
      <c r="AD54002" s="77"/>
    </row>
    <row r="54003" spans="16:30" ht="4.5" customHeight="1" x14ac:dyDescent="0.2">
      <c r="P54003" s="75"/>
      <c r="Q54003" s="75"/>
      <c r="W54003" s="75"/>
      <c r="AD54003" s="77"/>
    </row>
    <row r="54004" spans="16:30" ht="4.5" customHeight="1" x14ac:dyDescent="0.2">
      <c r="P54004" s="75"/>
      <c r="Q54004" s="75"/>
      <c r="W54004" s="75"/>
      <c r="AD54004" s="77"/>
    </row>
    <row r="54005" spans="16:30" ht="4.5" customHeight="1" x14ac:dyDescent="0.2">
      <c r="P54005" s="75"/>
      <c r="Q54005" s="75"/>
      <c r="W54005" s="75"/>
      <c r="AD54005" s="77"/>
    </row>
    <row r="54006" spans="16:30" ht="4.5" customHeight="1" x14ac:dyDescent="0.2">
      <c r="P54006" s="75"/>
      <c r="Q54006" s="75"/>
      <c r="W54006" s="75"/>
      <c r="AD54006" s="77"/>
    </row>
    <row r="54007" spans="16:30" ht="4.5" customHeight="1" x14ac:dyDescent="0.2">
      <c r="P54007" s="75"/>
      <c r="Q54007" s="75"/>
      <c r="W54007" s="75"/>
      <c r="AD54007" s="77"/>
    </row>
    <row r="54008" spans="16:30" ht="4.5" customHeight="1" x14ac:dyDescent="0.2">
      <c r="P54008" s="75"/>
      <c r="Q54008" s="75"/>
      <c r="W54008" s="75"/>
      <c r="AD54008" s="77"/>
    </row>
    <row r="54009" spans="16:30" ht="4.5" customHeight="1" x14ac:dyDescent="0.2">
      <c r="P54009" s="75"/>
      <c r="Q54009" s="75"/>
      <c r="W54009" s="75"/>
      <c r="AD54009" s="77"/>
    </row>
    <row r="54010" spans="16:30" ht="4.5" customHeight="1" x14ac:dyDescent="0.2">
      <c r="P54010" s="75"/>
      <c r="Q54010" s="75"/>
      <c r="W54010" s="75"/>
      <c r="AD54010" s="77"/>
    </row>
    <row r="54011" spans="16:30" ht="4.5" customHeight="1" x14ac:dyDescent="0.2">
      <c r="P54011" s="75"/>
      <c r="Q54011" s="75"/>
      <c r="W54011" s="75"/>
      <c r="AD54011" s="77"/>
    </row>
    <row r="54012" spans="16:30" ht="4.5" customHeight="1" x14ac:dyDescent="0.2">
      <c r="P54012" s="75"/>
      <c r="Q54012" s="75"/>
      <c r="W54012" s="75"/>
      <c r="AD54012" s="77"/>
    </row>
    <row r="54013" spans="16:30" ht="4.5" customHeight="1" x14ac:dyDescent="0.2">
      <c r="P54013" s="75"/>
      <c r="Q54013" s="75"/>
      <c r="W54013" s="75"/>
      <c r="AD54013" s="77"/>
    </row>
    <row r="54014" spans="16:30" ht="4.5" customHeight="1" x14ac:dyDescent="0.2">
      <c r="P54014" s="75"/>
      <c r="Q54014" s="75"/>
      <c r="W54014" s="75"/>
      <c r="AD54014" s="77"/>
    </row>
    <row r="54015" spans="16:30" ht="4.5" customHeight="1" x14ac:dyDescent="0.2">
      <c r="P54015" s="75"/>
      <c r="Q54015" s="75"/>
      <c r="W54015" s="75"/>
      <c r="AD54015" s="77"/>
    </row>
    <row r="54016" spans="16:30" ht="4.5" customHeight="1" x14ac:dyDescent="0.2">
      <c r="P54016" s="75"/>
      <c r="Q54016" s="75"/>
      <c r="W54016" s="75"/>
      <c r="AD54016" s="77"/>
    </row>
    <row r="54017" spans="16:30" ht="4.5" customHeight="1" x14ac:dyDescent="0.2">
      <c r="P54017" s="75"/>
      <c r="Q54017" s="75"/>
      <c r="W54017" s="75"/>
      <c r="AD54017" s="77"/>
    </row>
    <row r="54018" spans="16:30" ht="4.5" customHeight="1" x14ac:dyDescent="0.2">
      <c r="P54018" s="75"/>
      <c r="Q54018" s="75"/>
      <c r="W54018" s="75"/>
      <c r="AD54018" s="77"/>
    </row>
    <row r="54019" spans="16:30" ht="4.5" customHeight="1" x14ac:dyDescent="0.2">
      <c r="P54019" s="75"/>
      <c r="Q54019" s="75"/>
      <c r="W54019" s="75"/>
      <c r="AD54019" s="77"/>
    </row>
    <row r="54020" spans="16:30" ht="4.5" customHeight="1" x14ac:dyDescent="0.2">
      <c r="P54020" s="75"/>
      <c r="Q54020" s="75"/>
      <c r="W54020" s="75"/>
      <c r="AD54020" s="77"/>
    </row>
    <row r="54021" spans="16:30" ht="4.5" customHeight="1" x14ac:dyDescent="0.2">
      <c r="P54021" s="75"/>
      <c r="Q54021" s="75"/>
      <c r="W54021" s="75"/>
      <c r="AD54021" s="77"/>
    </row>
    <row r="54022" spans="16:30" ht="4.5" customHeight="1" x14ac:dyDescent="0.2">
      <c r="P54022" s="75"/>
      <c r="Q54022" s="75"/>
      <c r="W54022" s="75"/>
      <c r="AD54022" s="77"/>
    </row>
    <row r="54023" spans="16:30" ht="4.5" customHeight="1" x14ac:dyDescent="0.2">
      <c r="P54023" s="75"/>
      <c r="Q54023" s="75"/>
      <c r="W54023" s="75"/>
      <c r="AD54023" s="77"/>
    </row>
    <row r="54024" spans="16:30" ht="4.5" customHeight="1" x14ac:dyDescent="0.2">
      <c r="P54024" s="75"/>
      <c r="Q54024" s="75"/>
      <c r="W54024" s="75"/>
      <c r="AD54024" s="77"/>
    </row>
    <row r="54025" spans="16:30" ht="4.5" customHeight="1" x14ac:dyDescent="0.2">
      <c r="P54025" s="75"/>
      <c r="Q54025" s="75"/>
      <c r="W54025" s="75"/>
      <c r="AD54025" s="77"/>
    </row>
    <row r="54026" spans="16:30" ht="4.5" customHeight="1" x14ac:dyDescent="0.2">
      <c r="P54026" s="75"/>
      <c r="Q54026" s="75"/>
      <c r="W54026" s="75"/>
      <c r="AD54026" s="77"/>
    </row>
    <row r="54027" spans="16:30" ht="4.5" customHeight="1" x14ac:dyDescent="0.2">
      <c r="P54027" s="75"/>
      <c r="Q54027" s="75"/>
      <c r="W54027" s="75"/>
      <c r="AD54027" s="77"/>
    </row>
    <row r="54028" spans="16:30" ht="4.5" customHeight="1" x14ac:dyDescent="0.2">
      <c r="P54028" s="75"/>
      <c r="Q54028" s="75"/>
      <c r="W54028" s="75"/>
      <c r="AD54028" s="77"/>
    </row>
    <row r="54029" spans="16:30" ht="4.5" customHeight="1" x14ac:dyDescent="0.2">
      <c r="P54029" s="75"/>
      <c r="Q54029" s="75"/>
      <c r="W54029" s="75"/>
      <c r="AD54029" s="77"/>
    </row>
    <row r="54030" spans="16:30" ht="4.5" customHeight="1" x14ac:dyDescent="0.2">
      <c r="P54030" s="75"/>
      <c r="Q54030" s="75"/>
      <c r="W54030" s="75"/>
      <c r="AD54030" s="77"/>
    </row>
    <row r="54031" spans="16:30" ht="4.5" customHeight="1" x14ac:dyDescent="0.2">
      <c r="P54031" s="75"/>
      <c r="Q54031" s="75"/>
      <c r="W54031" s="75"/>
      <c r="AD54031" s="77"/>
    </row>
    <row r="54032" spans="16:30" ht="4.5" customHeight="1" x14ac:dyDescent="0.2">
      <c r="P54032" s="75"/>
      <c r="Q54032" s="75"/>
      <c r="W54032" s="75"/>
      <c r="AD54032" s="77"/>
    </row>
    <row r="54033" spans="16:30" ht="4.5" customHeight="1" x14ac:dyDescent="0.2">
      <c r="P54033" s="75"/>
      <c r="Q54033" s="75"/>
      <c r="W54033" s="75"/>
      <c r="AD54033" s="77"/>
    </row>
    <row r="54034" spans="16:30" ht="4.5" customHeight="1" x14ac:dyDescent="0.2">
      <c r="P54034" s="75"/>
      <c r="Q54034" s="75"/>
      <c r="W54034" s="75"/>
      <c r="AD54034" s="77"/>
    </row>
    <row r="54035" spans="16:30" ht="4.5" customHeight="1" x14ac:dyDescent="0.2">
      <c r="P54035" s="75"/>
      <c r="Q54035" s="75"/>
      <c r="W54035" s="75"/>
      <c r="AD54035" s="77"/>
    </row>
    <row r="54036" spans="16:30" ht="4.5" customHeight="1" x14ac:dyDescent="0.2">
      <c r="P54036" s="75"/>
      <c r="Q54036" s="75"/>
      <c r="W54036" s="75"/>
      <c r="AD54036" s="77"/>
    </row>
    <row r="54037" spans="16:30" ht="4.5" customHeight="1" x14ac:dyDescent="0.2">
      <c r="P54037" s="75"/>
      <c r="Q54037" s="75"/>
      <c r="W54037" s="75"/>
      <c r="AD54037" s="77"/>
    </row>
    <row r="54038" spans="16:30" ht="4.5" customHeight="1" x14ac:dyDescent="0.2">
      <c r="P54038" s="75"/>
      <c r="Q54038" s="75"/>
      <c r="W54038" s="75"/>
      <c r="AD54038" s="77"/>
    </row>
    <row r="54039" spans="16:30" ht="4.5" customHeight="1" x14ac:dyDescent="0.2">
      <c r="P54039" s="75"/>
      <c r="Q54039" s="75"/>
      <c r="W54039" s="75"/>
      <c r="AD54039" s="77"/>
    </row>
    <row r="54040" spans="16:30" ht="4.5" customHeight="1" x14ac:dyDescent="0.2">
      <c r="P54040" s="75"/>
      <c r="Q54040" s="75"/>
      <c r="W54040" s="75"/>
      <c r="AD54040" s="77"/>
    </row>
    <row r="54041" spans="16:30" ht="4.5" customHeight="1" x14ac:dyDescent="0.2">
      <c r="P54041" s="75"/>
      <c r="Q54041" s="75"/>
      <c r="W54041" s="75"/>
      <c r="AD54041" s="77"/>
    </row>
    <row r="54042" spans="16:30" ht="4.5" customHeight="1" x14ac:dyDescent="0.2">
      <c r="P54042" s="75"/>
      <c r="Q54042" s="75"/>
      <c r="W54042" s="75"/>
      <c r="AD54042" s="77"/>
    </row>
    <row r="54043" spans="16:30" ht="4.5" customHeight="1" x14ac:dyDescent="0.2">
      <c r="P54043" s="75"/>
      <c r="Q54043" s="75"/>
      <c r="W54043" s="75"/>
      <c r="AD54043" s="77"/>
    </row>
    <row r="54044" spans="16:30" ht="4.5" customHeight="1" x14ac:dyDescent="0.2">
      <c r="P54044" s="75"/>
      <c r="Q54044" s="75"/>
      <c r="W54044" s="75"/>
      <c r="AD54044" s="77"/>
    </row>
    <row r="54045" spans="16:30" ht="4.5" customHeight="1" x14ac:dyDescent="0.2">
      <c r="P54045" s="75"/>
      <c r="Q54045" s="75"/>
      <c r="W54045" s="75"/>
      <c r="AD54045" s="77"/>
    </row>
    <row r="54046" spans="16:30" ht="4.5" customHeight="1" x14ac:dyDescent="0.2">
      <c r="P54046" s="75"/>
      <c r="Q54046" s="75"/>
      <c r="W54046" s="75"/>
      <c r="AD54046" s="77"/>
    </row>
    <row r="54047" spans="16:30" ht="4.5" customHeight="1" x14ac:dyDescent="0.2">
      <c r="P54047" s="75"/>
      <c r="Q54047" s="75"/>
      <c r="W54047" s="75"/>
      <c r="AD54047" s="77"/>
    </row>
    <row r="54048" spans="16:30" ht="4.5" customHeight="1" x14ac:dyDescent="0.2">
      <c r="P54048" s="75"/>
      <c r="Q54048" s="75"/>
      <c r="W54048" s="75"/>
      <c r="AD54048" s="77"/>
    </row>
    <row r="54049" spans="16:30" ht="4.5" customHeight="1" x14ac:dyDescent="0.2">
      <c r="P54049" s="75"/>
      <c r="Q54049" s="75"/>
      <c r="W54049" s="75"/>
      <c r="AD54049" s="77"/>
    </row>
    <row r="54050" spans="16:30" ht="4.5" customHeight="1" x14ac:dyDescent="0.2">
      <c r="P54050" s="75"/>
      <c r="Q54050" s="75"/>
      <c r="W54050" s="75"/>
      <c r="AD54050" s="77"/>
    </row>
    <row r="54051" spans="16:30" ht="4.5" customHeight="1" x14ac:dyDescent="0.2">
      <c r="P54051" s="75"/>
      <c r="Q54051" s="75"/>
      <c r="W54051" s="75"/>
      <c r="AD54051" s="77"/>
    </row>
    <row r="54052" spans="16:30" ht="4.5" customHeight="1" x14ac:dyDescent="0.2">
      <c r="P54052" s="75"/>
      <c r="Q54052" s="75"/>
      <c r="W54052" s="75"/>
      <c r="AD54052" s="77"/>
    </row>
    <row r="54053" spans="16:30" ht="4.5" customHeight="1" x14ac:dyDescent="0.2">
      <c r="P54053" s="75"/>
      <c r="Q54053" s="75"/>
      <c r="W54053" s="75"/>
      <c r="AD54053" s="77"/>
    </row>
    <row r="54054" spans="16:30" ht="4.5" customHeight="1" x14ac:dyDescent="0.2">
      <c r="P54054" s="75"/>
      <c r="Q54054" s="75"/>
      <c r="W54054" s="75"/>
      <c r="AD54054" s="77"/>
    </row>
    <row r="54055" spans="16:30" ht="4.5" customHeight="1" x14ac:dyDescent="0.2">
      <c r="P54055" s="75"/>
      <c r="Q54055" s="75"/>
      <c r="W54055" s="75"/>
      <c r="AD54055" s="77"/>
    </row>
    <row r="54056" spans="16:30" ht="4.5" customHeight="1" x14ac:dyDescent="0.2">
      <c r="P54056" s="75"/>
      <c r="Q54056" s="75"/>
      <c r="W54056" s="75"/>
      <c r="AD54056" s="77"/>
    </row>
    <row r="54057" spans="16:30" ht="4.5" customHeight="1" x14ac:dyDescent="0.2">
      <c r="P54057" s="75"/>
      <c r="Q54057" s="75"/>
      <c r="W54057" s="75"/>
      <c r="AD54057" s="77"/>
    </row>
    <row r="54058" spans="16:30" ht="4.5" customHeight="1" x14ac:dyDescent="0.2">
      <c r="P54058" s="75"/>
      <c r="Q54058" s="75"/>
      <c r="W54058" s="75"/>
      <c r="AD54058" s="77"/>
    </row>
    <row r="54059" spans="16:30" ht="4.5" customHeight="1" x14ac:dyDescent="0.2">
      <c r="P54059" s="75"/>
      <c r="Q54059" s="75"/>
      <c r="W54059" s="75"/>
      <c r="AD54059" s="77"/>
    </row>
    <row r="54060" spans="16:30" ht="4.5" customHeight="1" x14ac:dyDescent="0.2">
      <c r="P54060" s="75"/>
      <c r="Q54060" s="75"/>
      <c r="W54060" s="75"/>
      <c r="AD54060" s="77"/>
    </row>
    <row r="54061" spans="16:30" ht="4.5" customHeight="1" x14ac:dyDescent="0.2">
      <c r="P54061" s="75"/>
      <c r="Q54061" s="75"/>
      <c r="W54061" s="75"/>
      <c r="AD54061" s="77"/>
    </row>
    <row r="54062" spans="16:30" ht="4.5" customHeight="1" x14ac:dyDescent="0.2">
      <c r="P54062" s="75"/>
      <c r="Q54062" s="75"/>
      <c r="W54062" s="75"/>
      <c r="AD54062" s="77"/>
    </row>
    <row r="54063" spans="16:30" ht="4.5" customHeight="1" x14ac:dyDescent="0.2">
      <c r="P54063" s="75"/>
      <c r="Q54063" s="75"/>
      <c r="W54063" s="75"/>
      <c r="AD54063" s="77"/>
    </row>
    <row r="54064" spans="16:30" ht="4.5" customHeight="1" x14ac:dyDescent="0.2">
      <c r="P54064" s="75"/>
      <c r="Q54064" s="75"/>
      <c r="W54064" s="75"/>
      <c r="AD54064" s="77"/>
    </row>
    <row r="54065" spans="16:30" ht="4.5" customHeight="1" x14ac:dyDescent="0.2">
      <c r="P54065" s="75"/>
      <c r="Q54065" s="75"/>
      <c r="W54065" s="75"/>
      <c r="AD54065" s="77"/>
    </row>
    <row r="54066" spans="16:30" ht="4.5" customHeight="1" x14ac:dyDescent="0.2">
      <c r="P54066" s="75"/>
      <c r="Q54066" s="75"/>
      <c r="W54066" s="75"/>
      <c r="AD54066" s="77"/>
    </row>
    <row r="54067" spans="16:30" ht="4.5" customHeight="1" x14ac:dyDescent="0.2">
      <c r="P54067" s="75"/>
      <c r="Q54067" s="75"/>
      <c r="W54067" s="75"/>
      <c r="AD54067" s="77"/>
    </row>
    <row r="54068" spans="16:30" ht="4.5" customHeight="1" x14ac:dyDescent="0.2">
      <c r="P54068" s="75"/>
      <c r="Q54068" s="75"/>
      <c r="W54068" s="75"/>
      <c r="AD54068" s="77"/>
    </row>
    <row r="54069" spans="16:30" ht="4.5" customHeight="1" x14ac:dyDescent="0.2">
      <c r="P54069" s="75"/>
      <c r="Q54069" s="75"/>
      <c r="W54069" s="75"/>
      <c r="AD54069" s="77"/>
    </row>
    <row r="54070" spans="16:30" ht="4.5" customHeight="1" x14ac:dyDescent="0.2">
      <c r="P54070" s="75"/>
      <c r="Q54070" s="75"/>
      <c r="W54070" s="75"/>
      <c r="AD54070" s="77"/>
    </row>
    <row r="54071" spans="16:30" ht="4.5" customHeight="1" x14ac:dyDescent="0.2">
      <c r="P54071" s="75"/>
      <c r="Q54071" s="75"/>
      <c r="W54071" s="75"/>
      <c r="AD54071" s="77"/>
    </row>
    <row r="54072" spans="16:30" ht="4.5" customHeight="1" x14ac:dyDescent="0.2">
      <c r="P54072" s="75"/>
      <c r="Q54072" s="75"/>
      <c r="W54072" s="75"/>
      <c r="AD54072" s="77"/>
    </row>
    <row r="54073" spans="16:30" ht="4.5" customHeight="1" x14ac:dyDescent="0.2">
      <c r="P54073" s="75"/>
      <c r="Q54073" s="75"/>
      <c r="W54073" s="75"/>
      <c r="AD54073" s="77"/>
    </row>
    <row r="54074" spans="16:30" ht="4.5" customHeight="1" x14ac:dyDescent="0.2">
      <c r="P54074" s="75"/>
      <c r="Q54074" s="75"/>
      <c r="W54074" s="75"/>
      <c r="AD54074" s="77"/>
    </row>
    <row r="54075" spans="16:30" ht="4.5" customHeight="1" x14ac:dyDescent="0.2">
      <c r="P54075" s="75"/>
      <c r="Q54075" s="75"/>
      <c r="W54075" s="75"/>
      <c r="AD54075" s="77"/>
    </row>
    <row r="54076" spans="16:30" ht="4.5" customHeight="1" x14ac:dyDescent="0.2">
      <c r="P54076" s="75"/>
      <c r="Q54076" s="75"/>
      <c r="W54076" s="75"/>
      <c r="AD54076" s="77"/>
    </row>
    <row r="54077" spans="16:30" ht="4.5" customHeight="1" x14ac:dyDescent="0.2">
      <c r="P54077" s="75"/>
      <c r="Q54077" s="75"/>
      <c r="W54077" s="75"/>
      <c r="AD54077" s="77"/>
    </row>
    <row r="54078" spans="16:30" ht="4.5" customHeight="1" x14ac:dyDescent="0.2">
      <c r="P54078" s="75"/>
      <c r="Q54078" s="75"/>
      <c r="W54078" s="75"/>
      <c r="AD54078" s="77"/>
    </row>
    <row r="54079" spans="16:30" ht="4.5" customHeight="1" x14ac:dyDescent="0.2">
      <c r="P54079" s="75"/>
      <c r="Q54079" s="75"/>
      <c r="W54079" s="75"/>
      <c r="AD54079" s="77"/>
    </row>
    <row r="54080" spans="16:30" ht="4.5" customHeight="1" x14ac:dyDescent="0.2">
      <c r="P54080" s="75"/>
      <c r="Q54080" s="75"/>
      <c r="W54080" s="75"/>
      <c r="AD54080" s="77"/>
    </row>
    <row r="54081" spans="16:30" ht="4.5" customHeight="1" x14ac:dyDescent="0.2">
      <c r="P54081" s="75"/>
      <c r="Q54081" s="75"/>
      <c r="W54081" s="75"/>
      <c r="AD54081" s="77"/>
    </row>
    <row r="54082" spans="16:30" ht="4.5" customHeight="1" x14ac:dyDescent="0.2">
      <c r="P54082" s="75"/>
      <c r="Q54082" s="75"/>
      <c r="W54082" s="75"/>
      <c r="AD54082" s="77"/>
    </row>
    <row r="54083" spans="16:30" ht="4.5" customHeight="1" x14ac:dyDescent="0.2">
      <c r="P54083" s="75"/>
      <c r="Q54083" s="75"/>
      <c r="W54083" s="75"/>
      <c r="AD54083" s="77"/>
    </row>
    <row r="54084" spans="16:30" ht="4.5" customHeight="1" x14ac:dyDescent="0.2">
      <c r="P54084" s="75"/>
      <c r="Q54084" s="75"/>
      <c r="W54084" s="75"/>
      <c r="AD54084" s="77"/>
    </row>
    <row r="54085" spans="16:30" ht="4.5" customHeight="1" x14ac:dyDescent="0.2">
      <c r="P54085" s="75"/>
      <c r="Q54085" s="75"/>
      <c r="W54085" s="75"/>
      <c r="AD54085" s="77"/>
    </row>
    <row r="54086" spans="16:30" ht="4.5" customHeight="1" x14ac:dyDescent="0.2">
      <c r="P54086" s="75"/>
      <c r="Q54086" s="75"/>
      <c r="W54086" s="75"/>
      <c r="AD54086" s="77"/>
    </row>
    <row r="54087" spans="16:30" ht="4.5" customHeight="1" x14ac:dyDescent="0.2">
      <c r="P54087" s="75"/>
      <c r="Q54087" s="75"/>
      <c r="W54087" s="75"/>
      <c r="AD54087" s="77"/>
    </row>
    <row r="54088" spans="16:30" ht="4.5" customHeight="1" x14ac:dyDescent="0.2">
      <c r="P54088" s="75"/>
      <c r="Q54088" s="75"/>
      <c r="W54088" s="75"/>
      <c r="AD54088" s="77"/>
    </row>
    <row r="54089" spans="16:30" ht="4.5" customHeight="1" x14ac:dyDescent="0.2">
      <c r="P54089" s="75"/>
      <c r="Q54089" s="75"/>
      <c r="W54089" s="75"/>
      <c r="AD54089" s="77"/>
    </row>
    <row r="54090" spans="16:30" ht="4.5" customHeight="1" x14ac:dyDescent="0.2">
      <c r="P54090" s="75"/>
      <c r="Q54090" s="75"/>
      <c r="W54090" s="75"/>
      <c r="AD54090" s="77"/>
    </row>
    <row r="54091" spans="16:30" ht="4.5" customHeight="1" x14ac:dyDescent="0.2">
      <c r="P54091" s="75"/>
      <c r="Q54091" s="75"/>
      <c r="W54091" s="75"/>
      <c r="AD54091" s="77"/>
    </row>
    <row r="54092" spans="16:30" ht="4.5" customHeight="1" x14ac:dyDescent="0.2">
      <c r="P54092" s="75"/>
      <c r="Q54092" s="75"/>
      <c r="W54092" s="75"/>
      <c r="AD54092" s="77"/>
    </row>
    <row r="54093" spans="16:30" ht="4.5" customHeight="1" x14ac:dyDescent="0.2">
      <c r="P54093" s="75"/>
      <c r="Q54093" s="75"/>
      <c r="W54093" s="75"/>
      <c r="AD54093" s="77"/>
    </row>
    <row r="54094" spans="16:30" ht="4.5" customHeight="1" x14ac:dyDescent="0.2">
      <c r="P54094" s="75"/>
      <c r="Q54094" s="75"/>
      <c r="W54094" s="75"/>
      <c r="AD54094" s="77"/>
    </row>
    <row r="54095" spans="16:30" ht="4.5" customHeight="1" x14ac:dyDescent="0.2">
      <c r="P54095" s="75"/>
      <c r="Q54095" s="75"/>
      <c r="W54095" s="75"/>
      <c r="AD54095" s="77"/>
    </row>
    <row r="54096" spans="16:30" ht="4.5" customHeight="1" x14ac:dyDescent="0.2">
      <c r="P54096" s="75"/>
      <c r="Q54096" s="75"/>
      <c r="W54096" s="75"/>
      <c r="AD54096" s="77"/>
    </row>
    <row r="54097" spans="16:30" ht="4.5" customHeight="1" x14ac:dyDescent="0.2">
      <c r="P54097" s="75"/>
      <c r="Q54097" s="75"/>
      <c r="W54097" s="75"/>
      <c r="AD54097" s="77"/>
    </row>
    <row r="54098" spans="16:30" ht="4.5" customHeight="1" x14ac:dyDescent="0.2">
      <c r="P54098" s="75"/>
      <c r="Q54098" s="75"/>
      <c r="W54098" s="75"/>
      <c r="AD54098" s="77"/>
    </row>
    <row r="54099" spans="16:30" ht="4.5" customHeight="1" x14ac:dyDescent="0.2">
      <c r="P54099" s="75"/>
      <c r="Q54099" s="75"/>
      <c r="W54099" s="75"/>
      <c r="AD54099" s="77"/>
    </row>
    <row r="54100" spans="16:30" ht="4.5" customHeight="1" x14ac:dyDescent="0.2">
      <c r="P54100" s="75"/>
      <c r="Q54100" s="75"/>
      <c r="W54100" s="75"/>
      <c r="AD54100" s="77"/>
    </row>
    <row r="54101" spans="16:30" ht="4.5" customHeight="1" x14ac:dyDescent="0.2">
      <c r="P54101" s="75"/>
      <c r="Q54101" s="75"/>
      <c r="W54101" s="75"/>
      <c r="AD54101" s="77"/>
    </row>
    <row r="54102" spans="16:30" ht="4.5" customHeight="1" x14ac:dyDescent="0.2">
      <c r="P54102" s="75"/>
      <c r="Q54102" s="75"/>
      <c r="W54102" s="75"/>
      <c r="AD54102" s="77"/>
    </row>
    <row r="54103" spans="16:30" ht="4.5" customHeight="1" x14ac:dyDescent="0.2">
      <c r="P54103" s="75"/>
      <c r="Q54103" s="75"/>
      <c r="W54103" s="75"/>
      <c r="AD54103" s="77"/>
    </row>
    <row r="54104" spans="16:30" ht="4.5" customHeight="1" x14ac:dyDescent="0.2">
      <c r="P54104" s="75"/>
      <c r="Q54104" s="75"/>
      <c r="W54104" s="75"/>
      <c r="AD54104" s="77"/>
    </row>
    <row r="54105" spans="16:30" ht="4.5" customHeight="1" x14ac:dyDescent="0.2">
      <c r="P54105" s="75"/>
      <c r="Q54105" s="75"/>
      <c r="W54105" s="75"/>
      <c r="AD54105" s="77"/>
    </row>
    <row r="54106" spans="16:30" ht="4.5" customHeight="1" x14ac:dyDescent="0.2">
      <c r="P54106" s="75"/>
      <c r="Q54106" s="75"/>
      <c r="W54106" s="75"/>
      <c r="AD54106" s="77"/>
    </row>
    <row r="54107" spans="16:30" ht="4.5" customHeight="1" x14ac:dyDescent="0.2">
      <c r="P54107" s="75"/>
      <c r="Q54107" s="75"/>
      <c r="W54107" s="75"/>
      <c r="AD54107" s="77"/>
    </row>
    <row r="54108" spans="16:30" ht="4.5" customHeight="1" x14ac:dyDescent="0.2">
      <c r="P54108" s="75"/>
      <c r="Q54108" s="75"/>
      <c r="W54108" s="75"/>
      <c r="AD54108" s="77"/>
    </row>
    <row r="54109" spans="16:30" ht="4.5" customHeight="1" x14ac:dyDescent="0.2">
      <c r="P54109" s="75"/>
      <c r="Q54109" s="75"/>
      <c r="W54109" s="75"/>
      <c r="AD54109" s="77"/>
    </row>
    <row r="54110" spans="16:30" ht="4.5" customHeight="1" x14ac:dyDescent="0.2">
      <c r="P54110" s="75"/>
      <c r="Q54110" s="75"/>
      <c r="W54110" s="75"/>
      <c r="AD54110" s="77"/>
    </row>
    <row r="54111" spans="16:30" ht="4.5" customHeight="1" x14ac:dyDescent="0.2">
      <c r="P54111" s="75"/>
      <c r="Q54111" s="75"/>
      <c r="W54111" s="75"/>
      <c r="AD54111" s="77"/>
    </row>
    <row r="54112" spans="16:30" ht="4.5" customHeight="1" x14ac:dyDescent="0.2">
      <c r="P54112" s="75"/>
      <c r="Q54112" s="75"/>
      <c r="W54112" s="75"/>
      <c r="AD54112" s="77"/>
    </row>
    <row r="54113" spans="16:30" ht="4.5" customHeight="1" x14ac:dyDescent="0.2">
      <c r="P54113" s="75"/>
      <c r="Q54113" s="75"/>
      <c r="W54113" s="75"/>
      <c r="AD54113" s="77"/>
    </row>
    <row r="54114" spans="16:30" ht="4.5" customHeight="1" x14ac:dyDescent="0.2">
      <c r="P54114" s="75"/>
      <c r="Q54114" s="75"/>
      <c r="W54114" s="75"/>
      <c r="AD54114" s="77"/>
    </row>
    <row r="54115" spans="16:30" ht="4.5" customHeight="1" x14ac:dyDescent="0.2">
      <c r="P54115" s="75"/>
      <c r="Q54115" s="75"/>
      <c r="W54115" s="75"/>
      <c r="AD54115" s="77"/>
    </row>
    <row r="54116" spans="16:30" ht="4.5" customHeight="1" x14ac:dyDescent="0.2">
      <c r="P54116" s="75"/>
      <c r="Q54116" s="75"/>
      <c r="W54116" s="75"/>
      <c r="AD54116" s="77"/>
    </row>
    <row r="54117" spans="16:30" ht="4.5" customHeight="1" x14ac:dyDescent="0.2">
      <c r="P54117" s="75"/>
      <c r="Q54117" s="75"/>
      <c r="W54117" s="75"/>
      <c r="AD54117" s="77"/>
    </row>
    <row r="54118" spans="16:30" ht="4.5" customHeight="1" x14ac:dyDescent="0.2">
      <c r="P54118" s="75"/>
      <c r="Q54118" s="75"/>
      <c r="W54118" s="75"/>
      <c r="AD54118" s="77"/>
    </row>
    <row r="54119" spans="16:30" ht="4.5" customHeight="1" x14ac:dyDescent="0.2">
      <c r="P54119" s="75"/>
      <c r="Q54119" s="75"/>
      <c r="W54119" s="75"/>
      <c r="AD54119" s="77"/>
    </row>
    <row r="54120" spans="16:30" ht="4.5" customHeight="1" x14ac:dyDescent="0.2">
      <c r="P54120" s="75"/>
      <c r="Q54120" s="75"/>
      <c r="W54120" s="75"/>
      <c r="AD54120" s="77"/>
    </row>
    <row r="54121" spans="16:30" ht="4.5" customHeight="1" x14ac:dyDescent="0.2">
      <c r="P54121" s="75"/>
      <c r="Q54121" s="75"/>
      <c r="W54121" s="75"/>
      <c r="AD54121" s="77"/>
    </row>
    <row r="54122" spans="16:30" ht="4.5" customHeight="1" x14ac:dyDescent="0.2">
      <c r="P54122" s="75"/>
      <c r="Q54122" s="75"/>
      <c r="W54122" s="75"/>
      <c r="AD54122" s="77"/>
    </row>
    <row r="54123" spans="16:30" ht="4.5" customHeight="1" x14ac:dyDescent="0.2">
      <c r="P54123" s="75"/>
      <c r="Q54123" s="75"/>
      <c r="W54123" s="75"/>
      <c r="AD54123" s="77"/>
    </row>
    <row r="54124" spans="16:30" ht="4.5" customHeight="1" x14ac:dyDescent="0.2">
      <c r="P54124" s="75"/>
      <c r="Q54124" s="75"/>
      <c r="W54124" s="75"/>
      <c r="AD54124" s="77"/>
    </row>
    <row r="54125" spans="16:30" ht="4.5" customHeight="1" x14ac:dyDescent="0.2">
      <c r="P54125" s="75"/>
      <c r="Q54125" s="75"/>
      <c r="W54125" s="75"/>
      <c r="AD54125" s="77"/>
    </row>
    <row r="54126" spans="16:30" ht="4.5" customHeight="1" x14ac:dyDescent="0.2">
      <c r="P54126" s="75"/>
      <c r="Q54126" s="75"/>
      <c r="W54126" s="75"/>
      <c r="AD54126" s="77"/>
    </row>
    <row r="54127" spans="16:30" ht="4.5" customHeight="1" x14ac:dyDescent="0.2">
      <c r="P54127" s="75"/>
      <c r="Q54127" s="75"/>
      <c r="W54127" s="75"/>
      <c r="AD54127" s="77"/>
    </row>
    <row r="54128" spans="16:30" ht="4.5" customHeight="1" x14ac:dyDescent="0.2">
      <c r="P54128" s="75"/>
      <c r="Q54128" s="75"/>
      <c r="W54128" s="75"/>
      <c r="AD54128" s="77"/>
    </row>
    <row r="54129" spans="16:30" ht="4.5" customHeight="1" x14ac:dyDescent="0.2">
      <c r="P54129" s="75"/>
      <c r="Q54129" s="75"/>
      <c r="W54129" s="75"/>
      <c r="AD54129" s="77"/>
    </row>
    <row r="54130" spans="16:30" ht="4.5" customHeight="1" x14ac:dyDescent="0.2">
      <c r="P54130" s="75"/>
      <c r="Q54130" s="75"/>
      <c r="W54130" s="75"/>
      <c r="AD54130" s="77"/>
    </row>
    <row r="54131" spans="16:30" ht="4.5" customHeight="1" x14ac:dyDescent="0.2">
      <c r="P54131" s="75"/>
      <c r="Q54131" s="75"/>
      <c r="W54131" s="75"/>
      <c r="AD54131" s="77"/>
    </row>
    <row r="54132" spans="16:30" ht="4.5" customHeight="1" x14ac:dyDescent="0.2">
      <c r="P54132" s="75"/>
      <c r="Q54132" s="75"/>
      <c r="W54132" s="75"/>
      <c r="AD54132" s="77"/>
    </row>
    <row r="54133" spans="16:30" ht="4.5" customHeight="1" x14ac:dyDescent="0.2">
      <c r="P54133" s="75"/>
      <c r="Q54133" s="75"/>
      <c r="W54133" s="75"/>
      <c r="AD54133" s="77"/>
    </row>
    <row r="54134" spans="16:30" ht="4.5" customHeight="1" x14ac:dyDescent="0.2">
      <c r="P54134" s="75"/>
      <c r="Q54134" s="75"/>
      <c r="W54134" s="75"/>
      <c r="AD54134" s="77"/>
    </row>
    <row r="54135" spans="16:30" ht="4.5" customHeight="1" x14ac:dyDescent="0.2">
      <c r="P54135" s="75"/>
      <c r="Q54135" s="75"/>
      <c r="W54135" s="75"/>
      <c r="AD54135" s="77"/>
    </row>
    <row r="54136" spans="16:30" ht="4.5" customHeight="1" x14ac:dyDescent="0.2">
      <c r="P54136" s="75"/>
      <c r="Q54136" s="75"/>
      <c r="W54136" s="75"/>
      <c r="AD54136" s="77"/>
    </row>
    <row r="54137" spans="16:30" ht="4.5" customHeight="1" x14ac:dyDescent="0.2">
      <c r="P54137" s="75"/>
      <c r="Q54137" s="75"/>
      <c r="W54137" s="75"/>
      <c r="AD54137" s="77"/>
    </row>
    <row r="54138" spans="16:30" ht="4.5" customHeight="1" x14ac:dyDescent="0.2">
      <c r="P54138" s="75"/>
      <c r="Q54138" s="75"/>
      <c r="W54138" s="75"/>
      <c r="AD54138" s="77"/>
    </row>
    <row r="54139" spans="16:30" ht="4.5" customHeight="1" x14ac:dyDescent="0.2">
      <c r="P54139" s="75"/>
      <c r="Q54139" s="75"/>
      <c r="W54139" s="75"/>
      <c r="AD54139" s="77"/>
    </row>
    <row r="54140" spans="16:30" ht="4.5" customHeight="1" x14ac:dyDescent="0.2">
      <c r="P54140" s="75"/>
      <c r="Q54140" s="75"/>
      <c r="W54140" s="75"/>
      <c r="AD54140" s="77"/>
    </row>
    <row r="54141" spans="16:30" ht="4.5" customHeight="1" x14ac:dyDescent="0.2">
      <c r="P54141" s="75"/>
      <c r="Q54141" s="75"/>
      <c r="W54141" s="75"/>
      <c r="AD54141" s="77"/>
    </row>
    <row r="54142" spans="16:30" ht="4.5" customHeight="1" x14ac:dyDescent="0.2">
      <c r="P54142" s="75"/>
      <c r="Q54142" s="75"/>
      <c r="W54142" s="75"/>
      <c r="AD54142" s="77"/>
    </row>
    <row r="54143" spans="16:30" ht="4.5" customHeight="1" x14ac:dyDescent="0.2">
      <c r="P54143" s="75"/>
      <c r="Q54143" s="75"/>
      <c r="W54143" s="75"/>
      <c r="AD54143" s="77"/>
    </row>
    <row r="54144" spans="16:30" ht="4.5" customHeight="1" x14ac:dyDescent="0.2">
      <c r="P54144" s="75"/>
      <c r="Q54144" s="75"/>
      <c r="W54144" s="75"/>
      <c r="AD54144" s="77"/>
    </row>
    <row r="54145" spans="16:30" ht="4.5" customHeight="1" x14ac:dyDescent="0.2">
      <c r="P54145" s="75"/>
      <c r="Q54145" s="75"/>
      <c r="W54145" s="75"/>
      <c r="AD54145" s="77"/>
    </row>
    <row r="54146" spans="16:30" ht="4.5" customHeight="1" x14ac:dyDescent="0.2">
      <c r="P54146" s="75"/>
      <c r="Q54146" s="75"/>
      <c r="W54146" s="75"/>
      <c r="AD54146" s="77"/>
    </row>
    <row r="54147" spans="16:30" ht="4.5" customHeight="1" x14ac:dyDescent="0.2">
      <c r="P54147" s="75"/>
      <c r="Q54147" s="75"/>
      <c r="W54147" s="75"/>
      <c r="AD54147" s="77"/>
    </row>
    <row r="54148" spans="16:30" ht="4.5" customHeight="1" x14ac:dyDescent="0.2">
      <c r="P54148" s="75"/>
      <c r="Q54148" s="75"/>
      <c r="W54148" s="75"/>
      <c r="AD54148" s="77"/>
    </row>
    <row r="54149" spans="16:30" ht="4.5" customHeight="1" x14ac:dyDescent="0.2">
      <c r="P54149" s="75"/>
      <c r="Q54149" s="75"/>
      <c r="W54149" s="75"/>
      <c r="AD54149" s="77"/>
    </row>
    <row r="54150" spans="16:30" ht="4.5" customHeight="1" x14ac:dyDescent="0.2">
      <c r="P54150" s="75"/>
      <c r="Q54150" s="75"/>
      <c r="W54150" s="75"/>
      <c r="AD54150" s="77"/>
    </row>
    <row r="54151" spans="16:30" ht="4.5" customHeight="1" x14ac:dyDescent="0.2">
      <c r="P54151" s="75"/>
      <c r="Q54151" s="75"/>
      <c r="W54151" s="75"/>
      <c r="AD54151" s="77"/>
    </row>
    <row r="54152" spans="16:30" ht="4.5" customHeight="1" x14ac:dyDescent="0.2">
      <c r="P54152" s="75"/>
      <c r="Q54152" s="75"/>
      <c r="W54152" s="75"/>
      <c r="AD54152" s="77"/>
    </row>
    <row r="54153" spans="16:30" ht="4.5" customHeight="1" x14ac:dyDescent="0.2">
      <c r="P54153" s="75"/>
      <c r="Q54153" s="75"/>
      <c r="W54153" s="75"/>
      <c r="AD54153" s="77"/>
    </row>
    <row r="54154" spans="16:30" ht="4.5" customHeight="1" x14ac:dyDescent="0.2">
      <c r="P54154" s="75"/>
      <c r="Q54154" s="75"/>
      <c r="W54154" s="75"/>
      <c r="AD54154" s="77"/>
    </row>
    <row r="54155" spans="16:30" ht="4.5" customHeight="1" x14ac:dyDescent="0.2">
      <c r="P54155" s="75"/>
      <c r="Q54155" s="75"/>
      <c r="W54155" s="75"/>
      <c r="AD54155" s="77"/>
    </row>
    <row r="54156" spans="16:30" ht="4.5" customHeight="1" x14ac:dyDescent="0.2">
      <c r="P54156" s="75"/>
      <c r="Q54156" s="75"/>
      <c r="W54156" s="75"/>
      <c r="AD54156" s="77"/>
    </row>
    <row r="54157" spans="16:30" ht="4.5" customHeight="1" x14ac:dyDescent="0.2">
      <c r="P54157" s="75"/>
      <c r="Q54157" s="75"/>
      <c r="W54157" s="75"/>
      <c r="AD54157" s="77"/>
    </row>
    <row r="54158" spans="16:30" ht="4.5" customHeight="1" x14ac:dyDescent="0.2">
      <c r="P54158" s="75"/>
      <c r="Q54158" s="75"/>
      <c r="W54158" s="75"/>
      <c r="AD54158" s="77"/>
    </row>
    <row r="54159" spans="16:30" ht="4.5" customHeight="1" x14ac:dyDescent="0.2">
      <c r="P54159" s="75"/>
      <c r="Q54159" s="75"/>
      <c r="W54159" s="75"/>
      <c r="AD54159" s="77"/>
    </row>
    <row r="54160" spans="16:30" ht="4.5" customHeight="1" x14ac:dyDescent="0.2">
      <c r="P54160" s="75"/>
      <c r="Q54160" s="75"/>
      <c r="W54160" s="75"/>
      <c r="AD54160" s="77"/>
    </row>
    <row r="54161" spans="16:30" ht="4.5" customHeight="1" x14ac:dyDescent="0.2">
      <c r="P54161" s="75"/>
      <c r="Q54161" s="75"/>
      <c r="W54161" s="75"/>
      <c r="AD54161" s="77"/>
    </row>
    <row r="54162" spans="16:30" ht="4.5" customHeight="1" x14ac:dyDescent="0.2">
      <c r="P54162" s="75"/>
      <c r="Q54162" s="75"/>
      <c r="W54162" s="75"/>
      <c r="AD54162" s="77"/>
    </row>
    <row r="54163" spans="16:30" ht="4.5" customHeight="1" x14ac:dyDescent="0.2">
      <c r="P54163" s="75"/>
      <c r="Q54163" s="75"/>
      <c r="W54163" s="75"/>
      <c r="AD54163" s="77"/>
    </row>
    <row r="54164" spans="16:30" ht="4.5" customHeight="1" x14ac:dyDescent="0.2">
      <c r="P54164" s="75"/>
      <c r="Q54164" s="75"/>
      <c r="W54164" s="75"/>
      <c r="AD54164" s="77"/>
    </row>
    <row r="54165" spans="16:30" ht="4.5" customHeight="1" x14ac:dyDescent="0.2">
      <c r="P54165" s="75"/>
      <c r="Q54165" s="75"/>
      <c r="W54165" s="75"/>
      <c r="AD54165" s="77"/>
    </row>
    <row r="54166" spans="16:30" ht="4.5" customHeight="1" x14ac:dyDescent="0.2">
      <c r="P54166" s="75"/>
      <c r="Q54166" s="75"/>
      <c r="W54166" s="75"/>
      <c r="AD54166" s="77"/>
    </row>
    <row r="54167" spans="16:30" ht="4.5" customHeight="1" x14ac:dyDescent="0.2">
      <c r="P54167" s="75"/>
      <c r="Q54167" s="75"/>
      <c r="W54167" s="75"/>
      <c r="AD54167" s="77"/>
    </row>
    <row r="54168" spans="16:30" ht="4.5" customHeight="1" x14ac:dyDescent="0.2">
      <c r="P54168" s="75"/>
      <c r="Q54168" s="75"/>
      <c r="W54168" s="75"/>
      <c r="AD54168" s="77"/>
    </row>
    <row r="54169" spans="16:30" ht="4.5" customHeight="1" x14ac:dyDescent="0.2">
      <c r="P54169" s="75"/>
      <c r="Q54169" s="75"/>
      <c r="W54169" s="75"/>
      <c r="AD54169" s="77"/>
    </row>
    <row r="54170" spans="16:30" ht="4.5" customHeight="1" x14ac:dyDescent="0.2">
      <c r="P54170" s="75"/>
      <c r="Q54170" s="75"/>
      <c r="W54170" s="75"/>
      <c r="AD54170" s="77"/>
    </row>
    <row r="54171" spans="16:30" ht="4.5" customHeight="1" x14ac:dyDescent="0.2">
      <c r="P54171" s="75"/>
      <c r="Q54171" s="75"/>
      <c r="W54171" s="75"/>
      <c r="AD54171" s="77"/>
    </row>
    <row r="54172" spans="16:30" ht="4.5" customHeight="1" x14ac:dyDescent="0.2">
      <c r="P54172" s="75"/>
      <c r="Q54172" s="75"/>
      <c r="W54172" s="75"/>
      <c r="AD54172" s="77"/>
    </row>
    <row r="54173" spans="16:30" ht="4.5" customHeight="1" x14ac:dyDescent="0.2">
      <c r="P54173" s="75"/>
      <c r="Q54173" s="75"/>
      <c r="W54173" s="75"/>
      <c r="AD54173" s="77"/>
    </row>
    <row r="54174" spans="16:30" ht="4.5" customHeight="1" x14ac:dyDescent="0.2">
      <c r="P54174" s="75"/>
      <c r="Q54174" s="75"/>
      <c r="W54174" s="75"/>
      <c r="AD54174" s="77"/>
    </row>
    <row r="54175" spans="16:30" ht="4.5" customHeight="1" x14ac:dyDescent="0.2">
      <c r="P54175" s="75"/>
      <c r="Q54175" s="75"/>
      <c r="W54175" s="75"/>
      <c r="AD54175" s="77"/>
    </row>
    <row r="54176" spans="16:30" ht="4.5" customHeight="1" x14ac:dyDescent="0.2">
      <c r="P54176" s="75"/>
      <c r="Q54176" s="75"/>
      <c r="W54176" s="75"/>
      <c r="AD54176" s="77"/>
    </row>
    <row r="54177" spans="16:30" ht="4.5" customHeight="1" x14ac:dyDescent="0.2">
      <c r="P54177" s="75"/>
      <c r="Q54177" s="75"/>
      <c r="W54177" s="75"/>
      <c r="AD54177" s="77"/>
    </row>
    <row r="54178" spans="16:30" ht="4.5" customHeight="1" x14ac:dyDescent="0.2">
      <c r="P54178" s="75"/>
      <c r="Q54178" s="75"/>
      <c r="W54178" s="75"/>
      <c r="AD54178" s="77"/>
    </row>
    <row r="54179" spans="16:30" ht="4.5" customHeight="1" x14ac:dyDescent="0.2">
      <c r="P54179" s="75"/>
      <c r="Q54179" s="75"/>
      <c r="W54179" s="75"/>
      <c r="AD54179" s="77"/>
    </row>
    <row r="54180" spans="16:30" ht="4.5" customHeight="1" x14ac:dyDescent="0.2">
      <c r="P54180" s="75"/>
      <c r="Q54180" s="75"/>
      <c r="W54180" s="75"/>
      <c r="AD54180" s="77"/>
    </row>
    <row r="54181" spans="16:30" ht="4.5" customHeight="1" x14ac:dyDescent="0.2">
      <c r="P54181" s="75"/>
      <c r="Q54181" s="75"/>
      <c r="W54181" s="75"/>
      <c r="AD54181" s="77"/>
    </row>
    <row r="54182" spans="16:30" ht="4.5" customHeight="1" x14ac:dyDescent="0.2">
      <c r="P54182" s="75"/>
      <c r="Q54182" s="75"/>
      <c r="W54182" s="75"/>
      <c r="AD54182" s="77"/>
    </row>
    <row r="54183" spans="16:30" ht="4.5" customHeight="1" x14ac:dyDescent="0.2">
      <c r="P54183" s="75"/>
      <c r="Q54183" s="75"/>
      <c r="W54183" s="75"/>
      <c r="AD54183" s="77"/>
    </row>
    <row r="54184" spans="16:30" ht="4.5" customHeight="1" x14ac:dyDescent="0.2">
      <c r="P54184" s="75"/>
      <c r="Q54184" s="75"/>
      <c r="W54184" s="75"/>
      <c r="AD54184" s="77"/>
    </row>
    <row r="54185" spans="16:30" ht="4.5" customHeight="1" x14ac:dyDescent="0.2">
      <c r="P54185" s="75"/>
      <c r="Q54185" s="75"/>
      <c r="W54185" s="75"/>
      <c r="AD54185" s="77"/>
    </row>
    <row r="54186" spans="16:30" ht="4.5" customHeight="1" x14ac:dyDescent="0.2">
      <c r="P54186" s="75"/>
      <c r="Q54186" s="75"/>
      <c r="W54186" s="75"/>
      <c r="AD54186" s="77"/>
    </row>
    <row r="54187" spans="16:30" ht="4.5" customHeight="1" x14ac:dyDescent="0.2">
      <c r="P54187" s="75"/>
      <c r="Q54187" s="75"/>
      <c r="W54187" s="75"/>
      <c r="AD54187" s="77"/>
    </row>
    <row r="54188" spans="16:30" ht="4.5" customHeight="1" x14ac:dyDescent="0.2">
      <c r="P54188" s="75"/>
      <c r="Q54188" s="75"/>
      <c r="W54188" s="75"/>
      <c r="AD54188" s="77"/>
    </row>
    <row r="54189" spans="16:30" ht="4.5" customHeight="1" x14ac:dyDescent="0.2">
      <c r="P54189" s="75"/>
      <c r="Q54189" s="75"/>
      <c r="W54189" s="75"/>
      <c r="AD54189" s="77"/>
    </row>
    <row r="54190" spans="16:30" ht="4.5" customHeight="1" x14ac:dyDescent="0.2">
      <c r="P54190" s="75"/>
      <c r="Q54190" s="75"/>
      <c r="W54190" s="75"/>
      <c r="AD54190" s="77"/>
    </row>
    <row r="54191" spans="16:30" ht="4.5" customHeight="1" x14ac:dyDescent="0.2">
      <c r="P54191" s="75"/>
      <c r="Q54191" s="75"/>
      <c r="W54191" s="75"/>
      <c r="AD54191" s="77"/>
    </row>
    <row r="54192" spans="16:30" ht="4.5" customHeight="1" x14ac:dyDescent="0.2">
      <c r="P54192" s="75"/>
      <c r="Q54192" s="75"/>
      <c r="W54192" s="75"/>
      <c r="AD54192" s="77"/>
    </row>
    <row r="54193" spans="16:30" ht="4.5" customHeight="1" x14ac:dyDescent="0.2">
      <c r="P54193" s="75"/>
      <c r="Q54193" s="75"/>
      <c r="W54193" s="75"/>
      <c r="AD54193" s="77"/>
    </row>
    <row r="54194" spans="16:30" ht="4.5" customHeight="1" x14ac:dyDescent="0.2">
      <c r="P54194" s="75"/>
      <c r="Q54194" s="75"/>
      <c r="W54194" s="75"/>
      <c r="AD54194" s="77"/>
    </row>
    <row r="54195" spans="16:30" ht="4.5" customHeight="1" x14ac:dyDescent="0.2">
      <c r="P54195" s="75"/>
      <c r="Q54195" s="75"/>
      <c r="W54195" s="75"/>
      <c r="AD54195" s="77"/>
    </row>
    <row r="54196" spans="16:30" ht="4.5" customHeight="1" x14ac:dyDescent="0.2">
      <c r="P54196" s="75"/>
      <c r="Q54196" s="75"/>
      <c r="W54196" s="75"/>
      <c r="AD54196" s="77"/>
    </row>
    <row r="54197" spans="16:30" ht="4.5" customHeight="1" x14ac:dyDescent="0.2">
      <c r="P54197" s="75"/>
      <c r="Q54197" s="75"/>
      <c r="W54197" s="75"/>
      <c r="AD54197" s="77"/>
    </row>
    <row r="54198" spans="16:30" ht="4.5" customHeight="1" x14ac:dyDescent="0.2">
      <c r="P54198" s="75"/>
      <c r="Q54198" s="75"/>
      <c r="W54198" s="75"/>
      <c r="AD54198" s="77"/>
    </row>
    <row r="54199" spans="16:30" ht="4.5" customHeight="1" x14ac:dyDescent="0.2">
      <c r="P54199" s="75"/>
      <c r="Q54199" s="75"/>
      <c r="W54199" s="75"/>
      <c r="AD54199" s="77"/>
    </row>
    <row r="54200" spans="16:30" ht="4.5" customHeight="1" x14ac:dyDescent="0.2">
      <c r="P54200" s="75"/>
      <c r="Q54200" s="75"/>
      <c r="W54200" s="75"/>
      <c r="AD54200" s="77"/>
    </row>
    <row r="54201" spans="16:30" ht="4.5" customHeight="1" x14ac:dyDescent="0.2">
      <c r="P54201" s="75"/>
      <c r="Q54201" s="75"/>
      <c r="W54201" s="75"/>
      <c r="AD54201" s="77"/>
    </row>
    <row r="54202" spans="16:30" ht="4.5" customHeight="1" x14ac:dyDescent="0.2">
      <c r="P54202" s="75"/>
      <c r="Q54202" s="75"/>
      <c r="W54202" s="75"/>
      <c r="AD54202" s="77"/>
    </row>
    <row r="54203" spans="16:30" ht="4.5" customHeight="1" x14ac:dyDescent="0.2">
      <c r="P54203" s="75"/>
      <c r="Q54203" s="75"/>
      <c r="W54203" s="75"/>
      <c r="AD54203" s="77"/>
    </row>
    <row r="54204" spans="16:30" ht="4.5" customHeight="1" x14ac:dyDescent="0.2">
      <c r="P54204" s="75"/>
      <c r="Q54204" s="75"/>
      <c r="W54204" s="75"/>
      <c r="AD54204" s="77"/>
    </row>
    <row r="54205" spans="16:30" ht="4.5" customHeight="1" x14ac:dyDescent="0.2">
      <c r="P54205" s="75"/>
      <c r="Q54205" s="75"/>
      <c r="W54205" s="75"/>
      <c r="AD54205" s="77"/>
    </row>
    <row r="54206" spans="16:30" ht="4.5" customHeight="1" x14ac:dyDescent="0.2">
      <c r="P54206" s="75"/>
      <c r="Q54206" s="75"/>
      <c r="W54206" s="75"/>
      <c r="AD54206" s="77"/>
    </row>
    <row r="54207" spans="16:30" ht="4.5" customHeight="1" x14ac:dyDescent="0.2">
      <c r="P54207" s="75"/>
      <c r="Q54207" s="75"/>
      <c r="W54207" s="75"/>
      <c r="AD54207" s="77"/>
    </row>
    <row r="54208" spans="16:30" ht="4.5" customHeight="1" x14ac:dyDescent="0.2">
      <c r="P54208" s="75"/>
      <c r="Q54208" s="75"/>
      <c r="W54208" s="75"/>
      <c r="AD54208" s="77"/>
    </row>
    <row r="54209" spans="16:30" ht="4.5" customHeight="1" x14ac:dyDescent="0.2">
      <c r="P54209" s="75"/>
      <c r="Q54209" s="75"/>
      <c r="W54209" s="75"/>
      <c r="AD54209" s="77"/>
    </row>
    <row r="54210" spans="16:30" ht="4.5" customHeight="1" x14ac:dyDescent="0.2">
      <c r="P54210" s="75"/>
      <c r="Q54210" s="75"/>
      <c r="W54210" s="75"/>
      <c r="AD54210" s="77"/>
    </row>
    <row r="54211" spans="16:30" ht="4.5" customHeight="1" x14ac:dyDescent="0.2">
      <c r="P54211" s="75"/>
      <c r="Q54211" s="75"/>
      <c r="W54211" s="75"/>
      <c r="AD54211" s="77"/>
    </row>
    <row r="54212" spans="16:30" ht="4.5" customHeight="1" x14ac:dyDescent="0.2">
      <c r="P54212" s="75"/>
      <c r="Q54212" s="75"/>
      <c r="W54212" s="75"/>
      <c r="AD54212" s="77"/>
    </row>
    <row r="54213" spans="16:30" ht="4.5" customHeight="1" x14ac:dyDescent="0.2">
      <c r="P54213" s="75"/>
      <c r="Q54213" s="75"/>
      <c r="W54213" s="75"/>
      <c r="AD54213" s="77"/>
    </row>
    <row r="54214" spans="16:30" ht="4.5" customHeight="1" x14ac:dyDescent="0.2">
      <c r="P54214" s="75"/>
      <c r="Q54214" s="75"/>
      <c r="W54214" s="75"/>
      <c r="AD54214" s="77"/>
    </row>
    <row r="54215" spans="16:30" ht="4.5" customHeight="1" x14ac:dyDescent="0.2">
      <c r="P54215" s="75"/>
      <c r="Q54215" s="75"/>
      <c r="W54215" s="75"/>
      <c r="AD54215" s="77"/>
    </row>
    <row r="54216" spans="16:30" ht="4.5" customHeight="1" x14ac:dyDescent="0.2">
      <c r="P54216" s="75"/>
      <c r="Q54216" s="75"/>
      <c r="W54216" s="75"/>
      <c r="AD54216" s="77"/>
    </row>
    <row r="54217" spans="16:30" ht="4.5" customHeight="1" x14ac:dyDescent="0.2">
      <c r="P54217" s="75"/>
      <c r="Q54217" s="75"/>
      <c r="W54217" s="75"/>
      <c r="AD54217" s="77"/>
    </row>
    <row r="54218" spans="16:30" ht="4.5" customHeight="1" x14ac:dyDescent="0.2">
      <c r="P54218" s="75"/>
      <c r="Q54218" s="75"/>
      <c r="W54218" s="75"/>
      <c r="AD54218" s="77"/>
    </row>
    <row r="54219" spans="16:30" ht="4.5" customHeight="1" x14ac:dyDescent="0.2">
      <c r="P54219" s="75"/>
      <c r="Q54219" s="75"/>
      <c r="W54219" s="75"/>
      <c r="AD54219" s="77"/>
    </row>
    <row r="54220" spans="16:30" ht="4.5" customHeight="1" x14ac:dyDescent="0.2">
      <c r="P54220" s="75"/>
      <c r="Q54220" s="75"/>
      <c r="W54220" s="75"/>
      <c r="AD54220" s="77"/>
    </row>
    <row r="54221" spans="16:30" ht="4.5" customHeight="1" x14ac:dyDescent="0.2">
      <c r="P54221" s="75"/>
      <c r="Q54221" s="75"/>
      <c r="W54221" s="75"/>
      <c r="AD54221" s="77"/>
    </row>
    <row r="54222" spans="16:30" ht="4.5" customHeight="1" x14ac:dyDescent="0.2">
      <c r="P54222" s="75"/>
      <c r="Q54222" s="75"/>
      <c r="W54222" s="75"/>
      <c r="AD54222" s="77"/>
    </row>
    <row r="54223" spans="16:30" ht="4.5" customHeight="1" x14ac:dyDescent="0.2">
      <c r="P54223" s="75"/>
      <c r="Q54223" s="75"/>
      <c r="W54223" s="75"/>
      <c r="AD54223" s="77"/>
    </row>
    <row r="54224" spans="16:30" ht="4.5" customHeight="1" x14ac:dyDescent="0.2">
      <c r="P54224" s="75"/>
      <c r="Q54224" s="75"/>
      <c r="W54224" s="75"/>
      <c r="AD54224" s="77"/>
    </row>
    <row r="54225" spans="16:30" ht="4.5" customHeight="1" x14ac:dyDescent="0.2">
      <c r="P54225" s="75"/>
      <c r="Q54225" s="75"/>
      <c r="W54225" s="75"/>
      <c r="AD54225" s="77"/>
    </row>
    <row r="54226" spans="16:30" ht="4.5" customHeight="1" x14ac:dyDescent="0.2">
      <c r="P54226" s="75"/>
      <c r="Q54226" s="75"/>
      <c r="W54226" s="75"/>
      <c r="AD54226" s="77"/>
    </row>
    <row r="54227" spans="16:30" ht="4.5" customHeight="1" x14ac:dyDescent="0.2">
      <c r="P54227" s="75"/>
      <c r="Q54227" s="75"/>
      <c r="W54227" s="75"/>
      <c r="AD54227" s="77"/>
    </row>
    <row r="54228" spans="16:30" ht="4.5" customHeight="1" x14ac:dyDescent="0.2">
      <c r="P54228" s="75"/>
      <c r="Q54228" s="75"/>
      <c r="W54228" s="75"/>
      <c r="AD54228" s="77"/>
    </row>
    <row r="54229" spans="16:30" ht="4.5" customHeight="1" x14ac:dyDescent="0.2">
      <c r="P54229" s="75"/>
      <c r="Q54229" s="75"/>
      <c r="W54229" s="75"/>
      <c r="AD54229" s="77"/>
    </row>
    <row r="54230" spans="16:30" ht="4.5" customHeight="1" x14ac:dyDescent="0.2">
      <c r="P54230" s="75"/>
      <c r="Q54230" s="75"/>
      <c r="W54230" s="75"/>
      <c r="AD54230" s="77"/>
    </row>
    <row r="54231" spans="16:30" ht="4.5" customHeight="1" x14ac:dyDescent="0.2">
      <c r="P54231" s="75"/>
      <c r="Q54231" s="75"/>
      <c r="W54231" s="75"/>
      <c r="AD54231" s="77"/>
    </row>
    <row r="54232" spans="16:30" ht="4.5" customHeight="1" x14ac:dyDescent="0.2">
      <c r="P54232" s="75"/>
      <c r="Q54232" s="75"/>
      <c r="W54232" s="75"/>
      <c r="AD54232" s="77"/>
    </row>
    <row r="54233" spans="16:30" ht="4.5" customHeight="1" x14ac:dyDescent="0.2">
      <c r="P54233" s="75"/>
      <c r="Q54233" s="75"/>
      <c r="W54233" s="75"/>
      <c r="AD54233" s="77"/>
    </row>
    <row r="54234" spans="16:30" ht="4.5" customHeight="1" x14ac:dyDescent="0.2">
      <c r="P54234" s="75"/>
      <c r="Q54234" s="75"/>
      <c r="W54234" s="75"/>
      <c r="AD54234" s="77"/>
    </row>
    <row r="54235" spans="16:30" ht="4.5" customHeight="1" x14ac:dyDescent="0.2">
      <c r="P54235" s="75"/>
      <c r="Q54235" s="75"/>
      <c r="W54235" s="75"/>
      <c r="AD54235" s="77"/>
    </row>
    <row r="54236" spans="16:30" ht="4.5" customHeight="1" x14ac:dyDescent="0.2">
      <c r="P54236" s="75"/>
      <c r="Q54236" s="75"/>
      <c r="W54236" s="75"/>
      <c r="AD54236" s="77"/>
    </row>
    <row r="54237" spans="16:30" ht="4.5" customHeight="1" x14ac:dyDescent="0.2">
      <c r="P54237" s="75"/>
      <c r="Q54237" s="75"/>
      <c r="W54237" s="75"/>
      <c r="AD54237" s="77"/>
    </row>
    <row r="54238" spans="16:30" ht="4.5" customHeight="1" x14ac:dyDescent="0.2">
      <c r="P54238" s="75"/>
      <c r="Q54238" s="75"/>
      <c r="W54238" s="75"/>
      <c r="AD54238" s="77"/>
    </row>
    <row r="54239" spans="16:30" ht="4.5" customHeight="1" x14ac:dyDescent="0.2">
      <c r="P54239" s="75"/>
      <c r="Q54239" s="75"/>
      <c r="W54239" s="75"/>
      <c r="AD54239" s="77"/>
    </row>
    <row r="54240" spans="16:30" ht="4.5" customHeight="1" x14ac:dyDescent="0.2">
      <c r="P54240" s="75"/>
      <c r="Q54240" s="75"/>
      <c r="W54240" s="75"/>
      <c r="AD54240" s="77"/>
    </row>
    <row r="54241" spans="16:30" ht="4.5" customHeight="1" x14ac:dyDescent="0.2">
      <c r="P54241" s="75"/>
      <c r="Q54241" s="75"/>
      <c r="W54241" s="75"/>
      <c r="AD54241" s="77"/>
    </row>
    <row r="54242" spans="16:30" ht="4.5" customHeight="1" x14ac:dyDescent="0.2">
      <c r="P54242" s="75"/>
      <c r="Q54242" s="75"/>
      <c r="W54242" s="75"/>
      <c r="AD54242" s="77"/>
    </row>
    <row r="54243" spans="16:30" ht="4.5" customHeight="1" x14ac:dyDescent="0.2">
      <c r="P54243" s="75"/>
      <c r="Q54243" s="75"/>
      <c r="W54243" s="75"/>
      <c r="AD54243" s="77"/>
    </row>
    <row r="54244" spans="16:30" ht="4.5" customHeight="1" x14ac:dyDescent="0.2">
      <c r="P54244" s="75"/>
      <c r="Q54244" s="75"/>
      <c r="W54244" s="75"/>
      <c r="AD54244" s="77"/>
    </row>
    <row r="54245" spans="16:30" ht="4.5" customHeight="1" x14ac:dyDescent="0.2">
      <c r="P54245" s="75"/>
      <c r="Q54245" s="75"/>
      <c r="W54245" s="75"/>
      <c r="AD54245" s="77"/>
    </row>
    <row r="54246" spans="16:30" ht="4.5" customHeight="1" x14ac:dyDescent="0.2">
      <c r="P54246" s="75"/>
      <c r="Q54246" s="75"/>
      <c r="W54246" s="75"/>
      <c r="AD54246" s="77"/>
    </row>
    <row r="54247" spans="16:30" ht="4.5" customHeight="1" x14ac:dyDescent="0.2">
      <c r="P54247" s="75"/>
      <c r="Q54247" s="75"/>
      <c r="W54247" s="75"/>
      <c r="AD54247" s="77"/>
    </row>
    <row r="54248" spans="16:30" ht="4.5" customHeight="1" x14ac:dyDescent="0.2">
      <c r="P54248" s="75"/>
      <c r="Q54248" s="75"/>
      <c r="W54248" s="75"/>
      <c r="AD54248" s="77"/>
    </row>
    <row r="54249" spans="16:30" ht="4.5" customHeight="1" x14ac:dyDescent="0.2">
      <c r="P54249" s="75"/>
      <c r="Q54249" s="75"/>
      <c r="W54249" s="75"/>
      <c r="AD54249" s="77"/>
    </row>
    <row r="54250" spans="16:30" ht="4.5" customHeight="1" x14ac:dyDescent="0.2">
      <c r="P54250" s="75"/>
      <c r="Q54250" s="75"/>
      <c r="W54250" s="75"/>
      <c r="AD54250" s="77"/>
    </row>
    <row r="54251" spans="16:30" ht="4.5" customHeight="1" x14ac:dyDescent="0.2">
      <c r="P54251" s="75"/>
      <c r="Q54251" s="75"/>
      <c r="W54251" s="75"/>
      <c r="AD54251" s="77"/>
    </row>
    <row r="54252" spans="16:30" ht="4.5" customHeight="1" x14ac:dyDescent="0.2">
      <c r="P54252" s="75"/>
      <c r="Q54252" s="75"/>
      <c r="W54252" s="75"/>
      <c r="AD54252" s="77"/>
    </row>
    <row r="54253" spans="16:30" ht="4.5" customHeight="1" x14ac:dyDescent="0.2">
      <c r="P54253" s="75"/>
      <c r="Q54253" s="75"/>
      <c r="W54253" s="75"/>
      <c r="AD54253" s="77"/>
    </row>
    <row r="54254" spans="16:30" ht="4.5" customHeight="1" x14ac:dyDescent="0.2">
      <c r="P54254" s="75"/>
      <c r="Q54254" s="75"/>
      <c r="W54254" s="75"/>
      <c r="AD54254" s="77"/>
    </row>
    <row r="54255" spans="16:30" ht="4.5" customHeight="1" x14ac:dyDescent="0.2">
      <c r="P54255" s="75"/>
      <c r="Q54255" s="75"/>
      <c r="W54255" s="75"/>
      <c r="AD54255" s="77"/>
    </row>
    <row r="54256" spans="16:30" ht="4.5" customHeight="1" x14ac:dyDescent="0.2">
      <c r="P54256" s="75"/>
      <c r="Q54256" s="75"/>
      <c r="W54256" s="75"/>
      <c r="AD54256" s="77"/>
    </row>
    <row r="54257" spans="16:30" ht="4.5" customHeight="1" x14ac:dyDescent="0.2">
      <c r="P54257" s="75"/>
      <c r="Q54257" s="75"/>
      <c r="W54257" s="75"/>
      <c r="AD54257" s="77"/>
    </row>
    <row r="54258" spans="16:30" ht="4.5" customHeight="1" x14ac:dyDescent="0.2">
      <c r="P54258" s="75"/>
      <c r="Q54258" s="75"/>
      <c r="W54258" s="75"/>
      <c r="AD54258" s="77"/>
    </row>
    <row r="54259" spans="16:30" ht="4.5" customHeight="1" x14ac:dyDescent="0.2">
      <c r="P54259" s="75"/>
      <c r="Q54259" s="75"/>
      <c r="W54259" s="75"/>
      <c r="AD54259" s="77"/>
    </row>
    <row r="54260" spans="16:30" ht="4.5" customHeight="1" x14ac:dyDescent="0.2">
      <c r="P54260" s="75"/>
      <c r="Q54260" s="75"/>
      <c r="W54260" s="75"/>
      <c r="AD54260" s="77"/>
    </row>
    <row r="54261" spans="16:30" ht="4.5" customHeight="1" x14ac:dyDescent="0.2">
      <c r="P54261" s="75"/>
      <c r="Q54261" s="75"/>
      <c r="W54261" s="75"/>
      <c r="AD54261" s="77"/>
    </row>
    <row r="54262" spans="16:30" ht="4.5" customHeight="1" x14ac:dyDescent="0.2">
      <c r="P54262" s="75"/>
      <c r="Q54262" s="75"/>
      <c r="W54262" s="75"/>
      <c r="AD54262" s="77"/>
    </row>
    <row r="54263" spans="16:30" ht="4.5" customHeight="1" x14ac:dyDescent="0.2">
      <c r="P54263" s="75"/>
      <c r="Q54263" s="75"/>
      <c r="W54263" s="75"/>
      <c r="AD54263" s="77"/>
    </row>
    <row r="54264" spans="16:30" ht="4.5" customHeight="1" x14ac:dyDescent="0.2">
      <c r="P54264" s="75"/>
      <c r="Q54264" s="75"/>
      <c r="W54264" s="75"/>
      <c r="AD54264" s="77"/>
    </row>
    <row r="54265" spans="16:30" ht="4.5" customHeight="1" x14ac:dyDescent="0.2">
      <c r="P54265" s="75"/>
      <c r="Q54265" s="75"/>
      <c r="W54265" s="75"/>
      <c r="AD54265" s="77"/>
    </row>
    <row r="54266" spans="16:30" ht="4.5" customHeight="1" x14ac:dyDescent="0.2">
      <c r="P54266" s="75"/>
      <c r="Q54266" s="75"/>
      <c r="W54266" s="75"/>
      <c r="AD54266" s="77"/>
    </row>
    <row r="54267" spans="16:30" ht="4.5" customHeight="1" x14ac:dyDescent="0.2">
      <c r="P54267" s="75"/>
      <c r="Q54267" s="75"/>
      <c r="W54267" s="75"/>
      <c r="AD54267" s="77"/>
    </row>
    <row r="54268" spans="16:30" ht="4.5" customHeight="1" x14ac:dyDescent="0.2">
      <c r="P54268" s="75"/>
      <c r="Q54268" s="75"/>
      <c r="W54268" s="75"/>
      <c r="AD54268" s="77"/>
    </row>
    <row r="54269" spans="16:30" ht="4.5" customHeight="1" x14ac:dyDescent="0.2">
      <c r="P54269" s="75"/>
      <c r="Q54269" s="75"/>
      <c r="W54269" s="75"/>
      <c r="AD54269" s="77"/>
    </row>
    <row r="54270" spans="16:30" ht="4.5" customHeight="1" x14ac:dyDescent="0.2">
      <c r="P54270" s="75"/>
      <c r="Q54270" s="75"/>
      <c r="W54270" s="75"/>
      <c r="AD54270" s="77"/>
    </row>
    <row r="54271" spans="16:30" ht="4.5" customHeight="1" x14ac:dyDescent="0.2">
      <c r="P54271" s="75"/>
      <c r="Q54271" s="75"/>
      <c r="W54271" s="75"/>
      <c r="AD54271" s="77"/>
    </row>
    <row r="54272" spans="16:30" ht="4.5" customHeight="1" x14ac:dyDescent="0.2">
      <c r="P54272" s="75"/>
      <c r="Q54272" s="75"/>
      <c r="W54272" s="75"/>
      <c r="AD54272" s="77"/>
    </row>
    <row r="54273" spans="16:30" ht="4.5" customHeight="1" x14ac:dyDescent="0.2">
      <c r="P54273" s="75"/>
      <c r="Q54273" s="75"/>
      <c r="W54273" s="75"/>
      <c r="AD54273" s="77"/>
    </row>
    <row r="54274" spans="16:30" ht="4.5" customHeight="1" x14ac:dyDescent="0.2">
      <c r="P54274" s="75"/>
      <c r="Q54274" s="75"/>
      <c r="W54274" s="75"/>
      <c r="AD54274" s="77"/>
    </row>
    <row r="54275" spans="16:30" ht="4.5" customHeight="1" x14ac:dyDescent="0.2">
      <c r="P54275" s="75"/>
      <c r="Q54275" s="75"/>
      <c r="W54275" s="75"/>
      <c r="AD54275" s="77"/>
    </row>
    <row r="54276" spans="16:30" ht="4.5" customHeight="1" x14ac:dyDescent="0.2">
      <c r="P54276" s="75"/>
      <c r="Q54276" s="75"/>
      <c r="W54276" s="75"/>
      <c r="AD54276" s="77"/>
    </row>
    <row r="54277" spans="16:30" ht="4.5" customHeight="1" x14ac:dyDescent="0.2">
      <c r="P54277" s="75"/>
      <c r="Q54277" s="75"/>
      <c r="W54277" s="75"/>
      <c r="AD54277" s="77"/>
    </row>
    <row r="54278" spans="16:30" ht="4.5" customHeight="1" x14ac:dyDescent="0.2">
      <c r="P54278" s="75"/>
      <c r="Q54278" s="75"/>
      <c r="W54278" s="75"/>
      <c r="AD54278" s="77"/>
    </row>
    <row r="54279" spans="16:30" ht="4.5" customHeight="1" x14ac:dyDescent="0.2">
      <c r="P54279" s="75"/>
      <c r="Q54279" s="75"/>
      <c r="W54279" s="75"/>
      <c r="AD54279" s="77"/>
    </row>
    <row r="54280" spans="16:30" ht="4.5" customHeight="1" x14ac:dyDescent="0.2">
      <c r="P54280" s="75"/>
      <c r="Q54280" s="75"/>
      <c r="W54280" s="75"/>
      <c r="AD54280" s="77"/>
    </row>
    <row r="54281" spans="16:30" ht="4.5" customHeight="1" x14ac:dyDescent="0.2">
      <c r="P54281" s="75"/>
      <c r="Q54281" s="75"/>
      <c r="W54281" s="75"/>
      <c r="AD54281" s="77"/>
    </row>
    <row r="54282" spans="16:30" ht="4.5" customHeight="1" x14ac:dyDescent="0.2">
      <c r="P54282" s="75"/>
      <c r="Q54282" s="75"/>
      <c r="W54282" s="75"/>
      <c r="AD54282" s="77"/>
    </row>
    <row r="54283" spans="16:30" ht="4.5" customHeight="1" x14ac:dyDescent="0.2">
      <c r="P54283" s="75"/>
      <c r="Q54283" s="75"/>
      <c r="W54283" s="75"/>
      <c r="AD54283" s="77"/>
    </row>
    <row r="54284" spans="16:30" ht="4.5" customHeight="1" x14ac:dyDescent="0.2">
      <c r="P54284" s="75"/>
      <c r="Q54284" s="75"/>
      <c r="W54284" s="75"/>
      <c r="AD54284" s="77"/>
    </row>
    <row r="54285" spans="16:30" ht="4.5" customHeight="1" x14ac:dyDescent="0.2">
      <c r="P54285" s="75"/>
      <c r="Q54285" s="75"/>
      <c r="W54285" s="75"/>
      <c r="AD54285" s="77"/>
    </row>
    <row r="54286" spans="16:30" ht="4.5" customHeight="1" x14ac:dyDescent="0.2">
      <c r="P54286" s="75"/>
      <c r="Q54286" s="75"/>
      <c r="W54286" s="75"/>
      <c r="AD54286" s="77"/>
    </row>
    <row r="54287" spans="16:30" ht="4.5" customHeight="1" x14ac:dyDescent="0.2">
      <c r="P54287" s="75"/>
      <c r="Q54287" s="75"/>
      <c r="W54287" s="75"/>
      <c r="AD54287" s="77"/>
    </row>
    <row r="54288" spans="16:30" ht="4.5" customHeight="1" x14ac:dyDescent="0.2">
      <c r="P54288" s="75"/>
      <c r="Q54288" s="75"/>
      <c r="W54288" s="75"/>
      <c r="AD54288" s="77"/>
    </row>
    <row r="54289" spans="16:30" ht="4.5" customHeight="1" x14ac:dyDescent="0.2">
      <c r="P54289" s="75"/>
      <c r="Q54289" s="75"/>
      <c r="W54289" s="75"/>
      <c r="AD54289" s="77"/>
    </row>
    <row r="54290" spans="16:30" ht="4.5" customHeight="1" x14ac:dyDescent="0.2">
      <c r="P54290" s="75"/>
      <c r="Q54290" s="75"/>
      <c r="W54290" s="75"/>
      <c r="AD54290" s="77"/>
    </row>
    <row r="54291" spans="16:30" ht="4.5" customHeight="1" x14ac:dyDescent="0.2">
      <c r="P54291" s="75"/>
      <c r="Q54291" s="75"/>
      <c r="W54291" s="75"/>
      <c r="AD54291" s="77"/>
    </row>
    <row r="54292" spans="16:30" ht="4.5" customHeight="1" x14ac:dyDescent="0.2">
      <c r="P54292" s="75"/>
      <c r="Q54292" s="75"/>
      <c r="W54292" s="75"/>
      <c r="AD54292" s="77"/>
    </row>
    <row r="54293" spans="16:30" ht="4.5" customHeight="1" x14ac:dyDescent="0.2">
      <c r="P54293" s="75"/>
      <c r="Q54293" s="75"/>
      <c r="W54293" s="75"/>
      <c r="AD54293" s="77"/>
    </row>
    <row r="54294" spans="16:30" ht="4.5" customHeight="1" x14ac:dyDescent="0.2">
      <c r="P54294" s="75"/>
      <c r="Q54294" s="75"/>
      <c r="W54294" s="75"/>
      <c r="AD54294" s="77"/>
    </row>
    <row r="54295" spans="16:30" ht="4.5" customHeight="1" x14ac:dyDescent="0.2">
      <c r="P54295" s="75"/>
      <c r="Q54295" s="75"/>
      <c r="W54295" s="75"/>
      <c r="AD54295" s="77"/>
    </row>
    <row r="54296" spans="16:30" ht="4.5" customHeight="1" x14ac:dyDescent="0.2">
      <c r="P54296" s="75"/>
      <c r="Q54296" s="75"/>
      <c r="W54296" s="75"/>
      <c r="AD54296" s="77"/>
    </row>
    <row r="54297" spans="16:30" ht="4.5" customHeight="1" x14ac:dyDescent="0.2">
      <c r="P54297" s="75"/>
      <c r="Q54297" s="75"/>
      <c r="W54297" s="75"/>
      <c r="AD54297" s="77"/>
    </row>
    <row r="54298" spans="16:30" ht="4.5" customHeight="1" x14ac:dyDescent="0.2">
      <c r="P54298" s="75"/>
      <c r="Q54298" s="75"/>
      <c r="W54298" s="75"/>
      <c r="AD54298" s="77"/>
    </row>
    <row r="54299" spans="16:30" ht="4.5" customHeight="1" x14ac:dyDescent="0.2">
      <c r="P54299" s="75"/>
      <c r="Q54299" s="75"/>
      <c r="W54299" s="75"/>
      <c r="AD54299" s="77"/>
    </row>
    <row r="54300" spans="16:30" ht="4.5" customHeight="1" x14ac:dyDescent="0.2">
      <c r="P54300" s="75"/>
      <c r="Q54300" s="75"/>
      <c r="W54300" s="75"/>
      <c r="AD54300" s="77"/>
    </row>
    <row r="54301" spans="16:30" ht="4.5" customHeight="1" x14ac:dyDescent="0.2">
      <c r="P54301" s="75"/>
      <c r="Q54301" s="75"/>
      <c r="W54301" s="75"/>
      <c r="AD54301" s="77"/>
    </row>
    <row r="54302" spans="16:30" ht="4.5" customHeight="1" x14ac:dyDescent="0.2">
      <c r="P54302" s="75"/>
      <c r="Q54302" s="75"/>
      <c r="W54302" s="75"/>
      <c r="AD54302" s="77"/>
    </row>
    <row r="54303" spans="16:30" ht="4.5" customHeight="1" x14ac:dyDescent="0.2">
      <c r="P54303" s="75"/>
      <c r="Q54303" s="75"/>
      <c r="W54303" s="75"/>
      <c r="AD54303" s="77"/>
    </row>
    <row r="54304" spans="16:30" ht="4.5" customHeight="1" x14ac:dyDescent="0.2">
      <c r="P54304" s="75"/>
      <c r="Q54304" s="75"/>
      <c r="W54304" s="75"/>
      <c r="AD54304" s="77"/>
    </row>
    <row r="54305" spans="16:30" ht="4.5" customHeight="1" x14ac:dyDescent="0.2">
      <c r="P54305" s="75"/>
      <c r="Q54305" s="75"/>
      <c r="W54305" s="75"/>
      <c r="AD54305" s="77"/>
    </row>
    <row r="54306" spans="16:30" ht="4.5" customHeight="1" x14ac:dyDescent="0.2">
      <c r="P54306" s="75"/>
      <c r="Q54306" s="75"/>
      <c r="W54306" s="75"/>
      <c r="AD54306" s="77"/>
    </row>
    <row r="54307" spans="16:30" ht="4.5" customHeight="1" x14ac:dyDescent="0.2">
      <c r="P54307" s="75"/>
      <c r="Q54307" s="75"/>
      <c r="W54307" s="75"/>
      <c r="AD54307" s="77"/>
    </row>
    <row r="54308" spans="16:30" ht="4.5" customHeight="1" x14ac:dyDescent="0.2">
      <c r="P54308" s="75"/>
      <c r="Q54308" s="75"/>
      <c r="W54308" s="75"/>
      <c r="AD54308" s="77"/>
    </row>
    <row r="54309" spans="16:30" ht="4.5" customHeight="1" x14ac:dyDescent="0.2">
      <c r="P54309" s="75"/>
      <c r="Q54309" s="75"/>
      <c r="W54309" s="75"/>
      <c r="AD54309" s="77"/>
    </row>
    <row r="54310" spans="16:30" ht="4.5" customHeight="1" x14ac:dyDescent="0.2">
      <c r="P54310" s="75"/>
      <c r="Q54310" s="75"/>
      <c r="W54310" s="75"/>
      <c r="AD54310" s="77"/>
    </row>
    <row r="54311" spans="16:30" ht="4.5" customHeight="1" x14ac:dyDescent="0.2">
      <c r="P54311" s="75"/>
      <c r="Q54311" s="75"/>
      <c r="W54311" s="75"/>
      <c r="AD54311" s="77"/>
    </row>
    <row r="54312" spans="16:30" ht="4.5" customHeight="1" x14ac:dyDescent="0.2">
      <c r="P54312" s="75"/>
      <c r="Q54312" s="75"/>
      <c r="W54312" s="75"/>
      <c r="AD54312" s="77"/>
    </row>
    <row r="54313" spans="16:30" ht="4.5" customHeight="1" x14ac:dyDescent="0.2">
      <c r="P54313" s="75"/>
      <c r="Q54313" s="75"/>
      <c r="W54313" s="75"/>
      <c r="AD54313" s="77"/>
    </row>
    <row r="54314" spans="16:30" ht="4.5" customHeight="1" x14ac:dyDescent="0.2">
      <c r="P54314" s="75"/>
      <c r="Q54314" s="75"/>
      <c r="W54314" s="75"/>
      <c r="AD54314" s="77"/>
    </row>
    <row r="54315" spans="16:30" ht="4.5" customHeight="1" x14ac:dyDescent="0.2">
      <c r="P54315" s="75"/>
      <c r="Q54315" s="75"/>
      <c r="W54315" s="75"/>
      <c r="AD54315" s="77"/>
    </row>
    <row r="54316" spans="16:30" ht="4.5" customHeight="1" x14ac:dyDescent="0.2">
      <c r="P54316" s="75"/>
      <c r="Q54316" s="75"/>
      <c r="W54316" s="75"/>
      <c r="AD54316" s="77"/>
    </row>
    <row r="54317" spans="16:30" ht="4.5" customHeight="1" x14ac:dyDescent="0.2">
      <c r="P54317" s="75"/>
      <c r="Q54317" s="75"/>
      <c r="W54317" s="75"/>
      <c r="AD54317" s="77"/>
    </row>
    <row r="54318" spans="16:30" ht="4.5" customHeight="1" x14ac:dyDescent="0.2">
      <c r="P54318" s="75"/>
      <c r="Q54318" s="75"/>
      <c r="W54318" s="75"/>
      <c r="AD54318" s="77"/>
    </row>
    <row r="54319" spans="16:30" ht="4.5" customHeight="1" x14ac:dyDescent="0.2">
      <c r="P54319" s="75"/>
      <c r="Q54319" s="75"/>
      <c r="W54319" s="75"/>
      <c r="AD54319" s="77"/>
    </row>
    <row r="54320" spans="16:30" ht="4.5" customHeight="1" x14ac:dyDescent="0.2">
      <c r="P54320" s="75"/>
      <c r="Q54320" s="75"/>
      <c r="W54320" s="75"/>
      <c r="AD54320" s="77"/>
    </row>
    <row r="54321" spans="16:30" ht="4.5" customHeight="1" x14ac:dyDescent="0.2">
      <c r="P54321" s="75"/>
      <c r="Q54321" s="75"/>
      <c r="W54321" s="75"/>
      <c r="AD54321" s="77"/>
    </row>
    <row r="54322" spans="16:30" ht="4.5" customHeight="1" x14ac:dyDescent="0.2">
      <c r="P54322" s="75"/>
      <c r="Q54322" s="75"/>
      <c r="W54322" s="75"/>
      <c r="AD54322" s="77"/>
    </row>
    <row r="54323" spans="16:30" ht="4.5" customHeight="1" x14ac:dyDescent="0.2">
      <c r="P54323" s="75"/>
      <c r="Q54323" s="75"/>
      <c r="W54323" s="75"/>
      <c r="AD54323" s="77"/>
    </row>
    <row r="54324" spans="16:30" ht="4.5" customHeight="1" x14ac:dyDescent="0.2">
      <c r="P54324" s="75"/>
      <c r="Q54324" s="75"/>
      <c r="W54324" s="75"/>
      <c r="AD54324" s="77"/>
    </row>
    <row r="54325" spans="16:30" ht="4.5" customHeight="1" x14ac:dyDescent="0.2">
      <c r="P54325" s="75"/>
      <c r="Q54325" s="75"/>
      <c r="W54325" s="75"/>
      <c r="AD54325" s="77"/>
    </row>
    <row r="54326" spans="16:30" ht="4.5" customHeight="1" x14ac:dyDescent="0.2">
      <c r="P54326" s="75"/>
      <c r="Q54326" s="75"/>
      <c r="W54326" s="75"/>
      <c r="AD54326" s="77"/>
    </row>
    <row r="54327" spans="16:30" ht="4.5" customHeight="1" x14ac:dyDescent="0.2">
      <c r="P54327" s="75"/>
      <c r="Q54327" s="75"/>
      <c r="W54327" s="75"/>
      <c r="AD54327" s="77"/>
    </row>
    <row r="54328" spans="16:30" ht="4.5" customHeight="1" x14ac:dyDescent="0.2">
      <c r="P54328" s="75"/>
      <c r="Q54328" s="75"/>
      <c r="W54328" s="75"/>
      <c r="AD54328" s="77"/>
    </row>
    <row r="54329" spans="16:30" ht="4.5" customHeight="1" x14ac:dyDescent="0.2">
      <c r="P54329" s="75"/>
      <c r="Q54329" s="75"/>
      <c r="W54329" s="75"/>
      <c r="AD54329" s="77"/>
    </row>
    <row r="54330" spans="16:30" ht="4.5" customHeight="1" x14ac:dyDescent="0.2">
      <c r="P54330" s="75"/>
      <c r="Q54330" s="75"/>
      <c r="W54330" s="75"/>
      <c r="AD54330" s="77"/>
    </row>
    <row r="54331" spans="16:30" ht="4.5" customHeight="1" x14ac:dyDescent="0.2">
      <c r="P54331" s="75"/>
      <c r="Q54331" s="75"/>
      <c r="W54331" s="75"/>
      <c r="AD54331" s="77"/>
    </row>
    <row r="54332" spans="16:30" ht="4.5" customHeight="1" x14ac:dyDescent="0.2">
      <c r="P54332" s="75"/>
      <c r="Q54332" s="75"/>
      <c r="W54332" s="75"/>
      <c r="AD54332" s="77"/>
    </row>
    <row r="54333" spans="16:30" ht="4.5" customHeight="1" x14ac:dyDescent="0.2">
      <c r="P54333" s="75"/>
      <c r="Q54333" s="75"/>
      <c r="W54333" s="75"/>
      <c r="AD54333" s="77"/>
    </row>
    <row r="54334" spans="16:30" ht="4.5" customHeight="1" x14ac:dyDescent="0.2">
      <c r="P54334" s="75"/>
      <c r="Q54334" s="75"/>
      <c r="W54334" s="75"/>
      <c r="AD54334" s="77"/>
    </row>
    <row r="54335" spans="16:30" ht="4.5" customHeight="1" x14ac:dyDescent="0.2">
      <c r="P54335" s="75"/>
      <c r="Q54335" s="75"/>
      <c r="W54335" s="75"/>
      <c r="AD54335" s="77"/>
    </row>
    <row r="54336" spans="16:30" ht="4.5" customHeight="1" x14ac:dyDescent="0.2">
      <c r="P54336" s="75"/>
      <c r="Q54336" s="75"/>
      <c r="W54336" s="75"/>
      <c r="AD54336" s="77"/>
    </row>
    <row r="54337" spans="16:30" ht="4.5" customHeight="1" x14ac:dyDescent="0.2">
      <c r="P54337" s="75"/>
      <c r="Q54337" s="75"/>
      <c r="W54337" s="75"/>
      <c r="AD54337" s="77"/>
    </row>
    <row r="54338" spans="16:30" ht="4.5" customHeight="1" x14ac:dyDescent="0.2">
      <c r="P54338" s="75"/>
      <c r="Q54338" s="75"/>
      <c r="W54338" s="75"/>
      <c r="AD54338" s="77"/>
    </row>
    <row r="54339" spans="16:30" ht="4.5" customHeight="1" x14ac:dyDescent="0.2">
      <c r="P54339" s="75"/>
      <c r="Q54339" s="75"/>
      <c r="W54339" s="75"/>
      <c r="AD54339" s="77"/>
    </row>
    <row r="54340" spans="16:30" ht="4.5" customHeight="1" x14ac:dyDescent="0.2">
      <c r="P54340" s="75"/>
      <c r="Q54340" s="75"/>
      <c r="W54340" s="75"/>
      <c r="AD54340" s="77"/>
    </row>
    <row r="54341" spans="16:30" ht="4.5" customHeight="1" x14ac:dyDescent="0.2">
      <c r="P54341" s="75"/>
      <c r="Q54341" s="75"/>
      <c r="W54341" s="75"/>
      <c r="AD54341" s="77"/>
    </row>
    <row r="54342" spans="16:30" ht="4.5" customHeight="1" x14ac:dyDescent="0.2">
      <c r="P54342" s="75"/>
      <c r="Q54342" s="75"/>
      <c r="W54342" s="75"/>
      <c r="AD54342" s="77"/>
    </row>
    <row r="54343" spans="16:30" ht="4.5" customHeight="1" x14ac:dyDescent="0.2">
      <c r="P54343" s="75"/>
      <c r="Q54343" s="75"/>
      <c r="W54343" s="75"/>
      <c r="AD54343" s="77"/>
    </row>
    <row r="54344" spans="16:30" ht="4.5" customHeight="1" x14ac:dyDescent="0.2">
      <c r="P54344" s="75"/>
      <c r="Q54344" s="75"/>
      <c r="W54344" s="75"/>
      <c r="AD54344" s="77"/>
    </row>
    <row r="54345" spans="16:30" ht="4.5" customHeight="1" x14ac:dyDescent="0.2">
      <c r="P54345" s="75"/>
      <c r="Q54345" s="75"/>
      <c r="W54345" s="75"/>
      <c r="AD54345" s="77"/>
    </row>
    <row r="54346" spans="16:30" ht="4.5" customHeight="1" x14ac:dyDescent="0.2">
      <c r="P54346" s="75"/>
      <c r="Q54346" s="75"/>
      <c r="W54346" s="75"/>
      <c r="AD54346" s="77"/>
    </row>
    <row r="54347" spans="16:30" ht="4.5" customHeight="1" x14ac:dyDescent="0.2">
      <c r="P54347" s="75"/>
      <c r="Q54347" s="75"/>
      <c r="W54347" s="75"/>
      <c r="AD54347" s="77"/>
    </row>
    <row r="54348" spans="16:30" ht="4.5" customHeight="1" x14ac:dyDescent="0.2">
      <c r="P54348" s="75"/>
      <c r="Q54348" s="75"/>
      <c r="W54348" s="75"/>
      <c r="AD54348" s="77"/>
    </row>
    <row r="54349" spans="16:30" ht="4.5" customHeight="1" x14ac:dyDescent="0.2">
      <c r="P54349" s="75"/>
      <c r="Q54349" s="75"/>
      <c r="W54349" s="75"/>
      <c r="AD54349" s="77"/>
    </row>
    <row r="54350" spans="16:30" ht="4.5" customHeight="1" x14ac:dyDescent="0.2">
      <c r="P54350" s="75"/>
      <c r="Q54350" s="75"/>
      <c r="W54350" s="75"/>
      <c r="AD54350" s="77"/>
    </row>
    <row r="54351" spans="16:30" ht="4.5" customHeight="1" x14ac:dyDescent="0.2">
      <c r="P54351" s="75"/>
      <c r="Q54351" s="75"/>
      <c r="W54351" s="75"/>
      <c r="AD54351" s="77"/>
    </row>
    <row r="54352" spans="16:30" ht="4.5" customHeight="1" x14ac:dyDescent="0.2">
      <c r="P54352" s="75"/>
      <c r="Q54352" s="75"/>
      <c r="W54352" s="75"/>
      <c r="AD54352" s="77"/>
    </row>
    <row r="54353" spans="16:30" ht="4.5" customHeight="1" x14ac:dyDescent="0.2">
      <c r="P54353" s="75"/>
      <c r="Q54353" s="75"/>
      <c r="W54353" s="75"/>
      <c r="AD54353" s="77"/>
    </row>
    <row r="54354" spans="16:30" ht="4.5" customHeight="1" x14ac:dyDescent="0.2">
      <c r="P54354" s="75"/>
      <c r="Q54354" s="75"/>
      <c r="W54354" s="75"/>
      <c r="AD54354" s="77"/>
    </row>
    <row r="54355" spans="16:30" ht="4.5" customHeight="1" x14ac:dyDescent="0.2">
      <c r="P54355" s="75"/>
      <c r="Q54355" s="75"/>
      <c r="W54355" s="75"/>
      <c r="AD54355" s="77"/>
    </row>
    <row r="54356" spans="16:30" ht="4.5" customHeight="1" x14ac:dyDescent="0.2">
      <c r="P54356" s="75"/>
      <c r="Q54356" s="75"/>
      <c r="W54356" s="75"/>
      <c r="AD54356" s="77"/>
    </row>
    <row r="54357" spans="16:30" ht="4.5" customHeight="1" x14ac:dyDescent="0.2">
      <c r="P54357" s="75"/>
      <c r="Q54357" s="75"/>
      <c r="W54357" s="75"/>
      <c r="AD54357" s="77"/>
    </row>
    <row r="54358" spans="16:30" ht="4.5" customHeight="1" x14ac:dyDescent="0.2">
      <c r="P54358" s="75"/>
      <c r="Q54358" s="75"/>
      <c r="W54358" s="75"/>
      <c r="AD54358" s="77"/>
    </row>
    <row r="54359" spans="16:30" ht="4.5" customHeight="1" x14ac:dyDescent="0.2">
      <c r="P54359" s="75"/>
      <c r="Q54359" s="75"/>
      <c r="W54359" s="75"/>
      <c r="AD54359" s="77"/>
    </row>
    <row r="54360" spans="16:30" ht="4.5" customHeight="1" x14ac:dyDescent="0.2">
      <c r="P54360" s="75"/>
      <c r="Q54360" s="75"/>
      <c r="W54360" s="75"/>
      <c r="AD54360" s="77"/>
    </row>
    <row r="54361" spans="16:30" ht="4.5" customHeight="1" x14ac:dyDescent="0.2">
      <c r="P54361" s="75"/>
      <c r="Q54361" s="75"/>
      <c r="W54361" s="75"/>
      <c r="AD54361" s="77"/>
    </row>
    <row r="54362" spans="16:30" ht="4.5" customHeight="1" x14ac:dyDescent="0.2">
      <c r="P54362" s="75"/>
      <c r="Q54362" s="75"/>
      <c r="W54362" s="75"/>
      <c r="AD54362" s="77"/>
    </row>
    <row r="54363" spans="16:30" ht="4.5" customHeight="1" x14ac:dyDescent="0.2">
      <c r="P54363" s="75"/>
      <c r="Q54363" s="75"/>
      <c r="W54363" s="75"/>
      <c r="AD54363" s="77"/>
    </row>
    <row r="54364" spans="16:30" ht="4.5" customHeight="1" x14ac:dyDescent="0.2">
      <c r="P54364" s="75"/>
      <c r="Q54364" s="75"/>
      <c r="W54364" s="75"/>
      <c r="AD54364" s="77"/>
    </row>
    <row r="54365" spans="16:30" ht="4.5" customHeight="1" x14ac:dyDescent="0.2">
      <c r="P54365" s="75"/>
      <c r="Q54365" s="75"/>
      <c r="W54365" s="75"/>
      <c r="AD54365" s="77"/>
    </row>
    <row r="54366" spans="16:30" ht="4.5" customHeight="1" x14ac:dyDescent="0.2">
      <c r="P54366" s="75"/>
      <c r="Q54366" s="75"/>
      <c r="W54366" s="75"/>
      <c r="AD54366" s="77"/>
    </row>
    <row r="54367" spans="16:30" ht="4.5" customHeight="1" x14ac:dyDescent="0.2">
      <c r="P54367" s="75"/>
      <c r="Q54367" s="75"/>
      <c r="W54367" s="75"/>
      <c r="AD54367" s="77"/>
    </row>
    <row r="54368" spans="16:30" ht="4.5" customHeight="1" x14ac:dyDescent="0.2">
      <c r="P54368" s="75"/>
      <c r="Q54368" s="75"/>
      <c r="W54368" s="75"/>
      <c r="AD54368" s="77"/>
    </row>
    <row r="54369" spans="16:30" ht="4.5" customHeight="1" x14ac:dyDescent="0.2">
      <c r="P54369" s="75"/>
      <c r="Q54369" s="75"/>
      <c r="W54369" s="75"/>
      <c r="AD54369" s="77"/>
    </row>
    <row r="54370" spans="16:30" ht="4.5" customHeight="1" x14ac:dyDescent="0.2">
      <c r="P54370" s="75"/>
      <c r="Q54370" s="75"/>
      <c r="W54370" s="75"/>
      <c r="AD54370" s="77"/>
    </row>
    <row r="54371" spans="16:30" ht="4.5" customHeight="1" x14ac:dyDescent="0.2">
      <c r="P54371" s="75"/>
      <c r="Q54371" s="75"/>
      <c r="W54371" s="75"/>
      <c r="AD54371" s="77"/>
    </row>
    <row r="54372" spans="16:30" ht="4.5" customHeight="1" x14ac:dyDescent="0.2">
      <c r="P54372" s="75"/>
      <c r="Q54372" s="75"/>
      <c r="W54372" s="75"/>
      <c r="AD54372" s="77"/>
    </row>
    <row r="54373" spans="16:30" ht="4.5" customHeight="1" x14ac:dyDescent="0.2">
      <c r="P54373" s="75"/>
      <c r="Q54373" s="75"/>
      <c r="W54373" s="75"/>
      <c r="AD54373" s="77"/>
    </row>
    <row r="54374" spans="16:30" ht="4.5" customHeight="1" x14ac:dyDescent="0.2">
      <c r="P54374" s="75"/>
      <c r="Q54374" s="75"/>
      <c r="W54374" s="75"/>
      <c r="AD54374" s="77"/>
    </row>
    <row r="54375" spans="16:30" ht="4.5" customHeight="1" x14ac:dyDescent="0.2">
      <c r="P54375" s="75"/>
      <c r="Q54375" s="75"/>
      <c r="W54375" s="75"/>
      <c r="AD54375" s="77"/>
    </row>
    <row r="54376" spans="16:30" ht="4.5" customHeight="1" x14ac:dyDescent="0.2">
      <c r="P54376" s="75"/>
      <c r="Q54376" s="75"/>
      <c r="W54376" s="75"/>
      <c r="AD54376" s="77"/>
    </row>
    <row r="54377" spans="16:30" ht="4.5" customHeight="1" x14ac:dyDescent="0.2">
      <c r="P54377" s="75"/>
      <c r="Q54377" s="75"/>
      <c r="W54377" s="75"/>
      <c r="AD54377" s="77"/>
    </row>
    <row r="54378" spans="16:30" ht="4.5" customHeight="1" x14ac:dyDescent="0.2">
      <c r="P54378" s="75"/>
      <c r="Q54378" s="75"/>
      <c r="W54378" s="75"/>
      <c r="AD54378" s="77"/>
    </row>
    <row r="54379" spans="16:30" ht="4.5" customHeight="1" x14ac:dyDescent="0.2">
      <c r="P54379" s="75"/>
      <c r="Q54379" s="75"/>
      <c r="W54379" s="75"/>
      <c r="AD54379" s="77"/>
    </row>
    <row r="54380" spans="16:30" ht="4.5" customHeight="1" x14ac:dyDescent="0.2">
      <c r="P54380" s="75"/>
      <c r="Q54380" s="75"/>
      <c r="W54380" s="75"/>
      <c r="AD54380" s="77"/>
    </row>
    <row r="54381" spans="16:30" ht="4.5" customHeight="1" x14ac:dyDescent="0.2">
      <c r="P54381" s="75"/>
      <c r="Q54381" s="75"/>
      <c r="W54381" s="75"/>
      <c r="AD54381" s="77"/>
    </row>
    <row r="54382" spans="16:30" ht="4.5" customHeight="1" x14ac:dyDescent="0.2">
      <c r="P54382" s="75"/>
      <c r="Q54382" s="75"/>
      <c r="W54382" s="75"/>
      <c r="AD54382" s="77"/>
    </row>
    <row r="54383" spans="16:30" ht="4.5" customHeight="1" x14ac:dyDescent="0.2">
      <c r="P54383" s="75"/>
      <c r="Q54383" s="75"/>
      <c r="W54383" s="75"/>
      <c r="AD54383" s="77"/>
    </row>
    <row r="54384" spans="16:30" ht="4.5" customHeight="1" x14ac:dyDescent="0.2">
      <c r="P54384" s="75"/>
      <c r="Q54384" s="75"/>
      <c r="W54384" s="75"/>
      <c r="AD54384" s="77"/>
    </row>
    <row r="54385" spans="16:30" ht="4.5" customHeight="1" x14ac:dyDescent="0.2">
      <c r="P54385" s="75"/>
      <c r="Q54385" s="75"/>
      <c r="W54385" s="75"/>
      <c r="AD54385" s="77"/>
    </row>
    <row r="54386" spans="16:30" ht="4.5" customHeight="1" x14ac:dyDescent="0.2">
      <c r="P54386" s="75"/>
      <c r="Q54386" s="75"/>
      <c r="W54386" s="75"/>
      <c r="AD54386" s="77"/>
    </row>
    <row r="54387" spans="16:30" ht="4.5" customHeight="1" x14ac:dyDescent="0.2">
      <c r="P54387" s="75"/>
      <c r="Q54387" s="75"/>
      <c r="W54387" s="75"/>
      <c r="AD54387" s="77"/>
    </row>
    <row r="54388" spans="16:30" ht="4.5" customHeight="1" x14ac:dyDescent="0.2">
      <c r="P54388" s="75"/>
      <c r="Q54388" s="75"/>
      <c r="W54388" s="75"/>
      <c r="AD54388" s="77"/>
    </row>
    <row r="54389" spans="16:30" ht="4.5" customHeight="1" x14ac:dyDescent="0.2">
      <c r="P54389" s="75"/>
      <c r="Q54389" s="75"/>
      <c r="W54389" s="75"/>
      <c r="AD54389" s="77"/>
    </row>
    <row r="54390" spans="16:30" ht="4.5" customHeight="1" x14ac:dyDescent="0.2">
      <c r="P54390" s="75"/>
      <c r="Q54390" s="75"/>
      <c r="W54390" s="75"/>
      <c r="AD54390" s="77"/>
    </row>
    <row r="54391" spans="16:30" ht="4.5" customHeight="1" x14ac:dyDescent="0.2">
      <c r="P54391" s="75"/>
      <c r="Q54391" s="75"/>
      <c r="W54391" s="75"/>
      <c r="AD54391" s="77"/>
    </row>
    <row r="54392" spans="16:30" ht="4.5" customHeight="1" x14ac:dyDescent="0.2">
      <c r="P54392" s="75"/>
      <c r="Q54392" s="75"/>
      <c r="W54392" s="75"/>
      <c r="AD54392" s="77"/>
    </row>
    <row r="54393" spans="16:30" ht="4.5" customHeight="1" x14ac:dyDescent="0.2">
      <c r="P54393" s="75"/>
      <c r="Q54393" s="75"/>
      <c r="W54393" s="75"/>
      <c r="AD54393" s="77"/>
    </row>
    <row r="54394" spans="16:30" ht="4.5" customHeight="1" x14ac:dyDescent="0.2">
      <c r="P54394" s="75"/>
      <c r="Q54394" s="75"/>
      <c r="W54394" s="75"/>
      <c r="AD54394" s="77"/>
    </row>
    <row r="54395" spans="16:30" ht="4.5" customHeight="1" x14ac:dyDescent="0.2">
      <c r="P54395" s="75"/>
      <c r="Q54395" s="75"/>
      <c r="W54395" s="75"/>
      <c r="AD54395" s="77"/>
    </row>
    <row r="54396" spans="16:30" ht="4.5" customHeight="1" x14ac:dyDescent="0.2">
      <c r="P54396" s="75"/>
      <c r="Q54396" s="75"/>
      <c r="W54396" s="75"/>
      <c r="AD54396" s="77"/>
    </row>
    <row r="54397" spans="16:30" ht="4.5" customHeight="1" x14ac:dyDescent="0.2">
      <c r="P54397" s="75"/>
      <c r="Q54397" s="75"/>
      <c r="W54397" s="75"/>
      <c r="AD54397" s="77"/>
    </row>
    <row r="54398" spans="16:30" ht="4.5" customHeight="1" x14ac:dyDescent="0.2">
      <c r="P54398" s="75"/>
      <c r="Q54398" s="75"/>
      <c r="W54398" s="75"/>
      <c r="AD54398" s="77"/>
    </row>
    <row r="54399" spans="16:30" ht="4.5" customHeight="1" x14ac:dyDescent="0.2">
      <c r="P54399" s="75"/>
      <c r="Q54399" s="75"/>
      <c r="W54399" s="75"/>
      <c r="AD54399" s="77"/>
    </row>
    <row r="54400" spans="16:30" ht="4.5" customHeight="1" x14ac:dyDescent="0.2">
      <c r="P54400" s="75"/>
      <c r="Q54400" s="75"/>
      <c r="W54400" s="75"/>
      <c r="AD54400" s="77"/>
    </row>
    <row r="54401" spans="16:30" ht="4.5" customHeight="1" x14ac:dyDescent="0.2">
      <c r="P54401" s="75"/>
      <c r="Q54401" s="75"/>
      <c r="W54401" s="75"/>
      <c r="AD54401" s="77"/>
    </row>
    <row r="54402" spans="16:30" ht="4.5" customHeight="1" x14ac:dyDescent="0.2">
      <c r="P54402" s="75"/>
      <c r="Q54402" s="75"/>
      <c r="W54402" s="75"/>
      <c r="AD54402" s="77"/>
    </row>
    <row r="54403" spans="16:30" ht="4.5" customHeight="1" x14ac:dyDescent="0.2">
      <c r="P54403" s="75"/>
      <c r="Q54403" s="75"/>
      <c r="W54403" s="75"/>
      <c r="AD54403" s="77"/>
    </row>
    <row r="54404" spans="16:30" ht="4.5" customHeight="1" x14ac:dyDescent="0.2">
      <c r="P54404" s="75"/>
      <c r="Q54404" s="75"/>
      <c r="W54404" s="75"/>
      <c r="AD54404" s="77"/>
    </row>
    <row r="54405" spans="16:30" ht="4.5" customHeight="1" x14ac:dyDescent="0.2">
      <c r="P54405" s="75"/>
      <c r="Q54405" s="75"/>
      <c r="W54405" s="75"/>
      <c r="AD54405" s="77"/>
    </row>
    <row r="54406" spans="16:30" ht="4.5" customHeight="1" x14ac:dyDescent="0.2">
      <c r="P54406" s="75"/>
      <c r="Q54406" s="75"/>
      <c r="W54406" s="75"/>
      <c r="AD54406" s="77"/>
    </row>
    <row r="54407" spans="16:30" ht="4.5" customHeight="1" x14ac:dyDescent="0.2">
      <c r="P54407" s="75"/>
      <c r="Q54407" s="75"/>
      <c r="W54407" s="75"/>
      <c r="AD54407" s="77"/>
    </row>
    <row r="54408" spans="16:30" ht="4.5" customHeight="1" x14ac:dyDescent="0.2">
      <c r="P54408" s="75"/>
      <c r="Q54408" s="75"/>
      <c r="W54408" s="75"/>
      <c r="AD54408" s="77"/>
    </row>
    <row r="54409" spans="16:30" ht="4.5" customHeight="1" x14ac:dyDescent="0.2">
      <c r="P54409" s="75"/>
      <c r="Q54409" s="75"/>
      <c r="W54409" s="75"/>
      <c r="AD54409" s="77"/>
    </row>
    <row r="54410" spans="16:30" ht="4.5" customHeight="1" x14ac:dyDescent="0.2">
      <c r="P54410" s="75"/>
      <c r="Q54410" s="75"/>
      <c r="W54410" s="75"/>
      <c r="AD54410" s="77"/>
    </row>
    <row r="54411" spans="16:30" ht="4.5" customHeight="1" x14ac:dyDescent="0.2">
      <c r="P54411" s="75"/>
      <c r="Q54411" s="75"/>
      <c r="W54411" s="75"/>
      <c r="AD54411" s="77"/>
    </row>
    <row r="54412" spans="16:30" ht="4.5" customHeight="1" x14ac:dyDescent="0.2">
      <c r="P54412" s="75"/>
      <c r="Q54412" s="75"/>
      <c r="W54412" s="75"/>
      <c r="AD54412" s="77"/>
    </row>
    <row r="54413" spans="16:30" ht="4.5" customHeight="1" x14ac:dyDescent="0.2">
      <c r="P54413" s="75"/>
      <c r="Q54413" s="75"/>
      <c r="W54413" s="75"/>
      <c r="AD54413" s="77"/>
    </row>
    <row r="54414" spans="16:30" ht="4.5" customHeight="1" x14ac:dyDescent="0.2">
      <c r="P54414" s="75"/>
      <c r="Q54414" s="75"/>
      <c r="W54414" s="75"/>
      <c r="AD54414" s="77"/>
    </row>
    <row r="54415" spans="16:30" ht="4.5" customHeight="1" x14ac:dyDescent="0.2">
      <c r="P54415" s="75"/>
      <c r="Q54415" s="75"/>
      <c r="W54415" s="75"/>
      <c r="AD54415" s="77"/>
    </row>
    <row r="54416" spans="16:30" ht="4.5" customHeight="1" x14ac:dyDescent="0.2">
      <c r="P54416" s="75"/>
      <c r="Q54416" s="75"/>
      <c r="W54416" s="75"/>
      <c r="AD54416" s="77"/>
    </row>
    <row r="54417" spans="16:30" ht="4.5" customHeight="1" x14ac:dyDescent="0.2">
      <c r="P54417" s="75"/>
      <c r="Q54417" s="75"/>
      <c r="W54417" s="75"/>
      <c r="AD54417" s="77"/>
    </row>
    <row r="54418" spans="16:30" ht="4.5" customHeight="1" x14ac:dyDescent="0.2">
      <c r="P54418" s="75"/>
      <c r="Q54418" s="75"/>
      <c r="W54418" s="75"/>
      <c r="AD54418" s="77"/>
    </row>
    <row r="54419" spans="16:30" ht="4.5" customHeight="1" x14ac:dyDescent="0.2">
      <c r="P54419" s="75"/>
      <c r="Q54419" s="75"/>
      <c r="W54419" s="75"/>
      <c r="AD54419" s="77"/>
    </row>
    <row r="54420" spans="16:30" ht="4.5" customHeight="1" x14ac:dyDescent="0.2">
      <c r="P54420" s="75"/>
      <c r="Q54420" s="75"/>
      <c r="W54420" s="75"/>
      <c r="AD54420" s="77"/>
    </row>
    <row r="54421" spans="16:30" ht="4.5" customHeight="1" x14ac:dyDescent="0.2">
      <c r="P54421" s="75"/>
      <c r="Q54421" s="75"/>
      <c r="W54421" s="75"/>
      <c r="AD54421" s="77"/>
    </row>
    <row r="54422" spans="16:30" ht="4.5" customHeight="1" x14ac:dyDescent="0.2">
      <c r="P54422" s="75"/>
      <c r="Q54422" s="75"/>
      <c r="W54422" s="75"/>
      <c r="AD54422" s="77"/>
    </row>
    <row r="54423" spans="16:30" ht="4.5" customHeight="1" x14ac:dyDescent="0.2">
      <c r="P54423" s="75"/>
      <c r="Q54423" s="75"/>
      <c r="W54423" s="75"/>
      <c r="AD54423" s="77"/>
    </row>
    <row r="54424" spans="16:30" ht="4.5" customHeight="1" x14ac:dyDescent="0.2">
      <c r="P54424" s="75"/>
      <c r="Q54424" s="75"/>
      <c r="W54424" s="75"/>
      <c r="AD54424" s="77"/>
    </row>
    <row r="54425" spans="16:30" ht="4.5" customHeight="1" x14ac:dyDescent="0.2">
      <c r="P54425" s="75"/>
      <c r="Q54425" s="75"/>
      <c r="W54425" s="75"/>
      <c r="AD54425" s="77"/>
    </row>
    <row r="54426" spans="16:30" ht="4.5" customHeight="1" x14ac:dyDescent="0.2">
      <c r="P54426" s="75"/>
      <c r="Q54426" s="75"/>
      <c r="W54426" s="75"/>
      <c r="AD54426" s="77"/>
    </row>
    <row r="54427" spans="16:30" ht="4.5" customHeight="1" x14ac:dyDescent="0.2">
      <c r="P54427" s="75"/>
      <c r="Q54427" s="75"/>
      <c r="W54427" s="75"/>
      <c r="AD54427" s="77"/>
    </row>
    <row r="54428" spans="16:30" ht="4.5" customHeight="1" x14ac:dyDescent="0.2">
      <c r="P54428" s="75"/>
      <c r="Q54428" s="75"/>
      <c r="W54428" s="75"/>
      <c r="AD54428" s="77"/>
    </row>
    <row r="54429" spans="16:30" ht="4.5" customHeight="1" x14ac:dyDescent="0.2">
      <c r="P54429" s="75"/>
      <c r="Q54429" s="75"/>
      <c r="W54429" s="75"/>
      <c r="AD54429" s="77"/>
    </row>
    <row r="54430" spans="16:30" ht="4.5" customHeight="1" x14ac:dyDescent="0.2">
      <c r="P54430" s="75"/>
      <c r="Q54430" s="75"/>
      <c r="W54430" s="75"/>
      <c r="AD54430" s="77"/>
    </row>
    <row r="54431" spans="16:30" ht="4.5" customHeight="1" x14ac:dyDescent="0.2">
      <c r="P54431" s="75"/>
      <c r="Q54431" s="75"/>
      <c r="W54431" s="75"/>
      <c r="AD54431" s="77"/>
    </row>
    <row r="54432" spans="16:30" ht="4.5" customHeight="1" x14ac:dyDescent="0.2">
      <c r="P54432" s="75"/>
      <c r="Q54432" s="75"/>
      <c r="W54432" s="75"/>
      <c r="AD54432" s="77"/>
    </row>
    <row r="54433" spans="16:30" ht="4.5" customHeight="1" x14ac:dyDescent="0.2">
      <c r="P54433" s="75"/>
      <c r="Q54433" s="75"/>
      <c r="W54433" s="75"/>
      <c r="AD54433" s="77"/>
    </row>
    <row r="54434" spans="16:30" ht="4.5" customHeight="1" x14ac:dyDescent="0.2">
      <c r="P54434" s="75"/>
      <c r="Q54434" s="75"/>
      <c r="W54434" s="75"/>
      <c r="AD54434" s="77"/>
    </row>
    <row r="54435" spans="16:30" ht="4.5" customHeight="1" x14ac:dyDescent="0.2">
      <c r="P54435" s="75"/>
      <c r="Q54435" s="75"/>
      <c r="W54435" s="75"/>
      <c r="AD54435" s="77"/>
    </row>
    <row r="54436" spans="16:30" ht="4.5" customHeight="1" x14ac:dyDescent="0.2">
      <c r="P54436" s="75"/>
      <c r="Q54436" s="75"/>
      <c r="W54436" s="75"/>
      <c r="AD54436" s="77"/>
    </row>
    <row r="54437" spans="16:30" ht="4.5" customHeight="1" x14ac:dyDescent="0.2">
      <c r="P54437" s="75"/>
      <c r="Q54437" s="75"/>
      <c r="W54437" s="75"/>
      <c r="AD54437" s="77"/>
    </row>
    <row r="54438" spans="16:30" ht="4.5" customHeight="1" x14ac:dyDescent="0.2">
      <c r="P54438" s="75"/>
      <c r="Q54438" s="75"/>
      <c r="W54438" s="75"/>
      <c r="AD54438" s="77"/>
    </row>
    <row r="54439" spans="16:30" ht="4.5" customHeight="1" x14ac:dyDescent="0.2">
      <c r="P54439" s="75"/>
      <c r="Q54439" s="75"/>
      <c r="W54439" s="75"/>
      <c r="AD54439" s="77"/>
    </row>
    <row r="54440" spans="16:30" ht="4.5" customHeight="1" x14ac:dyDescent="0.2">
      <c r="P54440" s="75"/>
      <c r="Q54440" s="75"/>
      <c r="W54440" s="75"/>
      <c r="AD54440" s="77"/>
    </row>
    <row r="54441" spans="16:30" ht="4.5" customHeight="1" x14ac:dyDescent="0.2">
      <c r="P54441" s="75"/>
      <c r="Q54441" s="75"/>
      <c r="W54441" s="75"/>
      <c r="AD54441" s="77"/>
    </row>
    <row r="54442" spans="16:30" ht="4.5" customHeight="1" x14ac:dyDescent="0.2">
      <c r="P54442" s="75"/>
      <c r="Q54442" s="75"/>
      <c r="W54442" s="75"/>
      <c r="AD54442" s="77"/>
    </row>
    <row r="54443" spans="16:30" ht="4.5" customHeight="1" x14ac:dyDescent="0.2">
      <c r="P54443" s="75"/>
      <c r="Q54443" s="75"/>
      <c r="W54443" s="75"/>
      <c r="AD54443" s="77"/>
    </row>
    <row r="54444" spans="16:30" ht="4.5" customHeight="1" x14ac:dyDescent="0.2">
      <c r="P54444" s="75"/>
      <c r="Q54444" s="75"/>
      <c r="W54444" s="75"/>
      <c r="AD54444" s="77"/>
    </row>
    <row r="54445" spans="16:30" ht="4.5" customHeight="1" x14ac:dyDescent="0.2">
      <c r="P54445" s="75"/>
      <c r="Q54445" s="75"/>
      <c r="W54445" s="75"/>
      <c r="AD54445" s="77"/>
    </row>
    <row r="54446" spans="16:30" ht="4.5" customHeight="1" x14ac:dyDescent="0.2">
      <c r="P54446" s="75"/>
      <c r="Q54446" s="75"/>
      <c r="W54446" s="75"/>
      <c r="AD54446" s="77"/>
    </row>
    <row r="54447" spans="16:30" ht="4.5" customHeight="1" x14ac:dyDescent="0.2">
      <c r="P54447" s="75"/>
      <c r="Q54447" s="75"/>
      <c r="W54447" s="75"/>
      <c r="AD54447" s="77"/>
    </row>
    <row r="54448" spans="16:30" ht="4.5" customHeight="1" x14ac:dyDescent="0.2">
      <c r="P54448" s="75"/>
      <c r="Q54448" s="75"/>
      <c r="W54448" s="75"/>
      <c r="AD54448" s="77"/>
    </row>
    <row r="54449" spans="16:30" ht="4.5" customHeight="1" x14ac:dyDescent="0.2">
      <c r="P54449" s="75"/>
      <c r="Q54449" s="75"/>
      <c r="W54449" s="75"/>
      <c r="AD54449" s="77"/>
    </row>
    <row r="54450" spans="16:30" ht="4.5" customHeight="1" x14ac:dyDescent="0.2">
      <c r="P54450" s="75"/>
      <c r="Q54450" s="75"/>
      <c r="W54450" s="75"/>
      <c r="AD54450" s="77"/>
    </row>
    <row r="54451" spans="16:30" ht="4.5" customHeight="1" x14ac:dyDescent="0.2">
      <c r="P54451" s="75"/>
      <c r="Q54451" s="75"/>
      <c r="W54451" s="75"/>
      <c r="AD54451" s="77"/>
    </row>
    <row r="54452" spans="16:30" ht="4.5" customHeight="1" x14ac:dyDescent="0.2">
      <c r="P54452" s="75"/>
      <c r="Q54452" s="75"/>
      <c r="W54452" s="75"/>
      <c r="AD54452" s="77"/>
    </row>
    <row r="54453" spans="16:30" ht="4.5" customHeight="1" x14ac:dyDescent="0.2">
      <c r="P54453" s="75"/>
      <c r="Q54453" s="75"/>
      <c r="W54453" s="75"/>
      <c r="AD54453" s="77"/>
    </row>
    <row r="54454" spans="16:30" ht="4.5" customHeight="1" x14ac:dyDescent="0.2">
      <c r="P54454" s="75"/>
      <c r="Q54454" s="75"/>
      <c r="W54454" s="75"/>
      <c r="AD54454" s="77"/>
    </row>
    <row r="54455" spans="16:30" ht="4.5" customHeight="1" x14ac:dyDescent="0.2">
      <c r="P54455" s="75"/>
      <c r="Q54455" s="75"/>
      <c r="W54455" s="75"/>
      <c r="AD54455" s="77"/>
    </row>
    <row r="54456" spans="16:30" ht="4.5" customHeight="1" x14ac:dyDescent="0.2">
      <c r="P54456" s="75"/>
      <c r="Q54456" s="75"/>
      <c r="W54456" s="75"/>
      <c r="AD54456" s="77"/>
    </row>
    <row r="54457" spans="16:30" ht="4.5" customHeight="1" x14ac:dyDescent="0.2">
      <c r="P54457" s="75"/>
      <c r="Q54457" s="75"/>
      <c r="W54457" s="75"/>
      <c r="AD54457" s="77"/>
    </row>
    <row r="54458" spans="16:30" ht="4.5" customHeight="1" x14ac:dyDescent="0.2">
      <c r="P54458" s="75"/>
      <c r="Q54458" s="75"/>
      <c r="W54458" s="75"/>
      <c r="AD54458" s="77"/>
    </row>
    <row r="54459" spans="16:30" ht="4.5" customHeight="1" x14ac:dyDescent="0.2">
      <c r="P54459" s="75"/>
      <c r="Q54459" s="75"/>
      <c r="W54459" s="75"/>
      <c r="AD54459" s="77"/>
    </row>
    <row r="54460" spans="16:30" ht="4.5" customHeight="1" x14ac:dyDescent="0.2">
      <c r="P54460" s="75"/>
      <c r="Q54460" s="75"/>
      <c r="W54460" s="75"/>
      <c r="AD54460" s="77"/>
    </row>
    <row r="54461" spans="16:30" ht="4.5" customHeight="1" x14ac:dyDescent="0.2">
      <c r="P54461" s="75"/>
      <c r="Q54461" s="75"/>
      <c r="W54461" s="75"/>
      <c r="AD54461" s="77"/>
    </row>
    <row r="54462" spans="16:30" ht="4.5" customHeight="1" x14ac:dyDescent="0.2">
      <c r="P54462" s="75"/>
      <c r="Q54462" s="75"/>
      <c r="W54462" s="75"/>
      <c r="AD54462" s="77"/>
    </row>
    <row r="54463" spans="16:30" ht="4.5" customHeight="1" x14ac:dyDescent="0.2">
      <c r="P54463" s="75"/>
      <c r="Q54463" s="75"/>
      <c r="W54463" s="75"/>
      <c r="AD54463" s="77"/>
    </row>
    <row r="54464" spans="16:30" ht="4.5" customHeight="1" x14ac:dyDescent="0.2">
      <c r="P54464" s="75"/>
      <c r="Q54464" s="75"/>
      <c r="W54464" s="75"/>
      <c r="AD54464" s="77"/>
    </row>
    <row r="54465" spans="16:30" ht="4.5" customHeight="1" x14ac:dyDescent="0.2">
      <c r="P54465" s="75"/>
      <c r="Q54465" s="75"/>
      <c r="W54465" s="75"/>
      <c r="AD54465" s="77"/>
    </row>
    <row r="54466" spans="16:30" ht="4.5" customHeight="1" x14ac:dyDescent="0.2">
      <c r="P54466" s="75"/>
      <c r="Q54466" s="75"/>
      <c r="W54466" s="75"/>
      <c r="AD54466" s="77"/>
    </row>
    <row r="54467" spans="16:30" ht="4.5" customHeight="1" x14ac:dyDescent="0.2">
      <c r="P54467" s="75"/>
      <c r="Q54467" s="75"/>
      <c r="W54467" s="75"/>
      <c r="AD54467" s="77"/>
    </row>
    <row r="54468" spans="16:30" ht="4.5" customHeight="1" x14ac:dyDescent="0.2">
      <c r="P54468" s="75"/>
      <c r="Q54468" s="75"/>
      <c r="W54468" s="75"/>
      <c r="AD54468" s="77"/>
    </row>
    <row r="54469" spans="16:30" ht="4.5" customHeight="1" x14ac:dyDescent="0.2">
      <c r="P54469" s="75"/>
      <c r="Q54469" s="75"/>
      <c r="W54469" s="75"/>
      <c r="AD54469" s="77"/>
    </row>
    <row r="54470" spans="16:30" ht="4.5" customHeight="1" x14ac:dyDescent="0.2">
      <c r="P54470" s="75"/>
      <c r="Q54470" s="75"/>
      <c r="W54470" s="75"/>
      <c r="AD54470" s="77"/>
    </row>
    <row r="54471" spans="16:30" ht="4.5" customHeight="1" x14ac:dyDescent="0.2">
      <c r="P54471" s="75"/>
      <c r="Q54471" s="75"/>
      <c r="W54471" s="75"/>
      <c r="AD54471" s="77"/>
    </row>
    <row r="54472" spans="16:30" ht="4.5" customHeight="1" x14ac:dyDescent="0.2">
      <c r="P54472" s="75"/>
      <c r="Q54472" s="75"/>
      <c r="W54472" s="75"/>
      <c r="AD54472" s="77"/>
    </row>
    <row r="54473" spans="16:30" ht="4.5" customHeight="1" x14ac:dyDescent="0.2">
      <c r="P54473" s="75"/>
      <c r="Q54473" s="75"/>
      <c r="W54473" s="75"/>
      <c r="AD54473" s="77"/>
    </row>
    <row r="54474" spans="16:30" ht="4.5" customHeight="1" x14ac:dyDescent="0.2">
      <c r="P54474" s="75"/>
      <c r="Q54474" s="75"/>
      <c r="W54474" s="75"/>
      <c r="AD54474" s="77"/>
    </row>
    <row r="54475" spans="16:30" ht="4.5" customHeight="1" x14ac:dyDescent="0.2">
      <c r="P54475" s="75"/>
      <c r="Q54475" s="75"/>
      <c r="W54475" s="75"/>
      <c r="AD54475" s="77"/>
    </row>
    <row r="54476" spans="16:30" ht="4.5" customHeight="1" x14ac:dyDescent="0.2">
      <c r="P54476" s="75"/>
      <c r="Q54476" s="75"/>
      <c r="W54476" s="75"/>
      <c r="AD54476" s="77"/>
    </row>
    <row r="54477" spans="16:30" ht="4.5" customHeight="1" x14ac:dyDescent="0.2">
      <c r="P54477" s="75"/>
      <c r="Q54477" s="75"/>
      <c r="W54477" s="75"/>
      <c r="AD54477" s="77"/>
    </row>
    <row r="54478" spans="16:30" ht="4.5" customHeight="1" x14ac:dyDescent="0.2">
      <c r="P54478" s="75"/>
      <c r="Q54478" s="75"/>
      <c r="W54478" s="75"/>
      <c r="AD54478" s="77"/>
    </row>
    <row r="54479" spans="16:30" ht="4.5" customHeight="1" x14ac:dyDescent="0.2">
      <c r="P54479" s="75"/>
      <c r="Q54479" s="75"/>
      <c r="W54479" s="75"/>
      <c r="AD54479" s="77"/>
    </row>
    <row r="54480" spans="16:30" ht="4.5" customHeight="1" x14ac:dyDescent="0.2">
      <c r="P54480" s="75"/>
      <c r="Q54480" s="75"/>
      <c r="W54480" s="75"/>
      <c r="AD54480" s="77"/>
    </row>
    <row r="54481" spans="16:30" ht="4.5" customHeight="1" x14ac:dyDescent="0.2">
      <c r="P54481" s="75"/>
      <c r="Q54481" s="75"/>
      <c r="W54481" s="75"/>
      <c r="AD54481" s="77"/>
    </row>
    <row r="54482" spans="16:30" ht="4.5" customHeight="1" x14ac:dyDescent="0.2">
      <c r="P54482" s="75"/>
      <c r="Q54482" s="75"/>
      <c r="W54482" s="75"/>
      <c r="AD54482" s="77"/>
    </row>
    <row r="54483" spans="16:30" ht="4.5" customHeight="1" x14ac:dyDescent="0.2">
      <c r="P54483" s="75"/>
      <c r="Q54483" s="75"/>
      <c r="W54483" s="75"/>
      <c r="AD54483" s="77"/>
    </row>
    <row r="54484" spans="16:30" ht="4.5" customHeight="1" x14ac:dyDescent="0.2">
      <c r="P54484" s="75"/>
      <c r="Q54484" s="75"/>
      <c r="W54484" s="75"/>
      <c r="AD54484" s="77"/>
    </row>
    <row r="54485" spans="16:30" ht="4.5" customHeight="1" x14ac:dyDescent="0.2">
      <c r="P54485" s="75"/>
      <c r="Q54485" s="75"/>
      <c r="W54485" s="75"/>
      <c r="AD54485" s="77"/>
    </row>
    <row r="54486" spans="16:30" ht="4.5" customHeight="1" x14ac:dyDescent="0.2">
      <c r="P54486" s="75"/>
      <c r="Q54486" s="75"/>
      <c r="W54486" s="75"/>
      <c r="AD54486" s="77"/>
    </row>
    <row r="54487" spans="16:30" ht="4.5" customHeight="1" x14ac:dyDescent="0.2">
      <c r="P54487" s="75"/>
      <c r="Q54487" s="75"/>
      <c r="W54487" s="75"/>
      <c r="AD54487" s="77"/>
    </row>
    <row r="54488" spans="16:30" ht="4.5" customHeight="1" x14ac:dyDescent="0.2">
      <c r="P54488" s="75"/>
      <c r="Q54488" s="75"/>
      <c r="W54488" s="75"/>
      <c r="AD54488" s="77"/>
    </row>
    <row r="54489" spans="16:30" ht="4.5" customHeight="1" x14ac:dyDescent="0.2">
      <c r="P54489" s="75"/>
      <c r="Q54489" s="75"/>
      <c r="W54489" s="75"/>
      <c r="AD54489" s="77"/>
    </row>
    <row r="54490" spans="16:30" ht="4.5" customHeight="1" x14ac:dyDescent="0.2">
      <c r="P54490" s="75"/>
      <c r="Q54490" s="75"/>
      <c r="W54490" s="75"/>
      <c r="AD54490" s="77"/>
    </row>
    <row r="54491" spans="16:30" ht="4.5" customHeight="1" x14ac:dyDescent="0.2">
      <c r="P54491" s="75"/>
      <c r="Q54491" s="75"/>
      <c r="W54491" s="75"/>
      <c r="AD54491" s="77"/>
    </row>
    <row r="54492" spans="16:30" ht="4.5" customHeight="1" x14ac:dyDescent="0.2">
      <c r="P54492" s="75"/>
      <c r="Q54492" s="75"/>
      <c r="W54492" s="75"/>
      <c r="AD54492" s="77"/>
    </row>
    <row r="54493" spans="16:30" ht="4.5" customHeight="1" x14ac:dyDescent="0.2">
      <c r="P54493" s="75"/>
      <c r="Q54493" s="75"/>
      <c r="W54493" s="75"/>
      <c r="AD54493" s="77"/>
    </row>
    <row r="54494" spans="16:30" ht="4.5" customHeight="1" x14ac:dyDescent="0.2">
      <c r="P54494" s="75"/>
      <c r="Q54494" s="75"/>
      <c r="W54494" s="75"/>
      <c r="AD54494" s="77"/>
    </row>
    <row r="54495" spans="16:30" ht="4.5" customHeight="1" x14ac:dyDescent="0.2">
      <c r="P54495" s="75"/>
      <c r="Q54495" s="75"/>
      <c r="W54495" s="75"/>
      <c r="AD54495" s="77"/>
    </row>
    <row r="54496" spans="16:30" ht="4.5" customHeight="1" x14ac:dyDescent="0.2">
      <c r="P54496" s="75"/>
      <c r="Q54496" s="75"/>
      <c r="W54496" s="75"/>
      <c r="AD54496" s="77"/>
    </row>
    <row r="54497" spans="16:30" ht="4.5" customHeight="1" x14ac:dyDescent="0.2">
      <c r="P54497" s="75"/>
      <c r="Q54497" s="75"/>
      <c r="W54497" s="75"/>
      <c r="AD54497" s="77"/>
    </row>
    <row r="54498" spans="16:30" ht="4.5" customHeight="1" x14ac:dyDescent="0.2">
      <c r="P54498" s="75"/>
      <c r="Q54498" s="75"/>
      <c r="W54498" s="75"/>
      <c r="AD54498" s="77"/>
    </row>
    <row r="54499" spans="16:30" ht="4.5" customHeight="1" x14ac:dyDescent="0.2">
      <c r="P54499" s="75"/>
      <c r="Q54499" s="75"/>
      <c r="W54499" s="75"/>
      <c r="AD54499" s="77"/>
    </row>
    <row r="54500" spans="16:30" ht="4.5" customHeight="1" x14ac:dyDescent="0.2">
      <c r="P54500" s="75"/>
      <c r="Q54500" s="75"/>
      <c r="W54500" s="75"/>
      <c r="AD54500" s="77"/>
    </row>
    <row r="54501" spans="16:30" ht="4.5" customHeight="1" x14ac:dyDescent="0.2">
      <c r="P54501" s="75"/>
      <c r="Q54501" s="75"/>
      <c r="W54501" s="75"/>
      <c r="AD54501" s="77"/>
    </row>
    <row r="54502" spans="16:30" ht="4.5" customHeight="1" x14ac:dyDescent="0.2">
      <c r="P54502" s="75"/>
      <c r="Q54502" s="75"/>
      <c r="W54502" s="75"/>
      <c r="AD54502" s="77"/>
    </row>
    <row r="54503" spans="16:30" ht="4.5" customHeight="1" x14ac:dyDescent="0.2">
      <c r="P54503" s="75"/>
      <c r="Q54503" s="75"/>
      <c r="W54503" s="75"/>
      <c r="AD54503" s="77"/>
    </row>
    <row r="54504" spans="16:30" ht="4.5" customHeight="1" x14ac:dyDescent="0.2">
      <c r="P54504" s="75"/>
      <c r="Q54504" s="75"/>
      <c r="W54504" s="75"/>
      <c r="AD54504" s="77"/>
    </row>
    <row r="54505" spans="16:30" ht="4.5" customHeight="1" x14ac:dyDescent="0.2">
      <c r="P54505" s="75"/>
      <c r="Q54505" s="75"/>
      <c r="W54505" s="75"/>
      <c r="AD54505" s="77"/>
    </row>
    <row r="54506" spans="16:30" ht="4.5" customHeight="1" x14ac:dyDescent="0.2">
      <c r="P54506" s="75"/>
      <c r="Q54506" s="75"/>
      <c r="W54506" s="75"/>
      <c r="AD54506" s="77"/>
    </row>
    <row r="54507" spans="16:30" ht="4.5" customHeight="1" x14ac:dyDescent="0.2">
      <c r="P54507" s="75"/>
      <c r="Q54507" s="75"/>
      <c r="W54507" s="75"/>
      <c r="AD54507" s="77"/>
    </row>
    <row r="54508" spans="16:30" ht="4.5" customHeight="1" x14ac:dyDescent="0.2">
      <c r="P54508" s="75"/>
      <c r="Q54508" s="75"/>
      <c r="W54508" s="75"/>
      <c r="AD54508" s="77"/>
    </row>
    <row r="54509" spans="16:30" ht="4.5" customHeight="1" x14ac:dyDescent="0.2">
      <c r="P54509" s="75"/>
      <c r="Q54509" s="75"/>
      <c r="W54509" s="75"/>
      <c r="AD54509" s="77"/>
    </row>
    <row r="54510" spans="16:30" ht="4.5" customHeight="1" x14ac:dyDescent="0.2">
      <c r="P54510" s="75"/>
      <c r="Q54510" s="75"/>
      <c r="W54510" s="75"/>
      <c r="AD54510" s="77"/>
    </row>
    <row r="54511" spans="16:30" ht="4.5" customHeight="1" x14ac:dyDescent="0.2">
      <c r="P54511" s="75"/>
      <c r="Q54511" s="75"/>
      <c r="W54511" s="75"/>
      <c r="AD54511" s="77"/>
    </row>
    <row r="54512" spans="16:30" ht="4.5" customHeight="1" x14ac:dyDescent="0.2">
      <c r="P54512" s="75"/>
      <c r="Q54512" s="75"/>
      <c r="W54512" s="75"/>
      <c r="AD54512" s="77"/>
    </row>
    <row r="54513" spans="16:30" ht="4.5" customHeight="1" x14ac:dyDescent="0.2">
      <c r="P54513" s="75"/>
      <c r="Q54513" s="75"/>
      <c r="W54513" s="75"/>
      <c r="AD54513" s="77"/>
    </row>
    <row r="54514" spans="16:30" ht="4.5" customHeight="1" x14ac:dyDescent="0.2">
      <c r="P54514" s="75"/>
      <c r="Q54514" s="75"/>
      <c r="W54514" s="75"/>
      <c r="AD54514" s="77"/>
    </row>
    <row r="54515" spans="16:30" ht="4.5" customHeight="1" x14ac:dyDescent="0.2">
      <c r="P54515" s="75"/>
      <c r="Q54515" s="75"/>
      <c r="W54515" s="75"/>
      <c r="AD54515" s="77"/>
    </row>
    <row r="54516" spans="16:30" ht="4.5" customHeight="1" x14ac:dyDescent="0.2">
      <c r="P54516" s="75"/>
      <c r="Q54516" s="75"/>
      <c r="W54516" s="75"/>
      <c r="AD54516" s="77"/>
    </row>
    <row r="54517" spans="16:30" ht="4.5" customHeight="1" x14ac:dyDescent="0.2">
      <c r="P54517" s="75"/>
      <c r="Q54517" s="75"/>
      <c r="W54517" s="75"/>
      <c r="AD54517" s="77"/>
    </row>
    <row r="54518" spans="16:30" ht="4.5" customHeight="1" x14ac:dyDescent="0.2">
      <c r="P54518" s="75"/>
      <c r="Q54518" s="75"/>
      <c r="W54518" s="75"/>
      <c r="AD54518" s="77"/>
    </row>
    <row r="54519" spans="16:30" ht="4.5" customHeight="1" x14ac:dyDescent="0.2">
      <c r="P54519" s="75"/>
      <c r="Q54519" s="75"/>
      <c r="W54519" s="75"/>
      <c r="AD54519" s="77"/>
    </row>
    <row r="54520" spans="16:30" ht="4.5" customHeight="1" x14ac:dyDescent="0.2">
      <c r="P54520" s="75"/>
      <c r="Q54520" s="75"/>
      <c r="W54520" s="75"/>
      <c r="AD54520" s="77"/>
    </row>
    <row r="54521" spans="16:30" ht="4.5" customHeight="1" x14ac:dyDescent="0.2">
      <c r="P54521" s="75"/>
      <c r="Q54521" s="75"/>
      <c r="W54521" s="75"/>
      <c r="AD54521" s="77"/>
    </row>
    <row r="54522" spans="16:30" ht="4.5" customHeight="1" x14ac:dyDescent="0.2">
      <c r="P54522" s="75"/>
      <c r="Q54522" s="75"/>
      <c r="W54522" s="75"/>
      <c r="AD54522" s="77"/>
    </row>
    <row r="54523" spans="16:30" ht="4.5" customHeight="1" x14ac:dyDescent="0.2">
      <c r="P54523" s="75"/>
      <c r="Q54523" s="75"/>
      <c r="W54523" s="75"/>
      <c r="AD54523" s="77"/>
    </row>
    <row r="54524" spans="16:30" ht="4.5" customHeight="1" x14ac:dyDescent="0.2">
      <c r="P54524" s="75"/>
      <c r="Q54524" s="75"/>
      <c r="W54524" s="75"/>
      <c r="AD54524" s="77"/>
    </row>
    <row r="54525" spans="16:30" ht="4.5" customHeight="1" x14ac:dyDescent="0.2">
      <c r="P54525" s="75"/>
      <c r="Q54525" s="75"/>
      <c r="W54525" s="75"/>
      <c r="AD54525" s="77"/>
    </row>
    <row r="54526" spans="16:30" ht="4.5" customHeight="1" x14ac:dyDescent="0.2">
      <c r="P54526" s="75"/>
      <c r="Q54526" s="75"/>
      <c r="W54526" s="75"/>
      <c r="AD54526" s="77"/>
    </row>
    <row r="54527" spans="16:30" ht="4.5" customHeight="1" x14ac:dyDescent="0.2">
      <c r="P54527" s="75"/>
      <c r="Q54527" s="75"/>
      <c r="W54527" s="75"/>
      <c r="AD54527" s="77"/>
    </row>
    <row r="54528" spans="16:30" ht="4.5" customHeight="1" x14ac:dyDescent="0.2">
      <c r="P54528" s="75"/>
      <c r="Q54528" s="75"/>
      <c r="W54528" s="75"/>
      <c r="AD54528" s="77"/>
    </row>
    <row r="54529" spans="16:30" ht="4.5" customHeight="1" x14ac:dyDescent="0.2">
      <c r="P54529" s="75"/>
      <c r="Q54529" s="75"/>
      <c r="W54529" s="75"/>
      <c r="AD54529" s="77"/>
    </row>
    <row r="54530" spans="16:30" ht="4.5" customHeight="1" x14ac:dyDescent="0.2">
      <c r="P54530" s="75"/>
      <c r="Q54530" s="75"/>
      <c r="W54530" s="75"/>
      <c r="AD54530" s="77"/>
    </row>
    <row r="54531" spans="16:30" ht="4.5" customHeight="1" x14ac:dyDescent="0.2">
      <c r="P54531" s="75"/>
      <c r="Q54531" s="75"/>
      <c r="W54531" s="75"/>
      <c r="AD54531" s="77"/>
    </row>
    <row r="54532" spans="16:30" ht="4.5" customHeight="1" x14ac:dyDescent="0.2">
      <c r="P54532" s="75"/>
      <c r="Q54532" s="75"/>
      <c r="W54532" s="75"/>
      <c r="AD54532" s="77"/>
    </row>
    <row r="54533" spans="16:30" ht="4.5" customHeight="1" x14ac:dyDescent="0.2">
      <c r="P54533" s="75"/>
      <c r="Q54533" s="75"/>
      <c r="W54533" s="75"/>
      <c r="AD54533" s="77"/>
    </row>
    <row r="54534" spans="16:30" ht="4.5" customHeight="1" x14ac:dyDescent="0.2">
      <c r="P54534" s="75"/>
      <c r="Q54534" s="75"/>
      <c r="W54534" s="75"/>
      <c r="AD54534" s="77"/>
    </row>
    <row r="54535" spans="16:30" ht="4.5" customHeight="1" x14ac:dyDescent="0.2">
      <c r="P54535" s="75"/>
      <c r="Q54535" s="75"/>
      <c r="W54535" s="75"/>
      <c r="AD54535" s="77"/>
    </row>
    <row r="54536" spans="16:30" ht="4.5" customHeight="1" x14ac:dyDescent="0.2">
      <c r="P54536" s="75"/>
      <c r="Q54536" s="75"/>
      <c r="W54536" s="75"/>
      <c r="AD54536" s="77"/>
    </row>
    <row r="54537" spans="16:30" ht="4.5" customHeight="1" x14ac:dyDescent="0.2">
      <c r="P54537" s="75"/>
      <c r="Q54537" s="75"/>
      <c r="W54537" s="75"/>
      <c r="AD54537" s="77"/>
    </row>
    <row r="54538" spans="16:30" ht="4.5" customHeight="1" x14ac:dyDescent="0.2">
      <c r="P54538" s="75"/>
      <c r="Q54538" s="75"/>
      <c r="W54538" s="75"/>
      <c r="AD54538" s="77"/>
    </row>
    <row r="54539" spans="16:30" ht="4.5" customHeight="1" x14ac:dyDescent="0.2">
      <c r="P54539" s="75"/>
      <c r="Q54539" s="75"/>
      <c r="W54539" s="75"/>
      <c r="AD54539" s="77"/>
    </row>
    <row r="54540" spans="16:30" ht="4.5" customHeight="1" x14ac:dyDescent="0.2">
      <c r="P54540" s="75"/>
      <c r="Q54540" s="75"/>
      <c r="W54540" s="75"/>
      <c r="AD54540" s="77"/>
    </row>
    <row r="54541" spans="16:30" ht="4.5" customHeight="1" x14ac:dyDescent="0.2">
      <c r="P54541" s="75"/>
      <c r="Q54541" s="75"/>
      <c r="W54541" s="75"/>
      <c r="AD54541" s="77"/>
    </row>
    <row r="54542" spans="16:30" ht="4.5" customHeight="1" x14ac:dyDescent="0.2">
      <c r="P54542" s="75"/>
      <c r="Q54542" s="75"/>
      <c r="W54542" s="75"/>
      <c r="AD54542" s="77"/>
    </row>
    <row r="54543" spans="16:30" ht="4.5" customHeight="1" x14ac:dyDescent="0.2">
      <c r="P54543" s="75"/>
      <c r="Q54543" s="75"/>
      <c r="W54543" s="75"/>
      <c r="AD54543" s="77"/>
    </row>
    <row r="54544" spans="16:30" ht="4.5" customHeight="1" x14ac:dyDescent="0.2">
      <c r="P54544" s="75"/>
      <c r="Q54544" s="75"/>
      <c r="W54544" s="75"/>
      <c r="AD54544" s="77"/>
    </row>
    <row r="54545" spans="16:30" ht="4.5" customHeight="1" x14ac:dyDescent="0.2">
      <c r="P54545" s="75"/>
      <c r="Q54545" s="75"/>
      <c r="W54545" s="75"/>
      <c r="AD54545" s="77"/>
    </row>
    <row r="54546" spans="16:30" ht="4.5" customHeight="1" x14ac:dyDescent="0.2">
      <c r="P54546" s="75"/>
      <c r="Q54546" s="75"/>
      <c r="W54546" s="75"/>
      <c r="AD54546" s="77"/>
    </row>
    <row r="54547" spans="16:30" ht="4.5" customHeight="1" x14ac:dyDescent="0.2">
      <c r="P54547" s="75"/>
      <c r="Q54547" s="75"/>
      <c r="W54547" s="75"/>
      <c r="AD54547" s="77"/>
    </row>
    <row r="54548" spans="16:30" ht="4.5" customHeight="1" x14ac:dyDescent="0.2">
      <c r="P54548" s="75"/>
      <c r="Q54548" s="75"/>
      <c r="W54548" s="75"/>
      <c r="AD54548" s="77"/>
    </row>
    <row r="54549" spans="16:30" ht="4.5" customHeight="1" x14ac:dyDescent="0.2">
      <c r="P54549" s="75"/>
      <c r="Q54549" s="75"/>
      <c r="W54549" s="75"/>
      <c r="AD54549" s="77"/>
    </row>
    <row r="54550" spans="16:30" ht="4.5" customHeight="1" x14ac:dyDescent="0.2">
      <c r="P54550" s="75"/>
      <c r="Q54550" s="75"/>
      <c r="W54550" s="75"/>
      <c r="AD54550" s="77"/>
    </row>
    <row r="54551" spans="16:30" ht="4.5" customHeight="1" x14ac:dyDescent="0.2">
      <c r="P54551" s="75"/>
      <c r="Q54551" s="75"/>
      <c r="W54551" s="75"/>
      <c r="AD54551" s="77"/>
    </row>
    <row r="54552" spans="16:30" ht="4.5" customHeight="1" x14ac:dyDescent="0.2">
      <c r="P54552" s="75"/>
      <c r="Q54552" s="75"/>
      <c r="W54552" s="75"/>
      <c r="AD54552" s="77"/>
    </row>
    <row r="54553" spans="16:30" ht="4.5" customHeight="1" x14ac:dyDescent="0.2">
      <c r="P54553" s="75"/>
      <c r="Q54553" s="75"/>
      <c r="W54553" s="75"/>
      <c r="AD54553" s="77"/>
    </row>
    <row r="54554" spans="16:30" ht="4.5" customHeight="1" x14ac:dyDescent="0.2">
      <c r="P54554" s="75"/>
      <c r="Q54554" s="75"/>
      <c r="W54554" s="75"/>
      <c r="AD54554" s="77"/>
    </row>
    <row r="54555" spans="16:30" ht="4.5" customHeight="1" x14ac:dyDescent="0.2">
      <c r="P54555" s="75"/>
      <c r="Q54555" s="75"/>
      <c r="W54555" s="75"/>
      <c r="AD54555" s="77"/>
    </row>
    <row r="54556" spans="16:30" ht="4.5" customHeight="1" x14ac:dyDescent="0.2">
      <c r="P54556" s="75"/>
      <c r="Q54556" s="75"/>
      <c r="W54556" s="75"/>
      <c r="AD54556" s="77"/>
    </row>
    <row r="54557" spans="16:30" ht="4.5" customHeight="1" x14ac:dyDescent="0.2">
      <c r="P54557" s="75"/>
      <c r="Q54557" s="75"/>
      <c r="W54557" s="75"/>
      <c r="AD54557" s="77"/>
    </row>
    <row r="54558" spans="16:30" ht="4.5" customHeight="1" x14ac:dyDescent="0.2">
      <c r="P54558" s="75"/>
      <c r="Q54558" s="75"/>
      <c r="W54558" s="75"/>
      <c r="AD54558" s="77"/>
    </row>
    <row r="54559" spans="16:30" ht="4.5" customHeight="1" x14ac:dyDescent="0.2">
      <c r="P54559" s="75"/>
      <c r="Q54559" s="75"/>
      <c r="W54559" s="75"/>
      <c r="AD54559" s="77"/>
    </row>
    <row r="54560" spans="16:30" ht="4.5" customHeight="1" x14ac:dyDescent="0.2">
      <c r="P54560" s="75"/>
      <c r="Q54560" s="75"/>
      <c r="W54560" s="75"/>
      <c r="AD54560" s="77"/>
    </row>
    <row r="54561" spans="16:30" ht="4.5" customHeight="1" x14ac:dyDescent="0.2">
      <c r="P54561" s="75"/>
      <c r="Q54561" s="75"/>
      <c r="W54561" s="75"/>
      <c r="AD54561" s="77"/>
    </row>
    <row r="54562" spans="16:30" ht="4.5" customHeight="1" x14ac:dyDescent="0.2">
      <c r="P54562" s="75"/>
      <c r="Q54562" s="75"/>
      <c r="W54562" s="75"/>
      <c r="AD54562" s="77"/>
    </row>
    <row r="54563" spans="16:30" ht="4.5" customHeight="1" x14ac:dyDescent="0.2">
      <c r="P54563" s="75"/>
      <c r="Q54563" s="75"/>
      <c r="W54563" s="75"/>
      <c r="AD54563" s="77"/>
    </row>
    <row r="54564" spans="16:30" ht="4.5" customHeight="1" x14ac:dyDescent="0.2">
      <c r="P54564" s="75"/>
      <c r="Q54564" s="75"/>
      <c r="W54564" s="75"/>
      <c r="AD54564" s="77"/>
    </row>
    <row r="54565" spans="16:30" ht="4.5" customHeight="1" x14ac:dyDescent="0.2">
      <c r="P54565" s="75"/>
      <c r="Q54565" s="75"/>
      <c r="W54565" s="75"/>
      <c r="AD54565" s="77"/>
    </row>
    <row r="54566" spans="16:30" ht="4.5" customHeight="1" x14ac:dyDescent="0.2">
      <c r="P54566" s="75"/>
      <c r="Q54566" s="75"/>
      <c r="W54566" s="75"/>
      <c r="AD54566" s="77"/>
    </row>
    <row r="54567" spans="16:30" ht="4.5" customHeight="1" x14ac:dyDescent="0.2">
      <c r="P54567" s="75"/>
      <c r="Q54567" s="75"/>
      <c r="W54567" s="75"/>
      <c r="AD54567" s="77"/>
    </row>
    <row r="54568" spans="16:30" ht="4.5" customHeight="1" x14ac:dyDescent="0.2">
      <c r="P54568" s="75"/>
      <c r="Q54568" s="75"/>
      <c r="W54568" s="75"/>
      <c r="AD54568" s="77"/>
    </row>
    <row r="54569" spans="16:30" ht="4.5" customHeight="1" x14ac:dyDescent="0.2">
      <c r="P54569" s="75"/>
      <c r="Q54569" s="75"/>
      <c r="W54569" s="75"/>
      <c r="AD54569" s="77"/>
    </row>
    <row r="54570" spans="16:30" ht="4.5" customHeight="1" x14ac:dyDescent="0.2">
      <c r="P54570" s="75"/>
      <c r="Q54570" s="75"/>
      <c r="W54570" s="75"/>
      <c r="AD54570" s="77"/>
    </row>
    <row r="54571" spans="16:30" ht="4.5" customHeight="1" x14ac:dyDescent="0.2">
      <c r="P54571" s="75"/>
      <c r="Q54571" s="75"/>
      <c r="W54571" s="75"/>
      <c r="AD54571" s="77"/>
    </row>
    <row r="54572" spans="16:30" ht="4.5" customHeight="1" x14ac:dyDescent="0.2">
      <c r="P54572" s="75"/>
      <c r="Q54572" s="75"/>
      <c r="W54572" s="75"/>
      <c r="AD54572" s="77"/>
    </row>
    <row r="54573" spans="16:30" ht="4.5" customHeight="1" x14ac:dyDescent="0.2">
      <c r="P54573" s="75"/>
      <c r="Q54573" s="75"/>
      <c r="W54573" s="75"/>
      <c r="AD54573" s="77"/>
    </row>
    <row r="54574" spans="16:30" ht="4.5" customHeight="1" x14ac:dyDescent="0.2">
      <c r="P54574" s="75"/>
      <c r="Q54574" s="75"/>
      <c r="W54574" s="75"/>
      <c r="AD54574" s="77"/>
    </row>
    <row r="54575" spans="16:30" ht="4.5" customHeight="1" x14ac:dyDescent="0.2">
      <c r="P54575" s="75"/>
      <c r="Q54575" s="75"/>
      <c r="W54575" s="75"/>
      <c r="AD54575" s="77"/>
    </row>
    <row r="54576" spans="16:30" ht="4.5" customHeight="1" x14ac:dyDescent="0.2">
      <c r="P54576" s="75"/>
      <c r="Q54576" s="75"/>
      <c r="W54576" s="75"/>
      <c r="AD54576" s="77"/>
    </row>
    <row r="54577" spans="16:30" ht="4.5" customHeight="1" x14ac:dyDescent="0.2">
      <c r="P54577" s="75"/>
      <c r="Q54577" s="75"/>
      <c r="W54577" s="75"/>
      <c r="AD54577" s="77"/>
    </row>
    <row r="54578" spans="16:30" ht="4.5" customHeight="1" x14ac:dyDescent="0.2">
      <c r="P54578" s="75"/>
      <c r="Q54578" s="75"/>
      <c r="W54578" s="75"/>
      <c r="AD54578" s="77"/>
    </row>
    <row r="54579" spans="16:30" ht="4.5" customHeight="1" x14ac:dyDescent="0.2">
      <c r="P54579" s="75"/>
      <c r="Q54579" s="75"/>
      <c r="W54579" s="75"/>
      <c r="AD54579" s="77"/>
    </row>
    <row r="54580" spans="16:30" ht="4.5" customHeight="1" x14ac:dyDescent="0.2">
      <c r="P54580" s="75"/>
      <c r="Q54580" s="75"/>
      <c r="W54580" s="75"/>
      <c r="AD54580" s="77"/>
    </row>
    <row r="54581" spans="16:30" ht="4.5" customHeight="1" x14ac:dyDescent="0.2">
      <c r="P54581" s="75"/>
      <c r="Q54581" s="75"/>
      <c r="W54581" s="75"/>
      <c r="AD54581" s="77"/>
    </row>
    <row r="54582" spans="16:30" ht="4.5" customHeight="1" x14ac:dyDescent="0.2">
      <c r="P54582" s="75"/>
      <c r="Q54582" s="75"/>
      <c r="W54582" s="75"/>
      <c r="AD54582" s="77"/>
    </row>
    <row r="54583" spans="16:30" ht="4.5" customHeight="1" x14ac:dyDescent="0.2">
      <c r="P54583" s="75"/>
      <c r="Q54583" s="75"/>
      <c r="W54583" s="75"/>
      <c r="AD54583" s="77"/>
    </row>
    <row r="54584" spans="16:30" ht="4.5" customHeight="1" x14ac:dyDescent="0.2">
      <c r="P54584" s="75"/>
      <c r="Q54584" s="75"/>
      <c r="W54584" s="75"/>
      <c r="AD54584" s="77"/>
    </row>
    <row r="54585" spans="16:30" ht="4.5" customHeight="1" x14ac:dyDescent="0.2">
      <c r="P54585" s="75"/>
      <c r="Q54585" s="75"/>
      <c r="W54585" s="75"/>
      <c r="AD54585" s="77"/>
    </row>
    <row r="54586" spans="16:30" ht="4.5" customHeight="1" x14ac:dyDescent="0.2">
      <c r="P54586" s="75"/>
      <c r="Q54586" s="75"/>
      <c r="W54586" s="75"/>
      <c r="AD54586" s="77"/>
    </row>
    <row r="54587" spans="16:30" ht="4.5" customHeight="1" x14ac:dyDescent="0.2">
      <c r="P54587" s="75"/>
      <c r="Q54587" s="75"/>
      <c r="W54587" s="75"/>
      <c r="AD54587" s="77"/>
    </row>
    <row r="54588" spans="16:30" ht="4.5" customHeight="1" x14ac:dyDescent="0.2">
      <c r="P54588" s="75"/>
      <c r="Q54588" s="75"/>
      <c r="W54588" s="75"/>
      <c r="AD54588" s="77"/>
    </row>
    <row r="54589" spans="16:30" ht="4.5" customHeight="1" x14ac:dyDescent="0.2">
      <c r="P54589" s="75"/>
      <c r="Q54589" s="75"/>
      <c r="W54589" s="75"/>
      <c r="AD54589" s="77"/>
    </row>
    <row r="54590" spans="16:30" ht="4.5" customHeight="1" x14ac:dyDescent="0.2">
      <c r="P54590" s="75"/>
      <c r="Q54590" s="75"/>
      <c r="W54590" s="75"/>
      <c r="AD54590" s="77"/>
    </row>
    <row r="54591" spans="16:30" ht="4.5" customHeight="1" x14ac:dyDescent="0.2">
      <c r="P54591" s="75"/>
      <c r="Q54591" s="75"/>
      <c r="W54591" s="75"/>
      <c r="AD54591" s="77"/>
    </row>
    <row r="54592" spans="16:30" ht="4.5" customHeight="1" x14ac:dyDescent="0.2">
      <c r="P54592" s="75"/>
      <c r="Q54592" s="75"/>
      <c r="W54592" s="75"/>
      <c r="AD54592" s="77"/>
    </row>
    <row r="54593" spans="16:30" ht="4.5" customHeight="1" x14ac:dyDescent="0.2">
      <c r="P54593" s="75"/>
      <c r="Q54593" s="75"/>
      <c r="W54593" s="75"/>
      <c r="AD54593" s="77"/>
    </row>
    <row r="54594" spans="16:30" ht="4.5" customHeight="1" x14ac:dyDescent="0.2">
      <c r="P54594" s="75"/>
      <c r="Q54594" s="75"/>
      <c r="W54594" s="75"/>
      <c r="AD54594" s="77"/>
    </row>
    <row r="54595" spans="16:30" ht="4.5" customHeight="1" x14ac:dyDescent="0.2">
      <c r="P54595" s="75"/>
      <c r="Q54595" s="75"/>
      <c r="W54595" s="75"/>
      <c r="AD54595" s="77"/>
    </row>
    <row r="54596" spans="16:30" ht="4.5" customHeight="1" x14ac:dyDescent="0.2">
      <c r="P54596" s="75"/>
      <c r="Q54596" s="75"/>
      <c r="W54596" s="75"/>
      <c r="AD54596" s="77"/>
    </row>
    <row r="54597" spans="16:30" ht="4.5" customHeight="1" x14ac:dyDescent="0.2">
      <c r="P54597" s="75"/>
      <c r="Q54597" s="75"/>
      <c r="W54597" s="75"/>
      <c r="AD54597" s="77"/>
    </row>
    <row r="54598" spans="16:30" ht="4.5" customHeight="1" x14ac:dyDescent="0.2">
      <c r="P54598" s="75"/>
      <c r="Q54598" s="75"/>
      <c r="W54598" s="75"/>
      <c r="AD54598" s="77"/>
    </row>
    <row r="54599" spans="16:30" ht="4.5" customHeight="1" x14ac:dyDescent="0.2">
      <c r="P54599" s="75"/>
      <c r="Q54599" s="75"/>
      <c r="W54599" s="75"/>
      <c r="AD54599" s="77"/>
    </row>
    <row r="54600" spans="16:30" ht="4.5" customHeight="1" x14ac:dyDescent="0.2">
      <c r="P54600" s="75"/>
      <c r="Q54600" s="75"/>
      <c r="W54600" s="75"/>
      <c r="AD54600" s="77"/>
    </row>
    <row r="54601" spans="16:30" ht="4.5" customHeight="1" x14ac:dyDescent="0.2">
      <c r="P54601" s="75"/>
      <c r="Q54601" s="75"/>
      <c r="W54601" s="75"/>
      <c r="AD54601" s="77"/>
    </row>
    <row r="54602" spans="16:30" ht="4.5" customHeight="1" x14ac:dyDescent="0.2">
      <c r="P54602" s="75"/>
      <c r="Q54602" s="75"/>
      <c r="W54602" s="75"/>
      <c r="AD54602" s="77"/>
    </row>
    <row r="54603" spans="16:30" ht="4.5" customHeight="1" x14ac:dyDescent="0.2">
      <c r="P54603" s="75"/>
      <c r="Q54603" s="75"/>
      <c r="W54603" s="75"/>
      <c r="AD54603" s="77"/>
    </row>
    <row r="54604" spans="16:30" ht="4.5" customHeight="1" x14ac:dyDescent="0.2">
      <c r="P54604" s="75"/>
      <c r="Q54604" s="75"/>
      <c r="W54604" s="75"/>
      <c r="AD54604" s="77"/>
    </row>
    <row r="54605" spans="16:30" ht="4.5" customHeight="1" x14ac:dyDescent="0.2">
      <c r="P54605" s="75"/>
      <c r="Q54605" s="75"/>
      <c r="W54605" s="75"/>
      <c r="AD54605" s="77"/>
    </row>
    <row r="54606" spans="16:30" ht="4.5" customHeight="1" x14ac:dyDescent="0.2">
      <c r="P54606" s="75"/>
      <c r="Q54606" s="75"/>
      <c r="W54606" s="75"/>
      <c r="AD54606" s="77"/>
    </row>
    <row r="54607" spans="16:30" ht="4.5" customHeight="1" x14ac:dyDescent="0.2">
      <c r="P54607" s="75"/>
      <c r="Q54607" s="75"/>
      <c r="W54607" s="75"/>
      <c r="AD54607" s="77"/>
    </row>
    <row r="54608" spans="16:30" ht="4.5" customHeight="1" x14ac:dyDescent="0.2">
      <c r="P54608" s="75"/>
      <c r="Q54608" s="75"/>
      <c r="W54608" s="75"/>
      <c r="AD54608" s="77"/>
    </row>
    <row r="54609" spans="16:30" ht="4.5" customHeight="1" x14ac:dyDescent="0.2">
      <c r="P54609" s="75"/>
      <c r="Q54609" s="75"/>
      <c r="W54609" s="75"/>
      <c r="AD54609" s="77"/>
    </row>
    <row r="54610" spans="16:30" ht="4.5" customHeight="1" x14ac:dyDescent="0.2">
      <c r="P54610" s="75"/>
      <c r="Q54610" s="75"/>
      <c r="W54610" s="75"/>
      <c r="AD54610" s="77"/>
    </row>
    <row r="54611" spans="16:30" ht="4.5" customHeight="1" x14ac:dyDescent="0.2">
      <c r="P54611" s="75"/>
      <c r="Q54611" s="75"/>
      <c r="W54611" s="75"/>
      <c r="AD54611" s="77"/>
    </row>
    <row r="54612" spans="16:30" ht="4.5" customHeight="1" x14ac:dyDescent="0.2">
      <c r="P54612" s="75"/>
      <c r="Q54612" s="75"/>
      <c r="W54612" s="75"/>
      <c r="AD54612" s="77"/>
    </row>
    <row r="54613" spans="16:30" ht="4.5" customHeight="1" x14ac:dyDescent="0.2">
      <c r="P54613" s="75"/>
      <c r="Q54613" s="75"/>
      <c r="W54613" s="75"/>
      <c r="AD54613" s="77"/>
    </row>
    <row r="54614" spans="16:30" ht="4.5" customHeight="1" x14ac:dyDescent="0.2">
      <c r="P54614" s="75"/>
      <c r="Q54614" s="75"/>
      <c r="W54614" s="75"/>
      <c r="AD54614" s="77"/>
    </row>
    <row r="54615" spans="16:30" ht="4.5" customHeight="1" x14ac:dyDescent="0.2">
      <c r="P54615" s="75"/>
      <c r="Q54615" s="75"/>
      <c r="W54615" s="75"/>
      <c r="AD54615" s="77"/>
    </row>
    <row r="54616" spans="16:30" ht="4.5" customHeight="1" x14ac:dyDescent="0.2">
      <c r="P54616" s="75"/>
      <c r="Q54616" s="75"/>
      <c r="W54616" s="75"/>
      <c r="AD54616" s="77"/>
    </row>
    <row r="54617" spans="16:30" ht="4.5" customHeight="1" x14ac:dyDescent="0.2">
      <c r="P54617" s="75"/>
      <c r="Q54617" s="75"/>
      <c r="W54617" s="75"/>
      <c r="AD54617" s="77"/>
    </row>
    <row r="54618" spans="16:30" ht="4.5" customHeight="1" x14ac:dyDescent="0.2">
      <c r="P54618" s="75"/>
      <c r="Q54618" s="75"/>
      <c r="W54618" s="75"/>
      <c r="AD54618" s="77"/>
    </row>
    <row r="54619" spans="16:30" ht="4.5" customHeight="1" x14ac:dyDescent="0.2">
      <c r="P54619" s="75"/>
      <c r="Q54619" s="75"/>
      <c r="W54619" s="75"/>
      <c r="AD54619" s="77"/>
    </row>
    <row r="54620" spans="16:30" ht="4.5" customHeight="1" x14ac:dyDescent="0.2">
      <c r="P54620" s="75"/>
      <c r="Q54620" s="75"/>
      <c r="W54620" s="75"/>
      <c r="AD54620" s="77"/>
    </row>
    <row r="54621" spans="16:30" ht="4.5" customHeight="1" x14ac:dyDescent="0.2">
      <c r="P54621" s="75"/>
      <c r="Q54621" s="75"/>
      <c r="W54621" s="75"/>
      <c r="AD54621" s="77"/>
    </row>
    <row r="54622" spans="16:30" ht="4.5" customHeight="1" x14ac:dyDescent="0.2">
      <c r="P54622" s="75"/>
      <c r="Q54622" s="75"/>
      <c r="W54622" s="75"/>
      <c r="AD54622" s="77"/>
    </row>
    <row r="54623" spans="16:30" ht="4.5" customHeight="1" x14ac:dyDescent="0.2">
      <c r="P54623" s="75"/>
      <c r="Q54623" s="75"/>
      <c r="W54623" s="75"/>
      <c r="AD54623" s="77"/>
    </row>
    <row r="54624" spans="16:30" ht="4.5" customHeight="1" x14ac:dyDescent="0.2">
      <c r="P54624" s="75"/>
      <c r="Q54624" s="75"/>
      <c r="W54624" s="75"/>
      <c r="AD54624" s="77"/>
    </row>
    <row r="54625" spans="16:30" ht="4.5" customHeight="1" x14ac:dyDescent="0.2">
      <c r="P54625" s="75"/>
      <c r="Q54625" s="75"/>
      <c r="W54625" s="75"/>
      <c r="AD54625" s="77"/>
    </row>
    <row r="54626" spans="16:30" ht="4.5" customHeight="1" x14ac:dyDescent="0.2">
      <c r="P54626" s="75"/>
      <c r="Q54626" s="75"/>
      <c r="W54626" s="75"/>
      <c r="AD54626" s="77"/>
    </row>
    <row r="54627" spans="16:30" ht="4.5" customHeight="1" x14ac:dyDescent="0.2">
      <c r="P54627" s="75"/>
      <c r="Q54627" s="75"/>
      <c r="W54627" s="75"/>
      <c r="AD54627" s="77"/>
    </row>
    <row r="54628" spans="16:30" ht="4.5" customHeight="1" x14ac:dyDescent="0.2">
      <c r="P54628" s="75"/>
      <c r="Q54628" s="75"/>
      <c r="W54628" s="75"/>
      <c r="AD54628" s="77"/>
    </row>
    <row r="54629" spans="16:30" ht="4.5" customHeight="1" x14ac:dyDescent="0.2">
      <c r="P54629" s="75"/>
      <c r="Q54629" s="75"/>
      <c r="W54629" s="75"/>
      <c r="AD54629" s="77"/>
    </row>
    <row r="54630" spans="16:30" ht="4.5" customHeight="1" x14ac:dyDescent="0.2">
      <c r="P54630" s="75"/>
      <c r="Q54630" s="75"/>
      <c r="W54630" s="75"/>
      <c r="AD54630" s="77"/>
    </row>
    <row r="54631" spans="16:30" ht="4.5" customHeight="1" x14ac:dyDescent="0.2">
      <c r="P54631" s="75"/>
      <c r="Q54631" s="75"/>
      <c r="W54631" s="75"/>
      <c r="AD54631" s="77"/>
    </row>
    <row r="54632" spans="16:30" ht="4.5" customHeight="1" x14ac:dyDescent="0.2">
      <c r="P54632" s="75"/>
      <c r="Q54632" s="75"/>
      <c r="W54632" s="75"/>
      <c r="AD54632" s="77"/>
    </row>
    <row r="54633" spans="16:30" ht="4.5" customHeight="1" x14ac:dyDescent="0.2">
      <c r="P54633" s="75"/>
      <c r="Q54633" s="75"/>
      <c r="W54633" s="75"/>
      <c r="AD54633" s="77"/>
    </row>
    <row r="54634" spans="16:30" ht="4.5" customHeight="1" x14ac:dyDescent="0.2">
      <c r="P54634" s="75"/>
      <c r="Q54634" s="75"/>
      <c r="W54634" s="75"/>
      <c r="AD54634" s="77"/>
    </row>
    <row r="54635" spans="16:30" ht="4.5" customHeight="1" x14ac:dyDescent="0.2">
      <c r="P54635" s="75"/>
      <c r="Q54635" s="75"/>
      <c r="W54635" s="75"/>
      <c r="AD54635" s="77"/>
    </row>
    <row r="54636" spans="16:30" ht="4.5" customHeight="1" x14ac:dyDescent="0.2">
      <c r="P54636" s="75"/>
      <c r="Q54636" s="75"/>
      <c r="W54636" s="75"/>
      <c r="AD54636" s="77"/>
    </row>
    <row r="54637" spans="16:30" ht="4.5" customHeight="1" x14ac:dyDescent="0.2">
      <c r="P54637" s="75"/>
      <c r="Q54637" s="75"/>
      <c r="W54637" s="75"/>
      <c r="AD54637" s="77"/>
    </row>
    <row r="54638" spans="16:30" ht="4.5" customHeight="1" x14ac:dyDescent="0.2">
      <c r="P54638" s="75"/>
      <c r="Q54638" s="75"/>
      <c r="W54638" s="75"/>
      <c r="AD54638" s="77"/>
    </row>
    <row r="54639" spans="16:30" ht="4.5" customHeight="1" x14ac:dyDescent="0.2">
      <c r="P54639" s="75"/>
      <c r="Q54639" s="75"/>
      <c r="W54639" s="75"/>
      <c r="AD54639" s="77"/>
    </row>
    <row r="54640" spans="16:30" ht="4.5" customHeight="1" x14ac:dyDescent="0.2">
      <c r="P54640" s="75"/>
      <c r="Q54640" s="75"/>
      <c r="W54640" s="75"/>
      <c r="AD54640" s="77"/>
    </row>
    <row r="54641" spans="16:30" ht="4.5" customHeight="1" x14ac:dyDescent="0.2">
      <c r="P54641" s="75"/>
      <c r="Q54641" s="75"/>
      <c r="W54641" s="75"/>
      <c r="AD54641" s="77"/>
    </row>
    <row r="54642" spans="16:30" ht="4.5" customHeight="1" x14ac:dyDescent="0.2">
      <c r="P54642" s="75"/>
      <c r="Q54642" s="75"/>
      <c r="W54642" s="75"/>
      <c r="AD54642" s="77"/>
    </row>
    <row r="54643" spans="16:30" ht="4.5" customHeight="1" x14ac:dyDescent="0.2">
      <c r="P54643" s="75"/>
      <c r="Q54643" s="75"/>
      <c r="W54643" s="75"/>
      <c r="AD54643" s="77"/>
    </row>
    <row r="54644" spans="16:30" ht="4.5" customHeight="1" x14ac:dyDescent="0.2">
      <c r="P54644" s="75"/>
      <c r="Q54644" s="75"/>
      <c r="W54644" s="75"/>
      <c r="AD54644" s="77"/>
    </row>
    <row r="54645" spans="16:30" ht="4.5" customHeight="1" x14ac:dyDescent="0.2">
      <c r="P54645" s="75"/>
      <c r="Q54645" s="75"/>
      <c r="W54645" s="75"/>
      <c r="AD54645" s="77"/>
    </row>
    <row r="54646" spans="16:30" ht="4.5" customHeight="1" x14ac:dyDescent="0.2">
      <c r="P54646" s="75"/>
      <c r="Q54646" s="75"/>
      <c r="W54646" s="75"/>
      <c r="AD54646" s="77"/>
    </row>
    <row r="54647" spans="16:30" ht="4.5" customHeight="1" x14ac:dyDescent="0.2">
      <c r="P54647" s="75"/>
      <c r="Q54647" s="75"/>
      <c r="W54647" s="75"/>
      <c r="AD54647" s="77"/>
    </row>
    <row r="54648" spans="16:30" ht="4.5" customHeight="1" x14ac:dyDescent="0.2">
      <c r="P54648" s="75"/>
      <c r="Q54648" s="75"/>
      <c r="W54648" s="75"/>
      <c r="AD54648" s="77"/>
    </row>
    <row r="54649" spans="16:30" ht="4.5" customHeight="1" x14ac:dyDescent="0.2">
      <c r="P54649" s="75"/>
      <c r="Q54649" s="75"/>
      <c r="W54649" s="75"/>
      <c r="AD54649" s="77"/>
    </row>
    <row r="54650" spans="16:30" ht="4.5" customHeight="1" x14ac:dyDescent="0.2">
      <c r="P54650" s="75"/>
      <c r="Q54650" s="75"/>
      <c r="W54650" s="75"/>
      <c r="AD54650" s="77"/>
    </row>
    <row r="54651" spans="16:30" ht="4.5" customHeight="1" x14ac:dyDescent="0.2">
      <c r="P54651" s="75"/>
      <c r="Q54651" s="75"/>
      <c r="W54651" s="75"/>
      <c r="AD54651" s="77"/>
    </row>
    <row r="54652" spans="16:30" ht="4.5" customHeight="1" x14ac:dyDescent="0.2">
      <c r="P54652" s="75"/>
      <c r="Q54652" s="75"/>
      <c r="W54652" s="75"/>
      <c r="AD54652" s="77"/>
    </row>
    <row r="54653" spans="16:30" ht="4.5" customHeight="1" x14ac:dyDescent="0.2">
      <c r="P54653" s="75"/>
      <c r="Q54653" s="75"/>
      <c r="W54653" s="75"/>
      <c r="AD54653" s="77"/>
    </row>
    <row r="54654" spans="16:30" ht="4.5" customHeight="1" x14ac:dyDescent="0.2">
      <c r="P54654" s="75"/>
      <c r="Q54654" s="75"/>
      <c r="W54654" s="75"/>
      <c r="AD54654" s="77"/>
    </row>
    <row r="54655" spans="16:30" ht="4.5" customHeight="1" x14ac:dyDescent="0.2">
      <c r="P54655" s="75"/>
      <c r="Q54655" s="75"/>
      <c r="W54655" s="75"/>
      <c r="AD54655" s="77"/>
    </row>
    <row r="54656" spans="16:30" ht="4.5" customHeight="1" x14ac:dyDescent="0.2">
      <c r="P54656" s="75"/>
      <c r="Q54656" s="75"/>
      <c r="W54656" s="75"/>
      <c r="AD54656" s="77"/>
    </row>
    <row r="54657" spans="16:30" ht="4.5" customHeight="1" x14ac:dyDescent="0.2">
      <c r="P54657" s="75"/>
      <c r="Q54657" s="75"/>
      <c r="W54657" s="75"/>
      <c r="AD54657" s="77"/>
    </row>
    <row r="54658" spans="16:30" ht="4.5" customHeight="1" x14ac:dyDescent="0.2">
      <c r="P54658" s="75"/>
      <c r="Q54658" s="75"/>
      <c r="W54658" s="75"/>
      <c r="AD54658" s="77"/>
    </row>
    <row r="54659" spans="16:30" ht="4.5" customHeight="1" x14ac:dyDescent="0.2">
      <c r="P54659" s="75"/>
      <c r="Q54659" s="75"/>
      <c r="W54659" s="75"/>
      <c r="AD54659" s="77"/>
    </row>
    <row r="54660" spans="16:30" ht="4.5" customHeight="1" x14ac:dyDescent="0.2">
      <c r="P54660" s="75"/>
      <c r="Q54660" s="75"/>
      <c r="W54660" s="75"/>
      <c r="AD54660" s="77"/>
    </row>
    <row r="54661" spans="16:30" ht="4.5" customHeight="1" x14ac:dyDescent="0.2">
      <c r="P54661" s="75"/>
      <c r="Q54661" s="75"/>
      <c r="W54661" s="75"/>
      <c r="AD54661" s="77"/>
    </row>
    <row r="54662" spans="16:30" ht="4.5" customHeight="1" x14ac:dyDescent="0.2">
      <c r="P54662" s="75"/>
      <c r="Q54662" s="75"/>
      <c r="W54662" s="75"/>
      <c r="AD54662" s="77"/>
    </row>
    <row r="54663" spans="16:30" ht="4.5" customHeight="1" x14ac:dyDescent="0.2">
      <c r="P54663" s="75"/>
      <c r="Q54663" s="75"/>
      <c r="W54663" s="75"/>
      <c r="AD54663" s="77"/>
    </row>
    <row r="54664" spans="16:30" ht="4.5" customHeight="1" x14ac:dyDescent="0.2">
      <c r="P54664" s="75"/>
      <c r="Q54664" s="75"/>
      <c r="W54664" s="75"/>
      <c r="AD54664" s="77"/>
    </row>
    <row r="54665" spans="16:30" ht="4.5" customHeight="1" x14ac:dyDescent="0.2">
      <c r="P54665" s="75"/>
      <c r="Q54665" s="75"/>
      <c r="W54665" s="75"/>
      <c r="AD54665" s="77"/>
    </row>
    <row r="54666" spans="16:30" ht="4.5" customHeight="1" x14ac:dyDescent="0.2">
      <c r="P54666" s="75"/>
      <c r="Q54666" s="75"/>
      <c r="W54666" s="75"/>
      <c r="AD54666" s="77"/>
    </row>
    <row r="54667" spans="16:30" ht="4.5" customHeight="1" x14ac:dyDescent="0.2">
      <c r="P54667" s="75"/>
      <c r="Q54667" s="75"/>
      <c r="W54667" s="75"/>
      <c r="AD54667" s="77"/>
    </row>
    <row r="54668" spans="16:30" ht="4.5" customHeight="1" x14ac:dyDescent="0.2">
      <c r="P54668" s="75"/>
      <c r="Q54668" s="75"/>
      <c r="W54668" s="75"/>
      <c r="AD54668" s="77"/>
    </row>
    <row r="54669" spans="16:30" ht="4.5" customHeight="1" x14ac:dyDescent="0.2">
      <c r="P54669" s="75"/>
      <c r="Q54669" s="75"/>
      <c r="W54669" s="75"/>
      <c r="AD54669" s="77"/>
    </row>
    <row r="54670" spans="16:30" ht="4.5" customHeight="1" x14ac:dyDescent="0.2">
      <c r="P54670" s="75"/>
      <c r="Q54670" s="75"/>
      <c r="W54670" s="75"/>
      <c r="AD54670" s="77"/>
    </row>
    <row r="54671" spans="16:30" ht="4.5" customHeight="1" x14ac:dyDescent="0.2">
      <c r="P54671" s="75"/>
      <c r="Q54671" s="75"/>
      <c r="W54671" s="75"/>
      <c r="AD54671" s="77"/>
    </row>
    <row r="54672" spans="16:30" ht="4.5" customHeight="1" x14ac:dyDescent="0.2">
      <c r="P54672" s="75"/>
      <c r="Q54672" s="75"/>
      <c r="W54672" s="75"/>
      <c r="AD54672" s="77"/>
    </row>
    <row r="54673" spans="16:30" ht="4.5" customHeight="1" x14ac:dyDescent="0.2">
      <c r="P54673" s="75"/>
      <c r="Q54673" s="75"/>
      <c r="W54673" s="75"/>
      <c r="AD54673" s="77"/>
    </row>
    <row r="54674" spans="16:30" ht="4.5" customHeight="1" x14ac:dyDescent="0.2">
      <c r="P54674" s="75"/>
      <c r="Q54674" s="75"/>
      <c r="W54674" s="75"/>
      <c r="AD54674" s="77"/>
    </row>
    <row r="54675" spans="16:30" ht="4.5" customHeight="1" x14ac:dyDescent="0.2">
      <c r="P54675" s="75"/>
      <c r="Q54675" s="75"/>
      <c r="W54675" s="75"/>
      <c r="AD54675" s="77"/>
    </row>
    <row r="54676" spans="16:30" ht="4.5" customHeight="1" x14ac:dyDescent="0.2">
      <c r="P54676" s="75"/>
      <c r="Q54676" s="75"/>
      <c r="W54676" s="75"/>
      <c r="AD54676" s="77"/>
    </row>
    <row r="54677" spans="16:30" ht="4.5" customHeight="1" x14ac:dyDescent="0.2">
      <c r="P54677" s="75"/>
      <c r="Q54677" s="75"/>
      <c r="W54677" s="75"/>
      <c r="AD54677" s="77"/>
    </row>
    <row r="54678" spans="16:30" ht="4.5" customHeight="1" x14ac:dyDescent="0.2">
      <c r="P54678" s="75"/>
      <c r="Q54678" s="75"/>
      <c r="W54678" s="75"/>
      <c r="AD54678" s="77"/>
    </row>
    <row r="54679" spans="16:30" ht="4.5" customHeight="1" x14ac:dyDescent="0.2">
      <c r="P54679" s="75"/>
      <c r="Q54679" s="75"/>
      <c r="W54679" s="75"/>
      <c r="AD54679" s="77"/>
    </row>
    <row r="54680" spans="16:30" ht="4.5" customHeight="1" x14ac:dyDescent="0.2">
      <c r="P54680" s="75"/>
      <c r="Q54680" s="75"/>
      <c r="W54680" s="75"/>
      <c r="AD54680" s="77"/>
    </row>
    <row r="54681" spans="16:30" ht="4.5" customHeight="1" x14ac:dyDescent="0.2">
      <c r="P54681" s="75"/>
      <c r="Q54681" s="75"/>
      <c r="W54681" s="75"/>
      <c r="AD54681" s="77"/>
    </row>
    <row r="54682" spans="16:30" ht="4.5" customHeight="1" x14ac:dyDescent="0.2">
      <c r="P54682" s="75"/>
      <c r="Q54682" s="75"/>
      <c r="W54682" s="75"/>
      <c r="AD54682" s="77"/>
    </row>
    <row r="54683" spans="16:30" ht="4.5" customHeight="1" x14ac:dyDescent="0.2">
      <c r="P54683" s="75"/>
      <c r="Q54683" s="75"/>
      <c r="W54683" s="75"/>
      <c r="AD54683" s="77"/>
    </row>
    <row r="54684" spans="16:30" ht="4.5" customHeight="1" x14ac:dyDescent="0.2">
      <c r="P54684" s="75"/>
      <c r="Q54684" s="75"/>
      <c r="W54684" s="75"/>
      <c r="AD54684" s="77"/>
    </row>
    <row r="54685" spans="16:30" ht="4.5" customHeight="1" x14ac:dyDescent="0.2">
      <c r="P54685" s="75"/>
      <c r="Q54685" s="75"/>
      <c r="W54685" s="75"/>
      <c r="AD54685" s="77"/>
    </row>
    <row r="54686" spans="16:30" ht="4.5" customHeight="1" x14ac:dyDescent="0.2">
      <c r="P54686" s="75"/>
      <c r="Q54686" s="75"/>
      <c r="W54686" s="75"/>
      <c r="AD54686" s="77"/>
    </row>
    <row r="54687" spans="16:30" ht="4.5" customHeight="1" x14ac:dyDescent="0.2">
      <c r="P54687" s="75"/>
      <c r="Q54687" s="75"/>
      <c r="W54687" s="75"/>
      <c r="AD54687" s="77"/>
    </row>
    <row r="54688" spans="16:30" ht="4.5" customHeight="1" x14ac:dyDescent="0.2">
      <c r="P54688" s="75"/>
      <c r="Q54688" s="75"/>
      <c r="W54688" s="75"/>
      <c r="AD54688" s="77"/>
    </row>
    <row r="54689" spans="16:30" ht="4.5" customHeight="1" x14ac:dyDescent="0.2">
      <c r="P54689" s="75"/>
      <c r="Q54689" s="75"/>
      <c r="W54689" s="75"/>
      <c r="AD54689" s="77"/>
    </row>
    <row r="54690" spans="16:30" ht="4.5" customHeight="1" x14ac:dyDescent="0.2">
      <c r="P54690" s="75"/>
      <c r="Q54690" s="75"/>
      <c r="W54690" s="75"/>
      <c r="AD54690" s="77"/>
    </row>
    <row r="54691" spans="16:30" ht="4.5" customHeight="1" x14ac:dyDescent="0.2">
      <c r="P54691" s="75"/>
      <c r="Q54691" s="75"/>
      <c r="W54691" s="75"/>
      <c r="AD54691" s="77"/>
    </row>
    <row r="54692" spans="16:30" ht="4.5" customHeight="1" x14ac:dyDescent="0.2">
      <c r="P54692" s="75"/>
      <c r="Q54692" s="75"/>
      <c r="W54692" s="75"/>
      <c r="AD54692" s="77"/>
    </row>
    <row r="54693" spans="16:30" ht="4.5" customHeight="1" x14ac:dyDescent="0.2">
      <c r="P54693" s="75"/>
      <c r="Q54693" s="75"/>
      <c r="W54693" s="75"/>
      <c r="AD54693" s="77"/>
    </row>
    <row r="54694" spans="16:30" ht="4.5" customHeight="1" x14ac:dyDescent="0.2">
      <c r="P54694" s="75"/>
      <c r="Q54694" s="75"/>
      <c r="W54694" s="75"/>
      <c r="AD54694" s="77"/>
    </row>
    <row r="54695" spans="16:30" ht="4.5" customHeight="1" x14ac:dyDescent="0.2">
      <c r="P54695" s="75"/>
      <c r="Q54695" s="75"/>
      <c r="W54695" s="75"/>
      <c r="AD54695" s="77"/>
    </row>
    <row r="54696" spans="16:30" ht="4.5" customHeight="1" x14ac:dyDescent="0.2">
      <c r="P54696" s="75"/>
      <c r="Q54696" s="75"/>
      <c r="W54696" s="75"/>
      <c r="AD54696" s="77"/>
    </row>
    <row r="54697" spans="16:30" ht="4.5" customHeight="1" x14ac:dyDescent="0.2">
      <c r="P54697" s="75"/>
      <c r="Q54697" s="75"/>
      <c r="W54697" s="75"/>
      <c r="AD54697" s="77"/>
    </row>
    <row r="54698" spans="16:30" ht="4.5" customHeight="1" x14ac:dyDescent="0.2">
      <c r="P54698" s="75"/>
      <c r="Q54698" s="75"/>
      <c r="W54698" s="75"/>
      <c r="AD54698" s="77"/>
    </row>
    <row r="54699" spans="16:30" ht="4.5" customHeight="1" x14ac:dyDescent="0.2">
      <c r="P54699" s="75"/>
      <c r="Q54699" s="75"/>
      <c r="W54699" s="75"/>
      <c r="AD54699" s="77"/>
    </row>
    <row r="54700" spans="16:30" ht="4.5" customHeight="1" x14ac:dyDescent="0.2">
      <c r="P54700" s="75"/>
      <c r="Q54700" s="75"/>
      <c r="W54700" s="75"/>
      <c r="AD54700" s="77"/>
    </row>
    <row r="54701" spans="16:30" ht="4.5" customHeight="1" x14ac:dyDescent="0.2">
      <c r="P54701" s="75"/>
      <c r="Q54701" s="75"/>
      <c r="W54701" s="75"/>
      <c r="AD54701" s="77"/>
    </row>
    <row r="54702" spans="16:30" ht="4.5" customHeight="1" x14ac:dyDescent="0.2">
      <c r="P54702" s="75"/>
      <c r="Q54702" s="75"/>
      <c r="W54702" s="75"/>
      <c r="AD54702" s="77"/>
    </row>
    <row r="54703" spans="16:30" ht="4.5" customHeight="1" x14ac:dyDescent="0.2">
      <c r="P54703" s="75"/>
      <c r="Q54703" s="75"/>
      <c r="W54703" s="75"/>
      <c r="AD54703" s="77"/>
    </row>
    <row r="54704" spans="16:30" ht="4.5" customHeight="1" x14ac:dyDescent="0.2">
      <c r="P54704" s="75"/>
      <c r="Q54704" s="75"/>
      <c r="W54704" s="75"/>
      <c r="AD54704" s="77"/>
    </row>
    <row r="54705" spans="16:30" ht="4.5" customHeight="1" x14ac:dyDescent="0.2">
      <c r="P54705" s="75"/>
      <c r="Q54705" s="75"/>
      <c r="W54705" s="75"/>
      <c r="AD54705" s="77"/>
    </row>
    <row r="54706" spans="16:30" ht="4.5" customHeight="1" x14ac:dyDescent="0.2">
      <c r="P54706" s="75"/>
      <c r="Q54706" s="75"/>
      <c r="W54706" s="75"/>
      <c r="AD54706" s="77"/>
    </row>
    <row r="54707" spans="16:30" ht="4.5" customHeight="1" x14ac:dyDescent="0.2">
      <c r="P54707" s="75"/>
      <c r="Q54707" s="75"/>
      <c r="W54707" s="75"/>
      <c r="AD54707" s="77"/>
    </row>
    <row r="54708" spans="16:30" ht="4.5" customHeight="1" x14ac:dyDescent="0.2">
      <c r="P54708" s="75"/>
      <c r="Q54708" s="75"/>
      <c r="W54708" s="75"/>
      <c r="AD54708" s="77"/>
    </row>
    <row r="54709" spans="16:30" ht="4.5" customHeight="1" x14ac:dyDescent="0.2">
      <c r="P54709" s="75"/>
      <c r="Q54709" s="75"/>
      <c r="W54709" s="75"/>
      <c r="AD54709" s="77"/>
    </row>
    <row r="54710" spans="16:30" ht="4.5" customHeight="1" x14ac:dyDescent="0.2">
      <c r="P54710" s="75"/>
      <c r="Q54710" s="75"/>
      <c r="W54710" s="75"/>
      <c r="AD54710" s="77"/>
    </row>
    <row r="54711" spans="16:30" ht="4.5" customHeight="1" x14ac:dyDescent="0.2">
      <c r="P54711" s="75"/>
      <c r="Q54711" s="75"/>
      <c r="W54711" s="75"/>
      <c r="AD54711" s="77"/>
    </row>
    <row r="54712" spans="16:30" ht="4.5" customHeight="1" x14ac:dyDescent="0.2">
      <c r="P54712" s="75"/>
      <c r="Q54712" s="75"/>
      <c r="W54712" s="75"/>
      <c r="AD54712" s="77"/>
    </row>
    <row r="54713" spans="16:30" ht="4.5" customHeight="1" x14ac:dyDescent="0.2">
      <c r="P54713" s="75"/>
      <c r="Q54713" s="75"/>
      <c r="W54713" s="75"/>
      <c r="AD54713" s="77"/>
    </row>
    <row r="54714" spans="16:30" ht="4.5" customHeight="1" x14ac:dyDescent="0.2">
      <c r="P54714" s="75"/>
      <c r="Q54714" s="75"/>
      <c r="W54714" s="75"/>
      <c r="AD54714" s="77"/>
    </row>
    <row r="54715" spans="16:30" ht="4.5" customHeight="1" x14ac:dyDescent="0.2">
      <c r="P54715" s="75"/>
      <c r="Q54715" s="75"/>
      <c r="W54715" s="75"/>
      <c r="AD54715" s="77"/>
    </row>
    <row r="54716" spans="16:30" ht="4.5" customHeight="1" x14ac:dyDescent="0.2">
      <c r="P54716" s="75"/>
      <c r="Q54716" s="75"/>
      <c r="W54716" s="75"/>
      <c r="AD54716" s="77"/>
    </row>
    <row r="54717" spans="16:30" ht="4.5" customHeight="1" x14ac:dyDescent="0.2">
      <c r="P54717" s="75"/>
      <c r="Q54717" s="75"/>
      <c r="W54717" s="75"/>
      <c r="AD54717" s="77"/>
    </row>
    <row r="54718" spans="16:30" ht="4.5" customHeight="1" x14ac:dyDescent="0.2">
      <c r="P54718" s="75"/>
      <c r="Q54718" s="75"/>
      <c r="W54718" s="75"/>
      <c r="AD54718" s="77"/>
    </row>
    <row r="54719" spans="16:30" ht="4.5" customHeight="1" x14ac:dyDescent="0.2">
      <c r="P54719" s="75"/>
      <c r="Q54719" s="75"/>
      <c r="W54719" s="75"/>
      <c r="AD54719" s="77"/>
    </row>
    <row r="54720" spans="16:30" ht="4.5" customHeight="1" x14ac:dyDescent="0.2">
      <c r="P54720" s="75"/>
      <c r="Q54720" s="75"/>
      <c r="W54720" s="75"/>
      <c r="AD54720" s="77"/>
    </row>
    <row r="54721" spans="16:30" ht="4.5" customHeight="1" x14ac:dyDescent="0.2">
      <c r="P54721" s="75"/>
      <c r="Q54721" s="75"/>
      <c r="W54721" s="75"/>
      <c r="AD54721" s="77"/>
    </row>
    <row r="54722" spans="16:30" ht="4.5" customHeight="1" x14ac:dyDescent="0.2">
      <c r="P54722" s="75"/>
      <c r="Q54722" s="75"/>
      <c r="W54722" s="75"/>
      <c r="AD54722" s="77"/>
    </row>
    <row r="54723" spans="16:30" ht="4.5" customHeight="1" x14ac:dyDescent="0.2">
      <c r="P54723" s="75"/>
      <c r="Q54723" s="75"/>
      <c r="W54723" s="75"/>
      <c r="AD54723" s="77"/>
    </row>
    <row r="54724" spans="16:30" ht="4.5" customHeight="1" x14ac:dyDescent="0.2">
      <c r="P54724" s="75"/>
      <c r="Q54724" s="75"/>
      <c r="W54724" s="75"/>
      <c r="AD54724" s="77"/>
    </row>
    <row r="54725" spans="16:30" ht="4.5" customHeight="1" x14ac:dyDescent="0.2">
      <c r="P54725" s="75"/>
      <c r="Q54725" s="75"/>
      <c r="W54725" s="75"/>
      <c r="AD54725" s="77"/>
    </row>
    <row r="54726" spans="16:30" ht="4.5" customHeight="1" x14ac:dyDescent="0.2">
      <c r="P54726" s="75"/>
      <c r="Q54726" s="75"/>
      <c r="W54726" s="75"/>
      <c r="AD54726" s="77"/>
    </row>
    <row r="54727" spans="16:30" ht="4.5" customHeight="1" x14ac:dyDescent="0.2">
      <c r="P54727" s="75"/>
      <c r="Q54727" s="75"/>
      <c r="W54727" s="75"/>
      <c r="AD54727" s="77"/>
    </row>
    <row r="54728" spans="16:30" ht="4.5" customHeight="1" x14ac:dyDescent="0.2">
      <c r="P54728" s="75"/>
      <c r="Q54728" s="75"/>
      <c r="W54728" s="75"/>
      <c r="AD54728" s="77"/>
    </row>
    <row r="54729" spans="16:30" ht="4.5" customHeight="1" x14ac:dyDescent="0.2">
      <c r="P54729" s="75"/>
      <c r="Q54729" s="75"/>
      <c r="W54729" s="75"/>
      <c r="AD54729" s="77"/>
    </row>
    <row r="54730" spans="16:30" ht="4.5" customHeight="1" x14ac:dyDescent="0.2">
      <c r="P54730" s="75"/>
      <c r="Q54730" s="75"/>
      <c r="W54730" s="75"/>
      <c r="AD54730" s="77"/>
    </row>
    <row r="54731" spans="16:30" ht="4.5" customHeight="1" x14ac:dyDescent="0.2">
      <c r="P54731" s="75"/>
      <c r="Q54731" s="75"/>
      <c r="W54731" s="75"/>
      <c r="AD54731" s="77"/>
    </row>
    <row r="54732" spans="16:30" ht="4.5" customHeight="1" x14ac:dyDescent="0.2">
      <c r="P54732" s="75"/>
      <c r="Q54732" s="75"/>
      <c r="W54732" s="75"/>
      <c r="AD54732" s="77"/>
    </row>
    <row r="54733" spans="16:30" ht="4.5" customHeight="1" x14ac:dyDescent="0.2">
      <c r="P54733" s="75"/>
      <c r="Q54733" s="75"/>
      <c r="W54733" s="75"/>
      <c r="AD54733" s="77"/>
    </row>
    <row r="54734" spans="16:30" ht="4.5" customHeight="1" x14ac:dyDescent="0.2">
      <c r="P54734" s="75"/>
      <c r="Q54734" s="75"/>
      <c r="W54734" s="75"/>
      <c r="AD54734" s="77"/>
    </row>
    <row r="54735" spans="16:30" ht="4.5" customHeight="1" x14ac:dyDescent="0.2">
      <c r="P54735" s="75"/>
      <c r="Q54735" s="75"/>
      <c r="W54735" s="75"/>
      <c r="AD54735" s="77"/>
    </row>
    <row r="54736" spans="16:30" ht="4.5" customHeight="1" x14ac:dyDescent="0.2">
      <c r="P54736" s="75"/>
      <c r="Q54736" s="75"/>
      <c r="W54736" s="75"/>
      <c r="AD54736" s="77"/>
    </row>
    <row r="54737" spans="16:30" ht="4.5" customHeight="1" x14ac:dyDescent="0.2">
      <c r="P54737" s="75"/>
      <c r="Q54737" s="75"/>
      <c r="W54737" s="75"/>
      <c r="AD54737" s="77"/>
    </row>
    <row r="54738" spans="16:30" ht="4.5" customHeight="1" x14ac:dyDescent="0.2">
      <c r="P54738" s="75"/>
      <c r="Q54738" s="75"/>
      <c r="W54738" s="75"/>
      <c r="AD54738" s="77"/>
    </row>
    <row r="54739" spans="16:30" ht="4.5" customHeight="1" x14ac:dyDescent="0.2">
      <c r="P54739" s="75"/>
      <c r="Q54739" s="75"/>
      <c r="W54739" s="75"/>
      <c r="AD54739" s="77"/>
    </row>
    <row r="54740" spans="16:30" ht="4.5" customHeight="1" x14ac:dyDescent="0.2">
      <c r="P54740" s="75"/>
      <c r="Q54740" s="75"/>
      <c r="W54740" s="75"/>
      <c r="AD54740" s="77"/>
    </row>
    <row r="54741" spans="16:30" ht="4.5" customHeight="1" x14ac:dyDescent="0.2">
      <c r="P54741" s="75"/>
      <c r="Q54741" s="75"/>
      <c r="W54741" s="75"/>
      <c r="AD54741" s="77"/>
    </row>
    <row r="54742" spans="16:30" ht="4.5" customHeight="1" x14ac:dyDescent="0.2">
      <c r="P54742" s="75"/>
      <c r="Q54742" s="75"/>
      <c r="W54742" s="75"/>
      <c r="AD54742" s="77"/>
    </row>
    <row r="54743" spans="16:30" ht="4.5" customHeight="1" x14ac:dyDescent="0.2">
      <c r="P54743" s="75"/>
      <c r="Q54743" s="75"/>
      <c r="W54743" s="75"/>
      <c r="AD54743" s="77"/>
    </row>
    <row r="54744" spans="16:30" ht="4.5" customHeight="1" x14ac:dyDescent="0.2">
      <c r="P54744" s="75"/>
      <c r="Q54744" s="75"/>
      <c r="W54744" s="75"/>
      <c r="AD54744" s="77"/>
    </row>
    <row r="54745" spans="16:30" ht="4.5" customHeight="1" x14ac:dyDescent="0.2">
      <c r="P54745" s="75"/>
      <c r="Q54745" s="75"/>
      <c r="W54745" s="75"/>
      <c r="AD54745" s="77"/>
    </row>
    <row r="54746" spans="16:30" ht="4.5" customHeight="1" x14ac:dyDescent="0.2">
      <c r="P54746" s="75"/>
      <c r="Q54746" s="75"/>
      <c r="W54746" s="75"/>
      <c r="AD54746" s="77"/>
    </row>
    <row r="54747" spans="16:30" ht="4.5" customHeight="1" x14ac:dyDescent="0.2">
      <c r="P54747" s="75"/>
      <c r="Q54747" s="75"/>
      <c r="W54747" s="75"/>
      <c r="AD54747" s="77"/>
    </row>
    <row r="54748" spans="16:30" ht="4.5" customHeight="1" x14ac:dyDescent="0.2">
      <c r="P54748" s="75"/>
      <c r="Q54748" s="75"/>
      <c r="W54748" s="75"/>
      <c r="AD54748" s="77"/>
    </row>
    <row r="54749" spans="16:30" ht="4.5" customHeight="1" x14ac:dyDescent="0.2">
      <c r="P54749" s="75"/>
      <c r="Q54749" s="75"/>
      <c r="W54749" s="75"/>
      <c r="AD54749" s="77"/>
    </row>
    <row r="54750" spans="16:30" ht="4.5" customHeight="1" x14ac:dyDescent="0.2">
      <c r="P54750" s="75"/>
      <c r="Q54750" s="75"/>
      <c r="W54750" s="75"/>
      <c r="AD54750" s="77"/>
    </row>
    <row r="54751" spans="16:30" ht="4.5" customHeight="1" x14ac:dyDescent="0.2">
      <c r="P54751" s="75"/>
      <c r="Q54751" s="75"/>
      <c r="W54751" s="75"/>
      <c r="AD54751" s="77"/>
    </row>
    <row r="54752" spans="16:30" ht="4.5" customHeight="1" x14ac:dyDescent="0.2">
      <c r="P54752" s="75"/>
      <c r="Q54752" s="75"/>
      <c r="W54752" s="75"/>
      <c r="AD54752" s="77"/>
    </row>
    <row r="54753" spans="16:30" ht="4.5" customHeight="1" x14ac:dyDescent="0.2">
      <c r="P54753" s="75"/>
      <c r="Q54753" s="75"/>
      <c r="W54753" s="75"/>
      <c r="AD54753" s="77"/>
    </row>
    <row r="54754" spans="16:30" ht="4.5" customHeight="1" x14ac:dyDescent="0.2">
      <c r="P54754" s="75"/>
      <c r="Q54754" s="75"/>
      <c r="W54754" s="75"/>
      <c r="AD54754" s="77"/>
    </row>
    <row r="54755" spans="16:30" ht="4.5" customHeight="1" x14ac:dyDescent="0.2">
      <c r="P54755" s="75"/>
      <c r="Q54755" s="75"/>
      <c r="W54755" s="75"/>
      <c r="AD54755" s="77"/>
    </row>
    <row r="54756" spans="16:30" ht="4.5" customHeight="1" x14ac:dyDescent="0.2">
      <c r="P54756" s="75"/>
      <c r="Q54756" s="75"/>
      <c r="W54756" s="75"/>
      <c r="AD54756" s="77"/>
    </row>
    <row r="54757" spans="16:30" ht="4.5" customHeight="1" x14ac:dyDescent="0.2">
      <c r="P54757" s="75"/>
      <c r="Q54757" s="75"/>
      <c r="W54757" s="75"/>
      <c r="AD54757" s="77"/>
    </row>
    <row r="54758" spans="16:30" ht="4.5" customHeight="1" x14ac:dyDescent="0.2">
      <c r="P54758" s="75"/>
      <c r="Q54758" s="75"/>
      <c r="W54758" s="75"/>
      <c r="AD54758" s="77"/>
    </row>
    <row r="54759" spans="16:30" ht="4.5" customHeight="1" x14ac:dyDescent="0.2">
      <c r="P54759" s="75"/>
      <c r="Q54759" s="75"/>
      <c r="W54759" s="75"/>
      <c r="AD54759" s="77"/>
    </row>
    <row r="54760" spans="16:30" ht="4.5" customHeight="1" x14ac:dyDescent="0.2">
      <c r="P54760" s="75"/>
      <c r="Q54760" s="75"/>
      <c r="W54760" s="75"/>
      <c r="AD54760" s="77"/>
    </row>
    <row r="54761" spans="16:30" ht="4.5" customHeight="1" x14ac:dyDescent="0.2">
      <c r="P54761" s="75"/>
      <c r="Q54761" s="75"/>
      <c r="W54761" s="75"/>
      <c r="AD54761" s="77"/>
    </row>
    <row r="54762" spans="16:30" ht="4.5" customHeight="1" x14ac:dyDescent="0.2">
      <c r="P54762" s="75"/>
      <c r="Q54762" s="75"/>
      <c r="W54762" s="75"/>
      <c r="AD54762" s="77"/>
    </row>
    <row r="54763" spans="16:30" ht="4.5" customHeight="1" x14ac:dyDescent="0.2">
      <c r="P54763" s="75"/>
      <c r="Q54763" s="75"/>
      <c r="W54763" s="75"/>
      <c r="AD54763" s="77"/>
    </row>
    <row r="54764" spans="16:30" ht="4.5" customHeight="1" x14ac:dyDescent="0.2">
      <c r="P54764" s="75"/>
      <c r="Q54764" s="75"/>
      <c r="W54764" s="75"/>
      <c r="AD54764" s="77"/>
    </row>
    <row r="54765" spans="16:30" ht="4.5" customHeight="1" x14ac:dyDescent="0.2">
      <c r="P54765" s="75"/>
      <c r="Q54765" s="75"/>
      <c r="W54765" s="75"/>
      <c r="AD54765" s="77"/>
    </row>
    <row r="54766" spans="16:30" ht="4.5" customHeight="1" x14ac:dyDescent="0.2">
      <c r="P54766" s="75"/>
      <c r="Q54766" s="75"/>
      <c r="W54766" s="75"/>
      <c r="AD54766" s="77"/>
    </row>
    <row r="54767" spans="16:30" ht="4.5" customHeight="1" x14ac:dyDescent="0.2">
      <c r="P54767" s="75"/>
      <c r="Q54767" s="75"/>
      <c r="W54767" s="75"/>
      <c r="AD54767" s="77"/>
    </row>
    <row r="54768" spans="16:30" ht="4.5" customHeight="1" x14ac:dyDescent="0.2">
      <c r="P54768" s="75"/>
      <c r="Q54768" s="75"/>
      <c r="W54768" s="75"/>
      <c r="AD54768" s="77"/>
    </row>
    <row r="54769" spans="16:30" ht="4.5" customHeight="1" x14ac:dyDescent="0.2">
      <c r="P54769" s="75"/>
      <c r="Q54769" s="75"/>
      <c r="W54769" s="75"/>
      <c r="AD54769" s="77"/>
    </row>
    <row r="54770" spans="16:30" ht="4.5" customHeight="1" x14ac:dyDescent="0.2">
      <c r="P54770" s="75"/>
      <c r="Q54770" s="75"/>
      <c r="W54770" s="75"/>
      <c r="AD54770" s="77"/>
    </row>
    <row r="54771" spans="16:30" ht="4.5" customHeight="1" x14ac:dyDescent="0.2">
      <c r="P54771" s="75"/>
      <c r="Q54771" s="75"/>
      <c r="W54771" s="75"/>
      <c r="AD54771" s="77"/>
    </row>
    <row r="54772" spans="16:30" ht="4.5" customHeight="1" x14ac:dyDescent="0.2">
      <c r="P54772" s="75"/>
      <c r="Q54772" s="75"/>
      <c r="W54772" s="75"/>
      <c r="AD54772" s="77"/>
    </row>
    <row r="54773" spans="16:30" ht="4.5" customHeight="1" x14ac:dyDescent="0.2">
      <c r="P54773" s="75"/>
      <c r="Q54773" s="75"/>
      <c r="W54773" s="75"/>
      <c r="AD54773" s="77"/>
    </row>
    <row r="54774" spans="16:30" ht="4.5" customHeight="1" x14ac:dyDescent="0.2">
      <c r="P54774" s="75"/>
      <c r="Q54774" s="75"/>
      <c r="W54774" s="75"/>
      <c r="AD54774" s="77"/>
    </row>
    <row r="54775" spans="16:30" ht="4.5" customHeight="1" x14ac:dyDescent="0.2">
      <c r="P54775" s="75"/>
      <c r="Q54775" s="75"/>
      <c r="W54775" s="75"/>
      <c r="AD54775" s="77"/>
    </row>
    <row r="54776" spans="16:30" ht="4.5" customHeight="1" x14ac:dyDescent="0.2">
      <c r="P54776" s="75"/>
      <c r="Q54776" s="75"/>
      <c r="W54776" s="75"/>
      <c r="AD54776" s="77"/>
    </row>
    <row r="54777" spans="16:30" ht="4.5" customHeight="1" x14ac:dyDescent="0.2">
      <c r="P54777" s="75"/>
      <c r="Q54777" s="75"/>
      <c r="W54777" s="75"/>
      <c r="AD54777" s="77"/>
    </row>
    <row r="54778" spans="16:30" ht="4.5" customHeight="1" x14ac:dyDescent="0.2">
      <c r="P54778" s="75"/>
      <c r="Q54778" s="75"/>
      <c r="W54778" s="75"/>
      <c r="AD54778" s="77"/>
    </row>
    <row r="54779" spans="16:30" ht="4.5" customHeight="1" x14ac:dyDescent="0.2">
      <c r="P54779" s="75"/>
      <c r="Q54779" s="75"/>
      <c r="W54779" s="75"/>
      <c r="AD54779" s="77"/>
    </row>
    <row r="54780" spans="16:30" ht="4.5" customHeight="1" x14ac:dyDescent="0.2">
      <c r="P54780" s="75"/>
      <c r="Q54780" s="75"/>
      <c r="W54780" s="75"/>
      <c r="AD54780" s="77"/>
    </row>
    <row r="54781" spans="16:30" ht="4.5" customHeight="1" x14ac:dyDescent="0.2">
      <c r="P54781" s="75"/>
      <c r="Q54781" s="75"/>
      <c r="W54781" s="75"/>
      <c r="AD54781" s="77"/>
    </row>
    <row r="54782" spans="16:30" ht="4.5" customHeight="1" x14ac:dyDescent="0.2">
      <c r="P54782" s="75"/>
      <c r="Q54782" s="75"/>
      <c r="W54782" s="75"/>
      <c r="AD54782" s="77"/>
    </row>
    <row r="54783" spans="16:30" ht="4.5" customHeight="1" x14ac:dyDescent="0.2">
      <c r="P54783" s="75"/>
      <c r="Q54783" s="75"/>
      <c r="W54783" s="75"/>
      <c r="AD54783" s="77"/>
    </row>
    <row r="54784" spans="16:30" ht="4.5" customHeight="1" x14ac:dyDescent="0.2">
      <c r="P54784" s="75"/>
      <c r="Q54784" s="75"/>
      <c r="W54784" s="75"/>
      <c r="AD54784" s="77"/>
    </row>
    <row r="54785" spans="16:30" ht="4.5" customHeight="1" x14ac:dyDescent="0.2">
      <c r="P54785" s="75"/>
      <c r="Q54785" s="75"/>
      <c r="W54785" s="75"/>
      <c r="AD54785" s="77"/>
    </row>
    <row r="54786" spans="16:30" ht="4.5" customHeight="1" x14ac:dyDescent="0.2">
      <c r="P54786" s="75"/>
      <c r="Q54786" s="75"/>
      <c r="W54786" s="75"/>
      <c r="AD54786" s="77"/>
    </row>
    <row r="54787" spans="16:30" ht="4.5" customHeight="1" x14ac:dyDescent="0.2">
      <c r="P54787" s="75"/>
      <c r="Q54787" s="75"/>
      <c r="W54787" s="75"/>
      <c r="AD54787" s="77"/>
    </row>
    <row r="54788" spans="16:30" ht="4.5" customHeight="1" x14ac:dyDescent="0.2">
      <c r="P54788" s="75"/>
      <c r="Q54788" s="75"/>
      <c r="W54788" s="75"/>
      <c r="AD54788" s="77"/>
    </row>
    <row r="54789" spans="16:30" ht="4.5" customHeight="1" x14ac:dyDescent="0.2">
      <c r="P54789" s="75"/>
      <c r="Q54789" s="75"/>
      <c r="W54789" s="75"/>
      <c r="AD54789" s="77"/>
    </row>
    <row r="54790" spans="16:30" ht="4.5" customHeight="1" x14ac:dyDescent="0.2">
      <c r="P54790" s="75"/>
      <c r="Q54790" s="75"/>
      <c r="W54790" s="75"/>
      <c r="AD54790" s="77"/>
    </row>
    <row r="54791" spans="16:30" ht="4.5" customHeight="1" x14ac:dyDescent="0.2">
      <c r="P54791" s="75"/>
      <c r="Q54791" s="75"/>
      <c r="W54791" s="75"/>
      <c r="AD54791" s="77"/>
    </row>
    <row r="54792" spans="16:30" ht="4.5" customHeight="1" x14ac:dyDescent="0.2">
      <c r="P54792" s="75"/>
      <c r="Q54792" s="75"/>
      <c r="W54792" s="75"/>
      <c r="AD54792" s="77"/>
    </row>
    <row r="54793" spans="16:30" ht="4.5" customHeight="1" x14ac:dyDescent="0.2">
      <c r="P54793" s="75"/>
      <c r="Q54793" s="75"/>
      <c r="W54793" s="75"/>
      <c r="AD54793" s="77"/>
    </row>
    <row r="54794" spans="16:30" ht="4.5" customHeight="1" x14ac:dyDescent="0.2">
      <c r="P54794" s="75"/>
      <c r="Q54794" s="75"/>
      <c r="W54794" s="75"/>
      <c r="AD54794" s="77"/>
    </row>
    <row r="54795" spans="16:30" ht="4.5" customHeight="1" x14ac:dyDescent="0.2">
      <c r="P54795" s="75"/>
      <c r="Q54795" s="75"/>
      <c r="W54795" s="75"/>
      <c r="AD54795" s="77"/>
    </row>
    <row r="54796" spans="16:30" ht="4.5" customHeight="1" x14ac:dyDescent="0.2">
      <c r="P54796" s="75"/>
      <c r="Q54796" s="75"/>
      <c r="W54796" s="75"/>
      <c r="AD54796" s="77"/>
    </row>
    <row r="54797" spans="16:30" ht="4.5" customHeight="1" x14ac:dyDescent="0.2">
      <c r="P54797" s="75"/>
      <c r="Q54797" s="75"/>
      <c r="W54797" s="75"/>
      <c r="AD54797" s="77"/>
    </row>
    <row r="54798" spans="16:30" ht="4.5" customHeight="1" x14ac:dyDescent="0.2">
      <c r="P54798" s="75"/>
      <c r="Q54798" s="75"/>
      <c r="W54798" s="75"/>
      <c r="AD54798" s="77"/>
    </row>
    <row r="54799" spans="16:30" ht="4.5" customHeight="1" x14ac:dyDescent="0.2">
      <c r="P54799" s="75"/>
      <c r="Q54799" s="75"/>
      <c r="W54799" s="75"/>
      <c r="AD54799" s="77"/>
    </row>
    <row r="54800" spans="16:30" ht="4.5" customHeight="1" x14ac:dyDescent="0.2">
      <c r="P54800" s="75"/>
      <c r="Q54800" s="75"/>
      <c r="W54800" s="75"/>
      <c r="AD54800" s="77"/>
    </row>
    <row r="54801" spans="16:30" ht="4.5" customHeight="1" x14ac:dyDescent="0.2">
      <c r="P54801" s="75"/>
      <c r="Q54801" s="75"/>
      <c r="W54801" s="75"/>
      <c r="AD54801" s="77"/>
    </row>
    <row r="54802" spans="16:30" ht="4.5" customHeight="1" x14ac:dyDescent="0.2">
      <c r="P54802" s="75"/>
      <c r="Q54802" s="75"/>
      <c r="W54802" s="75"/>
      <c r="AD54802" s="77"/>
    </row>
    <row r="54803" spans="16:30" ht="4.5" customHeight="1" x14ac:dyDescent="0.2">
      <c r="P54803" s="75"/>
      <c r="Q54803" s="75"/>
      <c r="W54803" s="75"/>
      <c r="AD54803" s="77"/>
    </row>
    <row r="54804" spans="16:30" ht="4.5" customHeight="1" x14ac:dyDescent="0.2">
      <c r="P54804" s="75"/>
      <c r="Q54804" s="75"/>
      <c r="W54804" s="75"/>
      <c r="AD54804" s="77"/>
    </row>
    <row r="54805" spans="16:30" ht="4.5" customHeight="1" x14ac:dyDescent="0.2">
      <c r="P54805" s="75"/>
      <c r="Q54805" s="75"/>
      <c r="W54805" s="75"/>
      <c r="AD54805" s="77"/>
    </row>
    <row r="54806" spans="16:30" ht="4.5" customHeight="1" x14ac:dyDescent="0.2">
      <c r="P54806" s="75"/>
      <c r="Q54806" s="75"/>
      <c r="W54806" s="75"/>
      <c r="AD54806" s="77"/>
    </row>
    <row r="54807" spans="16:30" ht="4.5" customHeight="1" x14ac:dyDescent="0.2">
      <c r="P54807" s="75"/>
      <c r="Q54807" s="75"/>
      <c r="W54807" s="75"/>
      <c r="AD54807" s="77"/>
    </row>
    <row r="54808" spans="16:30" ht="4.5" customHeight="1" x14ac:dyDescent="0.2">
      <c r="P54808" s="75"/>
      <c r="Q54808" s="75"/>
      <c r="W54808" s="75"/>
      <c r="AD54808" s="77"/>
    </row>
    <row r="54809" spans="16:30" ht="4.5" customHeight="1" x14ac:dyDescent="0.2">
      <c r="P54809" s="75"/>
      <c r="Q54809" s="75"/>
      <c r="W54809" s="75"/>
      <c r="AD54809" s="77"/>
    </row>
    <row r="54810" spans="16:30" ht="4.5" customHeight="1" x14ac:dyDescent="0.2">
      <c r="P54810" s="75"/>
      <c r="Q54810" s="75"/>
      <c r="W54810" s="75"/>
      <c r="AD54810" s="77"/>
    </row>
    <row r="54811" spans="16:30" ht="4.5" customHeight="1" x14ac:dyDescent="0.2">
      <c r="P54811" s="75"/>
      <c r="Q54811" s="75"/>
      <c r="W54811" s="75"/>
      <c r="AD54811" s="77"/>
    </row>
    <row r="54812" spans="16:30" ht="4.5" customHeight="1" x14ac:dyDescent="0.2">
      <c r="P54812" s="75"/>
      <c r="Q54812" s="75"/>
      <c r="W54812" s="75"/>
      <c r="AD54812" s="77"/>
    </row>
    <row r="54813" spans="16:30" ht="4.5" customHeight="1" x14ac:dyDescent="0.2">
      <c r="P54813" s="75"/>
      <c r="Q54813" s="75"/>
      <c r="W54813" s="75"/>
      <c r="AD54813" s="77"/>
    </row>
    <row r="54814" spans="16:30" ht="4.5" customHeight="1" x14ac:dyDescent="0.2">
      <c r="P54814" s="75"/>
      <c r="Q54814" s="75"/>
      <c r="W54814" s="75"/>
      <c r="AD54814" s="77"/>
    </row>
    <row r="54815" spans="16:30" ht="4.5" customHeight="1" x14ac:dyDescent="0.2">
      <c r="P54815" s="75"/>
      <c r="Q54815" s="75"/>
      <c r="W54815" s="75"/>
      <c r="AD54815" s="77"/>
    </row>
    <row r="54816" spans="16:30" ht="4.5" customHeight="1" x14ac:dyDescent="0.2">
      <c r="P54816" s="75"/>
      <c r="Q54816" s="75"/>
      <c r="W54816" s="75"/>
      <c r="AD54816" s="77"/>
    </row>
    <row r="54817" spans="16:30" ht="4.5" customHeight="1" x14ac:dyDescent="0.2">
      <c r="P54817" s="75"/>
      <c r="Q54817" s="75"/>
      <c r="W54817" s="75"/>
      <c r="AD54817" s="77"/>
    </row>
    <row r="54818" spans="16:30" ht="4.5" customHeight="1" x14ac:dyDescent="0.2">
      <c r="P54818" s="75"/>
      <c r="Q54818" s="75"/>
      <c r="W54818" s="75"/>
      <c r="AD54818" s="77"/>
    </row>
    <row r="54819" spans="16:30" ht="4.5" customHeight="1" x14ac:dyDescent="0.2">
      <c r="P54819" s="75"/>
      <c r="Q54819" s="75"/>
      <c r="W54819" s="75"/>
      <c r="AD54819" s="77"/>
    </row>
    <row r="54820" spans="16:30" ht="4.5" customHeight="1" x14ac:dyDescent="0.2">
      <c r="P54820" s="75"/>
      <c r="Q54820" s="75"/>
      <c r="W54820" s="75"/>
      <c r="AD54820" s="77"/>
    </row>
    <row r="54821" spans="16:30" ht="4.5" customHeight="1" x14ac:dyDescent="0.2">
      <c r="P54821" s="75"/>
      <c r="Q54821" s="75"/>
      <c r="W54821" s="75"/>
      <c r="AD54821" s="77"/>
    </row>
    <row r="54822" spans="16:30" ht="4.5" customHeight="1" x14ac:dyDescent="0.2">
      <c r="P54822" s="75"/>
      <c r="Q54822" s="75"/>
      <c r="W54822" s="75"/>
      <c r="AD54822" s="77"/>
    </row>
    <row r="54823" spans="16:30" ht="4.5" customHeight="1" x14ac:dyDescent="0.2">
      <c r="P54823" s="75"/>
      <c r="Q54823" s="75"/>
      <c r="W54823" s="75"/>
      <c r="AD54823" s="77"/>
    </row>
    <row r="54824" spans="16:30" ht="4.5" customHeight="1" x14ac:dyDescent="0.2">
      <c r="P54824" s="75"/>
      <c r="Q54824" s="75"/>
      <c r="W54824" s="75"/>
      <c r="AD54824" s="77"/>
    </row>
    <row r="54825" spans="16:30" ht="4.5" customHeight="1" x14ac:dyDescent="0.2">
      <c r="P54825" s="75"/>
      <c r="Q54825" s="75"/>
      <c r="W54825" s="75"/>
      <c r="AD54825" s="77"/>
    </row>
    <row r="54826" spans="16:30" ht="4.5" customHeight="1" x14ac:dyDescent="0.2">
      <c r="P54826" s="75"/>
      <c r="Q54826" s="75"/>
      <c r="W54826" s="75"/>
      <c r="AD54826" s="77"/>
    </row>
    <row r="54827" spans="16:30" ht="4.5" customHeight="1" x14ac:dyDescent="0.2">
      <c r="P54827" s="75"/>
      <c r="Q54827" s="75"/>
      <c r="W54827" s="75"/>
      <c r="AD54827" s="77"/>
    </row>
    <row r="54828" spans="16:30" ht="4.5" customHeight="1" x14ac:dyDescent="0.2">
      <c r="P54828" s="75"/>
      <c r="Q54828" s="75"/>
      <c r="W54828" s="75"/>
      <c r="AD54828" s="77"/>
    </row>
    <row r="54829" spans="16:30" ht="4.5" customHeight="1" x14ac:dyDescent="0.2">
      <c r="P54829" s="75"/>
      <c r="Q54829" s="75"/>
      <c r="W54829" s="75"/>
      <c r="AD54829" s="77"/>
    </row>
    <row r="54830" spans="16:30" ht="4.5" customHeight="1" x14ac:dyDescent="0.2">
      <c r="P54830" s="75"/>
      <c r="Q54830" s="75"/>
      <c r="W54830" s="75"/>
      <c r="AD54830" s="77"/>
    </row>
    <row r="54831" spans="16:30" ht="4.5" customHeight="1" x14ac:dyDescent="0.2">
      <c r="P54831" s="75"/>
      <c r="Q54831" s="75"/>
      <c r="W54831" s="75"/>
      <c r="AD54831" s="77"/>
    </row>
    <row r="54832" spans="16:30" ht="4.5" customHeight="1" x14ac:dyDescent="0.2">
      <c r="P54832" s="75"/>
      <c r="Q54832" s="75"/>
      <c r="W54832" s="75"/>
      <c r="AD54832" s="77"/>
    </row>
    <row r="54833" spans="16:30" ht="4.5" customHeight="1" x14ac:dyDescent="0.2">
      <c r="P54833" s="75"/>
      <c r="Q54833" s="75"/>
      <c r="W54833" s="75"/>
      <c r="AD54833" s="77"/>
    </row>
    <row r="54834" spans="16:30" ht="4.5" customHeight="1" x14ac:dyDescent="0.2">
      <c r="P54834" s="75"/>
      <c r="Q54834" s="75"/>
      <c r="W54834" s="75"/>
      <c r="AD54834" s="77"/>
    </row>
    <row r="54835" spans="16:30" ht="4.5" customHeight="1" x14ac:dyDescent="0.2">
      <c r="P54835" s="75"/>
      <c r="Q54835" s="75"/>
      <c r="W54835" s="75"/>
      <c r="AD54835" s="77"/>
    </row>
    <row r="54836" spans="16:30" ht="4.5" customHeight="1" x14ac:dyDescent="0.2">
      <c r="P54836" s="75"/>
      <c r="Q54836" s="75"/>
      <c r="W54836" s="75"/>
      <c r="AD54836" s="77"/>
    </row>
    <row r="54837" spans="16:30" ht="4.5" customHeight="1" x14ac:dyDescent="0.2">
      <c r="P54837" s="75"/>
      <c r="Q54837" s="75"/>
      <c r="W54837" s="75"/>
      <c r="AD54837" s="77"/>
    </row>
    <row r="54838" spans="16:30" ht="4.5" customHeight="1" x14ac:dyDescent="0.2">
      <c r="P54838" s="75"/>
      <c r="Q54838" s="75"/>
      <c r="W54838" s="75"/>
      <c r="AD54838" s="77"/>
    </row>
    <row r="54839" spans="16:30" ht="4.5" customHeight="1" x14ac:dyDescent="0.2">
      <c r="P54839" s="75"/>
      <c r="Q54839" s="75"/>
      <c r="W54839" s="75"/>
      <c r="AD54839" s="77"/>
    </row>
    <row r="54840" spans="16:30" ht="4.5" customHeight="1" x14ac:dyDescent="0.2">
      <c r="P54840" s="75"/>
      <c r="Q54840" s="75"/>
      <c r="W54840" s="75"/>
      <c r="AD54840" s="77"/>
    </row>
    <row r="54841" spans="16:30" ht="4.5" customHeight="1" x14ac:dyDescent="0.2">
      <c r="P54841" s="75"/>
      <c r="Q54841" s="75"/>
      <c r="W54841" s="75"/>
      <c r="AD54841" s="77"/>
    </row>
    <row r="54842" spans="16:30" ht="4.5" customHeight="1" x14ac:dyDescent="0.2">
      <c r="P54842" s="75"/>
      <c r="Q54842" s="75"/>
      <c r="W54842" s="75"/>
      <c r="AD54842" s="77"/>
    </row>
    <row r="54843" spans="16:30" ht="4.5" customHeight="1" x14ac:dyDescent="0.2">
      <c r="P54843" s="75"/>
      <c r="Q54843" s="75"/>
      <c r="W54843" s="75"/>
      <c r="AD54843" s="77"/>
    </row>
    <row r="54844" spans="16:30" ht="4.5" customHeight="1" x14ac:dyDescent="0.2">
      <c r="P54844" s="75"/>
      <c r="Q54844" s="75"/>
      <c r="W54844" s="75"/>
      <c r="AD54844" s="77"/>
    </row>
    <row r="54845" spans="16:30" ht="4.5" customHeight="1" x14ac:dyDescent="0.2">
      <c r="P54845" s="75"/>
      <c r="Q54845" s="75"/>
      <c r="W54845" s="75"/>
      <c r="AD54845" s="77"/>
    </row>
    <row r="54846" spans="16:30" ht="4.5" customHeight="1" x14ac:dyDescent="0.2">
      <c r="P54846" s="75"/>
      <c r="Q54846" s="75"/>
      <c r="W54846" s="75"/>
      <c r="AD54846" s="77"/>
    </row>
    <row r="54847" spans="16:30" ht="4.5" customHeight="1" x14ac:dyDescent="0.2">
      <c r="P54847" s="75"/>
      <c r="Q54847" s="75"/>
      <c r="W54847" s="75"/>
      <c r="AD54847" s="77"/>
    </row>
    <row r="54848" spans="16:30" ht="4.5" customHeight="1" x14ac:dyDescent="0.2">
      <c r="P54848" s="75"/>
      <c r="Q54848" s="75"/>
      <c r="W54848" s="75"/>
      <c r="AD54848" s="77"/>
    </row>
    <row r="54849" spans="16:30" ht="4.5" customHeight="1" x14ac:dyDescent="0.2">
      <c r="P54849" s="75"/>
      <c r="Q54849" s="75"/>
      <c r="W54849" s="75"/>
      <c r="AD54849" s="77"/>
    </row>
    <row r="54850" spans="16:30" ht="4.5" customHeight="1" x14ac:dyDescent="0.2">
      <c r="P54850" s="75"/>
      <c r="Q54850" s="75"/>
      <c r="W54850" s="75"/>
      <c r="AD54850" s="77"/>
    </row>
    <row r="54851" spans="16:30" ht="4.5" customHeight="1" x14ac:dyDescent="0.2">
      <c r="P54851" s="75"/>
      <c r="Q54851" s="75"/>
      <c r="W54851" s="75"/>
      <c r="AD54851" s="77"/>
    </row>
    <row r="54852" spans="16:30" ht="4.5" customHeight="1" x14ac:dyDescent="0.2">
      <c r="P54852" s="75"/>
      <c r="Q54852" s="75"/>
      <c r="W54852" s="75"/>
      <c r="AD54852" s="77"/>
    </row>
    <row r="54853" spans="16:30" ht="4.5" customHeight="1" x14ac:dyDescent="0.2">
      <c r="P54853" s="75"/>
      <c r="Q54853" s="75"/>
      <c r="W54853" s="75"/>
      <c r="AD54853" s="77"/>
    </row>
    <row r="54854" spans="16:30" ht="4.5" customHeight="1" x14ac:dyDescent="0.2">
      <c r="P54854" s="75"/>
      <c r="Q54854" s="75"/>
      <c r="W54854" s="75"/>
      <c r="AD54854" s="77"/>
    </row>
    <row r="54855" spans="16:30" ht="4.5" customHeight="1" x14ac:dyDescent="0.2">
      <c r="P54855" s="75"/>
      <c r="Q54855" s="75"/>
      <c r="W54855" s="75"/>
      <c r="AD54855" s="77"/>
    </row>
    <row r="54856" spans="16:30" ht="4.5" customHeight="1" x14ac:dyDescent="0.2">
      <c r="P54856" s="75"/>
      <c r="Q54856" s="75"/>
      <c r="W54856" s="75"/>
      <c r="AD54856" s="77"/>
    </row>
    <row r="54857" spans="16:30" ht="4.5" customHeight="1" x14ac:dyDescent="0.2">
      <c r="P54857" s="75"/>
      <c r="Q54857" s="75"/>
      <c r="W54857" s="75"/>
      <c r="AD54857" s="77"/>
    </row>
    <row r="54858" spans="16:30" ht="4.5" customHeight="1" x14ac:dyDescent="0.2">
      <c r="P54858" s="75"/>
      <c r="Q54858" s="75"/>
      <c r="W54858" s="75"/>
      <c r="AD54858" s="77"/>
    </row>
    <row r="54859" spans="16:30" ht="4.5" customHeight="1" x14ac:dyDescent="0.2">
      <c r="P54859" s="75"/>
      <c r="Q54859" s="75"/>
      <c r="W54859" s="75"/>
      <c r="AD54859" s="77"/>
    </row>
    <row r="54860" spans="16:30" ht="4.5" customHeight="1" x14ac:dyDescent="0.2">
      <c r="P54860" s="75"/>
      <c r="Q54860" s="75"/>
      <c r="W54860" s="75"/>
      <c r="AD54860" s="77"/>
    </row>
    <row r="54861" spans="16:30" ht="4.5" customHeight="1" x14ac:dyDescent="0.2">
      <c r="P54861" s="75"/>
      <c r="Q54861" s="75"/>
      <c r="W54861" s="75"/>
      <c r="AD54861" s="77"/>
    </row>
    <row r="54862" spans="16:30" ht="4.5" customHeight="1" x14ac:dyDescent="0.2">
      <c r="P54862" s="75"/>
      <c r="Q54862" s="75"/>
      <c r="W54862" s="75"/>
      <c r="AD54862" s="77"/>
    </row>
    <row r="54863" spans="16:30" ht="4.5" customHeight="1" x14ac:dyDescent="0.2">
      <c r="P54863" s="75"/>
      <c r="Q54863" s="75"/>
      <c r="W54863" s="75"/>
      <c r="AD54863" s="77"/>
    </row>
    <row r="54864" spans="16:30" ht="4.5" customHeight="1" x14ac:dyDescent="0.2">
      <c r="P54864" s="75"/>
      <c r="Q54864" s="75"/>
      <c r="W54864" s="75"/>
      <c r="AD54864" s="77"/>
    </row>
    <row r="54865" spans="16:30" ht="4.5" customHeight="1" x14ac:dyDescent="0.2">
      <c r="P54865" s="75"/>
      <c r="Q54865" s="75"/>
      <c r="W54865" s="75"/>
      <c r="AD54865" s="77"/>
    </row>
    <row r="54866" spans="16:30" ht="4.5" customHeight="1" x14ac:dyDescent="0.2">
      <c r="P54866" s="75"/>
      <c r="Q54866" s="75"/>
      <c r="W54866" s="75"/>
      <c r="AD54866" s="77"/>
    </row>
    <row r="54867" spans="16:30" ht="4.5" customHeight="1" x14ac:dyDescent="0.2">
      <c r="P54867" s="75"/>
      <c r="Q54867" s="75"/>
      <c r="W54867" s="75"/>
      <c r="AD54867" s="77"/>
    </row>
    <row r="54868" spans="16:30" ht="4.5" customHeight="1" x14ac:dyDescent="0.2">
      <c r="P54868" s="75"/>
      <c r="Q54868" s="75"/>
      <c r="W54868" s="75"/>
      <c r="AD54868" s="77"/>
    </row>
    <row r="54869" spans="16:30" ht="4.5" customHeight="1" x14ac:dyDescent="0.2">
      <c r="P54869" s="75"/>
      <c r="Q54869" s="75"/>
      <c r="W54869" s="75"/>
      <c r="AD54869" s="77"/>
    </row>
    <row r="54870" spans="16:30" ht="4.5" customHeight="1" x14ac:dyDescent="0.2">
      <c r="P54870" s="75"/>
      <c r="Q54870" s="75"/>
      <c r="W54870" s="75"/>
      <c r="AD54870" s="77"/>
    </row>
    <row r="54871" spans="16:30" ht="4.5" customHeight="1" x14ac:dyDescent="0.2">
      <c r="P54871" s="75"/>
      <c r="Q54871" s="75"/>
      <c r="W54871" s="75"/>
      <c r="AD54871" s="77"/>
    </row>
    <row r="54872" spans="16:30" ht="4.5" customHeight="1" x14ac:dyDescent="0.2">
      <c r="P54872" s="75"/>
      <c r="Q54872" s="75"/>
      <c r="W54872" s="75"/>
      <c r="AD54872" s="77"/>
    </row>
    <row r="54873" spans="16:30" ht="4.5" customHeight="1" x14ac:dyDescent="0.2">
      <c r="P54873" s="75"/>
      <c r="Q54873" s="75"/>
      <c r="W54873" s="75"/>
      <c r="AD54873" s="77"/>
    </row>
    <row r="54874" spans="16:30" ht="4.5" customHeight="1" x14ac:dyDescent="0.2">
      <c r="P54874" s="75"/>
      <c r="Q54874" s="75"/>
      <c r="W54874" s="75"/>
      <c r="AD54874" s="77"/>
    </row>
    <row r="54875" spans="16:30" ht="4.5" customHeight="1" x14ac:dyDescent="0.2">
      <c r="P54875" s="75"/>
      <c r="Q54875" s="75"/>
      <c r="W54875" s="75"/>
      <c r="AD54875" s="77"/>
    </row>
    <row r="54876" spans="16:30" ht="4.5" customHeight="1" x14ac:dyDescent="0.2">
      <c r="P54876" s="75"/>
      <c r="Q54876" s="75"/>
      <c r="W54876" s="75"/>
      <c r="AD54876" s="77"/>
    </row>
    <row r="54877" spans="16:30" ht="4.5" customHeight="1" x14ac:dyDescent="0.2">
      <c r="P54877" s="75"/>
      <c r="Q54877" s="75"/>
      <c r="W54877" s="75"/>
      <c r="AD54877" s="77"/>
    </row>
    <row r="54878" spans="16:30" ht="4.5" customHeight="1" x14ac:dyDescent="0.2">
      <c r="P54878" s="75"/>
      <c r="Q54878" s="75"/>
      <c r="W54878" s="75"/>
      <c r="AD54878" s="77"/>
    </row>
    <row r="54879" spans="16:30" ht="4.5" customHeight="1" x14ac:dyDescent="0.2">
      <c r="P54879" s="75"/>
      <c r="Q54879" s="75"/>
      <c r="W54879" s="75"/>
      <c r="AD54879" s="77"/>
    </row>
    <row r="54880" spans="16:30" ht="4.5" customHeight="1" x14ac:dyDescent="0.2">
      <c r="P54880" s="75"/>
      <c r="Q54880" s="75"/>
      <c r="W54880" s="75"/>
      <c r="AD54880" s="77"/>
    </row>
    <row r="54881" spans="16:30" ht="4.5" customHeight="1" x14ac:dyDescent="0.2">
      <c r="P54881" s="75"/>
      <c r="Q54881" s="75"/>
      <c r="W54881" s="75"/>
      <c r="AD54881" s="77"/>
    </row>
    <row r="54882" spans="16:30" ht="4.5" customHeight="1" x14ac:dyDescent="0.2">
      <c r="P54882" s="75"/>
      <c r="Q54882" s="75"/>
      <c r="W54882" s="75"/>
      <c r="AD54882" s="77"/>
    </row>
    <row r="54883" spans="16:30" ht="4.5" customHeight="1" x14ac:dyDescent="0.2">
      <c r="P54883" s="75"/>
      <c r="Q54883" s="75"/>
      <c r="W54883" s="75"/>
      <c r="AD54883" s="77"/>
    </row>
    <row r="54884" spans="16:30" ht="4.5" customHeight="1" x14ac:dyDescent="0.2">
      <c r="P54884" s="75"/>
      <c r="Q54884" s="75"/>
      <c r="W54884" s="75"/>
      <c r="AD54884" s="77"/>
    </row>
    <row r="54885" spans="16:30" ht="4.5" customHeight="1" x14ac:dyDescent="0.2">
      <c r="P54885" s="75"/>
      <c r="Q54885" s="75"/>
      <c r="W54885" s="75"/>
      <c r="AD54885" s="77"/>
    </row>
    <row r="54886" spans="16:30" ht="4.5" customHeight="1" x14ac:dyDescent="0.2">
      <c r="P54886" s="75"/>
      <c r="Q54886" s="75"/>
      <c r="W54886" s="75"/>
      <c r="AD54886" s="77"/>
    </row>
    <row r="54887" spans="16:30" ht="4.5" customHeight="1" x14ac:dyDescent="0.2">
      <c r="P54887" s="75"/>
      <c r="Q54887" s="75"/>
      <c r="W54887" s="75"/>
      <c r="AD54887" s="77"/>
    </row>
    <row r="54888" spans="16:30" ht="4.5" customHeight="1" x14ac:dyDescent="0.2">
      <c r="P54888" s="75"/>
      <c r="Q54888" s="75"/>
      <c r="W54888" s="75"/>
      <c r="AD54888" s="77"/>
    </row>
    <row r="54889" spans="16:30" ht="4.5" customHeight="1" x14ac:dyDescent="0.2">
      <c r="P54889" s="75"/>
      <c r="Q54889" s="75"/>
      <c r="W54889" s="75"/>
      <c r="AD54889" s="77"/>
    </row>
    <row r="54890" spans="16:30" ht="4.5" customHeight="1" x14ac:dyDescent="0.2">
      <c r="P54890" s="75"/>
      <c r="Q54890" s="75"/>
      <c r="W54890" s="75"/>
      <c r="AD54890" s="77"/>
    </row>
    <row r="54891" spans="16:30" ht="4.5" customHeight="1" x14ac:dyDescent="0.2">
      <c r="P54891" s="75"/>
      <c r="Q54891" s="75"/>
      <c r="W54891" s="75"/>
      <c r="AD54891" s="77"/>
    </row>
    <row r="54892" spans="16:30" ht="4.5" customHeight="1" x14ac:dyDescent="0.2">
      <c r="P54892" s="75"/>
      <c r="Q54892" s="75"/>
      <c r="W54892" s="75"/>
      <c r="AD54892" s="77"/>
    </row>
    <row r="54893" spans="16:30" ht="4.5" customHeight="1" x14ac:dyDescent="0.2">
      <c r="P54893" s="75"/>
      <c r="Q54893" s="75"/>
      <c r="W54893" s="75"/>
      <c r="AD54893" s="77"/>
    </row>
    <row r="54894" spans="16:30" ht="4.5" customHeight="1" x14ac:dyDescent="0.2">
      <c r="P54894" s="75"/>
      <c r="Q54894" s="75"/>
      <c r="W54894" s="75"/>
      <c r="AD54894" s="77"/>
    </row>
    <row r="54895" spans="16:30" ht="4.5" customHeight="1" x14ac:dyDescent="0.2">
      <c r="P54895" s="75"/>
      <c r="Q54895" s="75"/>
      <c r="W54895" s="75"/>
      <c r="AD54895" s="77"/>
    </row>
    <row r="54896" spans="16:30" ht="4.5" customHeight="1" x14ac:dyDescent="0.2">
      <c r="P54896" s="75"/>
      <c r="Q54896" s="75"/>
      <c r="W54896" s="75"/>
      <c r="AD54896" s="77"/>
    </row>
    <row r="54897" spans="16:30" ht="4.5" customHeight="1" x14ac:dyDescent="0.2">
      <c r="P54897" s="75"/>
      <c r="Q54897" s="75"/>
      <c r="W54897" s="75"/>
      <c r="AD54897" s="77"/>
    </row>
    <row r="54898" spans="16:30" ht="4.5" customHeight="1" x14ac:dyDescent="0.2">
      <c r="P54898" s="75"/>
      <c r="Q54898" s="75"/>
      <c r="W54898" s="75"/>
      <c r="AD54898" s="77"/>
    </row>
    <row r="54899" spans="16:30" ht="4.5" customHeight="1" x14ac:dyDescent="0.2">
      <c r="P54899" s="75"/>
      <c r="Q54899" s="75"/>
      <c r="W54899" s="75"/>
      <c r="AD54899" s="77"/>
    </row>
    <row r="54900" spans="16:30" ht="4.5" customHeight="1" x14ac:dyDescent="0.2">
      <c r="P54900" s="75"/>
      <c r="Q54900" s="75"/>
      <c r="W54900" s="75"/>
      <c r="AD54900" s="77"/>
    </row>
    <row r="54901" spans="16:30" ht="4.5" customHeight="1" x14ac:dyDescent="0.2">
      <c r="P54901" s="75"/>
      <c r="Q54901" s="75"/>
      <c r="W54901" s="75"/>
      <c r="AD54901" s="77"/>
    </row>
    <row r="54902" spans="16:30" ht="4.5" customHeight="1" x14ac:dyDescent="0.2">
      <c r="P54902" s="75"/>
      <c r="Q54902" s="75"/>
      <c r="W54902" s="75"/>
      <c r="AD54902" s="77"/>
    </row>
    <row r="54903" spans="16:30" ht="4.5" customHeight="1" x14ac:dyDescent="0.2">
      <c r="P54903" s="75"/>
      <c r="Q54903" s="75"/>
      <c r="W54903" s="75"/>
      <c r="AD54903" s="77"/>
    </row>
    <row r="54904" spans="16:30" ht="4.5" customHeight="1" x14ac:dyDescent="0.2">
      <c r="P54904" s="75"/>
      <c r="Q54904" s="75"/>
      <c r="W54904" s="75"/>
      <c r="AD54904" s="77"/>
    </row>
    <row r="54905" spans="16:30" ht="4.5" customHeight="1" x14ac:dyDescent="0.2">
      <c r="P54905" s="75"/>
      <c r="Q54905" s="75"/>
      <c r="W54905" s="75"/>
      <c r="AD54905" s="77"/>
    </row>
    <row r="54906" spans="16:30" ht="4.5" customHeight="1" x14ac:dyDescent="0.2">
      <c r="P54906" s="75"/>
      <c r="Q54906" s="75"/>
      <c r="W54906" s="75"/>
      <c r="AD54906" s="77"/>
    </row>
    <row r="54907" spans="16:30" ht="4.5" customHeight="1" x14ac:dyDescent="0.2">
      <c r="P54907" s="75"/>
      <c r="Q54907" s="75"/>
      <c r="W54907" s="75"/>
      <c r="AD54907" s="77"/>
    </row>
    <row r="54908" spans="16:30" ht="4.5" customHeight="1" x14ac:dyDescent="0.2">
      <c r="P54908" s="75"/>
      <c r="Q54908" s="75"/>
      <c r="W54908" s="75"/>
      <c r="AD54908" s="77"/>
    </row>
    <row r="54909" spans="16:30" ht="4.5" customHeight="1" x14ac:dyDescent="0.2">
      <c r="P54909" s="75"/>
      <c r="Q54909" s="75"/>
      <c r="W54909" s="75"/>
      <c r="AD54909" s="77"/>
    </row>
    <row r="54910" spans="16:30" ht="4.5" customHeight="1" x14ac:dyDescent="0.2">
      <c r="P54910" s="75"/>
      <c r="Q54910" s="75"/>
      <c r="W54910" s="75"/>
      <c r="AD54910" s="77"/>
    </row>
    <row r="54911" spans="16:30" ht="4.5" customHeight="1" x14ac:dyDescent="0.2">
      <c r="P54911" s="75"/>
      <c r="Q54911" s="75"/>
      <c r="W54911" s="75"/>
      <c r="AD54911" s="77"/>
    </row>
    <row r="54912" spans="16:30" ht="4.5" customHeight="1" x14ac:dyDescent="0.2">
      <c r="P54912" s="75"/>
      <c r="Q54912" s="75"/>
      <c r="W54912" s="75"/>
      <c r="AD54912" s="77"/>
    </row>
    <row r="54913" spans="16:30" ht="4.5" customHeight="1" x14ac:dyDescent="0.2">
      <c r="P54913" s="75"/>
      <c r="Q54913" s="75"/>
      <c r="W54913" s="75"/>
      <c r="AD54913" s="77"/>
    </row>
    <row r="54914" spans="16:30" ht="4.5" customHeight="1" x14ac:dyDescent="0.2">
      <c r="P54914" s="75"/>
      <c r="Q54914" s="75"/>
      <c r="W54914" s="75"/>
      <c r="AD54914" s="77"/>
    </row>
    <row r="54915" spans="16:30" ht="4.5" customHeight="1" x14ac:dyDescent="0.2">
      <c r="P54915" s="75"/>
      <c r="Q54915" s="75"/>
      <c r="W54915" s="75"/>
      <c r="AD54915" s="77"/>
    </row>
    <row r="54916" spans="16:30" ht="4.5" customHeight="1" x14ac:dyDescent="0.2">
      <c r="P54916" s="75"/>
      <c r="Q54916" s="75"/>
      <c r="W54916" s="75"/>
      <c r="AD54916" s="77"/>
    </row>
    <row r="54917" spans="16:30" ht="4.5" customHeight="1" x14ac:dyDescent="0.2">
      <c r="P54917" s="75"/>
      <c r="Q54917" s="75"/>
      <c r="W54917" s="75"/>
      <c r="AD54917" s="77"/>
    </row>
    <row r="54918" spans="16:30" ht="4.5" customHeight="1" x14ac:dyDescent="0.2">
      <c r="P54918" s="75"/>
      <c r="Q54918" s="75"/>
      <c r="W54918" s="75"/>
      <c r="AD54918" s="77"/>
    </row>
    <row r="54919" spans="16:30" ht="4.5" customHeight="1" x14ac:dyDescent="0.2">
      <c r="P54919" s="75"/>
      <c r="Q54919" s="75"/>
      <c r="W54919" s="75"/>
      <c r="AD54919" s="77"/>
    </row>
    <row r="54920" spans="16:30" ht="4.5" customHeight="1" x14ac:dyDescent="0.2">
      <c r="P54920" s="75"/>
      <c r="Q54920" s="75"/>
      <c r="W54920" s="75"/>
      <c r="AD54920" s="77"/>
    </row>
    <row r="54921" spans="16:30" ht="4.5" customHeight="1" x14ac:dyDescent="0.2">
      <c r="P54921" s="75"/>
      <c r="Q54921" s="75"/>
      <c r="W54921" s="75"/>
      <c r="AD54921" s="77"/>
    </row>
    <row r="54922" spans="16:30" ht="4.5" customHeight="1" x14ac:dyDescent="0.2">
      <c r="P54922" s="75"/>
      <c r="Q54922" s="75"/>
      <c r="W54922" s="75"/>
      <c r="AD54922" s="77"/>
    </row>
    <row r="54923" spans="16:30" ht="4.5" customHeight="1" x14ac:dyDescent="0.2">
      <c r="P54923" s="75"/>
      <c r="Q54923" s="75"/>
      <c r="W54923" s="75"/>
      <c r="AD54923" s="77"/>
    </row>
    <row r="54924" spans="16:30" ht="4.5" customHeight="1" x14ac:dyDescent="0.2">
      <c r="P54924" s="75"/>
      <c r="Q54924" s="75"/>
      <c r="W54924" s="75"/>
      <c r="AD54924" s="77"/>
    </row>
    <row r="54925" spans="16:30" ht="4.5" customHeight="1" x14ac:dyDescent="0.2">
      <c r="P54925" s="75"/>
      <c r="Q54925" s="75"/>
      <c r="W54925" s="75"/>
      <c r="AD54925" s="77"/>
    </row>
    <row r="54926" spans="16:30" ht="4.5" customHeight="1" x14ac:dyDescent="0.2">
      <c r="P54926" s="75"/>
      <c r="Q54926" s="75"/>
      <c r="W54926" s="75"/>
      <c r="AD54926" s="77"/>
    </row>
    <row r="54927" spans="16:30" ht="4.5" customHeight="1" x14ac:dyDescent="0.2">
      <c r="P54927" s="75"/>
      <c r="Q54927" s="75"/>
      <c r="W54927" s="75"/>
      <c r="AD54927" s="77"/>
    </row>
    <row r="54928" spans="16:30" ht="4.5" customHeight="1" x14ac:dyDescent="0.2">
      <c r="P54928" s="75"/>
      <c r="Q54928" s="75"/>
      <c r="W54928" s="75"/>
      <c r="AD54928" s="77"/>
    </row>
    <row r="54929" spans="16:30" ht="4.5" customHeight="1" x14ac:dyDescent="0.2">
      <c r="P54929" s="75"/>
      <c r="Q54929" s="75"/>
      <c r="W54929" s="75"/>
      <c r="AD54929" s="77"/>
    </row>
    <row r="54930" spans="16:30" ht="4.5" customHeight="1" x14ac:dyDescent="0.2">
      <c r="P54930" s="75"/>
      <c r="Q54930" s="75"/>
      <c r="W54930" s="75"/>
      <c r="AD54930" s="77"/>
    </row>
    <row r="54931" spans="16:30" ht="4.5" customHeight="1" x14ac:dyDescent="0.2">
      <c r="P54931" s="75"/>
      <c r="Q54931" s="75"/>
      <c r="W54931" s="75"/>
      <c r="AD54931" s="77"/>
    </row>
    <row r="54932" spans="16:30" ht="4.5" customHeight="1" x14ac:dyDescent="0.2">
      <c r="P54932" s="75"/>
      <c r="Q54932" s="75"/>
      <c r="W54932" s="75"/>
      <c r="AD54932" s="77"/>
    </row>
    <row r="54933" spans="16:30" ht="4.5" customHeight="1" x14ac:dyDescent="0.2">
      <c r="P54933" s="75"/>
      <c r="Q54933" s="75"/>
      <c r="W54933" s="75"/>
      <c r="AD54933" s="77"/>
    </row>
    <row r="54934" spans="16:30" ht="4.5" customHeight="1" x14ac:dyDescent="0.2">
      <c r="P54934" s="75"/>
      <c r="Q54934" s="75"/>
      <c r="W54934" s="75"/>
      <c r="AD54934" s="77"/>
    </row>
    <row r="54935" spans="16:30" ht="4.5" customHeight="1" x14ac:dyDescent="0.2">
      <c r="P54935" s="75"/>
      <c r="Q54935" s="75"/>
      <c r="W54935" s="75"/>
      <c r="AD54935" s="77"/>
    </row>
    <row r="54936" spans="16:30" ht="4.5" customHeight="1" x14ac:dyDescent="0.2">
      <c r="P54936" s="75"/>
      <c r="Q54936" s="75"/>
      <c r="W54936" s="75"/>
      <c r="AD54936" s="77"/>
    </row>
    <row r="54937" spans="16:30" ht="4.5" customHeight="1" x14ac:dyDescent="0.2">
      <c r="P54937" s="75"/>
      <c r="Q54937" s="75"/>
      <c r="W54937" s="75"/>
      <c r="AD54937" s="77"/>
    </row>
    <row r="54938" spans="16:30" ht="4.5" customHeight="1" x14ac:dyDescent="0.2">
      <c r="P54938" s="75"/>
      <c r="Q54938" s="75"/>
      <c r="W54938" s="75"/>
      <c r="AD54938" s="77"/>
    </row>
    <row r="54939" spans="16:30" ht="4.5" customHeight="1" x14ac:dyDescent="0.2">
      <c r="P54939" s="75"/>
      <c r="Q54939" s="75"/>
      <c r="W54939" s="75"/>
      <c r="AD54939" s="77"/>
    </row>
    <row r="54940" spans="16:30" ht="4.5" customHeight="1" x14ac:dyDescent="0.2">
      <c r="P54940" s="75"/>
      <c r="Q54940" s="75"/>
      <c r="W54940" s="75"/>
      <c r="AD54940" s="77"/>
    </row>
    <row r="54941" spans="16:30" ht="4.5" customHeight="1" x14ac:dyDescent="0.2">
      <c r="P54941" s="75"/>
      <c r="Q54941" s="75"/>
      <c r="W54941" s="75"/>
      <c r="AD54941" s="77"/>
    </row>
    <row r="54942" spans="16:30" ht="4.5" customHeight="1" x14ac:dyDescent="0.2">
      <c r="P54942" s="75"/>
      <c r="Q54942" s="75"/>
      <c r="W54942" s="75"/>
      <c r="AD54942" s="77"/>
    </row>
    <row r="54943" spans="16:30" ht="4.5" customHeight="1" x14ac:dyDescent="0.2">
      <c r="P54943" s="75"/>
      <c r="Q54943" s="75"/>
      <c r="W54943" s="75"/>
      <c r="AD54943" s="77"/>
    </row>
    <row r="54944" spans="16:30" ht="4.5" customHeight="1" x14ac:dyDescent="0.2">
      <c r="P54944" s="75"/>
      <c r="Q54944" s="75"/>
      <c r="W54944" s="75"/>
      <c r="AD54944" s="77"/>
    </row>
    <row r="54945" spans="16:30" ht="4.5" customHeight="1" x14ac:dyDescent="0.2">
      <c r="P54945" s="75"/>
      <c r="Q54945" s="75"/>
      <c r="W54945" s="75"/>
      <c r="AD54945" s="77"/>
    </row>
    <row r="54946" spans="16:30" ht="4.5" customHeight="1" x14ac:dyDescent="0.2">
      <c r="P54946" s="75"/>
      <c r="Q54946" s="75"/>
      <c r="W54946" s="75"/>
      <c r="AD54946" s="77"/>
    </row>
    <row r="54947" spans="16:30" ht="4.5" customHeight="1" x14ac:dyDescent="0.2">
      <c r="P54947" s="75"/>
      <c r="Q54947" s="75"/>
      <c r="W54947" s="75"/>
      <c r="AD54947" s="77"/>
    </row>
    <row r="54948" spans="16:30" ht="4.5" customHeight="1" x14ac:dyDescent="0.2">
      <c r="P54948" s="75"/>
      <c r="Q54948" s="75"/>
      <c r="W54948" s="75"/>
      <c r="AD54948" s="77"/>
    </row>
    <row r="54949" spans="16:30" ht="4.5" customHeight="1" x14ac:dyDescent="0.2">
      <c r="P54949" s="75"/>
      <c r="Q54949" s="75"/>
      <c r="W54949" s="75"/>
      <c r="AD54949" s="77"/>
    </row>
    <row r="54950" spans="16:30" ht="4.5" customHeight="1" x14ac:dyDescent="0.2">
      <c r="P54950" s="75"/>
      <c r="Q54950" s="75"/>
      <c r="W54950" s="75"/>
      <c r="AD54950" s="77"/>
    </row>
    <row r="54951" spans="16:30" ht="4.5" customHeight="1" x14ac:dyDescent="0.2">
      <c r="P54951" s="75"/>
      <c r="Q54951" s="75"/>
      <c r="W54951" s="75"/>
      <c r="AD54951" s="77"/>
    </row>
    <row r="54952" spans="16:30" ht="4.5" customHeight="1" x14ac:dyDescent="0.2">
      <c r="P54952" s="75"/>
      <c r="Q54952" s="75"/>
      <c r="W54952" s="75"/>
      <c r="AD54952" s="77"/>
    </row>
    <row r="54953" spans="16:30" ht="4.5" customHeight="1" x14ac:dyDescent="0.2">
      <c r="P54953" s="75"/>
      <c r="Q54953" s="75"/>
      <c r="W54953" s="75"/>
      <c r="AD54953" s="77"/>
    </row>
    <row r="54954" spans="16:30" ht="4.5" customHeight="1" x14ac:dyDescent="0.2">
      <c r="P54954" s="75"/>
      <c r="Q54954" s="75"/>
      <c r="W54954" s="75"/>
      <c r="AD54954" s="77"/>
    </row>
    <row r="54955" spans="16:30" ht="4.5" customHeight="1" x14ac:dyDescent="0.2">
      <c r="P54955" s="75"/>
      <c r="Q54955" s="75"/>
      <c r="W54955" s="75"/>
      <c r="AD54955" s="77"/>
    </row>
    <row r="54956" spans="16:30" ht="4.5" customHeight="1" x14ac:dyDescent="0.2">
      <c r="P54956" s="75"/>
      <c r="Q54956" s="75"/>
      <c r="W54956" s="75"/>
      <c r="AD54956" s="77"/>
    </row>
    <row r="54957" spans="16:30" ht="4.5" customHeight="1" x14ac:dyDescent="0.2">
      <c r="P54957" s="75"/>
      <c r="Q54957" s="75"/>
      <c r="W54957" s="75"/>
      <c r="AD54957" s="77"/>
    </row>
    <row r="54958" spans="16:30" ht="4.5" customHeight="1" x14ac:dyDescent="0.2">
      <c r="P54958" s="75"/>
      <c r="Q54958" s="75"/>
      <c r="W54958" s="75"/>
      <c r="AD54958" s="77"/>
    </row>
    <row r="54959" spans="16:30" ht="4.5" customHeight="1" x14ac:dyDescent="0.2">
      <c r="P54959" s="75"/>
      <c r="Q54959" s="75"/>
      <c r="W54959" s="75"/>
      <c r="AD54959" s="77"/>
    </row>
    <row r="54960" spans="16:30" ht="4.5" customHeight="1" x14ac:dyDescent="0.2">
      <c r="P54960" s="75"/>
      <c r="Q54960" s="75"/>
      <c r="W54960" s="75"/>
      <c r="AD54960" s="77"/>
    </row>
    <row r="54961" spans="16:30" ht="4.5" customHeight="1" x14ac:dyDescent="0.2">
      <c r="P54961" s="75"/>
      <c r="Q54961" s="75"/>
      <c r="W54961" s="75"/>
      <c r="AD54961" s="77"/>
    </row>
    <row r="54962" spans="16:30" ht="4.5" customHeight="1" x14ac:dyDescent="0.2">
      <c r="P54962" s="75"/>
      <c r="Q54962" s="75"/>
      <c r="W54962" s="75"/>
      <c r="AD54962" s="77"/>
    </row>
    <row r="54963" spans="16:30" ht="4.5" customHeight="1" x14ac:dyDescent="0.2">
      <c r="P54963" s="75"/>
      <c r="Q54963" s="75"/>
      <c r="W54963" s="75"/>
      <c r="AD54963" s="77"/>
    </row>
    <row r="54964" spans="16:30" ht="4.5" customHeight="1" x14ac:dyDescent="0.2">
      <c r="P54964" s="75"/>
      <c r="Q54964" s="75"/>
      <c r="W54964" s="75"/>
      <c r="AD54964" s="77"/>
    </row>
    <row r="54965" spans="16:30" ht="4.5" customHeight="1" x14ac:dyDescent="0.2">
      <c r="P54965" s="75"/>
      <c r="Q54965" s="75"/>
      <c r="W54965" s="75"/>
      <c r="AD54965" s="77"/>
    </row>
    <row r="54966" spans="16:30" ht="4.5" customHeight="1" x14ac:dyDescent="0.2">
      <c r="P54966" s="75"/>
      <c r="Q54966" s="75"/>
      <c r="W54966" s="75"/>
      <c r="AD54966" s="77"/>
    </row>
    <row r="54967" spans="16:30" ht="4.5" customHeight="1" x14ac:dyDescent="0.2">
      <c r="P54967" s="75"/>
      <c r="Q54967" s="75"/>
      <c r="W54967" s="75"/>
      <c r="AD54967" s="77"/>
    </row>
    <row r="54968" spans="16:30" ht="4.5" customHeight="1" x14ac:dyDescent="0.2">
      <c r="P54968" s="75"/>
      <c r="Q54968" s="75"/>
      <c r="W54968" s="75"/>
      <c r="AD54968" s="77"/>
    </row>
    <row r="54969" spans="16:30" ht="4.5" customHeight="1" x14ac:dyDescent="0.2">
      <c r="P54969" s="75"/>
      <c r="Q54969" s="75"/>
      <c r="W54969" s="75"/>
      <c r="AD54969" s="77"/>
    </row>
    <row r="54970" spans="16:30" ht="4.5" customHeight="1" x14ac:dyDescent="0.2">
      <c r="P54970" s="75"/>
      <c r="Q54970" s="75"/>
      <c r="W54970" s="75"/>
      <c r="AD54970" s="77"/>
    </row>
    <row r="54971" spans="16:30" ht="4.5" customHeight="1" x14ac:dyDescent="0.2">
      <c r="P54971" s="75"/>
      <c r="Q54971" s="75"/>
      <c r="W54971" s="75"/>
      <c r="AD54971" s="77"/>
    </row>
    <row r="54972" spans="16:30" ht="4.5" customHeight="1" x14ac:dyDescent="0.2">
      <c r="P54972" s="75"/>
      <c r="Q54972" s="75"/>
      <c r="W54972" s="75"/>
      <c r="AD54972" s="77"/>
    </row>
    <row r="54973" spans="16:30" ht="4.5" customHeight="1" x14ac:dyDescent="0.2">
      <c r="P54973" s="75"/>
      <c r="Q54973" s="75"/>
      <c r="W54973" s="75"/>
      <c r="AD54973" s="77"/>
    </row>
    <row r="54974" spans="16:30" ht="4.5" customHeight="1" x14ac:dyDescent="0.2">
      <c r="P54974" s="75"/>
      <c r="Q54974" s="75"/>
      <c r="W54974" s="75"/>
      <c r="AD54974" s="77"/>
    </row>
    <row r="54975" spans="16:30" ht="4.5" customHeight="1" x14ac:dyDescent="0.2">
      <c r="P54975" s="75"/>
      <c r="Q54975" s="75"/>
      <c r="W54975" s="75"/>
      <c r="AD54975" s="77"/>
    </row>
    <row r="54976" spans="16:30" ht="4.5" customHeight="1" x14ac:dyDescent="0.2">
      <c r="P54976" s="75"/>
      <c r="Q54976" s="75"/>
      <c r="W54976" s="75"/>
      <c r="AD54976" s="77"/>
    </row>
    <row r="54977" spans="16:30" ht="4.5" customHeight="1" x14ac:dyDescent="0.2">
      <c r="P54977" s="75"/>
      <c r="Q54977" s="75"/>
      <c r="W54977" s="75"/>
      <c r="AD54977" s="77"/>
    </row>
    <row r="54978" spans="16:30" ht="4.5" customHeight="1" x14ac:dyDescent="0.2">
      <c r="P54978" s="75"/>
      <c r="Q54978" s="75"/>
      <c r="W54978" s="75"/>
      <c r="AD54978" s="77"/>
    </row>
    <row r="54979" spans="16:30" ht="4.5" customHeight="1" x14ac:dyDescent="0.2">
      <c r="P54979" s="75"/>
      <c r="Q54979" s="75"/>
      <c r="W54979" s="75"/>
      <c r="AD54979" s="77"/>
    </row>
    <row r="54980" spans="16:30" ht="4.5" customHeight="1" x14ac:dyDescent="0.2">
      <c r="P54980" s="75"/>
      <c r="Q54980" s="75"/>
      <c r="W54980" s="75"/>
      <c r="AD54980" s="77"/>
    </row>
    <row r="54981" spans="16:30" ht="4.5" customHeight="1" x14ac:dyDescent="0.2">
      <c r="P54981" s="75"/>
      <c r="Q54981" s="75"/>
      <c r="W54981" s="75"/>
      <c r="AD54981" s="77"/>
    </row>
    <row r="54982" spans="16:30" ht="4.5" customHeight="1" x14ac:dyDescent="0.2">
      <c r="P54982" s="75"/>
      <c r="Q54982" s="75"/>
      <c r="W54982" s="75"/>
      <c r="AD54982" s="77"/>
    </row>
    <row r="54983" spans="16:30" ht="4.5" customHeight="1" x14ac:dyDescent="0.2">
      <c r="P54983" s="75"/>
      <c r="Q54983" s="75"/>
      <c r="W54983" s="75"/>
      <c r="AD54983" s="77"/>
    </row>
    <row r="54984" spans="16:30" ht="4.5" customHeight="1" x14ac:dyDescent="0.2">
      <c r="P54984" s="75"/>
      <c r="Q54984" s="75"/>
      <c r="W54984" s="75"/>
      <c r="AD54984" s="77"/>
    </row>
    <row r="54985" spans="16:30" ht="4.5" customHeight="1" x14ac:dyDescent="0.2">
      <c r="P54985" s="75"/>
      <c r="Q54985" s="75"/>
      <c r="W54985" s="75"/>
      <c r="AD54985" s="77"/>
    </row>
    <row r="54986" spans="16:30" ht="4.5" customHeight="1" x14ac:dyDescent="0.2">
      <c r="P54986" s="75"/>
      <c r="Q54986" s="75"/>
      <c r="W54986" s="75"/>
      <c r="AD54986" s="77"/>
    </row>
    <row r="54987" spans="16:30" ht="4.5" customHeight="1" x14ac:dyDescent="0.2">
      <c r="P54987" s="75"/>
      <c r="Q54987" s="75"/>
      <c r="W54987" s="75"/>
      <c r="AD54987" s="77"/>
    </row>
    <row r="54988" spans="16:30" ht="4.5" customHeight="1" x14ac:dyDescent="0.2">
      <c r="P54988" s="75"/>
      <c r="Q54988" s="75"/>
      <c r="W54988" s="75"/>
      <c r="AD54988" s="77"/>
    </row>
    <row r="54989" spans="16:30" ht="4.5" customHeight="1" x14ac:dyDescent="0.2">
      <c r="P54989" s="75"/>
      <c r="Q54989" s="75"/>
      <c r="W54989" s="75"/>
      <c r="AD54989" s="77"/>
    </row>
    <row r="54990" spans="16:30" ht="4.5" customHeight="1" x14ac:dyDescent="0.2">
      <c r="P54990" s="75"/>
      <c r="Q54990" s="75"/>
      <c r="W54990" s="75"/>
      <c r="AD54990" s="77"/>
    </row>
    <row r="54991" spans="16:30" ht="4.5" customHeight="1" x14ac:dyDescent="0.2">
      <c r="P54991" s="75"/>
      <c r="Q54991" s="75"/>
      <c r="W54991" s="75"/>
      <c r="AD54991" s="77"/>
    </row>
    <row r="54992" spans="16:30" ht="4.5" customHeight="1" x14ac:dyDescent="0.2">
      <c r="P54992" s="75"/>
      <c r="Q54992" s="75"/>
      <c r="W54992" s="75"/>
      <c r="AD54992" s="77"/>
    </row>
    <row r="54993" spans="16:30" ht="4.5" customHeight="1" x14ac:dyDescent="0.2">
      <c r="P54993" s="75"/>
      <c r="Q54993" s="75"/>
      <c r="W54993" s="75"/>
      <c r="AD54993" s="77"/>
    </row>
    <row r="54994" spans="16:30" ht="4.5" customHeight="1" x14ac:dyDescent="0.2">
      <c r="P54994" s="75"/>
      <c r="Q54994" s="75"/>
      <c r="W54994" s="75"/>
      <c r="AD54994" s="77"/>
    </row>
    <row r="54995" spans="16:30" ht="4.5" customHeight="1" x14ac:dyDescent="0.2">
      <c r="P54995" s="75"/>
      <c r="Q54995" s="75"/>
      <c r="W54995" s="75"/>
      <c r="AD54995" s="77"/>
    </row>
    <row r="54996" spans="16:30" ht="4.5" customHeight="1" x14ac:dyDescent="0.2">
      <c r="P54996" s="75"/>
      <c r="Q54996" s="75"/>
      <c r="W54996" s="75"/>
      <c r="AD54996" s="77"/>
    </row>
    <row r="54997" spans="16:30" ht="4.5" customHeight="1" x14ac:dyDescent="0.2">
      <c r="P54997" s="75"/>
      <c r="Q54997" s="75"/>
      <c r="W54997" s="75"/>
      <c r="AD54997" s="77"/>
    </row>
    <row r="54998" spans="16:30" ht="4.5" customHeight="1" x14ac:dyDescent="0.2">
      <c r="P54998" s="75"/>
      <c r="Q54998" s="75"/>
      <c r="W54998" s="75"/>
      <c r="AD54998" s="77"/>
    </row>
    <row r="54999" spans="16:30" ht="4.5" customHeight="1" x14ac:dyDescent="0.2">
      <c r="P54999" s="75"/>
      <c r="Q54999" s="75"/>
      <c r="W54999" s="75"/>
      <c r="AD54999" s="77"/>
    </row>
    <row r="55000" spans="16:30" ht="4.5" customHeight="1" x14ac:dyDescent="0.2">
      <c r="P55000" s="75"/>
      <c r="Q55000" s="75"/>
      <c r="W55000" s="75"/>
      <c r="AD55000" s="77"/>
    </row>
    <row r="55001" spans="16:30" ht="4.5" customHeight="1" x14ac:dyDescent="0.2">
      <c r="P55001" s="75"/>
      <c r="Q55001" s="75"/>
      <c r="W55001" s="75"/>
      <c r="AD55001" s="77"/>
    </row>
    <row r="55002" spans="16:30" ht="4.5" customHeight="1" x14ac:dyDescent="0.2">
      <c r="P55002" s="75"/>
      <c r="Q55002" s="75"/>
      <c r="W55002" s="75"/>
      <c r="AD55002" s="77"/>
    </row>
    <row r="55003" spans="16:30" ht="4.5" customHeight="1" x14ac:dyDescent="0.2">
      <c r="P55003" s="75"/>
      <c r="Q55003" s="75"/>
      <c r="W55003" s="75"/>
      <c r="AD55003" s="77"/>
    </row>
    <row r="55004" spans="16:30" ht="4.5" customHeight="1" x14ac:dyDescent="0.2">
      <c r="P55004" s="75"/>
      <c r="Q55004" s="75"/>
      <c r="W55004" s="75"/>
      <c r="AD55004" s="77"/>
    </row>
    <row r="55005" spans="16:30" ht="4.5" customHeight="1" x14ac:dyDescent="0.2">
      <c r="P55005" s="75"/>
      <c r="Q55005" s="75"/>
      <c r="W55005" s="75"/>
      <c r="AD55005" s="77"/>
    </row>
    <row r="55006" spans="16:30" ht="4.5" customHeight="1" x14ac:dyDescent="0.2">
      <c r="P55006" s="75"/>
      <c r="Q55006" s="75"/>
      <c r="W55006" s="75"/>
      <c r="AD55006" s="77"/>
    </row>
    <row r="55007" spans="16:30" ht="4.5" customHeight="1" x14ac:dyDescent="0.2">
      <c r="P55007" s="75"/>
      <c r="Q55007" s="75"/>
      <c r="W55007" s="75"/>
      <c r="AD55007" s="77"/>
    </row>
    <row r="55008" spans="16:30" ht="4.5" customHeight="1" x14ac:dyDescent="0.2">
      <c r="P55008" s="75"/>
      <c r="Q55008" s="75"/>
      <c r="W55008" s="75"/>
      <c r="AD55008" s="77"/>
    </row>
    <row r="55009" spans="16:30" ht="4.5" customHeight="1" x14ac:dyDescent="0.2">
      <c r="P55009" s="75"/>
      <c r="Q55009" s="75"/>
      <c r="W55009" s="75"/>
      <c r="AD55009" s="77"/>
    </row>
    <row r="55010" spans="16:30" ht="4.5" customHeight="1" x14ac:dyDescent="0.2">
      <c r="P55010" s="75"/>
      <c r="Q55010" s="75"/>
      <c r="W55010" s="75"/>
      <c r="AD55010" s="77"/>
    </row>
    <row r="55011" spans="16:30" ht="4.5" customHeight="1" x14ac:dyDescent="0.2">
      <c r="P55011" s="75"/>
      <c r="Q55011" s="75"/>
      <c r="W55011" s="75"/>
      <c r="AD55011" s="77"/>
    </row>
    <row r="55012" spans="16:30" ht="4.5" customHeight="1" x14ac:dyDescent="0.2">
      <c r="P55012" s="75"/>
      <c r="Q55012" s="75"/>
      <c r="W55012" s="75"/>
      <c r="AD55012" s="77"/>
    </row>
    <row r="55013" spans="16:30" ht="4.5" customHeight="1" x14ac:dyDescent="0.2">
      <c r="P55013" s="75"/>
      <c r="Q55013" s="75"/>
      <c r="W55013" s="75"/>
      <c r="AD55013" s="77"/>
    </row>
    <row r="55014" spans="16:30" ht="4.5" customHeight="1" x14ac:dyDescent="0.2">
      <c r="P55014" s="75"/>
      <c r="Q55014" s="75"/>
      <c r="W55014" s="75"/>
      <c r="AD55014" s="77"/>
    </row>
    <row r="55015" spans="16:30" ht="4.5" customHeight="1" x14ac:dyDescent="0.2">
      <c r="P55015" s="75"/>
      <c r="Q55015" s="75"/>
      <c r="W55015" s="75"/>
      <c r="AD55015" s="77"/>
    </row>
    <row r="55016" spans="16:30" ht="4.5" customHeight="1" x14ac:dyDescent="0.2">
      <c r="P55016" s="75"/>
      <c r="Q55016" s="75"/>
      <c r="W55016" s="75"/>
      <c r="AD55016" s="77"/>
    </row>
    <row r="55017" spans="16:30" ht="4.5" customHeight="1" x14ac:dyDescent="0.2">
      <c r="P55017" s="75"/>
      <c r="Q55017" s="75"/>
      <c r="W55017" s="75"/>
      <c r="AD55017" s="77"/>
    </row>
    <row r="55018" spans="16:30" ht="4.5" customHeight="1" x14ac:dyDescent="0.2">
      <c r="P55018" s="75"/>
      <c r="Q55018" s="75"/>
      <c r="W55018" s="75"/>
      <c r="AD55018" s="77"/>
    </row>
    <row r="55019" spans="16:30" ht="4.5" customHeight="1" x14ac:dyDescent="0.2">
      <c r="P55019" s="75"/>
      <c r="Q55019" s="75"/>
      <c r="W55019" s="75"/>
      <c r="AD55019" s="77"/>
    </row>
    <row r="55020" spans="16:30" ht="4.5" customHeight="1" x14ac:dyDescent="0.2">
      <c r="P55020" s="75"/>
      <c r="Q55020" s="75"/>
      <c r="W55020" s="75"/>
      <c r="AD55020" s="77"/>
    </row>
    <row r="55021" spans="16:30" ht="4.5" customHeight="1" x14ac:dyDescent="0.2">
      <c r="P55021" s="75"/>
      <c r="Q55021" s="75"/>
      <c r="W55021" s="75"/>
      <c r="AD55021" s="77"/>
    </row>
    <row r="55022" spans="16:30" ht="4.5" customHeight="1" x14ac:dyDescent="0.2">
      <c r="P55022" s="75"/>
      <c r="Q55022" s="75"/>
      <c r="W55022" s="75"/>
      <c r="AD55022" s="77"/>
    </row>
    <row r="55023" spans="16:30" ht="4.5" customHeight="1" x14ac:dyDescent="0.2">
      <c r="P55023" s="75"/>
      <c r="Q55023" s="75"/>
      <c r="W55023" s="75"/>
      <c r="AD55023" s="77"/>
    </row>
    <row r="55024" spans="16:30" ht="4.5" customHeight="1" x14ac:dyDescent="0.2">
      <c r="P55024" s="75"/>
      <c r="Q55024" s="75"/>
      <c r="W55024" s="75"/>
      <c r="AD55024" s="77"/>
    </row>
    <row r="55025" spans="16:30" ht="4.5" customHeight="1" x14ac:dyDescent="0.2">
      <c r="P55025" s="75"/>
      <c r="Q55025" s="75"/>
      <c r="W55025" s="75"/>
      <c r="AD55025" s="77"/>
    </row>
    <row r="55026" spans="16:30" ht="4.5" customHeight="1" x14ac:dyDescent="0.2">
      <c r="P55026" s="75"/>
      <c r="Q55026" s="75"/>
      <c r="W55026" s="75"/>
      <c r="AD55026" s="77"/>
    </row>
    <row r="55027" spans="16:30" ht="4.5" customHeight="1" x14ac:dyDescent="0.2">
      <c r="P55027" s="75"/>
      <c r="Q55027" s="75"/>
      <c r="W55027" s="75"/>
      <c r="AD55027" s="77"/>
    </row>
    <row r="55028" spans="16:30" ht="4.5" customHeight="1" x14ac:dyDescent="0.2">
      <c r="P55028" s="75"/>
      <c r="Q55028" s="75"/>
      <c r="W55028" s="75"/>
      <c r="AD55028" s="77"/>
    </row>
    <row r="55029" spans="16:30" ht="4.5" customHeight="1" x14ac:dyDescent="0.2">
      <c r="P55029" s="75"/>
      <c r="Q55029" s="75"/>
      <c r="W55029" s="75"/>
      <c r="AD55029" s="77"/>
    </row>
    <row r="55030" spans="16:30" ht="4.5" customHeight="1" x14ac:dyDescent="0.2">
      <c r="P55030" s="75"/>
      <c r="Q55030" s="75"/>
      <c r="W55030" s="75"/>
      <c r="AD55030" s="77"/>
    </row>
    <row r="55031" spans="16:30" ht="4.5" customHeight="1" x14ac:dyDescent="0.2">
      <c r="P55031" s="75"/>
      <c r="Q55031" s="75"/>
      <c r="W55031" s="75"/>
      <c r="AD55031" s="77"/>
    </row>
    <row r="55032" spans="16:30" ht="4.5" customHeight="1" x14ac:dyDescent="0.2">
      <c r="P55032" s="75"/>
      <c r="Q55032" s="75"/>
      <c r="W55032" s="75"/>
      <c r="AD55032" s="77"/>
    </row>
    <row r="55033" spans="16:30" ht="4.5" customHeight="1" x14ac:dyDescent="0.2">
      <c r="P55033" s="75"/>
      <c r="Q55033" s="75"/>
      <c r="W55033" s="75"/>
      <c r="AD55033" s="77"/>
    </row>
    <row r="55034" spans="16:30" ht="4.5" customHeight="1" x14ac:dyDescent="0.2">
      <c r="P55034" s="75"/>
      <c r="Q55034" s="75"/>
      <c r="W55034" s="75"/>
      <c r="AD55034" s="77"/>
    </row>
    <row r="55035" spans="16:30" ht="4.5" customHeight="1" x14ac:dyDescent="0.2">
      <c r="P55035" s="75"/>
      <c r="Q55035" s="75"/>
      <c r="W55035" s="75"/>
      <c r="AD55035" s="77"/>
    </row>
    <row r="55036" spans="16:30" ht="4.5" customHeight="1" x14ac:dyDescent="0.2">
      <c r="P55036" s="75"/>
      <c r="Q55036" s="75"/>
      <c r="W55036" s="75"/>
      <c r="AD55036" s="77"/>
    </row>
    <row r="55037" spans="16:30" ht="4.5" customHeight="1" x14ac:dyDescent="0.2">
      <c r="P55037" s="75"/>
      <c r="Q55037" s="75"/>
      <c r="W55037" s="75"/>
      <c r="AD55037" s="77"/>
    </row>
    <row r="55038" spans="16:30" ht="4.5" customHeight="1" x14ac:dyDescent="0.2">
      <c r="P55038" s="75"/>
      <c r="Q55038" s="75"/>
      <c r="W55038" s="75"/>
      <c r="AD55038" s="77"/>
    </row>
    <row r="55039" spans="16:30" ht="4.5" customHeight="1" x14ac:dyDescent="0.2">
      <c r="P55039" s="75"/>
      <c r="Q55039" s="75"/>
      <c r="W55039" s="75"/>
      <c r="AD55039" s="77"/>
    </row>
    <row r="55040" spans="16:30" ht="4.5" customHeight="1" x14ac:dyDescent="0.2">
      <c r="P55040" s="75"/>
      <c r="Q55040" s="75"/>
      <c r="W55040" s="75"/>
      <c r="AD55040" s="77"/>
    </row>
    <row r="55041" spans="16:30" ht="4.5" customHeight="1" x14ac:dyDescent="0.2">
      <c r="P55041" s="75"/>
      <c r="Q55041" s="75"/>
      <c r="W55041" s="75"/>
      <c r="AD55041" s="77"/>
    </row>
    <row r="55042" spans="16:30" ht="4.5" customHeight="1" x14ac:dyDescent="0.2">
      <c r="P55042" s="75"/>
      <c r="Q55042" s="75"/>
      <c r="W55042" s="75"/>
      <c r="AD55042" s="77"/>
    </row>
    <row r="55043" spans="16:30" ht="4.5" customHeight="1" x14ac:dyDescent="0.2">
      <c r="P55043" s="75"/>
      <c r="Q55043" s="75"/>
      <c r="W55043" s="75"/>
      <c r="AD55043" s="77"/>
    </row>
    <row r="55044" spans="16:30" ht="4.5" customHeight="1" x14ac:dyDescent="0.2">
      <c r="P55044" s="75"/>
      <c r="Q55044" s="75"/>
      <c r="W55044" s="75"/>
      <c r="AD55044" s="77"/>
    </row>
    <row r="55045" spans="16:30" ht="4.5" customHeight="1" x14ac:dyDescent="0.2">
      <c r="P55045" s="75"/>
      <c r="Q55045" s="75"/>
      <c r="W55045" s="75"/>
      <c r="AD55045" s="77"/>
    </row>
    <row r="55046" spans="16:30" ht="4.5" customHeight="1" x14ac:dyDescent="0.2">
      <c r="P55046" s="75"/>
      <c r="Q55046" s="75"/>
      <c r="W55046" s="75"/>
      <c r="AD55046" s="77"/>
    </row>
    <row r="55047" spans="16:30" ht="4.5" customHeight="1" x14ac:dyDescent="0.2">
      <c r="P55047" s="75"/>
      <c r="Q55047" s="75"/>
      <c r="W55047" s="75"/>
      <c r="AD55047" s="77"/>
    </row>
    <row r="55048" spans="16:30" ht="4.5" customHeight="1" x14ac:dyDescent="0.2">
      <c r="P55048" s="75"/>
      <c r="Q55048" s="75"/>
      <c r="W55048" s="75"/>
      <c r="AD55048" s="77"/>
    </row>
    <row r="55049" spans="16:30" ht="4.5" customHeight="1" x14ac:dyDescent="0.2">
      <c r="P55049" s="75"/>
      <c r="Q55049" s="75"/>
      <c r="W55049" s="75"/>
      <c r="AD55049" s="77"/>
    </row>
    <row r="55050" spans="16:30" ht="4.5" customHeight="1" x14ac:dyDescent="0.2">
      <c r="P55050" s="75"/>
      <c r="Q55050" s="75"/>
      <c r="W55050" s="75"/>
      <c r="AD55050" s="77"/>
    </row>
    <row r="55051" spans="16:30" ht="4.5" customHeight="1" x14ac:dyDescent="0.2">
      <c r="P55051" s="75"/>
      <c r="Q55051" s="75"/>
      <c r="W55051" s="75"/>
      <c r="AD55051" s="77"/>
    </row>
    <row r="55052" spans="16:30" ht="4.5" customHeight="1" x14ac:dyDescent="0.2">
      <c r="P55052" s="75"/>
      <c r="Q55052" s="75"/>
      <c r="W55052" s="75"/>
      <c r="AD55052" s="77"/>
    </row>
    <row r="55053" spans="16:30" ht="4.5" customHeight="1" x14ac:dyDescent="0.2">
      <c r="P55053" s="75"/>
      <c r="Q55053" s="75"/>
      <c r="W55053" s="75"/>
      <c r="AD55053" s="77"/>
    </row>
    <row r="55054" spans="16:30" ht="4.5" customHeight="1" x14ac:dyDescent="0.2">
      <c r="P55054" s="75"/>
      <c r="Q55054" s="75"/>
      <c r="W55054" s="75"/>
      <c r="AD55054" s="77"/>
    </row>
    <row r="55055" spans="16:30" ht="4.5" customHeight="1" x14ac:dyDescent="0.2">
      <c r="P55055" s="75"/>
      <c r="Q55055" s="75"/>
      <c r="W55055" s="75"/>
      <c r="AD55055" s="77"/>
    </row>
    <row r="55056" spans="16:30" ht="4.5" customHeight="1" x14ac:dyDescent="0.2">
      <c r="P55056" s="75"/>
      <c r="Q55056" s="75"/>
      <c r="W55056" s="75"/>
      <c r="AD55056" s="77"/>
    </row>
    <row r="55057" spans="16:30" ht="4.5" customHeight="1" x14ac:dyDescent="0.2">
      <c r="P55057" s="75"/>
      <c r="Q55057" s="75"/>
      <c r="W55057" s="75"/>
      <c r="AD55057" s="77"/>
    </row>
    <row r="55058" spans="16:30" ht="4.5" customHeight="1" x14ac:dyDescent="0.2">
      <c r="P55058" s="75"/>
      <c r="Q55058" s="75"/>
      <c r="W55058" s="75"/>
      <c r="AD55058" s="77"/>
    </row>
    <row r="55059" spans="16:30" ht="4.5" customHeight="1" x14ac:dyDescent="0.2">
      <c r="P55059" s="75"/>
      <c r="Q55059" s="75"/>
      <c r="W55059" s="75"/>
      <c r="AD55059" s="77"/>
    </row>
    <row r="55060" spans="16:30" ht="4.5" customHeight="1" x14ac:dyDescent="0.2">
      <c r="P55060" s="75"/>
      <c r="Q55060" s="75"/>
      <c r="W55060" s="75"/>
      <c r="AD55060" s="77"/>
    </row>
    <row r="55061" spans="16:30" ht="4.5" customHeight="1" x14ac:dyDescent="0.2">
      <c r="P55061" s="75"/>
      <c r="Q55061" s="75"/>
      <c r="W55061" s="75"/>
      <c r="AD55061" s="77"/>
    </row>
    <row r="55062" spans="16:30" ht="4.5" customHeight="1" x14ac:dyDescent="0.2">
      <c r="P55062" s="75"/>
      <c r="Q55062" s="75"/>
      <c r="W55062" s="75"/>
      <c r="AD55062" s="77"/>
    </row>
    <row r="55063" spans="16:30" ht="4.5" customHeight="1" x14ac:dyDescent="0.2">
      <c r="P55063" s="75"/>
      <c r="Q55063" s="75"/>
      <c r="W55063" s="75"/>
      <c r="AD55063" s="77"/>
    </row>
    <row r="55064" spans="16:30" ht="4.5" customHeight="1" x14ac:dyDescent="0.2">
      <c r="P55064" s="75"/>
      <c r="Q55064" s="75"/>
      <c r="W55064" s="75"/>
      <c r="AD55064" s="77"/>
    </row>
    <row r="55065" spans="16:30" ht="4.5" customHeight="1" x14ac:dyDescent="0.2">
      <c r="P55065" s="75"/>
      <c r="Q55065" s="75"/>
      <c r="W55065" s="75"/>
      <c r="AD55065" s="77"/>
    </row>
    <row r="55066" spans="16:30" ht="4.5" customHeight="1" x14ac:dyDescent="0.2">
      <c r="P55066" s="75"/>
      <c r="Q55066" s="75"/>
      <c r="W55066" s="75"/>
      <c r="AD55066" s="77"/>
    </row>
    <row r="55067" spans="16:30" ht="4.5" customHeight="1" x14ac:dyDescent="0.2">
      <c r="P55067" s="75"/>
      <c r="Q55067" s="75"/>
      <c r="W55067" s="75"/>
      <c r="AD55067" s="77"/>
    </row>
    <row r="55068" spans="16:30" ht="4.5" customHeight="1" x14ac:dyDescent="0.2">
      <c r="P55068" s="75"/>
      <c r="Q55068" s="75"/>
      <c r="W55068" s="75"/>
      <c r="AD55068" s="77"/>
    </row>
    <row r="55069" spans="16:30" ht="4.5" customHeight="1" x14ac:dyDescent="0.2">
      <c r="P55069" s="75"/>
      <c r="Q55069" s="75"/>
      <c r="W55069" s="75"/>
      <c r="AD55069" s="77"/>
    </row>
    <row r="55070" spans="16:30" ht="4.5" customHeight="1" x14ac:dyDescent="0.2">
      <c r="P55070" s="75"/>
      <c r="Q55070" s="75"/>
      <c r="W55070" s="75"/>
      <c r="AD55070" s="77"/>
    </row>
    <row r="55071" spans="16:30" ht="4.5" customHeight="1" x14ac:dyDescent="0.2">
      <c r="P55071" s="75"/>
      <c r="Q55071" s="75"/>
      <c r="W55071" s="75"/>
      <c r="AD55071" s="77"/>
    </row>
    <row r="55072" spans="16:30" ht="4.5" customHeight="1" x14ac:dyDescent="0.2">
      <c r="P55072" s="75"/>
      <c r="Q55072" s="75"/>
      <c r="W55072" s="75"/>
      <c r="AD55072" s="77"/>
    </row>
    <row r="55073" spans="16:30" ht="4.5" customHeight="1" x14ac:dyDescent="0.2">
      <c r="P55073" s="75"/>
      <c r="Q55073" s="75"/>
      <c r="W55073" s="75"/>
      <c r="AD55073" s="77"/>
    </row>
    <row r="55074" spans="16:30" ht="4.5" customHeight="1" x14ac:dyDescent="0.2">
      <c r="P55074" s="75"/>
      <c r="Q55074" s="75"/>
      <c r="W55074" s="75"/>
      <c r="AD55074" s="77"/>
    </row>
    <row r="55075" spans="16:30" ht="4.5" customHeight="1" x14ac:dyDescent="0.2">
      <c r="P55075" s="75"/>
      <c r="Q55075" s="75"/>
      <c r="W55075" s="75"/>
      <c r="AD55075" s="77"/>
    </row>
    <row r="55076" spans="16:30" ht="4.5" customHeight="1" x14ac:dyDescent="0.2">
      <c r="P55076" s="75"/>
      <c r="Q55076" s="75"/>
      <c r="W55076" s="75"/>
      <c r="AD55076" s="77"/>
    </row>
    <row r="55077" spans="16:30" ht="4.5" customHeight="1" x14ac:dyDescent="0.2">
      <c r="P55077" s="75"/>
      <c r="Q55077" s="75"/>
      <c r="W55077" s="75"/>
      <c r="AD55077" s="77"/>
    </row>
    <row r="55078" spans="16:30" ht="4.5" customHeight="1" x14ac:dyDescent="0.2">
      <c r="P55078" s="75"/>
      <c r="Q55078" s="75"/>
      <c r="W55078" s="75"/>
      <c r="AD55078" s="77"/>
    </row>
    <row r="55079" spans="16:30" ht="4.5" customHeight="1" x14ac:dyDescent="0.2">
      <c r="P55079" s="75"/>
      <c r="Q55079" s="75"/>
      <c r="W55079" s="75"/>
      <c r="AD55079" s="77"/>
    </row>
    <row r="55080" spans="16:30" ht="4.5" customHeight="1" x14ac:dyDescent="0.2">
      <c r="P55080" s="75"/>
      <c r="Q55080" s="75"/>
      <c r="W55080" s="75"/>
      <c r="AD55080" s="77"/>
    </row>
    <row r="55081" spans="16:30" ht="4.5" customHeight="1" x14ac:dyDescent="0.2">
      <c r="P55081" s="75"/>
      <c r="Q55081" s="75"/>
      <c r="W55081" s="75"/>
      <c r="AD55081" s="77"/>
    </row>
    <row r="55082" spans="16:30" ht="4.5" customHeight="1" x14ac:dyDescent="0.2">
      <c r="P55082" s="75"/>
      <c r="Q55082" s="75"/>
      <c r="W55082" s="75"/>
      <c r="AD55082" s="77"/>
    </row>
    <row r="55083" spans="16:30" ht="4.5" customHeight="1" x14ac:dyDescent="0.2">
      <c r="P55083" s="75"/>
      <c r="Q55083" s="75"/>
      <c r="W55083" s="75"/>
      <c r="AD55083" s="77"/>
    </row>
    <row r="55084" spans="16:30" ht="4.5" customHeight="1" x14ac:dyDescent="0.2">
      <c r="P55084" s="75"/>
      <c r="Q55084" s="75"/>
      <c r="W55084" s="75"/>
      <c r="AD55084" s="77"/>
    </row>
    <row r="55085" spans="16:30" ht="4.5" customHeight="1" x14ac:dyDescent="0.2">
      <c r="P55085" s="75"/>
      <c r="Q55085" s="75"/>
      <c r="W55085" s="75"/>
      <c r="AD55085" s="77"/>
    </row>
    <row r="55086" spans="16:30" ht="4.5" customHeight="1" x14ac:dyDescent="0.2">
      <c r="P55086" s="75"/>
      <c r="Q55086" s="75"/>
      <c r="W55086" s="75"/>
      <c r="AD55086" s="77"/>
    </row>
    <row r="55087" spans="16:30" ht="4.5" customHeight="1" x14ac:dyDescent="0.2">
      <c r="P55087" s="75"/>
      <c r="Q55087" s="75"/>
      <c r="W55087" s="75"/>
      <c r="AD55087" s="77"/>
    </row>
    <row r="55088" spans="16:30" ht="4.5" customHeight="1" x14ac:dyDescent="0.2">
      <c r="P55088" s="75"/>
      <c r="Q55088" s="75"/>
      <c r="W55088" s="75"/>
      <c r="AD55088" s="77"/>
    </row>
    <row r="55089" spans="16:30" ht="4.5" customHeight="1" x14ac:dyDescent="0.2">
      <c r="P55089" s="75"/>
      <c r="Q55089" s="75"/>
      <c r="W55089" s="75"/>
      <c r="AD55089" s="77"/>
    </row>
    <row r="55090" spans="16:30" ht="4.5" customHeight="1" x14ac:dyDescent="0.2">
      <c r="P55090" s="75"/>
      <c r="Q55090" s="75"/>
      <c r="W55090" s="75"/>
      <c r="AD55090" s="77"/>
    </row>
    <row r="55091" spans="16:30" ht="4.5" customHeight="1" x14ac:dyDescent="0.2">
      <c r="P55091" s="75"/>
      <c r="Q55091" s="75"/>
      <c r="W55091" s="75"/>
      <c r="AD55091" s="77"/>
    </row>
    <row r="55092" spans="16:30" ht="4.5" customHeight="1" x14ac:dyDescent="0.2">
      <c r="P55092" s="75"/>
      <c r="Q55092" s="75"/>
      <c r="W55092" s="75"/>
      <c r="AD55092" s="77"/>
    </row>
    <row r="55093" spans="16:30" ht="4.5" customHeight="1" x14ac:dyDescent="0.2">
      <c r="P55093" s="75"/>
      <c r="Q55093" s="75"/>
      <c r="W55093" s="75"/>
      <c r="AD55093" s="77"/>
    </row>
    <row r="55094" spans="16:30" ht="4.5" customHeight="1" x14ac:dyDescent="0.2">
      <c r="P55094" s="75"/>
      <c r="Q55094" s="75"/>
      <c r="W55094" s="75"/>
      <c r="AD55094" s="77"/>
    </row>
    <row r="55095" spans="16:30" ht="4.5" customHeight="1" x14ac:dyDescent="0.2">
      <c r="P55095" s="75"/>
      <c r="Q55095" s="75"/>
      <c r="W55095" s="75"/>
      <c r="AD55095" s="77"/>
    </row>
    <row r="55096" spans="16:30" ht="4.5" customHeight="1" x14ac:dyDescent="0.2">
      <c r="P55096" s="75"/>
      <c r="Q55096" s="75"/>
      <c r="W55096" s="75"/>
      <c r="AD55096" s="77"/>
    </row>
    <row r="55097" spans="16:30" ht="4.5" customHeight="1" x14ac:dyDescent="0.2">
      <c r="P55097" s="75"/>
      <c r="Q55097" s="75"/>
      <c r="W55097" s="75"/>
      <c r="AD55097" s="77"/>
    </row>
    <row r="55098" spans="16:30" ht="4.5" customHeight="1" x14ac:dyDescent="0.2">
      <c r="P55098" s="75"/>
      <c r="Q55098" s="75"/>
      <c r="W55098" s="75"/>
      <c r="AD55098" s="77"/>
    </row>
    <row r="55099" spans="16:30" ht="4.5" customHeight="1" x14ac:dyDescent="0.2">
      <c r="P55099" s="75"/>
      <c r="Q55099" s="75"/>
      <c r="W55099" s="75"/>
      <c r="AD55099" s="77"/>
    </row>
    <row r="55100" spans="16:30" ht="4.5" customHeight="1" x14ac:dyDescent="0.2">
      <c r="P55100" s="75"/>
      <c r="Q55100" s="75"/>
      <c r="W55100" s="75"/>
      <c r="AD55100" s="77"/>
    </row>
    <row r="55101" spans="16:30" ht="4.5" customHeight="1" x14ac:dyDescent="0.2">
      <c r="P55101" s="75"/>
      <c r="Q55101" s="75"/>
      <c r="W55101" s="75"/>
      <c r="AD55101" s="77"/>
    </row>
    <row r="55102" spans="16:30" ht="4.5" customHeight="1" x14ac:dyDescent="0.2">
      <c r="P55102" s="75"/>
      <c r="Q55102" s="75"/>
      <c r="W55102" s="75"/>
      <c r="AD55102" s="77"/>
    </row>
    <row r="55103" spans="16:30" ht="4.5" customHeight="1" x14ac:dyDescent="0.2">
      <c r="P55103" s="75"/>
      <c r="Q55103" s="75"/>
      <c r="W55103" s="75"/>
      <c r="AD55103" s="77"/>
    </row>
    <row r="55104" spans="16:30" ht="4.5" customHeight="1" x14ac:dyDescent="0.2">
      <c r="P55104" s="75"/>
      <c r="Q55104" s="75"/>
      <c r="W55104" s="75"/>
      <c r="AD55104" s="77"/>
    </row>
    <row r="55105" spans="16:30" ht="4.5" customHeight="1" x14ac:dyDescent="0.2">
      <c r="P55105" s="75"/>
      <c r="Q55105" s="75"/>
      <c r="W55105" s="75"/>
      <c r="AD55105" s="77"/>
    </row>
    <row r="55106" spans="16:30" ht="4.5" customHeight="1" x14ac:dyDescent="0.2">
      <c r="P55106" s="75"/>
      <c r="Q55106" s="75"/>
      <c r="W55106" s="75"/>
      <c r="AD55106" s="77"/>
    </row>
    <row r="55107" spans="16:30" ht="4.5" customHeight="1" x14ac:dyDescent="0.2">
      <c r="P55107" s="75"/>
      <c r="Q55107" s="75"/>
      <c r="W55107" s="75"/>
      <c r="AD55107" s="77"/>
    </row>
    <row r="55108" spans="16:30" ht="4.5" customHeight="1" x14ac:dyDescent="0.2">
      <c r="P55108" s="75"/>
      <c r="Q55108" s="75"/>
      <c r="W55108" s="75"/>
      <c r="AD55108" s="77"/>
    </row>
    <row r="55109" spans="16:30" ht="4.5" customHeight="1" x14ac:dyDescent="0.2">
      <c r="P55109" s="75"/>
      <c r="Q55109" s="75"/>
      <c r="W55109" s="75"/>
      <c r="AD55109" s="77"/>
    </row>
    <row r="55110" spans="16:30" ht="4.5" customHeight="1" x14ac:dyDescent="0.2">
      <c r="P55110" s="75"/>
      <c r="Q55110" s="75"/>
      <c r="W55110" s="75"/>
      <c r="AD55110" s="77"/>
    </row>
    <row r="55111" spans="16:30" ht="4.5" customHeight="1" x14ac:dyDescent="0.2">
      <c r="P55111" s="75"/>
      <c r="Q55111" s="75"/>
      <c r="W55111" s="75"/>
      <c r="AD55111" s="77"/>
    </row>
    <row r="55112" spans="16:30" ht="4.5" customHeight="1" x14ac:dyDescent="0.2">
      <c r="P55112" s="75"/>
      <c r="Q55112" s="75"/>
      <c r="W55112" s="75"/>
      <c r="AD55112" s="77"/>
    </row>
    <row r="55113" spans="16:30" ht="4.5" customHeight="1" x14ac:dyDescent="0.2">
      <c r="P55113" s="75"/>
      <c r="Q55113" s="75"/>
      <c r="W55113" s="75"/>
      <c r="AD55113" s="77"/>
    </row>
    <row r="55114" spans="16:30" ht="4.5" customHeight="1" x14ac:dyDescent="0.2">
      <c r="P55114" s="75"/>
      <c r="Q55114" s="75"/>
      <c r="W55114" s="75"/>
      <c r="AD55114" s="77"/>
    </row>
    <row r="55115" spans="16:30" ht="4.5" customHeight="1" x14ac:dyDescent="0.2">
      <c r="P55115" s="75"/>
      <c r="Q55115" s="75"/>
      <c r="W55115" s="75"/>
      <c r="AD55115" s="77"/>
    </row>
    <row r="55116" spans="16:30" ht="4.5" customHeight="1" x14ac:dyDescent="0.2">
      <c r="P55116" s="75"/>
      <c r="Q55116" s="75"/>
      <c r="W55116" s="75"/>
      <c r="AD55116" s="77"/>
    </row>
    <row r="55117" spans="16:30" ht="4.5" customHeight="1" x14ac:dyDescent="0.2">
      <c r="P55117" s="75"/>
      <c r="Q55117" s="75"/>
      <c r="W55117" s="75"/>
      <c r="AD55117" s="77"/>
    </row>
    <row r="55118" spans="16:30" ht="4.5" customHeight="1" x14ac:dyDescent="0.2">
      <c r="P55118" s="75"/>
      <c r="Q55118" s="75"/>
      <c r="W55118" s="75"/>
      <c r="AD55118" s="77"/>
    </row>
    <row r="55119" spans="16:30" ht="4.5" customHeight="1" x14ac:dyDescent="0.2">
      <c r="P55119" s="75"/>
      <c r="Q55119" s="75"/>
      <c r="W55119" s="75"/>
      <c r="AD55119" s="77"/>
    </row>
    <row r="55120" spans="16:30" ht="4.5" customHeight="1" x14ac:dyDescent="0.2">
      <c r="P55120" s="75"/>
      <c r="Q55120" s="75"/>
      <c r="W55120" s="75"/>
      <c r="AD55120" s="77"/>
    </row>
    <row r="55121" spans="16:30" ht="4.5" customHeight="1" x14ac:dyDescent="0.2">
      <c r="P55121" s="75"/>
      <c r="Q55121" s="75"/>
      <c r="W55121" s="75"/>
      <c r="AD55121" s="77"/>
    </row>
    <row r="55122" spans="16:30" ht="4.5" customHeight="1" x14ac:dyDescent="0.2">
      <c r="P55122" s="75"/>
      <c r="Q55122" s="75"/>
      <c r="W55122" s="75"/>
      <c r="AD55122" s="77"/>
    </row>
    <row r="55123" spans="16:30" ht="4.5" customHeight="1" x14ac:dyDescent="0.2">
      <c r="P55123" s="75"/>
      <c r="Q55123" s="75"/>
      <c r="W55123" s="75"/>
      <c r="AD55123" s="77"/>
    </row>
    <row r="55124" spans="16:30" ht="4.5" customHeight="1" x14ac:dyDescent="0.2">
      <c r="P55124" s="75"/>
      <c r="Q55124" s="75"/>
      <c r="W55124" s="75"/>
      <c r="AD55124" s="77"/>
    </row>
    <row r="55125" spans="16:30" ht="4.5" customHeight="1" x14ac:dyDescent="0.2">
      <c r="P55125" s="75"/>
      <c r="Q55125" s="75"/>
      <c r="W55125" s="75"/>
      <c r="AD55125" s="77"/>
    </row>
    <row r="55126" spans="16:30" ht="4.5" customHeight="1" x14ac:dyDescent="0.2">
      <c r="P55126" s="75"/>
      <c r="Q55126" s="75"/>
      <c r="W55126" s="75"/>
      <c r="AD55126" s="77"/>
    </row>
    <row r="55127" spans="16:30" ht="4.5" customHeight="1" x14ac:dyDescent="0.2">
      <c r="P55127" s="75"/>
      <c r="Q55127" s="75"/>
      <c r="W55127" s="75"/>
      <c r="AD55127" s="77"/>
    </row>
    <row r="55128" spans="16:30" ht="4.5" customHeight="1" x14ac:dyDescent="0.2">
      <c r="P55128" s="75"/>
      <c r="Q55128" s="75"/>
      <c r="W55128" s="75"/>
      <c r="AD55128" s="77"/>
    </row>
    <row r="55129" spans="16:30" ht="4.5" customHeight="1" x14ac:dyDescent="0.2">
      <c r="P55129" s="75"/>
      <c r="Q55129" s="75"/>
      <c r="W55129" s="75"/>
      <c r="AD55129" s="77"/>
    </row>
    <row r="55130" spans="16:30" ht="4.5" customHeight="1" x14ac:dyDescent="0.2">
      <c r="P55130" s="75"/>
      <c r="Q55130" s="75"/>
      <c r="W55130" s="75"/>
      <c r="AD55130" s="77"/>
    </row>
    <row r="55131" spans="16:30" ht="4.5" customHeight="1" x14ac:dyDescent="0.2">
      <c r="P55131" s="75"/>
      <c r="Q55131" s="75"/>
      <c r="W55131" s="75"/>
      <c r="AD55131" s="77"/>
    </row>
    <row r="55132" spans="16:30" ht="4.5" customHeight="1" x14ac:dyDescent="0.2">
      <c r="P55132" s="75"/>
      <c r="Q55132" s="75"/>
      <c r="W55132" s="75"/>
      <c r="AD55132" s="77"/>
    </row>
    <row r="55133" spans="16:30" ht="4.5" customHeight="1" x14ac:dyDescent="0.2">
      <c r="P55133" s="75"/>
      <c r="Q55133" s="75"/>
      <c r="W55133" s="75"/>
      <c r="AD55133" s="77"/>
    </row>
    <row r="55134" spans="16:30" ht="4.5" customHeight="1" x14ac:dyDescent="0.2">
      <c r="P55134" s="75"/>
      <c r="Q55134" s="75"/>
      <c r="W55134" s="75"/>
      <c r="AD55134" s="77"/>
    </row>
    <row r="55135" spans="16:30" ht="4.5" customHeight="1" x14ac:dyDescent="0.2">
      <c r="P55135" s="75"/>
      <c r="Q55135" s="75"/>
      <c r="W55135" s="75"/>
      <c r="AD55135" s="77"/>
    </row>
    <row r="55136" spans="16:30" ht="4.5" customHeight="1" x14ac:dyDescent="0.2">
      <c r="P55136" s="75"/>
      <c r="Q55136" s="75"/>
      <c r="W55136" s="75"/>
      <c r="AD55136" s="77"/>
    </row>
    <row r="55137" spans="16:30" ht="4.5" customHeight="1" x14ac:dyDescent="0.2">
      <c r="P55137" s="75"/>
      <c r="Q55137" s="75"/>
      <c r="W55137" s="75"/>
      <c r="AD55137" s="77"/>
    </row>
    <row r="55138" spans="16:30" ht="4.5" customHeight="1" x14ac:dyDescent="0.2">
      <c r="P55138" s="75"/>
      <c r="Q55138" s="75"/>
      <c r="W55138" s="75"/>
      <c r="AD55138" s="77"/>
    </row>
    <row r="55139" spans="16:30" ht="4.5" customHeight="1" x14ac:dyDescent="0.2">
      <c r="P55139" s="75"/>
      <c r="Q55139" s="75"/>
      <c r="W55139" s="75"/>
      <c r="AD55139" s="77"/>
    </row>
    <row r="55140" spans="16:30" ht="4.5" customHeight="1" x14ac:dyDescent="0.2">
      <c r="P55140" s="75"/>
      <c r="Q55140" s="75"/>
      <c r="W55140" s="75"/>
      <c r="AD55140" s="77"/>
    </row>
    <row r="55141" spans="16:30" ht="4.5" customHeight="1" x14ac:dyDescent="0.2">
      <c r="P55141" s="75"/>
      <c r="Q55141" s="75"/>
      <c r="W55141" s="75"/>
      <c r="AD55141" s="77"/>
    </row>
    <row r="55142" spans="16:30" ht="4.5" customHeight="1" x14ac:dyDescent="0.2">
      <c r="P55142" s="75"/>
      <c r="Q55142" s="75"/>
      <c r="W55142" s="75"/>
      <c r="AD55142" s="77"/>
    </row>
    <row r="55143" spans="16:30" ht="4.5" customHeight="1" x14ac:dyDescent="0.2">
      <c r="P55143" s="75"/>
      <c r="Q55143" s="75"/>
      <c r="W55143" s="75"/>
      <c r="AD55143" s="77"/>
    </row>
    <row r="55144" spans="16:30" ht="4.5" customHeight="1" x14ac:dyDescent="0.2">
      <c r="P55144" s="75"/>
      <c r="Q55144" s="75"/>
      <c r="W55144" s="75"/>
      <c r="AD55144" s="77"/>
    </row>
    <row r="55145" spans="16:30" ht="4.5" customHeight="1" x14ac:dyDescent="0.2">
      <c r="P55145" s="75"/>
      <c r="Q55145" s="75"/>
      <c r="W55145" s="75"/>
      <c r="AD55145" s="77"/>
    </row>
    <row r="55146" spans="16:30" ht="4.5" customHeight="1" x14ac:dyDescent="0.2">
      <c r="P55146" s="75"/>
      <c r="Q55146" s="75"/>
      <c r="W55146" s="75"/>
      <c r="AD55146" s="77"/>
    </row>
    <row r="55147" spans="16:30" ht="4.5" customHeight="1" x14ac:dyDescent="0.2">
      <c r="P55147" s="75"/>
      <c r="Q55147" s="75"/>
      <c r="W55147" s="75"/>
      <c r="AD55147" s="77"/>
    </row>
    <row r="55148" spans="16:30" ht="4.5" customHeight="1" x14ac:dyDescent="0.2">
      <c r="P55148" s="75"/>
      <c r="Q55148" s="75"/>
      <c r="W55148" s="75"/>
      <c r="AD55148" s="77"/>
    </row>
    <row r="55149" spans="16:30" ht="4.5" customHeight="1" x14ac:dyDescent="0.2">
      <c r="P55149" s="75"/>
      <c r="Q55149" s="75"/>
      <c r="W55149" s="75"/>
      <c r="AD55149" s="77"/>
    </row>
    <row r="55150" spans="16:30" ht="4.5" customHeight="1" x14ac:dyDescent="0.2">
      <c r="P55150" s="75"/>
      <c r="Q55150" s="75"/>
      <c r="W55150" s="75"/>
      <c r="AD55150" s="77"/>
    </row>
    <row r="55151" spans="16:30" ht="4.5" customHeight="1" x14ac:dyDescent="0.2">
      <c r="P55151" s="75"/>
      <c r="Q55151" s="75"/>
      <c r="W55151" s="75"/>
      <c r="AD55151" s="77"/>
    </row>
    <row r="55152" spans="16:30" ht="4.5" customHeight="1" x14ac:dyDescent="0.2">
      <c r="P55152" s="75"/>
      <c r="Q55152" s="75"/>
      <c r="W55152" s="75"/>
      <c r="AD55152" s="77"/>
    </row>
    <row r="55153" spans="16:30" ht="4.5" customHeight="1" x14ac:dyDescent="0.2">
      <c r="P55153" s="75"/>
      <c r="Q55153" s="75"/>
      <c r="W55153" s="75"/>
      <c r="AD55153" s="77"/>
    </row>
    <row r="55154" spans="16:30" ht="4.5" customHeight="1" x14ac:dyDescent="0.2">
      <c r="P55154" s="75"/>
      <c r="Q55154" s="75"/>
      <c r="W55154" s="75"/>
      <c r="AD55154" s="77"/>
    </row>
    <row r="55155" spans="16:30" ht="4.5" customHeight="1" x14ac:dyDescent="0.2">
      <c r="P55155" s="75"/>
      <c r="Q55155" s="75"/>
      <c r="W55155" s="75"/>
      <c r="AD55155" s="77"/>
    </row>
    <row r="55156" spans="16:30" ht="4.5" customHeight="1" x14ac:dyDescent="0.2">
      <c r="P55156" s="75"/>
      <c r="Q55156" s="75"/>
      <c r="W55156" s="75"/>
      <c r="AD55156" s="77"/>
    </row>
    <row r="55157" spans="16:30" ht="4.5" customHeight="1" x14ac:dyDescent="0.2">
      <c r="P55157" s="75"/>
      <c r="Q55157" s="75"/>
      <c r="W55157" s="75"/>
      <c r="AD55157" s="77"/>
    </row>
    <row r="55158" spans="16:30" ht="4.5" customHeight="1" x14ac:dyDescent="0.2">
      <c r="P55158" s="75"/>
      <c r="Q55158" s="75"/>
      <c r="W55158" s="75"/>
      <c r="AD55158" s="77"/>
    </row>
    <row r="55159" spans="16:30" ht="4.5" customHeight="1" x14ac:dyDescent="0.2">
      <c r="P55159" s="75"/>
      <c r="Q55159" s="75"/>
      <c r="W55159" s="75"/>
      <c r="AD55159" s="77"/>
    </row>
    <row r="55160" spans="16:30" ht="4.5" customHeight="1" x14ac:dyDescent="0.2">
      <c r="P55160" s="75"/>
      <c r="Q55160" s="75"/>
      <c r="W55160" s="75"/>
      <c r="AD55160" s="77"/>
    </row>
    <row r="55161" spans="16:30" ht="4.5" customHeight="1" x14ac:dyDescent="0.2">
      <c r="P55161" s="75"/>
      <c r="Q55161" s="75"/>
      <c r="W55161" s="75"/>
      <c r="AD55161" s="77"/>
    </row>
    <row r="55162" spans="16:30" ht="4.5" customHeight="1" x14ac:dyDescent="0.2">
      <c r="P55162" s="75"/>
      <c r="Q55162" s="75"/>
      <c r="W55162" s="75"/>
      <c r="AD55162" s="77"/>
    </row>
    <row r="55163" spans="16:30" ht="4.5" customHeight="1" x14ac:dyDescent="0.2">
      <c r="P55163" s="75"/>
      <c r="Q55163" s="75"/>
      <c r="W55163" s="75"/>
      <c r="AD55163" s="77"/>
    </row>
    <row r="55164" spans="16:30" ht="4.5" customHeight="1" x14ac:dyDescent="0.2">
      <c r="P55164" s="75"/>
      <c r="Q55164" s="75"/>
      <c r="W55164" s="75"/>
      <c r="AD55164" s="77"/>
    </row>
    <row r="55165" spans="16:30" ht="4.5" customHeight="1" x14ac:dyDescent="0.2">
      <c r="P55165" s="75"/>
      <c r="Q55165" s="75"/>
      <c r="W55165" s="75"/>
      <c r="AD55165" s="77"/>
    </row>
    <row r="55166" spans="16:30" ht="4.5" customHeight="1" x14ac:dyDescent="0.2">
      <c r="P55166" s="75"/>
      <c r="Q55166" s="75"/>
      <c r="W55166" s="75"/>
      <c r="AD55166" s="77"/>
    </row>
    <row r="55167" spans="16:30" ht="4.5" customHeight="1" x14ac:dyDescent="0.2">
      <c r="P55167" s="75"/>
      <c r="Q55167" s="75"/>
      <c r="W55167" s="75"/>
      <c r="AD55167" s="77"/>
    </row>
    <row r="55168" spans="16:30" ht="4.5" customHeight="1" x14ac:dyDescent="0.2">
      <c r="P55168" s="75"/>
      <c r="Q55168" s="75"/>
      <c r="W55168" s="75"/>
      <c r="AD55168" s="77"/>
    </row>
    <row r="55169" spans="16:30" ht="4.5" customHeight="1" x14ac:dyDescent="0.2">
      <c r="P55169" s="75"/>
      <c r="Q55169" s="75"/>
      <c r="W55169" s="75"/>
      <c r="AD55169" s="77"/>
    </row>
    <row r="55170" spans="16:30" ht="4.5" customHeight="1" x14ac:dyDescent="0.2">
      <c r="P55170" s="75"/>
      <c r="Q55170" s="75"/>
      <c r="W55170" s="75"/>
      <c r="AD55170" s="77"/>
    </row>
    <row r="55171" spans="16:30" ht="4.5" customHeight="1" x14ac:dyDescent="0.2">
      <c r="P55171" s="75"/>
      <c r="Q55171" s="75"/>
      <c r="W55171" s="75"/>
      <c r="AD55171" s="77"/>
    </row>
    <row r="55172" spans="16:30" ht="4.5" customHeight="1" x14ac:dyDescent="0.2">
      <c r="P55172" s="75"/>
      <c r="Q55172" s="75"/>
      <c r="W55172" s="75"/>
      <c r="AD55172" s="77"/>
    </row>
    <row r="55173" spans="16:30" ht="4.5" customHeight="1" x14ac:dyDescent="0.2">
      <c r="P55173" s="75"/>
      <c r="Q55173" s="75"/>
      <c r="W55173" s="75"/>
      <c r="AD55173" s="77"/>
    </row>
    <row r="55174" spans="16:30" ht="4.5" customHeight="1" x14ac:dyDescent="0.2">
      <c r="P55174" s="75"/>
      <c r="Q55174" s="75"/>
      <c r="W55174" s="75"/>
      <c r="AD55174" s="77"/>
    </row>
    <row r="55175" spans="16:30" ht="4.5" customHeight="1" x14ac:dyDescent="0.2">
      <c r="P55175" s="75"/>
      <c r="Q55175" s="75"/>
      <c r="W55175" s="75"/>
      <c r="AD55175" s="77"/>
    </row>
    <row r="55176" spans="16:30" ht="4.5" customHeight="1" x14ac:dyDescent="0.2">
      <c r="P55176" s="75"/>
      <c r="Q55176" s="75"/>
      <c r="W55176" s="75"/>
      <c r="AD55176" s="77"/>
    </row>
    <row r="55177" spans="16:30" ht="4.5" customHeight="1" x14ac:dyDescent="0.2">
      <c r="P55177" s="75"/>
      <c r="Q55177" s="75"/>
      <c r="W55177" s="75"/>
      <c r="AD55177" s="77"/>
    </row>
    <row r="55178" spans="16:30" ht="4.5" customHeight="1" x14ac:dyDescent="0.2">
      <c r="P55178" s="75"/>
      <c r="Q55178" s="75"/>
      <c r="W55178" s="75"/>
      <c r="AD55178" s="77"/>
    </row>
    <row r="55179" spans="16:30" ht="4.5" customHeight="1" x14ac:dyDescent="0.2">
      <c r="P55179" s="75"/>
      <c r="Q55179" s="75"/>
      <c r="W55179" s="75"/>
      <c r="AD55179" s="77"/>
    </row>
    <row r="55180" spans="16:30" ht="4.5" customHeight="1" x14ac:dyDescent="0.2">
      <c r="P55180" s="75"/>
      <c r="Q55180" s="75"/>
      <c r="W55180" s="75"/>
      <c r="AD55180" s="77"/>
    </row>
    <row r="55181" spans="16:30" ht="4.5" customHeight="1" x14ac:dyDescent="0.2">
      <c r="P55181" s="75"/>
      <c r="Q55181" s="75"/>
      <c r="W55181" s="75"/>
      <c r="AD55181" s="77"/>
    </row>
    <row r="55182" spans="16:30" ht="4.5" customHeight="1" x14ac:dyDescent="0.2">
      <c r="P55182" s="75"/>
      <c r="Q55182" s="75"/>
      <c r="W55182" s="75"/>
      <c r="AD55182" s="77"/>
    </row>
    <row r="55183" spans="16:30" ht="4.5" customHeight="1" x14ac:dyDescent="0.2">
      <c r="P55183" s="75"/>
      <c r="Q55183" s="75"/>
      <c r="W55183" s="75"/>
      <c r="AD55183" s="77"/>
    </row>
    <row r="55184" spans="16:30" ht="4.5" customHeight="1" x14ac:dyDescent="0.2">
      <c r="P55184" s="75"/>
      <c r="Q55184" s="75"/>
      <c r="W55184" s="75"/>
      <c r="AD55184" s="77"/>
    </row>
    <row r="55185" spans="16:30" ht="4.5" customHeight="1" x14ac:dyDescent="0.2">
      <c r="P55185" s="75"/>
      <c r="Q55185" s="75"/>
      <c r="W55185" s="75"/>
      <c r="AD55185" s="77"/>
    </row>
    <row r="55186" spans="16:30" ht="4.5" customHeight="1" x14ac:dyDescent="0.2">
      <c r="P55186" s="75"/>
      <c r="Q55186" s="75"/>
      <c r="W55186" s="75"/>
      <c r="AD55186" s="77"/>
    </row>
    <row r="55187" spans="16:30" ht="4.5" customHeight="1" x14ac:dyDescent="0.2">
      <c r="P55187" s="75"/>
      <c r="Q55187" s="75"/>
      <c r="W55187" s="75"/>
      <c r="AD55187" s="77"/>
    </row>
    <row r="55188" spans="16:30" ht="4.5" customHeight="1" x14ac:dyDescent="0.2">
      <c r="P55188" s="75"/>
      <c r="Q55188" s="75"/>
      <c r="W55188" s="75"/>
      <c r="AD55188" s="77"/>
    </row>
    <row r="55189" spans="16:30" ht="4.5" customHeight="1" x14ac:dyDescent="0.2">
      <c r="P55189" s="75"/>
      <c r="Q55189" s="75"/>
      <c r="W55189" s="75"/>
      <c r="AD55189" s="77"/>
    </row>
    <row r="55190" spans="16:30" ht="4.5" customHeight="1" x14ac:dyDescent="0.2">
      <c r="P55190" s="75"/>
      <c r="Q55190" s="75"/>
      <c r="W55190" s="75"/>
      <c r="AD55190" s="77"/>
    </row>
    <row r="55191" spans="16:30" ht="4.5" customHeight="1" x14ac:dyDescent="0.2">
      <c r="P55191" s="75"/>
      <c r="Q55191" s="75"/>
      <c r="W55191" s="75"/>
      <c r="AD55191" s="77"/>
    </row>
    <row r="55192" spans="16:30" ht="4.5" customHeight="1" x14ac:dyDescent="0.2">
      <c r="P55192" s="75"/>
      <c r="Q55192" s="75"/>
      <c r="W55192" s="75"/>
      <c r="AD55192" s="77"/>
    </row>
    <row r="55193" spans="16:30" ht="4.5" customHeight="1" x14ac:dyDescent="0.2">
      <c r="P55193" s="75"/>
      <c r="Q55193" s="75"/>
      <c r="W55193" s="75"/>
      <c r="AD55193" s="77"/>
    </row>
    <row r="55194" spans="16:30" ht="4.5" customHeight="1" x14ac:dyDescent="0.2">
      <c r="P55194" s="75"/>
      <c r="Q55194" s="75"/>
      <c r="W55194" s="75"/>
      <c r="AD55194" s="77"/>
    </row>
    <row r="55195" spans="16:30" ht="4.5" customHeight="1" x14ac:dyDescent="0.2">
      <c r="P55195" s="75"/>
      <c r="Q55195" s="75"/>
      <c r="W55195" s="75"/>
      <c r="AD55195" s="77"/>
    </row>
    <row r="55196" spans="16:30" ht="4.5" customHeight="1" x14ac:dyDescent="0.2">
      <c r="P55196" s="75"/>
      <c r="Q55196" s="75"/>
      <c r="W55196" s="75"/>
      <c r="AD55196" s="77"/>
    </row>
    <row r="55197" spans="16:30" ht="4.5" customHeight="1" x14ac:dyDescent="0.2">
      <c r="P55197" s="75"/>
      <c r="Q55197" s="75"/>
      <c r="W55197" s="75"/>
      <c r="AD55197" s="77"/>
    </row>
    <row r="55198" spans="16:30" ht="4.5" customHeight="1" x14ac:dyDescent="0.2">
      <c r="P55198" s="75"/>
      <c r="Q55198" s="75"/>
      <c r="W55198" s="75"/>
      <c r="AD55198" s="77"/>
    </row>
    <row r="55199" spans="16:30" ht="4.5" customHeight="1" x14ac:dyDescent="0.2">
      <c r="P55199" s="75"/>
      <c r="Q55199" s="75"/>
      <c r="W55199" s="75"/>
      <c r="AD55199" s="77"/>
    </row>
    <row r="55200" spans="16:30" ht="4.5" customHeight="1" x14ac:dyDescent="0.2">
      <c r="P55200" s="75"/>
      <c r="Q55200" s="75"/>
      <c r="W55200" s="75"/>
      <c r="AD55200" s="77"/>
    </row>
    <row r="55201" spans="16:30" ht="4.5" customHeight="1" x14ac:dyDescent="0.2">
      <c r="P55201" s="75"/>
      <c r="Q55201" s="75"/>
      <c r="W55201" s="75"/>
      <c r="AD55201" s="77"/>
    </row>
    <row r="55202" spans="16:30" ht="4.5" customHeight="1" x14ac:dyDescent="0.2">
      <c r="P55202" s="75"/>
      <c r="Q55202" s="75"/>
      <c r="W55202" s="75"/>
      <c r="AD55202" s="77"/>
    </row>
    <row r="55203" spans="16:30" ht="4.5" customHeight="1" x14ac:dyDescent="0.2">
      <c r="P55203" s="75"/>
      <c r="Q55203" s="75"/>
      <c r="W55203" s="75"/>
      <c r="AD55203" s="77"/>
    </row>
    <row r="55204" spans="16:30" ht="4.5" customHeight="1" x14ac:dyDescent="0.2">
      <c r="P55204" s="75"/>
      <c r="Q55204" s="75"/>
      <c r="W55204" s="75"/>
      <c r="AD55204" s="77"/>
    </row>
    <row r="55205" spans="16:30" ht="4.5" customHeight="1" x14ac:dyDescent="0.2">
      <c r="P55205" s="75"/>
      <c r="Q55205" s="75"/>
      <c r="W55205" s="75"/>
      <c r="AD55205" s="77"/>
    </row>
    <row r="55206" spans="16:30" ht="4.5" customHeight="1" x14ac:dyDescent="0.2">
      <c r="P55206" s="75"/>
      <c r="Q55206" s="75"/>
      <c r="W55206" s="75"/>
      <c r="AD55206" s="77"/>
    </row>
    <row r="55207" spans="16:30" ht="4.5" customHeight="1" x14ac:dyDescent="0.2">
      <c r="P55207" s="75"/>
      <c r="Q55207" s="75"/>
      <c r="W55207" s="75"/>
      <c r="AD55207" s="77"/>
    </row>
    <row r="55208" spans="16:30" ht="4.5" customHeight="1" x14ac:dyDescent="0.2">
      <c r="P55208" s="75"/>
      <c r="Q55208" s="75"/>
      <c r="W55208" s="75"/>
      <c r="AD55208" s="77"/>
    </row>
    <row r="55209" spans="16:30" ht="4.5" customHeight="1" x14ac:dyDescent="0.2">
      <c r="P55209" s="75"/>
      <c r="Q55209" s="75"/>
      <c r="W55209" s="75"/>
      <c r="AD55209" s="77"/>
    </row>
    <row r="55210" spans="16:30" ht="4.5" customHeight="1" x14ac:dyDescent="0.2">
      <c r="P55210" s="75"/>
      <c r="Q55210" s="75"/>
      <c r="W55210" s="75"/>
      <c r="AD55210" s="77"/>
    </row>
    <row r="55211" spans="16:30" ht="4.5" customHeight="1" x14ac:dyDescent="0.2">
      <c r="P55211" s="75"/>
      <c r="Q55211" s="75"/>
      <c r="W55211" s="75"/>
      <c r="AD55211" s="77"/>
    </row>
    <row r="55212" spans="16:30" ht="4.5" customHeight="1" x14ac:dyDescent="0.2">
      <c r="P55212" s="75"/>
      <c r="Q55212" s="75"/>
      <c r="W55212" s="75"/>
      <c r="AD55212" s="77"/>
    </row>
    <row r="55213" spans="16:30" ht="4.5" customHeight="1" x14ac:dyDescent="0.2">
      <c r="P55213" s="75"/>
      <c r="Q55213" s="75"/>
      <c r="W55213" s="75"/>
      <c r="AD55213" s="77"/>
    </row>
    <row r="55214" spans="16:30" ht="4.5" customHeight="1" x14ac:dyDescent="0.2">
      <c r="P55214" s="75"/>
      <c r="Q55214" s="75"/>
      <c r="W55214" s="75"/>
      <c r="AD55214" s="77"/>
    </row>
    <row r="55215" spans="16:30" ht="4.5" customHeight="1" x14ac:dyDescent="0.2">
      <c r="P55215" s="75"/>
      <c r="Q55215" s="75"/>
      <c r="W55215" s="75"/>
      <c r="AD55215" s="77"/>
    </row>
    <row r="55216" spans="16:30" ht="4.5" customHeight="1" x14ac:dyDescent="0.2">
      <c r="P55216" s="75"/>
      <c r="Q55216" s="75"/>
      <c r="W55216" s="75"/>
      <c r="AD55216" s="77"/>
    </row>
    <row r="55217" spans="16:30" ht="4.5" customHeight="1" x14ac:dyDescent="0.2">
      <c r="P55217" s="75"/>
      <c r="Q55217" s="75"/>
      <c r="W55217" s="75"/>
      <c r="AD55217" s="77"/>
    </row>
    <row r="55218" spans="16:30" ht="4.5" customHeight="1" x14ac:dyDescent="0.2">
      <c r="P55218" s="75"/>
      <c r="Q55218" s="75"/>
      <c r="W55218" s="75"/>
      <c r="AD55218" s="77"/>
    </row>
    <row r="55219" spans="16:30" ht="4.5" customHeight="1" x14ac:dyDescent="0.2">
      <c r="P55219" s="75"/>
      <c r="Q55219" s="75"/>
      <c r="W55219" s="75"/>
      <c r="AD55219" s="77"/>
    </row>
    <row r="55220" spans="16:30" ht="4.5" customHeight="1" x14ac:dyDescent="0.2">
      <c r="P55220" s="75"/>
      <c r="Q55220" s="75"/>
      <c r="W55220" s="75"/>
      <c r="AD55220" s="77"/>
    </row>
    <row r="55221" spans="16:30" ht="4.5" customHeight="1" x14ac:dyDescent="0.2">
      <c r="P55221" s="75"/>
      <c r="Q55221" s="75"/>
      <c r="W55221" s="75"/>
      <c r="AD55221" s="77"/>
    </row>
    <row r="55222" spans="16:30" ht="4.5" customHeight="1" x14ac:dyDescent="0.2">
      <c r="P55222" s="75"/>
      <c r="Q55222" s="75"/>
      <c r="W55222" s="75"/>
      <c r="AD55222" s="77"/>
    </row>
    <row r="55223" spans="16:30" ht="4.5" customHeight="1" x14ac:dyDescent="0.2">
      <c r="P55223" s="75"/>
      <c r="Q55223" s="75"/>
      <c r="W55223" s="75"/>
      <c r="AD55223" s="77"/>
    </row>
    <row r="55224" spans="16:30" ht="4.5" customHeight="1" x14ac:dyDescent="0.2">
      <c r="P55224" s="75"/>
      <c r="Q55224" s="75"/>
      <c r="W55224" s="75"/>
      <c r="AD55224" s="77"/>
    </row>
    <row r="55225" spans="16:30" ht="4.5" customHeight="1" x14ac:dyDescent="0.2">
      <c r="P55225" s="75"/>
      <c r="Q55225" s="75"/>
      <c r="W55225" s="75"/>
      <c r="AD55225" s="77"/>
    </row>
    <row r="55226" spans="16:30" ht="4.5" customHeight="1" x14ac:dyDescent="0.2">
      <c r="P55226" s="75"/>
      <c r="Q55226" s="75"/>
      <c r="W55226" s="75"/>
      <c r="AD55226" s="77"/>
    </row>
    <row r="55227" spans="16:30" ht="4.5" customHeight="1" x14ac:dyDescent="0.2">
      <c r="P55227" s="75"/>
      <c r="Q55227" s="75"/>
      <c r="W55227" s="75"/>
      <c r="AD55227" s="77"/>
    </row>
    <row r="55228" spans="16:30" ht="4.5" customHeight="1" x14ac:dyDescent="0.2">
      <c r="P55228" s="75"/>
      <c r="Q55228" s="75"/>
      <c r="W55228" s="75"/>
      <c r="AD55228" s="77"/>
    </row>
    <row r="55229" spans="16:30" ht="4.5" customHeight="1" x14ac:dyDescent="0.2">
      <c r="P55229" s="75"/>
      <c r="Q55229" s="75"/>
      <c r="W55229" s="75"/>
      <c r="AD55229" s="77"/>
    </row>
    <row r="55230" spans="16:30" ht="4.5" customHeight="1" x14ac:dyDescent="0.2">
      <c r="P55230" s="75"/>
      <c r="Q55230" s="75"/>
      <c r="W55230" s="75"/>
      <c r="AD55230" s="77"/>
    </row>
    <row r="55231" spans="16:30" ht="4.5" customHeight="1" x14ac:dyDescent="0.2">
      <c r="P55231" s="75"/>
      <c r="Q55231" s="75"/>
      <c r="W55231" s="75"/>
      <c r="AD55231" s="77"/>
    </row>
    <row r="55232" spans="16:30" ht="4.5" customHeight="1" x14ac:dyDescent="0.2">
      <c r="P55232" s="75"/>
      <c r="Q55232" s="75"/>
      <c r="W55232" s="75"/>
      <c r="AD55232" s="77"/>
    </row>
    <row r="55233" spans="16:30" ht="4.5" customHeight="1" x14ac:dyDescent="0.2">
      <c r="P55233" s="75"/>
      <c r="Q55233" s="75"/>
      <c r="W55233" s="75"/>
      <c r="AD55233" s="77"/>
    </row>
    <row r="55234" spans="16:30" ht="4.5" customHeight="1" x14ac:dyDescent="0.2">
      <c r="P55234" s="75"/>
      <c r="Q55234" s="75"/>
      <c r="W55234" s="75"/>
      <c r="AD55234" s="77"/>
    </row>
    <row r="55235" spans="16:30" ht="4.5" customHeight="1" x14ac:dyDescent="0.2">
      <c r="P55235" s="75"/>
      <c r="Q55235" s="75"/>
      <c r="W55235" s="75"/>
      <c r="AD55235" s="77"/>
    </row>
    <row r="55236" spans="16:30" ht="4.5" customHeight="1" x14ac:dyDescent="0.2">
      <c r="P55236" s="75"/>
      <c r="Q55236" s="75"/>
      <c r="W55236" s="75"/>
      <c r="AD55236" s="77"/>
    </row>
    <row r="55237" spans="16:30" ht="4.5" customHeight="1" x14ac:dyDescent="0.2">
      <c r="P55237" s="75"/>
      <c r="Q55237" s="75"/>
      <c r="W55237" s="75"/>
      <c r="AD55237" s="77"/>
    </row>
    <row r="55238" spans="16:30" ht="4.5" customHeight="1" x14ac:dyDescent="0.2">
      <c r="P55238" s="75"/>
      <c r="Q55238" s="75"/>
      <c r="W55238" s="75"/>
      <c r="AD55238" s="77"/>
    </row>
    <row r="55239" spans="16:30" ht="4.5" customHeight="1" x14ac:dyDescent="0.2">
      <c r="P55239" s="75"/>
      <c r="Q55239" s="75"/>
      <c r="W55239" s="75"/>
      <c r="AD55239" s="77"/>
    </row>
    <row r="55240" spans="16:30" ht="4.5" customHeight="1" x14ac:dyDescent="0.2">
      <c r="P55240" s="75"/>
      <c r="Q55240" s="75"/>
      <c r="W55240" s="75"/>
      <c r="AD55240" s="77"/>
    </row>
    <row r="55241" spans="16:30" ht="4.5" customHeight="1" x14ac:dyDescent="0.2">
      <c r="P55241" s="75"/>
      <c r="Q55241" s="75"/>
      <c r="W55241" s="75"/>
      <c r="AD55241" s="77"/>
    </row>
    <row r="55242" spans="16:30" ht="4.5" customHeight="1" x14ac:dyDescent="0.2">
      <c r="P55242" s="75"/>
      <c r="Q55242" s="75"/>
      <c r="W55242" s="75"/>
      <c r="AD55242" s="77"/>
    </row>
    <row r="55243" spans="16:30" ht="4.5" customHeight="1" x14ac:dyDescent="0.2">
      <c r="P55243" s="75"/>
      <c r="Q55243" s="75"/>
      <c r="W55243" s="75"/>
      <c r="AD55243" s="77"/>
    </row>
    <row r="55244" spans="16:30" ht="4.5" customHeight="1" x14ac:dyDescent="0.2">
      <c r="P55244" s="75"/>
      <c r="Q55244" s="75"/>
      <c r="W55244" s="75"/>
      <c r="AD55244" s="77"/>
    </row>
    <row r="55245" spans="16:30" ht="4.5" customHeight="1" x14ac:dyDescent="0.2">
      <c r="P55245" s="75"/>
      <c r="Q55245" s="75"/>
      <c r="W55245" s="75"/>
      <c r="AD55245" s="77"/>
    </row>
    <row r="55246" spans="16:30" ht="4.5" customHeight="1" x14ac:dyDescent="0.2">
      <c r="P55246" s="75"/>
      <c r="Q55246" s="75"/>
      <c r="W55246" s="75"/>
      <c r="AD55246" s="77"/>
    </row>
    <row r="55247" spans="16:30" ht="4.5" customHeight="1" x14ac:dyDescent="0.2">
      <c r="P55247" s="75"/>
      <c r="Q55247" s="75"/>
      <c r="W55247" s="75"/>
      <c r="AD55247" s="77"/>
    </row>
    <row r="55248" spans="16:30" ht="4.5" customHeight="1" x14ac:dyDescent="0.2">
      <c r="P55248" s="75"/>
      <c r="Q55248" s="75"/>
      <c r="W55248" s="75"/>
      <c r="AD55248" s="77"/>
    </row>
    <row r="55249" spans="16:30" ht="4.5" customHeight="1" x14ac:dyDescent="0.2">
      <c r="P55249" s="75"/>
      <c r="Q55249" s="75"/>
      <c r="W55249" s="75"/>
      <c r="AD55249" s="77"/>
    </row>
    <row r="55250" spans="16:30" ht="4.5" customHeight="1" x14ac:dyDescent="0.2">
      <c r="P55250" s="75"/>
      <c r="Q55250" s="75"/>
      <c r="W55250" s="75"/>
      <c r="AD55250" s="77"/>
    </row>
    <row r="55251" spans="16:30" ht="4.5" customHeight="1" x14ac:dyDescent="0.2">
      <c r="P55251" s="75"/>
      <c r="Q55251" s="75"/>
      <c r="W55251" s="75"/>
      <c r="AD55251" s="77"/>
    </row>
    <row r="55252" spans="16:30" ht="4.5" customHeight="1" x14ac:dyDescent="0.2">
      <c r="P55252" s="75"/>
      <c r="Q55252" s="75"/>
      <c r="W55252" s="75"/>
      <c r="AD55252" s="77"/>
    </row>
    <row r="55253" spans="16:30" ht="4.5" customHeight="1" x14ac:dyDescent="0.2">
      <c r="P55253" s="75"/>
      <c r="Q55253" s="75"/>
      <c r="W55253" s="75"/>
      <c r="AD55253" s="77"/>
    </row>
    <row r="55254" spans="16:30" ht="4.5" customHeight="1" x14ac:dyDescent="0.2">
      <c r="P55254" s="75"/>
      <c r="Q55254" s="75"/>
      <c r="W55254" s="75"/>
      <c r="AD55254" s="77"/>
    </row>
    <row r="55255" spans="16:30" ht="4.5" customHeight="1" x14ac:dyDescent="0.2">
      <c r="P55255" s="75"/>
      <c r="Q55255" s="75"/>
      <c r="W55255" s="75"/>
      <c r="AD55255" s="77"/>
    </row>
    <row r="55256" spans="16:30" ht="4.5" customHeight="1" x14ac:dyDescent="0.2">
      <c r="P55256" s="75"/>
      <c r="Q55256" s="75"/>
      <c r="W55256" s="75"/>
      <c r="AD55256" s="77"/>
    </row>
    <row r="55257" spans="16:30" ht="4.5" customHeight="1" x14ac:dyDescent="0.2">
      <c r="P55257" s="75"/>
      <c r="Q55257" s="75"/>
      <c r="W55257" s="75"/>
      <c r="AD55257" s="77"/>
    </row>
    <row r="55258" spans="16:30" ht="4.5" customHeight="1" x14ac:dyDescent="0.2">
      <c r="P55258" s="75"/>
      <c r="Q55258" s="75"/>
      <c r="W55258" s="75"/>
      <c r="AD55258" s="77"/>
    </row>
    <row r="55259" spans="16:30" ht="4.5" customHeight="1" x14ac:dyDescent="0.2">
      <c r="P55259" s="75"/>
      <c r="Q55259" s="75"/>
      <c r="W55259" s="75"/>
      <c r="AD55259" s="77"/>
    </row>
    <row r="55260" spans="16:30" ht="4.5" customHeight="1" x14ac:dyDescent="0.2">
      <c r="P55260" s="75"/>
      <c r="Q55260" s="75"/>
      <c r="W55260" s="75"/>
      <c r="AD55260" s="77"/>
    </row>
    <row r="55261" spans="16:30" ht="4.5" customHeight="1" x14ac:dyDescent="0.2">
      <c r="P55261" s="75"/>
      <c r="Q55261" s="75"/>
      <c r="W55261" s="75"/>
      <c r="AD55261" s="77"/>
    </row>
    <row r="55262" spans="16:30" ht="4.5" customHeight="1" x14ac:dyDescent="0.2">
      <c r="P55262" s="75"/>
      <c r="Q55262" s="75"/>
      <c r="W55262" s="75"/>
      <c r="AD55262" s="77"/>
    </row>
    <row r="55263" spans="16:30" ht="4.5" customHeight="1" x14ac:dyDescent="0.2">
      <c r="P55263" s="75"/>
      <c r="Q55263" s="75"/>
      <c r="W55263" s="75"/>
      <c r="AD55263" s="77"/>
    </row>
    <row r="55264" spans="16:30" ht="4.5" customHeight="1" x14ac:dyDescent="0.2">
      <c r="P55264" s="75"/>
      <c r="Q55264" s="75"/>
      <c r="W55264" s="75"/>
      <c r="AD55264" s="77"/>
    </row>
    <row r="55265" spans="16:30" ht="4.5" customHeight="1" x14ac:dyDescent="0.2">
      <c r="P55265" s="75"/>
      <c r="Q55265" s="75"/>
      <c r="W55265" s="75"/>
      <c r="AD55265" s="77"/>
    </row>
    <row r="55266" spans="16:30" ht="4.5" customHeight="1" x14ac:dyDescent="0.2">
      <c r="P55266" s="75"/>
      <c r="Q55266" s="75"/>
      <c r="W55266" s="75"/>
      <c r="AD55266" s="77"/>
    </row>
    <row r="55267" spans="16:30" ht="4.5" customHeight="1" x14ac:dyDescent="0.2">
      <c r="P55267" s="75"/>
      <c r="Q55267" s="75"/>
      <c r="W55267" s="75"/>
      <c r="AD55267" s="77"/>
    </row>
    <row r="55268" spans="16:30" ht="4.5" customHeight="1" x14ac:dyDescent="0.2">
      <c r="P55268" s="75"/>
      <c r="Q55268" s="75"/>
      <c r="W55268" s="75"/>
      <c r="AD55268" s="77"/>
    </row>
    <row r="55269" spans="16:30" ht="4.5" customHeight="1" x14ac:dyDescent="0.2">
      <c r="P55269" s="75"/>
      <c r="Q55269" s="75"/>
      <c r="W55269" s="75"/>
      <c r="AD55269" s="77"/>
    </row>
    <row r="55270" spans="16:30" ht="4.5" customHeight="1" x14ac:dyDescent="0.2">
      <c r="P55270" s="75"/>
      <c r="Q55270" s="75"/>
      <c r="W55270" s="75"/>
      <c r="AD55270" s="77"/>
    </row>
    <row r="55271" spans="16:30" ht="4.5" customHeight="1" x14ac:dyDescent="0.2">
      <c r="P55271" s="75"/>
      <c r="Q55271" s="75"/>
      <c r="W55271" s="75"/>
      <c r="AD55271" s="77"/>
    </row>
    <row r="55272" spans="16:30" ht="4.5" customHeight="1" x14ac:dyDescent="0.2">
      <c r="P55272" s="75"/>
      <c r="Q55272" s="75"/>
      <c r="W55272" s="75"/>
      <c r="AD55272" s="77"/>
    </row>
    <row r="55273" spans="16:30" ht="4.5" customHeight="1" x14ac:dyDescent="0.2">
      <c r="P55273" s="75"/>
      <c r="Q55273" s="75"/>
      <c r="W55273" s="75"/>
      <c r="AD55273" s="77"/>
    </row>
    <row r="55274" spans="16:30" ht="4.5" customHeight="1" x14ac:dyDescent="0.2">
      <c r="P55274" s="75"/>
      <c r="Q55274" s="75"/>
      <c r="W55274" s="75"/>
      <c r="AD55274" s="77"/>
    </row>
    <row r="55275" spans="16:30" ht="4.5" customHeight="1" x14ac:dyDescent="0.2">
      <c r="P55275" s="75"/>
      <c r="Q55275" s="75"/>
      <c r="W55275" s="75"/>
      <c r="AD55275" s="77"/>
    </row>
    <row r="55276" spans="16:30" ht="4.5" customHeight="1" x14ac:dyDescent="0.2">
      <c r="P55276" s="75"/>
      <c r="Q55276" s="75"/>
      <c r="W55276" s="75"/>
      <c r="AD55276" s="77"/>
    </row>
    <row r="55277" spans="16:30" ht="4.5" customHeight="1" x14ac:dyDescent="0.2">
      <c r="P55277" s="75"/>
      <c r="Q55277" s="75"/>
      <c r="W55277" s="75"/>
      <c r="AD55277" s="77"/>
    </row>
    <row r="55278" spans="16:30" ht="4.5" customHeight="1" x14ac:dyDescent="0.2">
      <c r="P55278" s="75"/>
      <c r="Q55278" s="75"/>
      <c r="W55278" s="75"/>
      <c r="AD55278" s="77"/>
    </row>
    <row r="55279" spans="16:30" ht="4.5" customHeight="1" x14ac:dyDescent="0.2">
      <c r="P55279" s="75"/>
      <c r="Q55279" s="75"/>
      <c r="W55279" s="75"/>
      <c r="AD55279" s="77"/>
    </row>
    <row r="55280" spans="16:30" ht="4.5" customHeight="1" x14ac:dyDescent="0.2">
      <c r="P55280" s="75"/>
      <c r="Q55280" s="75"/>
      <c r="W55280" s="75"/>
      <c r="AD55280" s="77"/>
    </row>
    <row r="55281" spans="16:30" ht="4.5" customHeight="1" x14ac:dyDescent="0.2">
      <c r="P55281" s="75"/>
      <c r="Q55281" s="75"/>
      <c r="W55281" s="75"/>
      <c r="AD55281" s="77"/>
    </row>
    <row r="55282" spans="16:30" ht="4.5" customHeight="1" x14ac:dyDescent="0.2">
      <c r="P55282" s="75"/>
      <c r="Q55282" s="75"/>
      <c r="W55282" s="75"/>
      <c r="AD55282" s="77"/>
    </row>
    <row r="55283" spans="16:30" ht="4.5" customHeight="1" x14ac:dyDescent="0.2">
      <c r="P55283" s="75"/>
      <c r="Q55283" s="75"/>
      <c r="W55283" s="75"/>
      <c r="AD55283" s="77"/>
    </row>
    <row r="55284" spans="16:30" ht="4.5" customHeight="1" x14ac:dyDescent="0.2">
      <c r="P55284" s="75"/>
      <c r="Q55284" s="75"/>
      <c r="W55284" s="75"/>
      <c r="AD55284" s="77"/>
    </row>
    <row r="55285" spans="16:30" ht="4.5" customHeight="1" x14ac:dyDescent="0.2">
      <c r="P55285" s="75"/>
      <c r="Q55285" s="75"/>
      <c r="W55285" s="75"/>
      <c r="AD55285" s="77"/>
    </row>
    <row r="55286" spans="16:30" ht="4.5" customHeight="1" x14ac:dyDescent="0.2">
      <c r="P55286" s="75"/>
      <c r="Q55286" s="75"/>
      <c r="W55286" s="75"/>
      <c r="AD55286" s="77"/>
    </row>
    <row r="55287" spans="16:30" ht="4.5" customHeight="1" x14ac:dyDescent="0.2">
      <c r="P55287" s="75"/>
      <c r="Q55287" s="75"/>
      <c r="W55287" s="75"/>
      <c r="AD55287" s="77"/>
    </row>
    <row r="55288" spans="16:30" ht="4.5" customHeight="1" x14ac:dyDescent="0.2">
      <c r="P55288" s="75"/>
      <c r="Q55288" s="75"/>
      <c r="W55288" s="75"/>
      <c r="AD55288" s="77"/>
    </row>
    <row r="55289" spans="16:30" ht="4.5" customHeight="1" x14ac:dyDescent="0.2">
      <c r="P55289" s="75"/>
      <c r="Q55289" s="75"/>
      <c r="W55289" s="75"/>
      <c r="AD55289" s="77"/>
    </row>
    <row r="55290" spans="16:30" ht="4.5" customHeight="1" x14ac:dyDescent="0.2">
      <c r="P55290" s="75"/>
      <c r="Q55290" s="75"/>
      <c r="W55290" s="75"/>
      <c r="AD55290" s="77"/>
    </row>
    <row r="55291" spans="16:30" ht="4.5" customHeight="1" x14ac:dyDescent="0.2">
      <c r="P55291" s="75"/>
      <c r="Q55291" s="75"/>
      <c r="W55291" s="75"/>
      <c r="AD55291" s="77"/>
    </row>
    <row r="55292" spans="16:30" ht="4.5" customHeight="1" x14ac:dyDescent="0.2">
      <c r="P55292" s="75"/>
      <c r="Q55292" s="75"/>
      <c r="W55292" s="75"/>
      <c r="AD55292" s="77"/>
    </row>
    <row r="55293" spans="16:30" ht="4.5" customHeight="1" x14ac:dyDescent="0.2">
      <c r="P55293" s="75"/>
      <c r="Q55293" s="75"/>
      <c r="W55293" s="75"/>
      <c r="AD55293" s="77"/>
    </row>
    <row r="55294" spans="16:30" ht="4.5" customHeight="1" x14ac:dyDescent="0.2">
      <c r="P55294" s="75"/>
      <c r="Q55294" s="75"/>
      <c r="W55294" s="75"/>
      <c r="AD55294" s="77"/>
    </row>
    <row r="55295" spans="16:30" ht="4.5" customHeight="1" x14ac:dyDescent="0.2">
      <c r="P55295" s="75"/>
      <c r="Q55295" s="75"/>
      <c r="W55295" s="75"/>
      <c r="AD55295" s="77"/>
    </row>
    <row r="55296" spans="16:30" ht="4.5" customHeight="1" x14ac:dyDescent="0.2">
      <c r="P55296" s="75"/>
      <c r="Q55296" s="75"/>
      <c r="W55296" s="75"/>
      <c r="AD55296" s="77"/>
    </row>
    <row r="55297" spans="16:30" ht="4.5" customHeight="1" x14ac:dyDescent="0.2">
      <c r="P55297" s="75"/>
      <c r="Q55297" s="75"/>
      <c r="W55297" s="75"/>
      <c r="AD55297" s="77"/>
    </row>
    <row r="55298" spans="16:30" ht="4.5" customHeight="1" x14ac:dyDescent="0.2">
      <c r="P55298" s="75"/>
      <c r="Q55298" s="75"/>
      <c r="W55298" s="75"/>
      <c r="AD55298" s="77"/>
    </row>
    <row r="55299" spans="16:30" ht="4.5" customHeight="1" x14ac:dyDescent="0.2">
      <c r="P55299" s="75"/>
      <c r="Q55299" s="75"/>
      <c r="W55299" s="75"/>
      <c r="AD55299" s="77"/>
    </row>
    <row r="55300" spans="16:30" ht="4.5" customHeight="1" x14ac:dyDescent="0.2">
      <c r="P55300" s="75"/>
      <c r="Q55300" s="75"/>
      <c r="W55300" s="75"/>
      <c r="AD55300" s="77"/>
    </row>
    <row r="55301" spans="16:30" ht="4.5" customHeight="1" x14ac:dyDescent="0.2">
      <c r="P55301" s="75"/>
      <c r="Q55301" s="75"/>
      <c r="W55301" s="75"/>
      <c r="AD55301" s="77"/>
    </row>
    <row r="55302" spans="16:30" ht="4.5" customHeight="1" x14ac:dyDescent="0.2">
      <c r="P55302" s="75"/>
      <c r="Q55302" s="75"/>
      <c r="W55302" s="75"/>
      <c r="AD55302" s="77"/>
    </row>
    <row r="55303" spans="16:30" ht="4.5" customHeight="1" x14ac:dyDescent="0.2">
      <c r="P55303" s="75"/>
      <c r="Q55303" s="75"/>
      <c r="W55303" s="75"/>
      <c r="AD55303" s="77"/>
    </row>
    <row r="55304" spans="16:30" ht="4.5" customHeight="1" x14ac:dyDescent="0.2">
      <c r="P55304" s="75"/>
      <c r="Q55304" s="75"/>
      <c r="W55304" s="75"/>
      <c r="AD55304" s="77"/>
    </row>
    <row r="55305" spans="16:30" ht="4.5" customHeight="1" x14ac:dyDescent="0.2">
      <c r="P55305" s="75"/>
      <c r="Q55305" s="75"/>
      <c r="W55305" s="75"/>
      <c r="AD55305" s="77"/>
    </row>
    <row r="55306" spans="16:30" ht="4.5" customHeight="1" x14ac:dyDescent="0.2">
      <c r="P55306" s="75"/>
      <c r="Q55306" s="75"/>
      <c r="W55306" s="75"/>
      <c r="AD55306" s="77"/>
    </row>
    <row r="55307" spans="16:30" ht="4.5" customHeight="1" x14ac:dyDescent="0.2">
      <c r="P55307" s="75"/>
      <c r="Q55307" s="75"/>
      <c r="W55307" s="75"/>
      <c r="AD55307" s="77"/>
    </row>
    <row r="55308" spans="16:30" ht="4.5" customHeight="1" x14ac:dyDescent="0.2">
      <c r="P55308" s="75"/>
      <c r="Q55308" s="75"/>
      <c r="W55308" s="75"/>
      <c r="AD55308" s="77"/>
    </row>
    <row r="55309" spans="16:30" ht="4.5" customHeight="1" x14ac:dyDescent="0.2">
      <c r="P55309" s="75"/>
      <c r="Q55309" s="75"/>
      <c r="W55309" s="75"/>
      <c r="AD55309" s="77"/>
    </row>
    <row r="55310" spans="16:30" ht="4.5" customHeight="1" x14ac:dyDescent="0.2">
      <c r="P55310" s="75"/>
      <c r="Q55310" s="75"/>
      <c r="W55310" s="75"/>
      <c r="AD55310" s="77"/>
    </row>
    <row r="55311" spans="16:30" ht="4.5" customHeight="1" x14ac:dyDescent="0.2">
      <c r="P55311" s="75"/>
      <c r="Q55311" s="75"/>
      <c r="W55311" s="75"/>
      <c r="AD55311" s="77"/>
    </row>
    <row r="55312" spans="16:30" ht="4.5" customHeight="1" x14ac:dyDescent="0.2">
      <c r="P55312" s="75"/>
      <c r="Q55312" s="75"/>
      <c r="W55312" s="75"/>
      <c r="AD55312" s="77"/>
    </row>
    <row r="55313" spans="16:30" ht="4.5" customHeight="1" x14ac:dyDescent="0.2">
      <c r="P55313" s="75"/>
      <c r="Q55313" s="75"/>
      <c r="W55313" s="75"/>
      <c r="AD55313" s="77"/>
    </row>
    <row r="55314" spans="16:30" ht="4.5" customHeight="1" x14ac:dyDescent="0.2">
      <c r="P55314" s="75"/>
      <c r="Q55314" s="75"/>
      <c r="W55314" s="75"/>
      <c r="AD55314" s="77"/>
    </row>
    <row r="55315" spans="16:30" ht="4.5" customHeight="1" x14ac:dyDescent="0.2">
      <c r="P55315" s="75"/>
      <c r="Q55315" s="75"/>
      <c r="W55315" s="75"/>
      <c r="AD55315" s="77"/>
    </row>
    <row r="55316" spans="16:30" ht="4.5" customHeight="1" x14ac:dyDescent="0.2">
      <c r="P55316" s="75"/>
      <c r="Q55316" s="75"/>
      <c r="W55316" s="75"/>
      <c r="AD55316" s="77"/>
    </row>
    <row r="55317" spans="16:30" ht="4.5" customHeight="1" x14ac:dyDescent="0.2">
      <c r="P55317" s="75"/>
      <c r="Q55317" s="75"/>
      <c r="W55317" s="75"/>
      <c r="AD55317" s="77"/>
    </row>
    <row r="55318" spans="16:30" ht="4.5" customHeight="1" x14ac:dyDescent="0.2">
      <c r="P55318" s="75"/>
      <c r="Q55318" s="75"/>
      <c r="W55318" s="75"/>
      <c r="AD55318" s="77"/>
    </row>
    <row r="55319" spans="16:30" ht="4.5" customHeight="1" x14ac:dyDescent="0.2">
      <c r="P55319" s="75"/>
      <c r="Q55319" s="75"/>
      <c r="W55319" s="75"/>
      <c r="AD55319" s="77"/>
    </row>
    <row r="55320" spans="16:30" ht="4.5" customHeight="1" x14ac:dyDescent="0.2">
      <c r="P55320" s="75"/>
      <c r="Q55320" s="75"/>
      <c r="W55320" s="75"/>
      <c r="AD55320" s="77"/>
    </row>
    <row r="55321" spans="16:30" ht="4.5" customHeight="1" x14ac:dyDescent="0.2">
      <c r="P55321" s="75"/>
      <c r="Q55321" s="75"/>
      <c r="W55321" s="75"/>
      <c r="AD55321" s="77"/>
    </row>
    <row r="55322" spans="16:30" ht="4.5" customHeight="1" x14ac:dyDescent="0.2">
      <c r="P55322" s="75"/>
      <c r="Q55322" s="75"/>
      <c r="W55322" s="75"/>
      <c r="AD55322" s="77"/>
    </row>
    <row r="55323" spans="16:30" ht="4.5" customHeight="1" x14ac:dyDescent="0.2">
      <c r="P55323" s="75"/>
      <c r="Q55323" s="75"/>
      <c r="W55323" s="75"/>
      <c r="AD55323" s="77"/>
    </row>
    <row r="55324" spans="16:30" ht="4.5" customHeight="1" x14ac:dyDescent="0.2">
      <c r="P55324" s="75"/>
      <c r="Q55324" s="75"/>
      <c r="W55324" s="75"/>
      <c r="AD55324" s="77"/>
    </row>
    <row r="55325" spans="16:30" ht="4.5" customHeight="1" x14ac:dyDescent="0.2">
      <c r="P55325" s="75"/>
      <c r="Q55325" s="75"/>
      <c r="W55325" s="75"/>
      <c r="AD55325" s="77"/>
    </row>
    <row r="55326" spans="16:30" ht="4.5" customHeight="1" x14ac:dyDescent="0.2">
      <c r="P55326" s="75"/>
      <c r="Q55326" s="75"/>
      <c r="W55326" s="75"/>
      <c r="AD55326" s="77"/>
    </row>
    <row r="55327" spans="16:30" ht="4.5" customHeight="1" x14ac:dyDescent="0.2">
      <c r="P55327" s="75"/>
      <c r="Q55327" s="75"/>
      <c r="W55327" s="75"/>
      <c r="AD55327" s="77"/>
    </row>
    <row r="55328" spans="16:30" ht="4.5" customHeight="1" x14ac:dyDescent="0.2">
      <c r="P55328" s="75"/>
      <c r="Q55328" s="75"/>
      <c r="W55328" s="75"/>
      <c r="AD55328" s="77"/>
    </row>
    <row r="55329" spans="16:30" ht="4.5" customHeight="1" x14ac:dyDescent="0.2">
      <c r="P55329" s="75"/>
      <c r="Q55329" s="75"/>
      <c r="W55329" s="75"/>
      <c r="AD55329" s="77"/>
    </row>
    <row r="55330" spans="16:30" ht="4.5" customHeight="1" x14ac:dyDescent="0.2">
      <c r="P55330" s="75"/>
      <c r="Q55330" s="75"/>
      <c r="W55330" s="75"/>
      <c r="AD55330" s="77"/>
    </row>
    <row r="55331" spans="16:30" ht="4.5" customHeight="1" x14ac:dyDescent="0.2">
      <c r="P55331" s="75"/>
      <c r="Q55331" s="75"/>
      <c r="W55331" s="75"/>
      <c r="AD55331" s="77"/>
    </row>
    <row r="55332" spans="16:30" ht="4.5" customHeight="1" x14ac:dyDescent="0.2">
      <c r="P55332" s="75"/>
      <c r="Q55332" s="75"/>
      <c r="W55332" s="75"/>
      <c r="AD55332" s="77"/>
    </row>
    <row r="55333" spans="16:30" ht="4.5" customHeight="1" x14ac:dyDescent="0.2">
      <c r="P55333" s="75"/>
      <c r="Q55333" s="75"/>
      <c r="W55333" s="75"/>
      <c r="AD55333" s="77"/>
    </row>
    <row r="55334" spans="16:30" ht="4.5" customHeight="1" x14ac:dyDescent="0.2">
      <c r="P55334" s="75"/>
      <c r="Q55334" s="75"/>
      <c r="W55334" s="75"/>
      <c r="AD55334" s="77"/>
    </row>
    <row r="55335" spans="16:30" ht="4.5" customHeight="1" x14ac:dyDescent="0.2">
      <c r="P55335" s="75"/>
      <c r="Q55335" s="75"/>
      <c r="W55335" s="75"/>
      <c r="AD55335" s="77"/>
    </row>
    <row r="55336" spans="16:30" ht="4.5" customHeight="1" x14ac:dyDescent="0.2">
      <c r="P55336" s="75"/>
      <c r="Q55336" s="75"/>
      <c r="W55336" s="75"/>
      <c r="AD55336" s="77"/>
    </row>
    <row r="55337" spans="16:30" ht="4.5" customHeight="1" x14ac:dyDescent="0.2">
      <c r="P55337" s="75"/>
      <c r="Q55337" s="75"/>
      <c r="W55337" s="75"/>
      <c r="AD55337" s="77"/>
    </row>
    <row r="55338" spans="16:30" ht="4.5" customHeight="1" x14ac:dyDescent="0.2">
      <c r="P55338" s="75"/>
      <c r="Q55338" s="75"/>
      <c r="W55338" s="75"/>
      <c r="AD55338" s="77"/>
    </row>
    <row r="55339" spans="16:30" ht="4.5" customHeight="1" x14ac:dyDescent="0.2">
      <c r="P55339" s="75"/>
      <c r="Q55339" s="75"/>
      <c r="W55339" s="75"/>
      <c r="AD55339" s="77"/>
    </row>
    <row r="55340" spans="16:30" ht="4.5" customHeight="1" x14ac:dyDescent="0.2">
      <c r="P55340" s="75"/>
      <c r="Q55340" s="75"/>
      <c r="W55340" s="75"/>
      <c r="AD55340" s="77"/>
    </row>
    <row r="55341" spans="16:30" ht="4.5" customHeight="1" x14ac:dyDescent="0.2">
      <c r="P55341" s="75"/>
      <c r="Q55341" s="75"/>
      <c r="W55341" s="75"/>
      <c r="AD55341" s="77"/>
    </row>
    <row r="55342" spans="16:30" ht="4.5" customHeight="1" x14ac:dyDescent="0.2">
      <c r="P55342" s="75"/>
      <c r="Q55342" s="75"/>
      <c r="W55342" s="75"/>
      <c r="AD55342" s="77"/>
    </row>
    <row r="55343" spans="16:30" ht="4.5" customHeight="1" x14ac:dyDescent="0.2">
      <c r="P55343" s="75"/>
      <c r="Q55343" s="75"/>
      <c r="W55343" s="75"/>
      <c r="AD55343" s="77"/>
    </row>
    <row r="55344" spans="16:30" ht="4.5" customHeight="1" x14ac:dyDescent="0.2">
      <c r="P55344" s="75"/>
      <c r="Q55344" s="75"/>
      <c r="W55344" s="75"/>
      <c r="AD55344" s="77"/>
    </row>
    <row r="55345" spans="16:30" ht="4.5" customHeight="1" x14ac:dyDescent="0.2">
      <c r="P55345" s="75"/>
      <c r="Q55345" s="75"/>
      <c r="W55345" s="75"/>
      <c r="AD55345" s="77"/>
    </row>
    <row r="55346" spans="16:30" ht="4.5" customHeight="1" x14ac:dyDescent="0.2">
      <c r="P55346" s="75"/>
      <c r="Q55346" s="75"/>
      <c r="W55346" s="75"/>
      <c r="AD55346" s="77"/>
    </row>
    <row r="55347" spans="16:30" ht="4.5" customHeight="1" x14ac:dyDescent="0.2">
      <c r="P55347" s="75"/>
      <c r="Q55347" s="75"/>
      <c r="W55347" s="75"/>
      <c r="AD55347" s="77"/>
    </row>
    <row r="55348" spans="16:30" ht="4.5" customHeight="1" x14ac:dyDescent="0.2">
      <c r="P55348" s="75"/>
      <c r="Q55348" s="75"/>
      <c r="W55348" s="75"/>
      <c r="AD55348" s="77"/>
    </row>
    <row r="55349" spans="16:30" ht="4.5" customHeight="1" x14ac:dyDescent="0.2">
      <c r="P55349" s="75"/>
      <c r="Q55349" s="75"/>
      <c r="W55349" s="75"/>
      <c r="AD55349" s="77"/>
    </row>
    <row r="55350" spans="16:30" ht="4.5" customHeight="1" x14ac:dyDescent="0.2">
      <c r="P55350" s="75"/>
      <c r="Q55350" s="75"/>
      <c r="W55350" s="75"/>
      <c r="AD55350" s="77"/>
    </row>
    <row r="55351" spans="16:30" ht="4.5" customHeight="1" x14ac:dyDescent="0.2">
      <c r="P55351" s="75"/>
      <c r="Q55351" s="75"/>
      <c r="W55351" s="75"/>
      <c r="AD55351" s="77"/>
    </row>
    <row r="55352" spans="16:30" ht="4.5" customHeight="1" x14ac:dyDescent="0.2">
      <c r="P55352" s="75"/>
      <c r="Q55352" s="75"/>
      <c r="W55352" s="75"/>
      <c r="AD55352" s="77"/>
    </row>
    <row r="55353" spans="16:30" ht="4.5" customHeight="1" x14ac:dyDescent="0.2">
      <c r="P55353" s="75"/>
      <c r="Q55353" s="75"/>
      <c r="W55353" s="75"/>
      <c r="AD55353" s="77"/>
    </row>
    <row r="55354" spans="16:30" ht="4.5" customHeight="1" x14ac:dyDescent="0.2">
      <c r="P55354" s="75"/>
      <c r="Q55354" s="75"/>
      <c r="W55354" s="75"/>
      <c r="AD55354" s="77"/>
    </row>
    <row r="55355" spans="16:30" ht="4.5" customHeight="1" x14ac:dyDescent="0.2">
      <c r="P55355" s="75"/>
      <c r="Q55355" s="75"/>
      <c r="W55355" s="75"/>
      <c r="AD55355" s="77"/>
    </row>
    <row r="55356" spans="16:30" ht="4.5" customHeight="1" x14ac:dyDescent="0.2">
      <c r="P55356" s="75"/>
      <c r="Q55356" s="75"/>
      <c r="W55356" s="75"/>
      <c r="AD55356" s="77"/>
    </row>
    <row r="55357" spans="16:30" ht="4.5" customHeight="1" x14ac:dyDescent="0.2">
      <c r="P55357" s="75"/>
      <c r="Q55357" s="75"/>
      <c r="W55357" s="75"/>
      <c r="AD55357" s="77"/>
    </row>
    <row r="55358" spans="16:30" ht="4.5" customHeight="1" x14ac:dyDescent="0.2">
      <c r="P55358" s="75"/>
      <c r="Q55358" s="75"/>
      <c r="W55358" s="75"/>
      <c r="AD55358" s="77"/>
    </row>
    <row r="55359" spans="16:30" ht="4.5" customHeight="1" x14ac:dyDescent="0.2">
      <c r="P55359" s="75"/>
      <c r="Q55359" s="75"/>
      <c r="W55359" s="75"/>
      <c r="AD55359" s="77"/>
    </row>
    <row r="55360" spans="16:30" ht="4.5" customHeight="1" x14ac:dyDescent="0.2">
      <c r="P55360" s="75"/>
      <c r="Q55360" s="75"/>
      <c r="W55360" s="75"/>
      <c r="AD55360" s="77"/>
    </row>
    <row r="55361" spans="16:30" ht="4.5" customHeight="1" x14ac:dyDescent="0.2">
      <c r="P55361" s="75"/>
      <c r="Q55361" s="75"/>
      <c r="W55361" s="75"/>
      <c r="AD55361" s="77"/>
    </row>
    <row r="55362" spans="16:30" ht="4.5" customHeight="1" x14ac:dyDescent="0.2">
      <c r="P55362" s="75"/>
      <c r="Q55362" s="75"/>
      <c r="W55362" s="75"/>
      <c r="AD55362" s="77"/>
    </row>
    <row r="55363" spans="16:30" ht="4.5" customHeight="1" x14ac:dyDescent="0.2">
      <c r="P55363" s="75"/>
      <c r="Q55363" s="75"/>
      <c r="W55363" s="75"/>
      <c r="AD55363" s="77"/>
    </row>
    <row r="55364" spans="16:30" ht="4.5" customHeight="1" x14ac:dyDescent="0.2">
      <c r="P55364" s="75"/>
      <c r="Q55364" s="75"/>
      <c r="W55364" s="75"/>
      <c r="AD55364" s="77"/>
    </row>
    <row r="55365" spans="16:30" ht="4.5" customHeight="1" x14ac:dyDescent="0.2">
      <c r="P55365" s="75"/>
      <c r="Q55365" s="75"/>
      <c r="W55365" s="75"/>
      <c r="AD55365" s="77"/>
    </row>
    <row r="55366" spans="16:30" ht="4.5" customHeight="1" x14ac:dyDescent="0.2">
      <c r="P55366" s="75"/>
      <c r="Q55366" s="75"/>
      <c r="W55366" s="75"/>
      <c r="AD55366" s="77"/>
    </row>
    <row r="55367" spans="16:30" ht="4.5" customHeight="1" x14ac:dyDescent="0.2">
      <c r="P55367" s="75"/>
      <c r="Q55367" s="75"/>
      <c r="W55367" s="75"/>
      <c r="AD55367" s="77"/>
    </row>
    <row r="55368" spans="16:30" ht="4.5" customHeight="1" x14ac:dyDescent="0.2">
      <c r="P55368" s="75"/>
      <c r="Q55368" s="75"/>
      <c r="W55368" s="75"/>
      <c r="AD55368" s="77"/>
    </row>
    <row r="55369" spans="16:30" ht="4.5" customHeight="1" x14ac:dyDescent="0.2">
      <c r="P55369" s="75"/>
      <c r="Q55369" s="75"/>
      <c r="W55369" s="75"/>
      <c r="AD55369" s="77"/>
    </row>
    <row r="55370" spans="16:30" ht="4.5" customHeight="1" x14ac:dyDescent="0.2">
      <c r="P55370" s="75"/>
      <c r="Q55370" s="75"/>
      <c r="W55370" s="75"/>
      <c r="AD55370" s="77"/>
    </row>
    <row r="55371" spans="16:30" ht="4.5" customHeight="1" x14ac:dyDescent="0.2">
      <c r="P55371" s="75"/>
      <c r="Q55371" s="75"/>
      <c r="W55371" s="75"/>
      <c r="AD55371" s="77"/>
    </row>
    <row r="55372" spans="16:30" ht="4.5" customHeight="1" x14ac:dyDescent="0.2">
      <c r="P55372" s="75"/>
      <c r="Q55372" s="75"/>
      <c r="W55372" s="75"/>
      <c r="AD55372" s="77"/>
    </row>
    <row r="55373" spans="16:30" ht="4.5" customHeight="1" x14ac:dyDescent="0.2">
      <c r="P55373" s="75"/>
      <c r="Q55373" s="75"/>
      <c r="W55373" s="75"/>
      <c r="AD55373" s="77"/>
    </row>
    <row r="55374" spans="16:30" ht="4.5" customHeight="1" x14ac:dyDescent="0.2">
      <c r="P55374" s="75"/>
      <c r="Q55374" s="75"/>
      <c r="W55374" s="75"/>
      <c r="AD55374" s="77"/>
    </row>
    <row r="55375" spans="16:30" ht="4.5" customHeight="1" x14ac:dyDescent="0.2">
      <c r="P55375" s="75"/>
      <c r="Q55375" s="75"/>
      <c r="W55375" s="75"/>
      <c r="AD55375" s="77"/>
    </row>
    <row r="55376" spans="16:30" ht="4.5" customHeight="1" x14ac:dyDescent="0.2">
      <c r="P55376" s="75"/>
      <c r="Q55376" s="75"/>
      <c r="W55376" s="75"/>
      <c r="AD55376" s="77"/>
    </row>
    <row r="55377" spans="16:30" ht="4.5" customHeight="1" x14ac:dyDescent="0.2">
      <c r="P55377" s="75"/>
      <c r="Q55377" s="75"/>
      <c r="W55377" s="75"/>
      <c r="AD55377" s="77"/>
    </row>
    <row r="55378" spans="16:30" ht="4.5" customHeight="1" x14ac:dyDescent="0.2">
      <c r="P55378" s="75"/>
      <c r="Q55378" s="75"/>
      <c r="W55378" s="75"/>
      <c r="AD55378" s="77"/>
    </row>
    <row r="55379" spans="16:30" ht="4.5" customHeight="1" x14ac:dyDescent="0.2">
      <c r="P55379" s="75"/>
      <c r="Q55379" s="75"/>
      <c r="W55379" s="75"/>
      <c r="AD55379" s="77"/>
    </row>
    <row r="55380" spans="16:30" ht="4.5" customHeight="1" x14ac:dyDescent="0.2">
      <c r="P55380" s="75"/>
      <c r="Q55380" s="75"/>
      <c r="W55380" s="75"/>
      <c r="AD55380" s="77"/>
    </row>
    <row r="55381" spans="16:30" ht="4.5" customHeight="1" x14ac:dyDescent="0.2">
      <c r="P55381" s="75"/>
      <c r="Q55381" s="75"/>
      <c r="W55381" s="75"/>
      <c r="AD55381" s="77"/>
    </row>
    <row r="55382" spans="16:30" ht="4.5" customHeight="1" x14ac:dyDescent="0.2">
      <c r="P55382" s="75"/>
      <c r="Q55382" s="75"/>
      <c r="W55382" s="75"/>
      <c r="AD55382" s="77"/>
    </row>
    <row r="55383" spans="16:30" ht="4.5" customHeight="1" x14ac:dyDescent="0.2">
      <c r="P55383" s="75"/>
      <c r="Q55383" s="75"/>
      <c r="W55383" s="75"/>
      <c r="AD55383" s="77"/>
    </row>
    <row r="55384" spans="16:30" ht="4.5" customHeight="1" x14ac:dyDescent="0.2">
      <c r="P55384" s="75"/>
      <c r="Q55384" s="75"/>
      <c r="W55384" s="75"/>
      <c r="AD55384" s="77"/>
    </row>
    <row r="55385" spans="16:30" ht="4.5" customHeight="1" x14ac:dyDescent="0.2">
      <c r="P55385" s="75"/>
      <c r="Q55385" s="75"/>
      <c r="W55385" s="75"/>
      <c r="AD55385" s="77"/>
    </row>
    <row r="55386" spans="16:30" ht="4.5" customHeight="1" x14ac:dyDescent="0.2">
      <c r="P55386" s="75"/>
      <c r="Q55386" s="75"/>
      <c r="W55386" s="75"/>
      <c r="AD55386" s="77"/>
    </row>
    <row r="55387" spans="16:30" ht="4.5" customHeight="1" x14ac:dyDescent="0.2">
      <c r="P55387" s="75"/>
      <c r="Q55387" s="75"/>
      <c r="W55387" s="75"/>
      <c r="AD55387" s="77"/>
    </row>
    <row r="55388" spans="16:30" ht="4.5" customHeight="1" x14ac:dyDescent="0.2">
      <c r="P55388" s="75"/>
      <c r="Q55388" s="75"/>
      <c r="W55388" s="75"/>
      <c r="AD55388" s="77"/>
    </row>
    <row r="55389" spans="16:30" ht="4.5" customHeight="1" x14ac:dyDescent="0.2">
      <c r="P55389" s="75"/>
      <c r="Q55389" s="75"/>
      <c r="W55389" s="75"/>
      <c r="AD55389" s="77"/>
    </row>
    <row r="55390" spans="16:30" ht="4.5" customHeight="1" x14ac:dyDescent="0.2">
      <c r="P55390" s="75"/>
      <c r="Q55390" s="75"/>
      <c r="W55390" s="75"/>
      <c r="AD55390" s="77"/>
    </row>
    <row r="55391" spans="16:30" ht="4.5" customHeight="1" x14ac:dyDescent="0.2">
      <c r="P55391" s="75"/>
      <c r="Q55391" s="75"/>
      <c r="W55391" s="75"/>
      <c r="AD55391" s="77"/>
    </row>
    <row r="55392" spans="16:30" ht="4.5" customHeight="1" x14ac:dyDescent="0.2">
      <c r="P55392" s="75"/>
      <c r="Q55392" s="75"/>
      <c r="W55392" s="75"/>
      <c r="AD55392" s="77"/>
    </row>
    <row r="55393" spans="16:30" ht="4.5" customHeight="1" x14ac:dyDescent="0.2">
      <c r="P55393" s="75"/>
      <c r="Q55393" s="75"/>
      <c r="W55393" s="75"/>
      <c r="AD55393" s="77"/>
    </row>
    <row r="55394" spans="16:30" ht="4.5" customHeight="1" x14ac:dyDescent="0.2">
      <c r="P55394" s="75"/>
      <c r="Q55394" s="75"/>
      <c r="W55394" s="75"/>
      <c r="AD55394" s="77"/>
    </row>
    <row r="55395" spans="16:30" ht="4.5" customHeight="1" x14ac:dyDescent="0.2">
      <c r="P55395" s="75"/>
      <c r="Q55395" s="75"/>
      <c r="W55395" s="75"/>
      <c r="AD55395" s="77"/>
    </row>
    <row r="55396" spans="16:30" ht="4.5" customHeight="1" x14ac:dyDescent="0.2">
      <c r="P55396" s="75"/>
      <c r="Q55396" s="75"/>
      <c r="W55396" s="75"/>
      <c r="AD55396" s="77"/>
    </row>
    <row r="55397" spans="16:30" ht="4.5" customHeight="1" x14ac:dyDescent="0.2">
      <c r="P55397" s="75"/>
      <c r="Q55397" s="75"/>
      <c r="W55397" s="75"/>
      <c r="AD55397" s="77"/>
    </row>
    <row r="55398" spans="16:30" ht="4.5" customHeight="1" x14ac:dyDescent="0.2">
      <c r="P55398" s="75"/>
      <c r="Q55398" s="75"/>
      <c r="W55398" s="75"/>
      <c r="AD55398" s="77"/>
    </row>
    <row r="55399" spans="16:30" ht="4.5" customHeight="1" x14ac:dyDescent="0.2">
      <c r="P55399" s="75"/>
      <c r="Q55399" s="75"/>
      <c r="W55399" s="75"/>
      <c r="AD55399" s="77"/>
    </row>
    <row r="55400" spans="16:30" ht="4.5" customHeight="1" x14ac:dyDescent="0.2">
      <c r="P55400" s="75"/>
      <c r="Q55400" s="75"/>
      <c r="W55400" s="75"/>
      <c r="AD55400" s="77"/>
    </row>
    <row r="55401" spans="16:30" ht="4.5" customHeight="1" x14ac:dyDescent="0.2">
      <c r="P55401" s="75"/>
      <c r="Q55401" s="75"/>
      <c r="W55401" s="75"/>
      <c r="AD55401" s="77"/>
    </row>
    <row r="55402" spans="16:30" ht="4.5" customHeight="1" x14ac:dyDescent="0.2">
      <c r="P55402" s="75"/>
      <c r="Q55402" s="75"/>
      <c r="W55402" s="75"/>
      <c r="AD55402" s="77"/>
    </row>
    <row r="55403" spans="16:30" ht="4.5" customHeight="1" x14ac:dyDescent="0.2">
      <c r="P55403" s="75"/>
      <c r="Q55403" s="75"/>
      <c r="W55403" s="75"/>
      <c r="AD55403" s="77"/>
    </row>
    <row r="55404" spans="16:30" ht="4.5" customHeight="1" x14ac:dyDescent="0.2">
      <c r="P55404" s="75"/>
      <c r="Q55404" s="75"/>
      <c r="W55404" s="75"/>
      <c r="AD55404" s="77"/>
    </row>
    <row r="55405" spans="16:30" ht="4.5" customHeight="1" x14ac:dyDescent="0.2">
      <c r="P55405" s="75"/>
      <c r="Q55405" s="75"/>
      <c r="W55405" s="75"/>
      <c r="AD55405" s="77"/>
    </row>
    <row r="55406" spans="16:30" ht="4.5" customHeight="1" x14ac:dyDescent="0.2">
      <c r="P55406" s="75"/>
      <c r="Q55406" s="75"/>
      <c r="W55406" s="75"/>
      <c r="AD55406" s="77"/>
    </row>
    <row r="55407" spans="16:30" ht="4.5" customHeight="1" x14ac:dyDescent="0.2">
      <c r="P55407" s="75"/>
      <c r="Q55407" s="75"/>
      <c r="W55407" s="75"/>
      <c r="AD55407" s="77"/>
    </row>
    <row r="55408" spans="16:30" ht="4.5" customHeight="1" x14ac:dyDescent="0.2">
      <c r="P55408" s="75"/>
      <c r="Q55408" s="75"/>
      <c r="W55408" s="75"/>
      <c r="AD55408" s="77"/>
    </row>
    <row r="55409" spans="16:30" ht="4.5" customHeight="1" x14ac:dyDescent="0.2">
      <c r="P55409" s="75"/>
      <c r="Q55409" s="75"/>
      <c r="W55409" s="75"/>
      <c r="AD55409" s="77"/>
    </row>
    <row r="55410" spans="16:30" ht="4.5" customHeight="1" x14ac:dyDescent="0.2">
      <c r="P55410" s="75"/>
      <c r="Q55410" s="75"/>
      <c r="W55410" s="75"/>
      <c r="AD55410" s="77"/>
    </row>
    <row r="55411" spans="16:30" ht="4.5" customHeight="1" x14ac:dyDescent="0.2">
      <c r="P55411" s="75"/>
      <c r="Q55411" s="75"/>
      <c r="W55411" s="75"/>
      <c r="AD55411" s="77"/>
    </row>
    <row r="55412" spans="16:30" ht="4.5" customHeight="1" x14ac:dyDescent="0.2">
      <c r="P55412" s="75"/>
      <c r="Q55412" s="75"/>
      <c r="W55412" s="75"/>
      <c r="AD55412" s="77"/>
    </row>
    <row r="55413" spans="16:30" ht="4.5" customHeight="1" x14ac:dyDescent="0.2">
      <c r="P55413" s="75"/>
      <c r="Q55413" s="75"/>
      <c r="W55413" s="75"/>
      <c r="AD55413" s="77"/>
    </row>
    <row r="55414" spans="16:30" ht="4.5" customHeight="1" x14ac:dyDescent="0.2">
      <c r="P55414" s="75"/>
      <c r="Q55414" s="75"/>
      <c r="W55414" s="75"/>
      <c r="AD55414" s="77"/>
    </row>
    <row r="55415" spans="16:30" ht="4.5" customHeight="1" x14ac:dyDescent="0.2">
      <c r="P55415" s="75"/>
      <c r="Q55415" s="75"/>
      <c r="W55415" s="75"/>
      <c r="AD55415" s="77"/>
    </row>
    <row r="55416" spans="16:30" ht="4.5" customHeight="1" x14ac:dyDescent="0.2">
      <c r="P55416" s="75"/>
      <c r="Q55416" s="75"/>
      <c r="W55416" s="75"/>
      <c r="AD55416" s="77"/>
    </row>
    <row r="55417" spans="16:30" ht="4.5" customHeight="1" x14ac:dyDescent="0.2">
      <c r="P55417" s="75"/>
      <c r="Q55417" s="75"/>
      <c r="W55417" s="75"/>
      <c r="AD55417" s="77"/>
    </row>
    <row r="55418" spans="16:30" ht="4.5" customHeight="1" x14ac:dyDescent="0.2">
      <c r="P55418" s="75"/>
      <c r="Q55418" s="75"/>
      <c r="W55418" s="75"/>
      <c r="AD55418" s="77"/>
    </row>
    <row r="55419" spans="16:30" ht="4.5" customHeight="1" x14ac:dyDescent="0.2">
      <c r="P55419" s="75"/>
      <c r="Q55419" s="75"/>
      <c r="W55419" s="75"/>
      <c r="AD55419" s="77"/>
    </row>
    <row r="55420" spans="16:30" ht="4.5" customHeight="1" x14ac:dyDescent="0.2">
      <c r="P55420" s="75"/>
      <c r="Q55420" s="75"/>
      <c r="W55420" s="75"/>
      <c r="AD55420" s="77"/>
    </row>
    <row r="55421" spans="16:30" ht="4.5" customHeight="1" x14ac:dyDescent="0.2">
      <c r="P55421" s="75"/>
      <c r="Q55421" s="75"/>
      <c r="W55421" s="75"/>
      <c r="AD55421" s="77"/>
    </row>
    <row r="55422" spans="16:30" ht="4.5" customHeight="1" x14ac:dyDescent="0.2">
      <c r="P55422" s="75"/>
      <c r="Q55422" s="75"/>
      <c r="W55422" s="75"/>
      <c r="AD55422" s="77"/>
    </row>
    <row r="55423" spans="16:30" ht="4.5" customHeight="1" x14ac:dyDescent="0.2">
      <c r="P55423" s="75"/>
      <c r="Q55423" s="75"/>
      <c r="W55423" s="75"/>
      <c r="AD55423" s="77"/>
    </row>
    <row r="55424" spans="16:30" ht="4.5" customHeight="1" x14ac:dyDescent="0.2">
      <c r="P55424" s="75"/>
      <c r="Q55424" s="75"/>
      <c r="W55424" s="75"/>
      <c r="AD55424" s="77"/>
    </row>
    <row r="55425" spans="16:30" ht="4.5" customHeight="1" x14ac:dyDescent="0.2">
      <c r="P55425" s="75"/>
      <c r="Q55425" s="75"/>
      <c r="W55425" s="75"/>
      <c r="AD55425" s="77"/>
    </row>
    <row r="55426" spans="16:30" ht="4.5" customHeight="1" x14ac:dyDescent="0.2">
      <c r="P55426" s="75"/>
      <c r="Q55426" s="75"/>
      <c r="W55426" s="75"/>
      <c r="AD55426" s="77"/>
    </row>
    <row r="55427" spans="16:30" ht="4.5" customHeight="1" x14ac:dyDescent="0.2">
      <c r="P55427" s="75"/>
      <c r="Q55427" s="75"/>
      <c r="W55427" s="75"/>
      <c r="AD55427" s="77"/>
    </row>
    <row r="55428" spans="16:30" ht="4.5" customHeight="1" x14ac:dyDescent="0.2">
      <c r="P55428" s="75"/>
      <c r="Q55428" s="75"/>
      <c r="W55428" s="75"/>
      <c r="AD55428" s="77"/>
    </row>
    <row r="55429" spans="16:30" ht="4.5" customHeight="1" x14ac:dyDescent="0.2">
      <c r="P55429" s="75"/>
      <c r="Q55429" s="75"/>
      <c r="W55429" s="75"/>
      <c r="AD55429" s="77"/>
    </row>
    <row r="55430" spans="16:30" ht="4.5" customHeight="1" x14ac:dyDescent="0.2">
      <c r="P55430" s="75"/>
      <c r="Q55430" s="75"/>
      <c r="W55430" s="75"/>
      <c r="AD55430" s="77"/>
    </row>
    <row r="55431" spans="16:30" ht="4.5" customHeight="1" x14ac:dyDescent="0.2">
      <c r="P55431" s="75"/>
      <c r="Q55431" s="75"/>
      <c r="W55431" s="75"/>
      <c r="AD55431" s="77"/>
    </row>
    <row r="55432" spans="16:30" ht="4.5" customHeight="1" x14ac:dyDescent="0.2">
      <c r="P55432" s="75"/>
      <c r="Q55432" s="75"/>
      <c r="W55432" s="75"/>
      <c r="AD55432" s="77"/>
    </row>
    <row r="55433" spans="16:30" ht="4.5" customHeight="1" x14ac:dyDescent="0.2">
      <c r="P55433" s="75"/>
      <c r="Q55433" s="75"/>
      <c r="W55433" s="75"/>
      <c r="AD55433" s="77"/>
    </row>
    <row r="55434" spans="16:30" ht="4.5" customHeight="1" x14ac:dyDescent="0.2">
      <c r="P55434" s="75"/>
      <c r="Q55434" s="75"/>
      <c r="W55434" s="75"/>
      <c r="AD55434" s="77"/>
    </row>
    <row r="55435" spans="16:30" ht="4.5" customHeight="1" x14ac:dyDescent="0.2">
      <c r="P55435" s="75"/>
      <c r="Q55435" s="75"/>
      <c r="W55435" s="75"/>
      <c r="AD55435" s="77"/>
    </row>
    <row r="55436" spans="16:30" ht="4.5" customHeight="1" x14ac:dyDescent="0.2">
      <c r="P55436" s="75"/>
      <c r="Q55436" s="75"/>
      <c r="W55436" s="75"/>
      <c r="AD55436" s="77"/>
    </row>
    <row r="55437" spans="16:30" ht="4.5" customHeight="1" x14ac:dyDescent="0.2">
      <c r="P55437" s="75"/>
      <c r="Q55437" s="75"/>
      <c r="W55437" s="75"/>
      <c r="AD55437" s="77"/>
    </row>
    <row r="55438" spans="16:30" ht="4.5" customHeight="1" x14ac:dyDescent="0.2">
      <c r="P55438" s="75"/>
      <c r="Q55438" s="75"/>
      <c r="W55438" s="75"/>
      <c r="AD55438" s="77"/>
    </row>
    <row r="55439" spans="16:30" ht="4.5" customHeight="1" x14ac:dyDescent="0.2">
      <c r="P55439" s="75"/>
      <c r="Q55439" s="75"/>
      <c r="W55439" s="75"/>
      <c r="AD55439" s="77"/>
    </row>
    <row r="55440" spans="16:30" ht="4.5" customHeight="1" x14ac:dyDescent="0.2">
      <c r="P55440" s="75"/>
      <c r="Q55440" s="75"/>
      <c r="W55440" s="75"/>
      <c r="AD55440" s="77"/>
    </row>
    <row r="55441" spans="16:30" ht="4.5" customHeight="1" x14ac:dyDescent="0.2">
      <c r="P55441" s="75"/>
      <c r="Q55441" s="75"/>
      <c r="W55441" s="75"/>
      <c r="AD55441" s="77"/>
    </row>
    <row r="55442" spans="16:30" ht="4.5" customHeight="1" x14ac:dyDescent="0.2">
      <c r="P55442" s="75"/>
      <c r="Q55442" s="75"/>
      <c r="W55442" s="75"/>
      <c r="AD55442" s="77"/>
    </row>
    <row r="55443" spans="16:30" ht="4.5" customHeight="1" x14ac:dyDescent="0.2">
      <c r="P55443" s="75"/>
      <c r="Q55443" s="75"/>
      <c r="W55443" s="75"/>
      <c r="AD55443" s="77"/>
    </row>
    <row r="55444" spans="16:30" ht="4.5" customHeight="1" x14ac:dyDescent="0.2">
      <c r="P55444" s="75"/>
      <c r="Q55444" s="75"/>
      <c r="W55444" s="75"/>
      <c r="AD55444" s="77"/>
    </row>
    <row r="55445" spans="16:30" ht="4.5" customHeight="1" x14ac:dyDescent="0.2">
      <c r="P55445" s="75"/>
      <c r="Q55445" s="75"/>
      <c r="W55445" s="75"/>
      <c r="AD55445" s="77"/>
    </row>
    <row r="55446" spans="16:30" ht="4.5" customHeight="1" x14ac:dyDescent="0.2">
      <c r="P55446" s="75"/>
      <c r="Q55446" s="75"/>
      <c r="W55446" s="75"/>
      <c r="AD55446" s="77"/>
    </row>
    <row r="55447" spans="16:30" ht="4.5" customHeight="1" x14ac:dyDescent="0.2">
      <c r="P55447" s="75"/>
      <c r="Q55447" s="75"/>
      <c r="W55447" s="75"/>
      <c r="AD55447" s="77"/>
    </row>
    <row r="55448" spans="16:30" ht="4.5" customHeight="1" x14ac:dyDescent="0.2">
      <c r="P55448" s="75"/>
      <c r="Q55448" s="75"/>
      <c r="W55448" s="75"/>
      <c r="AD55448" s="77"/>
    </row>
    <row r="55449" spans="16:30" ht="4.5" customHeight="1" x14ac:dyDescent="0.2">
      <c r="P55449" s="75"/>
      <c r="Q55449" s="75"/>
      <c r="W55449" s="75"/>
      <c r="AD55449" s="77"/>
    </row>
    <row r="55450" spans="16:30" ht="4.5" customHeight="1" x14ac:dyDescent="0.2">
      <c r="P55450" s="75"/>
      <c r="Q55450" s="75"/>
      <c r="W55450" s="75"/>
      <c r="AD55450" s="77"/>
    </row>
    <row r="55451" spans="16:30" ht="4.5" customHeight="1" x14ac:dyDescent="0.2">
      <c r="P55451" s="75"/>
      <c r="Q55451" s="75"/>
      <c r="W55451" s="75"/>
      <c r="AD55451" s="77"/>
    </row>
    <row r="55452" spans="16:30" ht="4.5" customHeight="1" x14ac:dyDescent="0.2">
      <c r="P55452" s="75"/>
      <c r="Q55452" s="75"/>
      <c r="W55452" s="75"/>
      <c r="AD55452" s="77"/>
    </row>
    <row r="55453" spans="16:30" ht="4.5" customHeight="1" x14ac:dyDescent="0.2">
      <c r="P55453" s="75"/>
      <c r="Q55453" s="75"/>
      <c r="W55453" s="75"/>
      <c r="AD55453" s="77"/>
    </row>
    <row r="55454" spans="16:30" ht="4.5" customHeight="1" x14ac:dyDescent="0.2">
      <c r="P55454" s="75"/>
      <c r="Q55454" s="75"/>
      <c r="W55454" s="75"/>
      <c r="AD55454" s="77"/>
    </row>
    <row r="55455" spans="16:30" ht="4.5" customHeight="1" x14ac:dyDescent="0.2">
      <c r="P55455" s="75"/>
      <c r="Q55455" s="75"/>
      <c r="W55455" s="75"/>
      <c r="AD55455" s="77"/>
    </row>
    <row r="55456" spans="16:30" ht="4.5" customHeight="1" x14ac:dyDescent="0.2">
      <c r="P55456" s="75"/>
      <c r="Q55456" s="75"/>
      <c r="W55456" s="75"/>
      <c r="AD55456" s="77"/>
    </row>
    <row r="55457" spans="16:30" ht="4.5" customHeight="1" x14ac:dyDescent="0.2">
      <c r="P55457" s="75"/>
      <c r="Q55457" s="75"/>
      <c r="W55457" s="75"/>
      <c r="AD55457" s="77"/>
    </row>
    <row r="55458" spans="16:30" ht="4.5" customHeight="1" x14ac:dyDescent="0.2">
      <c r="P55458" s="75"/>
      <c r="Q55458" s="75"/>
      <c r="W55458" s="75"/>
      <c r="AD55458" s="77"/>
    </row>
    <row r="55459" spans="16:30" ht="4.5" customHeight="1" x14ac:dyDescent="0.2">
      <c r="P55459" s="75"/>
      <c r="Q55459" s="75"/>
      <c r="W55459" s="75"/>
      <c r="AD55459" s="77"/>
    </row>
    <row r="55460" spans="16:30" ht="4.5" customHeight="1" x14ac:dyDescent="0.2">
      <c r="P55460" s="75"/>
      <c r="Q55460" s="75"/>
      <c r="W55460" s="75"/>
      <c r="AD55460" s="77"/>
    </row>
    <row r="55461" spans="16:30" ht="4.5" customHeight="1" x14ac:dyDescent="0.2">
      <c r="P55461" s="75"/>
      <c r="Q55461" s="75"/>
      <c r="W55461" s="75"/>
      <c r="AD55461" s="77"/>
    </row>
    <row r="55462" spans="16:30" ht="4.5" customHeight="1" x14ac:dyDescent="0.2">
      <c r="P55462" s="75"/>
      <c r="Q55462" s="75"/>
      <c r="W55462" s="75"/>
      <c r="AD55462" s="77"/>
    </row>
    <row r="55463" spans="16:30" ht="4.5" customHeight="1" x14ac:dyDescent="0.2">
      <c r="P55463" s="75"/>
      <c r="Q55463" s="75"/>
      <c r="W55463" s="75"/>
      <c r="AD55463" s="77"/>
    </row>
    <row r="55464" spans="16:30" ht="4.5" customHeight="1" x14ac:dyDescent="0.2">
      <c r="P55464" s="75"/>
      <c r="Q55464" s="75"/>
      <c r="W55464" s="75"/>
      <c r="AD55464" s="77"/>
    </row>
    <row r="55465" spans="16:30" ht="4.5" customHeight="1" x14ac:dyDescent="0.2">
      <c r="P55465" s="75"/>
      <c r="Q55465" s="75"/>
      <c r="W55465" s="75"/>
      <c r="AD55465" s="77"/>
    </row>
    <row r="55466" spans="16:30" ht="4.5" customHeight="1" x14ac:dyDescent="0.2">
      <c r="P55466" s="75"/>
      <c r="Q55466" s="75"/>
      <c r="W55466" s="75"/>
      <c r="AD55466" s="77"/>
    </row>
    <row r="55467" spans="16:30" ht="4.5" customHeight="1" x14ac:dyDescent="0.2">
      <c r="P55467" s="75"/>
      <c r="Q55467" s="75"/>
      <c r="W55467" s="75"/>
      <c r="AD55467" s="77"/>
    </row>
    <row r="55468" spans="16:30" ht="4.5" customHeight="1" x14ac:dyDescent="0.2">
      <c r="P55468" s="75"/>
      <c r="Q55468" s="75"/>
      <c r="W55468" s="75"/>
      <c r="AD55468" s="77"/>
    </row>
    <row r="55469" spans="16:30" ht="4.5" customHeight="1" x14ac:dyDescent="0.2">
      <c r="P55469" s="75"/>
      <c r="Q55469" s="75"/>
      <c r="W55469" s="75"/>
      <c r="AD55469" s="77"/>
    </row>
    <row r="55470" spans="16:30" ht="4.5" customHeight="1" x14ac:dyDescent="0.2">
      <c r="P55470" s="75"/>
      <c r="Q55470" s="75"/>
      <c r="W55470" s="75"/>
      <c r="AD55470" s="77"/>
    </row>
    <row r="55471" spans="16:30" ht="4.5" customHeight="1" x14ac:dyDescent="0.2">
      <c r="P55471" s="75"/>
      <c r="Q55471" s="75"/>
      <c r="W55471" s="75"/>
      <c r="AD55471" s="77"/>
    </row>
    <row r="55472" spans="16:30" ht="4.5" customHeight="1" x14ac:dyDescent="0.2">
      <c r="P55472" s="75"/>
      <c r="Q55472" s="75"/>
      <c r="W55472" s="75"/>
      <c r="AD55472" s="77"/>
    </row>
    <row r="55473" spans="16:30" ht="4.5" customHeight="1" x14ac:dyDescent="0.2">
      <c r="P55473" s="75"/>
      <c r="Q55473" s="75"/>
      <c r="W55473" s="75"/>
      <c r="AD55473" s="77"/>
    </row>
    <row r="55474" spans="16:30" ht="4.5" customHeight="1" x14ac:dyDescent="0.2">
      <c r="P55474" s="75"/>
      <c r="Q55474" s="75"/>
      <c r="W55474" s="75"/>
      <c r="AD55474" s="77"/>
    </row>
    <row r="55475" spans="16:30" ht="4.5" customHeight="1" x14ac:dyDescent="0.2">
      <c r="P55475" s="75"/>
      <c r="Q55475" s="75"/>
      <c r="W55475" s="75"/>
      <c r="AD55475" s="77"/>
    </row>
    <row r="55476" spans="16:30" ht="4.5" customHeight="1" x14ac:dyDescent="0.2">
      <c r="P55476" s="75"/>
      <c r="Q55476" s="75"/>
      <c r="W55476" s="75"/>
      <c r="AD55476" s="77"/>
    </row>
    <row r="55477" spans="16:30" ht="4.5" customHeight="1" x14ac:dyDescent="0.2">
      <c r="P55477" s="75"/>
      <c r="Q55477" s="75"/>
      <c r="W55477" s="75"/>
      <c r="AD55477" s="77"/>
    </row>
    <row r="55478" spans="16:30" ht="4.5" customHeight="1" x14ac:dyDescent="0.2">
      <c r="P55478" s="75"/>
      <c r="Q55478" s="75"/>
      <c r="W55478" s="75"/>
      <c r="AD55478" s="77"/>
    </row>
    <row r="55479" spans="16:30" ht="4.5" customHeight="1" x14ac:dyDescent="0.2">
      <c r="P55479" s="75"/>
      <c r="Q55479" s="75"/>
      <c r="W55479" s="75"/>
      <c r="AD55479" s="77"/>
    </row>
    <row r="55480" spans="16:30" ht="4.5" customHeight="1" x14ac:dyDescent="0.2">
      <c r="P55480" s="75"/>
      <c r="Q55480" s="75"/>
      <c r="W55480" s="75"/>
      <c r="AD55480" s="77"/>
    </row>
    <row r="55481" spans="16:30" ht="4.5" customHeight="1" x14ac:dyDescent="0.2">
      <c r="P55481" s="75"/>
      <c r="Q55481" s="75"/>
      <c r="W55481" s="75"/>
      <c r="AD55481" s="77"/>
    </row>
    <row r="55482" spans="16:30" ht="4.5" customHeight="1" x14ac:dyDescent="0.2">
      <c r="P55482" s="75"/>
      <c r="Q55482" s="75"/>
      <c r="W55482" s="75"/>
      <c r="AD55482" s="77"/>
    </row>
    <row r="55483" spans="16:30" ht="4.5" customHeight="1" x14ac:dyDescent="0.2">
      <c r="P55483" s="75"/>
      <c r="Q55483" s="75"/>
      <c r="W55483" s="75"/>
      <c r="AD55483" s="77"/>
    </row>
    <row r="55484" spans="16:30" ht="4.5" customHeight="1" x14ac:dyDescent="0.2">
      <c r="P55484" s="75"/>
      <c r="Q55484" s="75"/>
      <c r="W55484" s="75"/>
      <c r="AD55484" s="77"/>
    </row>
    <row r="55485" spans="16:30" ht="4.5" customHeight="1" x14ac:dyDescent="0.2">
      <c r="P55485" s="75"/>
      <c r="Q55485" s="75"/>
      <c r="W55485" s="75"/>
      <c r="AD55485" s="77"/>
    </row>
    <row r="55486" spans="16:30" ht="4.5" customHeight="1" x14ac:dyDescent="0.2">
      <c r="P55486" s="75"/>
      <c r="Q55486" s="75"/>
      <c r="W55486" s="75"/>
      <c r="AD55486" s="77"/>
    </row>
    <row r="55487" spans="16:30" ht="4.5" customHeight="1" x14ac:dyDescent="0.2">
      <c r="P55487" s="75"/>
      <c r="Q55487" s="75"/>
      <c r="W55487" s="75"/>
      <c r="AD55487" s="77"/>
    </row>
    <row r="55488" spans="16:30" ht="4.5" customHeight="1" x14ac:dyDescent="0.2">
      <c r="P55488" s="75"/>
      <c r="Q55488" s="75"/>
      <c r="W55488" s="75"/>
      <c r="AD55488" s="77"/>
    </row>
    <row r="55489" spans="16:30" ht="4.5" customHeight="1" x14ac:dyDescent="0.2">
      <c r="P55489" s="75"/>
      <c r="Q55489" s="75"/>
      <c r="W55489" s="75"/>
      <c r="AD55489" s="77"/>
    </row>
    <row r="55490" spans="16:30" ht="4.5" customHeight="1" x14ac:dyDescent="0.2">
      <c r="P55490" s="75"/>
      <c r="Q55490" s="75"/>
      <c r="W55490" s="75"/>
      <c r="AD55490" s="77"/>
    </row>
    <row r="55491" spans="16:30" ht="4.5" customHeight="1" x14ac:dyDescent="0.2">
      <c r="P55491" s="75"/>
      <c r="Q55491" s="75"/>
      <c r="W55491" s="75"/>
      <c r="AD55491" s="77"/>
    </row>
    <row r="55492" spans="16:30" ht="4.5" customHeight="1" x14ac:dyDescent="0.2">
      <c r="P55492" s="75"/>
      <c r="Q55492" s="75"/>
      <c r="W55492" s="75"/>
      <c r="AD55492" s="77"/>
    </row>
    <row r="55493" spans="16:30" ht="4.5" customHeight="1" x14ac:dyDescent="0.2">
      <c r="P55493" s="75"/>
      <c r="Q55493" s="75"/>
      <c r="W55493" s="75"/>
      <c r="AD55493" s="77"/>
    </row>
    <row r="55494" spans="16:30" ht="4.5" customHeight="1" x14ac:dyDescent="0.2">
      <c r="P55494" s="75"/>
      <c r="Q55494" s="75"/>
      <c r="W55494" s="75"/>
      <c r="AD55494" s="77"/>
    </row>
    <row r="55495" spans="16:30" ht="4.5" customHeight="1" x14ac:dyDescent="0.2">
      <c r="P55495" s="75"/>
      <c r="Q55495" s="75"/>
      <c r="W55495" s="75"/>
      <c r="AD55495" s="77"/>
    </row>
    <row r="55496" spans="16:30" ht="4.5" customHeight="1" x14ac:dyDescent="0.2">
      <c r="P55496" s="75"/>
      <c r="Q55496" s="75"/>
      <c r="W55496" s="75"/>
      <c r="AD55496" s="77"/>
    </row>
    <row r="55497" spans="16:30" ht="4.5" customHeight="1" x14ac:dyDescent="0.2">
      <c r="P55497" s="75"/>
      <c r="Q55497" s="75"/>
      <c r="W55497" s="75"/>
      <c r="AD55497" s="77"/>
    </row>
    <row r="55498" spans="16:30" ht="4.5" customHeight="1" x14ac:dyDescent="0.2">
      <c r="P55498" s="75"/>
      <c r="Q55498" s="75"/>
      <c r="W55498" s="75"/>
      <c r="AD55498" s="77"/>
    </row>
    <row r="55499" spans="16:30" ht="4.5" customHeight="1" x14ac:dyDescent="0.2">
      <c r="P55499" s="75"/>
      <c r="Q55499" s="75"/>
      <c r="W55499" s="75"/>
      <c r="AD55499" s="77"/>
    </row>
    <row r="55500" spans="16:30" ht="4.5" customHeight="1" x14ac:dyDescent="0.2">
      <c r="P55500" s="75"/>
      <c r="Q55500" s="75"/>
      <c r="W55500" s="75"/>
      <c r="AD55500" s="77"/>
    </row>
    <row r="55501" spans="16:30" ht="4.5" customHeight="1" x14ac:dyDescent="0.2">
      <c r="P55501" s="75"/>
      <c r="Q55501" s="75"/>
      <c r="W55501" s="75"/>
      <c r="AD55501" s="77"/>
    </row>
    <row r="55502" spans="16:30" ht="4.5" customHeight="1" x14ac:dyDescent="0.2">
      <c r="P55502" s="75"/>
      <c r="Q55502" s="75"/>
      <c r="W55502" s="75"/>
      <c r="AD55502" s="77"/>
    </row>
    <row r="55503" spans="16:30" ht="4.5" customHeight="1" x14ac:dyDescent="0.2">
      <c r="P55503" s="75"/>
      <c r="Q55503" s="75"/>
      <c r="W55503" s="75"/>
      <c r="AD55503" s="77"/>
    </row>
    <row r="55504" spans="16:30" ht="4.5" customHeight="1" x14ac:dyDescent="0.2">
      <c r="P55504" s="75"/>
      <c r="Q55504" s="75"/>
      <c r="W55504" s="75"/>
      <c r="AD55504" s="77"/>
    </row>
    <row r="55505" spans="16:30" ht="4.5" customHeight="1" x14ac:dyDescent="0.2">
      <c r="P55505" s="75"/>
      <c r="Q55505" s="75"/>
      <c r="W55505" s="75"/>
      <c r="AD55505" s="77"/>
    </row>
    <row r="55506" spans="16:30" ht="4.5" customHeight="1" x14ac:dyDescent="0.2">
      <c r="P55506" s="75"/>
      <c r="Q55506" s="75"/>
      <c r="W55506" s="75"/>
      <c r="AD55506" s="77"/>
    </row>
    <row r="55507" spans="16:30" ht="4.5" customHeight="1" x14ac:dyDescent="0.2">
      <c r="P55507" s="75"/>
      <c r="Q55507" s="75"/>
      <c r="W55507" s="75"/>
      <c r="AD55507" s="77"/>
    </row>
    <row r="55508" spans="16:30" ht="4.5" customHeight="1" x14ac:dyDescent="0.2">
      <c r="P55508" s="75"/>
      <c r="Q55508" s="75"/>
      <c r="W55508" s="75"/>
      <c r="AD55508" s="77"/>
    </row>
    <row r="55509" spans="16:30" ht="4.5" customHeight="1" x14ac:dyDescent="0.2">
      <c r="P55509" s="75"/>
      <c r="Q55509" s="75"/>
      <c r="W55509" s="75"/>
      <c r="AD55509" s="77"/>
    </row>
    <row r="55510" spans="16:30" ht="4.5" customHeight="1" x14ac:dyDescent="0.2">
      <c r="P55510" s="75"/>
      <c r="Q55510" s="75"/>
      <c r="W55510" s="75"/>
      <c r="AD55510" s="77"/>
    </row>
    <row r="55511" spans="16:30" ht="4.5" customHeight="1" x14ac:dyDescent="0.2">
      <c r="P55511" s="75"/>
      <c r="Q55511" s="75"/>
      <c r="W55511" s="75"/>
      <c r="AD55511" s="77"/>
    </row>
    <row r="55512" spans="16:30" ht="4.5" customHeight="1" x14ac:dyDescent="0.2">
      <c r="P55512" s="75"/>
      <c r="Q55512" s="75"/>
      <c r="W55512" s="75"/>
      <c r="AD55512" s="77"/>
    </row>
    <row r="55513" spans="16:30" ht="4.5" customHeight="1" x14ac:dyDescent="0.2">
      <c r="P55513" s="75"/>
      <c r="Q55513" s="75"/>
      <c r="W55513" s="75"/>
      <c r="AD55513" s="77"/>
    </row>
    <row r="55514" spans="16:30" ht="4.5" customHeight="1" x14ac:dyDescent="0.2">
      <c r="P55514" s="75"/>
      <c r="Q55514" s="75"/>
      <c r="W55514" s="75"/>
      <c r="AD55514" s="77"/>
    </row>
    <row r="55515" spans="16:30" ht="4.5" customHeight="1" x14ac:dyDescent="0.2">
      <c r="P55515" s="75"/>
      <c r="Q55515" s="75"/>
      <c r="W55515" s="75"/>
      <c r="AD55515" s="77"/>
    </row>
    <row r="55516" spans="16:30" ht="4.5" customHeight="1" x14ac:dyDescent="0.2">
      <c r="P55516" s="75"/>
      <c r="Q55516" s="75"/>
      <c r="W55516" s="75"/>
      <c r="AD55516" s="77"/>
    </row>
    <row r="55517" spans="16:30" ht="4.5" customHeight="1" x14ac:dyDescent="0.2">
      <c r="P55517" s="75"/>
      <c r="Q55517" s="75"/>
      <c r="W55517" s="75"/>
      <c r="AD55517" s="77"/>
    </row>
    <row r="55518" spans="16:30" ht="4.5" customHeight="1" x14ac:dyDescent="0.2">
      <c r="P55518" s="75"/>
      <c r="Q55518" s="75"/>
      <c r="W55518" s="75"/>
      <c r="AD55518" s="77"/>
    </row>
    <row r="55519" spans="16:30" ht="4.5" customHeight="1" x14ac:dyDescent="0.2">
      <c r="P55519" s="75"/>
      <c r="Q55519" s="75"/>
      <c r="W55519" s="75"/>
      <c r="AD55519" s="77"/>
    </row>
    <row r="55520" spans="16:30" ht="4.5" customHeight="1" x14ac:dyDescent="0.2">
      <c r="P55520" s="75"/>
      <c r="Q55520" s="75"/>
      <c r="W55520" s="75"/>
      <c r="AD55520" s="77"/>
    </row>
    <row r="55521" spans="16:30" ht="4.5" customHeight="1" x14ac:dyDescent="0.2">
      <c r="P55521" s="75"/>
      <c r="Q55521" s="75"/>
      <c r="W55521" s="75"/>
      <c r="AD55521" s="77"/>
    </row>
    <row r="55522" spans="16:30" ht="4.5" customHeight="1" x14ac:dyDescent="0.2">
      <c r="P55522" s="75"/>
      <c r="Q55522" s="75"/>
      <c r="W55522" s="75"/>
      <c r="AD55522" s="77"/>
    </row>
    <row r="55523" spans="16:30" ht="4.5" customHeight="1" x14ac:dyDescent="0.2">
      <c r="P55523" s="75"/>
      <c r="Q55523" s="75"/>
      <c r="W55523" s="75"/>
      <c r="AD55523" s="77"/>
    </row>
    <row r="55524" spans="16:30" ht="4.5" customHeight="1" x14ac:dyDescent="0.2">
      <c r="P55524" s="75"/>
      <c r="Q55524" s="75"/>
      <c r="W55524" s="75"/>
      <c r="AD55524" s="77"/>
    </row>
    <row r="55525" spans="16:30" ht="4.5" customHeight="1" x14ac:dyDescent="0.2">
      <c r="P55525" s="75"/>
      <c r="Q55525" s="75"/>
      <c r="W55525" s="75"/>
      <c r="AD55525" s="77"/>
    </row>
    <row r="55526" spans="16:30" ht="4.5" customHeight="1" x14ac:dyDescent="0.2">
      <c r="P55526" s="75"/>
      <c r="Q55526" s="75"/>
      <c r="W55526" s="75"/>
      <c r="AD55526" s="77"/>
    </row>
    <row r="55527" spans="16:30" ht="4.5" customHeight="1" x14ac:dyDescent="0.2">
      <c r="P55527" s="75"/>
      <c r="Q55527" s="75"/>
      <c r="W55527" s="75"/>
      <c r="AD55527" s="77"/>
    </row>
    <row r="55528" spans="16:30" ht="4.5" customHeight="1" x14ac:dyDescent="0.2">
      <c r="P55528" s="75"/>
      <c r="Q55528" s="75"/>
      <c r="W55528" s="75"/>
      <c r="AD55528" s="77"/>
    </row>
    <row r="55529" spans="16:30" ht="4.5" customHeight="1" x14ac:dyDescent="0.2">
      <c r="P55529" s="75"/>
      <c r="Q55529" s="75"/>
      <c r="W55529" s="75"/>
      <c r="AD55529" s="77"/>
    </row>
    <row r="55530" spans="16:30" ht="4.5" customHeight="1" x14ac:dyDescent="0.2">
      <c r="P55530" s="75"/>
      <c r="Q55530" s="75"/>
      <c r="W55530" s="75"/>
      <c r="AD55530" s="77"/>
    </row>
    <row r="55531" spans="16:30" ht="4.5" customHeight="1" x14ac:dyDescent="0.2">
      <c r="P55531" s="75"/>
      <c r="Q55531" s="75"/>
      <c r="W55531" s="75"/>
      <c r="AD55531" s="77"/>
    </row>
    <row r="55532" spans="16:30" ht="4.5" customHeight="1" x14ac:dyDescent="0.2">
      <c r="P55532" s="75"/>
      <c r="Q55532" s="75"/>
      <c r="W55532" s="75"/>
      <c r="AD55532" s="77"/>
    </row>
    <row r="55533" spans="16:30" ht="4.5" customHeight="1" x14ac:dyDescent="0.2">
      <c r="P55533" s="75"/>
      <c r="Q55533" s="75"/>
      <c r="W55533" s="75"/>
      <c r="AD55533" s="77"/>
    </row>
    <row r="55534" spans="16:30" ht="4.5" customHeight="1" x14ac:dyDescent="0.2">
      <c r="P55534" s="75"/>
      <c r="Q55534" s="75"/>
      <c r="W55534" s="75"/>
      <c r="AD55534" s="77"/>
    </row>
    <row r="55535" spans="16:30" ht="4.5" customHeight="1" x14ac:dyDescent="0.2">
      <c r="P55535" s="75"/>
      <c r="Q55535" s="75"/>
      <c r="W55535" s="75"/>
      <c r="AD55535" s="77"/>
    </row>
    <row r="55536" spans="16:30" ht="4.5" customHeight="1" x14ac:dyDescent="0.2">
      <c r="P55536" s="75"/>
      <c r="Q55536" s="75"/>
      <c r="W55536" s="75"/>
      <c r="AD55536" s="77"/>
    </row>
    <row r="55537" spans="16:30" ht="4.5" customHeight="1" x14ac:dyDescent="0.2">
      <c r="P55537" s="75"/>
      <c r="Q55537" s="75"/>
      <c r="W55537" s="75"/>
      <c r="AD55537" s="77"/>
    </row>
    <row r="55538" spans="16:30" ht="4.5" customHeight="1" x14ac:dyDescent="0.2">
      <c r="P55538" s="75"/>
      <c r="Q55538" s="75"/>
      <c r="W55538" s="75"/>
      <c r="AD55538" s="77"/>
    </row>
    <row r="55539" spans="16:30" ht="4.5" customHeight="1" x14ac:dyDescent="0.2">
      <c r="P55539" s="75"/>
      <c r="Q55539" s="75"/>
      <c r="W55539" s="75"/>
      <c r="AD55539" s="77"/>
    </row>
    <row r="55540" spans="16:30" ht="4.5" customHeight="1" x14ac:dyDescent="0.2">
      <c r="P55540" s="75"/>
      <c r="Q55540" s="75"/>
      <c r="W55540" s="75"/>
      <c r="AD55540" s="77"/>
    </row>
    <row r="55541" spans="16:30" ht="4.5" customHeight="1" x14ac:dyDescent="0.2">
      <c r="P55541" s="75"/>
      <c r="Q55541" s="75"/>
      <c r="W55541" s="75"/>
      <c r="AD55541" s="77"/>
    </row>
    <row r="55542" spans="16:30" ht="4.5" customHeight="1" x14ac:dyDescent="0.2">
      <c r="P55542" s="75"/>
      <c r="Q55542" s="75"/>
      <c r="W55542" s="75"/>
      <c r="AD55542" s="77"/>
    </row>
    <row r="55543" spans="16:30" ht="4.5" customHeight="1" x14ac:dyDescent="0.2">
      <c r="P55543" s="75"/>
      <c r="Q55543" s="75"/>
      <c r="W55543" s="75"/>
      <c r="AD55543" s="77"/>
    </row>
    <row r="55544" spans="16:30" ht="4.5" customHeight="1" x14ac:dyDescent="0.2">
      <c r="P55544" s="75"/>
      <c r="Q55544" s="75"/>
      <c r="W55544" s="75"/>
      <c r="AD55544" s="77"/>
    </row>
    <row r="55545" spans="16:30" ht="4.5" customHeight="1" x14ac:dyDescent="0.2">
      <c r="P55545" s="75"/>
      <c r="Q55545" s="75"/>
      <c r="W55545" s="75"/>
      <c r="AD55545" s="77"/>
    </row>
    <row r="55546" spans="16:30" ht="4.5" customHeight="1" x14ac:dyDescent="0.2">
      <c r="P55546" s="75"/>
      <c r="Q55546" s="75"/>
      <c r="W55546" s="75"/>
      <c r="AD55546" s="77"/>
    </row>
    <row r="55547" spans="16:30" ht="4.5" customHeight="1" x14ac:dyDescent="0.2">
      <c r="P55547" s="75"/>
      <c r="Q55547" s="75"/>
      <c r="W55547" s="75"/>
      <c r="AD55547" s="77"/>
    </row>
    <row r="55548" spans="16:30" ht="4.5" customHeight="1" x14ac:dyDescent="0.2">
      <c r="P55548" s="75"/>
      <c r="Q55548" s="75"/>
      <c r="W55548" s="75"/>
      <c r="AD55548" s="77"/>
    </row>
    <row r="55549" spans="16:30" ht="4.5" customHeight="1" x14ac:dyDescent="0.2">
      <c r="P55549" s="75"/>
      <c r="Q55549" s="75"/>
      <c r="W55549" s="75"/>
      <c r="AD55549" s="77"/>
    </row>
    <row r="55550" spans="16:30" ht="4.5" customHeight="1" x14ac:dyDescent="0.2">
      <c r="P55550" s="75"/>
      <c r="Q55550" s="75"/>
      <c r="W55550" s="75"/>
      <c r="AD55550" s="77"/>
    </row>
    <row r="55551" spans="16:30" ht="4.5" customHeight="1" x14ac:dyDescent="0.2">
      <c r="P55551" s="75"/>
      <c r="Q55551" s="75"/>
      <c r="W55551" s="75"/>
      <c r="AD55551" s="77"/>
    </row>
    <row r="55552" spans="16:30" ht="4.5" customHeight="1" x14ac:dyDescent="0.2">
      <c r="P55552" s="75"/>
      <c r="Q55552" s="75"/>
      <c r="W55552" s="75"/>
      <c r="AD55552" s="77"/>
    </row>
    <row r="55553" spans="16:30" ht="4.5" customHeight="1" x14ac:dyDescent="0.2">
      <c r="P55553" s="75"/>
      <c r="Q55553" s="75"/>
      <c r="W55553" s="75"/>
      <c r="AD55553" s="77"/>
    </row>
    <row r="55554" spans="16:30" ht="4.5" customHeight="1" x14ac:dyDescent="0.2">
      <c r="P55554" s="75"/>
      <c r="Q55554" s="75"/>
      <c r="W55554" s="75"/>
      <c r="AD55554" s="77"/>
    </row>
    <row r="55555" spans="16:30" ht="4.5" customHeight="1" x14ac:dyDescent="0.2">
      <c r="P55555" s="75"/>
      <c r="Q55555" s="75"/>
      <c r="W55555" s="75"/>
      <c r="AD55555" s="77"/>
    </row>
    <row r="55556" spans="16:30" ht="4.5" customHeight="1" x14ac:dyDescent="0.2">
      <c r="P55556" s="75"/>
      <c r="Q55556" s="75"/>
      <c r="W55556" s="75"/>
      <c r="AD55556" s="77"/>
    </row>
    <row r="55557" spans="16:30" ht="4.5" customHeight="1" x14ac:dyDescent="0.2">
      <c r="P55557" s="75"/>
      <c r="Q55557" s="75"/>
      <c r="W55557" s="75"/>
      <c r="AD55557" s="77"/>
    </row>
    <row r="55558" spans="16:30" ht="4.5" customHeight="1" x14ac:dyDescent="0.2">
      <c r="P55558" s="75"/>
      <c r="Q55558" s="75"/>
      <c r="W55558" s="75"/>
      <c r="AD55558" s="77"/>
    </row>
    <row r="55559" spans="16:30" ht="4.5" customHeight="1" x14ac:dyDescent="0.2">
      <c r="P55559" s="75"/>
      <c r="Q55559" s="75"/>
      <c r="W55559" s="75"/>
      <c r="AD55559" s="77"/>
    </row>
    <row r="55560" spans="16:30" ht="4.5" customHeight="1" x14ac:dyDescent="0.2">
      <c r="P55560" s="75"/>
      <c r="Q55560" s="75"/>
      <c r="W55560" s="75"/>
      <c r="AD55560" s="77"/>
    </row>
    <row r="55561" spans="16:30" ht="4.5" customHeight="1" x14ac:dyDescent="0.2">
      <c r="P55561" s="75"/>
      <c r="Q55561" s="75"/>
      <c r="W55561" s="75"/>
      <c r="AD55561" s="77"/>
    </row>
    <row r="55562" spans="16:30" ht="4.5" customHeight="1" x14ac:dyDescent="0.2">
      <c r="P55562" s="75"/>
      <c r="Q55562" s="75"/>
      <c r="W55562" s="75"/>
      <c r="AD55562" s="77"/>
    </row>
    <row r="55563" spans="16:30" ht="4.5" customHeight="1" x14ac:dyDescent="0.2">
      <c r="P55563" s="75"/>
      <c r="Q55563" s="75"/>
      <c r="W55563" s="75"/>
      <c r="AD55563" s="77"/>
    </row>
    <row r="55564" spans="16:30" ht="4.5" customHeight="1" x14ac:dyDescent="0.2">
      <c r="P55564" s="75"/>
      <c r="Q55564" s="75"/>
      <c r="W55564" s="75"/>
      <c r="AD55564" s="77"/>
    </row>
    <row r="55565" spans="16:30" ht="4.5" customHeight="1" x14ac:dyDescent="0.2">
      <c r="P55565" s="75"/>
      <c r="Q55565" s="75"/>
      <c r="W55565" s="75"/>
      <c r="AD55565" s="77"/>
    </row>
    <row r="55566" spans="16:30" ht="4.5" customHeight="1" x14ac:dyDescent="0.2">
      <c r="P55566" s="75"/>
      <c r="Q55566" s="75"/>
      <c r="W55566" s="75"/>
      <c r="AD55566" s="77"/>
    </row>
    <row r="55567" spans="16:30" ht="4.5" customHeight="1" x14ac:dyDescent="0.2">
      <c r="P55567" s="75"/>
      <c r="Q55567" s="75"/>
      <c r="W55567" s="75"/>
      <c r="AD55567" s="77"/>
    </row>
    <row r="55568" spans="16:30" ht="4.5" customHeight="1" x14ac:dyDescent="0.2">
      <c r="P55568" s="75"/>
      <c r="Q55568" s="75"/>
      <c r="W55568" s="75"/>
      <c r="AD55568" s="77"/>
    </row>
    <row r="55569" spans="16:30" ht="4.5" customHeight="1" x14ac:dyDescent="0.2">
      <c r="P55569" s="75"/>
      <c r="Q55569" s="75"/>
      <c r="W55569" s="75"/>
      <c r="AD55569" s="77"/>
    </row>
    <row r="55570" spans="16:30" ht="4.5" customHeight="1" x14ac:dyDescent="0.2">
      <c r="P55570" s="75"/>
      <c r="Q55570" s="75"/>
      <c r="W55570" s="75"/>
      <c r="AD55570" s="77"/>
    </row>
    <row r="55571" spans="16:30" ht="4.5" customHeight="1" x14ac:dyDescent="0.2">
      <c r="P55571" s="75"/>
      <c r="Q55571" s="75"/>
      <c r="W55571" s="75"/>
      <c r="AD55571" s="77"/>
    </row>
    <row r="55572" spans="16:30" ht="4.5" customHeight="1" x14ac:dyDescent="0.2">
      <c r="P55572" s="75"/>
      <c r="Q55572" s="75"/>
      <c r="W55572" s="75"/>
      <c r="AD55572" s="77"/>
    </row>
    <row r="55573" spans="16:30" ht="4.5" customHeight="1" x14ac:dyDescent="0.2">
      <c r="P55573" s="75"/>
      <c r="Q55573" s="75"/>
      <c r="W55573" s="75"/>
      <c r="AD55573" s="77"/>
    </row>
    <row r="55574" spans="16:30" ht="4.5" customHeight="1" x14ac:dyDescent="0.2">
      <c r="P55574" s="75"/>
      <c r="Q55574" s="75"/>
      <c r="W55574" s="75"/>
      <c r="AD55574" s="77"/>
    </row>
    <row r="55575" spans="16:30" ht="4.5" customHeight="1" x14ac:dyDescent="0.2">
      <c r="P55575" s="75"/>
      <c r="Q55575" s="75"/>
      <c r="W55575" s="75"/>
      <c r="AD55575" s="77"/>
    </row>
    <row r="55576" spans="16:30" ht="4.5" customHeight="1" x14ac:dyDescent="0.2">
      <c r="P55576" s="75"/>
      <c r="Q55576" s="75"/>
      <c r="W55576" s="75"/>
      <c r="AD55576" s="77"/>
    </row>
    <row r="55577" spans="16:30" ht="4.5" customHeight="1" x14ac:dyDescent="0.2">
      <c r="P55577" s="75"/>
      <c r="Q55577" s="75"/>
      <c r="W55577" s="75"/>
      <c r="AD55577" s="77"/>
    </row>
    <row r="55578" spans="16:30" ht="4.5" customHeight="1" x14ac:dyDescent="0.2">
      <c r="P55578" s="75"/>
      <c r="Q55578" s="75"/>
      <c r="W55578" s="75"/>
      <c r="AD55578" s="77"/>
    </row>
    <row r="55579" spans="16:30" ht="4.5" customHeight="1" x14ac:dyDescent="0.2">
      <c r="P55579" s="75"/>
      <c r="Q55579" s="75"/>
      <c r="W55579" s="75"/>
      <c r="AD55579" s="77"/>
    </row>
    <row r="55580" spans="16:30" ht="4.5" customHeight="1" x14ac:dyDescent="0.2">
      <c r="P55580" s="75"/>
      <c r="Q55580" s="75"/>
      <c r="W55580" s="75"/>
      <c r="AD55580" s="77"/>
    </row>
    <row r="55581" spans="16:30" ht="4.5" customHeight="1" x14ac:dyDescent="0.2">
      <c r="P55581" s="75"/>
      <c r="Q55581" s="75"/>
      <c r="W55581" s="75"/>
      <c r="AD55581" s="77"/>
    </row>
    <row r="55582" spans="16:30" ht="4.5" customHeight="1" x14ac:dyDescent="0.2">
      <c r="P55582" s="75"/>
      <c r="Q55582" s="75"/>
      <c r="W55582" s="75"/>
      <c r="AD55582" s="77"/>
    </row>
    <row r="55583" spans="16:30" ht="4.5" customHeight="1" x14ac:dyDescent="0.2">
      <c r="P55583" s="75"/>
      <c r="Q55583" s="75"/>
      <c r="W55583" s="75"/>
      <c r="AD55583" s="77"/>
    </row>
    <row r="55584" spans="16:30" ht="4.5" customHeight="1" x14ac:dyDescent="0.2">
      <c r="P55584" s="75"/>
      <c r="Q55584" s="75"/>
      <c r="W55584" s="75"/>
      <c r="AD55584" s="77"/>
    </row>
    <row r="55585" spans="16:30" ht="4.5" customHeight="1" x14ac:dyDescent="0.2">
      <c r="P55585" s="75"/>
      <c r="Q55585" s="75"/>
      <c r="W55585" s="75"/>
      <c r="AD55585" s="77"/>
    </row>
    <row r="55586" spans="16:30" ht="4.5" customHeight="1" x14ac:dyDescent="0.2">
      <c r="P55586" s="75"/>
      <c r="Q55586" s="75"/>
      <c r="W55586" s="75"/>
      <c r="AD55586" s="77"/>
    </row>
    <row r="55587" spans="16:30" ht="4.5" customHeight="1" x14ac:dyDescent="0.2">
      <c r="P55587" s="75"/>
      <c r="Q55587" s="75"/>
      <c r="W55587" s="75"/>
      <c r="AD55587" s="77"/>
    </row>
    <row r="55588" spans="16:30" ht="4.5" customHeight="1" x14ac:dyDescent="0.2">
      <c r="P55588" s="75"/>
      <c r="Q55588" s="75"/>
      <c r="W55588" s="75"/>
      <c r="AD55588" s="77"/>
    </row>
    <row r="55589" spans="16:30" ht="4.5" customHeight="1" x14ac:dyDescent="0.2">
      <c r="P55589" s="75"/>
      <c r="Q55589" s="75"/>
      <c r="W55589" s="75"/>
      <c r="AD55589" s="77"/>
    </row>
    <row r="55590" spans="16:30" ht="4.5" customHeight="1" x14ac:dyDescent="0.2">
      <c r="P55590" s="75"/>
      <c r="Q55590" s="75"/>
      <c r="W55590" s="75"/>
      <c r="AD55590" s="77"/>
    </row>
    <row r="55591" spans="16:30" ht="4.5" customHeight="1" x14ac:dyDescent="0.2">
      <c r="P55591" s="75"/>
      <c r="Q55591" s="75"/>
      <c r="W55591" s="75"/>
      <c r="AD55591" s="77"/>
    </row>
    <row r="55592" spans="16:30" ht="4.5" customHeight="1" x14ac:dyDescent="0.2">
      <c r="P55592" s="75"/>
      <c r="Q55592" s="75"/>
      <c r="W55592" s="75"/>
      <c r="AD55592" s="77"/>
    </row>
    <row r="55593" spans="16:30" ht="4.5" customHeight="1" x14ac:dyDescent="0.2">
      <c r="P55593" s="75"/>
      <c r="Q55593" s="75"/>
      <c r="W55593" s="75"/>
      <c r="AD55593" s="77"/>
    </row>
    <row r="55594" spans="16:30" ht="4.5" customHeight="1" x14ac:dyDescent="0.2">
      <c r="P55594" s="75"/>
      <c r="Q55594" s="75"/>
      <c r="W55594" s="75"/>
      <c r="AD55594" s="77"/>
    </row>
    <row r="55595" spans="16:30" ht="4.5" customHeight="1" x14ac:dyDescent="0.2">
      <c r="P55595" s="75"/>
      <c r="Q55595" s="75"/>
      <c r="W55595" s="75"/>
      <c r="AD55595" s="77"/>
    </row>
    <row r="55596" spans="16:30" ht="4.5" customHeight="1" x14ac:dyDescent="0.2">
      <c r="P55596" s="75"/>
      <c r="Q55596" s="75"/>
      <c r="W55596" s="75"/>
      <c r="AD55596" s="77"/>
    </row>
    <row r="55597" spans="16:30" ht="4.5" customHeight="1" x14ac:dyDescent="0.2">
      <c r="P55597" s="75"/>
      <c r="Q55597" s="75"/>
      <c r="W55597" s="75"/>
      <c r="AD55597" s="77"/>
    </row>
    <row r="55598" spans="16:30" ht="4.5" customHeight="1" x14ac:dyDescent="0.2">
      <c r="P55598" s="75"/>
      <c r="Q55598" s="75"/>
      <c r="W55598" s="75"/>
      <c r="AD55598" s="77"/>
    </row>
    <row r="55599" spans="16:30" ht="4.5" customHeight="1" x14ac:dyDescent="0.2">
      <c r="P55599" s="75"/>
      <c r="Q55599" s="75"/>
      <c r="W55599" s="75"/>
      <c r="AD55599" s="77"/>
    </row>
    <row r="55600" spans="16:30" ht="4.5" customHeight="1" x14ac:dyDescent="0.2">
      <c r="P55600" s="75"/>
      <c r="Q55600" s="75"/>
      <c r="W55600" s="75"/>
      <c r="AD55600" s="77"/>
    </row>
    <row r="55601" spans="16:30" ht="4.5" customHeight="1" x14ac:dyDescent="0.2">
      <c r="P55601" s="75"/>
      <c r="Q55601" s="75"/>
      <c r="W55601" s="75"/>
      <c r="AD55601" s="77"/>
    </row>
    <row r="55602" spans="16:30" ht="4.5" customHeight="1" x14ac:dyDescent="0.2">
      <c r="P55602" s="75"/>
      <c r="Q55602" s="75"/>
      <c r="W55602" s="75"/>
      <c r="AD55602" s="77"/>
    </row>
    <row r="55603" spans="16:30" ht="4.5" customHeight="1" x14ac:dyDescent="0.2">
      <c r="P55603" s="75"/>
      <c r="Q55603" s="75"/>
      <c r="W55603" s="75"/>
      <c r="AD55603" s="77"/>
    </row>
    <row r="55604" spans="16:30" ht="4.5" customHeight="1" x14ac:dyDescent="0.2">
      <c r="P55604" s="75"/>
      <c r="Q55604" s="75"/>
      <c r="W55604" s="75"/>
      <c r="AD55604" s="77"/>
    </row>
    <row r="55605" spans="16:30" ht="4.5" customHeight="1" x14ac:dyDescent="0.2">
      <c r="P55605" s="75"/>
      <c r="Q55605" s="75"/>
      <c r="W55605" s="75"/>
      <c r="AD55605" s="77"/>
    </row>
    <row r="55606" spans="16:30" ht="4.5" customHeight="1" x14ac:dyDescent="0.2">
      <c r="P55606" s="75"/>
      <c r="Q55606" s="75"/>
      <c r="W55606" s="75"/>
      <c r="AD55606" s="77"/>
    </row>
    <row r="55607" spans="16:30" ht="4.5" customHeight="1" x14ac:dyDescent="0.2">
      <c r="P55607" s="75"/>
      <c r="Q55607" s="75"/>
      <c r="W55607" s="75"/>
      <c r="AD55607" s="77"/>
    </row>
    <row r="55608" spans="16:30" ht="4.5" customHeight="1" x14ac:dyDescent="0.2">
      <c r="P55608" s="75"/>
      <c r="Q55608" s="75"/>
      <c r="W55608" s="75"/>
      <c r="AD55608" s="77"/>
    </row>
    <row r="55609" spans="16:30" ht="4.5" customHeight="1" x14ac:dyDescent="0.2">
      <c r="P55609" s="75"/>
      <c r="Q55609" s="75"/>
      <c r="W55609" s="75"/>
      <c r="AD55609" s="77"/>
    </row>
    <row r="55610" spans="16:30" ht="4.5" customHeight="1" x14ac:dyDescent="0.2">
      <c r="P55610" s="75"/>
      <c r="Q55610" s="75"/>
      <c r="W55610" s="75"/>
      <c r="AD55610" s="77"/>
    </row>
    <row r="55611" spans="16:30" ht="4.5" customHeight="1" x14ac:dyDescent="0.2">
      <c r="P55611" s="75"/>
      <c r="Q55611" s="75"/>
      <c r="W55611" s="75"/>
      <c r="AD55611" s="77"/>
    </row>
    <row r="55612" spans="16:30" ht="4.5" customHeight="1" x14ac:dyDescent="0.2">
      <c r="P55612" s="75"/>
      <c r="Q55612" s="75"/>
      <c r="W55612" s="75"/>
      <c r="AD55612" s="77"/>
    </row>
    <row r="55613" spans="16:30" ht="4.5" customHeight="1" x14ac:dyDescent="0.2">
      <c r="P55613" s="75"/>
      <c r="Q55613" s="75"/>
      <c r="W55613" s="75"/>
      <c r="AD55613" s="77"/>
    </row>
    <row r="55614" spans="16:30" ht="4.5" customHeight="1" x14ac:dyDescent="0.2">
      <c r="P55614" s="75"/>
      <c r="Q55614" s="75"/>
      <c r="W55614" s="75"/>
      <c r="AD55614" s="77"/>
    </row>
    <row r="55615" spans="16:30" ht="4.5" customHeight="1" x14ac:dyDescent="0.2">
      <c r="P55615" s="75"/>
      <c r="Q55615" s="75"/>
      <c r="W55615" s="75"/>
      <c r="AD55615" s="77"/>
    </row>
    <row r="55616" spans="16:30" ht="4.5" customHeight="1" x14ac:dyDescent="0.2">
      <c r="P55616" s="75"/>
      <c r="Q55616" s="75"/>
      <c r="W55616" s="75"/>
      <c r="AD55616" s="77"/>
    </row>
    <row r="55617" spans="16:30" ht="4.5" customHeight="1" x14ac:dyDescent="0.2">
      <c r="P55617" s="75"/>
      <c r="Q55617" s="75"/>
      <c r="W55617" s="75"/>
      <c r="AD55617" s="77"/>
    </row>
    <row r="55618" spans="16:30" ht="4.5" customHeight="1" x14ac:dyDescent="0.2">
      <c r="P55618" s="75"/>
      <c r="Q55618" s="75"/>
      <c r="W55618" s="75"/>
      <c r="AD55618" s="77"/>
    </row>
    <row r="55619" spans="16:30" ht="4.5" customHeight="1" x14ac:dyDescent="0.2">
      <c r="P55619" s="75"/>
      <c r="Q55619" s="75"/>
      <c r="W55619" s="75"/>
      <c r="AD55619" s="77"/>
    </row>
    <row r="55620" spans="16:30" ht="4.5" customHeight="1" x14ac:dyDescent="0.2">
      <c r="P55620" s="75"/>
      <c r="Q55620" s="75"/>
      <c r="W55620" s="75"/>
      <c r="AD55620" s="77"/>
    </row>
    <row r="55621" spans="16:30" ht="4.5" customHeight="1" x14ac:dyDescent="0.2">
      <c r="P55621" s="75"/>
      <c r="Q55621" s="75"/>
      <c r="W55621" s="75"/>
      <c r="AD55621" s="77"/>
    </row>
    <row r="55622" spans="16:30" ht="4.5" customHeight="1" x14ac:dyDescent="0.2">
      <c r="P55622" s="75"/>
      <c r="Q55622" s="75"/>
      <c r="W55622" s="75"/>
      <c r="AD55622" s="77"/>
    </row>
    <row r="55623" spans="16:30" ht="4.5" customHeight="1" x14ac:dyDescent="0.2">
      <c r="P55623" s="75"/>
      <c r="Q55623" s="75"/>
      <c r="W55623" s="75"/>
      <c r="AD55623" s="77"/>
    </row>
    <row r="55624" spans="16:30" ht="4.5" customHeight="1" x14ac:dyDescent="0.2">
      <c r="P55624" s="75"/>
      <c r="Q55624" s="75"/>
      <c r="W55624" s="75"/>
      <c r="AD55624" s="77"/>
    </row>
    <row r="55625" spans="16:30" ht="4.5" customHeight="1" x14ac:dyDescent="0.2">
      <c r="P55625" s="75"/>
      <c r="Q55625" s="75"/>
      <c r="W55625" s="75"/>
      <c r="AD55625" s="77"/>
    </row>
    <row r="55626" spans="16:30" ht="4.5" customHeight="1" x14ac:dyDescent="0.2">
      <c r="P55626" s="75"/>
      <c r="Q55626" s="75"/>
      <c r="W55626" s="75"/>
      <c r="AD55626" s="77"/>
    </row>
    <row r="55627" spans="16:30" ht="4.5" customHeight="1" x14ac:dyDescent="0.2">
      <c r="P55627" s="75"/>
      <c r="Q55627" s="75"/>
      <c r="W55627" s="75"/>
      <c r="AD55627" s="77"/>
    </row>
    <row r="55628" spans="16:30" ht="4.5" customHeight="1" x14ac:dyDescent="0.2">
      <c r="P55628" s="75"/>
      <c r="Q55628" s="75"/>
      <c r="W55628" s="75"/>
      <c r="AD55628" s="77"/>
    </row>
    <row r="55629" spans="16:30" ht="4.5" customHeight="1" x14ac:dyDescent="0.2">
      <c r="P55629" s="75"/>
      <c r="Q55629" s="75"/>
      <c r="W55629" s="75"/>
      <c r="AD55629" s="77"/>
    </row>
    <row r="55630" spans="16:30" ht="4.5" customHeight="1" x14ac:dyDescent="0.2">
      <c r="P55630" s="75"/>
      <c r="Q55630" s="75"/>
      <c r="W55630" s="75"/>
      <c r="AD55630" s="77"/>
    </row>
    <row r="55631" spans="16:30" ht="4.5" customHeight="1" x14ac:dyDescent="0.2">
      <c r="P55631" s="75"/>
      <c r="Q55631" s="75"/>
      <c r="W55631" s="75"/>
      <c r="AD55631" s="77"/>
    </row>
    <row r="55632" spans="16:30" ht="4.5" customHeight="1" x14ac:dyDescent="0.2">
      <c r="P55632" s="75"/>
      <c r="Q55632" s="75"/>
      <c r="W55632" s="75"/>
      <c r="AD55632" s="77"/>
    </row>
    <row r="55633" spans="16:30" ht="4.5" customHeight="1" x14ac:dyDescent="0.2">
      <c r="P55633" s="75"/>
      <c r="Q55633" s="75"/>
      <c r="W55633" s="75"/>
      <c r="AD55633" s="77"/>
    </row>
    <row r="55634" spans="16:30" ht="4.5" customHeight="1" x14ac:dyDescent="0.2">
      <c r="P55634" s="75"/>
      <c r="Q55634" s="75"/>
      <c r="W55634" s="75"/>
      <c r="AD55634" s="77"/>
    </row>
    <row r="55635" spans="16:30" ht="4.5" customHeight="1" x14ac:dyDescent="0.2">
      <c r="P55635" s="75"/>
      <c r="Q55635" s="75"/>
      <c r="W55635" s="75"/>
      <c r="AD55635" s="77"/>
    </row>
    <row r="55636" spans="16:30" ht="4.5" customHeight="1" x14ac:dyDescent="0.2">
      <c r="P55636" s="75"/>
      <c r="Q55636" s="75"/>
      <c r="W55636" s="75"/>
      <c r="AD55636" s="77"/>
    </row>
    <row r="55637" spans="16:30" ht="4.5" customHeight="1" x14ac:dyDescent="0.2">
      <c r="P55637" s="75"/>
      <c r="Q55637" s="75"/>
      <c r="W55637" s="75"/>
      <c r="AD55637" s="77"/>
    </row>
    <row r="55638" spans="16:30" ht="4.5" customHeight="1" x14ac:dyDescent="0.2">
      <c r="P55638" s="75"/>
      <c r="Q55638" s="75"/>
      <c r="W55638" s="75"/>
      <c r="AD55638" s="77"/>
    </row>
    <row r="55639" spans="16:30" ht="4.5" customHeight="1" x14ac:dyDescent="0.2">
      <c r="P55639" s="75"/>
      <c r="Q55639" s="75"/>
      <c r="W55639" s="75"/>
      <c r="AD55639" s="77"/>
    </row>
    <row r="55640" spans="16:30" ht="4.5" customHeight="1" x14ac:dyDescent="0.2">
      <c r="P55640" s="75"/>
      <c r="Q55640" s="75"/>
      <c r="W55640" s="75"/>
      <c r="AD55640" s="77"/>
    </row>
    <row r="55641" spans="16:30" ht="4.5" customHeight="1" x14ac:dyDescent="0.2">
      <c r="P55641" s="75"/>
      <c r="Q55641" s="75"/>
      <c r="W55641" s="75"/>
      <c r="AD55641" s="77"/>
    </row>
    <row r="55642" spans="16:30" ht="4.5" customHeight="1" x14ac:dyDescent="0.2">
      <c r="P55642" s="75"/>
      <c r="Q55642" s="75"/>
      <c r="W55642" s="75"/>
      <c r="AD55642" s="77"/>
    </row>
    <row r="55643" spans="16:30" ht="4.5" customHeight="1" x14ac:dyDescent="0.2">
      <c r="P55643" s="75"/>
      <c r="Q55643" s="75"/>
      <c r="W55643" s="75"/>
      <c r="AD55643" s="77"/>
    </row>
    <row r="55644" spans="16:30" ht="4.5" customHeight="1" x14ac:dyDescent="0.2">
      <c r="P55644" s="75"/>
      <c r="Q55644" s="75"/>
      <c r="W55644" s="75"/>
      <c r="AD55644" s="77"/>
    </row>
    <row r="55645" spans="16:30" ht="4.5" customHeight="1" x14ac:dyDescent="0.2">
      <c r="P55645" s="75"/>
      <c r="Q55645" s="75"/>
      <c r="W55645" s="75"/>
      <c r="AD55645" s="77"/>
    </row>
    <row r="55646" spans="16:30" ht="4.5" customHeight="1" x14ac:dyDescent="0.2">
      <c r="P55646" s="75"/>
      <c r="Q55646" s="75"/>
      <c r="W55646" s="75"/>
      <c r="AD55646" s="77"/>
    </row>
    <row r="55647" spans="16:30" ht="4.5" customHeight="1" x14ac:dyDescent="0.2">
      <c r="P55647" s="75"/>
      <c r="Q55647" s="75"/>
      <c r="W55647" s="75"/>
      <c r="AD55647" s="77"/>
    </row>
    <row r="55648" spans="16:30" ht="4.5" customHeight="1" x14ac:dyDescent="0.2">
      <c r="P55648" s="75"/>
      <c r="Q55648" s="75"/>
      <c r="W55648" s="75"/>
      <c r="AD55648" s="77"/>
    </row>
    <row r="55649" spans="16:30" ht="4.5" customHeight="1" x14ac:dyDescent="0.2">
      <c r="P55649" s="75"/>
      <c r="Q55649" s="75"/>
      <c r="W55649" s="75"/>
      <c r="AD55649" s="77"/>
    </row>
    <row r="55650" spans="16:30" ht="4.5" customHeight="1" x14ac:dyDescent="0.2">
      <c r="P55650" s="75"/>
      <c r="Q55650" s="75"/>
      <c r="W55650" s="75"/>
      <c r="AD55650" s="77"/>
    </row>
    <row r="55651" spans="16:30" ht="4.5" customHeight="1" x14ac:dyDescent="0.2">
      <c r="P55651" s="75"/>
      <c r="Q55651" s="75"/>
      <c r="W55651" s="75"/>
      <c r="AD55651" s="77"/>
    </row>
    <row r="55652" spans="16:30" ht="4.5" customHeight="1" x14ac:dyDescent="0.2">
      <c r="P55652" s="75"/>
      <c r="Q55652" s="75"/>
      <c r="W55652" s="75"/>
      <c r="AD55652" s="77"/>
    </row>
    <row r="55653" spans="16:30" ht="4.5" customHeight="1" x14ac:dyDescent="0.2">
      <c r="P55653" s="75"/>
      <c r="Q55653" s="75"/>
      <c r="W55653" s="75"/>
      <c r="AD55653" s="77"/>
    </row>
    <row r="55654" spans="16:30" ht="4.5" customHeight="1" x14ac:dyDescent="0.2">
      <c r="P55654" s="75"/>
      <c r="Q55654" s="75"/>
      <c r="W55654" s="75"/>
      <c r="AD55654" s="77"/>
    </row>
    <row r="55655" spans="16:30" ht="4.5" customHeight="1" x14ac:dyDescent="0.2">
      <c r="P55655" s="75"/>
      <c r="Q55655" s="75"/>
      <c r="W55655" s="75"/>
      <c r="AD55655" s="77"/>
    </row>
    <row r="55656" spans="16:30" ht="4.5" customHeight="1" x14ac:dyDescent="0.2">
      <c r="P55656" s="75"/>
      <c r="Q55656" s="75"/>
      <c r="W55656" s="75"/>
      <c r="AD55656" s="77"/>
    </row>
    <row r="55657" spans="16:30" ht="4.5" customHeight="1" x14ac:dyDescent="0.2">
      <c r="P55657" s="75"/>
      <c r="Q55657" s="75"/>
      <c r="W55657" s="75"/>
      <c r="AD55657" s="77"/>
    </row>
    <row r="55658" spans="16:30" ht="4.5" customHeight="1" x14ac:dyDescent="0.2">
      <c r="P55658" s="75"/>
      <c r="Q55658" s="75"/>
      <c r="W55658" s="75"/>
      <c r="AD55658" s="77"/>
    </row>
    <row r="55659" spans="16:30" ht="4.5" customHeight="1" x14ac:dyDescent="0.2">
      <c r="P55659" s="75"/>
      <c r="Q55659" s="75"/>
      <c r="W55659" s="75"/>
      <c r="AD55659" s="77"/>
    </row>
    <row r="55660" spans="16:30" ht="4.5" customHeight="1" x14ac:dyDescent="0.2">
      <c r="P55660" s="75"/>
      <c r="Q55660" s="75"/>
      <c r="W55660" s="75"/>
      <c r="AD55660" s="77"/>
    </row>
    <row r="55661" spans="16:30" ht="4.5" customHeight="1" x14ac:dyDescent="0.2">
      <c r="P55661" s="75"/>
      <c r="Q55661" s="75"/>
      <c r="W55661" s="75"/>
      <c r="AD55661" s="77"/>
    </row>
    <row r="55662" spans="16:30" ht="4.5" customHeight="1" x14ac:dyDescent="0.2">
      <c r="P55662" s="75"/>
      <c r="Q55662" s="75"/>
      <c r="W55662" s="75"/>
      <c r="AD55662" s="77"/>
    </row>
    <row r="55663" spans="16:30" ht="4.5" customHeight="1" x14ac:dyDescent="0.2">
      <c r="P55663" s="75"/>
      <c r="Q55663" s="75"/>
      <c r="W55663" s="75"/>
      <c r="AD55663" s="77"/>
    </row>
    <row r="55664" spans="16:30" ht="4.5" customHeight="1" x14ac:dyDescent="0.2">
      <c r="P55664" s="75"/>
      <c r="Q55664" s="75"/>
      <c r="W55664" s="75"/>
      <c r="AD55664" s="77"/>
    </row>
    <row r="55665" spans="16:30" ht="4.5" customHeight="1" x14ac:dyDescent="0.2">
      <c r="P55665" s="75"/>
      <c r="Q55665" s="75"/>
      <c r="W55665" s="75"/>
      <c r="AD55665" s="77"/>
    </row>
    <row r="55666" spans="16:30" ht="4.5" customHeight="1" x14ac:dyDescent="0.2">
      <c r="P55666" s="75"/>
      <c r="Q55666" s="75"/>
      <c r="W55666" s="75"/>
      <c r="AD55666" s="77"/>
    </row>
    <row r="55667" spans="16:30" ht="4.5" customHeight="1" x14ac:dyDescent="0.2">
      <c r="P55667" s="75"/>
      <c r="Q55667" s="75"/>
      <c r="W55667" s="75"/>
      <c r="AD55667" s="77"/>
    </row>
    <row r="55668" spans="16:30" ht="4.5" customHeight="1" x14ac:dyDescent="0.2">
      <c r="P55668" s="75"/>
      <c r="Q55668" s="75"/>
      <c r="W55668" s="75"/>
      <c r="AD55668" s="77"/>
    </row>
    <row r="55669" spans="16:30" ht="4.5" customHeight="1" x14ac:dyDescent="0.2">
      <c r="P55669" s="75"/>
      <c r="Q55669" s="75"/>
      <c r="W55669" s="75"/>
      <c r="AD55669" s="77"/>
    </row>
    <row r="55670" spans="16:30" ht="4.5" customHeight="1" x14ac:dyDescent="0.2">
      <c r="P55670" s="75"/>
      <c r="Q55670" s="75"/>
      <c r="W55670" s="75"/>
      <c r="AD55670" s="77"/>
    </row>
    <row r="55671" spans="16:30" ht="4.5" customHeight="1" x14ac:dyDescent="0.2">
      <c r="P55671" s="75"/>
      <c r="Q55671" s="75"/>
      <c r="W55671" s="75"/>
      <c r="AD55671" s="77"/>
    </row>
    <row r="55672" spans="16:30" ht="4.5" customHeight="1" x14ac:dyDescent="0.2">
      <c r="P55672" s="75"/>
      <c r="Q55672" s="75"/>
      <c r="W55672" s="75"/>
      <c r="AD55672" s="77"/>
    </row>
    <row r="55673" spans="16:30" ht="4.5" customHeight="1" x14ac:dyDescent="0.2">
      <c r="P55673" s="75"/>
      <c r="Q55673" s="75"/>
      <c r="W55673" s="75"/>
      <c r="AD55673" s="77"/>
    </row>
    <row r="55674" spans="16:30" ht="4.5" customHeight="1" x14ac:dyDescent="0.2">
      <c r="P55674" s="75"/>
      <c r="Q55674" s="75"/>
      <c r="W55674" s="75"/>
      <c r="AD55674" s="77"/>
    </row>
    <row r="55675" spans="16:30" ht="4.5" customHeight="1" x14ac:dyDescent="0.2">
      <c r="P55675" s="75"/>
      <c r="Q55675" s="75"/>
      <c r="W55675" s="75"/>
      <c r="AD55675" s="77"/>
    </row>
    <row r="55676" spans="16:30" ht="4.5" customHeight="1" x14ac:dyDescent="0.2">
      <c r="P55676" s="75"/>
      <c r="Q55676" s="75"/>
      <c r="W55676" s="75"/>
      <c r="AD55676" s="77"/>
    </row>
    <row r="55677" spans="16:30" ht="4.5" customHeight="1" x14ac:dyDescent="0.2">
      <c r="P55677" s="75"/>
      <c r="Q55677" s="75"/>
      <c r="W55677" s="75"/>
      <c r="AD55677" s="77"/>
    </row>
    <row r="55678" spans="16:30" ht="4.5" customHeight="1" x14ac:dyDescent="0.2">
      <c r="P55678" s="75"/>
      <c r="Q55678" s="75"/>
      <c r="W55678" s="75"/>
      <c r="AD55678" s="77"/>
    </row>
    <row r="55679" spans="16:30" ht="4.5" customHeight="1" x14ac:dyDescent="0.2">
      <c r="P55679" s="75"/>
      <c r="Q55679" s="75"/>
      <c r="W55679" s="75"/>
      <c r="AD55679" s="77"/>
    </row>
    <row r="55680" spans="16:30" ht="4.5" customHeight="1" x14ac:dyDescent="0.2">
      <c r="P55680" s="75"/>
      <c r="Q55680" s="75"/>
      <c r="W55680" s="75"/>
      <c r="AD55680" s="77"/>
    </row>
    <row r="55681" spans="16:30" ht="4.5" customHeight="1" x14ac:dyDescent="0.2">
      <c r="P55681" s="75"/>
      <c r="Q55681" s="75"/>
      <c r="W55681" s="75"/>
      <c r="AD55681" s="77"/>
    </row>
    <row r="55682" spans="16:30" ht="4.5" customHeight="1" x14ac:dyDescent="0.2">
      <c r="P55682" s="75"/>
      <c r="Q55682" s="75"/>
      <c r="W55682" s="75"/>
      <c r="AD55682" s="77"/>
    </row>
    <row r="55683" spans="16:30" ht="4.5" customHeight="1" x14ac:dyDescent="0.2">
      <c r="P55683" s="75"/>
      <c r="Q55683" s="75"/>
      <c r="W55683" s="75"/>
      <c r="AD55683" s="77"/>
    </row>
    <row r="55684" spans="16:30" ht="4.5" customHeight="1" x14ac:dyDescent="0.2">
      <c r="P55684" s="75"/>
      <c r="Q55684" s="75"/>
      <c r="W55684" s="75"/>
      <c r="AD55684" s="77"/>
    </row>
    <row r="55685" spans="16:30" ht="4.5" customHeight="1" x14ac:dyDescent="0.2">
      <c r="P55685" s="75"/>
      <c r="Q55685" s="75"/>
      <c r="W55685" s="75"/>
      <c r="AD55685" s="77"/>
    </row>
    <row r="55686" spans="16:30" ht="4.5" customHeight="1" x14ac:dyDescent="0.2">
      <c r="P55686" s="75"/>
      <c r="Q55686" s="75"/>
      <c r="W55686" s="75"/>
      <c r="AD55686" s="77"/>
    </row>
    <row r="55687" spans="16:30" ht="4.5" customHeight="1" x14ac:dyDescent="0.2">
      <c r="P55687" s="75"/>
      <c r="Q55687" s="75"/>
      <c r="W55687" s="75"/>
      <c r="AD55687" s="77"/>
    </row>
    <row r="55688" spans="16:30" ht="4.5" customHeight="1" x14ac:dyDescent="0.2">
      <c r="P55688" s="75"/>
      <c r="Q55688" s="75"/>
      <c r="W55688" s="75"/>
      <c r="AD55688" s="77"/>
    </row>
    <row r="55689" spans="16:30" ht="4.5" customHeight="1" x14ac:dyDescent="0.2">
      <c r="P55689" s="75"/>
      <c r="Q55689" s="75"/>
      <c r="W55689" s="75"/>
      <c r="AD55689" s="77"/>
    </row>
    <row r="55690" spans="16:30" ht="4.5" customHeight="1" x14ac:dyDescent="0.2">
      <c r="P55690" s="75"/>
      <c r="Q55690" s="75"/>
      <c r="W55690" s="75"/>
      <c r="AD55690" s="77"/>
    </row>
    <row r="55691" spans="16:30" ht="4.5" customHeight="1" x14ac:dyDescent="0.2">
      <c r="P55691" s="75"/>
      <c r="Q55691" s="75"/>
      <c r="W55691" s="75"/>
      <c r="AD55691" s="77"/>
    </row>
    <row r="55692" spans="16:30" ht="4.5" customHeight="1" x14ac:dyDescent="0.2">
      <c r="P55692" s="75"/>
      <c r="Q55692" s="75"/>
      <c r="W55692" s="75"/>
      <c r="AD55692" s="77"/>
    </row>
    <row r="55693" spans="16:30" ht="4.5" customHeight="1" x14ac:dyDescent="0.2">
      <c r="P55693" s="75"/>
      <c r="Q55693" s="75"/>
      <c r="W55693" s="75"/>
      <c r="AD55693" s="77"/>
    </row>
    <row r="55694" spans="16:30" ht="4.5" customHeight="1" x14ac:dyDescent="0.2">
      <c r="P55694" s="75"/>
      <c r="Q55694" s="75"/>
      <c r="W55694" s="75"/>
      <c r="AD55694" s="77"/>
    </row>
    <row r="55695" spans="16:30" ht="4.5" customHeight="1" x14ac:dyDescent="0.2">
      <c r="P55695" s="75"/>
      <c r="Q55695" s="75"/>
      <c r="W55695" s="75"/>
      <c r="AD55695" s="77"/>
    </row>
    <row r="55696" spans="16:30" ht="4.5" customHeight="1" x14ac:dyDescent="0.2">
      <c r="P55696" s="75"/>
      <c r="Q55696" s="75"/>
      <c r="W55696" s="75"/>
      <c r="AD55696" s="77"/>
    </row>
    <row r="55697" spans="16:30" ht="4.5" customHeight="1" x14ac:dyDescent="0.2">
      <c r="P55697" s="75"/>
      <c r="Q55697" s="75"/>
      <c r="W55697" s="75"/>
      <c r="AD55697" s="77"/>
    </row>
    <row r="55698" spans="16:30" ht="4.5" customHeight="1" x14ac:dyDescent="0.2">
      <c r="P55698" s="75"/>
      <c r="Q55698" s="75"/>
      <c r="W55698" s="75"/>
      <c r="AD55698" s="77"/>
    </row>
    <row r="55699" spans="16:30" ht="4.5" customHeight="1" x14ac:dyDescent="0.2">
      <c r="P55699" s="75"/>
      <c r="Q55699" s="75"/>
      <c r="W55699" s="75"/>
      <c r="AD55699" s="77"/>
    </row>
    <row r="55700" spans="16:30" ht="4.5" customHeight="1" x14ac:dyDescent="0.2">
      <c r="P55700" s="75"/>
      <c r="Q55700" s="75"/>
      <c r="W55700" s="75"/>
      <c r="AD55700" s="77"/>
    </row>
    <row r="55701" spans="16:30" ht="4.5" customHeight="1" x14ac:dyDescent="0.2">
      <c r="P55701" s="75"/>
      <c r="Q55701" s="75"/>
      <c r="W55701" s="75"/>
      <c r="AD55701" s="77"/>
    </row>
    <row r="55702" spans="16:30" ht="4.5" customHeight="1" x14ac:dyDescent="0.2">
      <c r="P55702" s="75"/>
      <c r="Q55702" s="75"/>
      <c r="W55702" s="75"/>
      <c r="AD55702" s="77"/>
    </row>
    <row r="55703" spans="16:30" ht="4.5" customHeight="1" x14ac:dyDescent="0.2">
      <c r="P55703" s="75"/>
      <c r="Q55703" s="75"/>
      <c r="W55703" s="75"/>
      <c r="AD55703" s="77"/>
    </row>
    <row r="55704" spans="16:30" ht="4.5" customHeight="1" x14ac:dyDescent="0.2">
      <c r="P55704" s="75"/>
      <c r="Q55704" s="75"/>
      <c r="W55704" s="75"/>
      <c r="AD55704" s="77"/>
    </row>
    <row r="55705" spans="16:30" ht="4.5" customHeight="1" x14ac:dyDescent="0.2">
      <c r="P55705" s="75"/>
      <c r="Q55705" s="75"/>
      <c r="W55705" s="75"/>
      <c r="AD55705" s="77"/>
    </row>
    <row r="55706" spans="16:30" ht="4.5" customHeight="1" x14ac:dyDescent="0.2">
      <c r="P55706" s="75"/>
      <c r="Q55706" s="75"/>
      <c r="W55706" s="75"/>
      <c r="AD55706" s="77"/>
    </row>
    <row r="55707" spans="16:30" ht="4.5" customHeight="1" x14ac:dyDescent="0.2">
      <c r="P55707" s="75"/>
      <c r="Q55707" s="75"/>
      <c r="W55707" s="75"/>
      <c r="AD55707" s="77"/>
    </row>
    <row r="55708" spans="16:30" ht="4.5" customHeight="1" x14ac:dyDescent="0.2">
      <c r="P55708" s="75"/>
      <c r="Q55708" s="75"/>
      <c r="W55708" s="75"/>
      <c r="AD55708" s="77"/>
    </row>
    <row r="55709" spans="16:30" ht="4.5" customHeight="1" x14ac:dyDescent="0.2">
      <c r="P55709" s="75"/>
      <c r="Q55709" s="75"/>
      <c r="W55709" s="75"/>
      <c r="AD55709" s="77"/>
    </row>
    <row r="55710" spans="16:30" ht="4.5" customHeight="1" x14ac:dyDescent="0.2">
      <c r="P55710" s="75"/>
      <c r="Q55710" s="75"/>
      <c r="W55710" s="75"/>
      <c r="AD55710" s="77"/>
    </row>
    <row r="55711" spans="16:30" ht="4.5" customHeight="1" x14ac:dyDescent="0.2">
      <c r="P55711" s="75"/>
      <c r="Q55711" s="75"/>
      <c r="W55711" s="75"/>
      <c r="AD55711" s="77"/>
    </row>
    <row r="55712" spans="16:30" ht="4.5" customHeight="1" x14ac:dyDescent="0.2">
      <c r="P55712" s="75"/>
      <c r="Q55712" s="75"/>
      <c r="W55712" s="75"/>
      <c r="AD55712" s="77"/>
    </row>
    <row r="55713" spans="16:30" ht="4.5" customHeight="1" x14ac:dyDescent="0.2">
      <c r="P55713" s="75"/>
      <c r="Q55713" s="75"/>
      <c r="W55713" s="75"/>
      <c r="AD55713" s="77"/>
    </row>
    <row r="55714" spans="16:30" ht="4.5" customHeight="1" x14ac:dyDescent="0.2">
      <c r="P55714" s="75"/>
      <c r="Q55714" s="75"/>
      <c r="W55714" s="75"/>
      <c r="AD55714" s="77"/>
    </row>
    <row r="55715" spans="16:30" ht="4.5" customHeight="1" x14ac:dyDescent="0.2">
      <c r="P55715" s="75"/>
      <c r="Q55715" s="75"/>
      <c r="W55715" s="75"/>
      <c r="AD55715" s="77"/>
    </row>
    <row r="55716" spans="16:30" ht="4.5" customHeight="1" x14ac:dyDescent="0.2">
      <c r="P55716" s="75"/>
      <c r="Q55716" s="75"/>
      <c r="W55716" s="75"/>
      <c r="AD55716" s="77"/>
    </row>
    <row r="55717" spans="16:30" ht="4.5" customHeight="1" x14ac:dyDescent="0.2">
      <c r="P55717" s="75"/>
      <c r="Q55717" s="75"/>
      <c r="W55717" s="75"/>
      <c r="AD55717" s="77"/>
    </row>
    <row r="55718" spans="16:30" ht="4.5" customHeight="1" x14ac:dyDescent="0.2">
      <c r="P55718" s="75"/>
      <c r="Q55718" s="75"/>
      <c r="W55718" s="75"/>
      <c r="AD55718" s="77"/>
    </row>
    <row r="55719" spans="16:30" ht="4.5" customHeight="1" x14ac:dyDescent="0.2">
      <c r="P55719" s="75"/>
      <c r="Q55719" s="75"/>
      <c r="W55719" s="75"/>
      <c r="AD55719" s="77"/>
    </row>
    <row r="55720" spans="16:30" ht="4.5" customHeight="1" x14ac:dyDescent="0.2">
      <c r="P55720" s="75"/>
      <c r="Q55720" s="75"/>
      <c r="W55720" s="75"/>
      <c r="AD55720" s="77"/>
    </row>
    <row r="55721" spans="16:30" ht="4.5" customHeight="1" x14ac:dyDescent="0.2">
      <c r="P55721" s="75"/>
      <c r="Q55721" s="75"/>
      <c r="W55721" s="75"/>
      <c r="AD55721" s="77"/>
    </row>
    <row r="55722" spans="16:30" ht="4.5" customHeight="1" x14ac:dyDescent="0.2">
      <c r="P55722" s="75"/>
      <c r="Q55722" s="75"/>
      <c r="W55722" s="75"/>
      <c r="AD55722" s="77"/>
    </row>
    <row r="55723" spans="16:30" ht="4.5" customHeight="1" x14ac:dyDescent="0.2">
      <c r="P55723" s="75"/>
      <c r="Q55723" s="75"/>
      <c r="W55723" s="75"/>
      <c r="AD55723" s="77"/>
    </row>
    <row r="55724" spans="16:30" ht="4.5" customHeight="1" x14ac:dyDescent="0.2">
      <c r="P55724" s="75"/>
      <c r="Q55724" s="75"/>
      <c r="W55724" s="75"/>
      <c r="AD55724" s="77"/>
    </row>
    <row r="55725" spans="16:30" ht="4.5" customHeight="1" x14ac:dyDescent="0.2">
      <c r="P55725" s="75"/>
      <c r="Q55725" s="75"/>
      <c r="W55725" s="75"/>
      <c r="AD55725" s="77"/>
    </row>
    <row r="55726" spans="16:30" ht="4.5" customHeight="1" x14ac:dyDescent="0.2">
      <c r="P55726" s="75"/>
      <c r="Q55726" s="75"/>
      <c r="W55726" s="75"/>
      <c r="AD55726" s="77"/>
    </row>
    <row r="55727" spans="16:30" ht="4.5" customHeight="1" x14ac:dyDescent="0.2">
      <c r="P55727" s="75"/>
      <c r="Q55727" s="75"/>
      <c r="W55727" s="75"/>
      <c r="AD55727" s="77"/>
    </row>
    <row r="55728" spans="16:30" ht="4.5" customHeight="1" x14ac:dyDescent="0.2">
      <c r="P55728" s="75"/>
      <c r="Q55728" s="75"/>
      <c r="W55728" s="75"/>
      <c r="AD55728" s="77"/>
    </row>
    <row r="55729" spans="16:30" ht="4.5" customHeight="1" x14ac:dyDescent="0.2">
      <c r="P55729" s="75"/>
      <c r="Q55729" s="75"/>
      <c r="W55729" s="75"/>
      <c r="AD55729" s="77"/>
    </row>
    <row r="55730" spans="16:30" ht="4.5" customHeight="1" x14ac:dyDescent="0.2">
      <c r="P55730" s="75"/>
      <c r="Q55730" s="75"/>
      <c r="W55730" s="75"/>
      <c r="AD55730" s="77"/>
    </row>
    <row r="55731" spans="16:30" ht="4.5" customHeight="1" x14ac:dyDescent="0.2">
      <c r="P55731" s="75"/>
      <c r="Q55731" s="75"/>
      <c r="W55731" s="75"/>
      <c r="AD55731" s="77"/>
    </row>
    <row r="55732" spans="16:30" ht="4.5" customHeight="1" x14ac:dyDescent="0.2">
      <c r="P55732" s="75"/>
      <c r="Q55732" s="75"/>
      <c r="W55732" s="75"/>
      <c r="AD55732" s="77"/>
    </row>
    <row r="55733" spans="16:30" ht="4.5" customHeight="1" x14ac:dyDescent="0.2">
      <c r="P55733" s="75"/>
      <c r="Q55733" s="75"/>
      <c r="W55733" s="75"/>
      <c r="AD55733" s="77"/>
    </row>
    <row r="55734" spans="16:30" ht="4.5" customHeight="1" x14ac:dyDescent="0.2">
      <c r="P55734" s="75"/>
      <c r="Q55734" s="75"/>
      <c r="W55734" s="75"/>
      <c r="AD55734" s="77"/>
    </row>
    <row r="55735" spans="16:30" ht="4.5" customHeight="1" x14ac:dyDescent="0.2">
      <c r="P55735" s="75"/>
      <c r="Q55735" s="75"/>
      <c r="W55735" s="75"/>
      <c r="AD55735" s="77"/>
    </row>
    <row r="55736" spans="16:30" ht="4.5" customHeight="1" x14ac:dyDescent="0.2">
      <c r="P55736" s="75"/>
      <c r="Q55736" s="75"/>
      <c r="W55736" s="75"/>
      <c r="AD55736" s="77"/>
    </row>
    <row r="55737" spans="16:30" ht="4.5" customHeight="1" x14ac:dyDescent="0.2">
      <c r="P55737" s="75"/>
      <c r="Q55737" s="75"/>
      <c r="W55737" s="75"/>
      <c r="AD55737" s="77"/>
    </row>
    <row r="55738" spans="16:30" ht="4.5" customHeight="1" x14ac:dyDescent="0.2">
      <c r="P55738" s="75"/>
      <c r="Q55738" s="75"/>
      <c r="W55738" s="75"/>
      <c r="AD55738" s="77"/>
    </row>
    <row r="55739" spans="16:30" ht="4.5" customHeight="1" x14ac:dyDescent="0.2">
      <c r="P55739" s="75"/>
      <c r="Q55739" s="75"/>
      <c r="W55739" s="75"/>
      <c r="AD55739" s="77"/>
    </row>
    <row r="55740" spans="16:30" ht="4.5" customHeight="1" x14ac:dyDescent="0.2">
      <c r="P55740" s="75"/>
      <c r="Q55740" s="75"/>
      <c r="W55740" s="75"/>
      <c r="AD55740" s="77"/>
    </row>
    <row r="55741" spans="16:30" ht="4.5" customHeight="1" x14ac:dyDescent="0.2">
      <c r="P55741" s="75"/>
      <c r="Q55741" s="75"/>
      <c r="W55741" s="75"/>
      <c r="AD55741" s="77"/>
    </row>
    <row r="55742" spans="16:30" ht="4.5" customHeight="1" x14ac:dyDescent="0.2">
      <c r="P55742" s="75"/>
      <c r="Q55742" s="75"/>
      <c r="W55742" s="75"/>
      <c r="AD55742" s="77"/>
    </row>
    <row r="55743" spans="16:30" ht="4.5" customHeight="1" x14ac:dyDescent="0.2">
      <c r="P55743" s="75"/>
      <c r="Q55743" s="75"/>
      <c r="W55743" s="75"/>
      <c r="AD55743" s="77"/>
    </row>
    <row r="55744" spans="16:30" ht="4.5" customHeight="1" x14ac:dyDescent="0.2">
      <c r="P55744" s="75"/>
      <c r="Q55744" s="75"/>
      <c r="W55744" s="75"/>
      <c r="AD55744" s="77"/>
    </row>
    <row r="55745" spans="16:30" ht="4.5" customHeight="1" x14ac:dyDescent="0.2">
      <c r="P55745" s="75"/>
      <c r="Q55745" s="75"/>
      <c r="W55745" s="75"/>
      <c r="AD55745" s="77"/>
    </row>
    <row r="55746" spans="16:30" ht="4.5" customHeight="1" x14ac:dyDescent="0.2">
      <c r="P55746" s="75"/>
      <c r="Q55746" s="75"/>
      <c r="W55746" s="75"/>
      <c r="AD55746" s="77"/>
    </row>
    <row r="55747" spans="16:30" ht="4.5" customHeight="1" x14ac:dyDescent="0.2">
      <c r="P55747" s="75"/>
      <c r="Q55747" s="75"/>
      <c r="W55747" s="75"/>
      <c r="AD55747" s="77"/>
    </row>
    <row r="55748" spans="16:30" ht="4.5" customHeight="1" x14ac:dyDescent="0.2">
      <c r="P55748" s="75"/>
      <c r="Q55748" s="75"/>
      <c r="W55748" s="75"/>
      <c r="AD55748" s="77"/>
    </row>
    <row r="55749" spans="16:30" ht="4.5" customHeight="1" x14ac:dyDescent="0.2">
      <c r="P55749" s="75"/>
      <c r="Q55749" s="75"/>
      <c r="W55749" s="75"/>
      <c r="AD55749" s="77"/>
    </row>
    <row r="55750" spans="16:30" ht="4.5" customHeight="1" x14ac:dyDescent="0.2">
      <c r="P55750" s="75"/>
      <c r="Q55750" s="75"/>
      <c r="W55750" s="75"/>
      <c r="AD55750" s="77"/>
    </row>
    <row r="55751" spans="16:30" ht="4.5" customHeight="1" x14ac:dyDescent="0.2">
      <c r="P55751" s="75"/>
      <c r="Q55751" s="75"/>
      <c r="W55751" s="75"/>
      <c r="AD55751" s="77"/>
    </row>
    <row r="55752" spans="16:30" ht="4.5" customHeight="1" x14ac:dyDescent="0.2">
      <c r="P55752" s="75"/>
      <c r="Q55752" s="75"/>
      <c r="W55752" s="75"/>
      <c r="AD55752" s="77"/>
    </row>
    <row r="55753" spans="16:30" ht="4.5" customHeight="1" x14ac:dyDescent="0.2">
      <c r="P55753" s="75"/>
      <c r="Q55753" s="75"/>
      <c r="W55753" s="75"/>
      <c r="AD55753" s="77"/>
    </row>
    <row r="55754" spans="16:30" ht="4.5" customHeight="1" x14ac:dyDescent="0.2">
      <c r="P55754" s="75"/>
      <c r="Q55754" s="75"/>
      <c r="W55754" s="75"/>
      <c r="AD55754" s="77"/>
    </row>
    <row r="55755" spans="16:30" ht="4.5" customHeight="1" x14ac:dyDescent="0.2">
      <c r="P55755" s="75"/>
      <c r="Q55755" s="75"/>
      <c r="W55755" s="75"/>
      <c r="AD55755" s="77"/>
    </row>
    <row r="55756" spans="16:30" ht="4.5" customHeight="1" x14ac:dyDescent="0.2">
      <c r="P55756" s="75"/>
      <c r="Q55756" s="75"/>
      <c r="W55756" s="75"/>
      <c r="AD55756" s="77"/>
    </row>
    <row r="55757" spans="16:30" ht="4.5" customHeight="1" x14ac:dyDescent="0.2">
      <c r="P55757" s="75"/>
      <c r="Q55757" s="75"/>
      <c r="W55757" s="75"/>
      <c r="AD55757" s="77"/>
    </row>
    <row r="55758" spans="16:30" ht="4.5" customHeight="1" x14ac:dyDescent="0.2">
      <c r="P55758" s="75"/>
      <c r="Q55758" s="75"/>
      <c r="W55758" s="75"/>
      <c r="AD55758" s="77"/>
    </row>
    <row r="55759" spans="16:30" ht="4.5" customHeight="1" x14ac:dyDescent="0.2">
      <c r="P55759" s="75"/>
      <c r="Q55759" s="75"/>
      <c r="W55759" s="75"/>
      <c r="AD55759" s="77"/>
    </row>
    <row r="55760" spans="16:30" ht="4.5" customHeight="1" x14ac:dyDescent="0.2">
      <c r="P55760" s="75"/>
      <c r="Q55760" s="75"/>
      <c r="W55760" s="75"/>
      <c r="AD55760" s="77"/>
    </row>
    <row r="55761" spans="16:30" ht="4.5" customHeight="1" x14ac:dyDescent="0.2">
      <c r="P55761" s="75"/>
      <c r="Q55761" s="75"/>
      <c r="W55761" s="75"/>
      <c r="AD55761" s="77"/>
    </row>
    <row r="55762" spans="16:30" ht="4.5" customHeight="1" x14ac:dyDescent="0.2">
      <c r="P55762" s="75"/>
      <c r="Q55762" s="75"/>
      <c r="W55762" s="75"/>
      <c r="AD55762" s="77"/>
    </row>
    <row r="55763" spans="16:30" ht="4.5" customHeight="1" x14ac:dyDescent="0.2">
      <c r="P55763" s="75"/>
      <c r="Q55763" s="75"/>
      <c r="W55763" s="75"/>
      <c r="AD55763" s="77"/>
    </row>
    <row r="55764" spans="16:30" ht="4.5" customHeight="1" x14ac:dyDescent="0.2">
      <c r="P55764" s="75"/>
      <c r="Q55764" s="75"/>
      <c r="W55764" s="75"/>
      <c r="AD55764" s="77"/>
    </row>
    <row r="55765" spans="16:30" ht="4.5" customHeight="1" x14ac:dyDescent="0.2">
      <c r="P55765" s="75"/>
      <c r="Q55765" s="75"/>
      <c r="W55765" s="75"/>
      <c r="AD55765" s="77"/>
    </row>
    <row r="55766" spans="16:30" ht="4.5" customHeight="1" x14ac:dyDescent="0.2">
      <c r="P55766" s="75"/>
      <c r="Q55766" s="75"/>
      <c r="W55766" s="75"/>
      <c r="AD55766" s="77"/>
    </row>
    <row r="55767" spans="16:30" ht="4.5" customHeight="1" x14ac:dyDescent="0.2">
      <c r="P55767" s="75"/>
      <c r="Q55767" s="75"/>
      <c r="W55767" s="75"/>
      <c r="AD55767" s="77"/>
    </row>
    <row r="55768" spans="16:30" ht="4.5" customHeight="1" x14ac:dyDescent="0.2">
      <c r="P55768" s="75"/>
      <c r="Q55768" s="75"/>
      <c r="W55768" s="75"/>
      <c r="AD55768" s="77"/>
    </row>
    <row r="55769" spans="16:30" ht="4.5" customHeight="1" x14ac:dyDescent="0.2">
      <c r="P55769" s="75"/>
      <c r="Q55769" s="75"/>
      <c r="W55769" s="75"/>
      <c r="AD55769" s="77"/>
    </row>
    <row r="55770" spans="16:30" ht="4.5" customHeight="1" x14ac:dyDescent="0.2">
      <c r="P55770" s="75"/>
      <c r="Q55770" s="75"/>
      <c r="W55770" s="75"/>
      <c r="AD55770" s="77"/>
    </row>
    <row r="55771" spans="16:30" ht="4.5" customHeight="1" x14ac:dyDescent="0.2">
      <c r="P55771" s="75"/>
      <c r="Q55771" s="75"/>
      <c r="W55771" s="75"/>
      <c r="AD55771" s="77"/>
    </row>
    <row r="55772" spans="16:30" ht="4.5" customHeight="1" x14ac:dyDescent="0.2">
      <c r="P55772" s="75"/>
      <c r="Q55772" s="75"/>
      <c r="W55772" s="75"/>
      <c r="AD55772" s="77"/>
    </row>
    <row r="55773" spans="16:30" ht="4.5" customHeight="1" x14ac:dyDescent="0.2">
      <c r="P55773" s="75"/>
      <c r="Q55773" s="75"/>
      <c r="W55773" s="75"/>
      <c r="AD55773" s="77"/>
    </row>
    <row r="55774" spans="16:30" ht="4.5" customHeight="1" x14ac:dyDescent="0.2">
      <c r="P55774" s="75"/>
      <c r="Q55774" s="75"/>
      <c r="W55774" s="75"/>
      <c r="AD55774" s="77"/>
    </row>
    <row r="55775" spans="16:30" ht="4.5" customHeight="1" x14ac:dyDescent="0.2">
      <c r="P55775" s="75"/>
      <c r="Q55775" s="75"/>
      <c r="W55775" s="75"/>
      <c r="AD55775" s="77"/>
    </row>
    <row r="55776" spans="16:30" ht="4.5" customHeight="1" x14ac:dyDescent="0.2">
      <c r="P55776" s="75"/>
      <c r="Q55776" s="75"/>
      <c r="W55776" s="75"/>
      <c r="AD55776" s="77"/>
    </row>
    <row r="55777" spans="16:30" ht="4.5" customHeight="1" x14ac:dyDescent="0.2">
      <c r="P55777" s="75"/>
      <c r="Q55777" s="75"/>
      <c r="W55777" s="75"/>
      <c r="AD55777" s="77"/>
    </row>
    <row r="55778" spans="16:30" ht="4.5" customHeight="1" x14ac:dyDescent="0.2">
      <c r="P55778" s="75"/>
      <c r="Q55778" s="75"/>
      <c r="W55778" s="75"/>
      <c r="AD55778" s="77"/>
    </row>
    <row r="55779" spans="16:30" ht="4.5" customHeight="1" x14ac:dyDescent="0.2">
      <c r="P55779" s="75"/>
      <c r="Q55779" s="75"/>
      <c r="W55779" s="75"/>
      <c r="AD55779" s="77"/>
    </row>
    <row r="55780" spans="16:30" ht="4.5" customHeight="1" x14ac:dyDescent="0.2">
      <c r="P55780" s="75"/>
      <c r="Q55780" s="75"/>
      <c r="W55780" s="75"/>
      <c r="AD55780" s="77"/>
    </row>
    <row r="55781" spans="16:30" ht="4.5" customHeight="1" x14ac:dyDescent="0.2">
      <c r="P55781" s="75"/>
      <c r="Q55781" s="75"/>
      <c r="W55781" s="75"/>
      <c r="AD55781" s="77"/>
    </row>
    <row r="55782" spans="16:30" ht="4.5" customHeight="1" x14ac:dyDescent="0.2">
      <c r="P55782" s="75"/>
      <c r="Q55782" s="75"/>
      <c r="W55782" s="75"/>
      <c r="AD55782" s="77"/>
    </row>
    <row r="55783" spans="16:30" ht="4.5" customHeight="1" x14ac:dyDescent="0.2">
      <c r="P55783" s="75"/>
      <c r="Q55783" s="75"/>
      <c r="W55783" s="75"/>
      <c r="AD55783" s="77"/>
    </row>
    <row r="55784" spans="16:30" ht="4.5" customHeight="1" x14ac:dyDescent="0.2">
      <c r="P55784" s="75"/>
      <c r="Q55784" s="75"/>
      <c r="W55784" s="75"/>
      <c r="AD55784" s="77"/>
    </row>
    <row r="55785" spans="16:30" ht="4.5" customHeight="1" x14ac:dyDescent="0.2">
      <c r="P55785" s="75"/>
      <c r="Q55785" s="75"/>
      <c r="W55785" s="75"/>
      <c r="AD55785" s="77"/>
    </row>
    <row r="55786" spans="16:30" ht="4.5" customHeight="1" x14ac:dyDescent="0.2">
      <c r="P55786" s="75"/>
      <c r="Q55786" s="75"/>
      <c r="W55786" s="75"/>
      <c r="AD55786" s="77"/>
    </row>
    <row r="55787" spans="16:30" ht="4.5" customHeight="1" x14ac:dyDescent="0.2">
      <c r="P55787" s="75"/>
      <c r="Q55787" s="75"/>
      <c r="W55787" s="75"/>
      <c r="AD55787" s="77"/>
    </row>
    <row r="55788" spans="16:30" ht="4.5" customHeight="1" x14ac:dyDescent="0.2">
      <c r="P55788" s="75"/>
      <c r="Q55788" s="75"/>
      <c r="W55788" s="75"/>
      <c r="AD55788" s="77"/>
    </row>
    <row r="55789" spans="16:30" ht="4.5" customHeight="1" x14ac:dyDescent="0.2">
      <c r="P55789" s="75"/>
      <c r="Q55789" s="75"/>
      <c r="W55789" s="75"/>
      <c r="AD55789" s="77"/>
    </row>
    <row r="55790" spans="16:30" ht="4.5" customHeight="1" x14ac:dyDescent="0.2">
      <c r="P55790" s="75"/>
      <c r="Q55790" s="75"/>
      <c r="W55790" s="75"/>
      <c r="AD55790" s="77"/>
    </row>
    <row r="55791" spans="16:30" ht="4.5" customHeight="1" x14ac:dyDescent="0.2">
      <c r="P55791" s="75"/>
      <c r="Q55791" s="75"/>
      <c r="W55791" s="75"/>
      <c r="AD55791" s="77"/>
    </row>
    <row r="55792" spans="16:30" ht="4.5" customHeight="1" x14ac:dyDescent="0.2">
      <c r="P55792" s="75"/>
      <c r="Q55792" s="75"/>
      <c r="W55792" s="75"/>
      <c r="AD55792" s="77"/>
    </row>
    <row r="55793" spans="16:30" ht="4.5" customHeight="1" x14ac:dyDescent="0.2">
      <c r="P55793" s="75"/>
      <c r="Q55793" s="75"/>
      <c r="W55793" s="75"/>
      <c r="AD55793" s="77"/>
    </row>
    <row r="55794" spans="16:30" ht="4.5" customHeight="1" x14ac:dyDescent="0.2">
      <c r="P55794" s="75"/>
      <c r="Q55794" s="75"/>
      <c r="W55794" s="75"/>
      <c r="AD55794" s="77"/>
    </row>
    <row r="55795" spans="16:30" ht="4.5" customHeight="1" x14ac:dyDescent="0.2">
      <c r="P55795" s="75"/>
      <c r="Q55795" s="75"/>
      <c r="W55795" s="75"/>
      <c r="AD55795" s="77"/>
    </row>
    <row r="55796" spans="16:30" ht="4.5" customHeight="1" x14ac:dyDescent="0.2">
      <c r="P55796" s="75"/>
      <c r="Q55796" s="75"/>
      <c r="W55796" s="75"/>
      <c r="AD55796" s="77"/>
    </row>
    <row r="55797" spans="16:30" ht="4.5" customHeight="1" x14ac:dyDescent="0.2">
      <c r="P55797" s="75"/>
      <c r="Q55797" s="75"/>
      <c r="W55797" s="75"/>
      <c r="AD55797" s="77"/>
    </row>
    <row r="55798" spans="16:30" ht="4.5" customHeight="1" x14ac:dyDescent="0.2">
      <c r="P55798" s="75"/>
      <c r="Q55798" s="75"/>
      <c r="W55798" s="75"/>
      <c r="AD55798" s="77"/>
    </row>
    <row r="55799" spans="16:30" ht="4.5" customHeight="1" x14ac:dyDescent="0.2">
      <c r="P55799" s="75"/>
      <c r="Q55799" s="75"/>
      <c r="W55799" s="75"/>
      <c r="AD55799" s="77"/>
    </row>
    <row r="55800" spans="16:30" ht="4.5" customHeight="1" x14ac:dyDescent="0.2">
      <c r="P55800" s="75"/>
      <c r="Q55800" s="75"/>
      <c r="W55800" s="75"/>
      <c r="AD55800" s="77"/>
    </row>
    <row r="55801" spans="16:30" ht="4.5" customHeight="1" x14ac:dyDescent="0.2">
      <c r="P55801" s="75"/>
      <c r="Q55801" s="75"/>
      <c r="W55801" s="75"/>
      <c r="AD55801" s="77"/>
    </row>
    <row r="55802" spans="16:30" ht="4.5" customHeight="1" x14ac:dyDescent="0.2">
      <c r="P55802" s="75"/>
      <c r="Q55802" s="75"/>
      <c r="W55802" s="75"/>
      <c r="AD55802" s="77"/>
    </row>
    <row r="55803" spans="16:30" ht="4.5" customHeight="1" x14ac:dyDescent="0.2">
      <c r="P55803" s="75"/>
      <c r="Q55803" s="75"/>
      <c r="W55803" s="75"/>
      <c r="AD55803" s="77"/>
    </row>
    <row r="55804" spans="16:30" ht="4.5" customHeight="1" x14ac:dyDescent="0.2">
      <c r="P55804" s="75"/>
      <c r="Q55804" s="75"/>
      <c r="W55804" s="75"/>
      <c r="AD55804" s="77"/>
    </row>
    <row r="55805" spans="16:30" ht="4.5" customHeight="1" x14ac:dyDescent="0.2">
      <c r="P55805" s="75"/>
      <c r="Q55805" s="75"/>
      <c r="W55805" s="75"/>
      <c r="AD55805" s="77"/>
    </row>
    <row r="55806" spans="16:30" ht="4.5" customHeight="1" x14ac:dyDescent="0.2">
      <c r="P55806" s="75"/>
      <c r="Q55806" s="75"/>
      <c r="W55806" s="75"/>
      <c r="AD55806" s="77"/>
    </row>
    <row r="55807" spans="16:30" ht="4.5" customHeight="1" x14ac:dyDescent="0.2">
      <c r="P55807" s="75"/>
      <c r="Q55807" s="75"/>
      <c r="W55807" s="75"/>
      <c r="AD55807" s="77"/>
    </row>
    <row r="55808" spans="16:30" ht="4.5" customHeight="1" x14ac:dyDescent="0.2">
      <c r="P55808" s="75"/>
      <c r="Q55808" s="75"/>
      <c r="W55808" s="75"/>
      <c r="AD55808" s="77"/>
    </row>
    <row r="55809" spans="16:30" ht="4.5" customHeight="1" x14ac:dyDescent="0.2">
      <c r="P55809" s="75"/>
      <c r="Q55809" s="75"/>
      <c r="W55809" s="75"/>
      <c r="AD55809" s="77"/>
    </row>
    <row r="55810" spans="16:30" ht="4.5" customHeight="1" x14ac:dyDescent="0.2">
      <c r="P55810" s="75"/>
      <c r="Q55810" s="75"/>
      <c r="W55810" s="75"/>
      <c r="AD55810" s="77"/>
    </row>
    <row r="55811" spans="16:30" ht="4.5" customHeight="1" x14ac:dyDescent="0.2">
      <c r="P55811" s="75"/>
      <c r="Q55811" s="75"/>
      <c r="W55811" s="75"/>
      <c r="AD55811" s="77"/>
    </row>
    <row r="55812" spans="16:30" ht="4.5" customHeight="1" x14ac:dyDescent="0.2">
      <c r="P55812" s="75"/>
      <c r="Q55812" s="75"/>
      <c r="W55812" s="75"/>
      <c r="AD55812" s="77"/>
    </row>
    <row r="55813" spans="16:30" ht="4.5" customHeight="1" x14ac:dyDescent="0.2">
      <c r="P55813" s="75"/>
      <c r="Q55813" s="75"/>
      <c r="W55813" s="75"/>
      <c r="AD55813" s="77"/>
    </row>
    <row r="55814" spans="16:30" ht="4.5" customHeight="1" x14ac:dyDescent="0.2">
      <c r="P55814" s="75"/>
      <c r="Q55814" s="75"/>
      <c r="W55814" s="75"/>
      <c r="AD55814" s="77"/>
    </row>
    <row r="55815" spans="16:30" ht="4.5" customHeight="1" x14ac:dyDescent="0.2">
      <c r="P55815" s="75"/>
      <c r="Q55815" s="75"/>
      <c r="W55815" s="75"/>
      <c r="AD55815" s="77"/>
    </row>
    <row r="55816" spans="16:30" ht="4.5" customHeight="1" x14ac:dyDescent="0.2">
      <c r="P55816" s="75"/>
      <c r="Q55816" s="75"/>
      <c r="W55816" s="75"/>
      <c r="AD55816" s="77"/>
    </row>
    <row r="55817" spans="16:30" ht="4.5" customHeight="1" x14ac:dyDescent="0.2">
      <c r="P55817" s="75"/>
      <c r="Q55817" s="75"/>
      <c r="W55817" s="75"/>
      <c r="AD55817" s="77"/>
    </row>
    <row r="55818" spans="16:30" ht="4.5" customHeight="1" x14ac:dyDescent="0.2">
      <c r="P55818" s="75"/>
      <c r="Q55818" s="75"/>
      <c r="W55818" s="75"/>
      <c r="AD55818" s="77"/>
    </row>
    <row r="55819" spans="16:30" ht="4.5" customHeight="1" x14ac:dyDescent="0.2">
      <c r="P55819" s="75"/>
      <c r="Q55819" s="75"/>
      <c r="W55819" s="75"/>
      <c r="AD55819" s="77"/>
    </row>
    <row r="55820" spans="16:30" ht="4.5" customHeight="1" x14ac:dyDescent="0.2">
      <c r="P55820" s="75"/>
      <c r="Q55820" s="75"/>
      <c r="W55820" s="75"/>
      <c r="AD55820" s="77"/>
    </row>
    <row r="55821" spans="16:30" ht="4.5" customHeight="1" x14ac:dyDescent="0.2">
      <c r="P55821" s="75"/>
      <c r="Q55821" s="75"/>
      <c r="W55821" s="75"/>
      <c r="AD55821" s="77"/>
    </row>
    <row r="55822" spans="16:30" ht="4.5" customHeight="1" x14ac:dyDescent="0.2">
      <c r="P55822" s="75"/>
      <c r="Q55822" s="75"/>
      <c r="W55822" s="75"/>
      <c r="AD55822" s="77"/>
    </row>
    <row r="55823" spans="16:30" ht="4.5" customHeight="1" x14ac:dyDescent="0.2">
      <c r="P55823" s="75"/>
      <c r="Q55823" s="75"/>
      <c r="W55823" s="75"/>
      <c r="AD55823" s="77"/>
    </row>
    <row r="55824" spans="16:30" ht="4.5" customHeight="1" x14ac:dyDescent="0.2">
      <c r="P55824" s="75"/>
      <c r="Q55824" s="75"/>
      <c r="W55824" s="75"/>
      <c r="AD55824" s="77"/>
    </row>
    <row r="55825" spans="16:30" ht="4.5" customHeight="1" x14ac:dyDescent="0.2">
      <c r="P55825" s="75"/>
      <c r="Q55825" s="75"/>
      <c r="W55825" s="75"/>
      <c r="AD55825" s="77"/>
    </row>
    <row r="55826" spans="16:30" ht="4.5" customHeight="1" x14ac:dyDescent="0.2">
      <c r="P55826" s="75"/>
      <c r="Q55826" s="75"/>
      <c r="W55826" s="75"/>
      <c r="AD55826" s="77"/>
    </row>
    <row r="55827" spans="16:30" ht="4.5" customHeight="1" x14ac:dyDescent="0.2">
      <c r="P55827" s="75"/>
      <c r="Q55827" s="75"/>
      <c r="W55827" s="75"/>
      <c r="AD55827" s="77"/>
    </row>
    <row r="55828" spans="16:30" ht="4.5" customHeight="1" x14ac:dyDescent="0.2">
      <c r="P55828" s="75"/>
      <c r="Q55828" s="75"/>
      <c r="W55828" s="75"/>
      <c r="AD55828" s="77"/>
    </row>
    <row r="55829" spans="16:30" ht="4.5" customHeight="1" x14ac:dyDescent="0.2">
      <c r="P55829" s="75"/>
      <c r="Q55829" s="75"/>
      <c r="W55829" s="75"/>
      <c r="AD55829" s="77"/>
    </row>
    <row r="55830" spans="16:30" ht="4.5" customHeight="1" x14ac:dyDescent="0.2">
      <c r="P55830" s="75"/>
      <c r="Q55830" s="75"/>
      <c r="W55830" s="75"/>
      <c r="AD55830" s="77"/>
    </row>
    <row r="55831" spans="16:30" ht="4.5" customHeight="1" x14ac:dyDescent="0.2">
      <c r="P55831" s="75"/>
      <c r="Q55831" s="75"/>
      <c r="W55831" s="75"/>
      <c r="AD55831" s="77"/>
    </row>
    <row r="55832" spans="16:30" ht="4.5" customHeight="1" x14ac:dyDescent="0.2">
      <c r="P55832" s="75"/>
      <c r="Q55832" s="75"/>
      <c r="W55832" s="75"/>
      <c r="AD55832" s="77"/>
    </row>
    <row r="55833" spans="16:30" ht="4.5" customHeight="1" x14ac:dyDescent="0.2">
      <c r="P55833" s="75"/>
      <c r="Q55833" s="75"/>
      <c r="W55833" s="75"/>
      <c r="AD55833" s="77"/>
    </row>
    <row r="55834" spans="16:30" ht="4.5" customHeight="1" x14ac:dyDescent="0.2">
      <c r="P55834" s="75"/>
      <c r="Q55834" s="75"/>
      <c r="W55834" s="75"/>
      <c r="AD55834" s="77"/>
    </row>
    <row r="55835" spans="16:30" ht="4.5" customHeight="1" x14ac:dyDescent="0.2">
      <c r="P55835" s="75"/>
      <c r="Q55835" s="75"/>
      <c r="W55835" s="75"/>
      <c r="AD55835" s="77"/>
    </row>
    <row r="55836" spans="16:30" ht="4.5" customHeight="1" x14ac:dyDescent="0.2">
      <c r="P55836" s="75"/>
      <c r="Q55836" s="75"/>
      <c r="W55836" s="75"/>
      <c r="AD55836" s="77"/>
    </row>
    <row r="55837" spans="16:30" ht="4.5" customHeight="1" x14ac:dyDescent="0.2">
      <c r="P55837" s="75"/>
      <c r="Q55837" s="75"/>
      <c r="W55837" s="75"/>
      <c r="AD55837" s="77"/>
    </row>
    <row r="55838" spans="16:30" ht="4.5" customHeight="1" x14ac:dyDescent="0.2">
      <c r="P55838" s="75"/>
      <c r="Q55838" s="75"/>
      <c r="W55838" s="75"/>
      <c r="AD55838" s="77"/>
    </row>
    <row r="55839" spans="16:30" ht="4.5" customHeight="1" x14ac:dyDescent="0.2">
      <c r="P55839" s="75"/>
      <c r="Q55839" s="75"/>
      <c r="W55839" s="75"/>
      <c r="AD55839" s="77"/>
    </row>
    <row r="55840" spans="16:30" ht="4.5" customHeight="1" x14ac:dyDescent="0.2">
      <c r="P55840" s="75"/>
      <c r="Q55840" s="75"/>
      <c r="W55840" s="75"/>
      <c r="AD55840" s="77"/>
    </row>
    <row r="55841" spans="16:30" ht="4.5" customHeight="1" x14ac:dyDescent="0.2">
      <c r="P55841" s="75"/>
      <c r="Q55841" s="75"/>
      <c r="W55841" s="75"/>
      <c r="AD55841" s="77"/>
    </row>
    <row r="55842" spans="16:30" ht="4.5" customHeight="1" x14ac:dyDescent="0.2">
      <c r="P55842" s="75"/>
      <c r="Q55842" s="75"/>
      <c r="W55842" s="75"/>
      <c r="AD55842" s="77"/>
    </row>
    <row r="55843" spans="16:30" ht="4.5" customHeight="1" x14ac:dyDescent="0.2">
      <c r="P55843" s="75"/>
      <c r="Q55843" s="75"/>
      <c r="W55843" s="75"/>
      <c r="AD55843" s="77"/>
    </row>
    <row r="55844" spans="16:30" ht="4.5" customHeight="1" x14ac:dyDescent="0.2">
      <c r="P55844" s="75"/>
      <c r="Q55844" s="75"/>
      <c r="W55844" s="75"/>
      <c r="AD55844" s="77"/>
    </row>
    <row r="55845" spans="16:30" ht="4.5" customHeight="1" x14ac:dyDescent="0.2">
      <c r="P55845" s="75"/>
      <c r="Q55845" s="75"/>
      <c r="W55845" s="75"/>
      <c r="AD55845" s="77"/>
    </row>
    <row r="55846" spans="16:30" ht="4.5" customHeight="1" x14ac:dyDescent="0.2">
      <c r="P55846" s="75"/>
      <c r="Q55846" s="75"/>
      <c r="W55846" s="75"/>
      <c r="AD55846" s="77"/>
    </row>
    <row r="55847" spans="16:30" ht="4.5" customHeight="1" x14ac:dyDescent="0.2">
      <c r="P55847" s="75"/>
      <c r="Q55847" s="75"/>
      <c r="W55847" s="75"/>
      <c r="AD55847" s="77"/>
    </row>
    <row r="55848" spans="16:30" ht="4.5" customHeight="1" x14ac:dyDescent="0.2">
      <c r="P55848" s="75"/>
      <c r="Q55848" s="75"/>
      <c r="W55848" s="75"/>
      <c r="AD55848" s="77"/>
    </row>
    <row r="55849" spans="16:30" ht="4.5" customHeight="1" x14ac:dyDescent="0.2">
      <c r="P55849" s="75"/>
      <c r="Q55849" s="75"/>
      <c r="W55849" s="75"/>
      <c r="AD55849" s="77"/>
    </row>
    <row r="55850" spans="16:30" ht="4.5" customHeight="1" x14ac:dyDescent="0.2">
      <c r="P55850" s="75"/>
      <c r="Q55850" s="75"/>
      <c r="W55850" s="75"/>
      <c r="AD55850" s="77"/>
    </row>
    <row r="55851" spans="16:30" ht="4.5" customHeight="1" x14ac:dyDescent="0.2">
      <c r="P55851" s="75"/>
      <c r="Q55851" s="75"/>
      <c r="W55851" s="75"/>
      <c r="AD55851" s="77"/>
    </row>
    <row r="55852" spans="16:30" ht="4.5" customHeight="1" x14ac:dyDescent="0.2">
      <c r="P55852" s="75"/>
      <c r="Q55852" s="75"/>
      <c r="W55852" s="75"/>
      <c r="AD55852" s="77"/>
    </row>
    <row r="55853" spans="16:30" ht="4.5" customHeight="1" x14ac:dyDescent="0.2">
      <c r="P55853" s="75"/>
      <c r="Q55853" s="75"/>
      <c r="W55853" s="75"/>
      <c r="AD55853" s="77"/>
    </row>
    <row r="55854" spans="16:30" ht="4.5" customHeight="1" x14ac:dyDescent="0.2">
      <c r="P55854" s="75"/>
      <c r="Q55854" s="75"/>
      <c r="W55854" s="75"/>
      <c r="AD55854" s="77"/>
    </row>
    <row r="55855" spans="16:30" ht="4.5" customHeight="1" x14ac:dyDescent="0.2">
      <c r="P55855" s="75"/>
      <c r="Q55855" s="75"/>
      <c r="W55855" s="75"/>
      <c r="AD55855" s="77"/>
    </row>
    <row r="55856" spans="16:30" ht="4.5" customHeight="1" x14ac:dyDescent="0.2">
      <c r="P55856" s="75"/>
      <c r="Q55856" s="75"/>
      <c r="W55856" s="75"/>
      <c r="AD55856" s="77"/>
    </row>
    <row r="55857" spans="16:30" ht="4.5" customHeight="1" x14ac:dyDescent="0.2">
      <c r="P55857" s="75"/>
      <c r="Q55857" s="75"/>
      <c r="W55857" s="75"/>
      <c r="AD55857" s="77"/>
    </row>
    <row r="55858" spans="16:30" ht="4.5" customHeight="1" x14ac:dyDescent="0.2">
      <c r="P55858" s="75"/>
      <c r="Q55858" s="75"/>
      <c r="W55858" s="75"/>
      <c r="AD55858" s="77"/>
    </row>
    <row r="55859" spans="16:30" ht="4.5" customHeight="1" x14ac:dyDescent="0.2">
      <c r="P55859" s="75"/>
      <c r="Q55859" s="75"/>
      <c r="W55859" s="75"/>
      <c r="AD55859" s="77"/>
    </row>
    <row r="55860" spans="16:30" ht="4.5" customHeight="1" x14ac:dyDescent="0.2">
      <c r="P55860" s="75"/>
      <c r="Q55860" s="75"/>
      <c r="W55860" s="75"/>
      <c r="AD55860" s="77"/>
    </row>
    <row r="55861" spans="16:30" ht="4.5" customHeight="1" x14ac:dyDescent="0.2">
      <c r="P55861" s="75"/>
      <c r="Q55861" s="75"/>
      <c r="W55861" s="75"/>
      <c r="AD55861" s="77"/>
    </row>
    <row r="55862" spans="16:30" ht="4.5" customHeight="1" x14ac:dyDescent="0.2">
      <c r="P55862" s="75"/>
      <c r="Q55862" s="75"/>
      <c r="W55862" s="75"/>
      <c r="AD55862" s="77"/>
    </row>
    <row r="55863" spans="16:30" ht="4.5" customHeight="1" x14ac:dyDescent="0.2">
      <c r="P55863" s="75"/>
      <c r="Q55863" s="75"/>
      <c r="W55863" s="75"/>
      <c r="AD55863" s="77"/>
    </row>
    <row r="55864" spans="16:30" ht="4.5" customHeight="1" x14ac:dyDescent="0.2">
      <c r="P55864" s="75"/>
      <c r="Q55864" s="75"/>
      <c r="W55864" s="75"/>
      <c r="AD55864" s="77"/>
    </row>
    <row r="55865" spans="16:30" ht="4.5" customHeight="1" x14ac:dyDescent="0.2">
      <c r="P55865" s="75"/>
      <c r="Q55865" s="75"/>
      <c r="W55865" s="75"/>
      <c r="AD55865" s="77"/>
    </row>
    <row r="55866" spans="16:30" ht="4.5" customHeight="1" x14ac:dyDescent="0.2">
      <c r="P55866" s="75"/>
      <c r="Q55866" s="75"/>
      <c r="W55866" s="75"/>
      <c r="AD55866" s="77"/>
    </row>
    <row r="55867" spans="16:30" ht="4.5" customHeight="1" x14ac:dyDescent="0.2">
      <c r="P55867" s="75"/>
      <c r="Q55867" s="75"/>
      <c r="W55867" s="75"/>
      <c r="AD55867" s="77"/>
    </row>
    <row r="55868" spans="16:30" ht="4.5" customHeight="1" x14ac:dyDescent="0.2">
      <c r="P55868" s="75"/>
      <c r="Q55868" s="75"/>
      <c r="W55868" s="75"/>
      <c r="AD55868" s="77"/>
    </row>
    <row r="55869" spans="16:30" ht="4.5" customHeight="1" x14ac:dyDescent="0.2">
      <c r="P55869" s="75"/>
      <c r="Q55869" s="75"/>
      <c r="W55869" s="75"/>
      <c r="AD55869" s="77"/>
    </row>
    <row r="55870" spans="16:30" ht="4.5" customHeight="1" x14ac:dyDescent="0.2">
      <c r="P55870" s="75"/>
      <c r="Q55870" s="75"/>
      <c r="W55870" s="75"/>
      <c r="AD55870" s="77"/>
    </row>
    <row r="55871" spans="16:30" ht="4.5" customHeight="1" x14ac:dyDescent="0.2">
      <c r="P55871" s="75"/>
      <c r="Q55871" s="75"/>
      <c r="W55871" s="75"/>
      <c r="AD55871" s="77"/>
    </row>
    <row r="55872" spans="16:30" ht="4.5" customHeight="1" x14ac:dyDescent="0.2">
      <c r="P55872" s="75"/>
      <c r="Q55872" s="75"/>
      <c r="W55872" s="75"/>
      <c r="AD55872" s="77"/>
    </row>
    <row r="55873" spans="16:30" ht="4.5" customHeight="1" x14ac:dyDescent="0.2">
      <c r="P55873" s="75"/>
      <c r="Q55873" s="75"/>
      <c r="W55873" s="75"/>
      <c r="AD55873" s="77"/>
    </row>
    <row r="55874" spans="16:30" ht="4.5" customHeight="1" x14ac:dyDescent="0.2">
      <c r="P55874" s="75"/>
      <c r="Q55874" s="75"/>
      <c r="W55874" s="75"/>
      <c r="AD55874" s="77"/>
    </row>
    <row r="55875" spans="16:30" ht="4.5" customHeight="1" x14ac:dyDescent="0.2">
      <c r="P55875" s="75"/>
      <c r="Q55875" s="75"/>
      <c r="W55875" s="75"/>
      <c r="AD55875" s="77"/>
    </row>
    <row r="55876" spans="16:30" ht="4.5" customHeight="1" x14ac:dyDescent="0.2">
      <c r="P55876" s="75"/>
      <c r="Q55876" s="75"/>
      <c r="W55876" s="75"/>
      <c r="AD55876" s="77"/>
    </row>
    <row r="55877" spans="16:30" ht="4.5" customHeight="1" x14ac:dyDescent="0.2">
      <c r="P55877" s="75"/>
      <c r="Q55877" s="75"/>
      <c r="W55877" s="75"/>
      <c r="AD55877" s="77"/>
    </row>
    <row r="55878" spans="16:30" ht="4.5" customHeight="1" x14ac:dyDescent="0.2">
      <c r="P55878" s="75"/>
      <c r="Q55878" s="75"/>
      <c r="W55878" s="75"/>
      <c r="AD55878" s="77"/>
    </row>
    <row r="55879" spans="16:30" ht="4.5" customHeight="1" x14ac:dyDescent="0.2">
      <c r="P55879" s="75"/>
      <c r="Q55879" s="75"/>
      <c r="W55879" s="75"/>
      <c r="AD55879" s="77"/>
    </row>
    <row r="55880" spans="16:30" ht="4.5" customHeight="1" x14ac:dyDescent="0.2">
      <c r="P55880" s="75"/>
      <c r="Q55880" s="75"/>
      <c r="W55880" s="75"/>
      <c r="AD55880" s="77"/>
    </row>
    <row r="55881" spans="16:30" ht="4.5" customHeight="1" x14ac:dyDescent="0.2">
      <c r="P55881" s="75"/>
      <c r="Q55881" s="75"/>
      <c r="W55881" s="75"/>
      <c r="AD55881" s="77"/>
    </row>
    <row r="55882" spans="16:30" ht="4.5" customHeight="1" x14ac:dyDescent="0.2">
      <c r="P55882" s="75"/>
      <c r="Q55882" s="75"/>
      <c r="W55882" s="75"/>
      <c r="AD55882" s="77"/>
    </row>
    <row r="55883" spans="16:30" ht="4.5" customHeight="1" x14ac:dyDescent="0.2">
      <c r="P55883" s="75"/>
      <c r="Q55883" s="75"/>
      <c r="W55883" s="75"/>
      <c r="AD55883" s="77"/>
    </row>
    <row r="55884" spans="16:30" ht="4.5" customHeight="1" x14ac:dyDescent="0.2">
      <c r="P55884" s="75"/>
      <c r="Q55884" s="75"/>
      <c r="W55884" s="75"/>
      <c r="AD55884" s="77"/>
    </row>
    <row r="55885" spans="16:30" ht="4.5" customHeight="1" x14ac:dyDescent="0.2">
      <c r="P55885" s="75"/>
      <c r="Q55885" s="75"/>
      <c r="W55885" s="75"/>
      <c r="AD55885" s="77"/>
    </row>
    <row r="55886" spans="16:30" ht="4.5" customHeight="1" x14ac:dyDescent="0.2">
      <c r="P55886" s="75"/>
      <c r="Q55886" s="75"/>
      <c r="W55886" s="75"/>
      <c r="AD55886" s="77"/>
    </row>
    <row r="55887" spans="16:30" ht="4.5" customHeight="1" x14ac:dyDescent="0.2">
      <c r="P55887" s="75"/>
      <c r="Q55887" s="75"/>
      <c r="W55887" s="75"/>
      <c r="AD55887" s="77"/>
    </row>
    <row r="55888" spans="16:30" ht="4.5" customHeight="1" x14ac:dyDescent="0.2">
      <c r="P55888" s="75"/>
      <c r="Q55888" s="75"/>
      <c r="W55888" s="75"/>
      <c r="AD55888" s="77"/>
    </row>
    <row r="55889" spans="16:30" ht="4.5" customHeight="1" x14ac:dyDescent="0.2">
      <c r="P55889" s="75"/>
      <c r="Q55889" s="75"/>
      <c r="W55889" s="75"/>
      <c r="AD55889" s="77"/>
    </row>
    <row r="55890" spans="16:30" ht="4.5" customHeight="1" x14ac:dyDescent="0.2">
      <c r="P55890" s="75"/>
      <c r="Q55890" s="75"/>
      <c r="W55890" s="75"/>
      <c r="AD55890" s="77"/>
    </row>
    <row r="55891" spans="16:30" ht="4.5" customHeight="1" x14ac:dyDescent="0.2">
      <c r="P55891" s="75"/>
      <c r="Q55891" s="75"/>
      <c r="W55891" s="75"/>
      <c r="AD55891" s="77"/>
    </row>
    <row r="55892" spans="16:30" ht="4.5" customHeight="1" x14ac:dyDescent="0.2">
      <c r="P55892" s="75"/>
      <c r="Q55892" s="75"/>
      <c r="W55892" s="75"/>
      <c r="AD55892" s="77"/>
    </row>
    <row r="55893" spans="16:30" ht="4.5" customHeight="1" x14ac:dyDescent="0.2">
      <c r="P55893" s="75"/>
      <c r="Q55893" s="75"/>
      <c r="W55893" s="75"/>
      <c r="AD55893" s="77"/>
    </row>
    <row r="55894" spans="16:30" ht="4.5" customHeight="1" x14ac:dyDescent="0.2">
      <c r="P55894" s="75"/>
      <c r="Q55894" s="75"/>
      <c r="W55894" s="75"/>
      <c r="AD55894" s="77"/>
    </row>
    <row r="55895" spans="16:30" ht="4.5" customHeight="1" x14ac:dyDescent="0.2">
      <c r="P55895" s="75"/>
      <c r="Q55895" s="75"/>
      <c r="W55895" s="75"/>
      <c r="AD55895" s="77"/>
    </row>
    <row r="55896" spans="16:30" ht="4.5" customHeight="1" x14ac:dyDescent="0.2">
      <c r="P55896" s="75"/>
      <c r="Q55896" s="75"/>
      <c r="W55896" s="75"/>
      <c r="AD55896" s="77"/>
    </row>
    <row r="55897" spans="16:30" ht="4.5" customHeight="1" x14ac:dyDescent="0.2">
      <c r="P55897" s="75"/>
      <c r="Q55897" s="75"/>
      <c r="W55897" s="75"/>
      <c r="AD55897" s="77"/>
    </row>
    <row r="55898" spans="16:30" ht="4.5" customHeight="1" x14ac:dyDescent="0.2">
      <c r="P55898" s="75"/>
      <c r="Q55898" s="75"/>
      <c r="W55898" s="75"/>
      <c r="AD55898" s="77"/>
    </row>
    <row r="55899" spans="16:30" ht="4.5" customHeight="1" x14ac:dyDescent="0.2">
      <c r="P55899" s="75"/>
      <c r="Q55899" s="75"/>
      <c r="W55899" s="75"/>
      <c r="AD55899" s="77"/>
    </row>
    <row r="55900" spans="16:30" ht="4.5" customHeight="1" x14ac:dyDescent="0.2">
      <c r="P55900" s="75"/>
      <c r="Q55900" s="75"/>
      <c r="W55900" s="75"/>
      <c r="AD55900" s="77"/>
    </row>
    <row r="55901" spans="16:30" ht="4.5" customHeight="1" x14ac:dyDescent="0.2">
      <c r="P55901" s="75"/>
      <c r="Q55901" s="75"/>
      <c r="W55901" s="75"/>
      <c r="AD55901" s="77"/>
    </row>
    <row r="55902" spans="16:30" ht="4.5" customHeight="1" x14ac:dyDescent="0.2">
      <c r="P55902" s="75"/>
      <c r="Q55902" s="75"/>
      <c r="W55902" s="75"/>
      <c r="AD55902" s="77"/>
    </row>
    <row r="55903" spans="16:30" ht="4.5" customHeight="1" x14ac:dyDescent="0.2">
      <c r="P55903" s="75"/>
      <c r="Q55903" s="75"/>
      <c r="W55903" s="75"/>
      <c r="AD55903" s="77"/>
    </row>
    <row r="55904" spans="16:30" ht="4.5" customHeight="1" x14ac:dyDescent="0.2">
      <c r="P55904" s="75"/>
      <c r="Q55904" s="75"/>
      <c r="W55904" s="75"/>
      <c r="AD55904" s="77"/>
    </row>
    <row r="55905" spans="16:30" ht="4.5" customHeight="1" x14ac:dyDescent="0.2">
      <c r="P55905" s="75"/>
      <c r="Q55905" s="75"/>
      <c r="W55905" s="75"/>
      <c r="AD55905" s="77"/>
    </row>
    <row r="55906" spans="16:30" ht="4.5" customHeight="1" x14ac:dyDescent="0.2">
      <c r="P55906" s="75"/>
      <c r="Q55906" s="75"/>
      <c r="W55906" s="75"/>
      <c r="AD55906" s="77"/>
    </row>
    <row r="55907" spans="16:30" ht="4.5" customHeight="1" x14ac:dyDescent="0.2">
      <c r="P55907" s="75"/>
      <c r="Q55907" s="75"/>
      <c r="W55907" s="75"/>
      <c r="AD55907" s="77"/>
    </row>
    <row r="55908" spans="16:30" ht="4.5" customHeight="1" x14ac:dyDescent="0.2">
      <c r="P55908" s="75"/>
      <c r="Q55908" s="75"/>
      <c r="W55908" s="75"/>
      <c r="AD55908" s="77"/>
    </row>
    <row r="55909" spans="16:30" ht="4.5" customHeight="1" x14ac:dyDescent="0.2">
      <c r="P55909" s="75"/>
      <c r="Q55909" s="75"/>
      <c r="W55909" s="75"/>
      <c r="AD55909" s="77"/>
    </row>
    <row r="55910" spans="16:30" ht="4.5" customHeight="1" x14ac:dyDescent="0.2">
      <c r="P55910" s="75"/>
      <c r="Q55910" s="75"/>
      <c r="W55910" s="75"/>
      <c r="AD55910" s="77"/>
    </row>
    <row r="55911" spans="16:30" ht="4.5" customHeight="1" x14ac:dyDescent="0.2">
      <c r="P55911" s="75"/>
      <c r="Q55911" s="75"/>
      <c r="W55911" s="75"/>
      <c r="AD55911" s="77"/>
    </row>
    <row r="55912" spans="16:30" ht="4.5" customHeight="1" x14ac:dyDescent="0.2">
      <c r="P55912" s="75"/>
      <c r="Q55912" s="75"/>
      <c r="W55912" s="75"/>
      <c r="AD55912" s="77"/>
    </row>
    <row r="55913" spans="16:30" ht="4.5" customHeight="1" x14ac:dyDescent="0.2">
      <c r="P55913" s="75"/>
      <c r="Q55913" s="75"/>
      <c r="W55913" s="75"/>
      <c r="AD55913" s="77"/>
    </row>
    <row r="55914" spans="16:30" ht="4.5" customHeight="1" x14ac:dyDescent="0.2">
      <c r="P55914" s="75"/>
      <c r="Q55914" s="75"/>
      <c r="W55914" s="75"/>
      <c r="AD55914" s="77"/>
    </row>
    <row r="55915" spans="16:30" ht="4.5" customHeight="1" x14ac:dyDescent="0.2">
      <c r="P55915" s="75"/>
      <c r="Q55915" s="75"/>
      <c r="W55915" s="75"/>
      <c r="AD55915" s="77"/>
    </row>
    <row r="55916" spans="16:30" ht="4.5" customHeight="1" x14ac:dyDescent="0.2">
      <c r="P55916" s="75"/>
      <c r="Q55916" s="75"/>
      <c r="W55916" s="75"/>
      <c r="AD55916" s="77"/>
    </row>
    <row r="55917" spans="16:30" ht="4.5" customHeight="1" x14ac:dyDescent="0.2">
      <c r="P55917" s="75"/>
      <c r="Q55917" s="75"/>
      <c r="W55917" s="75"/>
      <c r="AD55917" s="77"/>
    </row>
    <row r="55918" spans="16:30" ht="4.5" customHeight="1" x14ac:dyDescent="0.2">
      <c r="P55918" s="75"/>
      <c r="Q55918" s="75"/>
      <c r="W55918" s="75"/>
      <c r="AD55918" s="77"/>
    </row>
    <row r="55919" spans="16:30" ht="4.5" customHeight="1" x14ac:dyDescent="0.2">
      <c r="P55919" s="75"/>
      <c r="Q55919" s="75"/>
      <c r="W55919" s="75"/>
      <c r="AD55919" s="77"/>
    </row>
    <row r="55920" spans="16:30" ht="4.5" customHeight="1" x14ac:dyDescent="0.2">
      <c r="P55920" s="75"/>
      <c r="Q55920" s="75"/>
      <c r="W55920" s="75"/>
      <c r="AD55920" s="77"/>
    </row>
    <row r="55921" spans="16:30" ht="4.5" customHeight="1" x14ac:dyDescent="0.2">
      <c r="P55921" s="75"/>
      <c r="Q55921" s="75"/>
      <c r="W55921" s="75"/>
      <c r="AD55921" s="77"/>
    </row>
    <row r="55922" spans="16:30" ht="4.5" customHeight="1" x14ac:dyDescent="0.2">
      <c r="P55922" s="75"/>
      <c r="Q55922" s="75"/>
      <c r="W55922" s="75"/>
      <c r="AD55922" s="77"/>
    </row>
    <row r="55923" spans="16:30" ht="4.5" customHeight="1" x14ac:dyDescent="0.2">
      <c r="P55923" s="75"/>
      <c r="Q55923" s="75"/>
      <c r="W55923" s="75"/>
      <c r="AD55923" s="77"/>
    </row>
    <row r="55924" spans="16:30" ht="4.5" customHeight="1" x14ac:dyDescent="0.2">
      <c r="P55924" s="75"/>
      <c r="Q55924" s="75"/>
      <c r="W55924" s="75"/>
      <c r="AD55924" s="77"/>
    </row>
    <row r="55925" spans="16:30" ht="4.5" customHeight="1" x14ac:dyDescent="0.2">
      <c r="P55925" s="75"/>
      <c r="Q55925" s="75"/>
      <c r="W55925" s="75"/>
      <c r="AD55925" s="77"/>
    </row>
    <row r="55926" spans="16:30" ht="4.5" customHeight="1" x14ac:dyDescent="0.2">
      <c r="P55926" s="75"/>
      <c r="Q55926" s="75"/>
      <c r="W55926" s="75"/>
      <c r="AD55926" s="77"/>
    </row>
    <row r="55927" spans="16:30" ht="4.5" customHeight="1" x14ac:dyDescent="0.2">
      <c r="P55927" s="75"/>
      <c r="Q55927" s="75"/>
      <c r="W55927" s="75"/>
      <c r="AD55927" s="77"/>
    </row>
    <row r="55928" spans="16:30" ht="4.5" customHeight="1" x14ac:dyDescent="0.2">
      <c r="P55928" s="75"/>
      <c r="Q55928" s="75"/>
      <c r="W55928" s="75"/>
      <c r="AD55928" s="77"/>
    </row>
    <row r="55929" spans="16:30" ht="4.5" customHeight="1" x14ac:dyDescent="0.2">
      <c r="P55929" s="75"/>
      <c r="Q55929" s="75"/>
      <c r="W55929" s="75"/>
      <c r="AD55929" s="77"/>
    </row>
    <row r="55930" spans="16:30" ht="4.5" customHeight="1" x14ac:dyDescent="0.2">
      <c r="P55930" s="75"/>
      <c r="Q55930" s="75"/>
      <c r="W55930" s="75"/>
      <c r="AD55930" s="77"/>
    </row>
    <row r="55931" spans="16:30" ht="4.5" customHeight="1" x14ac:dyDescent="0.2">
      <c r="P55931" s="75"/>
      <c r="Q55931" s="75"/>
      <c r="W55931" s="75"/>
      <c r="AD55931" s="77"/>
    </row>
    <row r="55932" spans="16:30" ht="4.5" customHeight="1" x14ac:dyDescent="0.2">
      <c r="P55932" s="75"/>
      <c r="Q55932" s="75"/>
      <c r="W55932" s="75"/>
      <c r="AD55932" s="77"/>
    </row>
    <row r="55933" spans="16:30" ht="4.5" customHeight="1" x14ac:dyDescent="0.2">
      <c r="P55933" s="75"/>
      <c r="Q55933" s="75"/>
      <c r="W55933" s="75"/>
      <c r="AD55933" s="77"/>
    </row>
    <row r="55934" spans="16:30" ht="4.5" customHeight="1" x14ac:dyDescent="0.2">
      <c r="P55934" s="75"/>
      <c r="Q55934" s="75"/>
      <c r="W55934" s="75"/>
      <c r="AD55934" s="77"/>
    </row>
    <row r="55935" spans="16:30" ht="4.5" customHeight="1" x14ac:dyDescent="0.2">
      <c r="P55935" s="75"/>
      <c r="Q55935" s="75"/>
      <c r="W55935" s="75"/>
      <c r="AD55935" s="77"/>
    </row>
    <row r="55936" spans="16:30" ht="4.5" customHeight="1" x14ac:dyDescent="0.2">
      <c r="P55936" s="75"/>
      <c r="Q55936" s="75"/>
      <c r="W55936" s="75"/>
      <c r="AD55936" s="77"/>
    </row>
    <row r="55937" spans="16:30" ht="4.5" customHeight="1" x14ac:dyDescent="0.2">
      <c r="P55937" s="75"/>
      <c r="Q55937" s="75"/>
      <c r="W55937" s="75"/>
      <c r="AD55937" s="77"/>
    </row>
    <row r="55938" spans="16:30" ht="4.5" customHeight="1" x14ac:dyDescent="0.2">
      <c r="P55938" s="75"/>
      <c r="Q55938" s="75"/>
      <c r="W55938" s="75"/>
      <c r="AD55938" s="77"/>
    </row>
    <row r="55939" spans="16:30" ht="4.5" customHeight="1" x14ac:dyDescent="0.2">
      <c r="P55939" s="75"/>
      <c r="Q55939" s="75"/>
      <c r="W55939" s="75"/>
      <c r="AD55939" s="77"/>
    </row>
    <row r="55940" spans="16:30" ht="4.5" customHeight="1" x14ac:dyDescent="0.2">
      <c r="P55940" s="75"/>
      <c r="Q55940" s="75"/>
      <c r="W55940" s="75"/>
      <c r="AD55940" s="77"/>
    </row>
    <row r="55941" spans="16:30" ht="4.5" customHeight="1" x14ac:dyDescent="0.2">
      <c r="P55941" s="75"/>
      <c r="Q55941" s="75"/>
      <c r="W55941" s="75"/>
      <c r="AD55941" s="77"/>
    </row>
    <row r="55942" spans="16:30" ht="4.5" customHeight="1" x14ac:dyDescent="0.2">
      <c r="P55942" s="75"/>
      <c r="Q55942" s="75"/>
      <c r="W55942" s="75"/>
      <c r="AD55942" s="77"/>
    </row>
    <row r="55943" spans="16:30" ht="4.5" customHeight="1" x14ac:dyDescent="0.2">
      <c r="P55943" s="75"/>
      <c r="Q55943" s="75"/>
      <c r="W55943" s="75"/>
      <c r="AD55943" s="77"/>
    </row>
    <row r="55944" spans="16:30" ht="4.5" customHeight="1" x14ac:dyDescent="0.2">
      <c r="P55944" s="75"/>
      <c r="Q55944" s="75"/>
      <c r="W55944" s="75"/>
      <c r="AD55944" s="77"/>
    </row>
    <row r="55945" spans="16:30" ht="4.5" customHeight="1" x14ac:dyDescent="0.2">
      <c r="P55945" s="75"/>
      <c r="Q55945" s="75"/>
      <c r="W55945" s="75"/>
      <c r="AD55945" s="77"/>
    </row>
    <row r="55946" spans="16:30" ht="4.5" customHeight="1" x14ac:dyDescent="0.2">
      <c r="P55946" s="75"/>
      <c r="Q55946" s="75"/>
      <c r="W55946" s="75"/>
      <c r="AD55946" s="77"/>
    </row>
    <row r="55947" spans="16:30" ht="4.5" customHeight="1" x14ac:dyDescent="0.2">
      <c r="P55947" s="75"/>
      <c r="Q55947" s="75"/>
      <c r="W55947" s="75"/>
      <c r="AD55947" s="77"/>
    </row>
    <row r="55948" spans="16:30" ht="4.5" customHeight="1" x14ac:dyDescent="0.2">
      <c r="P55948" s="75"/>
      <c r="Q55948" s="75"/>
      <c r="W55948" s="75"/>
      <c r="AD55948" s="77"/>
    </row>
    <row r="55949" spans="16:30" ht="4.5" customHeight="1" x14ac:dyDescent="0.2">
      <c r="P55949" s="75"/>
      <c r="Q55949" s="75"/>
      <c r="W55949" s="75"/>
      <c r="AD55949" s="77"/>
    </row>
    <row r="55950" spans="16:30" ht="4.5" customHeight="1" x14ac:dyDescent="0.2">
      <c r="P55950" s="75"/>
      <c r="Q55950" s="75"/>
      <c r="W55950" s="75"/>
      <c r="AD55950" s="77"/>
    </row>
    <row r="55951" spans="16:30" ht="4.5" customHeight="1" x14ac:dyDescent="0.2">
      <c r="P55951" s="75"/>
      <c r="Q55951" s="75"/>
      <c r="W55951" s="75"/>
      <c r="AD55951" s="77"/>
    </row>
    <row r="55952" spans="16:30" ht="4.5" customHeight="1" x14ac:dyDescent="0.2">
      <c r="P55952" s="75"/>
      <c r="Q55952" s="75"/>
      <c r="W55952" s="75"/>
      <c r="AD55952" s="77"/>
    </row>
    <row r="55953" spans="16:30" ht="4.5" customHeight="1" x14ac:dyDescent="0.2">
      <c r="P55953" s="75"/>
      <c r="Q55953" s="75"/>
      <c r="W55953" s="75"/>
      <c r="AD55953" s="77"/>
    </row>
    <row r="55954" spans="16:30" ht="4.5" customHeight="1" x14ac:dyDescent="0.2">
      <c r="P55954" s="75"/>
      <c r="Q55954" s="75"/>
      <c r="W55954" s="75"/>
      <c r="AD55954" s="77"/>
    </row>
    <row r="55955" spans="16:30" ht="4.5" customHeight="1" x14ac:dyDescent="0.2">
      <c r="P55955" s="75"/>
      <c r="Q55955" s="75"/>
      <c r="W55955" s="75"/>
      <c r="AD55955" s="77"/>
    </row>
    <row r="55956" spans="16:30" ht="4.5" customHeight="1" x14ac:dyDescent="0.2">
      <c r="P55956" s="75"/>
      <c r="Q55956" s="75"/>
      <c r="W55956" s="75"/>
      <c r="AD55956" s="77"/>
    </row>
    <row r="55957" spans="16:30" ht="4.5" customHeight="1" x14ac:dyDescent="0.2">
      <c r="P55957" s="75"/>
      <c r="Q55957" s="75"/>
      <c r="W55957" s="75"/>
      <c r="AD55957" s="77"/>
    </row>
    <row r="55958" spans="16:30" ht="4.5" customHeight="1" x14ac:dyDescent="0.2">
      <c r="P55958" s="75"/>
      <c r="Q55958" s="75"/>
      <c r="W55958" s="75"/>
      <c r="AD55958" s="77"/>
    </row>
    <row r="55959" spans="16:30" ht="4.5" customHeight="1" x14ac:dyDescent="0.2">
      <c r="P55959" s="75"/>
      <c r="Q55959" s="75"/>
      <c r="W55959" s="75"/>
      <c r="AD55959" s="77"/>
    </row>
    <row r="55960" spans="16:30" ht="4.5" customHeight="1" x14ac:dyDescent="0.2">
      <c r="P55960" s="75"/>
      <c r="Q55960" s="75"/>
      <c r="W55960" s="75"/>
      <c r="AD55960" s="77"/>
    </row>
    <row r="55961" spans="16:30" ht="4.5" customHeight="1" x14ac:dyDescent="0.2">
      <c r="P55961" s="75"/>
      <c r="Q55961" s="75"/>
      <c r="W55961" s="75"/>
      <c r="AD55961" s="77"/>
    </row>
    <row r="55962" spans="16:30" ht="4.5" customHeight="1" x14ac:dyDescent="0.2">
      <c r="P55962" s="75"/>
      <c r="Q55962" s="75"/>
      <c r="W55962" s="75"/>
      <c r="AD55962" s="77"/>
    </row>
    <row r="55963" spans="16:30" ht="4.5" customHeight="1" x14ac:dyDescent="0.2">
      <c r="P55963" s="75"/>
      <c r="Q55963" s="75"/>
      <c r="W55963" s="75"/>
      <c r="AD55963" s="77"/>
    </row>
    <row r="55964" spans="16:30" ht="4.5" customHeight="1" x14ac:dyDescent="0.2">
      <c r="P55964" s="75"/>
      <c r="Q55964" s="75"/>
      <c r="W55964" s="75"/>
      <c r="AD55964" s="77"/>
    </row>
    <row r="55965" spans="16:30" ht="4.5" customHeight="1" x14ac:dyDescent="0.2">
      <c r="P55965" s="75"/>
      <c r="Q55965" s="75"/>
      <c r="W55965" s="75"/>
      <c r="AD55965" s="77"/>
    </row>
    <row r="55966" spans="16:30" ht="4.5" customHeight="1" x14ac:dyDescent="0.2">
      <c r="P55966" s="75"/>
      <c r="Q55966" s="75"/>
      <c r="W55966" s="75"/>
      <c r="AD55966" s="77"/>
    </row>
    <row r="55967" spans="16:30" ht="4.5" customHeight="1" x14ac:dyDescent="0.2">
      <c r="P55967" s="75"/>
      <c r="Q55967" s="75"/>
      <c r="W55967" s="75"/>
      <c r="AD55967" s="77"/>
    </row>
    <row r="55968" spans="16:30" ht="4.5" customHeight="1" x14ac:dyDescent="0.2">
      <c r="P55968" s="75"/>
      <c r="Q55968" s="75"/>
      <c r="W55968" s="75"/>
      <c r="AD55968" s="77"/>
    </row>
    <row r="55969" spans="16:30" ht="4.5" customHeight="1" x14ac:dyDescent="0.2">
      <c r="P55969" s="75"/>
      <c r="Q55969" s="75"/>
      <c r="W55969" s="75"/>
      <c r="AD55969" s="77"/>
    </row>
    <row r="55970" spans="16:30" ht="4.5" customHeight="1" x14ac:dyDescent="0.2">
      <c r="P55970" s="75"/>
      <c r="Q55970" s="75"/>
      <c r="W55970" s="75"/>
      <c r="AD55970" s="77"/>
    </row>
    <row r="55971" spans="16:30" ht="4.5" customHeight="1" x14ac:dyDescent="0.2">
      <c r="P55971" s="75"/>
      <c r="Q55971" s="75"/>
      <c r="W55971" s="75"/>
      <c r="AD55971" s="77"/>
    </row>
    <row r="55972" spans="16:30" ht="4.5" customHeight="1" x14ac:dyDescent="0.2">
      <c r="P55972" s="75"/>
      <c r="Q55972" s="75"/>
      <c r="W55972" s="75"/>
      <c r="AD55972" s="77"/>
    </row>
    <row r="55973" spans="16:30" ht="4.5" customHeight="1" x14ac:dyDescent="0.2">
      <c r="P55973" s="75"/>
      <c r="Q55973" s="75"/>
      <c r="W55973" s="75"/>
      <c r="AD55973" s="77"/>
    </row>
    <row r="55974" spans="16:30" ht="4.5" customHeight="1" x14ac:dyDescent="0.2">
      <c r="P55974" s="75"/>
      <c r="Q55974" s="75"/>
      <c r="W55974" s="75"/>
      <c r="AD55974" s="77"/>
    </row>
    <row r="55975" spans="16:30" ht="4.5" customHeight="1" x14ac:dyDescent="0.2">
      <c r="P55975" s="75"/>
      <c r="Q55975" s="75"/>
      <c r="W55975" s="75"/>
      <c r="AD55975" s="77"/>
    </row>
    <row r="55976" spans="16:30" ht="4.5" customHeight="1" x14ac:dyDescent="0.2">
      <c r="P55976" s="75"/>
      <c r="Q55976" s="75"/>
      <c r="W55976" s="75"/>
      <c r="AD55976" s="77"/>
    </row>
    <row r="55977" spans="16:30" ht="4.5" customHeight="1" x14ac:dyDescent="0.2">
      <c r="P55977" s="75"/>
      <c r="Q55977" s="75"/>
      <c r="W55977" s="75"/>
      <c r="AD55977" s="77"/>
    </row>
    <row r="55978" spans="16:30" ht="4.5" customHeight="1" x14ac:dyDescent="0.2">
      <c r="P55978" s="75"/>
      <c r="Q55978" s="75"/>
      <c r="W55978" s="75"/>
      <c r="AD55978" s="77"/>
    </row>
    <row r="55979" spans="16:30" ht="4.5" customHeight="1" x14ac:dyDescent="0.2">
      <c r="P55979" s="75"/>
      <c r="Q55979" s="75"/>
      <c r="W55979" s="75"/>
      <c r="AD55979" s="77"/>
    </row>
    <row r="55980" spans="16:30" ht="4.5" customHeight="1" x14ac:dyDescent="0.2">
      <c r="P55980" s="75"/>
      <c r="Q55980" s="75"/>
      <c r="W55980" s="75"/>
      <c r="AD55980" s="77"/>
    </row>
    <row r="55981" spans="16:30" ht="4.5" customHeight="1" x14ac:dyDescent="0.2">
      <c r="P55981" s="75"/>
      <c r="Q55981" s="75"/>
      <c r="W55981" s="75"/>
      <c r="AD55981" s="77"/>
    </row>
    <row r="55982" spans="16:30" ht="4.5" customHeight="1" x14ac:dyDescent="0.2">
      <c r="P55982" s="75"/>
      <c r="Q55982" s="75"/>
      <c r="W55982" s="75"/>
      <c r="AD55982" s="77"/>
    </row>
    <row r="55983" spans="16:30" ht="4.5" customHeight="1" x14ac:dyDescent="0.2">
      <c r="P55983" s="75"/>
      <c r="Q55983" s="75"/>
      <c r="W55983" s="75"/>
      <c r="AD55983" s="77"/>
    </row>
    <row r="55984" spans="16:30" ht="4.5" customHeight="1" x14ac:dyDescent="0.2">
      <c r="P55984" s="75"/>
      <c r="Q55984" s="75"/>
      <c r="W55984" s="75"/>
      <c r="AD55984" s="77"/>
    </row>
    <row r="55985" spans="16:30" ht="4.5" customHeight="1" x14ac:dyDescent="0.2">
      <c r="P55985" s="75"/>
      <c r="Q55985" s="75"/>
      <c r="W55985" s="75"/>
      <c r="AD55985" s="77"/>
    </row>
    <row r="55986" spans="16:30" ht="4.5" customHeight="1" x14ac:dyDescent="0.2">
      <c r="P55986" s="75"/>
      <c r="Q55986" s="75"/>
      <c r="W55986" s="75"/>
      <c r="AD55986" s="77"/>
    </row>
    <row r="55987" spans="16:30" ht="4.5" customHeight="1" x14ac:dyDescent="0.2">
      <c r="P55987" s="75"/>
      <c r="Q55987" s="75"/>
      <c r="W55987" s="75"/>
      <c r="AD55987" s="77"/>
    </row>
    <row r="55988" spans="16:30" ht="4.5" customHeight="1" x14ac:dyDescent="0.2">
      <c r="P55988" s="75"/>
      <c r="Q55988" s="75"/>
      <c r="W55988" s="75"/>
      <c r="AD55988" s="77"/>
    </row>
    <row r="55989" spans="16:30" ht="4.5" customHeight="1" x14ac:dyDescent="0.2">
      <c r="P55989" s="75"/>
      <c r="Q55989" s="75"/>
      <c r="W55989" s="75"/>
      <c r="AD55989" s="77"/>
    </row>
    <row r="55990" spans="16:30" ht="4.5" customHeight="1" x14ac:dyDescent="0.2">
      <c r="P55990" s="75"/>
      <c r="Q55990" s="75"/>
      <c r="W55990" s="75"/>
      <c r="AD55990" s="77"/>
    </row>
    <row r="55991" spans="16:30" ht="4.5" customHeight="1" x14ac:dyDescent="0.2">
      <c r="P55991" s="75"/>
      <c r="Q55991" s="75"/>
      <c r="W55991" s="75"/>
      <c r="AD55991" s="77"/>
    </row>
    <row r="55992" spans="16:30" ht="4.5" customHeight="1" x14ac:dyDescent="0.2">
      <c r="P55992" s="75"/>
      <c r="Q55992" s="75"/>
      <c r="W55992" s="75"/>
      <c r="AD55992" s="77"/>
    </row>
    <row r="55993" spans="16:30" ht="4.5" customHeight="1" x14ac:dyDescent="0.2">
      <c r="P55993" s="75"/>
      <c r="Q55993" s="75"/>
      <c r="W55993" s="75"/>
      <c r="AD55993" s="77"/>
    </row>
    <row r="55994" spans="16:30" ht="4.5" customHeight="1" x14ac:dyDescent="0.2">
      <c r="P55994" s="75"/>
      <c r="Q55994" s="75"/>
      <c r="W55994" s="75"/>
      <c r="AD55994" s="77"/>
    </row>
    <row r="55995" spans="16:30" ht="4.5" customHeight="1" x14ac:dyDescent="0.2">
      <c r="P55995" s="75"/>
      <c r="Q55995" s="75"/>
      <c r="W55995" s="75"/>
      <c r="AD55995" s="77"/>
    </row>
    <row r="55996" spans="16:30" ht="4.5" customHeight="1" x14ac:dyDescent="0.2">
      <c r="P55996" s="75"/>
      <c r="Q55996" s="75"/>
      <c r="W55996" s="75"/>
      <c r="AD55996" s="77"/>
    </row>
    <row r="55997" spans="16:30" ht="4.5" customHeight="1" x14ac:dyDescent="0.2">
      <c r="P55997" s="75"/>
      <c r="Q55997" s="75"/>
      <c r="W55997" s="75"/>
      <c r="AD55997" s="77"/>
    </row>
    <row r="55998" spans="16:30" ht="4.5" customHeight="1" x14ac:dyDescent="0.2">
      <c r="P55998" s="75"/>
      <c r="Q55998" s="75"/>
      <c r="W55998" s="75"/>
      <c r="AD55998" s="77"/>
    </row>
    <row r="55999" spans="16:30" ht="4.5" customHeight="1" x14ac:dyDescent="0.2">
      <c r="P55999" s="75"/>
      <c r="Q55999" s="75"/>
      <c r="W55999" s="75"/>
      <c r="AD55999" s="77"/>
    </row>
    <row r="56000" spans="16:30" ht="4.5" customHeight="1" x14ac:dyDescent="0.2">
      <c r="P56000" s="75"/>
      <c r="Q56000" s="75"/>
      <c r="W56000" s="75"/>
      <c r="AD56000" s="77"/>
    </row>
    <row r="56001" spans="16:30" ht="4.5" customHeight="1" x14ac:dyDescent="0.2">
      <c r="P56001" s="75"/>
      <c r="Q56001" s="75"/>
      <c r="W56001" s="75"/>
      <c r="AD56001" s="77"/>
    </row>
    <row r="56002" spans="16:30" ht="4.5" customHeight="1" x14ac:dyDescent="0.2">
      <c r="P56002" s="75"/>
      <c r="Q56002" s="75"/>
      <c r="W56002" s="75"/>
      <c r="AD56002" s="77"/>
    </row>
    <row r="56003" spans="16:30" ht="4.5" customHeight="1" x14ac:dyDescent="0.2">
      <c r="P56003" s="75"/>
      <c r="Q56003" s="75"/>
      <c r="W56003" s="75"/>
      <c r="AD56003" s="77"/>
    </row>
    <row r="56004" spans="16:30" ht="4.5" customHeight="1" x14ac:dyDescent="0.2">
      <c r="P56004" s="75"/>
      <c r="Q56004" s="75"/>
      <c r="W56004" s="75"/>
      <c r="AD56004" s="77"/>
    </row>
    <row r="56005" spans="16:30" ht="4.5" customHeight="1" x14ac:dyDescent="0.2">
      <c r="P56005" s="75"/>
      <c r="Q56005" s="75"/>
      <c r="W56005" s="75"/>
      <c r="AD56005" s="77"/>
    </row>
    <row r="56006" spans="16:30" ht="4.5" customHeight="1" x14ac:dyDescent="0.2">
      <c r="P56006" s="75"/>
      <c r="Q56006" s="75"/>
      <c r="W56006" s="75"/>
      <c r="AD56006" s="77"/>
    </row>
    <row r="56007" spans="16:30" ht="4.5" customHeight="1" x14ac:dyDescent="0.2">
      <c r="P56007" s="75"/>
      <c r="Q56007" s="75"/>
      <c r="W56007" s="75"/>
      <c r="AD56007" s="77"/>
    </row>
    <row r="56008" spans="16:30" ht="4.5" customHeight="1" x14ac:dyDescent="0.2">
      <c r="P56008" s="75"/>
      <c r="Q56008" s="75"/>
      <c r="W56008" s="75"/>
      <c r="AD56008" s="77"/>
    </row>
    <row r="56009" spans="16:30" ht="4.5" customHeight="1" x14ac:dyDescent="0.2">
      <c r="P56009" s="75"/>
      <c r="Q56009" s="75"/>
      <c r="W56009" s="75"/>
      <c r="AD56009" s="77"/>
    </row>
    <row r="56010" spans="16:30" ht="4.5" customHeight="1" x14ac:dyDescent="0.2">
      <c r="P56010" s="75"/>
      <c r="Q56010" s="75"/>
      <c r="W56010" s="75"/>
      <c r="AD56010" s="77"/>
    </row>
    <row r="56011" spans="16:30" ht="4.5" customHeight="1" x14ac:dyDescent="0.2">
      <c r="P56011" s="75"/>
      <c r="Q56011" s="75"/>
      <c r="W56011" s="75"/>
      <c r="AD56011" s="77"/>
    </row>
    <row r="56012" spans="16:30" ht="4.5" customHeight="1" x14ac:dyDescent="0.2">
      <c r="P56012" s="75"/>
      <c r="Q56012" s="75"/>
      <c r="W56012" s="75"/>
      <c r="AD56012" s="77"/>
    </row>
    <row r="56013" spans="16:30" ht="4.5" customHeight="1" x14ac:dyDescent="0.2">
      <c r="P56013" s="75"/>
      <c r="Q56013" s="75"/>
      <c r="W56013" s="75"/>
      <c r="AD56013" s="77"/>
    </row>
    <row r="56014" spans="16:30" ht="4.5" customHeight="1" x14ac:dyDescent="0.2">
      <c r="P56014" s="75"/>
      <c r="Q56014" s="75"/>
      <c r="W56014" s="75"/>
      <c r="AD56014" s="77"/>
    </row>
    <row r="56015" spans="16:30" ht="4.5" customHeight="1" x14ac:dyDescent="0.2">
      <c r="P56015" s="75"/>
      <c r="Q56015" s="75"/>
      <c r="W56015" s="75"/>
      <c r="AD56015" s="77"/>
    </row>
    <row r="56016" spans="16:30" ht="4.5" customHeight="1" x14ac:dyDescent="0.2">
      <c r="P56016" s="75"/>
      <c r="Q56016" s="75"/>
      <c r="W56016" s="75"/>
      <c r="AD56016" s="77"/>
    </row>
    <row r="56017" spans="16:30" ht="4.5" customHeight="1" x14ac:dyDescent="0.2">
      <c r="P56017" s="75"/>
      <c r="Q56017" s="75"/>
      <c r="W56017" s="75"/>
      <c r="AD56017" s="77"/>
    </row>
    <row r="56018" spans="16:30" ht="4.5" customHeight="1" x14ac:dyDescent="0.2">
      <c r="P56018" s="75"/>
      <c r="Q56018" s="75"/>
      <c r="W56018" s="75"/>
      <c r="AD56018" s="77"/>
    </row>
    <row r="56019" spans="16:30" ht="4.5" customHeight="1" x14ac:dyDescent="0.2">
      <c r="P56019" s="75"/>
      <c r="Q56019" s="75"/>
      <c r="W56019" s="75"/>
      <c r="AD56019" s="77"/>
    </row>
    <row r="56020" spans="16:30" ht="4.5" customHeight="1" x14ac:dyDescent="0.2">
      <c r="P56020" s="75"/>
      <c r="Q56020" s="75"/>
      <c r="W56020" s="75"/>
      <c r="AD56020" s="77"/>
    </row>
    <row r="56021" spans="16:30" ht="4.5" customHeight="1" x14ac:dyDescent="0.2">
      <c r="P56021" s="75"/>
      <c r="Q56021" s="75"/>
      <c r="W56021" s="75"/>
      <c r="AD56021" s="77"/>
    </row>
    <row r="56022" spans="16:30" ht="4.5" customHeight="1" x14ac:dyDescent="0.2">
      <c r="P56022" s="75"/>
      <c r="Q56022" s="75"/>
      <c r="W56022" s="75"/>
      <c r="AD56022" s="77"/>
    </row>
    <row r="56023" spans="16:30" ht="4.5" customHeight="1" x14ac:dyDescent="0.2">
      <c r="P56023" s="75"/>
      <c r="Q56023" s="75"/>
      <c r="W56023" s="75"/>
      <c r="AD56023" s="77"/>
    </row>
    <row r="56024" spans="16:30" ht="4.5" customHeight="1" x14ac:dyDescent="0.2">
      <c r="P56024" s="75"/>
      <c r="Q56024" s="75"/>
      <c r="W56024" s="75"/>
      <c r="AD56024" s="77"/>
    </row>
    <row r="56025" spans="16:30" ht="4.5" customHeight="1" x14ac:dyDescent="0.2">
      <c r="P56025" s="75"/>
      <c r="Q56025" s="75"/>
      <c r="W56025" s="75"/>
      <c r="AD56025" s="77"/>
    </row>
    <row r="56026" spans="16:30" ht="4.5" customHeight="1" x14ac:dyDescent="0.2">
      <c r="P56026" s="75"/>
      <c r="Q56026" s="75"/>
      <c r="W56026" s="75"/>
      <c r="AD56026" s="77"/>
    </row>
    <row r="56027" spans="16:30" ht="4.5" customHeight="1" x14ac:dyDescent="0.2">
      <c r="P56027" s="75"/>
      <c r="Q56027" s="75"/>
      <c r="W56027" s="75"/>
      <c r="AD56027" s="77"/>
    </row>
    <row r="56028" spans="16:30" ht="4.5" customHeight="1" x14ac:dyDescent="0.2">
      <c r="P56028" s="75"/>
      <c r="Q56028" s="75"/>
      <c r="W56028" s="75"/>
      <c r="AD56028" s="77"/>
    </row>
    <row r="56029" spans="16:30" ht="4.5" customHeight="1" x14ac:dyDescent="0.2">
      <c r="P56029" s="75"/>
      <c r="Q56029" s="75"/>
      <c r="W56029" s="75"/>
      <c r="AD56029" s="77"/>
    </row>
    <row r="56030" spans="16:30" ht="4.5" customHeight="1" x14ac:dyDescent="0.2">
      <c r="P56030" s="75"/>
      <c r="Q56030" s="75"/>
      <c r="W56030" s="75"/>
      <c r="AD56030" s="77"/>
    </row>
    <row r="56031" spans="16:30" ht="4.5" customHeight="1" x14ac:dyDescent="0.2">
      <c r="P56031" s="75"/>
      <c r="Q56031" s="75"/>
      <c r="W56031" s="75"/>
      <c r="AD56031" s="77"/>
    </row>
    <row r="56032" spans="16:30" ht="4.5" customHeight="1" x14ac:dyDescent="0.2">
      <c r="P56032" s="75"/>
      <c r="Q56032" s="75"/>
      <c r="W56032" s="75"/>
      <c r="AD56032" s="77"/>
    </row>
    <row r="56033" spans="16:30" ht="4.5" customHeight="1" x14ac:dyDescent="0.2">
      <c r="P56033" s="75"/>
      <c r="Q56033" s="75"/>
      <c r="W56033" s="75"/>
      <c r="AD56033" s="77"/>
    </row>
    <row r="56034" spans="16:30" ht="4.5" customHeight="1" x14ac:dyDescent="0.2">
      <c r="P56034" s="75"/>
      <c r="Q56034" s="75"/>
      <c r="W56034" s="75"/>
      <c r="AD56034" s="77"/>
    </row>
    <row r="56035" spans="16:30" ht="4.5" customHeight="1" x14ac:dyDescent="0.2">
      <c r="P56035" s="75"/>
      <c r="Q56035" s="75"/>
      <c r="W56035" s="75"/>
      <c r="AD56035" s="77"/>
    </row>
    <row r="56036" spans="16:30" ht="4.5" customHeight="1" x14ac:dyDescent="0.2">
      <c r="P56036" s="75"/>
      <c r="Q56036" s="75"/>
      <c r="W56036" s="75"/>
      <c r="AD56036" s="77"/>
    </row>
    <row r="56037" spans="16:30" ht="4.5" customHeight="1" x14ac:dyDescent="0.2">
      <c r="P56037" s="75"/>
      <c r="Q56037" s="75"/>
      <c r="W56037" s="75"/>
      <c r="AD56037" s="77"/>
    </row>
    <row r="56038" spans="16:30" ht="4.5" customHeight="1" x14ac:dyDescent="0.2">
      <c r="P56038" s="75"/>
      <c r="Q56038" s="75"/>
      <c r="W56038" s="75"/>
      <c r="AD56038" s="77"/>
    </row>
    <row r="56039" spans="16:30" ht="4.5" customHeight="1" x14ac:dyDescent="0.2">
      <c r="P56039" s="75"/>
      <c r="Q56039" s="75"/>
      <c r="W56039" s="75"/>
      <c r="AD56039" s="77"/>
    </row>
    <row r="56040" spans="16:30" ht="4.5" customHeight="1" x14ac:dyDescent="0.2">
      <c r="P56040" s="75"/>
      <c r="Q56040" s="75"/>
      <c r="W56040" s="75"/>
      <c r="AD56040" s="77"/>
    </row>
    <row r="56041" spans="16:30" ht="4.5" customHeight="1" x14ac:dyDescent="0.2">
      <c r="P56041" s="75"/>
      <c r="Q56041" s="75"/>
      <c r="W56041" s="75"/>
      <c r="AD56041" s="77"/>
    </row>
    <row r="56042" spans="16:30" ht="4.5" customHeight="1" x14ac:dyDescent="0.2">
      <c r="P56042" s="75"/>
      <c r="Q56042" s="75"/>
      <c r="W56042" s="75"/>
      <c r="AD56042" s="77"/>
    </row>
    <row r="56043" spans="16:30" ht="4.5" customHeight="1" x14ac:dyDescent="0.2">
      <c r="P56043" s="75"/>
      <c r="Q56043" s="75"/>
      <c r="W56043" s="75"/>
      <c r="AD56043" s="77"/>
    </row>
    <row r="56044" spans="16:30" ht="4.5" customHeight="1" x14ac:dyDescent="0.2">
      <c r="P56044" s="75"/>
      <c r="Q56044" s="75"/>
      <c r="W56044" s="75"/>
      <c r="AD56044" s="77"/>
    </row>
    <row r="56045" spans="16:30" ht="4.5" customHeight="1" x14ac:dyDescent="0.2">
      <c r="P56045" s="75"/>
      <c r="Q56045" s="75"/>
      <c r="W56045" s="75"/>
      <c r="AD56045" s="77"/>
    </row>
    <row r="56046" spans="16:30" ht="4.5" customHeight="1" x14ac:dyDescent="0.2">
      <c r="P56046" s="75"/>
      <c r="Q56046" s="75"/>
      <c r="W56046" s="75"/>
      <c r="AD56046" s="77"/>
    </row>
    <row r="56047" spans="16:30" ht="4.5" customHeight="1" x14ac:dyDescent="0.2">
      <c r="P56047" s="75"/>
      <c r="Q56047" s="75"/>
      <c r="W56047" s="75"/>
      <c r="AD56047" s="77"/>
    </row>
    <row r="56048" spans="16:30" ht="4.5" customHeight="1" x14ac:dyDescent="0.2">
      <c r="P56048" s="75"/>
      <c r="Q56048" s="75"/>
      <c r="W56048" s="75"/>
      <c r="AD56048" s="77"/>
    </row>
    <row r="56049" spans="16:30" ht="4.5" customHeight="1" x14ac:dyDescent="0.2">
      <c r="P56049" s="75"/>
      <c r="Q56049" s="75"/>
      <c r="W56049" s="75"/>
      <c r="AD56049" s="77"/>
    </row>
    <row r="56050" spans="16:30" ht="4.5" customHeight="1" x14ac:dyDescent="0.2">
      <c r="P56050" s="75"/>
      <c r="Q56050" s="75"/>
      <c r="W56050" s="75"/>
      <c r="AD56050" s="77"/>
    </row>
    <row r="56051" spans="16:30" ht="4.5" customHeight="1" x14ac:dyDescent="0.2">
      <c r="P56051" s="75"/>
      <c r="Q56051" s="75"/>
      <c r="W56051" s="75"/>
      <c r="AD56051" s="77"/>
    </row>
    <row r="56052" spans="16:30" ht="4.5" customHeight="1" x14ac:dyDescent="0.2">
      <c r="P56052" s="75"/>
      <c r="Q56052" s="75"/>
      <c r="W56052" s="75"/>
      <c r="AD56052" s="77"/>
    </row>
    <row r="56053" spans="16:30" ht="4.5" customHeight="1" x14ac:dyDescent="0.2">
      <c r="P56053" s="75"/>
      <c r="Q56053" s="75"/>
      <c r="W56053" s="75"/>
      <c r="AD56053" s="77"/>
    </row>
    <row r="56054" spans="16:30" ht="4.5" customHeight="1" x14ac:dyDescent="0.2">
      <c r="P56054" s="75"/>
      <c r="Q56054" s="75"/>
      <c r="W56054" s="75"/>
      <c r="AD56054" s="77"/>
    </row>
    <row r="56055" spans="16:30" ht="4.5" customHeight="1" x14ac:dyDescent="0.2">
      <c r="P56055" s="75"/>
      <c r="Q56055" s="75"/>
      <c r="W56055" s="75"/>
      <c r="AD56055" s="77"/>
    </row>
    <row r="56056" spans="16:30" ht="4.5" customHeight="1" x14ac:dyDescent="0.2">
      <c r="P56056" s="75"/>
      <c r="Q56056" s="75"/>
      <c r="W56056" s="75"/>
      <c r="AD56056" s="77"/>
    </row>
    <row r="56057" spans="16:30" ht="4.5" customHeight="1" x14ac:dyDescent="0.2">
      <c r="P56057" s="75"/>
      <c r="Q56057" s="75"/>
      <c r="W56057" s="75"/>
      <c r="AD56057" s="77"/>
    </row>
    <row r="56058" spans="16:30" ht="4.5" customHeight="1" x14ac:dyDescent="0.2">
      <c r="P56058" s="75"/>
      <c r="Q56058" s="75"/>
      <c r="W56058" s="75"/>
      <c r="AD56058" s="77"/>
    </row>
    <row r="56059" spans="16:30" ht="4.5" customHeight="1" x14ac:dyDescent="0.2">
      <c r="P56059" s="75"/>
      <c r="Q56059" s="75"/>
      <c r="W56059" s="75"/>
      <c r="AD56059" s="77"/>
    </row>
    <row r="56060" spans="16:30" ht="4.5" customHeight="1" x14ac:dyDescent="0.2">
      <c r="P56060" s="75"/>
      <c r="Q56060" s="75"/>
      <c r="W56060" s="75"/>
      <c r="AD56060" s="77"/>
    </row>
    <row r="56061" spans="16:30" ht="4.5" customHeight="1" x14ac:dyDescent="0.2">
      <c r="P56061" s="75"/>
      <c r="Q56061" s="75"/>
      <c r="W56061" s="75"/>
      <c r="AD56061" s="77"/>
    </row>
    <row r="56062" spans="16:30" ht="4.5" customHeight="1" x14ac:dyDescent="0.2">
      <c r="P56062" s="75"/>
      <c r="Q56062" s="75"/>
      <c r="W56062" s="75"/>
      <c r="AD56062" s="77"/>
    </row>
    <row r="56063" spans="16:30" ht="4.5" customHeight="1" x14ac:dyDescent="0.2">
      <c r="P56063" s="75"/>
      <c r="Q56063" s="75"/>
      <c r="W56063" s="75"/>
      <c r="AD56063" s="77"/>
    </row>
    <row r="56064" spans="16:30" ht="4.5" customHeight="1" x14ac:dyDescent="0.2">
      <c r="P56064" s="75"/>
      <c r="Q56064" s="75"/>
      <c r="W56064" s="75"/>
      <c r="AD56064" s="77"/>
    </row>
    <row r="56065" spans="16:30" ht="4.5" customHeight="1" x14ac:dyDescent="0.2">
      <c r="P56065" s="75"/>
      <c r="Q56065" s="75"/>
      <c r="W56065" s="75"/>
      <c r="AD56065" s="77"/>
    </row>
    <row r="56066" spans="16:30" ht="4.5" customHeight="1" x14ac:dyDescent="0.2">
      <c r="P56066" s="75"/>
      <c r="Q56066" s="75"/>
      <c r="W56066" s="75"/>
      <c r="AD56066" s="77"/>
    </row>
    <row r="56067" spans="16:30" ht="4.5" customHeight="1" x14ac:dyDescent="0.2">
      <c r="P56067" s="75"/>
      <c r="Q56067" s="75"/>
      <c r="W56067" s="75"/>
      <c r="AD56067" s="77"/>
    </row>
    <row r="56068" spans="16:30" ht="4.5" customHeight="1" x14ac:dyDescent="0.2">
      <c r="P56068" s="75"/>
      <c r="Q56068" s="75"/>
      <c r="W56068" s="75"/>
      <c r="AD56068" s="77"/>
    </row>
    <row r="56069" spans="16:30" ht="4.5" customHeight="1" x14ac:dyDescent="0.2">
      <c r="P56069" s="75"/>
      <c r="Q56069" s="75"/>
      <c r="W56069" s="75"/>
      <c r="AD56069" s="77"/>
    </row>
    <row r="56070" spans="16:30" ht="4.5" customHeight="1" x14ac:dyDescent="0.2">
      <c r="P56070" s="75"/>
      <c r="Q56070" s="75"/>
      <c r="W56070" s="75"/>
      <c r="AD56070" s="77"/>
    </row>
    <row r="56071" spans="16:30" ht="4.5" customHeight="1" x14ac:dyDescent="0.2">
      <c r="P56071" s="75"/>
      <c r="Q56071" s="75"/>
      <c r="W56071" s="75"/>
      <c r="AD56071" s="77"/>
    </row>
    <row r="56072" spans="16:30" ht="4.5" customHeight="1" x14ac:dyDescent="0.2">
      <c r="P56072" s="75"/>
      <c r="Q56072" s="75"/>
      <c r="W56072" s="75"/>
      <c r="AD56072" s="77"/>
    </row>
    <row r="56073" spans="16:30" ht="4.5" customHeight="1" x14ac:dyDescent="0.2">
      <c r="P56073" s="75"/>
      <c r="Q56073" s="75"/>
      <c r="W56073" s="75"/>
      <c r="AD56073" s="77"/>
    </row>
    <row r="56074" spans="16:30" ht="4.5" customHeight="1" x14ac:dyDescent="0.2">
      <c r="P56074" s="75"/>
      <c r="Q56074" s="75"/>
      <c r="W56074" s="75"/>
      <c r="AD56074" s="77"/>
    </row>
    <row r="56075" spans="16:30" ht="4.5" customHeight="1" x14ac:dyDescent="0.2">
      <c r="P56075" s="75"/>
      <c r="Q56075" s="75"/>
      <c r="W56075" s="75"/>
      <c r="AD56075" s="77"/>
    </row>
    <row r="56076" spans="16:30" ht="4.5" customHeight="1" x14ac:dyDescent="0.2">
      <c r="P56076" s="75"/>
      <c r="Q56076" s="75"/>
      <c r="W56076" s="75"/>
      <c r="AD56076" s="77"/>
    </row>
    <row r="56077" spans="16:30" ht="4.5" customHeight="1" x14ac:dyDescent="0.2">
      <c r="P56077" s="75"/>
      <c r="Q56077" s="75"/>
      <c r="W56077" s="75"/>
      <c r="AD56077" s="77"/>
    </row>
    <row r="56078" spans="16:30" ht="4.5" customHeight="1" x14ac:dyDescent="0.2">
      <c r="P56078" s="75"/>
      <c r="Q56078" s="75"/>
      <c r="W56078" s="75"/>
      <c r="AD56078" s="77"/>
    </row>
    <row r="56079" spans="16:30" ht="4.5" customHeight="1" x14ac:dyDescent="0.2">
      <c r="P56079" s="75"/>
      <c r="Q56079" s="75"/>
      <c r="W56079" s="75"/>
      <c r="AD56079" s="77"/>
    </row>
    <row r="56080" spans="16:30" ht="4.5" customHeight="1" x14ac:dyDescent="0.2">
      <c r="P56080" s="75"/>
      <c r="Q56080" s="75"/>
      <c r="W56080" s="75"/>
      <c r="AD56080" s="77"/>
    </row>
    <row r="56081" spans="16:30" ht="4.5" customHeight="1" x14ac:dyDescent="0.2">
      <c r="P56081" s="75"/>
      <c r="Q56081" s="75"/>
      <c r="W56081" s="75"/>
      <c r="AD56081" s="77"/>
    </row>
    <row r="56082" spans="16:30" ht="4.5" customHeight="1" x14ac:dyDescent="0.2">
      <c r="P56082" s="75"/>
      <c r="Q56082" s="75"/>
      <c r="W56082" s="75"/>
      <c r="AD56082" s="77"/>
    </row>
    <row r="56083" spans="16:30" ht="4.5" customHeight="1" x14ac:dyDescent="0.2">
      <c r="P56083" s="75"/>
      <c r="Q56083" s="75"/>
      <c r="W56083" s="75"/>
      <c r="AD56083" s="77"/>
    </row>
    <row r="56084" spans="16:30" ht="4.5" customHeight="1" x14ac:dyDescent="0.2">
      <c r="P56084" s="75"/>
      <c r="Q56084" s="75"/>
      <c r="W56084" s="75"/>
      <c r="AD56084" s="77"/>
    </row>
    <row r="56085" spans="16:30" ht="4.5" customHeight="1" x14ac:dyDescent="0.2">
      <c r="P56085" s="75"/>
      <c r="Q56085" s="75"/>
      <c r="W56085" s="75"/>
      <c r="AD56085" s="77"/>
    </row>
    <row r="56086" spans="16:30" ht="4.5" customHeight="1" x14ac:dyDescent="0.2">
      <c r="P56086" s="75"/>
      <c r="Q56086" s="75"/>
      <c r="W56086" s="75"/>
      <c r="AD56086" s="77"/>
    </row>
    <row r="56087" spans="16:30" ht="4.5" customHeight="1" x14ac:dyDescent="0.2">
      <c r="P56087" s="75"/>
      <c r="Q56087" s="75"/>
      <c r="W56087" s="75"/>
      <c r="AD56087" s="77"/>
    </row>
    <row r="56088" spans="16:30" ht="4.5" customHeight="1" x14ac:dyDescent="0.2">
      <c r="P56088" s="75"/>
      <c r="Q56088" s="75"/>
      <c r="W56088" s="75"/>
      <c r="AD56088" s="77"/>
    </row>
    <row r="56089" spans="16:30" ht="4.5" customHeight="1" x14ac:dyDescent="0.2">
      <c r="P56089" s="75"/>
      <c r="Q56089" s="75"/>
      <c r="W56089" s="75"/>
      <c r="AD56089" s="77"/>
    </row>
    <row r="56090" spans="16:30" ht="4.5" customHeight="1" x14ac:dyDescent="0.2">
      <c r="P56090" s="75"/>
      <c r="Q56090" s="75"/>
      <c r="W56090" s="75"/>
      <c r="AD56090" s="77"/>
    </row>
    <row r="56091" spans="16:30" ht="4.5" customHeight="1" x14ac:dyDescent="0.2">
      <c r="P56091" s="75"/>
      <c r="Q56091" s="75"/>
      <c r="W56091" s="75"/>
      <c r="AD56091" s="77"/>
    </row>
    <row r="56092" spans="16:30" ht="4.5" customHeight="1" x14ac:dyDescent="0.2">
      <c r="P56092" s="75"/>
      <c r="Q56092" s="75"/>
      <c r="W56092" s="75"/>
      <c r="AD56092" s="77"/>
    </row>
    <row r="56093" spans="16:30" ht="4.5" customHeight="1" x14ac:dyDescent="0.2">
      <c r="P56093" s="75"/>
      <c r="Q56093" s="75"/>
      <c r="W56093" s="75"/>
      <c r="AD56093" s="77"/>
    </row>
    <row r="56094" spans="16:30" ht="4.5" customHeight="1" x14ac:dyDescent="0.2">
      <c r="P56094" s="75"/>
      <c r="Q56094" s="75"/>
      <c r="W56094" s="75"/>
      <c r="AD56094" s="77"/>
    </row>
    <row r="56095" spans="16:30" ht="4.5" customHeight="1" x14ac:dyDescent="0.2">
      <c r="P56095" s="75"/>
      <c r="Q56095" s="75"/>
      <c r="W56095" s="75"/>
      <c r="AD56095" s="77"/>
    </row>
    <row r="56096" spans="16:30" ht="4.5" customHeight="1" x14ac:dyDescent="0.2">
      <c r="P56096" s="75"/>
      <c r="Q56096" s="75"/>
      <c r="W56096" s="75"/>
      <c r="AD56096" s="77"/>
    </row>
    <row r="56097" spans="16:30" ht="4.5" customHeight="1" x14ac:dyDescent="0.2">
      <c r="P56097" s="75"/>
      <c r="Q56097" s="75"/>
      <c r="W56097" s="75"/>
      <c r="AD56097" s="77"/>
    </row>
    <row r="56098" spans="16:30" ht="4.5" customHeight="1" x14ac:dyDescent="0.2">
      <c r="P56098" s="75"/>
      <c r="Q56098" s="75"/>
      <c r="W56098" s="75"/>
      <c r="AD56098" s="77"/>
    </row>
    <row r="56099" spans="16:30" ht="4.5" customHeight="1" x14ac:dyDescent="0.2">
      <c r="P56099" s="75"/>
      <c r="Q56099" s="75"/>
      <c r="W56099" s="75"/>
      <c r="AD56099" s="77"/>
    </row>
    <row r="56100" spans="16:30" ht="4.5" customHeight="1" x14ac:dyDescent="0.2">
      <c r="P56100" s="75"/>
      <c r="Q56100" s="75"/>
      <c r="W56100" s="75"/>
      <c r="AD56100" s="77"/>
    </row>
    <row r="56101" spans="16:30" ht="4.5" customHeight="1" x14ac:dyDescent="0.2">
      <c r="P56101" s="75"/>
      <c r="Q56101" s="75"/>
      <c r="W56101" s="75"/>
      <c r="AD56101" s="77"/>
    </row>
    <row r="56102" spans="16:30" ht="4.5" customHeight="1" x14ac:dyDescent="0.2">
      <c r="P56102" s="75"/>
      <c r="Q56102" s="75"/>
      <c r="W56102" s="75"/>
      <c r="AD56102" s="77"/>
    </row>
    <row r="56103" spans="16:30" ht="4.5" customHeight="1" x14ac:dyDescent="0.2">
      <c r="P56103" s="75"/>
      <c r="Q56103" s="75"/>
      <c r="W56103" s="75"/>
      <c r="AD56103" s="77"/>
    </row>
    <row r="56104" spans="16:30" ht="4.5" customHeight="1" x14ac:dyDescent="0.2">
      <c r="P56104" s="75"/>
      <c r="Q56104" s="75"/>
      <c r="W56104" s="75"/>
      <c r="AD56104" s="77"/>
    </row>
    <row r="56105" spans="16:30" ht="4.5" customHeight="1" x14ac:dyDescent="0.2">
      <c r="P56105" s="75"/>
      <c r="Q56105" s="75"/>
      <c r="W56105" s="75"/>
      <c r="AD56105" s="77"/>
    </row>
    <row r="56106" spans="16:30" ht="4.5" customHeight="1" x14ac:dyDescent="0.2">
      <c r="P56106" s="75"/>
      <c r="Q56106" s="75"/>
      <c r="W56106" s="75"/>
      <c r="AD56106" s="77"/>
    </row>
    <row r="56107" spans="16:30" ht="4.5" customHeight="1" x14ac:dyDescent="0.2">
      <c r="P56107" s="75"/>
      <c r="Q56107" s="75"/>
      <c r="W56107" s="75"/>
      <c r="AD56107" s="77"/>
    </row>
    <row r="56108" spans="16:30" ht="4.5" customHeight="1" x14ac:dyDescent="0.2">
      <c r="P56108" s="75"/>
      <c r="Q56108" s="75"/>
      <c r="W56108" s="75"/>
      <c r="AD56108" s="77"/>
    </row>
    <row r="56109" spans="16:30" ht="4.5" customHeight="1" x14ac:dyDescent="0.2">
      <c r="P56109" s="75"/>
      <c r="Q56109" s="75"/>
      <c r="W56109" s="75"/>
      <c r="AD56109" s="77"/>
    </row>
    <row r="56110" spans="16:30" ht="4.5" customHeight="1" x14ac:dyDescent="0.2">
      <c r="P56110" s="75"/>
      <c r="Q56110" s="75"/>
      <c r="W56110" s="75"/>
      <c r="AD56110" s="77"/>
    </row>
    <row r="56111" spans="16:30" ht="4.5" customHeight="1" x14ac:dyDescent="0.2">
      <c r="P56111" s="75"/>
      <c r="Q56111" s="75"/>
      <c r="W56111" s="75"/>
      <c r="AD56111" s="77"/>
    </row>
    <row r="56112" spans="16:30" ht="4.5" customHeight="1" x14ac:dyDescent="0.2">
      <c r="P56112" s="75"/>
      <c r="Q56112" s="75"/>
      <c r="W56112" s="75"/>
      <c r="AD56112" s="77"/>
    </row>
    <row r="56113" spans="16:30" ht="4.5" customHeight="1" x14ac:dyDescent="0.2">
      <c r="P56113" s="75"/>
      <c r="Q56113" s="75"/>
      <c r="W56113" s="75"/>
      <c r="AD56113" s="77"/>
    </row>
    <row r="56114" spans="16:30" ht="4.5" customHeight="1" x14ac:dyDescent="0.2">
      <c r="P56114" s="75"/>
      <c r="Q56114" s="75"/>
      <c r="W56114" s="75"/>
      <c r="AD56114" s="77"/>
    </row>
    <row r="56115" spans="16:30" ht="4.5" customHeight="1" x14ac:dyDescent="0.2">
      <c r="P56115" s="75"/>
      <c r="Q56115" s="75"/>
      <c r="W56115" s="75"/>
      <c r="AD56115" s="77"/>
    </row>
    <row r="56116" spans="16:30" ht="4.5" customHeight="1" x14ac:dyDescent="0.2">
      <c r="P56116" s="75"/>
      <c r="Q56116" s="75"/>
      <c r="W56116" s="75"/>
      <c r="AD56116" s="77"/>
    </row>
    <row r="56117" spans="16:30" ht="4.5" customHeight="1" x14ac:dyDescent="0.2">
      <c r="P56117" s="75"/>
      <c r="Q56117" s="75"/>
      <c r="W56117" s="75"/>
      <c r="AD56117" s="77"/>
    </row>
    <row r="56118" spans="16:30" ht="4.5" customHeight="1" x14ac:dyDescent="0.2">
      <c r="P56118" s="75"/>
      <c r="Q56118" s="75"/>
      <c r="W56118" s="75"/>
      <c r="AD56118" s="77"/>
    </row>
    <row r="56119" spans="16:30" ht="4.5" customHeight="1" x14ac:dyDescent="0.2">
      <c r="P56119" s="75"/>
      <c r="Q56119" s="75"/>
      <c r="W56119" s="75"/>
      <c r="AD56119" s="77"/>
    </row>
    <row r="56120" spans="16:30" ht="4.5" customHeight="1" x14ac:dyDescent="0.2">
      <c r="P56120" s="75"/>
      <c r="Q56120" s="75"/>
      <c r="W56120" s="75"/>
      <c r="AD56120" s="77"/>
    </row>
    <row r="56121" spans="16:30" ht="4.5" customHeight="1" x14ac:dyDescent="0.2">
      <c r="P56121" s="75"/>
      <c r="Q56121" s="75"/>
      <c r="W56121" s="75"/>
      <c r="AD56121" s="77"/>
    </row>
    <row r="56122" spans="16:30" ht="4.5" customHeight="1" x14ac:dyDescent="0.2">
      <c r="P56122" s="75"/>
      <c r="Q56122" s="75"/>
      <c r="W56122" s="75"/>
      <c r="AD56122" s="77"/>
    </row>
    <row r="56123" spans="16:30" ht="4.5" customHeight="1" x14ac:dyDescent="0.2">
      <c r="P56123" s="75"/>
      <c r="Q56123" s="75"/>
      <c r="W56123" s="75"/>
      <c r="AD56123" s="77"/>
    </row>
    <row r="56124" spans="16:30" ht="4.5" customHeight="1" x14ac:dyDescent="0.2">
      <c r="P56124" s="75"/>
      <c r="Q56124" s="75"/>
      <c r="W56124" s="75"/>
      <c r="AD56124" s="77"/>
    </row>
    <row r="56125" spans="16:30" ht="4.5" customHeight="1" x14ac:dyDescent="0.2">
      <c r="P56125" s="75"/>
      <c r="Q56125" s="75"/>
      <c r="W56125" s="75"/>
      <c r="AD56125" s="77"/>
    </row>
    <row r="56126" spans="16:30" ht="4.5" customHeight="1" x14ac:dyDescent="0.2">
      <c r="P56126" s="75"/>
      <c r="Q56126" s="75"/>
      <c r="W56126" s="75"/>
      <c r="AD56126" s="77"/>
    </row>
    <row r="56127" spans="16:30" ht="4.5" customHeight="1" x14ac:dyDescent="0.2">
      <c r="P56127" s="75"/>
      <c r="Q56127" s="75"/>
      <c r="W56127" s="75"/>
      <c r="AD56127" s="77"/>
    </row>
    <row r="56128" spans="16:30" ht="4.5" customHeight="1" x14ac:dyDescent="0.2">
      <c r="P56128" s="75"/>
      <c r="Q56128" s="75"/>
      <c r="W56128" s="75"/>
      <c r="AD56128" s="77"/>
    </row>
    <row r="56129" spans="16:30" ht="4.5" customHeight="1" x14ac:dyDescent="0.2">
      <c r="P56129" s="75"/>
      <c r="Q56129" s="75"/>
      <c r="W56129" s="75"/>
      <c r="AD56129" s="77"/>
    </row>
    <row r="56130" spans="16:30" ht="4.5" customHeight="1" x14ac:dyDescent="0.2">
      <c r="P56130" s="75"/>
      <c r="Q56130" s="75"/>
      <c r="W56130" s="75"/>
      <c r="AD56130" s="77"/>
    </row>
    <row r="56131" spans="16:30" ht="4.5" customHeight="1" x14ac:dyDescent="0.2">
      <c r="P56131" s="75"/>
      <c r="Q56131" s="75"/>
      <c r="W56131" s="75"/>
      <c r="AD56131" s="77"/>
    </row>
    <row r="56132" spans="16:30" ht="4.5" customHeight="1" x14ac:dyDescent="0.2">
      <c r="P56132" s="75"/>
      <c r="Q56132" s="75"/>
      <c r="W56132" s="75"/>
      <c r="AD56132" s="77"/>
    </row>
    <row r="56133" spans="16:30" ht="4.5" customHeight="1" x14ac:dyDescent="0.2">
      <c r="P56133" s="75"/>
      <c r="Q56133" s="75"/>
      <c r="W56133" s="75"/>
      <c r="AD56133" s="77"/>
    </row>
    <row r="56134" spans="16:30" ht="4.5" customHeight="1" x14ac:dyDescent="0.2">
      <c r="P56134" s="75"/>
      <c r="Q56134" s="75"/>
      <c r="W56134" s="75"/>
      <c r="AD56134" s="77"/>
    </row>
    <row r="56135" spans="16:30" ht="4.5" customHeight="1" x14ac:dyDescent="0.2">
      <c r="P56135" s="75"/>
      <c r="Q56135" s="75"/>
      <c r="W56135" s="75"/>
      <c r="AD56135" s="77"/>
    </row>
    <row r="56136" spans="16:30" ht="4.5" customHeight="1" x14ac:dyDescent="0.2">
      <c r="P56136" s="75"/>
      <c r="Q56136" s="75"/>
      <c r="W56136" s="75"/>
      <c r="AD56136" s="77"/>
    </row>
    <row r="56137" spans="16:30" ht="4.5" customHeight="1" x14ac:dyDescent="0.2">
      <c r="P56137" s="75"/>
      <c r="Q56137" s="75"/>
      <c r="W56137" s="75"/>
      <c r="AD56137" s="77"/>
    </row>
    <row r="56138" spans="16:30" ht="4.5" customHeight="1" x14ac:dyDescent="0.2">
      <c r="P56138" s="75"/>
      <c r="Q56138" s="75"/>
      <c r="W56138" s="75"/>
      <c r="AD56138" s="77"/>
    </row>
    <row r="56139" spans="16:30" ht="4.5" customHeight="1" x14ac:dyDescent="0.2">
      <c r="P56139" s="75"/>
      <c r="Q56139" s="75"/>
      <c r="W56139" s="75"/>
      <c r="AD56139" s="77"/>
    </row>
    <row r="56140" spans="16:30" ht="4.5" customHeight="1" x14ac:dyDescent="0.2">
      <c r="P56140" s="75"/>
      <c r="Q56140" s="75"/>
      <c r="W56140" s="75"/>
      <c r="AD56140" s="77"/>
    </row>
    <row r="56141" spans="16:30" ht="4.5" customHeight="1" x14ac:dyDescent="0.2">
      <c r="P56141" s="75"/>
      <c r="Q56141" s="75"/>
      <c r="W56141" s="75"/>
      <c r="AD56141" s="77"/>
    </row>
    <row r="56142" spans="16:30" ht="4.5" customHeight="1" x14ac:dyDescent="0.2">
      <c r="P56142" s="75"/>
      <c r="Q56142" s="75"/>
      <c r="W56142" s="75"/>
      <c r="AD56142" s="77"/>
    </row>
    <row r="56143" spans="16:30" ht="4.5" customHeight="1" x14ac:dyDescent="0.2">
      <c r="P56143" s="75"/>
      <c r="Q56143" s="75"/>
      <c r="W56143" s="75"/>
      <c r="AD56143" s="77"/>
    </row>
    <row r="56144" spans="16:30" ht="4.5" customHeight="1" x14ac:dyDescent="0.2">
      <c r="P56144" s="75"/>
      <c r="Q56144" s="75"/>
      <c r="W56144" s="75"/>
      <c r="AD56144" s="77"/>
    </row>
    <row r="56145" spans="16:30" ht="4.5" customHeight="1" x14ac:dyDescent="0.2">
      <c r="P56145" s="75"/>
      <c r="Q56145" s="75"/>
      <c r="W56145" s="75"/>
      <c r="AD56145" s="77"/>
    </row>
    <row r="56146" spans="16:30" ht="4.5" customHeight="1" x14ac:dyDescent="0.2">
      <c r="P56146" s="75"/>
      <c r="Q56146" s="75"/>
      <c r="W56146" s="75"/>
      <c r="AD56146" s="77"/>
    </row>
    <row r="56147" spans="16:30" ht="4.5" customHeight="1" x14ac:dyDescent="0.2">
      <c r="P56147" s="75"/>
      <c r="Q56147" s="75"/>
      <c r="W56147" s="75"/>
      <c r="AD56147" s="77"/>
    </row>
    <row r="56148" spans="16:30" ht="4.5" customHeight="1" x14ac:dyDescent="0.2">
      <c r="P56148" s="75"/>
      <c r="Q56148" s="75"/>
      <c r="W56148" s="75"/>
      <c r="AD56148" s="77"/>
    </row>
    <row r="56149" spans="16:30" ht="4.5" customHeight="1" x14ac:dyDescent="0.2">
      <c r="P56149" s="75"/>
      <c r="Q56149" s="75"/>
      <c r="W56149" s="75"/>
      <c r="AD56149" s="77"/>
    </row>
    <row r="56150" spans="16:30" ht="4.5" customHeight="1" x14ac:dyDescent="0.2">
      <c r="P56150" s="75"/>
      <c r="Q56150" s="75"/>
      <c r="W56150" s="75"/>
      <c r="AD56150" s="77"/>
    </row>
    <row r="56151" spans="16:30" ht="4.5" customHeight="1" x14ac:dyDescent="0.2">
      <c r="P56151" s="75"/>
      <c r="Q56151" s="75"/>
      <c r="W56151" s="75"/>
      <c r="AD56151" s="77"/>
    </row>
    <row r="56152" spans="16:30" ht="4.5" customHeight="1" x14ac:dyDescent="0.2">
      <c r="P56152" s="75"/>
      <c r="Q56152" s="75"/>
      <c r="W56152" s="75"/>
      <c r="AD56152" s="77"/>
    </row>
    <row r="56153" spans="16:30" ht="4.5" customHeight="1" x14ac:dyDescent="0.2">
      <c r="P56153" s="75"/>
      <c r="Q56153" s="75"/>
      <c r="W56153" s="75"/>
      <c r="AD56153" s="77"/>
    </row>
    <row r="56154" spans="16:30" ht="4.5" customHeight="1" x14ac:dyDescent="0.2">
      <c r="P56154" s="75"/>
      <c r="Q56154" s="75"/>
      <c r="W56154" s="75"/>
      <c r="AD56154" s="77"/>
    </row>
    <row r="56155" spans="16:30" ht="4.5" customHeight="1" x14ac:dyDescent="0.2">
      <c r="P56155" s="75"/>
      <c r="Q56155" s="75"/>
      <c r="W56155" s="75"/>
      <c r="AD56155" s="77"/>
    </row>
    <row r="56156" spans="16:30" ht="4.5" customHeight="1" x14ac:dyDescent="0.2">
      <c r="P56156" s="75"/>
      <c r="Q56156" s="75"/>
      <c r="W56156" s="75"/>
      <c r="AD56156" s="77"/>
    </row>
    <row r="56157" spans="16:30" ht="4.5" customHeight="1" x14ac:dyDescent="0.2">
      <c r="P56157" s="75"/>
      <c r="Q56157" s="75"/>
      <c r="W56157" s="75"/>
      <c r="AD56157" s="77"/>
    </row>
    <row r="56158" spans="16:30" ht="4.5" customHeight="1" x14ac:dyDescent="0.2">
      <c r="P56158" s="75"/>
      <c r="Q56158" s="75"/>
      <c r="W56158" s="75"/>
      <c r="AD56158" s="77"/>
    </row>
    <row r="56159" spans="16:30" ht="4.5" customHeight="1" x14ac:dyDescent="0.2">
      <c r="P56159" s="75"/>
      <c r="Q56159" s="75"/>
      <c r="W56159" s="75"/>
      <c r="AD56159" s="77"/>
    </row>
    <row r="56160" spans="16:30" ht="4.5" customHeight="1" x14ac:dyDescent="0.2">
      <c r="P56160" s="75"/>
      <c r="Q56160" s="75"/>
      <c r="W56160" s="75"/>
      <c r="AD56160" s="77"/>
    </row>
    <row r="56161" spans="16:30" ht="4.5" customHeight="1" x14ac:dyDescent="0.2">
      <c r="P56161" s="75"/>
      <c r="Q56161" s="75"/>
      <c r="W56161" s="75"/>
      <c r="AD56161" s="77"/>
    </row>
    <row r="56162" spans="16:30" ht="4.5" customHeight="1" x14ac:dyDescent="0.2">
      <c r="P56162" s="75"/>
      <c r="Q56162" s="75"/>
      <c r="W56162" s="75"/>
      <c r="AD56162" s="77"/>
    </row>
    <row r="56163" spans="16:30" ht="4.5" customHeight="1" x14ac:dyDescent="0.2">
      <c r="P56163" s="75"/>
      <c r="Q56163" s="75"/>
      <c r="W56163" s="75"/>
      <c r="AD56163" s="77"/>
    </row>
    <row r="56164" spans="16:30" ht="4.5" customHeight="1" x14ac:dyDescent="0.2">
      <c r="P56164" s="75"/>
      <c r="Q56164" s="75"/>
      <c r="W56164" s="75"/>
      <c r="AD56164" s="77"/>
    </row>
    <row r="56165" spans="16:30" ht="4.5" customHeight="1" x14ac:dyDescent="0.2">
      <c r="P56165" s="75"/>
      <c r="Q56165" s="75"/>
      <c r="W56165" s="75"/>
      <c r="AD56165" s="77"/>
    </row>
    <row r="56166" spans="16:30" ht="4.5" customHeight="1" x14ac:dyDescent="0.2">
      <c r="P56166" s="75"/>
      <c r="Q56166" s="75"/>
      <c r="W56166" s="75"/>
      <c r="AD56166" s="77"/>
    </row>
    <row r="56167" spans="16:30" ht="4.5" customHeight="1" x14ac:dyDescent="0.2">
      <c r="P56167" s="75"/>
      <c r="Q56167" s="75"/>
      <c r="W56167" s="75"/>
      <c r="AD56167" s="77"/>
    </row>
    <row r="56168" spans="16:30" ht="4.5" customHeight="1" x14ac:dyDescent="0.2">
      <c r="P56168" s="75"/>
      <c r="Q56168" s="75"/>
      <c r="W56168" s="75"/>
      <c r="AD56168" s="77"/>
    </row>
    <row r="56169" spans="16:30" ht="4.5" customHeight="1" x14ac:dyDescent="0.2">
      <c r="P56169" s="75"/>
      <c r="Q56169" s="75"/>
      <c r="W56169" s="75"/>
      <c r="AD56169" s="77"/>
    </row>
    <row r="56170" spans="16:30" ht="4.5" customHeight="1" x14ac:dyDescent="0.2">
      <c r="P56170" s="75"/>
      <c r="Q56170" s="75"/>
      <c r="W56170" s="75"/>
      <c r="AD56170" s="77"/>
    </row>
    <row r="56171" spans="16:30" ht="4.5" customHeight="1" x14ac:dyDescent="0.2">
      <c r="P56171" s="75"/>
      <c r="Q56171" s="75"/>
      <c r="W56171" s="75"/>
      <c r="AD56171" s="77"/>
    </row>
    <row r="56172" spans="16:30" ht="4.5" customHeight="1" x14ac:dyDescent="0.2">
      <c r="P56172" s="75"/>
      <c r="Q56172" s="75"/>
      <c r="W56172" s="75"/>
      <c r="AD56172" s="77"/>
    </row>
    <row r="56173" spans="16:30" ht="4.5" customHeight="1" x14ac:dyDescent="0.2">
      <c r="P56173" s="75"/>
      <c r="Q56173" s="75"/>
      <c r="W56173" s="75"/>
      <c r="AD56173" s="77"/>
    </row>
    <row r="56174" spans="16:30" ht="4.5" customHeight="1" x14ac:dyDescent="0.2">
      <c r="P56174" s="75"/>
      <c r="Q56174" s="75"/>
      <c r="W56174" s="75"/>
      <c r="AD56174" s="77"/>
    </row>
    <row r="56175" spans="16:30" ht="4.5" customHeight="1" x14ac:dyDescent="0.2">
      <c r="P56175" s="75"/>
      <c r="Q56175" s="75"/>
      <c r="W56175" s="75"/>
      <c r="AD56175" s="77"/>
    </row>
    <row r="56176" spans="16:30" ht="4.5" customHeight="1" x14ac:dyDescent="0.2">
      <c r="P56176" s="75"/>
      <c r="Q56176" s="75"/>
      <c r="W56176" s="75"/>
      <c r="AD56176" s="77"/>
    </row>
    <row r="56177" spans="16:30" ht="4.5" customHeight="1" x14ac:dyDescent="0.2">
      <c r="P56177" s="75"/>
      <c r="Q56177" s="75"/>
      <c r="W56177" s="75"/>
      <c r="AD56177" s="77"/>
    </row>
    <row r="56178" spans="16:30" ht="4.5" customHeight="1" x14ac:dyDescent="0.2">
      <c r="P56178" s="75"/>
      <c r="Q56178" s="75"/>
      <c r="W56178" s="75"/>
      <c r="AD56178" s="77"/>
    </row>
    <row r="56179" spans="16:30" ht="4.5" customHeight="1" x14ac:dyDescent="0.2">
      <c r="P56179" s="75"/>
      <c r="Q56179" s="75"/>
      <c r="W56179" s="75"/>
      <c r="AD56179" s="77"/>
    </row>
    <row r="56180" spans="16:30" ht="4.5" customHeight="1" x14ac:dyDescent="0.2">
      <c r="P56180" s="75"/>
      <c r="Q56180" s="75"/>
      <c r="W56180" s="75"/>
      <c r="AD56180" s="77"/>
    </row>
    <row r="56181" spans="16:30" ht="4.5" customHeight="1" x14ac:dyDescent="0.2">
      <c r="P56181" s="75"/>
      <c r="Q56181" s="75"/>
      <c r="W56181" s="75"/>
      <c r="AD56181" s="77"/>
    </row>
    <row r="56182" spans="16:30" ht="4.5" customHeight="1" x14ac:dyDescent="0.2">
      <c r="P56182" s="75"/>
      <c r="Q56182" s="75"/>
      <c r="W56182" s="75"/>
      <c r="AD56182" s="77"/>
    </row>
    <row r="56183" spans="16:30" ht="4.5" customHeight="1" x14ac:dyDescent="0.2">
      <c r="P56183" s="75"/>
      <c r="Q56183" s="75"/>
      <c r="W56183" s="75"/>
      <c r="AD56183" s="77"/>
    </row>
    <row r="56184" spans="16:30" ht="4.5" customHeight="1" x14ac:dyDescent="0.2">
      <c r="P56184" s="75"/>
      <c r="Q56184" s="75"/>
      <c r="W56184" s="75"/>
      <c r="AD56184" s="77"/>
    </row>
    <row r="56185" spans="16:30" ht="4.5" customHeight="1" x14ac:dyDescent="0.2">
      <c r="P56185" s="75"/>
      <c r="Q56185" s="75"/>
      <c r="W56185" s="75"/>
      <c r="AD56185" s="77"/>
    </row>
    <row r="56186" spans="16:30" ht="4.5" customHeight="1" x14ac:dyDescent="0.2">
      <c r="P56186" s="75"/>
      <c r="Q56186" s="75"/>
      <c r="W56186" s="75"/>
      <c r="AD56186" s="77"/>
    </row>
    <row r="56187" spans="16:30" ht="4.5" customHeight="1" x14ac:dyDescent="0.2">
      <c r="P56187" s="75"/>
      <c r="Q56187" s="75"/>
      <c r="W56187" s="75"/>
      <c r="AD56187" s="77"/>
    </row>
    <row r="56188" spans="16:30" ht="4.5" customHeight="1" x14ac:dyDescent="0.2">
      <c r="P56188" s="75"/>
      <c r="Q56188" s="75"/>
      <c r="W56188" s="75"/>
      <c r="AD56188" s="77"/>
    </row>
    <row r="56189" spans="16:30" ht="4.5" customHeight="1" x14ac:dyDescent="0.2">
      <c r="P56189" s="75"/>
      <c r="Q56189" s="75"/>
      <c r="W56189" s="75"/>
      <c r="AD56189" s="77"/>
    </row>
    <row r="56190" spans="16:30" ht="4.5" customHeight="1" x14ac:dyDescent="0.2">
      <c r="P56190" s="75"/>
      <c r="Q56190" s="75"/>
      <c r="W56190" s="75"/>
      <c r="AD56190" s="77"/>
    </row>
    <row r="56191" spans="16:30" ht="4.5" customHeight="1" x14ac:dyDescent="0.2">
      <c r="P56191" s="75"/>
      <c r="Q56191" s="75"/>
      <c r="W56191" s="75"/>
      <c r="AD56191" s="77"/>
    </row>
    <row r="56192" spans="16:30" ht="4.5" customHeight="1" x14ac:dyDescent="0.2">
      <c r="P56192" s="75"/>
      <c r="Q56192" s="75"/>
      <c r="W56192" s="75"/>
      <c r="AD56192" s="77"/>
    </row>
    <row r="56193" spans="16:30" ht="4.5" customHeight="1" x14ac:dyDescent="0.2">
      <c r="P56193" s="75"/>
      <c r="Q56193" s="75"/>
      <c r="W56193" s="75"/>
      <c r="AD56193" s="77"/>
    </row>
    <row r="56194" spans="16:30" ht="4.5" customHeight="1" x14ac:dyDescent="0.2">
      <c r="P56194" s="75"/>
      <c r="Q56194" s="75"/>
      <c r="W56194" s="75"/>
      <c r="AD56194" s="77"/>
    </row>
    <row r="56195" spans="16:30" ht="4.5" customHeight="1" x14ac:dyDescent="0.2">
      <c r="P56195" s="75"/>
      <c r="Q56195" s="75"/>
      <c r="W56195" s="75"/>
      <c r="AD56195" s="77"/>
    </row>
    <row r="56196" spans="16:30" ht="4.5" customHeight="1" x14ac:dyDescent="0.2">
      <c r="P56196" s="75"/>
      <c r="Q56196" s="75"/>
      <c r="W56196" s="75"/>
      <c r="AD56196" s="77"/>
    </row>
    <row r="56197" spans="16:30" ht="4.5" customHeight="1" x14ac:dyDescent="0.2">
      <c r="P56197" s="75"/>
      <c r="Q56197" s="75"/>
      <c r="W56197" s="75"/>
      <c r="AD56197" s="77"/>
    </row>
    <row r="56198" spans="16:30" ht="4.5" customHeight="1" x14ac:dyDescent="0.2">
      <c r="P56198" s="75"/>
      <c r="Q56198" s="75"/>
      <c r="W56198" s="75"/>
      <c r="AD56198" s="77"/>
    </row>
    <row r="56199" spans="16:30" ht="4.5" customHeight="1" x14ac:dyDescent="0.2">
      <c r="P56199" s="75"/>
      <c r="Q56199" s="75"/>
      <c r="W56199" s="75"/>
      <c r="AD56199" s="77"/>
    </row>
    <row r="56200" spans="16:30" ht="4.5" customHeight="1" x14ac:dyDescent="0.2">
      <c r="P56200" s="75"/>
      <c r="Q56200" s="75"/>
      <c r="W56200" s="75"/>
      <c r="AD56200" s="77"/>
    </row>
    <row r="56201" spans="16:30" ht="4.5" customHeight="1" x14ac:dyDescent="0.2">
      <c r="P56201" s="75"/>
      <c r="Q56201" s="75"/>
      <c r="W56201" s="75"/>
      <c r="AD56201" s="77"/>
    </row>
    <row r="56202" spans="16:30" ht="4.5" customHeight="1" x14ac:dyDescent="0.2">
      <c r="P56202" s="75"/>
      <c r="Q56202" s="75"/>
      <c r="W56202" s="75"/>
      <c r="AD56202" s="77"/>
    </row>
    <row r="56203" spans="16:30" ht="4.5" customHeight="1" x14ac:dyDescent="0.2">
      <c r="P56203" s="75"/>
      <c r="Q56203" s="75"/>
      <c r="W56203" s="75"/>
      <c r="AD56203" s="77"/>
    </row>
    <row r="56204" spans="16:30" ht="4.5" customHeight="1" x14ac:dyDescent="0.2">
      <c r="P56204" s="75"/>
      <c r="Q56204" s="75"/>
      <c r="W56204" s="75"/>
      <c r="AD56204" s="77"/>
    </row>
    <row r="56205" spans="16:30" ht="4.5" customHeight="1" x14ac:dyDescent="0.2">
      <c r="P56205" s="75"/>
      <c r="Q56205" s="75"/>
      <c r="W56205" s="75"/>
      <c r="AD56205" s="77"/>
    </row>
    <row r="56206" spans="16:30" ht="4.5" customHeight="1" x14ac:dyDescent="0.2">
      <c r="P56206" s="75"/>
      <c r="Q56206" s="75"/>
      <c r="W56206" s="75"/>
      <c r="AD56206" s="77"/>
    </row>
    <row r="56207" spans="16:30" ht="4.5" customHeight="1" x14ac:dyDescent="0.2">
      <c r="P56207" s="75"/>
      <c r="Q56207" s="75"/>
      <c r="W56207" s="75"/>
      <c r="AD56207" s="77"/>
    </row>
    <row r="56208" spans="16:30" ht="4.5" customHeight="1" x14ac:dyDescent="0.2">
      <c r="P56208" s="75"/>
      <c r="Q56208" s="75"/>
      <c r="W56208" s="75"/>
      <c r="AD56208" s="77"/>
    </row>
    <row r="56209" spans="16:30" ht="4.5" customHeight="1" x14ac:dyDescent="0.2">
      <c r="P56209" s="75"/>
      <c r="Q56209" s="75"/>
      <c r="W56209" s="75"/>
      <c r="AD56209" s="77"/>
    </row>
    <row r="56210" spans="16:30" ht="4.5" customHeight="1" x14ac:dyDescent="0.2">
      <c r="P56210" s="75"/>
      <c r="Q56210" s="75"/>
      <c r="W56210" s="75"/>
      <c r="AD56210" s="77"/>
    </row>
    <row r="56211" spans="16:30" ht="4.5" customHeight="1" x14ac:dyDescent="0.2">
      <c r="P56211" s="75"/>
      <c r="Q56211" s="75"/>
      <c r="W56211" s="75"/>
      <c r="AD56211" s="77"/>
    </row>
    <row r="56212" spans="16:30" ht="4.5" customHeight="1" x14ac:dyDescent="0.2">
      <c r="P56212" s="75"/>
      <c r="Q56212" s="75"/>
      <c r="W56212" s="75"/>
      <c r="AD56212" s="77"/>
    </row>
    <row r="56213" spans="16:30" ht="4.5" customHeight="1" x14ac:dyDescent="0.2">
      <c r="P56213" s="75"/>
      <c r="Q56213" s="75"/>
      <c r="W56213" s="75"/>
      <c r="AD56213" s="77"/>
    </row>
    <row r="56214" spans="16:30" ht="4.5" customHeight="1" x14ac:dyDescent="0.2">
      <c r="P56214" s="75"/>
      <c r="Q56214" s="75"/>
      <c r="W56214" s="75"/>
      <c r="AD56214" s="77"/>
    </row>
    <row r="56215" spans="16:30" ht="4.5" customHeight="1" x14ac:dyDescent="0.2">
      <c r="P56215" s="75"/>
      <c r="Q56215" s="75"/>
      <c r="W56215" s="75"/>
      <c r="AD56215" s="77"/>
    </row>
    <row r="56216" spans="16:30" ht="4.5" customHeight="1" x14ac:dyDescent="0.2">
      <c r="P56216" s="75"/>
      <c r="Q56216" s="75"/>
      <c r="W56216" s="75"/>
      <c r="AD56216" s="77"/>
    </row>
    <row r="56217" spans="16:30" ht="4.5" customHeight="1" x14ac:dyDescent="0.2">
      <c r="P56217" s="75"/>
      <c r="Q56217" s="75"/>
      <c r="W56217" s="75"/>
      <c r="AD56217" s="77"/>
    </row>
    <row r="56218" spans="16:30" ht="4.5" customHeight="1" x14ac:dyDescent="0.2">
      <c r="P56218" s="75"/>
      <c r="Q56218" s="75"/>
      <c r="W56218" s="75"/>
      <c r="AD56218" s="77"/>
    </row>
    <row r="56219" spans="16:30" ht="4.5" customHeight="1" x14ac:dyDescent="0.2">
      <c r="P56219" s="75"/>
      <c r="Q56219" s="75"/>
      <c r="W56219" s="75"/>
      <c r="AD56219" s="77"/>
    </row>
    <row r="56220" spans="16:30" ht="4.5" customHeight="1" x14ac:dyDescent="0.2">
      <c r="P56220" s="75"/>
      <c r="Q56220" s="75"/>
      <c r="W56220" s="75"/>
      <c r="AD56220" s="77"/>
    </row>
    <row r="56221" spans="16:30" ht="4.5" customHeight="1" x14ac:dyDescent="0.2">
      <c r="P56221" s="75"/>
      <c r="Q56221" s="75"/>
      <c r="W56221" s="75"/>
      <c r="AD56221" s="77"/>
    </row>
    <row r="56222" spans="16:30" ht="4.5" customHeight="1" x14ac:dyDescent="0.2">
      <c r="P56222" s="75"/>
      <c r="Q56222" s="75"/>
      <c r="W56222" s="75"/>
      <c r="AD56222" s="77"/>
    </row>
    <row r="56223" spans="16:30" ht="4.5" customHeight="1" x14ac:dyDescent="0.2">
      <c r="P56223" s="75"/>
      <c r="Q56223" s="75"/>
      <c r="W56223" s="75"/>
      <c r="AD56223" s="77"/>
    </row>
    <row r="56224" spans="16:30" ht="4.5" customHeight="1" x14ac:dyDescent="0.2">
      <c r="P56224" s="75"/>
      <c r="Q56224" s="75"/>
      <c r="W56224" s="75"/>
      <c r="AD56224" s="77"/>
    </row>
    <row r="56225" spans="16:30" ht="4.5" customHeight="1" x14ac:dyDescent="0.2">
      <c r="P56225" s="75"/>
      <c r="Q56225" s="75"/>
      <c r="W56225" s="75"/>
      <c r="AD56225" s="77"/>
    </row>
    <row r="56226" spans="16:30" ht="4.5" customHeight="1" x14ac:dyDescent="0.2">
      <c r="P56226" s="75"/>
      <c r="Q56226" s="75"/>
      <c r="W56226" s="75"/>
      <c r="AD56226" s="77"/>
    </row>
    <row r="56227" spans="16:30" ht="4.5" customHeight="1" x14ac:dyDescent="0.2">
      <c r="P56227" s="75"/>
      <c r="Q56227" s="75"/>
      <c r="W56227" s="75"/>
      <c r="AD56227" s="77"/>
    </row>
    <row r="56228" spans="16:30" ht="4.5" customHeight="1" x14ac:dyDescent="0.2">
      <c r="P56228" s="75"/>
      <c r="Q56228" s="75"/>
      <c r="W56228" s="75"/>
      <c r="AD56228" s="77"/>
    </row>
    <row r="56229" spans="16:30" ht="4.5" customHeight="1" x14ac:dyDescent="0.2">
      <c r="P56229" s="75"/>
      <c r="Q56229" s="75"/>
      <c r="W56229" s="75"/>
      <c r="AD56229" s="77"/>
    </row>
    <row r="56230" spans="16:30" ht="4.5" customHeight="1" x14ac:dyDescent="0.2">
      <c r="P56230" s="75"/>
      <c r="Q56230" s="75"/>
      <c r="W56230" s="75"/>
      <c r="AD56230" s="77"/>
    </row>
    <row r="56231" spans="16:30" ht="4.5" customHeight="1" x14ac:dyDescent="0.2">
      <c r="P56231" s="75"/>
      <c r="Q56231" s="75"/>
      <c r="W56231" s="75"/>
      <c r="AD56231" s="77"/>
    </row>
    <row r="56232" spans="16:30" ht="4.5" customHeight="1" x14ac:dyDescent="0.2">
      <c r="P56232" s="75"/>
      <c r="Q56232" s="75"/>
      <c r="W56232" s="75"/>
      <c r="AD56232" s="77"/>
    </row>
    <row r="56233" spans="16:30" ht="4.5" customHeight="1" x14ac:dyDescent="0.2">
      <c r="P56233" s="75"/>
      <c r="Q56233" s="75"/>
      <c r="W56233" s="75"/>
      <c r="AD56233" s="77"/>
    </row>
    <row r="56234" spans="16:30" ht="4.5" customHeight="1" x14ac:dyDescent="0.2">
      <c r="P56234" s="75"/>
      <c r="Q56234" s="75"/>
      <c r="W56234" s="75"/>
      <c r="AD56234" s="77"/>
    </row>
    <row r="56235" spans="16:30" ht="4.5" customHeight="1" x14ac:dyDescent="0.2">
      <c r="P56235" s="75"/>
      <c r="Q56235" s="75"/>
      <c r="W56235" s="75"/>
      <c r="AD56235" s="77"/>
    </row>
    <row r="56236" spans="16:30" ht="4.5" customHeight="1" x14ac:dyDescent="0.2">
      <c r="P56236" s="75"/>
      <c r="Q56236" s="75"/>
      <c r="W56236" s="75"/>
      <c r="AD56236" s="77"/>
    </row>
    <row r="56237" spans="16:30" ht="4.5" customHeight="1" x14ac:dyDescent="0.2">
      <c r="P56237" s="75"/>
      <c r="Q56237" s="75"/>
      <c r="W56237" s="75"/>
      <c r="AD56237" s="77"/>
    </row>
    <row r="56238" spans="16:30" ht="4.5" customHeight="1" x14ac:dyDescent="0.2">
      <c r="P56238" s="75"/>
      <c r="Q56238" s="75"/>
      <c r="W56238" s="75"/>
      <c r="AD56238" s="77"/>
    </row>
    <row r="56239" spans="16:30" ht="4.5" customHeight="1" x14ac:dyDescent="0.2">
      <c r="P56239" s="75"/>
      <c r="Q56239" s="75"/>
      <c r="W56239" s="75"/>
      <c r="AD56239" s="77"/>
    </row>
    <row r="56240" spans="16:30" ht="4.5" customHeight="1" x14ac:dyDescent="0.2">
      <c r="P56240" s="75"/>
      <c r="Q56240" s="75"/>
      <c r="W56240" s="75"/>
      <c r="AD56240" s="77"/>
    </row>
    <row r="56241" spans="16:30" ht="4.5" customHeight="1" x14ac:dyDescent="0.2">
      <c r="P56241" s="75"/>
      <c r="Q56241" s="75"/>
      <c r="W56241" s="75"/>
      <c r="AD56241" s="77"/>
    </row>
    <row r="56242" spans="16:30" ht="4.5" customHeight="1" x14ac:dyDescent="0.2">
      <c r="P56242" s="75"/>
      <c r="Q56242" s="75"/>
      <c r="W56242" s="75"/>
      <c r="AD56242" s="77"/>
    </row>
    <row r="56243" spans="16:30" ht="4.5" customHeight="1" x14ac:dyDescent="0.2">
      <c r="P56243" s="75"/>
      <c r="Q56243" s="75"/>
      <c r="W56243" s="75"/>
      <c r="AD56243" s="77"/>
    </row>
    <row r="56244" spans="16:30" ht="4.5" customHeight="1" x14ac:dyDescent="0.2">
      <c r="P56244" s="75"/>
      <c r="Q56244" s="75"/>
      <c r="W56244" s="75"/>
      <c r="AD56244" s="77"/>
    </row>
    <row r="56245" spans="16:30" ht="4.5" customHeight="1" x14ac:dyDescent="0.2">
      <c r="P56245" s="75"/>
      <c r="Q56245" s="75"/>
      <c r="W56245" s="75"/>
      <c r="AD56245" s="77"/>
    </row>
    <row r="56246" spans="16:30" ht="4.5" customHeight="1" x14ac:dyDescent="0.2">
      <c r="P56246" s="75"/>
      <c r="Q56246" s="75"/>
      <c r="W56246" s="75"/>
      <c r="AD56246" s="77"/>
    </row>
    <row r="56247" spans="16:30" ht="4.5" customHeight="1" x14ac:dyDescent="0.2">
      <c r="P56247" s="75"/>
      <c r="Q56247" s="75"/>
      <c r="W56247" s="75"/>
      <c r="AD56247" s="77"/>
    </row>
    <row r="56248" spans="16:30" ht="4.5" customHeight="1" x14ac:dyDescent="0.2">
      <c r="P56248" s="75"/>
      <c r="Q56248" s="75"/>
      <c r="W56248" s="75"/>
      <c r="AD56248" s="77"/>
    </row>
    <row r="56249" spans="16:30" ht="4.5" customHeight="1" x14ac:dyDescent="0.2">
      <c r="P56249" s="75"/>
      <c r="Q56249" s="75"/>
      <c r="W56249" s="75"/>
      <c r="AD56249" s="77"/>
    </row>
    <row r="56250" spans="16:30" ht="4.5" customHeight="1" x14ac:dyDescent="0.2">
      <c r="P56250" s="75"/>
      <c r="Q56250" s="75"/>
      <c r="W56250" s="75"/>
      <c r="AD56250" s="77"/>
    </row>
    <row r="56251" spans="16:30" ht="4.5" customHeight="1" x14ac:dyDescent="0.2">
      <c r="P56251" s="75"/>
      <c r="Q56251" s="75"/>
      <c r="W56251" s="75"/>
      <c r="AD56251" s="77"/>
    </row>
    <row r="56252" spans="16:30" ht="4.5" customHeight="1" x14ac:dyDescent="0.2">
      <c r="P56252" s="75"/>
      <c r="Q56252" s="75"/>
      <c r="W56252" s="75"/>
      <c r="AD56252" s="77"/>
    </row>
    <row r="56253" spans="16:30" ht="4.5" customHeight="1" x14ac:dyDescent="0.2">
      <c r="P56253" s="75"/>
      <c r="Q56253" s="75"/>
      <c r="W56253" s="75"/>
      <c r="AD56253" s="77"/>
    </row>
    <row r="56254" spans="16:30" ht="4.5" customHeight="1" x14ac:dyDescent="0.2">
      <c r="P56254" s="75"/>
      <c r="Q56254" s="75"/>
      <c r="W56254" s="75"/>
      <c r="AD56254" s="77"/>
    </row>
    <row r="56255" spans="16:30" ht="4.5" customHeight="1" x14ac:dyDescent="0.2">
      <c r="P56255" s="75"/>
      <c r="Q56255" s="75"/>
      <c r="W56255" s="75"/>
      <c r="AD56255" s="77"/>
    </row>
    <row r="56256" spans="16:30" ht="4.5" customHeight="1" x14ac:dyDescent="0.2">
      <c r="P56256" s="75"/>
      <c r="Q56256" s="75"/>
      <c r="W56256" s="75"/>
      <c r="AD56256" s="77"/>
    </row>
    <row r="56257" spans="16:30" ht="4.5" customHeight="1" x14ac:dyDescent="0.2">
      <c r="P56257" s="75"/>
      <c r="Q56257" s="75"/>
      <c r="W56257" s="75"/>
      <c r="AD56257" s="77"/>
    </row>
    <row r="56258" spans="16:30" ht="4.5" customHeight="1" x14ac:dyDescent="0.2">
      <c r="P56258" s="75"/>
      <c r="Q56258" s="75"/>
      <c r="W56258" s="75"/>
      <c r="AD56258" s="77"/>
    </row>
    <row r="56259" spans="16:30" ht="4.5" customHeight="1" x14ac:dyDescent="0.2">
      <c r="P56259" s="75"/>
      <c r="Q56259" s="75"/>
      <c r="W56259" s="75"/>
      <c r="AD56259" s="77"/>
    </row>
    <row r="56260" spans="16:30" ht="4.5" customHeight="1" x14ac:dyDescent="0.2">
      <c r="P56260" s="75"/>
      <c r="Q56260" s="75"/>
      <c r="W56260" s="75"/>
      <c r="AD56260" s="77"/>
    </row>
    <row r="56261" spans="16:30" ht="4.5" customHeight="1" x14ac:dyDescent="0.2">
      <c r="P56261" s="75"/>
      <c r="Q56261" s="75"/>
      <c r="W56261" s="75"/>
      <c r="AD56261" s="77"/>
    </row>
    <row r="56262" spans="16:30" ht="4.5" customHeight="1" x14ac:dyDescent="0.2">
      <c r="P56262" s="75"/>
      <c r="Q56262" s="75"/>
      <c r="W56262" s="75"/>
      <c r="AD56262" s="77"/>
    </row>
    <row r="56263" spans="16:30" ht="4.5" customHeight="1" x14ac:dyDescent="0.2">
      <c r="P56263" s="75"/>
      <c r="Q56263" s="75"/>
      <c r="W56263" s="75"/>
      <c r="AD56263" s="77"/>
    </row>
    <row r="56264" spans="16:30" ht="4.5" customHeight="1" x14ac:dyDescent="0.2">
      <c r="P56264" s="75"/>
      <c r="Q56264" s="75"/>
      <c r="W56264" s="75"/>
      <c r="AD56264" s="77"/>
    </row>
    <row r="56265" spans="16:30" ht="4.5" customHeight="1" x14ac:dyDescent="0.2">
      <c r="P56265" s="75"/>
      <c r="Q56265" s="75"/>
      <c r="W56265" s="75"/>
      <c r="AD56265" s="77"/>
    </row>
    <row r="56266" spans="16:30" ht="4.5" customHeight="1" x14ac:dyDescent="0.2">
      <c r="P56266" s="75"/>
      <c r="Q56266" s="75"/>
      <c r="W56266" s="75"/>
      <c r="AD56266" s="77"/>
    </row>
    <row r="56267" spans="16:30" ht="4.5" customHeight="1" x14ac:dyDescent="0.2">
      <c r="P56267" s="75"/>
      <c r="Q56267" s="75"/>
      <c r="W56267" s="75"/>
      <c r="AD56267" s="77"/>
    </row>
    <row r="56268" spans="16:30" ht="4.5" customHeight="1" x14ac:dyDescent="0.2">
      <c r="P56268" s="75"/>
      <c r="Q56268" s="75"/>
      <c r="W56268" s="75"/>
      <c r="AD56268" s="77"/>
    </row>
    <row r="56269" spans="16:30" ht="4.5" customHeight="1" x14ac:dyDescent="0.2">
      <c r="P56269" s="75"/>
      <c r="Q56269" s="75"/>
      <c r="W56269" s="75"/>
      <c r="AD56269" s="77"/>
    </row>
    <row r="56270" spans="16:30" ht="4.5" customHeight="1" x14ac:dyDescent="0.2">
      <c r="P56270" s="75"/>
      <c r="Q56270" s="75"/>
      <c r="W56270" s="75"/>
      <c r="AD56270" s="77"/>
    </row>
    <row r="56271" spans="16:30" ht="4.5" customHeight="1" x14ac:dyDescent="0.2">
      <c r="P56271" s="75"/>
      <c r="Q56271" s="75"/>
      <c r="W56271" s="75"/>
      <c r="AD56271" s="77"/>
    </row>
    <row r="56272" spans="16:30" ht="4.5" customHeight="1" x14ac:dyDescent="0.2">
      <c r="P56272" s="75"/>
      <c r="Q56272" s="75"/>
      <c r="W56272" s="75"/>
      <c r="AD56272" s="77"/>
    </row>
    <row r="56273" spans="16:30" ht="4.5" customHeight="1" x14ac:dyDescent="0.2">
      <c r="P56273" s="75"/>
      <c r="Q56273" s="75"/>
      <c r="W56273" s="75"/>
      <c r="AD56273" s="77"/>
    </row>
    <row r="56274" spans="16:30" ht="4.5" customHeight="1" x14ac:dyDescent="0.2">
      <c r="P56274" s="75"/>
      <c r="Q56274" s="75"/>
      <c r="W56274" s="75"/>
      <c r="AD56274" s="77"/>
    </row>
    <row r="56275" spans="16:30" ht="4.5" customHeight="1" x14ac:dyDescent="0.2">
      <c r="P56275" s="75"/>
      <c r="Q56275" s="75"/>
      <c r="W56275" s="75"/>
      <c r="AD56275" s="77"/>
    </row>
    <row r="56276" spans="16:30" ht="4.5" customHeight="1" x14ac:dyDescent="0.2">
      <c r="P56276" s="75"/>
      <c r="Q56276" s="75"/>
      <c r="W56276" s="75"/>
      <c r="AD56276" s="77"/>
    </row>
    <row r="56277" spans="16:30" ht="4.5" customHeight="1" x14ac:dyDescent="0.2">
      <c r="P56277" s="75"/>
      <c r="Q56277" s="75"/>
      <c r="W56277" s="75"/>
      <c r="AD56277" s="77"/>
    </row>
    <row r="56278" spans="16:30" ht="4.5" customHeight="1" x14ac:dyDescent="0.2">
      <c r="P56278" s="75"/>
      <c r="Q56278" s="75"/>
      <c r="W56278" s="75"/>
      <c r="AD56278" s="77"/>
    </row>
    <row r="56279" spans="16:30" ht="4.5" customHeight="1" x14ac:dyDescent="0.2">
      <c r="P56279" s="75"/>
      <c r="Q56279" s="75"/>
      <c r="W56279" s="75"/>
      <c r="AD56279" s="77"/>
    </row>
    <row r="56280" spans="16:30" ht="4.5" customHeight="1" x14ac:dyDescent="0.2">
      <c r="P56280" s="75"/>
      <c r="Q56280" s="75"/>
      <c r="W56280" s="75"/>
      <c r="AD56280" s="77"/>
    </row>
    <row r="56281" spans="16:30" ht="4.5" customHeight="1" x14ac:dyDescent="0.2">
      <c r="P56281" s="75"/>
      <c r="Q56281" s="75"/>
      <c r="W56281" s="75"/>
      <c r="AD56281" s="77"/>
    </row>
    <row r="56282" spans="16:30" ht="4.5" customHeight="1" x14ac:dyDescent="0.2">
      <c r="P56282" s="75"/>
      <c r="Q56282" s="75"/>
      <c r="W56282" s="75"/>
      <c r="AD56282" s="77"/>
    </row>
    <row r="56283" spans="16:30" ht="4.5" customHeight="1" x14ac:dyDescent="0.2">
      <c r="P56283" s="75"/>
      <c r="Q56283" s="75"/>
      <c r="W56283" s="75"/>
      <c r="AD56283" s="77"/>
    </row>
    <row r="56284" spans="16:30" ht="4.5" customHeight="1" x14ac:dyDescent="0.2">
      <c r="P56284" s="75"/>
      <c r="Q56284" s="75"/>
      <c r="W56284" s="75"/>
      <c r="AD56284" s="77"/>
    </row>
    <row r="56285" spans="16:30" ht="4.5" customHeight="1" x14ac:dyDescent="0.2">
      <c r="P56285" s="75"/>
      <c r="Q56285" s="75"/>
      <c r="W56285" s="75"/>
      <c r="AD56285" s="77"/>
    </row>
    <row r="56286" spans="16:30" ht="4.5" customHeight="1" x14ac:dyDescent="0.2">
      <c r="P56286" s="75"/>
      <c r="Q56286" s="75"/>
      <c r="W56286" s="75"/>
      <c r="AD56286" s="77"/>
    </row>
    <row r="56287" spans="16:30" ht="4.5" customHeight="1" x14ac:dyDescent="0.2">
      <c r="P56287" s="75"/>
      <c r="Q56287" s="75"/>
      <c r="W56287" s="75"/>
      <c r="AD56287" s="77"/>
    </row>
    <row r="56288" spans="16:30" ht="4.5" customHeight="1" x14ac:dyDescent="0.2">
      <c r="P56288" s="75"/>
      <c r="Q56288" s="75"/>
      <c r="W56288" s="75"/>
      <c r="AD56288" s="77"/>
    </row>
    <row r="56289" spans="16:30" ht="4.5" customHeight="1" x14ac:dyDescent="0.2">
      <c r="P56289" s="75"/>
      <c r="Q56289" s="75"/>
      <c r="W56289" s="75"/>
      <c r="AD56289" s="77"/>
    </row>
    <row r="56290" spans="16:30" ht="4.5" customHeight="1" x14ac:dyDescent="0.2">
      <c r="P56290" s="75"/>
      <c r="Q56290" s="75"/>
      <c r="W56290" s="75"/>
      <c r="AD56290" s="77"/>
    </row>
    <row r="56291" spans="16:30" ht="4.5" customHeight="1" x14ac:dyDescent="0.2">
      <c r="P56291" s="75"/>
      <c r="Q56291" s="75"/>
      <c r="W56291" s="75"/>
      <c r="AD56291" s="77"/>
    </row>
    <row r="56292" spans="16:30" ht="4.5" customHeight="1" x14ac:dyDescent="0.2">
      <c r="P56292" s="75"/>
      <c r="Q56292" s="75"/>
      <c r="W56292" s="75"/>
      <c r="AD56292" s="77"/>
    </row>
    <row r="56293" spans="16:30" ht="4.5" customHeight="1" x14ac:dyDescent="0.2">
      <c r="P56293" s="75"/>
      <c r="Q56293" s="75"/>
      <c r="W56293" s="75"/>
      <c r="AD56293" s="77"/>
    </row>
    <row r="56294" spans="16:30" ht="4.5" customHeight="1" x14ac:dyDescent="0.2">
      <c r="P56294" s="75"/>
      <c r="Q56294" s="75"/>
      <c r="W56294" s="75"/>
      <c r="AD56294" s="77"/>
    </row>
    <row r="56295" spans="16:30" ht="4.5" customHeight="1" x14ac:dyDescent="0.2">
      <c r="P56295" s="75"/>
      <c r="Q56295" s="75"/>
      <c r="W56295" s="75"/>
      <c r="AD56295" s="77"/>
    </row>
    <row r="56296" spans="16:30" ht="4.5" customHeight="1" x14ac:dyDescent="0.2">
      <c r="P56296" s="75"/>
      <c r="Q56296" s="75"/>
      <c r="W56296" s="75"/>
      <c r="AD56296" s="77"/>
    </row>
    <row r="56297" spans="16:30" ht="4.5" customHeight="1" x14ac:dyDescent="0.2">
      <c r="P56297" s="75"/>
      <c r="Q56297" s="75"/>
      <c r="W56297" s="75"/>
      <c r="AD56297" s="77"/>
    </row>
    <row r="56298" spans="16:30" ht="4.5" customHeight="1" x14ac:dyDescent="0.2">
      <c r="P56298" s="75"/>
      <c r="Q56298" s="75"/>
      <c r="W56298" s="75"/>
      <c r="AD56298" s="77"/>
    </row>
    <row r="56299" spans="16:30" ht="4.5" customHeight="1" x14ac:dyDescent="0.2">
      <c r="P56299" s="75"/>
      <c r="Q56299" s="75"/>
      <c r="W56299" s="75"/>
      <c r="AD56299" s="77"/>
    </row>
    <row r="56300" spans="16:30" ht="4.5" customHeight="1" x14ac:dyDescent="0.2">
      <c r="P56300" s="75"/>
      <c r="Q56300" s="75"/>
      <c r="W56300" s="75"/>
      <c r="AD56300" s="77"/>
    </row>
    <row r="56301" spans="16:30" ht="4.5" customHeight="1" x14ac:dyDescent="0.2">
      <c r="P56301" s="75"/>
      <c r="Q56301" s="75"/>
      <c r="W56301" s="75"/>
      <c r="AD56301" s="77"/>
    </row>
    <row r="56302" spans="16:30" ht="4.5" customHeight="1" x14ac:dyDescent="0.2">
      <c r="P56302" s="75"/>
      <c r="Q56302" s="75"/>
      <c r="W56302" s="75"/>
      <c r="AD56302" s="77"/>
    </row>
    <row r="56303" spans="16:30" ht="4.5" customHeight="1" x14ac:dyDescent="0.2">
      <c r="P56303" s="75"/>
      <c r="Q56303" s="75"/>
      <c r="W56303" s="75"/>
      <c r="AD56303" s="77"/>
    </row>
    <row r="56304" spans="16:30" ht="4.5" customHeight="1" x14ac:dyDescent="0.2">
      <c r="P56304" s="75"/>
      <c r="Q56304" s="75"/>
      <c r="W56304" s="75"/>
      <c r="AD56304" s="77"/>
    </row>
    <row r="56305" spans="16:30" ht="4.5" customHeight="1" x14ac:dyDescent="0.2">
      <c r="P56305" s="75"/>
      <c r="Q56305" s="75"/>
      <c r="W56305" s="75"/>
      <c r="AD56305" s="77"/>
    </row>
    <row r="56306" spans="16:30" ht="4.5" customHeight="1" x14ac:dyDescent="0.2">
      <c r="P56306" s="75"/>
      <c r="Q56306" s="75"/>
      <c r="W56306" s="75"/>
      <c r="AD56306" s="77"/>
    </row>
    <row r="56307" spans="16:30" ht="4.5" customHeight="1" x14ac:dyDescent="0.2">
      <c r="P56307" s="75"/>
      <c r="Q56307" s="75"/>
      <c r="W56307" s="75"/>
      <c r="AD56307" s="77"/>
    </row>
    <row r="56308" spans="16:30" ht="4.5" customHeight="1" x14ac:dyDescent="0.2">
      <c r="P56308" s="75"/>
      <c r="Q56308" s="75"/>
      <c r="W56308" s="75"/>
      <c r="AD56308" s="77"/>
    </row>
    <row r="56309" spans="16:30" ht="4.5" customHeight="1" x14ac:dyDescent="0.2">
      <c r="P56309" s="75"/>
      <c r="Q56309" s="75"/>
      <c r="W56309" s="75"/>
      <c r="AD56309" s="77"/>
    </row>
    <row r="56310" spans="16:30" ht="4.5" customHeight="1" x14ac:dyDescent="0.2">
      <c r="P56310" s="75"/>
      <c r="Q56310" s="75"/>
      <c r="W56310" s="75"/>
      <c r="AD56310" s="77"/>
    </row>
    <row r="56311" spans="16:30" ht="4.5" customHeight="1" x14ac:dyDescent="0.2">
      <c r="P56311" s="75"/>
      <c r="Q56311" s="75"/>
      <c r="W56311" s="75"/>
      <c r="AD56311" s="77"/>
    </row>
    <row r="56312" spans="16:30" ht="4.5" customHeight="1" x14ac:dyDescent="0.2">
      <c r="P56312" s="75"/>
      <c r="Q56312" s="75"/>
      <c r="W56312" s="75"/>
      <c r="AD56312" s="77"/>
    </row>
    <row r="56313" spans="16:30" ht="4.5" customHeight="1" x14ac:dyDescent="0.2">
      <c r="P56313" s="75"/>
      <c r="Q56313" s="75"/>
      <c r="W56313" s="75"/>
      <c r="AD56313" s="77"/>
    </row>
    <row r="56314" spans="16:30" ht="4.5" customHeight="1" x14ac:dyDescent="0.2">
      <c r="P56314" s="75"/>
      <c r="Q56314" s="75"/>
      <c r="W56314" s="75"/>
      <c r="AD56314" s="77"/>
    </row>
    <row r="56315" spans="16:30" ht="4.5" customHeight="1" x14ac:dyDescent="0.2">
      <c r="P56315" s="75"/>
      <c r="Q56315" s="75"/>
      <c r="W56315" s="75"/>
      <c r="AD56315" s="77"/>
    </row>
    <row r="56316" spans="16:30" ht="4.5" customHeight="1" x14ac:dyDescent="0.2">
      <c r="P56316" s="75"/>
      <c r="Q56316" s="75"/>
      <c r="W56316" s="75"/>
      <c r="AD56316" s="77"/>
    </row>
    <row r="56317" spans="16:30" ht="4.5" customHeight="1" x14ac:dyDescent="0.2">
      <c r="P56317" s="75"/>
      <c r="Q56317" s="75"/>
      <c r="W56317" s="75"/>
      <c r="AD56317" s="77"/>
    </row>
    <row r="56318" spans="16:30" ht="4.5" customHeight="1" x14ac:dyDescent="0.2">
      <c r="P56318" s="75"/>
      <c r="Q56318" s="75"/>
      <c r="W56318" s="75"/>
      <c r="AD56318" s="77"/>
    </row>
    <row r="56319" spans="16:30" ht="4.5" customHeight="1" x14ac:dyDescent="0.2">
      <c r="P56319" s="75"/>
      <c r="Q56319" s="75"/>
      <c r="W56319" s="75"/>
      <c r="AD56319" s="77"/>
    </row>
    <row r="56320" spans="16:30" ht="4.5" customHeight="1" x14ac:dyDescent="0.2">
      <c r="P56320" s="75"/>
      <c r="Q56320" s="75"/>
      <c r="W56320" s="75"/>
      <c r="AD56320" s="77"/>
    </row>
    <row r="56321" spans="16:30" ht="4.5" customHeight="1" x14ac:dyDescent="0.2">
      <c r="P56321" s="75"/>
      <c r="Q56321" s="75"/>
      <c r="W56321" s="75"/>
      <c r="AD56321" s="77"/>
    </row>
    <row r="56322" spans="16:30" ht="4.5" customHeight="1" x14ac:dyDescent="0.2">
      <c r="P56322" s="75"/>
      <c r="Q56322" s="75"/>
      <c r="W56322" s="75"/>
      <c r="AD56322" s="77"/>
    </row>
    <row r="56323" spans="16:30" ht="4.5" customHeight="1" x14ac:dyDescent="0.2">
      <c r="P56323" s="75"/>
      <c r="Q56323" s="75"/>
      <c r="W56323" s="75"/>
      <c r="AD56323" s="77"/>
    </row>
    <row r="56324" spans="16:30" ht="4.5" customHeight="1" x14ac:dyDescent="0.2">
      <c r="P56324" s="75"/>
      <c r="Q56324" s="75"/>
      <c r="W56324" s="75"/>
      <c r="AD56324" s="77"/>
    </row>
    <row r="56325" spans="16:30" ht="4.5" customHeight="1" x14ac:dyDescent="0.2">
      <c r="P56325" s="75"/>
      <c r="Q56325" s="75"/>
      <c r="W56325" s="75"/>
      <c r="AD56325" s="77"/>
    </row>
    <row r="56326" spans="16:30" ht="4.5" customHeight="1" x14ac:dyDescent="0.2">
      <c r="P56326" s="75"/>
      <c r="Q56326" s="75"/>
      <c r="W56326" s="75"/>
      <c r="AD56326" s="77"/>
    </row>
    <row r="56327" spans="16:30" ht="4.5" customHeight="1" x14ac:dyDescent="0.2">
      <c r="P56327" s="75"/>
      <c r="Q56327" s="75"/>
      <c r="W56327" s="75"/>
      <c r="AD56327" s="77"/>
    </row>
    <row r="56328" spans="16:30" ht="4.5" customHeight="1" x14ac:dyDescent="0.2">
      <c r="P56328" s="75"/>
      <c r="Q56328" s="75"/>
      <c r="W56328" s="75"/>
      <c r="AD56328" s="77"/>
    </row>
    <row r="56329" spans="16:30" ht="4.5" customHeight="1" x14ac:dyDescent="0.2">
      <c r="P56329" s="75"/>
      <c r="Q56329" s="75"/>
      <c r="W56329" s="75"/>
      <c r="AD56329" s="77"/>
    </row>
    <row r="56330" spans="16:30" ht="4.5" customHeight="1" x14ac:dyDescent="0.2">
      <c r="P56330" s="75"/>
      <c r="Q56330" s="75"/>
      <c r="W56330" s="75"/>
      <c r="AD56330" s="77"/>
    </row>
    <row r="56331" spans="16:30" ht="4.5" customHeight="1" x14ac:dyDescent="0.2">
      <c r="P56331" s="75"/>
      <c r="Q56331" s="75"/>
      <c r="W56331" s="75"/>
      <c r="AD56331" s="77"/>
    </row>
    <row r="56332" spans="16:30" ht="4.5" customHeight="1" x14ac:dyDescent="0.2">
      <c r="P56332" s="75"/>
      <c r="Q56332" s="75"/>
      <c r="W56332" s="75"/>
      <c r="AD56332" s="77"/>
    </row>
    <row r="56333" spans="16:30" ht="4.5" customHeight="1" x14ac:dyDescent="0.2">
      <c r="P56333" s="75"/>
      <c r="Q56333" s="75"/>
      <c r="W56333" s="75"/>
      <c r="AD56333" s="77"/>
    </row>
    <row r="56334" spans="16:30" ht="4.5" customHeight="1" x14ac:dyDescent="0.2">
      <c r="P56334" s="75"/>
      <c r="Q56334" s="75"/>
      <c r="W56334" s="75"/>
      <c r="AD56334" s="77"/>
    </row>
    <row r="56335" spans="16:30" ht="4.5" customHeight="1" x14ac:dyDescent="0.2">
      <c r="P56335" s="75"/>
      <c r="Q56335" s="75"/>
      <c r="W56335" s="75"/>
      <c r="AD56335" s="77"/>
    </row>
    <row r="56336" spans="16:30" ht="4.5" customHeight="1" x14ac:dyDescent="0.2">
      <c r="P56336" s="75"/>
      <c r="Q56336" s="75"/>
      <c r="W56336" s="75"/>
      <c r="AD56336" s="77"/>
    </row>
    <row r="56337" spans="16:30" ht="4.5" customHeight="1" x14ac:dyDescent="0.2">
      <c r="P56337" s="75"/>
      <c r="Q56337" s="75"/>
      <c r="W56337" s="75"/>
      <c r="AD56337" s="77"/>
    </row>
    <row r="56338" spans="16:30" ht="4.5" customHeight="1" x14ac:dyDescent="0.2">
      <c r="P56338" s="75"/>
      <c r="Q56338" s="75"/>
      <c r="W56338" s="75"/>
      <c r="AD56338" s="77"/>
    </row>
    <row r="56339" spans="16:30" ht="4.5" customHeight="1" x14ac:dyDescent="0.2">
      <c r="P56339" s="75"/>
      <c r="Q56339" s="75"/>
      <c r="W56339" s="75"/>
      <c r="AD56339" s="77"/>
    </row>
    <row r="56340" spans="16:30" ht="4.5" customHeight="1" x14ac:dyDescent="0.2">
      <c r="P56340" s="75"/>
      <c r="Q56340" s="75"/>
      <c r="W56340" s="75"/>
      <c r="AD56340" s="77"/>
    </row>
    <row r="56341" spans="16:30" ht="4.5" customHeight="1" x14ac:dyDescent="0.2">
      <c r="P56341" s="75"/>
      <c r="Q56341" s="75"/>
      <c r="W56341" s="75"/>
      <c r="AD56341" s="77"/>
    </row>
    <row r="56342" spans="16:30" ht="4.5" customHeight="1" x14ac:dyDescent="0.2">
      <c r="P56342" s="75"/>
      <c r="Q56342" s="75"/>
      <c r="W56342" s="75"/>
      <c r="AD56342" s="77"/>
    </row>
    <row r="56343" spans="16:30" ht="4.5" customHeight="1" x14ac:dyDescent="0.2">
      <c r="P56343" s="75"/>
      <c r="Q56343" s="75"/>
      <c r="W56343" s="75"/>
      <c r="AD56343" s="77"/>
    </row>
    <row r="56344" spans="16:30" ht="4.5" customHeight="1" x14ac:dyDescent="0.2">
      <c r="P56344" s="75"/>
      <c r="Q56344" s="75"/>
      <c r="W56344" s="75"/>
      <c r="AD56344" s="77"/>
    </row>
    <row r="56345" spans="16:30" ht="4.5" customHeight="1" x14ac:dyDescent="0.2">
      <c r="P56345" s="75"/>
      <c r="Q56345" s="75"/>
      <c r="W56345" s="75"/>
      <c r="AD56345" s="77"/>
    </row>
    <row r="56346" spans="16:30" ht="4.5" customHeight="1" x14ac:dyDescent="0.2">
      <c r="P56346" s="75"/>
      <c r="Q56346" s="75"/>
      <c r="W56346" s="75"/>
      <c r="AD56346" s="77"/>
    </row>
    <row r="56347" spans="16:30" ht="4.5" customHeight="1" x14ac:dyDescent="0.2">
      <c r="P56347" s="75"/>
      <c r="Q56347" s="75"/>
      <c r="W56347" s="75"/>
      <c r="AD56347" s="77"/>
    </row>
    <row r="56348" spans="16:30" ht="4.5" customHeight="1" x14ac:dyDescent="0.2">
      <c r="P56348" s="75"/>
      <c r="Q56348" s="75"/>
      <c r="W56348" s="75"/>
      <c r="AD56348" s="77"/>
    </row>
    <row r="56349" spans="16:30" ht="4.5" customHeight="1" x14ac:dyDescent="0.2">
      <c r="P56349" s="75"/>
      <c r="Q56349" s="75"/>
      <c r="W56349" s="75"/>
      <c r="AD56349" s="77"/>
    </row>
    <row r="56350" spans="16:30" ht="4.5" customHeight="1" x14ac:dyDescent="0.2">
      <c r="P56350" s="75"/>
      <c r="Q56350" s="75"/>
      <c r="W56350" s="75"/>
      <c r="AD56350" s="77"/>
    </row>
    <row r="56351" spans="16:30" ht="4.5" customHeight="1" x14ac:dyDescent="0.2">
      <c r="P56351" s="75"/>
      <c r="Q56351" s="75"/>
      <c r="W56351" s="75"/>
      <c r="AD56351" s="77"/>
    </row>
    <row r="56352" spans="16:30" ht="4.5" customHeight="1" x14ac:dyDescent="0.2">
      <c r="P56352" s="75"/>
      <c r="Q56352" s="75"/>
      <c r="W56352" s="75"/>
      <c r="AD56352" s="77"/>
    </row>
    <row r="56353" spans="16:30" ht="4.5" customHeight="1" x14ac:dyDescent="0.2">
      <c r="P56353" s="75"/>
      <c r="Q56353" s="75"/>
      <c r="W56353" s="75"/>
      <c r="AD56353" s="77"/>
    </row>
    <row r="56354" spans="16:30" ht="4.5" customHeight="1" x14ac:dyDescent="0.2">
      <c r="P56354" s="75"/>
      <c r="Q56354" s="75"/>
      <c r="W56354" s="75"/>
      <c r="AD56354" s="77"/>
    </row>
    <row r="56355" spans="16:30" ht="4.5" customHeight="1" x14ac:dyDescent="0.2">
      <c r="P56355" s="75"/>
      <c r="Q56355" s="75"/>
      <c r="W56355" s="75"/>
      <c r="AD56355" s="77"/>
    </row>
    <row r="56356" spans="16:30" ht="4.5" customHeight="1" x14ac:dyDescent="0.2">
      <c r="P56356" s="75"/>
      <c r="Q56356" s="75"/>
      <c r="W56356" s="75"/>
      <c r="AD56356" s="77"/>
    </row>
    <row r="56357" spans="16:30" ht="4.5" customHeight="1" x14ac:dyDescent="0.2">
      <c r="P56357" s="75"/>
      <c r="Q56357" s="75"/>
      <c r="W56357" s="75"/>
      <c r="AD56357" s="77"/>
    </row>
    <row r="56358" spans="16:30" ht="4.5" customHeight="1" x14ac:dyDescent="0.2">
      <c r="P56358" s="75"/>
      <c r="Q56358" s="75"/>
      <c r="W56358" s="75"/>
      <c r="AD56358" s="77"/>
    </row>
    <row r="56359" spans="16:30" ht="4.5" customHeight="1" x14ac:dyDescent="0.2">
      <c r="P56359" s="75"/>
      <c r="Q56359" s="75"/>
      <c r="W56359" s="75"/>
      <c r="AD56359" s="77"/>
    </row>
    <row r="56360" spans="16:30" ht="4.5" customHeight="1" x14ac:dyDescent="0.2">
      <c r="P56360" s="75"/>
      <c r="Q56360" s="75"/>
      <c r="W56360" s="75"/>
      <c r="AD56360" s="77"/>
    </row>
    <row r="56361" spans="16:30" ht="4.5" customHeight="1" x14ac:dyDescent="0.2">
      <c r="P56361" s="75"/>
      <c r="Q56361" s="75"/>
      <c r="W56361" s="75"/>
      <c r="AD56361" s="77"/>
    </row>
    <row r="56362" spans="16:30" ht="4.5" customHeight="1" x14ac:dyDescent="0.2">
      <c r="P56362" s="75"/>
      <c r="Q56362" s="75"/>
      <c r="W56362" s="75"/>
      <c r="AD56362" s="77"/>
    </row>
    <row r="56363" spans="16:30" ht="4.5" customHeight="1" x14ac:dyDescent="0.2">
      <c r="P56363" s="75"/>
      <c r="Q56363" s="75"/>
      <c r="W56363" s="75"/>
      <c r="AD56363" s="77"/>
    </row>
    <row r="56364" spans="16:30" ht="4.5" customHeight="1" x14ac:dyDescent="0.2">
      <c r="P56364" s="75"/>
      <c r="Q56364" s="75"/>
      <c r="W56364" s="75"/>
      <c r="AD56364" s="77"/>
    </row>
    <row r="56365" spans="16:30" ht="4.5" customHeight="1" x14ac:dyDescent="0.2">
      <c r="P56365" s="75"/>
      <c r="Q56365" s="75"/>
      <c r="W56365" s="75"/>
      <c r="AD56365" s="77"/>
    </row>
    <row r="56366" spans="16:30" ht="4.5" customHeight="1" x14ac:dyDescent="0.2">
      <c r="P56366" s="75"/>
      <c r="Q56366" s="75"/>
      <c r="W56366" s="75"/>
      <c r="AD56366" s="77"/>
    </row>
    <row r="56367" spans="16:30" ht="4.5" customHeight="1" x14ac:dyDescent="0.2">
      <c r="P56367" s="75"/>
      <c r="Q56367" s="75"/>
      <c r="W56367" s="75"/>
      <c r="AD56367" s="77"/>
    </row>
    <row r="56368" spans="16:30" ht="4.5" customHeight="1" x14ac:dyDescent="0.2">
      <c r="P56368" s="75"/>
      <c r="Q56368" s="75"/>
      <c r="W56368" s="75"/>
      <c r="AD56368" s="77"/>
    </row>
    <row r="56369" spans="16:30" ht="4.5" customHeight="1" x14ac:dyDescent="0.2">
      <c r="P56369" s="75"/>
      <c r="Q56369" s="75"/>
      <c r="W56369" s="75"/>
      <c r="AD56369" s="77"/>
    </row>
    <row r="56370" spans="16:30" ht="4.5" customHeight="1" x14ac:dyDescent="0.2">
      <c r="P56370" s="75"/>
      <c r="Q56370" s="75"/>
      <c r="W56370" s="75"/>
      <c r="AD56370" s="77"/>
    </row>
    <row r="56371" spans="16:30" ht="4.5" customHeight="1" x14ac:dyDescent="0.2">
      <c r="P56371" s="75"/>
      <c r="Q56371" s="75"/>
      <c r="W56371" s="75"/>
      <c r="AD56371" s="77"/>
    </row>
    <row r="56372" spans="16:30" ht="4.5" customHeight="1" x14ac:dyDescent="0.2">
      <c r="P56372" s="75"/>
      <c r="Q56372" s="75"/>
      <c r="W56372" s="75"/>
      <c r="AD56372" s="77"/>
    </row>
    <row r="56373" spans="16:30" ht="4.5" customHeight="1" x14ac:dyDescent="0.2">
      <c r="P56373" s="75"/>
      <c r="Q56373" s="75"/>
      <c r="W56373" s="75"/>
      <c r="AD56373" s="77"/>
    </row>
    <row r="56374" spans="16:30" ht="4.5" customHeight="1" x14ac:dyDescent="0.2">
      <c r="P56374" s="75"/>
      <c r="Q56374" s="75"/>
      <c r="W56374" s="75"/>
      <c r="AD56374" s="77"/>
    </row>
    <row r="56375" spans="16:30" ht="4.5" customHeight="1" x14ac:dyDescent="0.2">
      <c r="P56375" s="75"/>
      <c r="Q56375" s="75"/>
      <c r="W56375" s="75"/>
      <c r="AD56375" s="77"/>
    </row>
    <row r="56376" spans="16:30" ht="4.5" customHeight="1" x14ac:dyDescent="0.2">
      <c r="P56376" s="75"/>
      <c r="Q56376" s="75"/>
      <c r="W56376" s="75"/>
      <c r="AD56376" s="77"/>
    </row>
    <row r="56377" spans="16:30" ht="4.5" customHeight="1" x14ac:dyDescent="0.2">
      <c r="P56377" s="75"/>
      <c r="Q56377" s="75"/>
      <c r="W56377" s="75"/>
      <c r="AD56377" s="77"/>
    </row>
    <row r="56378" spans="16:30" ht="4.5" customHeight="1" x14ac:dyDescent="0.2">
      <c r="P56378" s="75"/>
      <c r="Q56378" s="75"/>
      <c r="W56378" s="75"/>
      <c r="AD56378" s="77"/>
    </row>
    <row r="56379" spans="16:30" ht="4.5" customHeight="1" x14ac:dyDescent="0.2">
      <c r="P56379" s="75"/>
      <c r="Q56379" s="75"/>
      <c r="W56379" s="75"/>
      <c r="AD56379" s="77"/>
    </row>
    <row r="56380" spans="16:30" ht="4.5" customHeight="1" x14ac:dyDescent="0.2">
      <c r="P56380" s="75"/>
      <c r="Q56380" s="75"/>
      <c r="W56380" s="75"/>
      <c r="AD56380" s="77"/>
    </row>
    <row r="56381" spans="16:30" ht="4.5" customHeight="1" x14ac:dyDescent="0.2">
      <c r="P56381" s="75"/>
      <c r="Q56381" s="75"/>
      <c r="W56381" s="75"/>
      <c r="AD56381" s="77"/>
    </row>
    <row r="56382" spans="16:30" ht="4.5" customHeight="1" x14ac:dyDescent="0.2">
      <c r="P56382" s="75"/>
      <c r="Q56382" s="75"/>
      <c r="W56382" s="75"/>
      <c r="AD56382" s="77"/>
    </row>
    <row r="56383" spans="16:30" ht="4.5" customHeight="1" x14ac:dyDescent="0.2">
      <c r="P56383" s="75"/>
      <c r="Q56383" s="75"/>
      <c r="W56383" s="75"/>
      <c r="AD56383" s="77"/>
    </row>
    <row r="56384" spans="16:30" ht="4.5" customHeight="1" x14ac:dyDescent="0.2">
      <c r="P56384" s="75"/>
      <c r="Q56384" s="75"/>
      <c r="W56384" s="75"/>
      <c r="AD56384" s="77"/>
    </row>
    <row r="56385" spans="16:30" ht="4.5" customHeight="1" x14ac:dyDescent="0.2">
      <c r="P56385" s="75"/>
      <c r="Q56385" s="75"/>
      <c r="W56385" s="75"/>
      <c r="AD56385" s="77"/>
    </row>
    <row r="56386" spans="16:30" ht="4.5" customHeight="1" x14ac:dyDescent="0.2">
      <c r="P56386" s="75"/>
      <c r="Q56386" s="75"/>
      <c r="W56386" s="75"/>
      <c r="AD56386" s="77"/>
    </row>
    <row r="56387" spans="16:30" ht="4.5" customHeight="1" x14ac:dyDescent="0.2">
      <c r="P56387" s="75"/>
      <c r="Q56387" s="75"/>
      <c r="W56387" s="75"/>
      <c r="AD56387" s="77"/>
    </row>
    <row r="56388" spans="16:30" ht="4.5" customHeight="1" x14ac:dyDescent="0.2">
      <c r="P56388" s="75"/>
      <c r="Q56388" s="75"/>
      <c r="W56388" s="75"/>
      <c r="AD56388" s="77"/>
    </row>
    <row r="56389" spans="16:30" ht="4.5" customHeight="1" x14ac:dyDescent="0.2">
      <c r="P56389" s="75"/>
      <c r="Q56389" s="75"/>
      <c r="W56389" s="75"/>
      <c r="AD56389" s="77"/>
    </row>
    <row r="56390" spans="16:30" ht="4.5" customHeight="1" x14ac:dyDescent="0.2">
      <c r="P56390" s="75"/>
      <c r="Q56390" s="75"/>
      <c r="W56390" s="75"/>
      <c r="AD56390" s="77"/>
    </row>
    <row r="56391" spans="16:30" ht="4.5" customHeight="1" x14ac:dyDescent="0.2">
      <c r="P56391" s="75"/>
      <c r="Q56391" s="75"/>
      <c r="W56391" s="75"/>
      <c r="AD56391" s="77"/>
    </row>
    <row r="56392" spans="16:30" ht="4.5" customHeight="1" x14ac:dyDescent="0.2">
      <c r="P56392" s="75"/>
      <c r="Q56392" s="75"/>
      <c r="W56392" s="75"/>
      <c r="AD56392" s="77"/>
    </row>
    <row r="56393" spans="16:30" ht="4.5" customHeight="1" x14ac:dyDescent="0.2">
      <c r="P56393" s="75"/>
      <c r="Q56393" s="75"/>
      <c r="W56393" s="75"/>
      <c r="AD56393" s="77"/>
    </row>
    <row r="56394" spans="16:30" ht="4.5" customHeight="1" x14ac:dyDescent="0.2">
      <c r="P56394" s="75"/>
      <c r="Q56394" s="75"/>
      <c r="W56394" s="75"/>
      <c r="AD56394" s="77"/>
    </row>
    <row r="56395" spans="16:30" ht="4.5" customHeight="1" x14ac:dyDescent="0.2">
      <c r="P56395" s="75"/>
      <c r="Q56395" s="75"/>
      <c r="W56395" s="75"/>
      <c r="AD56395" s="77"/>
    </row>
    <row r="56396" spans="16:30" ht="4.5" customHeight="1" x14ac:dyDescent="0.2">
      <c r="P56396" s="75"/>
      <c r="Q56396" s="75"/>
      <c r="W56396" s="75"/>
      <c r="AD56396" s="77"/>
    </row>
    <row r="56397" spans="16:30" ht="4.5" customHeight="1" x14ac:dyDescent="0.2">
      <c r="P56397" s="75"/>
      <c r="Q56397" s="75"/>
      <c r="W56397" s="75"/>
      <c r="AD56397" s="77"/>
    </row>
    <row r="56398" spans="16:30" ht="4.5" customHeight="1" x14ac:dyDescent="0.2">
      <c r="P56398" s="75"/>
      <c r="Q56398" s="75"/>
      <c r="W56398" s="75"/>
      <c r="AD56398" s="77"/>
    </row>
    <row r="56399" spans="16:30" ht="4.5" customHeight="1" x14ac:dyDescent="0.2">
      <c r="P56399" s="75"/>
      <c r="Q56399" s="75"/>
      <c r="W56399" s="75"/>
      <c r="AD56399" s="77"/>
    </row>
    <row r="56400" spans="16:30" ht="4.5" customHeight="1" x14ac:dyDescent="0.2">
      <c r="P56400" s="75"/>
      <c r="Q56400" s="75"/>
      <c r="W56400" s="75"/>
      <c r="AD56400" s="77"/>
    </row>
    <row r="56401" spans="16:30" ht="4.5" customHeight="1" x14ac:dyDescent="0.2">
      <c r="P56401" s="75"/>
      <c r="Q56401" s="75"/>
      <c r="W56401" s="75"/>
      <c r="AD56401" s="77"/>
    </row>
    <row r="56402" spans="16:30" ht="4.5" customHeight="1" x14ac:dyDescent="0.2">
      <c r="P56402" s="75"/>
      <c r="Q56402" s="75"/>
      <c r="W56402" s="75"/>
      <c r="AD56402" s="77"/>
    </row>
    <row r="56403" spans="16:30" ht="4.5" customHeight="1" x14ac:dyDescent="0.2">
      <c r="P56403" s="75"/>
      <c r="Q56403" s="75"/>
      <c r="W56403" s="75"/>
      <c r="AD56403" s="77"/>
    </row>
    <row r="56404" spans="16:30" ht="4.5" customHeight="1" x14ac:dyDescent="0.2">
      <c r="P56404" s="75"/>
      <c r="Q56404" s="75"/>
      <c r="W56404" s="75"/>
      <c r="AD56404" s="77"/>
    </row>
    <row r="56405" spans="16:30" ht="4.5" customHeight="1" x14ac:dyDescent="0.2">
      <c r="P56405" s="75"/>
      <c r="Q56405" s="75"/>
      <c r="W56405" s="75"/>
      <c r="AD56405" s="77"/>
    </row>
    <row r="56406" spans="16:30" ht="4.5" customHeight="1" x14ac:dyDescent="0.2">
      <c r="P56406" s="75"/>
      <c r="Q56406" s="75"/>
      <c r="W56406" s="75"/>
      <c r="AD56406" s="77"/>
    </row>
    <row r="56407" spans="16:30" ht="4.5" customHeight="1" x14ac:dyDescent="0.2">
      <c r="P56407" s="75"/>
      <c r="Q56407" s="75"/>
      <c r="W56407" s="75"/>
      <c r="AD56407" s="77"/>
    </row>
    <row r="56408" spans="16:30" ht="4.5" customHeight="1" x14ac:dyDescent="0.2">
      <c r="P56408" s="75"/>
      <c r="Q56408" s="75"/>
      <c r="W56408" s="75"/>
      <c r="AD56408" s="77"/>
    </row>
    <row r="56409" spans="16:30" ht="4.5" customHeight="1" x14ac:dyDescent="0.2">
      <c r="P56409" s="75"/>
      <c r="Q56409" s="75"/>
      <c r="W56409" s="75"/>
      <c r="AD56409" s="77"/>
    </row>
    <row r="56410" spans="16:30" ht="4.5" customHeight="1" x14ac:dyDescent="0.2">
      <c r="P56410" s="75"/>
      <c r="Q56410" s="75"/>
      <c r="W56410" s="75"/>
      <c r="AD56410" s="77"/>
    </row>
    <row r="56411" spans="16:30" ht="4.5" customHeight="1" x14ac:dyDescent="0.2">
      <c r="P56411" s="75"/>
      <c r="Q56411" s="75"/>
      <c r="W56411" s="75"/>
      <c r="AD56411" s="77"/>
    </row>
    <row r="56412" spans="16:30" ht="4.5" customHeight="1" x14ac:dyDescent="0.2">
      <c r="P56412" s="75"/>
      <c r="Q56412" s="75"/>
      <c r="W56412" s="75"/>
      <c r="AD56412" s="77"/>
    </row>
    <row r="56413" spans="16:30" ht="4.5" customHeight="1" x14ac:dyDescent="0.2">
      <c r="P56413" s="75"/>
      <c r="Q56413" s="75"/>
      <c r="W56413" s="75"/>
      <c r="AD56413" s="77"/>
    </row>
    <row r="56414" spans="16:30" ht="4.5" customHeight="1" x14ac:dyDescent="0.2">
      <c r="P56414" s="75"/>
      <c r="Q56414" s="75"/>
      <c r="W56414" s="75"/>
      <c r="AD56414" s="77"/>
    </row>
    <row r="56415" spans="16:30" ht="4.5" customHeight="1" x14ac:dyDescent="0.2">
      <c r="P56415" s="75"/>
      <c r="Q56415" s="75"/>
      <c r="W56415" s="75"/>
      <c r="AD56415" s="77"/>
    </row>
    <row r="56416" spans="16:30" ht="4.5" customHeight="1" x14ac:dyDescent="0.2">
      <c r="P56416" s="75"/>
      <c r="Q56416" s="75"/>
      <c r="W56416" s="75"/>
      <c r="AD56416" s="77"/>
    </row>
    <row r="56417" spans="16:30" ht="4.5" customHeight="1" x14ac:dyDescent="0.2">
      <c r="P56417" s="75"/>
      <c r="Q56417" s="75"/>
      <c r="W56417" s="75"/>
      <c r="AD56417" s="77"/>
    </row>
    <row r="56418" spans="16:30" ht="4.5" customHeight="1" x14ac:dyDescent="0.2">
      <c r="P56418" s="75"/>
      <c r="Q56418" s="75"/>
      <c r="W56418" s="75"/>
      <c r="AD56418" s="77"/>
    </row>
    <row r="56419" spans="16:30" ht="4.5" customHeight="1" x14ac:dyDescent="0.2">
      <c r="P56419" s="75"/>
      <c r="Q56419" s="75"/>
      <c r="W56419" s="75"/>
      <c r="AD56419" s="77"/>
    </row>
    <row r="56420" spans="16:30" ht="4.5" customHeight="1" x14ac:dyDescent="0.2">
      <c r="P56420" s="75"/>
      <c r="Q56420" s="75"/>
      <c r="W56420" s="75"/>
      <c r="AD56420" s="77"/>
    </row>
    <row r="56421" spans="16:30" ht="4.5" customHeight="1" x14ac:dyDescent="0.2">
      <c r="P56421" s="75"/>
      <c r="Q56421" s="75"/>
      <c r="W56421" s="75"/>
      <c r="AD56421" s="77"/>
    </row>
    <row r="56422" spans="16:30" ht="4.5" customHeight="1" x14ac:dyDescent="0.2">
      <c r="P56422" s="75"/>
      <c r="Q56422" s="75"/>
      <c r="W56422" s="75"/>
      <c r="AD56422" s="77"/>
    </row>
    <row r="56423" spans="16:30" ht="4.5" customHeight="1" x14ac:dyDescent="0.2">
      <c r="P56423" s="75"/>
      <c r="Q56423" s="75"/>
      <c r="W56423" s="75"/>
      <c r="AD56423" s="77"/>
    </row>
    <row r="56424" spans="16:30" ht="4.5" customHeight="1" x14ac:dyDescent="0.2">
      <c r="P56424" s="75"/>
      <c r="Q56424" s="75"/>
      <c r="W56424" s="75"/>
      <c r="AD56424" s="77"/>
    </row>
    <row r="56425" spans="16:30" ht="4.5" customHeight="1" x14ac:dyDescent="0.2">
      <c r="P56425" s="75"/>
      <c r="Q56425" s="75"/>
      <c r="W56425" s="75"/>
      <c r="AD56425" s="77"/>
    </row>
    <row r="56426" spans="16:30" ht="4.5" customHeight="1" x14ac:dyDescent="0.2">
      <c r="P56426" s="75"/>
      <c r="Q56426" s="75"/>
      <c r="W56426" s="75"/>
      <c r="AD56426" s="77"/>
    </row>
    <row r="56427" spans="16:30" ht="4.5" customHeight="1" x14ac:dyDescent="0.2">
      <c r="P56427" s="75"/>
      <c r="Q56427" s="75"/>
      <c r="W56427" s="75"/>
      <c r="AD56427" s="77"/>
    </row>
    <row r="56428" spans="16:30" ht="4.5" customHeight="1" x14ac:dyDescent="0.2">
      <c r="P56428" s="75"/>
      <c r="Q56428" s="75"/>
      <c r="W56428" s="75"/>
      <c r="AD56428" s="77"/>
    </row>
    <row r="56429" spans="16:30" ht="4.5" customHeight="1" x14ac:dyDescent="0.2">
      <c r="P56429" s="75"/>
      <c r="Q56429" s="75"/>
      <c r="W56429" s="75"/>
      <c r="AD56429" s="77"/>
    </row>
    <row r="56430" spans="16:30" ht="4.5" customHeight="1" x14ac:dyDescent="0.2">
      <c r="P56430" s="75"/>
      <c r="Q56430" s="75"/>
      <c r="W56430" s="75"/>
      <c r="AD56430" s="77"/>
    </row>
    <row r="56431" spans="16:30" ht="4.5" customHeight="1" x14ac:dyDescent="0.2">
      <c r="P56431" s="75"/>
      <c r="Q56431" s="75"/>
      <c r="W56431" s="75"/>
      <c r="AD56431" s="77"/>
    </row>
    <row r="56432" spans="16:30" ht="4.5" customHeight="1" x14ac:dyDescent="0.2">
      <c r="P56432" s="75"/>
      <c r="Q56432" s="75"/>
      <c r="W56432" s="75"/>
      <c r="AD56432" s="77"/>
    </row>
    <row r="56433" spans="16:30" ht="4.5" customHeight="1" x14ac:dyDescent="0.2">
      <c r="P56433" s="75"/>
      <c r="Q56433" s="75"/>
      <c r="W56433" s="75"/>
      <c r="AD56433" s="77"/>
    </row>
    <row r="56434" spans="16:30" ht="4.5" customHeight="1" x14ac:dyDescent="0.2">
      <c r="P56434" s="75"/>
      <c r="Q56434" s="75"/>
      <c r="W56434" s="75"/>
      <c r="AD56434" s="77"/>
    </row>
    <row r="56435" spans="16:30" ht="4.5" customHeight="1" x14ac:dyDescent="0.2">
      <c r="P56435" s="75"/>
      <c r="Q56435" s="75"/>
      <c r="W56435" s="75"/>
      <c r="AD56435" s="77"/>
    </row>
    <row r="56436" spans="16:30" ht="4.5" customHeight="1" x14ac:dyDescent="0.2">
      <c r="P56436" s="75"/>
      <c r="Q56436" s="75"/>
      <c r="W56436" s="75"/>
      <c r="AD56436" s="77"/>
    </row>
    <row r="56437" spans="16:30" ht="4.5" customHeight="1" x14ac:dyDescent="0.2">
      <c r="P56437" s="75"/>
      <c r="Q56437" s="75"/>
      <c r="W56437" s="75"/>
      <c r="AD56437" s="77"/>
    </row>
    <row r="56438" spans="16:30" ht="4.5" customHeight="1" x14ac:dyDescent="0.2">
      <c r="P56438" s="75"/>
      <c r="Q56438" s="75"/>
      <c r="W56438" s="75"/>
      <c r="AD56438" s="77"/>
    </row>
    <row r="56439" spans="16:30" ht="4.5" customHeight="1" x14ac:dyDescent="0.2">
      <c r="P56439" s="75"/>
      <c r="Q56439" s="75"/>
      <c r="W56439" s="75"/>
      <c r="AD56439" s="77"/>
    </row>
    <row r="56440" spans="16:30" ht="4.5" customHeight="1" x14ac:dyDescent="0.2">
      <c r="P56440" s="75"/>
      <c r="Q56440" s="75"/>
      <c r="W56440" s="75"/>
      <c r="AD56440" s="77"/>
    </row>
    <row r="56441" spans="16:30" ht="4.5" customHeight="1" x14ac:dyDescent="0.2">
      <c r="P56441" s="75"/>
      <c r="Q56441" s="75"/>
      <c r="W56441" s="75"/>
      <c r="AD56441" s="77"/>
    </row>
    <row r="56442" spans="16:30" ht="4.5" customHeight="1" x14ac:dyDescent="0.2">
      <c r="P56442" s="75"/>
      <c r="Q56442" s="75"/>
      <c r="W56442" s="75"/>
      <c r="AD56442" s="77"/>
    </row>
    <row r="56443" spans="16:30" ht="4.5" customHeight="1" x14ac:dyDescent="0.2">
      <c r="P56443" s="75"/>
      <c r="Q56443" s="75"/>
      <c r="W56443" s="75"/>
      <c r="AD56443" s="77"/>
    </row>
    <row r="56444" spans="16:30" ht="4.5" customHeight="1" x14ac:dyDescent="0.2">
      <c r="P56444" s="75"/>
      <c r="Q56444" s="75"/>
      <c r="W56444" s="75"/>
      <c r="AD56444" s="77"/>
    </row>
    <row r="56445" spans="16:30" ht="4.5" customHeight="1" x14ac:dyDescent="0.2">
      <c r="P56445" s="75"/>
      <c r="Q56445" s="75"/>
      <c r="W56445" s="75"/>
      <c r="AD56445" s="77"/>
    </row>
    <row r="56446" spans="16:30" ht="4.5" customHeight="1" x14ac:dyDescent="0.2">
      <c r="P56446" s="75"/>
      <c r="Q56446" s="75"/>
      <c r="W56446" s="75"/>
      <c r="AD56446" s="77"/>
    </row>
    <row r="56447" spans="16:30" ht="4.5" customHeight="1" x14ac:dyDescent="0.2">
      <c r="P56447" s="75"/>
      <c r="Q56447" s="75"/>
      <c r="W56447" s="75"/>
      <c r="AD56447" s="77"/>
    </row>
    <row r="56448" spans="16:30" ht="4.5" customHeight="1" x14ac:dyDescent="0.2">
      <c r="P56448" s="75"/>
      <c r="Q56448" s="75"/>
      <c r="W56448" s="75"/>
      <c r="AD56448" s="77"/>
    </row>
    <row r="56449" spans="16:30" ht="4.5" customHeight="1" x14ac:dyDescent="0.2">
      <c r="P56449" s="75"/>
      <c r="Q56449" s="75"/>
      <c r="W56449" s="75"/>
      <c r="AD56449" s="77"/>
    </row>
    <row r="56450" spans="16:30" ht="4.5" customHeight="1" x14ac:dyDescent="0.2">
      <c r="P56450" s="75"/>
      <c r="Q56450" s="75"/>
      <c r="W56450" s="75"/>
      <c r="AD56450" s="77"/>
    </row>
    <row r="56451" spans="16:30" ht="4.5" customHeight="1" x14ac:dyDescent="0.2">
      <c r="P56451" s="75"/>
      <c r="Q56451" s="75"/>
      <c r="W56451" s="75"/>
      <c r="AD56451" s="77"/>
    </row>
    <row r="56452" spans="16:30" ht="4.5" customHeight="1" x14ac:dyDescent="0.2">
      <c r="P56452" s="75"/>
      <c r="Q56452" s="75"/>
      <c r="W56452" s="75"/>
      <c r="AD56452" s="77"/>
    </row>
    <row r="56453" spans="16:30" ht="4.5" customHeight="1" x14ac:dyDescent="0.2">
      <c r="P56453" s="75"/>
      <c r="Q56453" s="75"/>
      <c r="W56453" s="75"/>
      <c r="AD56453" s="77"/>
    </row>
    <row r="56454" spans="16:30" ht="4.5" customHeight="1" x14ac:dyDescent="0.2">
      <c r="P56454" s="75"/>
      <c r="Q56454" s="75"/>
      <c r="W56454" s="75"/>
      <c r="AD56454" s="77"/>
    </row>
    <row r="56455" spans="16:30" ht="4.5" customHeight="1" x14ac:dyDescent="0.2">
      <c r="P56455" s="75"/>
      <c r="Q56455" s="75"/>
      <c r="W56455" s="75"/>
      <c r="AD56455" s="77"/>
    </row>
    <row r="56456" spans="16:30" ht="4.5" customHeight="1" x14ac:dyDescent="0.2">
      <c r="P56456" s="75"/>
      <c r="Q56456" s="75"/>
      <c r="W56456" s="75"/>
      <c r="AD56456" s="77"/>
    </row>
    <row r="56457" spans="16:30" ht="4.5" customHeight="1" x14ac:dyDescent="0.2">
      <c r="P56457" s="75"/>
      <c r="Q56457" s="75"/>
      <c r="W56457" s="75"/>
      <c r="AD56457" s="77"/>
    </row>
    <row r="56458" spans="16:30" ht="4.5" customHeight="1" x14ac:dyDescent="0.2">
      <c r="P56458" s="75"/>
      <c r="Q56458" s="75"/>
      <c r="W56458" s="75"/>
      <c r="AD56458" s="77"/>
    </row>
    <row r="56459" spans="16:30" ht="4.5" customHeight="1" x14ac:dyDescent="0.2">
      <c r="P56459" s="75"/>
      <c r="Q56459" s="75"/>
      <c r="W56459" s="75"/>
      <c r="AD56459" s="77"/>
    </row>
    <row r="56460" spans="16:30" ht="4.5" customHeight="1" x14ac:dyDescent="0.2">
      <c r="P56460" s="75"/>
      <c r="Q56460" s="75"/>
      <c r="W56460" s="75"/>
      <c r="AD56460" s="77"/>
    </row>
    <row r="56461" spans="16:30" ht="4.5" customHeight="1" x14ac:dyDescent="0.2">
      <c r="P56461" s="75"/>
      <c r="Q56461" s="75"/>
      <c r="W56461" s="75"/>
      <c r="AD56461" s="77"/>
    </row>
    <row r="56462" spans="16:30" ht="4.5" customHeight="1" x14ac:dyDescent="0.2">
      <c r="P56462" s="75"/>
      <c r="Q56462" s="75"/>
      <c r="W56462" s="75"/>
      <c r="AD56462" s="77"/>
    </row>
    <row r="56463" spans="16:30" ht="4.5" customHeight="1" x14ac:dyDescent="0.2">
      <c r="P56463" s="75"/>
      <c r="Q56463" s="75"/>
      <c r="W56463" s="75"/>
      <c r="AD56463" s="77"/>
    </row>
    <row r="56464" spans="16:30" ht="4.5" customHeight="1" x14ac:dyDescent="0.2">
      <c r="P56464" s="75"/>
      <c r="Q56464" s="75"/>
      <c r="W56464" s="75"/>
      <c r="AD56464" s="77"/>
    </row>
    <row r="56465" spans="16:30" ht="4.5" customHeight="1" x14ac:dyDescent="0.2">
      <c r="P56465" s="75"/>
      <c r="Q56465" s="75"/>
      <c r="W56465" s="75"/>
      <c r="AD56465" s="77"/>
    </row>
    <row r="56466" spans="16:30" ht="4.5" customHeight="1" x14ac:dyDescent="0.2">
      <c r="P56466" s="75"/>
      <c r="Q56466" s="75"/>
      <c r="W56466" s="75"/>
      <c r="AD56466" s="77"/>
    </row>
    <row r="56467" spans="16:30" ht="4.5" customHeight="1" x14ac:dyDescent="0.2">
      <c r="P56467" s="75"/>
      <c r="Q56467" s="75"/>
      <c r="W56467" s="75"/>
      <c r="AD56467" s="77"/>
    </row>
    <row r="56468" spans="16:30" ht="4.5" customHeight="1" x14ac:dyDescent="0.2">
      <c r="P56468" s="75"/>
      <c r="Q56468" s="75"/>
      <c r="W56468" s="75"/>
      <c r="AD56468" s="77"/>
    </row>
    <row r="56469" spans="16:30" ht="4.5" customHeight="1" x14ac:dyDescent="0.2">
      <c r="P56469" s="75"/>
      <c r="Q56469" s="75"/>
      <c r="W56469" s="75"/>
      <c r="AD56469" s="77"/>
    </row>
    <row r="56470" spans="16:30" ht="4.5" customHeight="1" x14ac:dyDescent="0.2">
      <c r="P56470" s="75"/>
      <c r="Q56470" s="75"/>
      <c r="W56470" s="75"/>
      <c r="AD56470" s="77"/>
    </row>
    <row r="56471" spans="16:30" ht="4.5" customHeight="1" x14ac:dyDescent="0.2">
      <c r="P56471" s="75"/>
      <c r="Q56471" s="75"/>
      <c r="W56471" s="75"/>
      <c r="AD56471" s="77"/>
    </row>
    <row r="56472" spans="16:30" ht="4.5" customHeight="1" x14ac:dyDescent="0.2">
      <c r="P56472" s="75"/>
      <c r="Q56472" s="75"/>
      <c r="W56472" s="75"/>
      <c r="AD56472" s="77"/>
    </row>
    <row r="56473" spans="16:30" ht="4.5" customHeight="1" x14ac:dyDescent="0.2">
      <c r="P56473" s="75"/>
      <c r="Q56473" s="75"/>
      <c r="W56473" s="75"/>
      <c r="AD56473" s="77"/>
    </row>
    <row r="56474" spans="16:30" ht="4.5" customHeight="1" x14ac:dyDescent="0.2">
      <c r="P56474" s="75"/>
      <c r="Q56474" s="75"/>
      <c r="W56474" s="75"/>
      <c r="AD56474" s="77"/>
    </row>
    <row r="56475" spans="16:30" ht="4.5" customHeight="1" x14ac:dyDescent="0.2">
      <c r="P56475" s="75"/>
      <c r="Q56475" s="75"/>
      <c r="W56475" s="75"/>
      <c r="AD56475" s="77"/>
    </row>
    <row r="56476" spans="16:30" ht="4.5" customHeight="1" x14ac:dyDescent="0.2">
      <c r="P56476" s="75"/>
      <c r="Q56476" s="75"/>
      <c r="W56476" s="75"/>
      <c r="AD56476" s="77"/>
    </row>
    <row r="56477" spans="16:30" ht="4.5" customHeight="1" x14ac:dyDescent="0.2">
      <c r="P56477" s="75"/>
      <c r="Q56477" s="75"/>
      <c r="W56477" s="75"/>
      <c r="AD56477" s="77"/>
    </row>
    <row r="56478" spans="16:30" ht="4.5" customHeight="1" x14ac:dyDescent="0.2">
      <c r="P56478" s="75"/>
      <c r="Q56478" s="75"/>
      <c r="W56478" s="75"/>
      <c r="AD56478" s="77"/>
    </row>
    <row r="56479" spans="16:30" ht="4.5" customHeight="1" x14ac:dyDescent="0.2">
      <c r="P56479" s="75"/>
      <c r="Q56479" s="75"/>
      <c r="W56479" s="75"/>
      <c r="AD56479" s="77"/>
    </row>
    <row r="56480" spans="16:30" ht="4.5" customHeight="1" x14ac:dyDescent="0.2">
      <c r="P56480" s="75"/>
      <c r="Q56480" s="75"/>
      <c r="W56480" s="75"/>
      <c r="AD56480" s="77"/>
    </row>
    <row r="56481" spans="16:30" ht="4.5" customHeight="1" x14ac:dyDescent="0.2">
      <c r="P56481" s="75"/>
      <c r="Q56481" s="75"/>
      <c r="W56481" s="75"/>
      <c r="AD56481" s="77"/>
    </row>
    <row r="56482" spans="16:30" ht="4.5" customHeight="1" x14ac:dyDescent="0.2">
      <c r="P56482" s="75"/>
      <c r="Q56482" s="75"/>
      <c r="W56482" s="75"/>
      <c r="AD56482" s="77"/>
    </row>
    <row r="56483" spans="16:30" ht="4.5" customHeight="1" x14ac:dyDescent="0.2">
      <c r="P56483" s="75"/>
      <c r="Q56483" s="75"/>
      <c r="W56483" s="75"/>
      <c r="AD56483" s="77"/>
    </row>
    <row r="56484" spans="16:30" ht="4.5" customHeight="1" x14ac:dyDescent="0.2">
      <c r="P56484" s="75"/>
      <c r="Q56484" s="75"/>
      <c r="W56484" s="75"/>
      <c r="AD56484" s="77"/>
    </row>
    <row r="56485" spans="16:30" ht="4.5" customHeight="1" x14ac:dyDescent="0.2">
      <c r="P56485" s="75"/>
      <c r="Q56485" s="75"/>
      <c r="W56485" s="75"/>
      <c r="AD56485" s="77"/>
    </row>
    <row r="56486" spans="16:30" ht="4.5" customHeight="1" x14ac:dyDescent="0.2">
      <c r="P56486" s="75"/>
      <c r="Q56486" s="75"/>
      <c r="W56486" s="75"/>
      <c r="AD56486" s="77"/>
    </row>
    <row r="56487" spans="16:30" ht="4.5" customHeight="1" x14ac:dyDescent="0.2">
      <c r="P56487" s="75"/>
      <c r="Q56487" s="75"/>
      <c r="W56487" s="75"/>
      <c r="AD56487" s="77"/>
    </row>
    <row r="56488" spans="16:30" ht="4.5" customHeight="1" x14ac:dyDescent="0.2">
      <c r="P56488" s="75"/>
      <c r="Q56488" s="75"/>
      <c r="W56488" s="75"/>
      <c r="AD56488" s="77"/>
    </row>
    <row r="56489" spans="16:30" ht="4.5" customHeight="1" x14ac:dyDescent="0.2">
      <c r="P56489" s="75"/>
      <c r="Q56489" s="75"/>
      <c r="W56489" s="75"/>
      <c r="AD56489" s="77"/>
    </row>
    <row r="56490" spans="16:30" ht="4.5" customHeight="1" x14ac:dyDescent="0.2">
      <c r="P56490" s="75"/>
      <c r="Q56490" s="75"/>
      <c r="W56490" s="75"/>
      <c r="AD56490" s="77"/>
    </row>
    <row r="56491" spans="16:30" ht="4.5" customHeight="1" x14ac:dyDescent="0.2">
      <c r="P56491" s="75"/>
      <c r="Q56491" s="75"/>
      <c r="W56491" s="75"/>
      <c r="AD56491" s="77"/>
    </row>
    <row r="56492" spans="16:30" ht="4.5" customHeight="1" x14ac:dyDescent="0.2">
      <c r="P56492" s="75"/>
      <c r="Q56492" s="75"/>
      <c r="W56492" s="75"/>
      <c r="AD56492" s="77"/>
    </row>
    <row r="56493" spans="16:30" ht="4.5" customHeight="1" x14ac:dyDescent="0.2">
      <c r="P56493" s="75"/>
      <c r="Q56493" s="75"/>
      <c r="W56493" s="75"/>
      <c r="AD56493" s="77"/>
    </row>
    <row r="56494" spans="16:30" ht="4.5" customHeight="1" x14ac:dyDescent="0.2">
      <c r="P56494" s="75"/>
      <c r="Q56494" s="75"/>
      <c r="W56494" s="75"/>
      <c r="AD56494" s="77"/>
    </row>
    <row r="56495" spans="16:30" ht="4.5" customHeight="1" x14ac:dyDescent="0.2">
      <c r="P56495" s="75"/>
      <c r="Q56495" s="75"/>
      <c r="W56495" s="75"/>
      <c r="AD56495" s="77"/>
    </row>
    <row r="56496" spans="16:30" ht="4.5" customHeight="1" x14ac:dyDescent="0.2">
      <c r="P56496" s="75"/>
      <c r="Q56496" s="75"/>
      <c r="W56496" s="75"/>
      <c r="AD56496" s="77"/>
    </row>
    <row r="56497" spans="16:30" ht="4.5" customHeight="1" x14ac:dyDescent="0.2">
      <c r="P56497" s="75"/>
      <c r="Q56497" s="75"/>
      <c r="W56497" s="75"/>
      <c r="AD56497" s="77"/>
    </row>
    <row r="56498" spans="16:30" ht="4.5" customHeight="1" x14ac:dyDescent="0.2">
      <c r="P56498" s="75"/>
      <c r="Q56498" s="75"/>
      <c r="W56498" s="75"/>
      <c r="AD56498" s="77"/>
    </row>
    <row r="56499" spans="16:30" ht="4.5" customHeight="1" x14ac:dyDescent="0.2">
      <c r="P56499" s="75"/>
      <c r="Q56499" s="75"/>
      <c r="W56499" s="75"/>
      <c r="AD56499" s="77"/>
    </row>
    <row r="56500" spans="16:30" ht="4.5" customHeight="1" x14ac:dyDescent="0.2">
      <c r="P56500" s="75"/>
      <c r="Q56500" s="75"/>
      <c r="W56500" s="75"/>
      <c r="AD56500" s="77"/>
    </row>
    <row r="56501" spans="16:30" ht="4.5" customHeight="1" x14ac:dyDescent="0.2">
      <c r="P56501" s="75"/>
      <c r="Q56501" s="75"/>
      <c r="W56501" s="75"/>
      <c r="AD56501" s="77"/>
    </row>
    <row r="56502" spans="16:30" ht="4.5" customHeight="1" x14ac:dyDescent="0.2">
      <c r="P56502" s="75"/>
      <c r="Q56502" s="75"/>
      <c r="W56502" s="75"/>
      <c r="AD56502" s="77"/>
    </row>
    <row r="56503" spans="16:30" ht="4.5" customHeight="1" x14ac:dyDescent="0.2">
      <c r="P56503" s="75"/>
      <c r="Q56503" s="75"/>
      <c r="W56503" s="75"/>
      <c r="AD56503" s="77"/>
    </row>
    <row r="56504" spans="16:30" ht="4.5" customHeight="1" x14ac:dyDescent="0.2">
      <c r="P56504" s="75"/>
      <c r="Q56504" s="75"/>
      <c r="W56504" s="75"/>
      <c r="AD56504" s="77"/>
    </row>
    <row r="56505" spans="16:30" ht="4.5" customHeight="1" x14ac:dyDescent="0.2">
      <c r="P56505" s="75"/>
      <c r="Q56505" s="75"/>
      <c r="W56505" s="75"/>
      <c r="AD56505" s="77"/>
    </row>
    <row r="56506" spans="16:30" ht="4.5" customHeight="1" x14ac:dyDescent="0.2">
      <c r="P56506" s="75"/>
      <c r="Q56506" s="75"/>
      <c r="W56506" s="75"/>
      <c r="AD56506" s="77"/>
    </row>
    <row r="56507" spans="16:30" ht="4.5" customHeight="1" x14ac:dyDescent="0.2">
      <c r="P56507" s="75"/>
      <c r="Q56507" s="75"/>
      <c r="W56507" s="75"/>
      <c r="AD56507" s="77"/>
    </row>
    <row r="56508" spans="16:30" ht="4.5" customHeight="1" x14ac:dyDescent="0.2">
      <c r="P56508" s="75"/>
      <c r="Q56508" s="75"/>
      <c r="W56508" s="75"/>
      <c r="AD56508" s="77"/>
    </row>
    <row r="56509" spans="16:30" ht="4.5" customHeight="1" x14ac:dyDescent="0.2">
      <c r="P56509" s="75"/>
      <c r="Q56509" s="75"/>
      <c r="W56509" s="75"/>
      <c r="AD56509" s="77"/>
    </row>
    <row r="56510" spans="16:30" ht="4.5" customHeight="1" x14ac:dyDescent="0.2">
      <c r="P56510" s="75"/>
      <c r="Q56510" s="75"/>
      <c r="W56510" s="75"/>
      <c r="AD56510" s="77"/>
    </row>
    <row r="56511" spans="16:30" ht="4.5" customHeight="1" x14ac:dyDescent="0.2">
      <c r="P56511" s="75"/>
      <c r="Q56511" s="75"/>
      <c r="W56511" s="75"/>
      <c r="AD56511" s="77"/>
    </row>
    <row r="56512" spans="16:30" ht="4.5" customHeight="1" x14ac:dyDescent="0.2">
      <c r="P56512" s="75"/>
      <c r="Q56512" s="75"/>
      <c r="W56512" s="75"/>
      <c r="AD56512" s="77"/>
    </row>
    <row r="56513" spans="16:30" ht="4.5" customHeight="1" x14ac:dyDescent="0.2">
      <c r="P56513" s="75"/>
      <c r="Q56513" s="75"/>
      <c r="W56513" s="75"/>
      <c r="AD56513" s="77"/>
    </row>
    <row r="56514" spans="16:30" ht="4.5" customHeight="1" x14ac:dyDescent="0.2">
      <c r="P56514" s="75"/>
      <c r="Q56514" s="75"/>
      <c r="W56514" s="75"/>
      <c r="AD56514" s="77"/>
    </row>
    <row r="56515" spans="16:30" ht="4.5" customHeight="1" x14ac:dyDescent="0.2">
      <c r="P56515" s="75"/>
      <c r="Q56515" s="75"/>
      <c r="W56515" s="75"/>
      <c r="AD56515" s="77"/>
    </row>
    <row r="56516" spans="16:30" ht="4.5" customHeight="1" x14ac:dyDescent="0.2">
      <c r="P56516" s="75"/>
      <c r="Q56516" s="75"/>
      <c r="W56516" s="75"/>
      <c r="AD56516" s="77"/>
    </row>
    <row r="56517" spans="16:30" ht="4.5" customHeight="1" x14ac:dyDescent="0.2">
      <c r="P56517" s="75"/>
      <c r="Q56517" s="75"/>
      <c r="W56517" s="75"/>
      <c r="AD56517" s="77"/>
    </row>
    <row r="56518" spans="16:30" ht="4.5" customHeight="1" x14ac:dyDescent="0.2">
      <c r="P56518" s="75"/>
      <c r="Q56518" s="75"/>
      <c r="W56518" s="75"/>
      <c r="AD56518" s="77"/>
    </row>
    <row r="56519" spans="16:30" ht="4.5" customHeight="1" x14ac:dyDescent="0.2">
      <c r="P56519" s="75"/>
      <c r="Q56519" s="75"/>
      <c r="W56519" s="75"/>
      <c r="AD56519" s="77"/>
    </row>
    <row r="56520" spans="16:30" ht="4.5" customHeight="1" x14ac:dyDescent="0.2">
      <c r="P56520" s="75"/>
      <c r="Q56520" s="75"/>
      <c r="W56520" s="75"/>
      <c r="AD56520" s="77"/>
    </row>
    <row r="56521" spans="16:30" ht="4.5" customHeight="1" x14ac:dyDescent="0.2">
      <c r="P56521" s="75"/>
      <c r="Q56521" s="75"/>
      <c r="W56521" s="75"/>
      <c r="AD56521" s="77"/>
    </row>
    <row r="56522" spans="16:30" ht="4.5" customHeight="1" x14ac:dyDescent="0.2">
      <c r="P56522" s="75"/>
      <c r="Q56522" s="75"/>
      <c r="W56522" s="75"/>
      <c r="AD56522" s="77"/>
    </row>
    <row r="56523" spans="16:30" ht="4.5" customHeight="1" x14ac:dyDescent="0.2">
      <c r="P56523" s="75"/>
      <c r="Q56523" s="75"/>
      <c r="W56523" s="75"/>
      <c r="AD56523" s="77"/>
    </row>
    <row r="56524" spans="16:30" ht="4.5" customHeight="1" x14ac:dyDescent="0.2">
      <c r="P56524" s="75"/>
      <c r="Q56524" s="75"/>
      <c r="W56524" s="75"/>
      <c r="AD56524" s="77"/>
    </row>
    <row r="56525" spans="16:30" ht="4.5" customHeight="1" x14ac:dyDescent="0.2">
      <c r="P56525" s="75"/>
      <c r="Q56525" s="75"/>
      <c r="W56525" s="75"/>
      <c r="AD56525" s="77"/>
    </row>
    <row r="56526" spans="16:30" ht="4.5" customHeight="1" x14ac:dyDescent="0.2">
      <c r="P56526" s="75"/>
      <c r="Q56526" s="75"/>
      <c r="W56526" s="75"/>
      <c r="AD56526" s="77"/>
    </row>
    <row r="56527" spans="16:30" ht="4.5" customHeight="1" x14ac:dyDescent="0.2">
      <c r="P56527" s="75"/>
      <c r="Q56527" s="75"/>
      <c r="W56527" s="75"/>
      <c r="AD56527" s="77"/>
    </row>
    <row r="56528" spans="16:30" ht="4.5" customHeight="1" x14ac:dyDescent="0.2">
      <c r="P56528" s="75"/>
      <c r="Q56528" s="75"/>
      <c r="W56528" s="75"/>
      <c r="AD56528" s="77"/>
    </row>
    <row r="56529" spans="16:30" ht="4.5" customHeight="1" x14ac:dyDescent="0.2">
      <c r="P56529" s="75"/>
      <c r="Q56529" s="75"/>
      <c r="W56529" s="75"/>
      <c r="AD56529" s="77"/>
    </row>
    <row r="56530" spans="16:30" ht="4.5" customHeight="1" x14ac:dyDescent="0.2">
      <c r="P56530" s="75"/>
      <c r="Q56530" s="75"/>
      <c r="W56530" s="75"/>
      <c r="AD56530" s="77"/>
    </row>
    <row r="56531" spans="16:30" ht="4.5" customHeight="1" x14ac:dyDescent="0.2">
      <c r="P56531" s="75"/>
      <c r="Q56531" s="75"/>
      <c r="W56531" s="75"/>
      <c r="AD56531" s="77"/>
    </row>
    <row r="56532" spans="16:30" ht="4.5" customHeight="1" x14ac:dyDescent="0.2">
      <c r="P56532" s="75"/>
      <c r="Q56532" s="75"/>
      <c r="W56532" s="75"/>
      <c r="AD56532" s="77"/>
    </row>
    <row r="56533" spans="16:30" ht="4.5" customHeight="1" x14ac:dyDescent="0.2">
      <c r="P56533" s="75"/>
      <c r="Q56533" s="75"/>
      <c r="W56533" s="75"/>
      <c r="AD56533" s="77"/>
    </row>
    <row r="56534" spans="16:30" ht="4.5" customHeight="1" x14ac:dyDescent="0.2">
      <c r="P56534" s="75"/>
      <c r="Q56534" s="75"/>
      <c r="W56534" s="75"/>
      <c r="AD56534" s="77"/>
    </row>
    <row r="56535" spans="16:30" ht="4.5" customHeight="1" x14ac:dyDescent="0.2">
      <c r="P56535" s="75"/>
      <c r="Q56535" s="75"/>
      <c r="W56535" s="75"/>
      <c r="AD56535" s="77"/>
    </row>
    <row r="56536" spans="16:30" ht="4.5" customHeight="1" x14ac:dyDescent="0.2">
      <c r="P56536" s="75"/>
      <c r="Q56536" s="75"/>
      <c r="W56536" s="75"/>
      <c r="AD56536" s="77"/>
    </row>
    <row r="56537" spans="16:30" ht="4.5" customHeight="1" x14ac:dyDescent="0.2">
      <c r="P56537" s="75"/>
      <c r="Q56537" s="75"/>
      <c r="W56537" s="75"/>
      <c r="AD56537" s="77"/>
    </row>
    <row r="56538" spans="16:30" ht="4.5" customHeight="1" x14ac:dyDescent="0.2">
      <c r="P56538" s="75"/>
      <c r="Q56538" s="75"/>
      <c r="W56538" s="75"/>
      <c r="AD56538" s="77"/>
    </row>
    <row r="56539" spans="16:30" ht="4.5" customHeight="1" x14ac:dyDescent="0.2">
      <c r="P56539" s="75"/>
      <c r="Q56539" s="75"/>
      <c r="W56539" s="75"/>
      <c r="AD56539" s="77"/>
    </row>
    <row r="56540" spans="16:30" ht="4.5" customHeight="1" x14ac:dyDescent="0.2">
      <c r="P56540" s="75"/>
      <c r="Q56540" s="75"/>
      <c r="W56540" s="75"/>
      <c r="AD56540" s="77"/>
    </row>
    <row r="56541" spans="16:30" ht="4.5" customHeight="1" x14ac:dyDescent="0.2">
      <c r="P56541" s="75"/>
      <c r="Q56541" s="75"/>
      <c r="W56541" s="75"/>
      <c r="AD56541" s="77"/>
    </row>
    <row r="56542" spans="16:30" ht="4.5" customHeight="1" x14ac:dyDescent="0.2">
      <c r="P56542" s="75"/>
      <c r="Q56542" s="75"/>
      <c r="W56542" s="75"/>
      <c r="AD56542" s="77"/>
    </row>
    <row r="56543" spans="16:30" ht="4.5" customHeight="1" x14ac:dyDescent="0.2">
      <c r="P56543" s="75"/>
      <c r="Q56543" s="75"/>
      <c r="W56543" s="75"/>
      <c r="AD56543" s="77"/>
    </row>
    <row r="56544" spans="16:30" ht="4.5" customHeight="1" x14ac:dyDescent="0.2">
      <c r="P56544" s="75"/>
      <c r="Q56544" s="75"/>
      <c r="W56544" s="75"/>
      <c r="AD56544" s="77"/>
    </row>
    <row r="56545" spans="16:30" ht="4.5" customHeight="1" x14ac:dyDescent="0.2">
      <c r="P56545" s="75"/>
      <c r="Q56545" s="75"/>
      <c r="W56545" s="75"/>
      <c r="AD56545" s="77"/>
    </row>
    <row r="56546" spans="16:30" ht="4.5" customHeight="1" x14ac:dyDescent="0.2">
      <c r="P56546" s="75"/>
      <c r="Q56546" s="75"/>
      <c r="W56546" s="75"/>
      <c r="AD56546" s="77"/>
    </row>
    <row r="56547" spans="16:30" ht="4.5" customHeight="1" x14ac:dyDescent="0.2">
      <c r="P56547" s="75"/>
      <c r="Q56547" s="75"/>
      <c r="W56547" s="75"/>
      <c r="AD56547" s="77"/>
    </row>
    <row r="56548" spans="16:30" ht="4.5" customHeight="1" x14ac:dyDescent="0.2">
      <c r="P56548" s="75"/>
      <c r="Q56548" s="75"/>
      <c r="W56548" s="75"/>
      <c r="AD56548" s="77"/>
    </row>
    <row r="56549" spans="16:30" ht="4.5" customHeight="1" x14ac:dyDescent="0.2">
      <c r="P56549" s="75"/>
      <c r="Q56549" s="75"/>
      <c r="W56549" s="75"/>
      <c r="AD56549" s="77"/>
    </row>
    <row r="56550" spans="16:30" ht="4.5" customHeight="1" x14ac:dyDescent="0.2">
      <c r="P56550" s="75"/>
      <c r="Q56550" s="75"/>
      <c r="W56550" s="75"/>
      <c r="AD56550" s="77"/>
    </row>
    <row r="56551" spans="16:30" ht="4.5" customHeight="1" x14ac:dyDescent="0.2">
      <c r="P56551" s="75"/>
      <c r="Q56551" s="75"/>
      <c r="W56551" s="75"/>
      <c r="AD56551" s="77"/>
    </row>
    <row r="56552" spans="16:30" ht="4.5" customHeight="1" x14ac:dyDescent="0.2">
      <c r="P56552" s="75"/>
      <c r="Q56552" s="75"/>
      <c r="W56552" s="75"/>
      <c r="AD56552" s="77"/>
    </row>
    <row r="56553" spans="16:30" ht="4.5" customHeight="1" x14ac:dyDescent="0.2">
      <c r="P56553" s="75"/>
      <c r="Q56553" s="75"/>
      <c r="W56553" s="75"/>
      <c r="AD56553" s="77"/>
    </row>
    <row r="56554" spans="16:30" ht="4.5" customHeight="1" x14ac:dyDescent="0.2">
      <c r="P56554" s="75"/>
      <c r="Q56554" s="75"/>
      <c r="W56554" s="75"/>
      <c r="AD56554" s="77"/>
    </row>
    <row r="56555" spans="16:30" ht="4.5" customHeight="1" x14ac:dyDescent="0.2">
      <c r="P56555" s="75"/>
      <c r="Q56555" s="75"/>
      <c r="W56555" s="75"/>
      <c r="AD56555" s="77"/>
    </row>
    <row r="56556" spans="16:30" ht="4.5" customHeight="1" x14ac:dyDescent="0.2">
      <c r="P56556" s="75"/>
      <c r="Q56556" s="75"/>
      <c r="W56556" s="75"/>
      <c r="AD56556" s="77"/>
    </row>
    <row r="56557" spans="16:30" ht="4.5" customHeight="1" x14ac:dyDescent="0.2">
      <c r="P56557" s="75"/>
      <c r="Q56557" s="75"/>
      <c r="W56557" s="75"/>
      <c r="AD56557" s="77"/>
    </row>
    <row r="56558" spans="16:30" ht="4.5" customHeight="1" x14ac:dyDescent="0.2">
      <c r="P56558" s="75"/>
      <c r="Q56558" s="75"/>
      <c r="W56558" s="75"/>
      <c r="AD56558" s="77"/>
    </row>
    <row r="56559" spans="16:30" ht="4.5" customHeight="1" x14ac:dyDescent="0.2">
      <c r="P56559" s="75"/>
      <c r="Q56559" s="75"/>
      <c r="W56559" s="75"/>
      <c r="AD56559" s="77"/>
    </row>
    <row r="56560" spans="16:30" ht="4.5" customHeight="1" x14ac:dyDescent="0.2">
      <c r="P56560" s="75"/>
      <c r="Q56560" s="75"/>
      <c r="W56560" s="75"/>
      <c r="AD56560" s="77"/>
    </row>
    <row r="56561" spans="16:30" ht="4.5" customHeight="1" x14ac:dyDescent="0.2">
      <c r="P56561" s="75"/>
      <c r="Q56561" s="75"/>
      <c r="W56561" s="75"/>
      <c r="AD56561" s="77"/>
    </row>
    <row r="56562" spans="16:30" ht="4.5" customHeight="1" x14ac:dyDescent="0.2">
      <c r="P56562" s="75"/>
      <c r="Q56562" s="75"/>
      <c r="W56562" s="75"/>
      <c r="AD56562" s="77"/>
    </row>
    <row r="56563" spans="16:30" ht="4.5" customHeight="1" x14ac:dyDescent="0.2">
      <c r="P56563" s="75"/>
      <c r="Q56563" s="75"/>
      <c r="W56563" s="75"/>
      <c r="AD56563" s="77"/>
    </row>
    <row r="56564" spans="16:30" ht="4.5" customHeight="1" x14ac:dyDescent="0.2">
      <c r="P56564" s="75"/>
      <c r="Q56564" s="75"/>
      <c r="W56564" s="75"/>
      <c r="AD56564" s="77"/>
    </row>
    <row r="56565" spans="16:30" ht="4.5" customHeight="1" x14ac:dyDescent="0.2">
      <c r="P56565" s="75"/>
      <c r="Q56565" s="75"/>
      <c r="W56565" s="75"/>
      <c r="AD56565" s="77"/>
    </row>
    <row r="56566" spans="16:30" ht="4.5" customHeight="1" x14ac:dyDescent="0.2">
      <c r="P56566" s="75"/>
      <c r="Q56566" s="75"/>
      <c r="W56566" s="75"/>
      <c r="AD56566" s="77"/>
    </row>
    <row r="56567" spans="16:30" ht="4.5" customHeight="1" x14ac:dyDescent="0.2">
      <c r="P56567" s="75"/>
      <c r="Q56567" s="75"/>
      <c r="W56567" s="75"/>
      <c r="AD56567" s="77"/>
    </row>
    <row r="56568" spans="16:30" ht="4.5" customHeight="1" x14ac:dyDescent="0.2">
      <c r="P56568" s="75"/>
      <c r="Q56568" s="75"/>
      <c r="W56568" s="75"/>
      <c r="AD56568" s="77"/>
    </row>
    <row r="56569" spans="16:30" ht="4.5" customHeight="1" x14ac:dyDescent="0.2">
      <c r="P56569" s="75"/>
      <c r="Q56569" s="75"/>
      <c r="W56569" s="75"/>
      <c r="AD56569" s="77"/>
    </row>
    <row r="56570" spans="16:30" ht="4.5" customHeight="1" x14ac:dyDescent="0.2">
      <c r="P56570" s="75"/>
      <c r="Q56570" s="75"/>
      <c r="W56570" s="75"/>
      <c r="AD56570" s="77"/>
    </row>
    <row r="56571" spans="16:30" ht="4.5" customHeight="1" x14ac:dyDescent="0.2">
      <c r="P56571" s="75"/>
      <c r="Q56571" s="75"/>
      <c r="W56571" s="75"/>
      <c r="AD56571" s="77"/>
    </row>
    <row r="56572" spans="16:30" ht="4.5" customHeight="1" x14ac:dyDescent="0.2">
      <c r="P56572" s="75"/>
      <c r="Q56572" s="75"/>
      <c r="W56572" s="75"/>
      <c r="AD56572" s="77"/>
    </row>
    <row r="56573" spans="16:30" ht="4.5" customHeight="1" x14ac:dyDescent="0.2">
      <c r="P56573" s="75"/>
      <c r="Q56573" s="75"/>
      <c r="W56573" s="75"/>
      <c r="AD56573" s="77"/>
    </row>
    <row r="56574" spans="16:30" ht="4.5" customHeight="1" x14ac:dyDescent="0.2">
      <c r="P56574" s="75"/>
      <c r="Q56574" s="75"/>
      <c r="W56574" s="75"/>
      <c r="AD56574" s="77"/>
    </row>
    <row r="56575" spans="16:30" ht="4.5" customHeight="1" x14ac:dyDescent="0.2">
      <c r="P56575" s="75"/>
      <c r="Q56575" s="75"/>
      <c r="W56575" s="75"/>
      <c r="AD56575" s="77"/>
    </row>
    <row r="56576" spans="16:30" ht="4.5" customHeight="1" x14ac:dyDescent="0.2">
      <c r="P56576" s="75"/>
      <c r="Q56576" s="75"/>
      <c r="W56576" s="75"/>
      <c r="AD56576" s="77"/>
    </row>
    <row r="56577" spans="16:30" ht="4.5" customHeight="1" x14ac:dyDescent="0.2">
      <c r="P56577" s="75"/>
      <c r="Q56577" s="75"/>
      <c r="W56577" s="75"/>
      <c r="AD56577" s="77"/>
    </row>
    <row r="56578" spans="16:30" ht="4.5" customHeight="1" x14ac:dyDescent="0.2">
      <c r="P56578" s="75"/>
      <c r="Q56578" s="75"/>
      <c r="W56578" s="75"/>
      <c r="AD56578" s="77"/>
    </row>
    <row r="56579" spans="16:30" ht="4.5" customHeight="1" x14ac:dyDescent="0.2">
      <c r="P56579" s="75"/>
      <c r="Q56579" s="75"/>
      <c r="W56579" s="75"/>
      <c r="AD56579" s="77"/>
    </row>
    <row r="56580" spans="16:30" ht="4.5" customHeight="1" x14ac:dyDescent="0.2">
      <c r="P56580" s="75"/>
      <c r="Q56580" s="75"/>
      <c r="W56580" s="75"/>
      <c r="AD56580" s="77"/>
    </row>
    <row r="56581" spans="16:30" ht="4.5" customHeight="1" x14ac:dyDescent="0.2">
      <c r="P56581" s="75"/>
      <c r="Q56581" s="75"/>
      <c r="W56581" s="75"/>
      <c r="AD56581" s="77"/>
    </row>
    <row r="56582" spans="16:30" ht="4.5" customHeight="1" x14ac:dyDescent="0.2">
      <c r="P56582" s="75"/>
      <c r="Q56582" s="75"/>
      <c r="W56582" s="75"/>
      <c r="AD56582" s="77"/>
    </row>
    <row r="56583" spans="16:30" ht="4.5" customHeight="1" x14ac:dyDescent="0.2">
      <c r="P56583" s="75"/>
      <c r="Q56583" s="75"/>
      <c r="W56583" s="75"/>
      <c r="AD56583" s="77"/>
    </row>
    <row r="56584" spans="16:30" ht="4.5" customHeight="1" x14ac:dyDescent="0.2">
      <c r="P56584" s="75"/>
      <c r="Q56584" s="75"/>
      <c r="W56584" s="75"/>
      <c r="AD56584" s="77"/>
    </row>
    <row r="56585" spans="16:30" ht="4.5" customHeight="1" x14ac:dyDescent="0.2">
      <c r="P56585" s="75"/>
      <c r="Q56585" s="75"/>
      <c r="W56585" s="75"/>
      <c r="AD56585" s="77"/>
    </row>
    <row r="56586" spans="16:30" ht="4.5" customHeight="1" x14ac:dyDescent="0.2">
      <c r="P56586" s="75"/>
      <c r="Q56586" s="75"/>
      <c r="W56586" s="75"/>
      <c r="AD56586" s="77"/>
    </row>
    <row r="56587" spans="16:30" ht="4.5" customHeight="1" x14ac:dyDescent="0.2">
      <c r="P56587" s="75"/>
      <c r="Q56587" s="75"/>
      <c r="W56587" s="75"/>
      <c r="AD56587" s="77"/>
    </row>
    <row r="56588" spans="16:30" ht="4.5" customHeight="1" x14ac:dyDescent="0.2">
      <c r="P56588" s="75"/>
      <c r="Q56588" s="75"/>
      <c r="W56588" s="75"/>
      <c r="AD56588" s="77"/>
    </row>
    <row r="56589" spans="16:30" ht="4.5" customHeight="1" x14ac:dyDescent="0.2">
      <c r="P56589" s="75"/>
      <c r="Q56589" s="75"/>
      <c r="W56589" s="75"/>
      <c r="AD56589" s="77"/>
    </row>
    <row r="56590" spans="16:30" ht="4.5" customHeight="1" x14ac:dyDescent="0.2">
      <c r="P56590" s="75"/>
      <c r="Q56590" s="75"/>
      <c r="W56590" s="75"/>
      <c r="AD56590" s="77"/>
    </row>
    <row r="56591" spans="16:30" ht="4.5" customHeight="1" x14ac:dyDescent="0.2">
      <c r="P56591" s="75"/>
      <c r="Q56591" s="75"/>
      <c r="W56591" s="75"/>
      <c r="AD56591" s="77"/>
    </row>
    <row r="56592" spans="16:30" ht="4.5" customHeight="1" x14ac:dyDescent="0.2">
      <c r="P56592" s="75"/>
      <c r="Q56592" s="75"/>
      <c r="W56592" s="75"/>
      <c r="AD56592" s="77"/>
    </row>
    <row r="56593" spans="16:30" ht="4.5" customHeight="1" x14ac:dyDescent="0.2">
      <c r="P56593" s="75"/>
      <c r="Q56593" s="75"/>
      <c r="W56593" s="75"/>
      <c r="AD56593" s="77"/>
    </row>
    <row r="56594" spans="16:30" ht="4.5" customHeight="1" x14ac:dyDescent="0.2">
      <c r="P56594" s="75"/>
      <c r="Q56594" s="75"/>
      <c r="W56594" s="75"/>
      <c r="AD56594" s="77"/>
    </row>
    <row r="56595" spans="16:30" ht="4.5" customHeight="1" x14ac:dyDescent="0.2">
      <c r="P56595" s="75"/>
      <c r="Q56595" s="75"/>
      <c r="W56595" s="75"/>
      <c r="AD56595" s="77"/>
    </row>
    <row r="56596" spans="16:30" ht="4.5" customHeight="1" x14ac:dyDescent="0.2">
      <c r="P56596" s="75"/>
      <c r="Q56596" s="75"/>
      <c r="W56596" s="75"/>
      <c r="AD56596" s="77"/>
    </row>
    <row r="56597" spans="16:30" ht="4.5" customHeight="1" x14ac:dyDescent="0.2">
      <c r="P56597" s="75"/>
      <c r="Q56597" s="75"/>
      <c r="W56597" s="75"/>
      <c r="AD56597" s="77"/>
    </row>
    <row r="56598" spans="16:30" ht="4.5" customHeight="1" x14ac:dyDescent="0.2">
      <c r="P56598" s="75"/>
      <c r="Q56598" s="75"/>
      <c r="W56598" s="75"/>
      <c r="AD56598" s="77"/>
    </row>
    <row r="56599" spans="16:30" ht="4.5" customHeight="1" x14ac:dyDescent="0.2">
      <c r="P56599" s="75"/>
      <c r="Q56599" s="75"/>
      <c r="W56599" s="75"/>
      <c r="AD56599" s="77"/>
    </row>
    <row r="56600" spans="16:30" ht="4.5" customHeight="1" x14ac:dyDescent="0.2">
      <c r="P56600" s="75"/>
      <c r="Q56600" s="75"/>
      <c r="W56600" s="75"/>
      <c r="AD56600" s="77"/>
    </row>
    <row r="56601" spans="16:30" ht="4.5" customHeight="1" x14ac:dyDescent="0.2">
      <c r="P56601" s="75"/>
      <c r="Q56601" s="75"/>
      <c r="W56601" s="75"/>
      <c r="AD56601" s="77"/>
    </row>
    <row r="56602" spans="16:30" ht="4.5" customHeight="1" x14ac:dyDescent="0.2">
      <c r="P56602" s="75"/>
      <c r="Q56602" s="75"/>
      <c r="W56602" s="75"/>
      <c r="AD56602" s="77"/>
    </row>
    <row r="56603" spans="16:30" ht="4.5" customHeight="1" x14ac:dyDescent="0.2">
      <c r="P56603" s="75"/>
      <c r="Q56603" s="75"/>
      <c r="W56603" s="75"/>
      <c r="AD56603" s="77"/>
    </row>
    <row r="56604" spans="16:30" ht="4.5" customHeight="1" x14ac:dyDescent="0.2">
      <c r="P56604" s="75"/>
      <c r="Q56604" s="75"/>
      <c r="W56604" s="75"/>
      <c r="AD56604" s="77"/>
    </row>
    <row r="56605" spans="16:30" ht="4.5" customHeight="1" x14ac:dyDescent="0.2">
      <c r="P56605" s="75"/>
      <c r="Q56605" s="75"/>
      <c r="W56605" s="75"/>
      <c r="AD56605" s="77"/>
    </row>
    <row r="56606" spans="16:30" ht="4.5" customHeight="1" x14ac:dyDescent="0.2">
      <c r="P56606" s="75"/>
      <c r="Q56606" s="75"/>
      <c r="W56606" s="75"/>
      <c r="AD56606" s="77"/>
    </row>
    <row r="56607" spans="16:30" ht="4.5" customHeight="1" x14ac:dyDescent="0.2">
      <c r="P56607" s="75"/>
      <c r="Q56607" s="75"/>
      <c r="W56607" s="75"/>
      <c r="AD56607" s="77"/>
    </row>
    <row r="56608" spans="16:30" ht="4.5" customHeight="1" x14ac:dyDescent="0.2">
      <c r="P56608" s="75"/>
      <c r="Q56608" s="75"/>
      <c r="W56608" s="75"/>
      <c r="AD56608" s="77"/>
    </row>
    <row r="56609" spans="16:30" ht="4.5" customHeight="1" x14ac:dyDescent="0.2">
      <c r="P56609" s="75"/>
      <c r="Q56609" s="75"/>
      <c r="W56609" s="75"/>
      <c r="AD56609" s="77"/>
    </row>
    <row r="56610" spans="16:30" ht="4.5" customHeight="1" x14ac:dyDescent="0.2">
      <c r="P56610" s="75"/>
      <c r="Q56610" s="75"/>
      <c r="W56610" s="75"/>
      <c r="AD56610" s="77"/>
    </row>
    <row r="56611" spans="16:30" ht="4.5" customHeight="1" x14ac:dyDescent="0.2">
      <c r="P56611" s="75"/>
      <c r="Q56611" s="75"/>
      <c r="W56611" s="75"/>
      <c r="AD56611" s="77"/>
    </row>
    <row r="56612" spans="16:30" ht="4.5" customHeight="1" x14ac:dyDescent="0.2">
      <c r="P56612" s="75"/>
      <c r="Q56612" s="75"/>
      <c r="W56612" s="75"/>
      <c r="AD56612" s="77"/>
    </row>
    <row r="56613" spans="16:30" ht="4.5" customHeight="1" x14ac:dyDescent="0.2">
      <c r="P56613" s="75"/>
      <c r="Q56613" s="75"/>
      <c r="W56613" s="75"/>
      <c r="AD56613" s="77"/>
    </row>
    <row r="56614" spans="16:30" ht="4.5" customHeight="1" x14ac:dyDescent="0.2">
      <c r="P56614" s="75"/>
      <c r="Q56614" s="75"/>
      <c r="W56614" s="75"/>
      <c r="AD56614" s="77"/>
    </row>
    <row r="56615" spans="16:30" ht="4.5" customHeight="1" x14ac:dyDescent="0.2">
      <c r="P56615" s="75"/>
      <c r="Q56615" s="75"/>
      <c r="W56615" s="75"/>
      <c r="AD56615" s="77"/>
    </row>
    <row r="56616" spans="16:30" ht="4.5" customHeight="1" x14ac:dyDescent="0.2">
      <c r="P56616" s="75"/>
      <c r="Q56616" s="75"/>
      <c r="W56616" s="75"/>
      <c r="AD56616" s="77"/>
    </row>
    <row r="56617" spans="16:30" ht="4.5" customHeight="1" x14ac:dyDescent="0.2">
      <c r="P56617" s="75"/>
      <c r="Q56617" s="75"/>
      <c r="W56617" s="75"/>
      <c r="AD56617" s="77"/>
    </row>
    <row r="56618" spans="16:30" ht="4.5" customHeight="1" x14ac:dyDescent="0.2">
      <c r="P56618" s="75"/>
      <c r="Q56618" s="75"/>
      <c r="W56618" s="75"/>
      <c r="AD56618" s="77"/>
    </row>
    <row r="56619" spans="16:30" ht="4.5" customHeight="1" x14ac:dyDescent="0.2">
      <c r="P56619" s="75"/>
      <c r="Q56619" s="75"/>
      <c r="W56619" s="75"/>
      <c r="AD56619" s="77"/>
    </row>
    <row r="56620" spans="16:30" ht="4.5" customHeight="1" x14ac:dyDescent="0.2">
      <c r="P56620" s="75"/>
      <c r="Q56620" s="75"/>
      <c r="W56620" s="75"/>
      <c r="AD56620" s="77"/>
    </row>
    <row r="56621" spans="16:30" ht="4.5" customHeight="1" x14ac:dyDescent="0.2">
      <c r="P56621" s="75"/>
      <c r="Q56621" s="75"/>
      <c r="W56621" s="75"/>
      <c r="AD56621" s="77"/>
    </row>
    <row r="56622" spans="16:30" ht="4.5" customHeight="1" x14ac:dyDescent="0.2">
      <c r="P56622" s="75"/>
      <c r="Q56622" s="75"/>
      <c r="W56622" s="75"/>
      <c r="AD56622" s="77"/>
    </row>
    <row r="56623" spans="16:30" ht="4.5" customHeight="1" x14ac:dyDescent="0.2">
      <c r="P56623" s="75"/>
      <c r="Q56623" s="75"/>
      <c r="W56623" s="75"/>
      <c r="AD56623" s="77"/>
    </row>
    <row r="56624" spans="16:30" ht="4.5" customHeight="1" x14ac:dyDescent="0.2">
      <c r="P56624" s="75"/>
      <c r="Q56624" s="75"/>
      <c r="W56624" s="75"/>
      <c r="AD56624" s="77"/>
    </row>
    <row r="56625" spans="16:30" ht="4.5" customHeight="1" x14ac:dyDescent="0.2">
      <c r="P56625" s="75"/>
      <c r="Q56625" s="75"/>
      <c r="W56625" s="75"/>
      <c r="AD56625" s="77"/>
    </row>
    <row r="56626" spans="16:30" ht="4.5" customHeight="1" x14ac:dyDescent="0.2">
      <c r="P56626" s="75"/>
      <c r="Q56626" s="75"/>
      <c r="W56626" s="75"/>
      <c r="AD56626" s="77"/>
    </row>
    <row r="56627" spans="16:30" ht="4.5" customHeight="1" x14ac:dyDescent="0.2">
      <c r="P56627" s="75"/>
      <c r="Q56627" s="75"/>
      <c r="W56627" s="75"/>
      <c r="AD56627" s="77"/>
    </row>
    <row r="56628" spans="16:30" ht="4.5" customHeight="1" x14ac:dyDescent="0.2">
      <c r="P56628" s="75"/>
      <c r="Q56628" s="75"/>
      <c r="W56628" s="75"/>
      <c r="AD56628" s="77"/>
    </row>
    <row r="56629" spans="16:30" ht="4.5" customHeight="1" x14ac:dyDescent="0.2">
      <c r="P56629" s="75"/>
      <c r="Q56629" s="75"/>
      <c r="W56629" s="75"/>
      <c r="AD56629" s="77"/>
    </row>
    <row r="56630" spans="16:30" ht="4.5" customHeight="1" x14ac:dyDescent="0.2">
      <c r="P56630" s="75"/>
      <c r="Q56630" s="75"/>
      <c r="W56630" s="75"/>
      <c r="AD56630" s="77"/>
    </row>
    <row r="56631" spans="16:30" ht="4.5" customHeight="1" x14ac:dyDescent="0.2">
      <c r="P56631" s="75"/>
      <c r="Q56631" s="75"/>
      <c r="W56631" s="75"/>
      <c r="AD56631" s="77"/>
    </row>
    <row r="56632" spans="16:30" ht="4.5" customHeight="1" x14ac:dyDescent="0.2">
      <c r="P56632" s="75"/>
      <c r="Q56632" s="75"/>
      <c r="W56632" s="75"/>
      <c r="AD56632" s="77"/>
    </row>
    <row r="56633" spans="16:30" ht="4.5" customHeight="1" x14ac:dyDescent="0.2">
      <c r="P56633" s="75"/>
      <c r="Q56633" s="75"/>
      <c r="W56633" s="75"/>
      <c r="AD56633" s="77"/>
    </row>
    <row r="56634" spans="16:30" ht="4.5" customHeight="1" x14ac:dyDescent="0.2">
      <c r="P56634" s="75"/>
      <c r="Q56634" s="75"/>
      <c r="W56634" s="75"/>
      <c r="AD56634" s="77"/>
    </row>
    <row r="56635" spans="16:30" ht="4.5" customHeight="1" x14ac:dyDescent="0.2">
      <c r="P56635" s="75"/>
      <c r="Q56635" s="75"/>
      <c r="W56635" s="75"/>
      <c r="AD56635" s="77"/>
    </row>
    <row r="56636" spans="16:30" ht="4.5" customHeight="1" x14ac:dyDescent="0.2">
      <c r="P56636" s="75"/>
      <c r="Q56636" s="75"/>
      <c r="W56636" s="75"/>
      <c r="AD56636" s="77"/>
    </row>
    <row r="56637" spans="16:30" ht="4.5" customHeight="1" x14ac:dyDescent="0.2">
      <c r="P56637" s="75"/>
      <c r="Q56637" s="75"/>
      <c r="W56637" s="75"/>
      <c r="AD56637" s="77"/>
    </row>
    <row r="56638" spans="16:30" ht="4.5" customHeight="1" x14ac:dyDescent="0.2">
      <c r="P56638" s="75"/>
      <c r="Q56638" s="75"/>
      <c r="W56638" s="75"/>
      <c r="AD56638" s="77"/>
    </row>
    <row r="56639" spans="16:30" ht="4.5" customHeight="1" x14ac:dyDescent="0.2">
      <c r="P56639" s="75"/>
      <c r="Q56639" s="75"/>
      <c r="W56639" s="75"/>
      <c r="AD56639" s="77"/>
    </row>
    <row r="56640" spans="16:30" ht="4.5" customHeight="1" x14ac:dyDescent="0.2">
      <c r="P56640" s="75"/>
      <c r="Q56640" s="75"/>
      <c r="W56640" s="75"/>
      <c r="AD56640" s="77"/>
    </row>
    <row r="56641" spans="16:30" ht="4.5" customHeight="1" x14ac:dyDescent="0.2">
      <c r="P56641" s="75"/>
      <c r="Q56641" s="75"/>
      <c r="W56641" s="75"/>
      <c r="AD56641" s="77"/>
    </row>
    <row r="56642" spans="16:30" ht="4.5" customHeight="1" x14ac:dyDescent="0.2">
      <c r="P56642" s="75"/>
      <c r="Q56642" s="75"/>
      <c r="W56642" s="75"/>
      <c r="AD56642" s="77"/>
    </row>
    <row r="56643" spans="16:30" ht="4.5" customHeight="1" x14ac:dyDescent="0.2">
      <c r="P56643" s="75"/>
      <c r="Q56643" s="75"/>
      <c r="W56643" s="75"/>
      <c r="AD56643" s="77"/>
    </row>
    <row r="56644" spans="16:30" ht="4.5" customHeight="1" x14ac:dyDescent="0.2">
      <c r="P56644" s="75"/>
      <c r="Q56644" s="75"/>
      <c r="W56644" s="75"/>
      <c r="AD56644" s="77"/>
    </row>
    <row r="56645" spans="16:30" ht="4.5" customHeight="1" x14ac:dyDescent="0.2">
      <c r="P56645" s="75"/>
      <c r="Q56645" s="75"/>
      <c r="W56645" s="75"/>
      <c r="AD56645" s="77"/>
    </row>
    <row r="56646" spans="16:30" ht="4.5" customHeight="1" x14ac:dyDescent="0.2">
      <c r="P56646" s="75"/>
      <c r="Q56646" s="75"/>
      <c r="W56646" s="75"/>
      <c r="AD56646" s="77"/>
    </row>
    <row r="56647" spans="16:30" ht="4.5" customHeight="1" x14ac:dyDescent="0.2">
      <c r="P56647" s="75"/>
      <c r="Q56647" s="75"/>
      <c r="W56647" s="75"/>
      <c r="AD56647" s="77"/>
    </row>
    <row r="56648" spans="16:30" ht="4.5" customHeight="1" x14ac:dyDescent="0.2">
      <c r="P56648" s="75"/>
      <c r="Q56648" s="75"/>
      <c r="W56648" s="75"/>
      <c r="AD56648" s="77"/>
    </row>
    <row r="56649" spans="16:30" ht="4.5" customHeight="1" x14ac:dyDescent="0.2">
      <c r="P56649" s="75"/>
      <c r="Q56649" s="75"/>
      <c r="W56649" s="75"/>
      <c r="AD56649" s="77"/>
    </row>
    <row r="56650" spans="16:30" ht="4.5" customHeight="1" x14ac:dyDescent="0.2">
      <c r="P56650" s="75"/>
      <c r="Q56650" s="75"/>
      <c r="W56650" s="75"/>
      <c r="AD56650" s="77"/>
    </row>
    <row r="56651" spans="16:30" ht="4.5" customHeight="1" x14ac:dyDescent="0.2">
      <c r="P56651" s="75"/>
      <c r="Q56651" s="75"/>
      <c r="W56651" s="75"/>
      <c r="AD56651" s="77"/>
    </row>
    <row r="56652" spans="16:30" ht="4.5" customHeight="1" x14ac:dyDescent="0.2">
      <c r="P56652" s="75"/>
      <c r="Q56652" s="75"/>
      <c r="W56652" s="75"/>
      <c r="AD56652" s="77"/>
    </row>
    <row r="56653" spans="16:30" ht="4.5" customHeight="1" x14ac:dyDescent="0.2">
      <c r="P56653" s="75"/>
      <c r="Q56653" s="75"/>
      <c r="W56653" s="75"/>
      <c r="AD56653" s="77"/>
    </row>
    <row r="56654" spans="16:30" ht="4.5" customHeight="1" x14ac:dyDescent="0.2">
      <c r="P56654" s="75"/>
      <c r="Q56654" s="75"/>
      <c r="W56654" s="75"/>
      <c r="AD56654" s="77"/>
    </row>
    <row r="56655" spans="16:30" ht="4.5" customHeight="1" x14ac:dyDescent="0.2">
      <c r="P56655" s="75"/>
      <c r="Q56655" s="75"/>
      <c r="W56655" s="75"/>
      <c r="AD56655" s="77"/>
    </row>
    <row r="56656" spans="16:30" ht="4.5" customHeight="1" x14ac:dyDescent="0.2">
      <c r="P56656" s="75"/>
      <c r="Q56656" s="75"/>
      <c r="W56656" s="75"/>
      <c r="AD56656" s="77"/>
    </row>
    <row r="56657" spans="16:30" ht="4.5" customHeight="1" x14ac:dyDescent="0.2">
      <c r="P56657" s="75"/>
      <c r="Q56657" s="75"/>
      <c r="W56657" s="75"/>
      <c r="AD56657" s="77"/>
    </row>
    <row r="56658" spans="16:30" ht="4.5" customHeight="1" x14ac:dyDescent="0.2">
      <c r="P56658" s="75"/>
      <c r="Q56658" s="75"/>
      <c r="W56658" s="75"/>
      <c r="AD56658" s="77"/>
    </row>
    <row r="56659" spans="16:30" ht="4.5" customHeight="1" x14ac:dyDescent="0.2">
      <c r="P56659" s="75"/>
      <c r="Q56659" s="75"/>
      <c r="W56659" s="75"/>
      <c r="AD56659" s="77"/>
    </row>
    <row r="56660" spans="16:30" ht="4.5" customHeight="1" x14ac:dyDescent="0.2">
      <c r="P56660" s="75"/>
      <c r="Q56660" s="75"/>
      <c r="W56660" s="75"/>
      <c r="AD56660" s="77"/>
    </row>
    <row r="56661" spans="16:30" ht="4.5" customHeight="1" x14ac:dyDescent="0.2">
      <c r="P56661" s="75"/>
      <c r="Q56661" s="75"/>
      <c r="W56661" s="75"/>
      <c r="AD56661" s="77"/>
    </row>
    <row r="56662" spans="16:30" ht="4.5" customHeight="1" x14ac:dyDescent="0.2">
      <c r="P56662" s="75"/>
      <c r="Q56662" s="75"/>
      <c r="W56662" s="75"/>
      <c r="AD56662" s="77"/>
    </row>
    <row r="56663" spans="16:30" ht="4.5" customHeight="1" x14ac:dyDescent="0.2">
      <c r="P56663" s="75"/>
      <c r="Q56663" s="75"/>
      <c r="W56663" s="75"/>
      <c r="AD56663" s="77"/>
    </row>
    <row r="56664" spans="16:30" ht="4.5" customHeight="1" x14ac:dyDescent="0.2">
      <c r="P56664" s="75"/>
      <c r="Q56664" s="75"/>
      <c r="W56664" s="75"/>
      <c r="AD56664" s="77"/>
    </row>
    <row r="56665" spans="16:30" ht="4.5" customHeight="1" x14ac:dyDescent="0.2">
      <c r="P56665" s="75"/>
      <c r="Q56665" s="75"/>
      <c r="W56665" s="75"/>
      <c r="AD56665" s="77"/>
    </row>
    <row r="56666" spans="16:30" ht="4.5" customHeight="1" x14ac:dyDescent="0.2">
      <c r="P56666" s="75"/>
      <c r="Q56666" s="75"/>
      <c r="W56666" s="75"/>
      <c r="AD56666" s="77"/>
    </row>
    <row r="56667" spans="16:30" ht="4.5" customHeight="1" x14ac:dyDescent="0.2">
      <c r="P56667" s="75"/>
      <c r="Q56667" s="75"/>
      <c r="W56667" s="75"/>
      <c r="AD56667" s="77"/>
    </row>
    <row r="56668" spans="16:30" ht="4.5" customHeight="1" x14ac:dyDescent="0.2">
      <c r="P56668" s="75"/>
      <c r="Q56668" s="75"/>
      <c r="W56668" s="75"/>
      <c r="AD56668" s="77"/>
    </row>
    <row r="56669" spans="16:30" ht="4.5" customHeight="1" x14ac:dyDescent="0.2">
      <c r="P56669" s="75"/>
      <c r="Q56669" s="75"/>
      <c r="W56669" s="75"/>
      <c r="AD56669" s="77"/>
    </row>
    <row r="56670" spans="16:30" ht="4.5" customHeight="1" x14ac:dyDescent="0.2">
      <c r="P56670" s="75"/>
      <c r="Q56670" s="75"/>
      <c r="W56670" s="75"/>
      <c r="AD56670" s="77"/>
    </row>
    <row r="56671" spans="16:30" ht="4.5" customHeight="1" x14ac:dyDescent="0.2">
      <c r="P56671" s="75"/>
      <c r="Q56671" s="75"/>
      <c r="W56671" s="75"/>
      <c r="AD56671" s="77"/>
    </row>
    <row r="56672" spans="16:30" ht="4.5" customHeight="1" x14ac:dyDescent="0.2">
      <c r="P56672" s="75"/>
      <c r="Q56672" s="75"/>
      <c r="W56672" s="75"/>
      <c r="AD56672" s="77"/>
    </row>
    <row r="56673" spans="16:30" ht="4.5" customHeight="1" x14ac:dyDescent="0.2">
      <c r="P56673" s="75"/>
      <c r="Q56673" s="75"/>
      <c r="W56673" s="75"/>
      <c r="AD56673" s="77"/>
    </row>
    <row r="56674" spans="16:30" ht="4.5" customHeight="1" x14ac:dyDescent="0.2">
      <c r="P56674" s="75"/>
      <c r="Q56674" s="75"/>
      <c r="W56674" s="75"/>
      <c r="AD56674" s="77"/>
    </row>
    <row r="56675" spans="16:30" ht="4.5" customHeight="1" x14ac:dyDescent="0.2">
      <c r="P56675" s="75"/>
      <c r="Q56675" s="75"/>
      <c r="W56675" s="75"/>
      <c r="AD56675" s="77"/>
    </row>
    <row r="56676" spans="16:30" ht="4.5" customHeight="1" x14ac:dyDescent="0.2">
      <c r="P56676" s="75"/>
      <c r="Q56676" s="75"/>
      <c r="W56676" s="75"/>
      <c r="AD56676" s="77"/>
    </row>
    <row r="56677" spans="16:30" ht="4.5" customHeight="1" x14ac:dyDescent="0.2">
      <c r="P56677" s="75"/>
      <c r="Q56677" s="75"/>
      <c r="W56677" s="75"/>
      <c r="AD56677" s="77"/>
    </row>
    <row r="56678" spans="16:30" ht="4.5" customHeight="1" x14ac:dyDescent="0.2">
      <c r="P56678" s="75"/>
      <c r="Q56678" s="75"/>
      <c r="W56678" s="75"/>
      <c r="AD56678" s="77"/>
    </row>
    <row r="56679" spans="16:30" ht="4.5" customHeight="1" x14ac:dyDescent="0.2">
      <c r="P56679" s="75"/>
      <c r="Q56679" s="75"/>
      <c r="W56679" s="75"/>
      <c r="AD56679" s="77"/>
    </row>
    <row r="56680" spans="16:30" ht="4.5" customHeight="1" x14ac:dyDescent="0.2">
      <c r="P56680" s="75"/>
      <c r="Q56680" s="75"/>
      <c r="W56680" s="75"/>
      <c r="AD56680" s="77"/>
    </row>
    <row r="56681" spans="16:30" ht="4.5" customHeight="1" x14ac:dyDescent="0.2">
      <c r="P56681" s="75"/>
      <c r="Q56681" s="75"/>
      <c r="W56681" s="75"/>
      <c r="AD56681" s="77"/>
    </row>
    <row r="56682" spans="16:30" ht="4.5" customHeight="1" x14ac:dyDescent="0.2">
      <c r="P56682" s="75"/>
      <c r="Q56682" s="75"/>
      <c r="W56682" s="75"/>
      <c r="AD56682" s="77"/>
    </row>
    <row r="56683" spans="16:30" ht="4.5" customHeight="1" x14ac:dyDescent="0.2">
      <c r="P56683" s="75"/>
      <c r="Q56683" s="75"/>
      <c r="W56683" s="75"/>
      <c r="AD56683" s="77"/>
    </row>
    <row r="56684" spans="16:30" ht="4.5" customHeight="1" x14ac:dyDescent="0.2">
      <c r="P56684" s="75"/>
      <c r="Q56684" s="75"/>
      <c r="W56684" s="75"/>
      <c r="AD56684" s="77"/>
    </row>
    <row r="56685" spans="16:30" ht="4.5" customHeight="1" x14ac:dyDescent="0.2">
      <c r="P56685" s="75"/>
      <c r="Q56685" s="75"/>
      <c r="W56685" s="75"/>
      <c r="AD56685" s="77"/>
    </row>
    <row r="56686" spans="16:30" ht="4.5" customHeight="1" x14ac:dyDescent="0.2">
      <c r="P56686" s="75"/>
      <c r="Q56686" s="75"/>
      <c r="W56686" s="75"/>
      <c r="AD56686" s="77"/>
    </row>
    <row r="56687" spans="16:30" ht="4.5" customHeight="1" x14ac:dyDescent="0.2">
      <c r="P56687" s="75"/>
      <c r="Q56687" s="75"/>
      <c r="W56687" s="75"/>
      <c r="AD56687" s="77"/>
    </row>
    <row r="56688" spans="16:30" ht="4.5" customHeight="1" x14ac:dyDescent="0.2">
      <c r="P56688" s="75"/>
      <c r="Q56688" s="75"/>
      <c r="W56688" s="75"/>
      <c r="AD56688" s="77"/>
    </row>
    <row r="56689" spans="16:30" ht="4.5" customHeight="1" x14ac:dyDescent="0.2">
      <c r="P56689" s="75"/>
      <c r="Q56689" s="75"/>
      <c r="W56689" s="75"/>
      <c r="AD56689" s="77"/>
    </row>
    <row r="56690" spans="16:30" ht="4.5" customHeight="1" x14ac:dyDescent="0.2">
      <c r="P56690" s="75"/>
      <c r="Q56690" s="75"/>
      <c r="W56690" s="75"/>
      <c r="AD56690" s="77"/>
    </row>
    <row r="56691" spans="16:30" ht="4.5" customHeight="1" x14ac:dyDescent="0.2">
      <c r="P56691" s="75"/>
      <c r="Q56691" s="75"/>
      <c r="W56691" s="75"/>
      <c r="AD56691" s="77"/>
    </row>
    <row r="56692" spans="16:30" ht="4.5" customHeight="1" x14ac:dyDescent="0.2">
      <c r="P56692" s="75"/>
      <c r="Q56692" s="75"/>
      <c r="W56692" s="75"/>
      <c r="AD56692" s="77"/>
    </row>
    <row r="56693" spans="16:30" ht="4.5" customHeight="1" x14ac:dyDescent="0.2">
      <c r="P56693" s="75"/>
      <c r="Q56693" s="75"/>
      <c r="W56693" s="75"/>
      <c r="AD56693" s="77"/>
    </row>
    <row r="56694" spans="16:30" ht="4.5" customHeight="1" x14ac:dyDescent="0.2">
      <c r="P56694" s="75"/>
      <c r="Q56694" s="75"/>
      <c r="W56694" s="75"/>
      <c r="AD56694" s="77"/>
    </row>
    <row r="56695" spans="16:30" ht="4.5" customHeight="1" x14ac:dyDescent="0.2">
      <c r="P56695" s="75"/>
      <c r="Q56695" s="75"/>
      <c r="W56695" s="75"/>
      <c r="AD56695" s="77"/>
    </row>
    <row r="56696" spans="16:30" ht="4.5" customHeight="1" x14ac:dyDescent="0.2">
      <c r="P56696" s="75"/>
      <c r="Q56696" s="75"/>
      <c r="W56696" s="75"/>
      <c r="AD56696" s="77"/>
    </row>
    <row r="56697" spans="16:30" ht="4.5" customHeight="1" x14ac:dyDescent="0.2">
      <c r="P56697" s="75"/>
      <c r="Q56697" s="75"/>
      <c r="W56697" s="75"/>
      <c r="AD56697" s="77"/>
    </row>
    <row r="56698" spans="16:30" ht="4.5" customHeight="1" x14ac:dyDescent="0.2">
      <c r="P56698" s="75"/>
      <c r="Q56698" s="75"/>
      <c r="W56698" s="75"/>
      <c r="AD56698" s="77"/>
    </row>
    <row r="56699" spans="16:30" ht="4.5" customHeight="1" x14ac:dyDescent="0.2">
      <c r="P56699" s="75"/>
      <c r="Q56699" s="75"/>
      <c r="W56699" s="75"/>
      <c r="AD56699" s="77"/>
    </row>
    <row r="56700" spans="16:30" ht="4.5" customHeight="1" x14ac:dyDescent="0.2">
      <c r="P56700" s="75"/>
      <c r="Q56700" s="75"/>
      <c r="W56700" s="75"/>
      <c r="AD56700" s="77"/>
    </row>
    <row r="56701" spans="16:30" ht="4.5" customHeight="1" x14ac:dyDescent="0.2">
      <c r="P56701" s="75"/>
      <c r="Q56701" s="75"/>
      <c r="W56701" s="75"/>
      <c r="AD56701" s="77"/>
    </row>
    <row r="56702" spans="16:30" ht="4.5" customHeight="1" x14ac:dyDescent="0.2">
      <c r="P56702" s="75"/>
      <c r="Q56702" s="75"/>
      <c r="W56702" s="75"/>
      <c r="AD56702" s="77"/>
    </row>
    <row r="56703" spans="16:30" ht="4.5" customHeight="1" x14ac:dyDescent="0.2">
      <c r="P56703" s="75"/>
      <c r="Q56703" s="75"/>
      <c r="W56703" s="75"/>
      <c r="AD56703" s="77"/>
    </row>
    <row r="56704" spans="16:30" ht="4.5" customHeight="1" x14ac:dyDescent="0.2">
      <c r="P56704" s="75"/>
      <c r="Q56704" s="75"/>
      <c r="W56704" s="75"/>
      <c r="AD56704" s="77"/>
    </row>
    <row r="56705" spans="16:30" ht="4.5" customHeight="1" x14ac:dyDescent="0.2">
      <c r="P56705" s="75"/>
      <c r="Q56705" s="75"/>
      <c r="W56705" s="75"/>
      <c r="AD56705" s="77"/>
    </row>
    <row r="56706" spans="16:30" ht="4.5" customHeight="1" x14ac:dyDescent="0.2">
      <c r="P56706" s="75"/>
      <c r="Q56706" s="75"/>
      <c r="W56706" s="75"/>
      <c r="AD56706" s="77"/>
    </row>
    <row r="56707" spans="16:30" ht="4.5" customHeight="1" x14ac:dyDescent="0.2">
      <c r="P56707" s="75"/>
      <c r="Q56707" s="75"/>
      <c r="W56707" s="75"/>
      <c r="AD56707" s="77"/>
    </row>
    <row r="56708" spans="16:30" ht="4.5" customHeight="1" x14ac:dyDescent="0.2">
      <c r="P56708" s="75"/>
      <c r="Q56708" s="75"/>
      <c r="W56708" s="75"/>
      <c r="AD56708" s="77"/>
    </row>
    <row r="56709" spans="16:30" ht="4.5" customHeight="1" x14ac:dyDescent="0.2">
      <c r="P56709" s="75"/>
      <c r="Q56709" s="75"/>
      <c r="W56709" s="75"/>
      <c r="AD56709" s="77"/>
    </row>
    <row r="56710" spans="16:30" ht="4.5" customHeight="1" x14ac:dyDescent="0.2">
      <c r="P56710" s="75"/>
      <c r="Q56710" s="75"/>
      <c r="W56710" s="75"/>
      <c r="AD56710" s="77"/>
    </row>
    <row r="56711" spans="16:30" ht="4.5" customHeight="1" x14ac:dyDescent="0.2">
      <c r="P56711" s="75"/>
      <c r="Q56711" s="75"/>
      <c r="W56711" s="75"/>
      <c r="AD56711" s="77"/>
    </row>
    <row r="56712" spans="16:30" ht="4.5" customHeight="1" x14ac:dyDescent="0.2">
      <c r="P56712" s="75"/>
      <c r="Q56712" s="75"/>
      <c r="W56712" s="75"/>
      <c r="AD56712" s="77"/>
    </row>
    <row r="56713" spans="16:30" ht="4.5" customHeight="1" x14ac:dyDescent="0.2">
      <c r="P56713" s="75"/>
      <c r="Q56713" s="75"/>
      <c r="W56713" s="75"/>
      <c r="AD56713" s="77"/>
    </row>
    <row r="56714" spans="16:30" ht="4.5" customHeight="1" x14ac:dyDescent="0.2">
      <c r="P56714" s="75"/>
      <c r="Q56714" s="75"/>
      <c r="W56714" s="75"/>
      <c r="AD56714" s="77"/>
    </row>
    <row r="56715" spans="16:30" ht="4.5" customHeight="1" x14ac:dyDescent="0.2">
      <c r="P56715" s="75"/>
      <c r="Q56715" s="75"/>
      <c r="W56715" s="75"/>
      <c r="AD56715" s="77"/>
    </row>
    <row r="56716" spans="16:30" ht="4.5" customHeight="1" x14ac:dyDescent="0.2">
      <c r="P56716" s="75"/>
      <c r="Q56716" s="75"/>
      <c r="W56716" s="75"/>
      <c r="AD56716" s="77"/>
    </row>
    <row r="56717" spans="16:30" ht="4.5" customHeight="1" x14ac:dyDescent="0.2">
      <c r="P56717" s="75"/>
      <c r="Q56717" s="75"/>
      <c r="W56717" s="75"/>
      <c r="AD56717" s="77"/>
    </row>
    <row r="56718" spans="16:30" ht="4.5" customHeight="1" x14ac:dyDescent="0.2">
      <c r="P56718" s="75"/>
      <c r="Q56718" s="75"/>
      <c r="W56718" s="75"/>
      <c r="AD56718" s="77"/>
    </row>
    <row r="56719" spans="16:30" ht="4.5" customHeight="1" x14ac:dyDescent="0.2">
      <c r="P56719" s="75"/>
      <c r="Q56719" s="75"/>
      <c r="W56719" s="75"/>
      <c r="AD56719" s="77"/>
    </row>
    <row r="56720" spans="16:30" ht="4.5" customHeight="1" x14ac:dyDescent="0.2">
      <c r="P56720" s="75"/>
      <c r="Q56720" s="75"/>
      <c r="W56720" s="75"/>
      <c r="AD56720" s="77"/>
    </row>
    <row r="56721" spans="16:30" ht="4.5" customHeight="1" x14ac:dyDescent="0.2">
      <c r="P56721" s="75"/>
      <c r="Q56721" s="75"/>
      <c r="W56721" s="75"/>
      <c r="AD56721" s="77"/>
    </row>
    <row r="56722" spans="16:30" ht="4.5" customHeight="1" x14ac:dyDescent="0.2">
      <c r="P56722" s="75"/>
      <c r="Q56722" s="75"/>
      <c r="W56722" s="75"/>
      <c r="AD56722" s="77"/>
    </row>
    <row r="56723" spans="16:30" ht="4.5" customHeight="1" x14ac:dyDescent="0.2">
      <c r="P56723" s="75"/>
      <c r="Q56723" s="75"/>
      <c r="W56723" s="75"/>
      <c r="AD56723" s="77"/>
    </row>
    <row r="56724" spans="16:30" ht="4.5" customHeight="1" x14ac:dyDescent="0.2">
      <c r="P56724" s="75"/>
      <c r="Q56724" s="75"/>
      <c r="W56724" s="75"/>
      <c r="AD56724" s="77"/>
    </row>
    <row r="56725" spans="16:30" ht="4.5" customHeight="1" x14ac:dyDescent="0.2">
      <c r="P56725" s="75"/>
      <c r="Q56725" s="75"/>
      <c r="W56725" s="75"/>
      <c r="AD56725" s="77"/>
    </row>
    <row r="56726" spans="16:30" ht="4.5" customHeight="1" x14ac:dyDescent="0.2">
      <c r="P56726" s="75"/>
      <c r="Q56726" s="75"/>
      <c r="W56726" s="75"/>
      <c r="AD56726" s="77"/>
    </row>
    <row r="56727" spans="16:30" ht="4.5" customHeight="1" x14ac:dyDescent="0.2">
      <c r="P56727" s="75"/>
      <c r="Q56727" s="75"/>
      <c r="W56727" s="75"/>
      <c r="AD56727" s="77"/>
    </row>
    <row r="56728" spans="16:30" ht="4.5" customHeight="1" x14ac:dyDescent="0.2">
      <c r="P56728" s="75"/>
      <c r="Q56728" s="75"/>
      <c r="W56728" s="75"/>
      <c r="AD56728" s="77"/>
    </row>
    <row r="56729" spans="16:30" ht="4.5" customHeight="1" x14ac:dyDescent="0.2">
      <c r="P56729" s="75"/>
      <c r="Q56729" s="75"/>
      <c r="W56729" s="75"/>
      <c r="AD56729" s="77"/>
    </row>
    <row r="56730" spans="16:30" ht="4.5" customHeight="1" x14ac:dyDescent="0.2">
      <c r="P56730" s="75"/>
      <c r="Q56730" s="75"/>
      <c r="W56730" s="75"/>
      <c r="AD56730" s="77"/>
    </row>
    <row r="56731" spans="16:30" ht="4.5" customHeight="1" x14ac:dyDescent="0.2">
      <c r="P56731" s="75"/>
      <c r="Q56731" s="75"/>
      <c r="W56731" s="75"/>
      <c r="AD56731" s="77"/>
    </row>
    <row r="56732" spans="16:30" ht="4.5" customHeight="1" x14ac:dyDescent="0.2">
      <c r="P56732" s="75"/>
      <c r="Q56732" s="75"/>
      <c r="W56732" s="75"/>
      <c r="AD56732" s="77"/>
    </row>
    <row r="56733" spans="16:30" ht="4.5" customHeight="1" x14ac:dyDescent="0.2">
      <c r="P56733" s="75"/>
      <c r="Q56733" s="75"/>
      <c r="W56733" s="75"/>
      <c r="AD56733" s="77"/>
    </row>
    <row r="56734" spans="16:30" ht="4.5" customHeight="1" x14ac:dyDescent="0.2">
      <c r="P56734" s="75"/>
      <c r="Q56734" s="75"/>
      <c r="W56734" s="75"/>
      <c r="AD56734" s="77"/>
    </row>
    <row r="56735" spans="16:30" ht="4.5" customHeight="1" x14ac:dyDescent="0.2">
      <c r="P56735" s="75"/>
      <c r="Q56735" s="75"/>
      <c r="W56735" s="75"/>
      <c r="AD56735" s="77"/>
    </row>
    <row r="56736" spans="16:30" ht="4.5" customHeight="1" x14ac:dyDescent="0.2">
      <c r="P56736" s="75"/>
      <c r="Q56736" s="75"/>
      <c r="W56736" s="75"/>
      <c r="AD56736" s="77"/>
    </row>
    <row r="56737" spans="16:30" ht="4.5" customHeight="1" x14ac:dyDescent="0.2">
      <c r="P56737" s="75"/>
      <c r="Q56737" s="75"/>
      <c r="W56737" s="75"/>
      <c r="AD56737" s="77"/>
    </row>
    <row r="56738" spans="16:30" ht="4.5" customHeight="1" x14ac:dyDescent="0.2">
      <c r="P56738" s="75"/>
      <c r="Q56738" s="75"/>
      <c r="W56738" s="75"/>
      <c r="AD56738" s="77"/>
    </row>
    <row r="56739" spans="16:30" ht="4.5" customHeight="1" x14ac:dyDescent="0.2">
      <c r="P56739" s="75"/>
      <c r="Q56739" s="75"/>
      <c r="W56739" s="75"/>
      <c r="AD56739" s="77"/>
    </row>
    <row r="56740" spans="16:30" ht="4.5" customHeight="1" x14ac:dyDescent="0.2">
      <c r="P56740" s="75"/>
      <c r="Q56740" s="75"/>
      <c r="W56740" s="75"/>
      <c r="AD56740" s="77"/>
    </row>
    <row r="56741" spans="16:30" ht="4.5" customHeight="1" x14ac:dyDescent="0.2">
      <c r="P56741" s="75"/>
      <c r="Q56741" s="75"/>
      <c r="W56741" s="75"/>
      <c r="AD56741" s="77"/>
    </row>
    <row r="56742" spans="16:30" ht="4.5" customHeight="1" x14ac:dyDescent="0.2">
      <c r="P56742" s="75"/>
      <c r="Q56742" s="75"/>
      <c r="W56742" s="75"/>
      <c r="AD56742" s="77"/>
    </row>
    <row r="56743" spans="16:30" ht="4.5" customHeight="1" x14ac:dyDescent="0.2">
      <c r="P56743" s="75"/>
      <c r="Q56743" s="75"/>
      <c r="W56743" s="75"/>
      <c r="AD56743" s="77"/>
    </row>
    <row r="56744" spans="16:30" ht="4.5" customHeight="1" x14ac:dyDescent="0.2">
      <c r="P56744" s="75"/>
      <c r="Q56744" s="75"/>
      <c r="W56744" s="75"/>
      <c r="AD56744" s="77"/>
    </row>
    <row r="56745" spans="16:30" ht="4.5" customHeight="1" x14ac:dyDescent="0.2">
      <c r="P56745" s="75"/>
      <c r="Q56745" s="75"/>
      <c r="W56745" s="75"/>
      <c r="AD56745" s="77"/>
    </row>
    <row r="56746" spans="16:30" ht="4.5" customHeight="1" x14ac:dyDescent="0.2">
      <c r="P56746" s="75"/>
      <c r="Q56746" s="75"/>
      <c r="W56746" s="75"/>
      <c r="AD56746" s="77"/>
    </row>
    <row r="56747" spans="16:30" ht="4.5" customHeight="1" x14ac:dyDescent="0.2">
      <c r="P56747" s="75"/>
      <c r="Q56747" s="75"/>
      <c r="W56747" s="75"/>
      <c r="AD56747" s="77"/>
    </row>
    <row r="56748" spans="16:30" ht="4.5" customHeight="1" x14ac:dyDescent="0.2">
      <c r="P56748" s="75"/>
      <c r="Q56748" s="75"/>
      <c r="W56748" s="75"/>
      <c r="AD56748" s="77"/>
    </row>
    <row r="56749" spans="16:30" ht="4.5" customHeight="1" x14ac:dyDescent="0.2">
      <c r="P56749" s="75"/>
      <c r="Q56749" s="75"/>
      <c r="W56749" s="75"/>
      <c r="AD56749" s="77"/>
    </row>
    <row r="56750" spans="16:30" ht="4.5" customHeight="1" x14ac:dyDescent="0.2">
      <c r="P56750" s="75"/>
      <c r="Q56750" s="75"/>
      <c r="W56750" s="75"/>
      <c r="AD56750" s="77"/>
    </row>
    <row r="56751" spans="16:30" ht="4.5" customHeight="1" x14ac:dyDescent="0.2">
      <c r="P56751" s="75"/>
      <c r="Q56751" s="75"/>
      <c r="W56751" s="75"/>
      <c r="AD56751" s="77"/>
    </row>
    <row r="56752" spans="16:30" ht="4.5" customHeight="1" x14ac:dyDescent="0.2">
      <c r="P56752" s="75"/>
      <c r="Q56752" s="75"/>
      <c r="W56752" s="75"/>
      <c r="AD56752" s="77"/>
    </row>
    <row r="56753" spans="16:30" ht="4.5" customHeight="1" x14ac:dyDescent="0.2">
      <c r="P56753" s="75"/>
      <c r="Q56753" s="75"/>
      <c r="W56753" s="75"/>
      <c r="AD56753" s="77"/>
    </row>
    <row r="56754" spans="16:30" ht="4.5" customHeight="1" x14ac:dyDescent="0.2">
      <c r="P56754" s="75"/>
      <c r="Q56754" s="75"/>
      <c r="W56754" s="75"/>
      <c r="AD56754" s="77"/>
    </row>
    <row r="56755" spans="16:30" ht="4.5" customHeight="1" x14ac:dyDescent="0.2">
      <c r="P56755" s="75"/>
      <c r="Q56755" s="75"/>
      <c r="W56755" s="75"/>
      <c r="AD56755" s="77"/>
    </row>
    <row r="56756" spans="16:30" ht="4.5" customHeight="1" x14ac:dyDescent="0.2">
      <c r="P56756" s="75"/>
      <c r="Q56756" s="75"/>
      <c r="W56756" s="75"/>
      <c r="AD56756" s="77"/>
    </row>
    <row r="56757" spans="16:30" ht="4.5" customHeight="1" x14ac:dyDescent="0.2">
      <c r="P56757" s="75"/>
      <c r="Q56757" s="75"/>
      <c r="W56757" s="75"/>
      <c r="AD56757" s="77"/>
    </row>
    <row r="56758" spans="16:30" ht="4.5" customHeight="1" x14ac:dyDescent="0.2">
      <c r="P56758" s="75"/>
      <c r="Q56758" s="75"/>
      <c r="W56758" s="75"/>
      <c r="AD56758" s="77"/>
    </row>
    <row r="56759" spans="16:30" ht="4.5" customHeight="1" x14ac:dyDescent="0.2">
      <c r="P56759" s="75"/>
      <c r="Q56759" s="75"/>
      <c r="W56759" s="75"/>
      <c r="AD56759" s="77"/>
    </row>
    <row r="56760" spans="16:30" ht="4.5" customHeight="1" x14ac:dyDescent="0.2">
      <c r="P56760" s="75"/>
      <c r="Q56760" s="75"/>
      <c r="W56760" s="75"/>
      <c r="AD56760" s="77"/>
    </row>
    <row r="56761" spans="16:30" ht="4.5" customHeight="1" x14ac:dyDescent="0.2">
      <c r="P56761" s="75"/>
      <c r="Q56761" s="75"/>
      <c r="W56761" s="75"/>
      <c r="AD56761" s="77"/>
    </row>
    <row r="56762" spans="16:30" ht="4.5" customHeight="1" x14ac:dyDescent="0.2">
      <c r="P56762" s="75"/>
      <c r="Q56762" s="75"/>
      <c r="W56762" s="75"/>
      <c r="AD56762" s="77"/>
    </row>
    <row r="56763" spans="16:30" ht="4.5" customHeight="1" x14ac:dyDescent="0.2">
      <c r="P56763" s="75"/>
      <c r="Q56763" s="75"/>
      <c r="W56763" s="75"/>
      <c r="AD56763" s="77"/>
    </row>
    <row r="56764" spans="16:30" ht="4.5" customHeight="1" x14ac:dyDescent="0.2">
      <c r="P56764" s="75"/>
      <c r="Q56764" s="75"/>
      <c r="W56764" s="75"/>
      <c r="AD56764" s="77"/>
    </row>
    <row r="56765" spans="16:30" ht="4.5" customHeight="1" x14ac:dyDescent="0.2">
      <c r="P56765" s="75"/>
      <c r="Q56765" s="75"/>
      <c r="W56765" s="75"/>
      <c r="AD56765" s="77"/>
    </row>
    <row r="56766" spans="16:30" ht="4.5" customHeight="1" x14ac:dyDescent="0.2">
      <c r="P56766" s="75"/>
      <c r="Q56766" s="75"/>
      <c r="W56766" s="75"/>
      <c r="AD56766" s="77"/>
    </row>
    <row r="56767" spans="16:30" ht="4.5" customHeight="1" x14ac:dyDescent="0.2">
      <c r="P56767" s="75"/>
      <c r="Q56767" s="75"/>
      <c r="W56767" s="75"/>
      <c r="AD56767" s="77"/>
    </row>
    <row r="56768" spans="16:30" ht="4.5" customHeight="1" x14ac:dyDescent="0.2">
      <c r="P56768" s="75"/>
      <c r="Q56768" s="75"/>
      <c r="W56768" s="75"/>
      <c r="AD56768" s="77"/>
    </row>
    <row r="56769" spans="16:30" ht="4.5" customHeight="1" x14ac:dyDescent="0.2">
      <c r="P56769" s="75"/>
      <c r="Q56769" s="75"/>
      <c r="W56769" s="75"/>
      <c r="AD56769" s="77"/>
    </row>
    <row r="56770" spans="16:30" ht="4.5" customHeight="1" x14ac:dyDescent="0.2">
      <c r="P56770" s="75"/>
      <c r="Q56770" s="75"/>
      <c r="W56770" s="75"/>
      <c r="AD56770" s="77"/>
    </row>
    <row r="56771" spans="16:30" ht="4.5" customHeight="1" x14ac:dyDescent="0.2">
      <c r="P56771" s="75"/>
      <c r="Q56771" s="75"/>
      <c r="W56771" s="75"/>
      <c r="AD56771" s="77"/>
    </row>
    <row r="56772" spans="16:30" ht="4.5" customHeight="1" x14ac:dyDescent="0.2">
      <c r="P56772" s="75"/>
      <c r="Q56772" s="75"/>
      <c r="W56772" s="75"/>
      <c r="AD56772" s="77"/>
    </row>
    <row r="56773" spans="16:30" ht="4.5" customHeight="1" x14ac:dyDescent="0.2">
      <c r="P56773" s="75"/>
      <c r="Q56773" s="75"/>
      <c r="W56773" s="75"/>
      <c r="AD56773" s="77"/>
    </row>
    <row r="56774" spans="16:30" ht="4.5" customHeight="1" x14ac:dyDescent="0.2">
      <c r="P56774" s="75"/>
      <c r="Q56774" s="75"/>
      <c r="W56774" s="75"/>
      <c r="AD56774" s="77"/>
    </row>
    <row r="56775" spans="16:30" ht="4.5" customHeight="1" x14ac:dyDescent="0.2">
      <c r="P56775" s="75"/>
      <c r="Q56775" s="75"/>
      <c r="W56775" s="75"/>
      <c r="AD56775" s="77"/>
    </row>
    <row r="56776" spans="16:30" ht="4.5" customHeight="1" x14ac:dyDescent="0.2">
      <c r="P56776" s="75"/>
      <c r="Q56776" s="75"/>
      <c r="W56776" s="75"/>
      <c r="AD56776" s="77"/>
    </row>
    <row r="56777" spans="16:30" ht="4.5" customHeight="1" x14ac:dyDescent="0.2">
      <c r="P56777" s="75"/>
      <c r="Q56777" s="75"/>
      <c r="W56777" s="75"/>
      <c r="AD56777" s="77"/>
    </row>
    <row r="56778" spans="16:30" ht="4.5" customHeight="1" x14ac:dyDescent="0.2">
      <c r="P56778" s="75"/>
      <c r="Q56778" s="75"/>
      <c r="W56778" s="75"/>
      <c r="AD56778" s="77"/>
    </row>
    <row r="56779" spans="16:30" ht="4.5" customHeight="1" x14ac:dyDescent="0.2">
      <c r="P56779" s="75"/>
      <c r="Q56779" s="75"/>
      <c r="W56779" s="75"/>
      <c r="AD56779" s="77"/>
    </row>
    <row r="56780" spans="16:30" ht="4.5" customHeight="1" x14ac:dyDescent="0.2">
      <c r="P56780" s="75"/>
      <c r="Q56780" s="75"/>
      <c r="W56780" s="75"/>
      <c r="AD56780" s="77"/>
    </row>
    <row r="56781" spans="16:30" ht="4.5" customHeight="1" x14ac:dyDescent="0.2">
      <c r="P56781" s="75"/>
      <c r="Q56781" s="75"/>
      <c r="W56781" s="75"/>
      <c r="AD56781" s="77"/>
    </row>
    <row r="56782" spans="16:30" ht="4.5" customHeight="1" x14ac:dyDescent="0.2">
      <c r="P56782" s="75"/>
      <c r="Q56782" s="75"/>
      <c r="W56782" s="75"/>
      <c r="AD56782" s="77"/>
    </row>
    <row r="56783" spans="16:30" ht="4.5" customHeight="1" x14ac:dyDescent="0.2">
      <c r="P56783" s="75"/>
      <c r="Q56783" s="75"/>
      <c r="W56783" s="75"/>
      <c r="AD56783" s="77"/>
    </row>
    <row r="56784" spans="16:30" ht="4.5" customHeight="1" x14ac:dyDescent="0.2">
      <c r="P56784" s="75"/>
      <c r="Q56784" s="75"/>
      <c r="W56784" s="75"/>
      <c r="AD56784" s="77"/>
    </row>
    <row r="56785" spans="16:30" ht="4.5" customHeight="1" x14ac:dyDescent="0.2">
      <c r="P56785" s="75"/>
      <c r="Q56785" s="75"/>
      <c r="W56785" s="75"/>
      <c r="AD56785" s="77"/>
    </row>
    <row r="56786" spans="16:30" ht="4.5" customHeight="1" x14ac:dyDescent="0.2">
      <c r="P56786" s="75"/>
      <c r="Q56786" s="75"/>
      <c r="W56786" s="75"/>
      <c r="AD56786" s="77"/>
    </row>
    <row r="56787" spans="16:30" ht="4.5" customHeight="1" x14ac:dyDescent="0.2">
      <c r="P56787" s="75"/>
      <c r="Q56787" s="75"/>
      <c r="W56787" s="75"/>
      <c r="AD56787" s="77"/>
    </row>
    <row r="56788" spans="16:30" ht="4.5" customHeight="1" x14ac:dyDescent="0.2">
      <c r="P56788" s="75"/>
      <c r="Q56788" s="75"/>
      <c r="W56788" s="75"/>
      <c r="AD56788" s="77"/>
    </row>
    <row r="56789" spans="16:30" ht="4.5" customHeight="1" x14ac:dyDescent="0.2">
      <c r="P56789" s="75"/>
      <c r="Q56789" s="75"/>
      <c r="W56789" s="75"/>
      <c r="AD56789" s="77"/>
    </row>
    <row r="56790" spans="16:30" ht="4.5" customHeight="1" x14ac:dyDescent="0.2">
      <c r="P56790" s="75"/>
      <c r="Q56790" s="75"/>
      <c r="W56790" s="75"/>
      <c r="AD56790" s="77"/>
    </row>
    <row r="56791" spans="16:30" ht="4.5" customHeight="1" x14ac:dyDescent="0.2">
      <c r="P56791" s="75"/>
      <c r="Q56791" s="75"/>
      <c r="W56791" s="75"/>
      <c r="AD56791" s="77"/>
    </row>
    <row r="56792" spans="16:30" ht="4.5" customHeight="1" x14ac:dyDescent="0.2">
      <c r="P56792" s="75"/>
      <c r="Q56792" s="75"/>
      <c r="W56792" s="75"/>
      <c r="AD56792" s="77"/>
    </row>
    <row r="56793" spans="16:30" ht="4.5" customHeight="1" x14ac:dyDescent="0.2">
      <c r="P56793" s="75"/>
      <c r="Q56793" s="75"/>
      <c r="W56793" s="75"/>
      <c r="AD56793" s="77"/>
    </row>
    <row r="56794" spans="16:30" ht="4.5" customHeight="1" x14ac:dyDescent="0.2">
      <c r="P56794" s="75"/>
      <c r="Q56794" s="75"/>
      <c r="W56794" s="75"/>
      <c r="AD56794" s="77"/>
    </row>
    <row r="56795" spans="16:30" ht="4.5" customHeight="1" x14ac:dyDescent="0.2">
      <c r="P56795" s="75"/>
      <c r="Q56795" s="75"/>
      <c r="W56795" s="75"/>
      <c r="AD56795" s="77"/>
    </row>
    <row r="56796" spans="16:30" ht="4.5" customHeight="1" x14ac:dyDescent="0.2">
      <c r="P56796" s="75"/>
      <c r="Q56796" s="75"/>
      <c r="W56796" s="75"/>
      <c r="AD56796" s="77"/>
    </row>
    <row r="56797" spans="16:30" ht="4.5" customHeight="1" x14ac:dyDescent="0.2">
      <c r="P56797" s="75"/>
      <c r="Q56797" s="75"/>
      <c r="W56797" s="75"/>
      <c r="AD56797" s="77"/>
    </row>
    <row r="56798" spans="16:30" ht="4.5" customHeight="1" x14ac:dyDescent="0.2">
      <c r="P56798" s="75"/>
      <c r="Q56798" s="75"/>
      <c r="W56798" s="75"/>
      <c r="AD56798" s="77"/>
    </row>
    <row r="56799" spans="16:30" ht="4.5" customHeight="1" x14ac:dyDescent="0.2">
      <c r="P56799" s="75"/>
      <c r="Q56799" s="75"/>
      <c r="W56799" s="75"/>
      <c r="AD56799" s="77"/>
    </row>
    <row r="56800" spans="16:30" ht="4.5" customHeight="1" x14ac:dyDescent="0.2">
      <c r="P56800" s="75"/>
      <c r="Q56800" s="75"/>
      <c r="W56800" s="75"/>
      <c r="AD56800" s="77"/>
    </row>
    <row r="56801" spans="16:30" ht="4.5" customHeight="1" x14ac:dyDescent="0.2">
      <c r="P56801" s="75"/>
      <c r="Q56801" s="75"/>
      <c r="W56801" s="75"/>
      <c r="AD56801" s="77"/>
    </row>
    <row r="56802" spans="16:30" ht="4.5" customHeight="1" x14ac:dyDescent="0.2">
      <c r="P56802" s="75"/>
      <c r="Q56802" s="75"/>
      <c r="W56802" s="75"/>
      <c r="AD56802" s="77"/>
    </row>
    <row r="56803" spans="16:30" ht="4.5" customHeight="1" x14ac:dyDescent="0.2">
      <c r="P56803" s="75"/>
      <c r="Q56803" s="75"/>
      <c r="W56803" s="75"/>
      <c r="AD56803" s="77"/>
    </row>
    <row r="56804" spans="16:30" ht="4.5" customHeight="1" x14ac:dyDescent="0.2">
      <c r="P56804" s="75"/>
      <c r="Q56804" s="75"/>
      <c r="W56804" s="75"/>
      <c r="AD56804" s="77"/>
    </row>
    <row r="56805" spans="16:30" ht="4.5" customHeight="1" x14ac:dyDescent="0.2">
      <c r="P56805" s="75"/>
      <c r="Q56805" s="75"/>
      <c r="W56805" s="75"/>
      <c r="AD56805" s="77"/>
    </row>
    <row r="56806" spans="16:30" ht="4.5" customHeight="1" x14ac:dyDescent="0.2">
      <c r="P56806" s="75"/>
      <c r="Q56806" s="75"/>
      <c r="W56806" s="75"/>
      <c r="AD56806" s="77"/>
    </row>
    <row r="56807" spans="16:30" ht="4.5" customHeight="1" x14ac:dyDescent="0.2">
      <c r="P56807" s="75"/>
      <c r="Q56807" s="75"/>
      <c r="W56807" s="75"/>
      <c r="AD56807" s="77"/>
    </row>
    <row r="56808" spans="16:30" ht="4.5" customHeight="1" x14ac:dyDescent="0.2">
      <c r="P56808" s="75"/>
      <c r="Q56808" s="75"/>
      <c r="W56808" s="75"/>
      <c r="AD56808" s="77"/>
    </row>
    <row r="56809" spans="16:30" ht="4.5" customHeight="1" x14ac:dyDescent="0.2">
      <c r="P56809" s="75"/>
      <c r="Q56809" s="75"/>
      <c r="W56809" s="75"/>
      <c r="AD56809" s="77"/>
    </row>
    <row r="56810" spans="16:30" ht="4.5" customHeight="1" x14ac:dyDescent="0.2">
      <c r="P56810" s="75"/>
      <c r="Q56810" s="75"/>
      <c r="W56810" s="75"/>
      <c r="AD56810" s="77"/>
    </row>
    <row r="56811" spans="16:30" ht="4.5" customHeight="1" x14ac:dyDescent="0.2">
      <c r="P56811" s="75"/>
      <c r="Q56811" s="75"/>
      <c r="W56811" s="75"/>
      <c r="AD56811" s="77"/>
    </row>
    <row r="56812" spans="16:30" ht="4.5" customHeight="1" x14ac:dyDescent="0.2">
      <c r="P56812" s="75"/>
      <c r="Q56812" s="75"/>
      <c r="W56812" s="75"/>
      <c r="AD56812" s="77"/>
    </row>
    <row r="56813" spans="16:30" ht="4.5" customHeight="1" x14ac:dyDescent="0.2">
      <c r="P56813" s="75"/>
      <c r="Q56813" s="75"/>
      <c r="W56813" s="75"/>
      <c r="AD56813" s="77"/>
    </row>
    <row r="56814" spans="16:30" ht="4.5" customHeight="1" x14ac:dyDescent="0.2">
      <c r="P56814" s="75"/>
      <c r="Q56814" s="75"/>
      <c r="W56814" s="75"/>
      <c r="AD56814" s="77"/>
    </row>
    <row r="56815" spans="16:30" ht="4.5" customHeight="1" x14ac:dyDescent="0.2">
      <c r="P56815" s="75"/>
      <c r="Q56815" s="75"/>
      <c r="W56815" s="75"/>
      <c r="AD56815" s="77"/>
    </row>
    <row r="56816" spans="16:30" ht="4.5" customHeight="1" x14ac:dyDescent="0.2">
      <c r="P56816" s="75"/>
      <c r="Q56816" s="75"/>
      <c r="W56816" s="75"/>
      <c r="AD56816" s="77"/>
    </row>
    <row r="56817" spans="16:30" ht="4.5" customHeight="1" x14ac:dyDescent="0.2">
      <c r="P56817" s="75"/>
      <c r="Q56817" s="75"/>
      <c r="W56817" s="75"/>
      <c r="AD56817" s="77"/>
    </row>
    <row r="56818" spans="16:30" ht="4.5" customHeight="1" x14ac:dyDescent="0.2">
      <c r="P56818" s="75"/>
      <c r="Q56818" s="75"/>
      <c r="W56818" s="75"/>
      <c r="AD56818" s="77"/>
    </row>
    <row r="56819" spans="16:30" ht="4.5" customHeight="1" x14ac:dyDescent="0.2">
      <c r="P56819" s="75"/>
      <c r="Q56819" s="75"/>
      <c r="W56819" s="75"/>
      <c r="AD56819" s="77"/>
    </row>
    <row r="56820" spans="16:30" ht="4.5" customHeight="1" x14ac:dyDescent="0.2">
      <c r="P56820" s="75"/>
      <c r="Q56820" s="75"/>
      <c r="W56820" s="75"/>
      <c r="AD56820" s="77"/>
    </row>
    <row r="56821" spans="16:30" ht="4.5" customHeight="1" x14ac:dyDescent="0.2">
      <c r="P56821" s="75"/>
      <c r="Q56821" s="75"/>
      <c r="W56821" s="75"/>
      <c r="AD56821" s="77"/>
    </row>
    <row r="56822" spans="16:30" ht="4.5" customHeight="1" x14ac:dyDescent="0.2">
      <c r="P56822" s="75"/>
      <c r="Q56822" s="75"/>
      <c r="W56822" s="75"/>
      <c r="AD56822" s="77"/>
    </row>
    <row r="56823" spans="16:30" ht="4.5" customHeight="1" x14ac:dyDescent="0.2">
      <c r="P56823" s="75"/>
      <c r="Q56823" s="75"/>
      <c r="W56823" s="75"/>
      <c r="AD56823" s="77"/>
    </row>
    <row r="56824" spans="16:30" ht="4.5" customHeight="1" x14ac:dyDescent="0.2">
      <c r="P56824" s="75"/>
      <c r="Q56824" s="75"/>
      <c r="W56824" s="75"/>
      <c r="AD56824" s="77"/>
    </row>
    <row r="56825" spans="16:30" ht="4.5" customHeight="1" x14ac:dyDescent="0.2">
      <c r="P56825" s="75"/>
      <c r="Q56825" s="75"/>
      <c r="W56825" s="75"/>
      <c r="AD56825" s="77"/>
    </row>
    <row r="56826" spans="16:30" ht="4.5" customHeight="1" x14ac:dyDescent="0.2">
      <c r="P56826" s="75"/>
      <c r="Q56826" s="75"/>
      <c r="W56826" s="75"/>
      <c r="AD56826" s="77"/>
    </row>
    <row r="56827" spans="16:30" ht="4.5" customHeight="1" x14ac:dyDescent="0.2">
      <c r="P56827" s="75"/>
      <c r="Q56827" s="75"/>
      <c r="W56827" s="75"/>
      <c r="AD56827" s="77"/>
    </row>
    <row r="56828" spans="16:30" ht="4.5" customHeight="1" x14ac:dyDescent="0.2">
      <c r="P56828" s="75"/>
      <c r="Q56828" s="75"/>
      <c r="W56828" s="75"/>
      <c r="AD56828" s="77"/>
    </row>
    <row r="56829" spans="16:30" ht="4.5" customHeight="1" x14ac:dyDescent="0.2">
      <c r="P56829" s="75"/>
      <c r="Q56829" s="75"/>
      <c r="W56829" s="75"/>
      <c r="AD56829" s="77"/>
    </row>
    <row r="56830" spans="16:30" ht="4.5" customHeight="1" x14ac:dyDescent="0.2">
      <c r="P56830" s="75"/>
      <c r="Q56830" s="75"/>
      <c r="W56830" s="75"/>
      <c r="AD56830" s="77"/>
    </row>
    <row r="56831" spans="16:30" ht="4.5" customHeight="1" x14ac:dyDescent="0.2">
      <c r="P56831" s="75"/>
      <c r="Q56831" s="75"/>
      <c r="W56831" s="75"/>
      <c r="AD56831" s="77"/>
    </row>
    <row r="56832" spans="16:30" ht="4.5" customHeight="1" x14ac:dyDescent="0.2">
      <c r="P56832" s="75"/>
      <c r="Q56832" s="75"/>
      <c r="W56832" s="75"/>
      <c r="AD56832" s="77"/>
    </row>
    <row r="56833" spans="16:30" ht="4.5" customHeight="1" x14ac:dyDescent="0.2">
      <c r="P56833" s="75"/>
      <c r="Q56833" s="75"/>
      <c r="W56833" s="75"/>
      <c r="AD56833" s="77"/>
    </row>
    <row r="56834" spans="16:30" ht="4.5" customHeight="1" x14ac:dyDescent="0.2">
      <c r="P56834" s="75"/>
      <c r="Q56834" s="75"/>
      <c r="W56834" s="75"/>
      <c r="AD56834" s="77"/>
    </row>
    <row r="56835" spans="16:30" ht="4.5" customHeight="1" x14ac:dyDescent="0.2">
      <c r="P56835" s="75"/>
      <c r="Q56835" s="75"/>
      <c r="W56835" s="75"/>
      <c r="AD56835" s="77"/>
    </row>
    <row r="56836" spans="16:30" ht="4.5" customHeight="1" x14ac:dyDescent="0.2">
      <c r="P56836" s="75"/>
      <c r="Q56836" s="75"/>
      <c r="W56836" s="75"/>
      <c r="AD56836" s="77"/>
    </row>
    <row r="56837" spans="16:30" ht="4.5" customHeight="1" x14ac:dyDescent="0.2">
      <c r="P56837" s="75"/>
      <c r="Q56837" s="75"/>
      <c r="W56837" s="75"/>
      <c r="AD56837" s="77"/>
    </row>
    <row r="56838" spans="16:30" ht="4.5" customHeight="1" x14ac:dyDescent="0.2">
      <c r="P56838" s="75"/>
      <c r="Q56838" s="75"/>
      <c r="W56838" s="75"/>
      <c r="AD56838" s="77"/>
    </row>
    <row r="56839" spans="16:30" ht="4.5" customHeight="1" x14ac:dyDescent="0.2">
      <c r="P56839" s="75"/>
      <c r="Q56839" s="75"/>
      <c r="W56839" s="75"/>
      <c r="AD56839" s="77"/>
    </row>
    <row r="56840" spans="16:30" ht="4.5" customHeight="1" x14ac:dyDescent="0.2">
      <c r="P56840" s="75"/>
      <c r="Q56840" s="75"/>
      <c r="W56840" s="75"/>
      <c r="AD56840" s="77"/>
    </row>
    <row r="56841" spans="16:30" ht="4.5" customHeight="1" x14ac:dyDescent="0.2">
      <c r="P56841" s="75"/>
      <c r="Q56841" s="75"/>
      <c r="W56841" s="75"/>
      <c r="AD56841" s="77"/>
    </row>
    <row r="56842" spans="16:30" ht="4.5" customHeight="1" x14ac:dyDescent="0.2">
      <c r="P56842" s="75"/>
      <c r="Q56842" s="75"/>
      <c r="W56842" s="75"/>
      <c r="AD56842" s="77"/>
    </row>
    <row r="56843" spans="16:30" ht="4.5" customHeight="1" x14ac:dyDescent="0.2">
      <c r="P56843" s="75"/>
      <c r="Q56843" s="75"/>
      <c r="W56843" s="75"/>
      <c r="AD56843" s="77"/>
    </row>
    <row r="56844" spans="16:30" ht="4.5" customHeight="1" x14ac:dyDescent="0.2">
      <c r="P56844" s="75"/>
      <c r="Q56844" s="75"/>
      <c r="W56844" s="75"/>
      <c r="AD56844" s="77"/>
    </row>
    <row r="56845" spans="16:30" ht="4.5" customHeight="1" x14ac:dyDescent="0.2">
      <c r="P56845" s="75"/>
      <c r="Q56845" s="75"/>
      <c r="W56845" s="75"/>
      <c r="AD56845" s="77"/>
    </row>
    <row r="56846" spans="16:30" ht="4.5" customHeight="1" x14ac:dyDescent="0.2">
      <c r="P56846" s="75"/>
      <c r="Q56846" s="75"/>
      <c r="W56846" s="75"/>
      <c r="AD56846" s="77"/>
    </row>
    <row r="56847" spans="16:30" ht="4.5" customHeight="1" x14ac:dyDescent="0.2">
      <c r="P56847" s="75"/>
      <c r="Q56847" s="75"/>
      <c r="W56847" s="75"/>
      <c r="AD56847" s="77"/>
    </row>
    <row r="56848" spans="16:30" ht="4.5" customHeight="1" x14ac:dyDescent="0.2">
      <c r="P56848" s="75"/>
      <c r="Q56848" s="75"/>
      <c r="W56848" s="75"/>
      <c r="AD56848" s="77"/>
    </row>
    <row r="56849" spans="16:30" ht="4.5" customHeight="1" x14ac:dyDescent="0.2">
      <c r="P56849" s="75"/>
      <c r="Q56849" s="75"/>
      <c r="W56849" s="75"/>
      <c r="AD56849" s="77"/>
    </row>
    <row r="56850" spans="16:30" ht="4.5" customHeight="1" x14ac:dyDescent="0.2">
      <c r="P56850" s="75"/>
      <c r="Q56850" s="75"/>
      <c r="W56850" s="75"/>
      <c r="AD56850" s="77"/>
    </row>
    <row r="56851" spans="16:30" ht="4.5" customHeight="1" x14ac:dyDescent="0.2">
      <c r="P56851" s="75"/>
      <c r="Q56851" s="75"/>
      <c r="W56851" s="75"/>
      <c r="AD56851" s="77"/>
    </row>
    <row r="56852" spans="16:30" ht="4.5" customHeight="1" x14ac:dyDescent="0.2">
      <c r="P56852" s="75"/>
      <c r="Q56852" s="75"/>
      <c r="W56852" s="75"/>
      <c r="AD56852" s="77"/>
    </row>
    <row r="56853" spans="16:30" ht="4.5" customHeight="1" x14ac:dyDescent="0.2">
      <c r="P56853" s="75"/>
      <c r="Q56853" s="75"/>
      <c r="W56853" s="75"/>
      <c r="AD56853" s="77"/>
    </row>
    <row r="56854" spans="16:30" ht="4.5" customHeight="1" x14ac:dyDescent="0.2">
      <c r="P56854" s="75"/>
      <c r="Q56854" s="75"/>
      <c r="W56854" s="75"/>
      <c r="AD56854" s="77"/>
    </row>
    <row r="56855" spans="16:30" ht="4.5" customHeight="1" x14ac:dyDescent="0.2">
      <c r="P56855" s="75"/>
      <c r="Q56855" s="75"/>
      <c r="W56855" s="75"/>
      <c r="AD56855" s="77"/>
    </row>
    <row r="56856" spans="16:30" ht="4.5" customHeight="1" x14ac:dyDescent="0.2">
      <c r="P56856" s="75"/>
      <c r="Q56856" s="75"/>
      <c r="W56856" s="75"/>
      <c r="AD56856" s="77"/>
    </row>
    <row r="56857" spans="16:30" ht="4.5" customHeight="1" x14ac:dyDescent="0.2">
      <c r="P56857" s="75"/>
      <c r="Q56857" s="75"/>
      <c r="W56857" s="75"/>
      <c r="AD56857" s="77"/>
    </row>
    <row r="56858" spans="16:30" ht="4.5" customHeight="1" x14ac:dyDescent="0.2">
      <c r="P56858" s="75"/>
      <c r="Q56858" s="75"/>
      <c r="W56858" s="75"/>
      <c r="AD56858" s="77"/>
    </row>
    <row r="56859" spans="16:30" ht="4.5" customHeight="1" x14ac:dyDescent="0.2">
      <c r="P56859" s="75"/>
      <c r="Q56859" s="75"/>
      <c r="W56859" s="75"/>
      <c r="AD56859" s="77"/>
    </row>
    <row r="56860" spans="16:30" ht="4.5" customHeight="1" x14ac:dyDescent="0.2">
      <c r="P56860" s="75"/>
      <c r="Q56860" s="75"/>
      <c r="W56860" s="75"/>
      <c r="AD56860" s="77"/>
    </row>
    <row r="56861" spans="16:30" ht="4.5" customHeight="1" x14ac:dyDescent="0.2">
      <c r="P56861" s="75"/>
      <c r="Q56861" s="75"/>
      <c r="W56861" s="75"/>
      <c r="AD56861" s="77"/>
    </row>
    <row r="56862" spans="16:30" ht="4.5" customHeight="1" x14ac:dyDescent="0.2">
      <c r="P56862" s="75"/>
      <c r="Q56862" s="75"/>
      <c r="W56862" s="75"/>
      <c r="AD56862" s="77"/>
    </row>
    <row r="56863" spans="16:30" ht="4.5" customHeight="1" x14ac:dyDescent="0.2">
      <c r="P56863" s="75"/>
      <c r="Q56863" s="75"/>
      <c r="W56863" s="75"/>
      <c r="AD56863" s="77"/>
    </row>
    <row r="56864" spans="16:30" ht="4.5" customHeight="1" x14ac:dyDescent="0.2">
      <c r="P56864" s="75"/>
      <c r="Q56864" s="75"/>
      <c r="W56864" s="75"/>
      <c r="AD56864" s="77"/>
    </row>
    <row r="56865" spans="16:30" ht="4.5" customHeight="1" x14ac:dyDescent="0.2">
      <c r="P56865" s="75"/>
      <c r="Q56865" s="75"/>
      <c r="W56865" s="75"/>
      <c r="AD56865" s="77"/>
    </row>
    <row r="56866" spans="16:30" ht="4.5" customHeight="1" x14ac:dyDescent="0.2">
      <c r="P56866" s="75"/>
      <c r="Q56866" s="75"/>
      <c r="W56866" s="75"/>
      <c r="AD56866" s="77"/>
    </row>
    <row r="56867" spans="16:30" ht="4.5" customHeight="1" x14ac:dyDescent="0.2">
      <c r="P56867" s="75"/>
      <c r="Q56867" s="75"/>
      <c r="W56867" s="75"/>
      <c r="AD56867" s="77"/>
    </row>
    <row r="56868" spans="16:30" ht="4.5" customHeight="1" x14ac:dyDescent="0.2">
      <c r="P56868" s="75"/>
      <c r="Q56868" s="75"/>
      <c r="W56868" s="75"/>
      <c r="AD56868" s="77"/>
    </row>
    <row r="56869" spans="16:30" ht="4.5" customHeight="1" x14ac:dyDescent="0.2">
      <c r="P56869" s="75"/>
      <c r="Q56869" s="75"/>
      <c r="W56869" s="75"/>
      <c r="AD56869" s="77"/>
    </row>
    <row r="56870" spans="16:30" ht="4.5" customHeight="1" x14ac:dyDescent="0.2">
      <c r="P56870" s="75"/>
      <c r="Q56870" s="75"/>
      <c r="W56870" s="75"/>
      <c r="AD56870" s="77"/>
    </row>
    <row r="56871" spans="16:30" ht="4.5" customHeight="1" x14ac:dyDescent="0.2">
      <c r="P56871" s="75"/>
      <c r="Q56871" s="75"/>
      <c r="W56871" s="75"/>
      <c r="AD56871" s="77"/>
    </row>
    <row r="56872" spans="16:30" ht="4.5" customHeight="1" x14ac:dyDescent="0.2">
      <c r="P56872" s="75"/>
      <c r="Q56872" s="75"/>
      <c r="W56872" s="75"/>
      <c r="AD56872" s="77"/>
    </row>
    <row r="56873" spans="16:30" ht="4.5" customHeight="1" x14ac:dyDescent="0.2">
      <c r="P56873" s="75"/>
      <c r="Q56873" s="75"/>
      <c r="W56873" s="75"/>
      <c r="AD56873" s="77"/>
    </row>
    <row r="56874" spans="16:30" ht="4.5" customHeight="1" x14ac:dyDescent="0.2">
      <c r="P56874" s="75"/>
      <c r="Q56874" s="75"/>
      <c r="W56874" s="75"/>
      <c r="AD56874" s="77"/>
    </row>
    <row r="56875" spans="16:30" ht="4.5" customHeight="1" x14ac:dyDescent="0.2">
      <c r="P56875" s="75"/>
      <c r="Q56875" s="75"/>
      <c r="W56875" s="75"/>
      <c r="AD56875" s="77"/>
    </row>
    <row r="56876" spans="16:30" ht="4.5" customHeight="1" x14ac:dyDescent="0.2">
      <c r="P56876" s="75"/>
      <c r="Q56876" s="75"/>
      <c r="W56876" s="75"/>
      <c r="AD56876" s="77"/>
    </row>
    <row r="56877" spans="16:30" ht="4.5" customHeight="1" x14ac:dyDescent="0.2">
      <c r="P56877" s="75"/>
      <c r="Q56877" s="75"/>
      <c r="W56877" s="75"/>
      <c r="AD56877" s="77"/>
    </row>
    <row r="56878" spans="16:30" ht="4.5" customHeight="1" x14ac:dyDescent="0.2">
      <c r="P56878" s="75"/>
      <c r="Q56878" s="75"/>
      <c r="W56878" s="75"/>
      <c r="AD56878" s="77"/>
    </row>
    <row r="56879" spans="16:30" ht="4.5" customHeight="1" x14ac:dyDescent="0.2">
      <c r="P56879" s="75"/>
      <c r="Q56879" s="75"/>
      <c r="W56879" s="75"/>
      <c r="AD56879" s="77"/>
    </row>
    <row r="56880" spans="16:30" ht="4.5" customHeight="1" x14ac:dyDescent="0.2">
      <c r="P56880" s="75"/>
      <c r="Q56880" s="75"/>
      <c r="W56880" s="75"/>
      <c r="AD56880" s="77"/>
    </row>
    <row r="56881" spans="16:30" ht="4.5" customHeight="1" x14ac:dyDescent="0.2">
      <c r="P56881" s="75"/>
      <c r="Q56881" s="75"/>
      <c r="W56881" s="75"/>
      <c r="AD56881" s="77"/>
    </row>
    <row r="56882" spans="16:30" ht="4.5" customHeight="1" x14ac:dyDescent="0.2">
      <c r="P56882" s="75"/>
      <c r="Q56882" s="75"/>
      <c r="W56882" s="75"/>
      <c r="AD56882" s="77"/>
    </row>
    <row r="56883" spans="16:30" ht="4.5" customHeight="1" x14ac:dyDescent="0.2">
      <c r="P56883" s="75"/>
      <c r="Q56883" s="75"/>
      <c r="W56883" s="75"/>
      <c r="AD56883" s="77"/>
    </row>
    <row r="56884" spans="16:30" ht="4.5" customHeight="1" x14ac:dyDescent="0.2">
      <c r="P56884" s="75"/>
      <c r="Q56884" s="75"/>
      <c r="W56884" s="75"/>
      <c r="AD56884" s="77"/>
    </row>
    <row r="56885" spans="16:30" ht="4.5" customHeight="1" x14ac:dyDescent="0.2">
      <c r="P56885" s="75"/>
      <c r="Q56885" s="75"/>
      <c r="W56885" s="75"/>
      <c r="AD56885" s="77"/>
    </row>
    <row r="56886" spans="16:30" ht="4.5" customHeight="1" x14ac:dyDescent="0.2">
      <c r="P56886" s="75"/>
      <c r="Q56886" s="75"/>
      <c r="W56886" s="75"/>
      <c r="AD56886" s="77"/>
    </row>
    <row r="56887" spans="16:30" ht="4.5" customHeight="1" x14ac:dyDescent="0.2">
      <c r="P56887" s="75"/>
      <c r="Q56887" s="75"/>
      <c r="W56887" s="75"/>
      <c r="AD56887" s="77"/>
    </row>
    <row r="56888" spans="16:30" ht="4.5" customHeight="1" x14ac:dyDescent="0.2">
      <c r="P56888" s="75"/>
      <c r="Q56888" s="75"/>
      <c r="W56888" s="75"/>
      <c r="AD56888" s="77"/>
    </row>
    <row r="56889" spans="16:30" ht="4.5" customHeight="1" x14ac:dyDescent="0.2">
      <c r="P56889" s="75"/>
      <c r="Q56889" s="75"/>
      <c r="W56889" s="75"/>
      <c r="AD56889" s="77"/>
    </row>
    <row r="56890" spans="16:30" ht="4.5" customHeight="1" x14ac:dyDescent="0.2">
      <c r="P56890" s="75"/>
      <c r="Q56890" s="75"/>
      <c r="W56890" s="75"/>
      <c r="AD56890" s="77"/>
    </row>
    <row r="56891" spans="16:30" ht="4.5" customHeight="1" x14ac:dyDescent="0.2">
      <c r="P56891" s="75"/>
      <c r="Q56891" s="75"/>
      <c r="W56891" s="75"/>
      <c r="AD56891" s="77"/>
    </row>
    <row r="56892" spans="16:30" ht="4.5" customHeight="1" x14ac:dyDescent="0.2">
      <c r="P56892" s="75"/>
      <c r="Q56892" s="75"/>
      <c r="W56892" s="75"/>
      <c r="AD56892" s="77"/>
    </row>
    <row r="56893" spans="16:30" ht="4.5" customHeight="1" x14ac:dyDescent="0.2">
      <c r="P56893" s="75"/>
      <c r="Q56893" s="75"/>
      <c r="W56893" s="75"/>
      <c r="AD56893" s="77"/>
    </row>
    <row r="56894" spans="16:30" ht="4.5" customHeight="1" x14ac:dyDescent="0.2">
      <c r="P56894" s="75"/>
      <c r="Q56894" s="75"/>
      <c r="W56894" s="75"/>
      <c r="AD56894" s="77"/>
    </row>
    <row r="56895" spans="16:30" ht="4.5" customHeight="1" x14ac:dyDescent="0.2">
      <c r="P56895" s="75"/>
      <c r="Q56895" s="75"/>
      <c r="W56895" s="75"/>
      <c r="AD56895" s="77"/>
    </row>
    <row r="56896" spans="16:30" ht="4.5" customHeight="1" x14ac:dyDescent="0.2">
      <c r="P56896" s="75"/>
      <c r="Q56896" s="75"/>
      <c r="W56896" s="75"/>
      <c r="AD56896" s="77"/>
    </row>
    <row r="56897" spans="16:30" ht="4.5" customHeight="1" x14ac:dyDescent="0.2">
      <c r="P56897" s="75"/>
      <c r="Q56897" s="75"/>
      <c r="W56897" s="75"/>
      <c r="AD56897" s="77"/>
    </row>
    <row r="56898" spans="16:30" ht="4.5" customHeight="1" x14ac:dyDescent="0.2">
      <c r="P56898" s="75"/>
      <c r="Q56898" s="75"/>
      <c r="W56898" s="75"/>
      <c r="AD56898" s="77"/>
    </row>
    <row r="56899" spans="16:30" ht="4.5" customHeight="1" x14ac:dyDescent="0.2">
      <c r="P56899" s="75"/>
      <c r="Q56899" s="75"/>
      <c r="W56899" s="75"/>
      <c r="AD56899" s="77"/>
    </row>
    <row r="56900" spans="16:30" ht="4.5" customHeight="1" x14ac:dyDescent="0.2">
      <c r="P56900" s="75"/>
      <c r="Q56900" s="75"/>
      <c r="W56900" s="75"/>
      <c r="AD56900" s="77"/>
    </row>
    <row r="56901" spans="16:30" ht="4.5" customHeight="1" x14ac:dyDescent="0.2">
      <c r="P56901" s="75"/>
      <c r="Q56901" s="75"/>
      <c r="W56901" s="75"/>
      <c r="AD56901" s="77"/>
    </row>
    <row r="56902" spans="16:30" ht="4.5" customHeight="1" x14ac:dyDescent="0.2">
      <c r="P56902" s="75"/>
      <c r="Q56902" s="75"/>
      <c r="W56902" s="75"/>
      <c r="AD56902" s="77"/>
    </row>
    <row r="56903" spans="16:30" ht="4.5" customHeight="1" x14ac:dyDescent="0.2">
      <c r="P56903" s="75"/>
      <c r="Q56903" s="75"/>
      <c r="W56903" s="75"/>
      <c r="AD56903" s="77"/>
    </row>
    <row r="56904" spans="16:30" ht="4.5" customHeight="1" x14ac:dyDescent="0.2">
      <c r="P56904" s="75"/>
      <c r="Q56904" s="75"/>
      <c r="W56904" s="75"/>
      <c r="AD56904" s="77"/>
    </row>
    <row r="56905" spans="16:30" ht="4.5" customHeight="1" x14ac:dyDescent="0.2">
      <c r="P56905" s="75"/>
      <c r="Q56905" s="75"/>
      <c r="W56905" s="75"/>
      <c r="AD56905" s="77"/>
    </row>
    <row r="56906" spans="16:30" ht="4.5" customHeight="1" x14ac:dyDescent="0.2">
      <c r="P56906" s="75"/>
      <c r="Q56906" s="75"/>
      <c r="W56906" s="75"/>
      <c r="AD56906" s="77"/>
    </row>
    <row r="56907" spans="16:30" ht="4.5" customHeight="1" x14ac:dyDescent="0.2">
      <c r="P56907" s="75"/>
      <c r="Q56907" s="75"/>
      <c r="W56907" s="75"/>
      <c r="AD56907" s="77"/>
    </row>
    <row r="56908" spans="16:30" ht="4.5" customHeight="1" x14ac:dyDescent="0.2">
      <c r="P56908" s="75"/>
      <c r="Q56908" s="75"/>
      <c r="W56908" s="75"/>
      <c r="AD56908" s="77"/>
    </row>
    <row r="56909" spans="16:30" ht="4.5" customHeight="1" x14ac:dyDescent="0.2">
      <c r="P56909" s="75"/>
      <c r="Q56909" s="75"/>
      <c r="W56909" s="75"/>
      <c r="AD56909" s="77"/>
    </row>
    <row r="56910" spans="16:30" ht="4.5" customHeight="1" x14ac:dyDescent="0.2">
      <c r="P56910" s="75"/>
      <c r="Q56910" s="75"/>
      <c r="W56910" s="75"/>
      <c r="AD56910" s="77"/>
    </row>
    <row r="56911" spans="16:30" ht="4.5" customHeight="1" x14ac:dyDescent="0.2">
      <c r="P56911" s="75"/>
      <c r="Q56911" s="75"/>
      <c r="W56911" s="75"/>
      <c r="AD56911" s="77"/>
    </row>
    <row r="56912" spans="16:30" ht="4.5" customHeight="1" x14ac:dyDescent="0.2">
      <c r="P56912" s="75"/>
      <c r="Q56912" s="75"/>
      <c r="W56912" s="75"/>
      <c r="AD56912" s="77"/>
    </row>
    <row r="56913" spans="16:30" ht="4.5" customHeight="1" x14ac:dyDescent="0.2">
      <c r="P56913" s="75"/>
      <c r="Q56913" s="75"/>
      <c r="W56913" s="75"/>
      <c r="AD56913" s="77"/>
    </row>
    <row r="56914" spans="16:30" ht="4.5" customHeight="1" x14ac:dyDescent="0.2">
      <c r="P56914" s="75"/>
      <c r="Q56914" s="75"/>
      <c r="W56914" s="75"/>
      <c r="AD56914" s="77"/>
    </row>
    <row r="56915" spans="16:30" ht="4.5" customHeight="1" x14ac:dyDescent="0.2">
      <c r="P56915" s="75"/>
      <c r="Q56915" s="75"/>
      <c r="W56915" s="75"/>
      <c r="AD56915" s="77"/>
    </row>
    <row r="56916" spans="16:30" ht="4.5" customHeight="1" x14ac:dyDescent="0.2">
      <c r="P56916" s="75"/>
      <c r="Q56916" s="75"/>
      <c r="W56916" s="75"/>
      <c r="AD56916" s="77"/>
    </row>
    <row r="56917" spans="16:30" ht="4.5" customHeight="1" x14ac:dyDescent="0.2">
      <c r="P56917" s="75"/>
      <c r="Q56917" s="75"/>
      <c r="W56917" s="75"/>
      <c r="AD56917" s="77"/>
    </row>
    <row r="56918" spans="16:30" ht="4.5" customHeight="1" x14ac:dyDescent="0.2">
      <c r="P56918" s="75"/>
      <c r="Q56918" s="75"/>
      <c r="W56918" s="75"/>
      <c r="AD56918" s="77"/>
    </row>
    <row r="56919" spans="16:30" ht="4.5" customHeight="1" x14ac:dyDescent="0.2">
      <c r="P56919" s="75"/>
      <c r="Q56919" s="75"/>
      <c r="W56919" s="75"/>
      <c r="AD56919" s="77"/>
    </row>
    <row r="56920" spans="16:30" ht="4.5" customHeight="1" x14ac:dyDescent="0.2">
      <c r="P56920" s="75"/>
      <c r="Q56920" s="75"/>
      <c r="W56920" s="75"/>
      <c r="AD56920" s="77"/>
    </row>
    <row r="56921" spans="16:30" ht="4.5" customHeight="1" x14ac:dyDescent="0.2">
      <c r="P56921" s="75"/>
      <c r="Q56921" s="75"/>
      <c r="W56921" s="75"/>
      <c r="AD56921" s="77"/>
    </row>
    <row r="56922" spans="16:30" ht="4.5" customHeight="1" x14ac:dyDescent="0.2">
      <c r="P56922" s="75"/>
      <c r="Q56922" s="75"/>
      <c r="W56922" s="75"/>
      <c r="AD56922" s="77"/>
    </row>
    <row r="56923" spans="16:30" ht="4.5" customHeight="1" x14ac:dyDescent="0.2">
      <c r="P56923" s="75"/>
      <c r="Q56923" s="75"/>
      <c r="W56923" s="75"/>
      <c r="AD56923" s="77"/>
    </row>
    <row r="56924" spans="16:30" ht="4.5" customHeight="1" x14ac:dyDescent="0.2">
      <c r="P56924" s="75"/>
      <c r="Q56924" s="75"/>
      <c r="W56924" s="75"/>
      <c r="AD56924" s="77"/>
    </row>
    <row r="56925" spans="16:30" ht="4.5" customHeight="1" x14ac:dyDescent="0.2">
      <c r="P56925" s="75"/>
      <c r="Q56925" s="75"/>
      <c r="W56925" s="75"/>
      <c r="AD56925" s="77"/>
    </row>
    <row r="56926" spans="16:30" ht="4.5" customHeight="1" x14ac:dyDescent="0.2">
      <c r="P56926" s="75"/>
      <c r="Q56926" s="75"/>
      <c r="W56926" s="75"/>
      <c r="AD56926" s="77"/>
    </row>
    <row r="56927" spans="16:30" ht="4.5" customHeight="1" x14ac:dyDescent="0.2">
      <c r="P56927" s="75"/>
      <c r="Q56927" s="75"/>
      <c r="W56927" s="75"/>
      <c r="AD56927" s="77"/>
    </row>
    <row r="56928" spans="16:30" ht="4.5" customHeight="1" x14ac:dyDescent="0.2">
      <c r="P56928" s="75"/>
      <c r="Q56928" s="75"/>
      <c r="W56928" s="75"/>
      <c r="AD56928" s="77"/>
    </row>
    <row r="56929" spans="16:30" ht="4.5" customHeight="1" x14ac:dyDescent="0.2">
      <c r="P56929" s="75"/>
      <c r="Q56929" s="75"/>
      <c r="W56929" s="75"/>
      <c r="AD56929" s="77"/>
    </row>
    <row r="56930" spans="16:30" ht="4.5" customHeight="1" x14ac:dyDescent="0.2">
      <c r="P56930" s="75"/>
      <c r="Q56930" s="75"/>
      <c r="W56930" s="75"/>
      <c r="AD56930" s="77"/>
    </row>
    <row r="56931" spans="16:30" ht="4.5" customHeight="1" x14ac:dyDescent="0.2">
      <c r="P56931" s="75"/>
      <c r="Q56931" s="75"/>
      <c r="W56931" s="75"/>
      <c r="AD56931" s="77"/>
    </row>
    <row r="56932" spans="16:30" ht="4.5" customHeight="1" x14ac:dyDescent="0.2">
      <c r="P56932" s="75"/>
      <c r="Q56932" s="75"/>
      <c r="W56932" s="75"/>
      <c r="AD56932" s="77"/>
    </row>
    <row r="56933" spans="16:30" ht="4.5" customHeight="1" x14ac:dyDescent="0.2">
      <c r="P56933" s="75"/>
      <c r="Q56933" s="75"/>
      <c r="W56933" s="75"/>
      <c r="AD56933" s="77"/>
    </row>
    <row r="56934" spans="16:30" ht="4.5" customHeight="1" x14ac:dyDescent="0.2">
      <c r="P56934" s="75"/>
      <c r="Q56934" s="75"/>
      <c r="W56934" s="75"/>
      <c r="AD56934" s="77"/>
    </row>
    <row r="56935" spans="16:30" ht="4.5" customHeight="1" x14ac:dyDescent="0.2">
      <c r="P56935" s="75"/>
      <c r="Q56935" s="75"/>
      <c r="W56935" s="75"/>
      <c r="AD56935" s="77"/>
    </row>
    <row r="56936" spans="16:30" ht="4.5" customHeight="1" x14ac:dyDescent="0.2">
      <c r="P56936" s="75"/>
      <c r="Q56936" s="75"/>
      <c r="W56936" s="75"/>
      <c r="AD56936" s="77"/>
    </row>
    <row r="56937" spans="16:30" ht="4.5" customHeight="1" x14ac:dyDescent="0.2">
      <c r="P56937" s="75"/>
      <c r="Q56937" s="75"/>
      <c r="W56937" s="75"/>
      <c r="AD56937" s="77"/>
    </row>
    <row r="56938" spans="16:30" ht="4.5" customHeight="1" x14ac:dyDescent="0.2">
      <c r="P56938" s="75"/>
      <c r="Q56938" s="75"/>
      <c r="W56938" s="75"/>
      <c r="AD56938" s="77"/>
    </row>
    <row r="56939" spans="16:30" ht="4.5" customHeight="1" x14ac:dyDescent="0.2">
      <c r="P56939" s="75"/>
      <c r="Q56939" s="75"/>
      <c r="W56939" s="75"/>
      <c r="AD56939" s="77"/>
    </row>
    <row r="56940" spans="16:30" ht="4.5" customHeight="1" x14ac:dyDescent="0.2">
      <c r="P56940" s="75"/>
      <c r="Q56940" s="75"/>
      <c r="W56940" s="75"/>
      <c r="AD56940" s="77"/>
    </row>
    <row r="56941" spans="16:30" ht="4.5" customHeight="1" x14ac:dyDescent="0.2">
      <c r="P56941" s="75"/>
      <c r="Q56941" s="75"/>
      <c r="W56941" s="75"/>
      <c r="AD56941" s="77"/>
    </row>
    <row r="56942" spans="16:30" ht="4.5" customHeight="1" x14ac:dyDescent="0.2">
      <c r="P56942" s="75"/>
      <c r="Q56942" s="75"/>
      <c r="W56942" s="75"/>
      <c r="AD56942" s="77"/>
    </row>
    <row r="56943" spans="16:30" ht="4.5" customHeight="1" x14ac:dyDescent="0.2">
      <c r="P56943" s="75"/>
      <c r="Q56943" s="75"/>
      <c r="W56943" s="75"/>
      <c r="AD56943" s="77"/>
    </row>
    <row r="56944" spans="16:30" ht="4.5" customHeight="1" x14ac:dyDescent="0.2">
      <c r="P56944" s="75"/>
      <c r="Q56944" s="75"/>
      <c r="W56944" s="75"/>
      <c r="AD56944" s="77"/>
    </row>
    <row r="56945" spans="16:30" ht="4.5" customHeight="1" x14ac:dyDescent="0.2">
      <c r="P56945" s="75"/>
      <c r="Q56945" s="75"/>
      <c r="W56945" s="75"/>
      <c r="AD56945" s="77"/>
    </row>
    <row r="56946" spans="16:30" ht="4.5" customHeight="1" x14ac:dyDescent="0.2">
      <c r="P56946" s="75"/>
      <c r="Q56946" s="75"/>
      <c r="W56946" s="75"/>
      <c r="AD56946" s="77"/>
    </row>
    <row r="56947" spans="16:30" ht="4.5" customHeight="1" x14ac:dyDescent="0.2">
      <c r="P56947" s="75"/>
      <c r="Q56947" s="75"/>
      <c r="W56947" s="75"/>
      <c r="AD56947" s="77"/>
    </row>
    <row r="56948" spans="16:30" ht="4.5" customHeight="1" x14ac:dyDescent="0.2">
      <c r="P56948" s="75"/>
      <c r="Q56948" s="75"/>
      <c r="W56948" s="75"/>
      <c r="AD56948" s="77"/>
    </row>
    <row r="56949" spans="16:30" ht="4.5" customHeight="1" x14ac:dyDescent="0.2">
      <c r="P56949" s="75"/>
      <c r="Q56949" s="75"/>
      <c r="W56949" s="75"/>
      <c r="AD56949" s="77"/>
    </row>
    <row r="56950" spans="16:30" ht="4.5" customHeight="1" x14ac:dyDescent="0.2">
      <c r="P56950" s="75"/>
      <c r="Q56950" s="75"/>
      <c r="W56950" s="75"/>
      <c r="AD56950" s="77"/>
    </row>
    <row r="56951" spans="16:30" ht="4.5" customHeight="1" x14ac:dyDescent="0.2">
      <c r="P56951" s="75"/>
      <c r="Q56951" s="75"/>
      <c r="W56951" s="75"/>
      <c r="AD56951" s="77"/>
    </row>
    <row r="56952" spans="16:30" ht="4.5" customHeight="1" x14ac:dyDescent="0.2">
      <c r="P56952" s="75"/>
      <c r="Q56952" s="75"/>
      <c r="W56952" s="75"/>
      <c r="AD56952" s="77"/>
    </row>
    <row r="56953" spans="16:30" ht="4.5" customHeight="1" x14ac:dyDescent="0.2">
      <c r="P56953" s="75"/>
      <c r="Q56953" s="75"/>
      <c r="W56953" s="75"/>
      <c r="AD56953" s="77"/>
    </row>
    <row r="56954" spans="16:30" ht="4.5" customHeight="1" x14ac:dyDescent="0.2">
      <c r="P56954" s="75"/>
      <c r="Q56954" s="75"/>
      <c r="W56954" s="75"/>
      <c r="AD56954" s="77"/>
    </row>
    <row r="56955" spans="16:30" ht="4.5" customHeight="1" x14ac:dyDescent="0.2">
      <c r="P56955" s="75"/>
      <c r="Q56955" s="75"/>
      <c r="W56955" s="75"/>
      <c r="AD56955" s="77"/>
    </row>
    <row r="56956" spans="16:30" ht="4.5" customHeight="1" x14ac:dyDescent="0.2">
      <c r="P56956" s="75"/>
      <c r="Q56956" s="75"/>
      <c r="W56956" s="75"/>
      <c r="AD56956" s="77"/>
    </row>
    <row r="56957" spans="16:30" ht="4.5" customHeight="1" x14ac:dyDescent="0.2">
      <c r="P56957" s="75"/>
      <c r="Q56957" s="75"/>
      <c r="W56957" s="75"/>
      <c r="AD56957" s="77"/>
    </row>
    <row r="56958" spans="16:30" ht="4.5" customHeight="1" x14ac:dyDescent="0.2">
      <c r="P56958" s="75"/>
      <c r="Q56958" s="75"/>
      <c r="W56958" s="75"/>
      <c r="AD56958" s="77"/>
    </row>
    <row r="56959" spans="16:30" ht="4.5" customHeight="1" x14ac:dyDescent="0.2">
      <c r="P56959" s="75"/>
      <c r="Q56959" s="75"/>
      <c r="W56959" s="75"/>
      <c r="AD56959" s="77"/>
    </row>
    <row r="56960" spans="16:30" ht="4.5" customHeight="1" x14ac:dyDescent="0.2">
      <c r="P56960" s="75"/>
      <c r="Q56960" s="75"/>
      <c r="W56960" s="75"/>
      <c r="AD56960" s="77"/>
    </row>
    <row r="56961" spans="16:30" ht="4.5" customHeight="1" x14ac:dyDescent="0.2">
      <c r="P56961" s="75"/>
      <c r="Q56961" s="75"/>
      <c r="W56961" s="75"/>
      <c r="AD56961" s="77"/>
    </row>
    <row r="56962" spans="16:30" ht="4.5" customHeight="1" x14ac:dyDescent="0.2">
      <c r="P56962" s="75"/>
      <c r="Q56962" s="75"/>
      <c r="W56962" s="75"/>
      <c r="AD56962" s="77"/>
    </row>
    <row r="56963" spans="16:30" ht="4.5" customHeight="1" x14ac:dyDescent="0.2">
      <c r="P56963" s="75"/>
      <c r="Q56963" s="75"/>
      <c r="W56963" s="75"/>
      <c r="AD56963" s="77"/>
    </row>
    <row r="56964" spans="16:30" ht="4.5" customHeight="1" x14ac:dyDescent="0.2">
      <c r="P56964" s="75"/>
      <c r="Q56964" s="75"/>
      <c r="W56964" s="75"/>
      <c r="AD56964" s="77"/>
    </row>
    <row r="56965" spans="16:30" ht="4.5" customHeight="1" x14ac:dyDescent="0.2">
      <c r="P56965" s="75"/>
      <c r="Q56965" s="75"/>
      <c r="W56965" s="75"/>
      <c r="AD56965" s="77"/>
    </row>
    <row r="56966" spans="16:30" ht="4.5" customHeight="1" x14ac:dyDescent="0.2">
      <c r="P56966" s="75"/>
      <c r="Q56966" s="75"/>
      <c r="W56966" s="75"/>
      <c r="AD56966" s="77"/>
    </row>
    <row r="56967" spans="16:30" ht="4.5" customHeight="1" x14ac:dyDescent="0.2">
      <c r="P56967" s="75"/>
      <c r="Q56967" s="75"/>
      <c r="W56967" s="75"/>
      <c r="AD56967" s="77"/>
    </row>
    <row r="56968" spans="16:30" ht="4.5" customHeight="1" x14ac:dyDescent="0.2">
      <c r="P56968" s="75"/>
      <c r="Q56968" s="75"/>
      <c r="W56968" s="75"/>
      <c r="AD56968" s="77"/>
    </row>
    <row r="56969" spans="16:30" ht="4.5" customHeight="1" x14ac:dyDescent="0.2">
      <c r="P56969" s="75"/>
      <c r="Q56969" s="75"/>
      <c r="W56969" s="75"/>
      <c r="AD56969" s="77"/>
    </row>
    <row r="56970" spans="16:30" ht="4.5" customHeight="1" x14ac:dyDescent="0.2">
      <c r="P56970" s="75"/>
      <c r="Q56970" s="75"/>
      <c r="W56970" s="75"/>
      <c r="AD56970" s="77"/>
    </row>
    <row r="56971" spans="16:30" ht="4.5" customHeight="1" x14ac:dyDescent="0.2">
      <c r="P56971" s="75"/>
      <c r="Q56971" s="75"/>
      <c r="W56971" s="75"/>
      <c r="AD56971" s="77"/>
    </row>
    <row r="56972" spans="16:30" ht="4.5" customHeight="1" x14ac:dyDescent="0.2">
      <c r="P56972" s="75"/>
      <c r="Q56972" s="75"/>
      <c r="W56972" s="75"/>
      <c r="AD56972" s="77"/>
    </row>
    <row r="56973" spans="16:30" ht="4.5" customHeight="1" x14ac:dyDescent="0.2">
      <c r="P56973" s="75"/>
      <c r="Q56973" s="75"/>
      <c r="W56973" s="75"/>
      <c r="AD56973" s="77"/>
    </row>
    <row r="56974" spans="16:30" ht="4.5" customHeight="1" x14ac:dyDescent="0.2">
      <c r="P56974" s="75"/>
      <c r="Q56974" s="75"/>
      <c r="W56974" s="75"/>
      <c r="AD56974" s="77"/>
    </row>
    <row r="56975" spans="16:30" ht="4.5" customHeight="1" x14ac:dyDescent="0.2">
      <c r="P56975" s="75"/>
      <c r="Q56975" s="75"/>
      <c r="W56975" s="75"/>
      <c r="AD56975" s="77"/>
    </row>
    <row r="56976" spans="16:30" ht="4.5" customHeight="1" x14ac:dyDescent="0.2">
      <c r="P56976" s="75"/>
      <c r="Q56976" s="75"/>
      <c r="W56976" s="75"/>
      <c r="AD56976" s="77"/>
    </row>
    <row r="56977" spans="16:30" ht="4.5" customHeight="1" x14ac:dyDescent="0.2">
      <c r="P56977" s="75"/>
      <c r="Q56977" s="75"/>
      <c r="W56977" s="75"/>
      <c r="AD56977" s="77"/>
    </row>
    <row r="56978" spans="16:30" ht="4.5" customHeight="1" x14ac:dyDescent="0.2">
      <c r="P56978" s="75"/>
      <c r="Q56978" s="75"/>
      <c r="W56978" s="75"/>
      <c r="AD56978" s="77"/>
    </row>
    <row r="56979" spans="16:30" ht="4.5" customHeight="1" x14ac:dyDescent="0.2">
      <c r="P56979" s="75"/>
      <c r="Q56979" s="75"/>
      <c r="W56979" s="75"/>
      <c r="AD56979" s="77"/>
    </row>
    <row r="56980" spans="16:30" ht="4.5" customHeight="1" x14ac:dyDescent="0.2">
      <c r="P56980" s="75"/>
      <c r="Q56980" s="75"/>
      <c r="W56980" s="75"/>
      <c r="AD56980" s="77"/>
    </row>
    <row r="56981" spans="16:30" ht="4.5" customHeight="1" x14ac:dyDescent="0.2">
      <c r="P56981" s="75"/>
      <c r="Q56981" s="75"/>
      <c r="W56981" s="75"/>
      <c r="AD56981" s="77"/>
    </row>
    <row r="56982" spans="16:30" ht="4.5" customHeight="1" x14ac:dyDescent="0.2">
      <c r="P56982" s="75"/>
      <c r="Q56982" s="75"/>
      <c r="W56982" s="75"/>
      <c r="AD56982" s="77"/>
    </row>
    <row r="56983" spans="16:30" ht="4.5" customHeight="1" x14ac:dyDescent="0.2">
      <c r="P56983" s="75"/>
      <c r="Q56983" s="75"/>
      <c r="W56983" s="75"/>
      <c r="AD56983" s="77"/>
    </row>
    <row r="56984" spans="16:30" ht="4.5" customHeight="1" x14ac:dyDescent="0.2">
      <c r="P56984" s="75"/>
      <c r="Q56984" s="75"/>
      <c r="W56984" s="75"/>
      <c r="AD56984" s="77"/>
    </row>
    <row r="56985" spans="16:30" ht="4.5" customHeight="1" x14ac:dyDescent="0.2">
      <c r="P56985" s="75"/>
      <c r="Q56985" s="75"/>
      <c r="W56985" s="75"/>
      <c r="AD56985" s="77"/>
    </row>
    <row r="56986" spans="16:30" ht="4.5" customHeight="1" x14ac:dyDescent="0.2">
      <c r="P56986" s="75"/>
      <c r="Q56986" s="75"/>
      <c r="W56986" s="75"/>
      <c r="AD56986" s="77"/>
    </row>
    <row r="56987" spans="16:30" ht="4.5" customHeight="1" x14ac:dyDescent="0.2">
      <c r="P56987" s="75"/>
      <c r="Q56987" s="75"/>
      <c r="W56987" s="75"/>
      <c r="AD56987" s="77"/>
    </row>
    <row r="56988" spans="16:30" ht="4.5" customHeight="1" x14ac:dyDescent="0.2">
      <c r="P56988" s="75"/>
      <c r="Q56988" s="75"/>
      <c r="W56988" s="75"/>
      <c r="AD56988" s="77"/>
    </row>
    <row r="56989" spans="16:30" ht="4.5" customHeight="1" x14ac:dyDescent="0.2">
      <c r="P56989" s="75"/>
      <c r="Q56989" s="75"/>
      <c r="W56989" s="75"/>
      <c r="AD56989" s="77"/>
    </row>
    <row r="56990" spans="16:30" ht="4.5" customHeight="1" x14ac:dyDescent="0.2">
      <c r="P56990" s="75"/>
      <c r="Q56990" s="75"/>
      <c r="W56990" s="75"/>
      <c r="AD56990" s="77"/>
    </row>
    <row r="56991" spans="16:30" ht="4.5" customHeight="1" x14ac:dyDescent="0.2">
      <c r="P56991" s="75"/>
      <c r="Q56991" s="75"/>
      <c r="W56991" s="75"/>
      <c r="AD56991" s="77"/>
    </row>
    <row r="56992" spans="16:30" ht="4.5" customHeight="1" x14ac:dyDescent="0.2">
      <c r="P56992" s="75"/>
      <c r="Q56992" s="75"/>
      <c r="W56992" s="75"/>
      <c r="AD56992" s="77"/>
    </row>
    <row r="56993" spans="16:30" ht="4.5" customHeight="1" x14ac:dyDescent="0.2">
      <c r="P56993" s="75"/>
      <c r="Q56993" s="75"/>
      <c r="W56993" s="75"/>
      <c r="AD56993" s="77"/>
    </row>
    <row r="56994" spans="16:30" ht="4.5" customHeight="1" x14ac:dyDescent="0.2">
      <c r="P56994" s="75"/>
      <c r="Q56994" s="75"/>
      <c r="W56994" s="75"/>
      <c r="AD56994" s="77"/>
    </row>
    <row r="56995" spans="16:30" ht="4.5" customHeight="1" x14ac:dyDescent="0.2">
      <c r="P56995" s="75"/>
      <c r="Q56995" s="75"/>
      <c r="W56995" s="75"/>
      <c r="AD56995" s="77"/>
    </row>
    <row r="56996" spans="16:30" ht="4.5" customHeight="1" x14ac:dyDescent="0.2">
      <c r="P56996" s="75"/>
      <c r="Q56996" s="75"/>
      <c r="W56996" s="75"/>
      <c r="AD56996" s="77"/>
    </row>
    <row r="56997" spans="16:30" ht="4.5" customHeight="1" x14ac:dyDescent="0.2">
      <c r="P56997" s="75"/>
      <c r="Q56997" s="75"/>
      <c r="W56997" s="75"/>
      <c r="AD56997" s="77"/>
    </row>
    <row r="56998" spans="16:30" ht="4.5" customHeight="1" x14ac:dyDescent="0.2">
      <c r="P56998" s="75"/>
      <c r="Q56998" s="75"/>
      <c r="W56998" s="75"/>
      <c r="AD56998" s="77"/>
    </row>
    <row r="56999" spans="16:30" ht="4.5" customHeight="1" x14ac:dyDescent="0.2">
      <c r="P56999" s="75"/>
      <c r="Q56999" s="75"/>
      <c r="W56999" s="75"/>
      <c r="AD56999" s="77"/>
    </row>
    <row r="57000" spans="16:30" ht="4.5" customHeight="1" x14ac:dyDescent="0.2">
      <c r="P57000" s="75"/>
      <c r="Q57000" s="75"/>
      <c r="W57000" s="75"/>
      <c r="AD57000" s="77"/>
    </row>
    <row r="57001" spans="16:30" ht="4.5" customHeight="1" x14ac:dyDescent="0.2">
      <c r="P57001" s="75"/>
      <c r="Q57001" s="75"/>
      <c r="W57001" s="75"/>
      <c r="AD57001" s="77"/>
    </row>
    <row r="57002" spans="16:30" ht="4.5" customHeight="1" x14ac:dyDescent="0.2">
      <c r="P57002" s="75"/>
      <c r="Q57002" s="75"/>
      <c r="W57002" s="75"/>
      <c r="AD57002" s="77"/>
    </row>
    <row r="57003" spans="16:30" ht="4.5" customHeight="1" x14ac:dyDescent="0.2">
      <c r="P57003" s="75"/>
      <c r="Q57003" s="75"/>
      <c r="W57003" s="75"/>
      <c r="AD57003" s="77"/>
    </row>
    <row r="57004" spans="16:30" ht="4.5" customHeight="1" x14ac:dyDescent="0.2">
      <c r="P57004" s="75"/>
      <c r="Q57004" s="75"/>
      <c r="W57004" s="75"/>
      <c r="AD57004" s="77"/>
    </row>
    <row r="57005" spans="16:30" ht="4.5" customHeight="1" x14ac:dyDescent="0.2">
      <c r="P57005" s="75"/>
      <c r="Q57005" s="75"/>
      <c r="W57005" s="75"/>
      <c r="AD57005" s="77"/>
    </row>
    <row r="57006" spans="16:30" ht="4.5" customHeight="1" x14ac:dyDescent="0.2">
      <c r="P57006" s="75"/>
      <c r="Q57006" s="75"/>
      <c r="W57006" s="75"/>
      <c r="AD57006" s="77"/>
    </row>
    <row r="57007" spans="16:30" ht="4.5" customHeight="1" x14ac:dyDescent="0.2">
      <c r="P57007" s="75"/>
      <c r="Q57007" s="75"/>
      <c r="W57007" s="75"/>
      <c r="AD57007" s="77"/>
    </row>
    <row r="57008" spans="16:30" ht="4.5" customHeight="1" x14ac:dyDescent="0.2">
      <c r="P57008" s="75"/>
      <c r="Q57008" s="75"/>
      <c r="W57008" s="75"/>
      <c r="AD57008" s="77"/>
    </row>
    <row r="57009" spans="16:30" ht="4.5" customHeight="1" x14ac:dyDescent="0.2">
      <c r="P57009" s="75"/>
      <c r="Q57009" s="75"/>
      <c r="W57009" s="75"/>
      <c r="AD57009" s="77"/>
    </row>
    <row r="57010" spans="16:30" ht="4.5" customHeight="1" x14ac:dyDescent="0.2">
      <c r="P57010" s="75"/>
      <c r="Q57010" s="75"/>
      <c r="W57010" s="75"/>
      <c r="AD57010" s="77"/>
    </row>
    <row r="57011" spans="16:30" ht="4.5" customHeight="1" x14ac:dyDescent="0.2">
      <c r="P57011" s="75"/>
      <c r="Q57011" s="75"/>
      <c r="W57011" s="75"/>
      <c r="AD57011" s="77"/>
    </row>
    <row r="57012" spans="16:30" ht="4.5" customHeight="1" x14ac:dyDescent="0.2">
      <c r="P57012" s="75"/>
      <c r="Q57012" s="75"/>
      <c r="W57012" s="75"/>
      <c r="AD57012" s="77"/>
    </row>
    <row r="57013" spans="16:30" ht="4.5" customHeight="1" x14ac:dyDescent="0.2">
      <c r="P57013" s="75"/>
      <c r="Q57013" s="75"/>
      <c r="W57013" s="75"/>
      <c r="AD57013" s="77"/>
    </row>
    <row r="57014" spans="16:30" ht="4.5" customHeight="1" x14ac:dyDescent="0.2">
      <c r="P57014" s="75"/>
      <c r="Q57014" s="75"/>
      <c r="W57014" s="75"/>
      <c r="AD57014" s="77"/>
    </row>
    <row r="57015" spans="16:30" ht="4.5" customHeight="1" x14ac:dyDescent="0.2">
      <c r="P57015" s="75"/>
      <c r="Q57015" s="75"/>
      <c r="W57015" s="75"/>
      <c r="AD57015" s="77"/>
    </row>
    <row r="57016" spans="16:30" ht="4.5" customHeight="1" x14ac:dyDescent="0.2">
      <c r="P57016" s="75"/>
      <c r="Q57016" s="75"/>
      <c r="W57016" s="75"/>
      <c r="AD57016" s="77"/>
    </row>
    <row r="57017" spans="16:30" ht="4.5" customHeight="1" x14ac:dyDescent="0.2">
      <c r="P57017" s="75"/>
      <c r="Q57017" s="75"/>
      <c r="W57017" s="75"/>
      <c r="AD57017" s="77"/>
    </row>
    <row r="57018" spans="16:30" ht="4.5" customHeight="1" x14ac:dyDescent="0.2">
      <c r="P57018" s="75"/>
      <c r="Q57018" s="75"/>
      <c r="W57018" s="75"/>
      <c r="AD57018" s="77"/>
    </row>
    <row r="57019" spans="16:30" ht="4.5" customHeight="1" x14ac:dyDescent="0.2">
      <c r="P57019" s="75"/>
      <c r="Q57019" s="75"/>
      <c r="W57019" s="75"/>
      <c r="AD57019" s="77"/>
    </row>
    <row r="57020" spans="16:30" ht="4.5" customHeight="1" x14ac:dyDescent="0.2">
      <c r="P57020" s="75"/>
      <c r="Q57020" s="75"/>
      <c r="W57020" s="75"/>
      <c r="AD57020" s="77"/>
    </row>
    <row r="57021" spans="16:30" ht="4.5" customHeight="1" x14ac:dyDescent="0.2">
      <c r="P57021" s="75"/>
      <c r="Q57021" s="75"/>
      <c r="W57021" s="75"/>
      <c r="AD57021" s="77"/>
    </row>
    <row r="57022" spans="16:30" ht="4.5" customHeight="1" x14ac:dyDescent="0.2">
      <c r="P57022" s="75"/>
      <c r="Q57022" s="75"/>
      <c r="W57022" s="75"/>
      <c r="AD57022" s="77"/>
    </row>
    <row r="57023" spans="16:30" ht="4.5" customHeight="1" x14ac:dyDescent="0.2">
      <c r="P57023" s="75"/>
      <c r="Q57023" s="75"/>
      <c r="W57023" s="75"/>
      <c r="AD57023" s="77"/>
    </row>
    <row r="57024" spans="16:30" ht="4.5" customHeight="1" x14ac:dyDescent="0.2">
      <c r="P57024" s="75"/>
      <c r="Q57024" s="75"/>
      <c r="W57024" s="75"/>
      <c r="AD57024" s="77"/>
    </row>
    <row r="57025" spans="16:30" ht="4.5" customHeight="1" x14ac:dyDescent="0.2">
      <c r="P57025" s="75"/>
      <c r="Q57025" s="75"/>
      <c r="W57025" s="75"/>
      <c r="AD57025" s="77"/>
    </row>
    <row r="57026" spans="16:30" ht="4.5" customHeight="1" x14ac:dyDescent="0.2">
      <c r="P57026" s="75"/>
      <c r="Q57026" s="75"/>
      <c r="W57026" s="75"/>
      <c r="AD57026" s="77"/>
    </row>
    <row r="57027" spans="16:30" ht="4.5" customHeight="1" x14ac:dyDescent="0.2">
      <c r="P57027" s="75"/>
      <c r="Q57027" s="75"/>
      <c r="W57027" s="75"/>
      <c r="AD57027" s="77"/>
    </row>
    <row r="57028" spans="16:30" ht="4.5" customHeight="1" x14ac:dyDescent="0.2">
      <c r="P57028" s="75"/>
      <c r="Q57028" s="75"/>
      <c r="W57028" s="75"/>
      <c r="AD57028" s="77"/>
    </row>
    <row r="57029" spans="16:30" ht="4.5" customHeight="1" x14ac:dyDescent="0.2">
      <c r="P57029" s="75"/>
      <c r="Q57029" s="75"/>
      <c r="W57029" s="75"/>
      <c r="AD57029" s="77"/>
    </row>
    <row r="57030" spans="16:30" ht="4.5" customHeight="1" x14ac:dyDescent="0.2">
      <c r="P57030" s="75"/>
      <c r="Q57030" s="75"/>
      <c r="W57030" s="75"/>
      <c r="AD57030" s="77"/>
    </row>
    <row r="57031" spans="16:30" ht="4.5" customHeight="1" x14ac:dyDescent="0.2">
      <c r="P57031" s="75"/>
      <c r="Q57031" s="75"/>
      <c r="W57031" s="75"/>
      <c r="AD57031" s="77"/>
    </row>
    <row r="57032" spans="16:30" ht="4.5" customHeight="1" x14ac:dyDescent="0.2">
      <c r="P57032" s="75"/>
      <c r="Q57032" s="75"/>
      <c r="W57032" s="75"/>
      <c r="AD57032" s="77"/>
    </row>
    <row r="57033" spans="16:30" ht="4.5" customHeight="1" x14ac:dyDescent="0.2">
      <c r="P57033" s="75"/>
      <c r="Q57033" s="75"/>
      <c r="W57033" s="75"/>
      <c r="AD57033" s="77"/>
    </row>
    <row r="57034" spans="16:30" ht="4.5" customHeight="1" x14ac:dyDescent="0.2">
      <c r="P57034" s="75"/>
      <c r="Q57034" s="75"/>
      <c r="W57034" s="75"/>
      <c r="AD57034" s="77"/>
    </row>
    <row r="57035" spans="16:30" ht="4.5" customHeight="1" x14ac:dyDescent="0.2">
      <c r="P57035" s="75"/>
      <c r="Q57035" s="75"/>
      <c r="W57035" s="75"/>
      <c r="AD57035" s="77"/>
    </row>
    <row r="57036" spans="16:30" ht="4.5" customHeight="1" x14ac:dyDescent="0.2">
      <c r="P57036" s="75"/>
      <c r="Q57036" s="75"/>
      <c r="W57036" s="75"/>
      <c r="AD57036" s="77"/>
    </row>
    <row r="57037" spans="16:30" ht="4.5" customHeight="1" x14ac:dyDescent="0.2">
      <c r="P57037" s="75"/>
      <c r="Q57037" s="75"/>
      <c r="W57037" s="75"/>
      <c r="AD57037" s="77"/>
    </row>
    <row r="57038" spans="16:30" ht="4.5" customHeight="1" x14ac:dyDescent="0.2">
      <c r="P57038" s="75"/>
      <c r="Q57038" s="75"/>
      <c r="W57038" s="75"/>
      <c r="AD57038" s="77"/>
    </row>
    <row r="57039" spans="16:30" ht="4.5" customHeight="1" x14ac:dyDescent="0.2">
      <c r="P57039" s="75"/>
      <c r="Q57039" s="75"/>
      <c r="W57039" s="75"/>
      <c r="AD57039" s="77"/>
    </row>
    <row r="57040" spans="16:30" ht="4.5" customHeight="1" x14ac:dyDescent="0.2">
      <c r="P57040" s="75"/>
      <c r="Q57040" s="75"/>
      <c r="W57040" s="75"/>
      <c r="AD57040" s="77"/>
    </row>
    <row r="57041" spans="16:30" ht="4.5" customHeight="1" x14ac:dyDescent="0.2">
      <c r="P57041" s="75"/>
      <c r="Q57041" s="75"/>
      <c r="W57041" s="75"/>
      <c r="AD57041" s="77"/>
    </row>
    <row r="57042" spans="16:30" ht="4.5" customHeight="1" x14ac:dyDescent="0.2">
      <c r="P57042" s="75"/>
      <c r="Q57042" s="75"/>
      <c r="W57042" s="75"/>
      <c r="AD57042" s="77"/>
    </row>
    <row r="57043" spans="16:30" ht="4.5" customHeight="1" x14ac:dyDescent="0.2">
      <c r="P57043" s="75"/>
      <c r="Q57043" s="75"/>
      <c r="W57043" s="75"/>
      <c r="AD57043" s="77"/>
    </row>
    <row r="57044" spans="16:30" ht="4.5" customHeight="1" x14ac:dyDescent="0.2">
      <c r="P57044" s="75"/>
      <c r="Q57044" s="75"/>
      <c r="W57044" s="75"/>
      <c r="AD57044" s="77"/>
    </row>
    <row r="57045" spans="16:30" ht="4.5" customHeight="1" x14ac:dyDescent="0.2">
      <c r="P57045" s="75"/>
      <c r="Q57045" s="75"/>
      <c r="W57045" s="75"/>
      <c r="AD57045" s="77"/>
    </row>
    <row r="57046" spans="16:30" ht="4.5" customHeight="1" x14ac:dyDescent="0.2">
      <c r="P57046" s="75"/>
      <c r="Q57046" s="75"/>
      <c r="W57046" s="75"/>
      <c r="AD57046" s="77"/>
    </row>
    <row r="57047" spans="16:30" ht="4.5" customHeight="1" x14ac:dyDescent="0.2">
      <c r="P57047" s="75"/>
      <c r="Q57047" s="75"/>
      <c r="W57047" s="75"/>
      <c r="AD57047" s="77"/>
    </row>
    <row r="57048" spans="16:30" ht="4.5" customHeight="1" x14ac:dyDescent="0.2">
      <c r="P57048" s="75"/>
      <c r="Q57048" s="75"/>
      <c r="W57048" s="75"/>
      <c r="AD57048" s="77"/>
    </row>
    <row r="57049" spans="16:30" ht="4.5" customHeight="1" x14ac:dyDescent="0.2">
      <c r="P57049" s="75"/>
      <c r="Q57049" s="75"/>
      <c r="W57049" s="75"/>
      <c r="AD57049" s="77"/>
    </row>
    <row r="57050" spans="16:30" ht="4.5" customHeight="1" x14ac:dyDescent="0.2">
      <c r="P57050" s="75"/>
      <c r="Q57050" s="75"/>
      <c r="W57050" s="75"/>
      <c r="AD57050" s="77"/>
    </row>
    <row r="57051" spans="16:30" ht="4.5" customHeight="1" x14ac:dyDescent="0.2">
      <c r="P57051" s="75"/>
      <c r="Q57051" s="75"/>
      <c r="W57051" s="75"/>
      <c r="AD57051" s="77"/>
    </row>
    <row r="57052" spans="16:30" ht="4.5" customHeight="1" x14ac:dyDescent="0.2">
      <c r="P57052" s="75"/>
      <c r="Q57052" s="75"/>
      <c r="W57052" s="75"/>
      <c r="AD57052" s="77"/>
    </row>
    <row r="57053" spans="16:30" ht="4.5" customHeight="1" x14ac:dyDescent="0.2">
      <c r="P57053" s="75"/>
      <c r="Q57053" s="75"/>
      <c r="W57053" s="75"/>
      <c r="AD57053" s="77"/>
    </row>
    <row r="57054" spans="16:30" ht="4.5" customHeight="1" x14ac:dyDescent="0.2">
      <c r="P57054" s="75"/>
      <c r="Q57054" s="75"/>
      <c r="W57054" s="75"/>
      <c r="AD57054" s="77"/>
    </row>
    <row r="57055" spans="16:30" ht="4.5" customHeight="1" x14ac:dyDescent="0.2">
      <c r="P57055" s="75"/>
      <c r="Q57055" s="75"/>
      <c r="W57055" s="75"/>
      <c r="AD57055" s="77"/>
    </row>
    <row r="57056" spans="16:30" ht="4.5" customHeight="1" x14ac:dyDescent="0.2">
      <c r="P57056" s="75"/>
      <c r="Q57056" s="75"/>
      <c r="W57056" s="75"/>
      <c r="AD57056" s="77"/>
    </row>
    <row r="57057" spans="16:30" ht="4.5" customHeight="1" x14ac:dyDescent="0.2">
      <c r="P57057" s="75"/>
      <c r="Q57057" s="75"/>
      <c r="W57057" s="75"/>
      <c r="AD57057" s="77"/>
    </row>
    <row r="57058" spans="16:30" ht="4.5" customHeight="1" x14ac:dyDescent="0.2">
      <c r="P57058" s="75"/>
      <c r="Q57058" s="75"/>
      <c r="W57058" s="75"/>
      <c r="AD57058" s="77"/>
    </row>
    <row r="57059" spans="16:30" ht="4.5" customHeight="1" x14ac:dyDescent="0.2">
      <c r="P57059" s="75"/>
      <c r="Q57059" s="75"/>
      <c r="W57059" s="75"/>
      <c r="AD57059" s="77"/>
    </row>
    <row r="57060" spans="16:30" ht="4.5" customHeight="1" x14ac:dyDescent="0.2">
      <c r="P57060" s="75"/>
      <c r="Q57060" s="75"/>
      <c r="W57060" s="75"/>
      <c r="AD57060" s="77"/>
    </row>
    <row r="57061" spans="16:30" ht="4.5" customHeight="1" x14ac:dyDescent="0.2">
      <c r="P57061" s="75"/>
      <c r="Q57061" s="75"/>
      <c r="W57061" s="75"/>
      <c r="AD57061" s="77"/>
    </row>
    <row r="57062" spans="16:30" ht="4.5" customHeight="1" x14ac:dyDescent="0.2">
      <c r="P57062" s="75"/>
      <c r="Q57062" s="75"/>
      <c r="W57062" s="75"/>
      <c r="AD57062" s="77"/>
    </row>
    <row r="57063" spans="16:30" ht="4.5" customHeight="1" x14ac:dyDescent="0.2">
      <c r="P57063" s="75"/>
      <c r="Q57063" s="75"/>
      <c r="W57063" s="75"/>
      <c r="AD57063" s="77"/>
    </row>
    <row r="57064" spans="16:30" ht="4.5" customHeight="1" x14ac:dyDescent="0.2">
      <c r="P57064" s="75"/>
      <c r="Q57064" s="75"/>
      <c r="W57064" s="75"/>
      <c r="AD57064" s="77"/>
    </row>
    <row r="57065" spans="16:30" ht="4.5" customHeight="1" x14ac:dyDescent="0.2">
      <c r="P57065" s="75"/>
      <c r="Q57065" s="75"/>
      <c r="W57065" s="75"/>
      <c r="AD57065" s="77"/>
    </row>
    <row r="57066" spans="16:30" ht="4.5" customHeight="1" x14ac:dyDescent="0.2">
      <c r="P57066" s="75"/>
      <c r="Q57066" s="75"/>
      <c r="W57066" s="75"/>
      <c r="AD57066" s="77"/>
    </row>
    <row r="57067" spans="16:30" ht="4.5" customHeight="1" x14ac:dyDescent="0.2">
      <c r="P57067" s="75"/>
      <c r="Q57067" s="75"/>
      <c r="W57067" s="75"/>
      <c r="AD57067" s="77"/>
    </row>
    <row r="57068" spans="16:30" ht="4.5" customHeight="1" x14ac:dyDescent="0.2">
      <c r="P57068" s="75"/>
      <c r="Q57068" s="75"/>
      <c r="W57068" s="75"/>
      <c r="AD57068" s="77"/>
    </row>
    <row r="57069" spans="16:30" ht="4.5" customHeight="1" x14ac:dyDescent="0.2">
      <c r="P57069" s="75"/>
      <c r="Q57069" s="75"/>
      <c r="W57069" s="75"/>
      <c r="AD57069" s="77"/>
    </row>
    <row r="57070" spans="16:30" ht="4.5" customHeight="1" x14ac:dyDescent="0.2">
      <c r="P57070" s="75"/>
      <c r="Q57070" s="75"/>
      <c r="W57070" s="75"/>
      <c r="AD57070" s="77"/>
    </row>
    <row r="57071" spans="16:30" ht="4.5" customHeight="1" x14ac:dyDescent="0.2">
      <c r="P57071" s="75"/>
      <c r="Q57071" s="75"/>
      <c r="W57071" s="75"/>
      <c r="AD57071" s="77"/>
    </row>
    <row r="57072" spans="16:30" ht="4.5" customHeight="1" x14ac:dyDescent="0.2">
      <c r="P57072" s="75"/>
      <c r="Q57072" s="75"/>
      <c r="W57072" s="75"/>
      <c r="AD57072" s="77"/>
    </row>
    <row r="57073" spans="16:30" ht="4.5" customHeight="1" x14ac:dyDescent="0.2">
      <c r="P57073" s="75"/>
      <c r="Q57073" s="75"/>
      <c r="W57073" s="75"/>
      <c r="AD57073" s="77"/>
    </row>
    <row r="57074" spans="16:30" ht="4.5" customHeight="1" x14ac:dyDescent="0.2">
      <c r="P57074" s="75"/>
      <c r="Q57074" s="75"/>
      <c r="W57074" s="75"/>
      <c r="AD57074" s="77"/>
    </row>
    <row r="57075" spans="16:30" ht="4.5" customHeight="1" x14ac:dyDescent="0.2">
      <c r="P57075" s="75"/>
      <c r="Q57075" s="75"/>
      <c r="W57075" s="75"/>
      <c r="AD57075" s="77"/>
    </row>
    <row r="57076" spans="16:30" ht="4.5" customHeight="1" x14ac:dyDescent="0.2">
      <c r="P57076" s="75"/>
      <c r="Q57076" s="75"/>
      <c r="W57076" s="75"/>
      <c r="AD57076" s="77"/>
    </row>
    <row r="57077" spans="16:30" ht="4.5" customHeight="1" x14ac:dyDescent="0.2">
      <c r="P57077" s="75"/>
      <c r="Q57077" s="75"/>
      <c r="W57077" s="75"/>
      <c r="AD57077" s="77"/>
    </row>
    <row r="57078" spans="16:30" ht="4.5" customHeight="1" x14ac:dyDescent="0.2">
      <c r="P57078" s="75"/>
      <c r="Q57078" s="75"/>
      <c r="W57078" s="75"/>
      <c r="AD57078" s="77"/>
    </row>
    <row r="57079" spans="16:30" ht="4.5" customHeight="1" x14ac:dyDescent="0.2">
      <c r="P57079" s="75"/>
      <c r="Q57079" s="75"/>
      <c r="W57079" s="75"/>
      <c r="AD57079" s="77"/>
    </row>
    <row r="57080" spans="16:30" ht="4.5" customHeight="1" x14ac:dyDescent="0.2">
      <c r="P57080" s="75"/>
      <c r="Q57080" s="75"/>
      <c r="W57080" s="75"/>
      <c r="AD57080" s="77"/>
    </row>
    <row r="57081" spans="16:30" ht="4.5" customHeight="1" x14ac:dyDescent="0.2">
      <c r="P57081" s="75"/>
      <c r="Q57081" s="75"/>
      <c r="W57081" s="75"/>
      <c r="AD57081" s="77"/>
    </row>
    <row r="57082" spans="16:30" ht="4.5" customHeight="1" x14ac:dyDescent="0.2">
      <c r="P57082" s="75"/>
      <c r="Q57082" s="75"/>
      <c r="W57082" s="75"/>
      <c r="AD57082" s="77"/>
    </row>
    <row r="57083" spans="16:30" ht="4.5" customHeight="1" x14ac:dyDescent="0.2">
      <c r="P57083" s="75"/>
      <c r="Q57083" s="75"/>
      <c r="W57083" s="75"/>
      <c r="AD57083" s="77"/>
    </row>
    <row r="57084" spans="16:30" ht="4.5" customHeight="1" x14ac:dyDescent="0.2">
      <c r="P57084" s="75"/>
      <c r="Q57084" s="75"/>
      <c r="W57084" s="75"/>
      <c r="AD57084" s="77"/>
    </row>
    <row r="57085" spans="16:30" ht="4.5" customHeight="1" x14ac:dyDescent="0.2">
      <c r="P57085" s="75"/>
      <c r="Q57085" s="75"/>
      <c r="W57085" s="75"/>
      <c r="AD57085" s="77"/>
    </row>
    <row r="57086" spans="16:30" ht="4.5" customHeight="1" x14ac:dyDescent="0.2">
      <c r="P57086" s="75"/>
      <c r="Q57086" s="75"/>
      <c r="W57086" s="75"/>
      <c r="AD57086" s="77"/>
    </row>
    <row r="57087" spans="16:30" ht="4.5" customHeight="1" x14ac:dyDescent="0.2">
      <c r="P57087" s="75"/>
      <c r="Q57087" s="75"/>
      <c r="W57087" s="75"/>
      <c r="AD57087" s="77"/>
    </row>
    <row r="57088" spans="16:30" ht="4.5" customHeight="1" x14ac:dyDescent="0.2">
      <c r="P57088" s="75"/>
      <c r="Q57088" s="75"/>
      <c r="W57088" s="75"/>
      <c r="AD57088" s="77"/>
    </row>
    <row r="57089" spans="16:30" ht="4.5" customHeight="1" x14ac:dyDescent="0.2">
      <c r="P57089" s="75"/>
      <c r="Q57089" s="75"/>
      <c r="W57089" s="75"/>
      <c r="AD57089" s="77"/>
    </row>
    <row r="57090" spans="16:30" ht="4.5" customHeight="1" x14ac:dyDescent="0.2">
      <c r="P57090" s="75"/>
      <c r="Q57090" s="75"/>
      <c r="W57090" s="75"/>
      <c r="AD57090" s="77"/>
    </row>
    <row r="57091" spans="16:30" ht="4.5" customHeight="1" x14ac:dyDescent="0.2">
      <c r="P57091" s="75"/>
      <c r="Q57091" s="75"/>
      <c r="W57091" s="75"/>
      <c r="AD57091" s="77"/>
    </row>
    <row r="57092" spans="16:30" ht="4.5" customHeight="1" x14ac:dyDescent="0.2">
      <c r="P57092" s="75"/>
      <c r="Q57092" s="75"/>
      <c r="W57092" s="75"/>
      <c r="AD57092" s="77"/>
    </row>
    <row r="57093" spans="16:30" ht="4.5" customHeight="1" x14ac:dyDescent="0.2">
      <c r="P57093" s="75"/>
      <c r="Q57093" s="75"/>
      <c r="W57093" s="75"/>
      <c r="AD57093" s="77"/>
    </row>
    <row r="57094" spans="16:30" ht="4.5" customHeight="1" x14ac:dyDescent="0.2">
      <c r="P57094" s="75"/>
      <c r="Q57094" s="75"/>
      <c r="W57094" s="75"/>
      <c r="AD57094" s="77"/>
    </row>
    <row r="57095" spans="16:30" ht="4.5" customHeight="1" x14ac:dyDescent="0.2">
      <c r="P57095" s="75"/>
      <c r="Q57095" s="75"/>
      <c r="W57095" s="75"/>
      <c r="AD57095" s="77"/>
    </row>
    <row r="57096" spans="16:30" ht="4.5" customHeight="1" x14ac:dyDescent="0.2">
      <c r="P57096" s="75"/>
      <c r="Q57096" s="75"/>
      <c r="W57096" s="75"/>
      <c r="AD57096" s="77"/>
    </row>
    <row r="57097" spans="16:30" ht="4.5" customHeight="1" x14ac:dyDescent="0.2">
      <c r="P57097" s="75"/>
      <c r="Q57097" s="75"/>
      <c r="W57097" s="75"/>
      <c r="AD57097" s="77"/>
    </row>
    <row r="57098" spans="16:30" ht="4.5" customHeight="1" x14ac:dyDescent="0.2">
      <c r="P57098" s="75"/>
      <c r="Q57098" s="75"/>
      <c r="W57098" s="75"/>
      <c r="AD57098" s="77"/>
    </row>
    <row r="57099" spans="16:30" ht="4.5" customHeight="1" x14ac:dyDescent="0.2">
      <c r="P57099" s="75"/>
      <c r="Q57099" s="75"/>
      <c r="W57099" s="75"/>
      <c r="AD57099" s="77"/>
    </row>
    <row r="57100" spans="16:30" ht="4.5" customHeight="1" x14ac:dyDescent="0.2">
      <c r="P57100" s="75"/>
      <c r="Q57100" s="75"/>
      <c r="W57100" s="75"/>
      <c r="AD57100" s="77"/>
    </row>
    <row r="57101" spans="16:30" ht="4.5" customHeight="1" x14ac:dyDescent="0.2">
      <c r="P57101" s="75"/>
      <c r="Q57101" s="75"/>
      <c r="W57101" s="75"/>
      <c r="AD57101" s="77"/>
    </row>
    <row r="57102" spans="16:30" ht="4.5" customHeight="1" x14ac:dyDescent="0.2">
      <c r="P57102" s="75"/>
      <c r="Q57102" s="75"/>
      <c r="W57102" s="75"/>
      <c r="AD57102" s="77"/>
    </row>
    <row r="57103" spans="16:30" ht="4.5" customHeight="1" x14ac:dyDescent="0.2">
      <c r="P57103" s="75"/>
      <c r="Q57103" s="75"/>
      <c r="W57103" s="75"/>
      <c r="AD57103" s="77"/>
    </row>
    <row r="57104" spans="16:30" ht="4.5" customHeight="1" x14ac:dyDescent="0.2">
      <c r="P57104" s="75"/>
      <c r="Q57104" s="75"/>
      <c r="W57104" s="75"/>
      <c r="AD57104" s="77"/>
    </row>
    <row r="57105" spans="16:30" ht="4.5" customHeight="1" x14ac:dyDescent="0.2">
      <c r="P57105" s="75"/>
      <c r="Q57105" s="75"/>
      <c r="W57105" s="75"/>
      <c r="AD57105" s="77"/>
    </row>
    <row r="57106" spans="16:30" ht="4.5" customHeight="1" x14ac:dyDescent="0.2">
      <c r="P57106" s="75"/>
      <c r="Q57106" s="75"/>
      <c r="W57106" s="75"/>
      <c r="AD57106" s="77"/>
    </row>
    <row r="57107" spans="16:30" ht="4.5" customHeight="1" x14ac:dyDescent="0.2">
      <c r="P57107" s="75"/>
      <c r="Q57107" s="75"/>
      <c r="W57107" s="75"/>
      <c r="AD57107" s="77"/>
    </row>
    <row r="57108" spans="16:30" ht="4.5" customHeight="1" x14ac:dyDescent="0.2">
      <c r="P57108" s="75"/>
      <c r="Q57108" s="75"/>
      <c r="W57108" s="75"/>
      <c r="AD57108" s="77"/>
    </row>
    <row r="57109" spans="16:30" ht="4.5" customHeight="1" x14ac:dyDescent="0.2">
      <c r="P57109" s="75"/>
      <c r="Q57109" s="75"/>
      <c r="W57109" s="75"/>
      <c r="AD57109" s="77"/>
    </row>
    <row r="57110" spans="16:30" ht="4.5" customHeight="1" x14ac:dyDescent="0.2">
      <c r="P57110" s="75"/>
      <c r="Q57110" s="75"/>
      <c r="W57110" s="75"/>
      <c r="AD57110" s="77"/>
    </row>
    <row r="57111" spans="16:30" ht="4.5" customHeight="1" x14ac:dyDescent="0.2">
      <c r="P57111" s="75"/>
      <c r="Q57111" s="75"/>
      <c r="W57111" s="75"/>
      <c r="AD57111" s="77"/>
    </row>
    <row r="57112" spans="16:30" ht="4.5" customHeight="1" x14ac:dyDescent="0.2">
      <c r="P57112" s="75"/>
      <c r="Q57112" s="75"/>
      <c r="W57112" s="75"/>
      <c r="AD57112" s="77"/>
    </row>
    <row r="57113" spans="16:30" ht="4.5" customHeight="1" x14ac:dyDescent="0.2">
      <c r="P57113" s="75"/>
      <c r="Q57113" s="75"/>
      <c r="W57113" s="75"/>
      <c r="AD57113" s="77"/>
    </row>
    <row r="57114" spans="16:30" ht="4.5" customHeight="1" x14ac:dyDescent="0.2">
      <c r="P57114" s="75"/>
      <c r="Q57114" s="75"/>
      <c r="W57114" s="75"/>
      <c r="AD57114" s="77"/>
    </row>
    <row r="57115" spans="16:30" ht="4.5" customHeight="1" x14ac:dyDescent="0.2">
      <c r="P57115" s="75"/>
      <c r="Q57115" s="75"/>
      <c r="W57115" s="75"/>
      <c r="AD57115" s="77"/>
    </row>
    <row r="57116" spans="16:30" ht="4.5" customHeight="1" x14ac:dyDescent="0.2">
      <c r="P57116" s="75"/>
      <c r="Q57116" s="75"/>
      <c r="W57116" s="75"/>
      <c r="AD57116" s="77"/>
    </row>
    <row r="57117" spans="16:30" ht="4.5" customHeight="1" x14ac:dyDescent="0.2">
      <c r="P57117" s="75"/>
      <c r="Q57117" s="75"/>
      <c r="W57117" s="75"/>
      <c r="AD57117" s="77"/>
    </row>
    <row r="57118" spans="16:30" ht="4.5" customHeight="1" x14ac:dyDescent="0.2">
      <c r="P57118" s="75"/>
      <c r="Q57118" s="75"/>
      <c r="W57118" s="75"/>
      <c r="AD57118" s="77"/>
    </row>
    <row r="57119" spans="16:30" ht="4.5" customHeight="1" x14ac:dyDescent="0.2">
      <c r="P57119" s="75"/>
      <c r="Q57119" s="75"/>
      <c r="W57119" s="75"/>
      <c r="AD57119" s="77"/>
    </row>
    <row r="57120" spans="16:30" ht="4.5" customHeight="1" x14ac:dyDescent="0.2">
      <c r="P57120" s="75"/>
      <c r="Q57120" s="75"/>
      <c r="W57120" s="75"/>
      <c r="AD57120" s="77"/>
    </row>
    <row r="57121" spans="16:30" ht="4.5" customHeight="1" x14ac:dyDescent="0.2">
      <c r="P57121" s="75"/>
      <c r="Q57121" s="75"/>
      <c r="W57121" s="75"/>
      <c r="AD57121" s="77"/>
    </row>
    <row r="57122" spans="16:30" ht="4.5" customHeight="1" x14ac:dyDescent="0.2">
      <c r="P57122" s="75"/>
      <c r="Q57122" s="75"/>
      <c r="W57122" s="75"/>
      <c r="AD57122" s="77"/>
    </row>
    <row r="57123" spans="16:30" ht="4.5" customHeight="1" x14ac:dyDescent="0.2">
      <c r="P57123" s="75"/>
      <c r="Q57123" s="75"/>
      <c r="W57123" s="75"/>
      <c r="AD57123" s="77"/>
    </row>
    <row r="57124" spans="16:30" ht="4.5" customHeight="1" x14ac:dyDescent="0.2">
      <c r="P57124" s="75"/>
      <c r="Q57124" s="75"/>
      <c r="W57124" s="75"/>
      <c r="AD57124" s="77"/>
    </row>
    <row r="57125" spans="16:30" ht="4.5" customHeight="1" x14ac:dyDescent="0.2">
      <c r="P57125" s="75"/>
      <c r="Q57125" s="75"/>
      <c r="W57125" s="75"/>
      <c r="AD57125" s="77"/>
    </row>
    <row r="57126" spans="16:30" ht="4.5" customHeight="1" x14ac:dyDescent="0.2">
      <c r="P57126" s="75"/>
      <c r="Q57126" s="75"/>
      <c r="W57126" s="75"/>
      <c r="AD57126" s="77"/>
    </row>
    <row r="57127" spans="16:30" ht="4.5" customHeight="1" x14ac:dyDescent="0.2">
      <c r="P57127" s="75"/>
      <c r="Q57127" s="75"/>
      <c r="W57127" s="75"/>
      <c r="AD57127" s="77"/>
    </row>
    <row r="57128" spans="16:30" ht="4.5" customHeight="1" x14ac:dyDescent="0.2">
      <c r="P57128" s="75"/>
      <c r="Q57128" s="75"/>
      <c r="W57128" s="75"/>
      <c r="AD57128" s="77"/>
    </row>
    <row r="57129" spans="16:30" ht="4.5" customHeight="1" x14ac:dyDescent="0.2">
      <c r="P57129" s="75"/>
      <c r="Q57129" s="75"/>
      <c r="W57129" s="75"/>
      <c r="AD57129" s="77"/>
    </row>
    <row r="57130" spans="16:30" ht="4.5" customHeight="1" x14ac:dyDescent="0.2">
      <c r="P57130" s="75"/>
      <c r="Q57130" s="75"/>
      <c r="W57130" s="75"/>
      <c r="AD57130" s="77"/>
    </row>
    <row r="57131" spans="16:30" ht="4.5" customHeight="1" x14ac:dyDescent="0.2">
      <c r="P57131" s="75"/>
      <c r="Q57131" s="75"/>
      <c r="W57131" s="75"/>
      <c r="AD57131" s="77"/>
    </row>
    <row r="57132" spans="16:30" ht="4.5" customHeight="1" x14ac:dyDescent="0.2">
      <c r="P57132" s="75"/>
      <c r="Q57132" s="75"/>
      <c r="W57132" s="75"/>
      <c r="AD57132" s="77"/>
    </row>
    <row r="57133" spans="16:30" ht="4.5" customHeight="1" x14ac:dyDescent="0.2">
      <c r="P57133" s="75"/>
      <c r="Q57133" s="75"/>
      <c r="W57133" s="75"/>
      <c r="AD57133" s="77"/>
    </row>
    <row r="57134" spans="16:30" ht="4.5" customHeight="1" x14ac:dyDescent="0.2">
      <c r="P57134" s="75"/>
      <c r="Q57134" s="75"/>
      <c r="W57134" s="75"/>
      <c r="AD57134" s="77"/>
    </row>
    <row r="57135" spans="16:30" ht="4.5" customHeight="1" x14ac:dyDescent="0.2">
      <c r="P57135" s="75"/>
      <c r="Q57135" s="75"/>
      <c r="W57135" s="75"/>
      <c r="AD57135" s="77"/>
    </row>
    <row r="57136" spans="16:30" ht="4.5" customHeight="1" x14ac:dyDescent="0.2">
      <c r="P57136" s="75"/>
      <c r="Q57136" s="75"/>
      <c r="W57136" s="75"/>
      <c r="AD57136" s="77"/>
    </row>
    <row r="57137" spans="16:30" ht="4.5" customHeight="1" x14ac:dyDescent="0.2">
      <c r="P57137" s="75"/>
      <c r="Q57137" s="75"/>
      <c r="W57137" s="75"/>
      <c r="AD57137" s="77"/>
    </row>
    <row r="57138" spans="16:30" ht="4.5" customHeight="1" x14ac:dyDescent="0.2">
      <c r="P57138" s="75"/>
      <c r="Q57138" s="75"/>
      <c r="W57138" s="75"/>
      <c r="AD57138" s="77"/>
    </row>
    <row r="57139" spans="16:30" ht="4.5" customHeight="1" x14ac:dyDescent="0.2">
      <c r="P57139" s="75"/>
      <c r="Q57139" s="75"/>
      <c r="W57139" s="75"/>
      <c r="AD57139" s="77"/>
    </row>
    <row r="57140" spans="16:30" ht="4.5" customHeight="1" x14ac:dyDescent="0.2">
      <c r="P57140" s="75"/>
      <c r="Q57140" s="75"/>
      <c r="W57140" s="75"/>
      <c r="AD57140" s="77"/>
    </row>
    <row r="57141" spans="16:30" ht="4.5" customHeight="1" x14ac:dyDescent="0.2">
      <c r="P57141" s="75"/>
      <c r="Q57141" s="75"/>
      <c r="W57141" s="75"/>
      <c r="AD57141" s="77"/>
    </row>
    <row r="57142" spans="16:30" ht="4.5" customHeight="1" x14ac:dyDescent="0.2">
      <c r="P57142" s="75"/>
      <c r="Q57142" s="75"/>
      <c r="W57142" s="75"/>
      <c r="AD57142" s="77"/>
    </row>
    <row r="57143" spans="16:30" ht="4.5" customHeight="1" x14ac:dyDescent="0.2">
      <c r="P57143" s="75"/>
      <c r="Q57143" s="75"/>
      <c r="W57143" s="75"/>
      <c r="AD57143" s="77"/>
    </row>
    <row r="57144" spans="16:30" ht="4.5" customHeight="1" x14ac:dyDescent="0.2">
      <c r="P57144" s="75"/>
      <c r="Q57144" s="75"/>
      <c r="W57144" s="75"/>
      <c r="AD57144" s="77"/>
    </row>
    <row r="57145" spans="16:30" ht="4.5" customHeight="1" x14ac:dyDescent="0.2">
      <c r="P57145" s="75"/>
      <c r="Q57145" s="75"/>
      <c r="W57145" s="75"/>
      <c r="AD57145" s="77"/>
    </row>
    <row r="57146" spans="16:30" ht="4.5" customHeight="1" x14ac:dyDescent="0.2">
      <c r="P57146" s="75"/>
      <c r="Q57146" s="75"/>
      <c r="W57146" s="75"/>
      <c r="AD57146" s="77"/>
    </row>
    <row r="57147" spans="16:30" ht="4.5" customHeight="1" x14ac:dyDescent="0.2">
      <c r="P57147" s="75"/>
      <c r="Q57147" s="75"/>
      <c r="W57147" s="75"/>
      <c r="AD57147" s="77"/>
    </row>
    <row r="57148" spans="16:30" ht="4.5" customHeight="1" x14ac:dyDescent="0.2">
      <c r="P57148" s="75"/>
      <c r="Q57148" s="75"/>
      <c r="W57148" s="75"/>
      <c r="AD57148" s="77"/>
    </row>
    <row r="57149" spans="16:30" ht="4.5" customHeight="1" x14ac:dyDescent="0.2">
      <c r="P57149" s="75"/>
      <c r="Q57149" s="75"/>
      <c r="W57149" s="75"/>
      <c r="AD57149" s="77"/>
    </row>
    <row r="57150" spans="16:30" ht="4.5" customHeight="1" x14ac:dyDescent="0.2">
      <c r="P57150" s="75"/>
      <c r="Q57150" s="75"/>
      <c r="W57150" s="75"/>
      <c r="AD57150" s="77"/>
    </row>
    <row r="57151" spans="16:30" ht="4.5" customHeight="1" x14ac:dyDescent="0.2">
      <c r="P57151" s="75"/>
      <c r="Q57151" s="75"/>
      <c r="W57151" s="75"/>
      <c r="AD57151" s="77"/>
    </row>
    <row r="57152" spans="16:30" ht="4.5" customHeight="1" x14ac:dyDescent="0.2">
      <c r="P57152" s="75"/>
      <c r="Q57152" s="75"/>
      <c r="W57152" s="75"/>
      <c r="AD57152" s="77"/>
    </row>
    <row r="57153" spans="16:30" ht="4.5" customHeight="1" x14ac:dyDescent="0.2">
      <c r="P57153" s="75"/>
      <c r="Q57153" s="75"/>
      <c r="W57153" s="75"/>
      <c r="AD57153" s="77"/>
    </row>
    <row r="57154" spans="16:30" ht="4.5" customHeight="1" x14ac:dyDescent="0.2">
      <c r="P57154" s="75"/>
      <c r="Q57154" s="75"/>
      <c r="W57154" s="75"/>
      <c r="AD57154" s="77"/>
    </row>
    <row r="57155" spans="16:30" ht="4.5" customHeight="1" x14ac:dyDescent="0.2">
      <c r="P57155" s="75"/>
      <c r="Q57155" s="75"/>
      <c r="W57155" s="75"/>
      <c r="AD57155" s="77"/>
    </row>
    <row r="57156" spans="16:30" ht="4.5" customHeight="1" x14ac:dyDescent="0.2">
      <c r="P57156" s="75"/>
      <c r="Q57156" s="75"/>
      <c r="W57156" s="75"/>
      <c r="AD57156" s="77"/>
    </row>
    <row r="57157" spans="16:30" ht="4.5" customHeight="1" x14ac:dyDescent="0.2">
      <c r="P57157" s="75"/>
      <c r="Q57157" s="75"/>
      <c r="W57157" s="75"/>
      <c r="AD57157" s="77"/>
    </row>
    <row r="57158" spans="16:30" ht="4.5" customHeight="1" x14ac:dyDescent="0.2">
      <c r="P57158" s="75"/>
      <c r="Q57158" s="75"/>
      <c r="W57158" s="75"/>
      <c r="AD57158" s="77"/>
    </row>
    <row r="57159" spans="16:30" ht="4.5" customHeight="1" x14ac:dyDescent="0.2">
      <c r="P57159" s="75"/>
      <c r="Q57159" s="75"/>
      <c r="W57159" s="75"/>
      <c r="AD57159" s="77"/>
    </row>
    <row r="57160" spans="16:30" ht="4.5" customHeight="1" x14ac:dyDescent="0.2">
      <c r="P57160" s="75"/>
      <c r="Q57160" s="75"/>
      <c r="W57160" s="75"/>
      <c r="AD57160" s="77"/>
    </row>
    <row r="57161" spans="16:30" ht="4.5" customHeight="1" x14ac:dyDescent="0.2">
      <c r="P57161" s="75"/>
      <c r="Q57161" s="75"/>
      <c r="W57161" s="75"/>
      <c r="AD57161" s="77"/>
    </row>
    <row r="57162" spans="16:30" ht="4.5" customHeight="1" x14ac:dyDescent="0.2">
      <c r="P57162" s="75"/>
      <c r="Q57162" s="75"/>
      <c r="W57162" s="75"/>
      <c r="AD57162" s="77"/>
    </row>
    <row r="57163" spans="16:30" ht="4.5" customHeight="1" x14ac:dyDescent="0.2">
      <c r="P57163" s="75"/>
      <c r="Q57163" s="75"/>
      <c r="W57163" s="75"/>
      <c r="AD57163" s="77"/>
    </row>
    <row r="57164" spans="16:30" ht="4.5" customHeight="1" x14ac:dyDescent="0.2">
      <c r="P57164" s="75"/>
      <c r="Q57164" s="75"/>
      <c r="W57164" s="75"/>
      <c r="AD57164" s="77"/>
    </row>
    <row r="57165" spans="16:30" ht="4.5" customHeight="1" x14ac:dyDescent="0.2">
      <c r="P57165" s="75"/>
      <c r="Q57165" s="75"/>
      <c r="W57165" s="75"/>
      <c r="AD57165" s="77"/>
    </row>
    <row r="57166" spans="16:30" ht="4.5" customHeight="1" x14ac:dyDescent="0.2">
      <c r="P57166" s="75"/>
      <c r="Q57166" s="75"/>
      <c r="W57166" s="75"/>
      <c r="AD57166" s="77"/>
    </row>
    <row r="57167" spans="16:30" ht="4.5" customHeight="1" x14ac:dyDescent="0.2">
      <c r="P57167" s="75"/>
      <c r="Q57167" s="75"/>
      <c r="W57167" s="75"/>
      <c r="AD57167" s="77"/>
    </row>
    <row r="57168" spans="16:30" ht="4.5" customHeight="1" x14ac:dyDescent="0.2">
      <c r="P57168" s="75"/>
      <c r="Q57168" s="75"/>
      <c r="W57168" s="75"/>
      <c r="AD57168" s="77"/>
    </row>
    <row r="57169" spans="16:30" ht="4.5" customHeight="1" x14ac:dyDescent="0.2">
      <c r="P57169" s="75"/>
      <c r="Q57169" s="75"/>
      <c r="W57169" s="75"/>
      <c r="AD57169" s="77"/>
    </row>
    <row r="57170" spans="16:30" ht="4.5" customHeight="1" x14ac:dyDescent="0.2">
      <c r="P57170" s="75"/>
      <c r="Q57170" s="75"/>
      <c r="W57170" s="75"/>
      <c r="AD57170" s="77"/>
    </row>
    <row r="57171" spans="16:30" ht="4.5" customHeight="1" x14ac:dyDescent="0.2">
      <c r="P57171" s="75"/>
      <c r="Q57171" s="75"/>
      <c r="W57171" s="75"/>
      <c r="AD57171" s="77"/>
    </row>
    <row r="57172" spans="16:30" ht="4.5" customHeight="1" x14ac:dyDescent="0.2">
      <c r="P57172" s="75"/>
      <c r="Q57172" s="75"/>
      <c r="W57172" s="75"/>
      <c r="AD57172" s="77"/>
    </row>
    <row r="57173" spans="16:30" ht="4.5" customHeight="1" x14ac:dyDescent="0.2">
      <c r="P57173" s="75"/>
      <c r="Q57173" s="75"/>
      <c r="W57173" s="75"/>
      <c r="AD57173" s="77"/>
    </row>
    <row r="57174" spans="16:30" ht="4.5" customHeight="1" x14ac:dyDescent="0.2">
      <c r="P57174" s="75"/>
      <c r="Q57174" s="75"/>
      <c r="W57174" s="75"/>
      <c r="AD57174" s="77"/>
    </row>
    <row r="57175" spans="16:30" ht="4.5" customHeight="1" x14ac:dyDescent="0.2">
      <c r="P57175" s="75"/>
      <c r="Q57175" s="75"/>
      <c r="W57175" s="75"/>
      <c r="AD57175" s="77"/>
    </row>
    <row r="57176" spans="16:30" ht="4.5" customHeight="1" x14ac:dyDescent="0.2">
      <c r="P57176" s="75"/>
      <c r="Q57176" s="75"/>
      <c r="W57176" s="75"/>
      <c r="AD57176" s="77"/>
    </row>
    <row r="57177" spans="16:30" ht="4.5" customHeight="1" x14ac:dyDescent="0.2">
      <c r="P57177" s="75"/>
      <c r="Q57177" s="75"/>
      <c r="W57177" s="75"/>
      <c r="AD57177" s="77"/>
    </row>
    <row r="57178" spans="16:30" ht="4.5" customHeight="1" x14ac:dyDescent="0.2">
      <c r="P57178" s="75"/>
      <c r="Q57178" s="75"/>
      <c r="W57178" s="75"/>
      <c r="AD57178" s="77"/>
    </row>
    <row r="57179" spans="16:30" ht="4.5" customHeight="1" x14ac:dyDescent="0.2">
      <c r="P57179" s="75"/>
      <c r="Q57179" s="75"/>
      <c r="W57179" s="75"/>
      <c r="AD57179" s="77"/>
    </row>
    <row r="57180" spans="16:30" ht="4.5" customHeight="1" x14ac:dyDescent="0.2">
      <c r="P57180" s="75"/>
      <c r="Q57180" s="75"/>
      <c r="W57180" s="75"/>
      <c r="AD57180" s="77"/>
    </row>
    <row r="57181" spans="16:30" ht="4.5" customHeight="1" x14ac:dyDescent="0.2">
      <c r="P57181" s="75"/>
      <c r="Q57181" s="75"/>
      <c r="W57181" s="75"/>
      <c r="AD57181" s="77"/>
    </row>
    <row r="57182" spans="16:30" ht="4.5" customHeight="1" x14ac:dyDescent="0.2">
      <c r="P57182" s="75"/>
      <c r="Q57182" s="75"/>
      <c r="W57182" s="75"/>
      <c r="AD57182" s="77"/>
    </row>
    <row r="57183" spans="16:30" ht="4.5" customHeight="1" x14ac:dyDescent="0.2">
      <c r="P57183" s="75"/>
      <c r="Q57183" s="75"/>
      <c r="W57183" s="75"/>
      <c r="AD57183" s="77"/>
    </row>
    <row r="57184" spans="16:30" ht="4.5" customHeight="1" x14ac:dyDescent="0.2">
      <c r="P57184" s="75"/>
      <c r="Q57184" s="75"/>
      <c r="W57184" s="75"/>
      <c r="AD57184" s="77"/>
    </row>
    <row r="57185" spans="16:30" ht="4.5" customHeight="1" x14ac:dyDescent="0.2">
      <c r="P57185" s="75"/>
      <c r="Q57185" s="75"/>
      <c r="W57185" s="75"/>
      <c r="AD57185" s="77"/>
    </row>
    <row r="57186" spans="16:30" ht="4.5" customHeight="1" x14ac:dyDescent="0.2">
      <c r="P57186" s="75"/>
      <c r="Q57186" s="75"/>
      <c r="W57186" s="75"/>
      <c r="AD57186" s="77"/>
    </row>
    <row r="57187" spans="16:30" ht="4.5" customHeight="1" x14ac:dyDescent="0.2">
      <c r="P57187" s="75"/>
      <c r="Q57187" s="75"/>
      <c r="W57187" s="75"/>
      <c r="AD57187" s="77"/>
    </row>
    <row r="57188" spans="16:30" ht="4.5" customHeight="1" x14ac:dyDescent="0.2">
      <c r="P57188" s="75"/>
      <c r="Q57188" s="75"/>
      <c r="W57188" s="75"/>
      <c r="AD57188" s="77"/>
    </row>
    <row r="57189" spans="16:30" ht="4.5" customHeight="1" x14ac:dyDescent="0.2">
      <c r="P57189" s="75"/>
      <c r="Q57189" s="75"/>
      <c r="W57189" s="75"/>
      <c r="AD57189" s="77"/>
    </row>
    <row r="57190" spans="16:30" ht="4.5" customHeight="1" x14ac:dyDescent="0.2">
      <c r="P57190" s="75"/>
      <c r="Q57190" s="75"/>
      <c r="W57190" s="75"/>
      <c r="AD57190" s="77"/>
    </row>
    <row r="57191" spans="16:30" ht="4.5" customHeight="1" x14ac:dyDescent="0.2">
      <c r="P57191" s="75"/>
      <c r="Q57191" s="75"/>
      <c r="W57191" s="75"/>
      <c r="AD57191" s="77"/>
    </row>
    <row r="57192" spans="16:30" ht="4.5" customHeight="1" x14ac:dyDescent="0.2">
      <c r="P57192" s="75"/>
      <c r="Q57192" s="75"/>
      <c r="W57192" s="75"/>
      <c r="AD57192" s="77"/>
    </row>
    <row r="57193" spans="16:30" ht="4.5" customHeight="1" x14ac:dyDescent="0.2">
      <c r="P57193" s="75"/>
      <c r="Q57193" s="75"/>
      <c r="W57193" s="75"/>
      <c r="AD57193" s="77"/>
    </row>
    <row r="57194" spans="16:30" ht="4.5" customHeight="1" x14ac:dyDescent="0.2">
      <c r="P57194" s="75"/>
      <c r="Q57194" s="75"/>
      <c r="W57194" s="75"/>
      <c r="AD57194" s="77"/>
    </row>
    <row r="57195" spans="16:30" ht="4.5" customHeight="1" x14ac:dyDescent="0.2">
      <c r="P57195" s="75"/>
      <c r="Q57195" s="75"/>
      <c r="W57195" s="75"/>
      <c r="AD57195" s="77"/>
    </row>
    <row r="57196" spans="16:30" ht="4.5" customHeight="1" x14ac:dyDescent="0.2">
      <c r="P57196" s="75"/>
      <c r="Q57196" s="75"/>
      <c r="W57196" s="75"/>
      <c r="AD57196" s="77"/>
    </row>
    <row r="57197" spans="16:30" ht="4.5" customHeight="1" x14ac:dyDescent="0.2">
      <c r="P57197" s="75"/>
      <c r="Q57197" s="75"/>
      <c r="W57197" s="75"/>
      <c r="AD57197" s="77"/>
    </row>
    <row r="57198" spans="16:30" ht="4.5" customHeight="1" x14ac:dyDescent="0.2">
      <c r="P57198" s="75"/>
      <c r="Q57198" s="75"/>
      <c r="W57198" s="75"/>
      <c r="AD57198" s="77"/>
    </row>
    <row r="57199" spans="16:30" ht="4.5" customHeight="1" x14ac:dyDescent="0.2">
      <c r="P57199" s="75"/>
      <c r="Q57199" s="75"/>
      <c r="W57199" s="75"/>
      <c r="AD57199" s="77"/>
    </row>
    <row r="57200" spans="16:30" ht="4.5" customHeight="1" x14ac:dyDescent="0.2">
      <c r="P57200" s="75"/>
      <c r="Q57200" s="75"/>
      <c r="W57200" s="75"/>
      <c r="AD57200" s="77"/>
    </row>
    <row r="57201" spans="16:30" ht="4.5" customHeight="1" x14ac:dyDescent="0.2">
      <c r="P57201" s="75"/>
      <c r="Q57201" s="75"/>
      <c r="W57201" s="75"/>
      <c r="AD57201" s="77"/>
    </row>
    <row r="57202" spans="16:30" ht="4.5" customHeight="1" x14ac:dyDescent="0.2">
      <c r="P57202" s="75"/>
      <c r="Q57202" s="75"/>
      <c r="W57202" s="75"/>
      <c r="AD57202" s="77"/>
    </row>
    <row r="57203" spans="16:30" ht="4.5" customHeight="1" x14ac:dyDescent="0.2">
      <c r="P57203" s="75"/>
      <c r="Q57203" s="75"/>
      <c r="W57203" s="75"/>
      <c r="AD57203" s="77"/>
    </row>
    <row r="57204" spans="16:30" ht="4.5" customHeight="1" x14ac:dyDescent="0.2">
      <c r="P57204" s="75"/>
      <c r="Q57204" s="75"/>
      <c r="W57204" s="75"/>
      <c r="AD57204" s="77"/>
    </row>
    <row r="57205" spans="16:30" ht="4.5" customHeight="1" x14ac:dyDescent="0.2">
      <c r="P57205" s="75"/>
      <c r="Q57205" s="75"/>
      <c r="W57205" s="75"/>
      <c r="AD57205" s="77"/>
    </row>
    <row r="57206" spans="16:30" ht="4.5" customHeight="1" x14ac:dyDescent="0.2">
      <c r="P57206" s="75"/>
      <c r="Q57206" s="75"/>
      <c r="W57206" s="75"/>
      <c r="AD57206" s="77"/>
    </row>
    <row r="57207" spans="16:30" ht="4.5" customHeight="1" x14ac:dyDescent="0.2">
      <c r="P57207" s="75"/>
      <c r="Q57207" s="75"/>
      <c r="W57207" s="75"/>
      <c r="AD57207" s="77"/>
    </row>
    <row r="57208" spans="16:30" ht="4.5" customHeight="1" x14ac:dyDescent="0.2">
      <c r="P57208" s="75"/>
      <c r="Q57208" s="75"/>
      <c r="W57208" s="75"/>
      <c r="AD57208" s="77"/>
    </row>
    <row r="57209" spans="16:30" ht="4.5" customHeight="1" x14ac:dyDescent="0.2">
      <c r="P57209" s="75"/>
      <c r="Q57209" s="75"/>
      <c r="W57209" s="75"/>
      <c r="AD57209" s="77"/>
    </row>
    <row r="57210" spans="16:30" ht="4.5" customHeight="1" x14ac:dyDescent="0.2">
      <c r="P57210" s="75"/>
      <c r="Q57210" s="75"/>
      <c r="W57210" s="75"/>
      <c r="AD57210" s="77"/>
    </row>
    <row r="57211" spans="16:30" ht="4.5" customHeight="1" x14ac:dyDescent="0.2">
      <c r="P57211" s="75"/>
      <c r="Q57211" s="75"/>
      <c r="W57211" s="75"/>
      <c r="AD57211" s="77"/>
    </row>
    <row r="57212" spans="16:30" ht="4.5" customHeight="1" x14ac:dyDescent="0.2">
      <c r="P57212" s="75"/>
      <c r="Q57212" s="75"/>
      <c r="W57212" s="75"/>
      <c r="AD57212" s="77"/>
    </row>
    <row r="57213" spans="16:30" ht="4.5" customHeight="1" x14ac:dyDescent="0.2">
      <c r="P57213" s="75"/>
      <c r="Q57213" s="75"/>
      <c r="W57213" s="75"/>
      <c r="AD57213" s="77"/>
    </row>
    <row r="57214" spans="16:30" ht="4.5" customHeight="1" x14ac:dyDescent="0.2">
      <c r="P57214" s="75"/>
      <c r="Q57214" s="75"/>
      <c r="W57214" s="75"/>
      <c r="AD57214" s="77"/>
    </row>
    <row r="57215" spans="16:30" ht="4.5" customHeight="1" x14ac:dyDescent="0.2">
      <c r="P57215" s="75"/>
      <c r="Q57215" s="75"/>
      <c r="W57215" s="75"/>
      <c r="AD57215" s="77"/>
    </row>
    <row r="57216" spans="16:30" ht="4.5" customHeight="1" x14ac:dyDescent="0.2">
      <c r="P57216" s="75"/>
      <c r="Q57216" s="75"/>
      <c r="W57216" s="75"/>
      <c r="AD57216" s="77"/>
    </row>
    <row r="57217" spans="16:30" ht="4.5" customHeight="1" x14ac:dyDescent="0.2">
      <c r="P57217" s="75"/>
      <c r="Q57217" s="75"/>
      <c r="W57217" s="75"/>
      <c r="AD57217" s="77"/>
    </row>
    <row r="57218" spans="16:30" ht="4.5" customHeight="1" x14ac:dyDescent="0.2">
      <c r="P57218" s="75"/>
      <c r="Q57218" s="75"/>
      <c r="W57218" s="75"/>
      <c r="AD57218" s="77"/>
    </row>
    <row r="57219" spans="16:30" ht="4.5" customHeight="1" x14ac:dyDescent="0.2">
      <c r="P57219" s="75"/>
      <c r="Q57219" s="75"/>
      <c r="W57219" s="75"/>
      <c r="AD57219" s="77"/>
    </row>
    <row r="57220" spans="16:30" ht="4.5" customHeight="1" x14ac:dyDescent="0.2">
      <c r="P57220" s="75"/>
      <c r="Q57220" s="75"/>
      <c r="W57220" s="75"/>
      <c r="AD57220" s="77"/>
    </row>
    <row r="57221" spans="16:30" ht="4.5" customHeight="1" x14ac:dyDescent="0.2">
      <c r="P57221" s="75"/>
      <c r="Q57221" s="75"/>
      <c r="W57221" s="75"/>
      <c r="AD57221" s="77"/>
    </row>
    <row r="57222" spans="16:30" ht="4.5" customHeight="1" x14ac:dyDescent="0.2">
      <c r="P57222" s="75"/>
      <c r="Q57222" s="75"/>
      <c r="W57222" s="75"/>
      <c r="AD57222" s="77"/>
    </row>
    <row r="57223" spans="16:30" ht="4.5" customHeight="1" x14ac:dyDescent="0.2">
      <c r="P57223" s="75"/>
      <c r="Q57223" s="75"/>
      <c r="W57223" s="75"/>
      <c r="AD57223" s="77"/>
    </row>
    <row r="57224" spans="16:30" ht="4.5" customHeight="1" x14ac:dyDescent="0.2">
      <c r="P57224" s="75"/>
      <c r="Q57224" s="75"/>
      <c r="W57224" s="75"/>
      <c r="AD57224" s="77"/>
    </row>
    <row r="57225" spans="16:30" ht="4.5" customHeight="1" x14ac:dyDescent="0.2">
      <c r="P57225" s="75"/>
      <c r="Q57225" s="75"/>
      <c r="W57225" s="75"/>
      <c r="AD57225" s="77"/>
    </row>
    <row r="57226" spans="16:30" ht="4.5" customHeight="1" x14ac:dyDescent="0.2">
      <c r="P57226" s="75"/>
      <c r="Q57226" s="75"/>
      <c r="W57226" s="75"/>
      <c r="AD57226" s="77"/>
    </row>
    <row r="57227" spans="16:30" ht="4.5" customHeight="1" x14ac:dyDescent="0.2">
      <c r="P57227" s="75"/>
      <c r="Q57227" s="75"/>
      <c r="W57227" s="75"/>
      <c r="AD57227" s="77"/>
    </row>
    <row r="57228" spans="16:30" ht="4.5" customHeight="1" x14ac:dyDescent="0.2">
      <c r="P57228" s="75"/>
      <c r="Q57228" s="75"/>
      <c r="W57228" s="75"/>
      <c r="AD57228" s="77"/>
    </row>
    <row r="57229" spans="16:30" ht="4.5" customHeight="1" x14ac:dyDescent="0.2">
      <c r="P57229" s="75"/>
      <c r="Q57229" s="75"/>
      <c r="W57229" s="75"/>
      <c r="AD57229" s="77"/>
    </row>
    <row r="57230" spans="16:30" ht="4.5" customHeight="1" x14ac:dyDescent="0.2">
      <c r="P57230" s="75"/>
      <c r="Q57230" s="75"/>
      <c r="W57230" s="75"/>
      <c r="AD57230" s="77"/>
    </row>
    <row r="57231" spans="16:30" ht="4.5" customHeight="1" x14ac:dyDescent="0.2">
      <c r="P57231" s="75"/>
      <c r="Q57231" s="75"/>
      <c r="W57231" s="75"/>
      <c r="AD57231" s="77"/>
    </row>
    <row r="57232" spans="16:30" ht="4.5" customHeight="1" x14ac:dyDescent="0.2">
      <c r="P57232" s="75"/>
      <c r="Q57232" s="75"/>
      <c r="W57232" s="75"/>
      <c r="AD57232" s="77"/>
    </row>
    <row r="57233" spans="16:30" ht="4.5" customHeight="1" x14ac:dyDescent="0.2">
      <c r="P57233" s="75"/>
      <c r="Q57233" s="75"/>
      <c r="W57233" s="75"/>
      <c r="AD57233" s="77"/>
    </row>
    <row r="57234" spans="16:30" ht="4.5" customHeight="1" x14ac:dyDescent="0.2">
      <c r="P57234" s="75"/>
      <c r="Q57234" s="75"/>
      <c r="W57234" s="75"/>
      <c r="AD57234" s="77"/>
    </row>
    <row r="57235" spans="16:30" ht="4.5" customHeight="1" x14ac:dyDescent="0.2">
      <c r="P57235" s="75"/>
      <c r="Q57235" s="75"/>
      <c r="W57235" s="75"/>
      <c r="AD57235" s="77"/>
    </row>
    <row r="57236" spans="16:30" ht="4.5" customHeight="1" x14ac:dyDescent="0.2">
      <c r="P57236" s="75"/>
      <c r="Q57236" s="75"/>
      <c r="W57236" s="75"/>
      <c r="AD57236" s="77"/>
    </row>
    <row r="57237" spans="16:30" ht="4.5" customHeight="1" x14ac:dyDescent="0.2">
      <c r="P57237" s="75"/>
      <c r="Q57237" s="75"/>
      <c r="W57237" s="75"/>
      <c r="AD57237" s="77"/>
    </row>
    <row r="57238" spans="16:30" ht="4.5" customHeight="1" x14ac:dyDescent="0.2">
      <c r="P57238" s="75"/>
      <c r="Q57238" s="75"/>
      <c r="W57238" s="75"/>
      <c r="AD57238" s="77"/>
    </row>
    <row r="57239" spans="16:30" ht="4.5" customHeight="1" x14ac:dyDescent="0.2">
      <c r="P57239" s="75"/>
      <c r="Q57239" s="75"/>
      <c r="W57239" s="75"/>
      <c r="AD57239" s="77"/>
    </row>
    <row r="57240" spans="16:30" ht="4.5" customHeight="1" x14ac:dyDescent="0.2">
      <c r="P57240" s="75"/>
      <c r="Q57240" s="75"/>
      <c r="W57240" s="75"/>
      <c r="AD57240" s="77"/>
    </row>
    <row r="57241" spans="16:30" ht="4.5" customHeight="1" x14ac:dyDescent="0.2">
      <c r="P57241" s="75"/>
      <c r="Q57241" s="75"/>
      <c r="W57241" s="75"/>
      <c r="AD57241" s="77"/>
    </row>
    <row r="57242" spans="16:30" ht="4.5" customHeight="1" x14ac:dyDescent="0.2">
      <c r="P57242" s="75"/>
      <c r="Q57242" s="75"/>
      <c r="W57242" s="75"/>
      <c r="AD57242" s="77"/>
    </row>
    <row r="57243" spans="16:30" ht="4.5" customHeight="1" x14ac:dyDescent="0.2">
      <c r="P57243" s="75"/>
      <c r="Q57243" s="75"/>
      <c r="W57243" s="75"/>
      <c r="AD57243" s="77"/>
    </row>
    <row r="57244" spans="16:30" ht="4.5" customHeight="1" x14ac:dyDescent="0.2">
      <c r="P57244" s="75"/>
      <c r="Q57244" s="75"/>
      <c r="W57244" s="75"/>
      <c r="AD57244" s="77"/>
    </row>
    <row r="57245" spans="16:30" ht="4.5" customHeight="1" x14ac:dyDescent="0.2">
      <c r="P57245" s="75"/>
      <c r="Q57245" s="75"/>
      <c r="W57245" s="75"/>
      <c r="AD57245" s="77"/>
    </row>
    <row r="57246" spans="16:30" ht="4.5" customHeight="1" x14ac:dyDescent="0.2">
      <c r="P57246" s="75"/>
      <c r="Q57246" s="75"/>
      <c r="W57246" s="75"/>
      <c r="AD57246" s="77"/>
    </row>
    <row r="57247" spans="16:30" ht="4.5" customHeight="1" x14ac:dyDescent="0.2">
      <c r="P57247" s="75"/>
      <c r="Q57247" s="75"/>
      <c r="W57247" s="75"/>
      <c r="AD57247" s="77"/>
    </row>
    <row r="57248" spans="16:30" ht="4.5" customHeight="1" x14ac:dyDescent="0.2">
      <c r="P57248" s="75"/>
      <c r="Q57248" s="75"/>
      <c r="W57248" s="75"/>
      <c r="AD57248" s="77"/>
    </row>
    <row r="57249" spans="16:30" ht="4.5" customHeight="1" x14ac:dyDescent="0.2">
      <c r="P57249" s="75"/>
      <c r="Q57249" s="75"/>
      <c r="W57249" s="75"/>
      <c r="AD57249" s="77"/>
    </row>
    <row r="57250" spans="16:30" ht="4.5" customHeight="1" x14ac:dyDescent="0.2">
      <c r="P57250" s="75"/>
      <c r="Q57250" s="75"/>
      <c r="W57250" s="75"/>
      <c r="AD57250" s="77"/>
    </row>
    <row r="57251" spans="16:30" ht="4.5" customHeight="1" x14ac:dyDescent="0.2">
      <c r="P57251" s="75"/>
      <c r="Q57251" s="75"/>
      <c r="W57251" s="75"/>
      <c r="AD57251" s="77"/>
    </row>
    <row r="57252" spans="16:30" ht="4.5" customHeight="1" x14ac:dyDescent="0.2">
      <c r="P57252" s="75"/>
      <c r="Q57252" s="75"/>
      <c r="W57252" s="75"/>
      <c r="AD57252" s="77"/>
    </row>
    <row r="57253" spans="16:30" ht="4.5" customHeight="1" x14ac:dyDescent="0.2">
      <c r="P57253" s="75"/>
      <c r="Q57253" s="75"/>
      <c r="W57253" s="75"/>
      <c r="AD57253" s="77"/>
    </row>
    <row r="57254" spans="16:30" ht="4.5" customHeight="1" x14ac:dyDescent="0.2">
      <c r="P57254" s="75"/>
      <c r="Q57254" s="75"/>
      <c r="W57254" s="75"/>
      <c r="AD57254" s="77"/>
    </row>
    <row r="57255" spans="16:30" ht="4.5" customHeight="1" x14ac:dyDescent="0.2">
      <c r="P57255" s="75"/>
      <c r="Q57255" s="75"/>
      <c r="W57255" s="75"/>
      <c r="AD57255" s="77"/>
    </row>
    <row r="57256" spans="16:30" ht="4.5" customHeight="1" x14ac:dyDescent="0.2">
      <c r="P57256" s="75"/>
      <c r="Q57256" s="75"/>
      <c r="W57256" s="75"/>
      <c r="AD57256" s="77"/>
    </row>
    <row r="57257" spans="16:30" ht="4.5" customHeight="1" x14ac:dyDescent="0.2">
      <c r="P57257" s="75"/>
      <c r="Q57257" s="75"/>
      <c r="W57257" s="75"/>
      <c r="AD57257" s="77"/>
    </row>
    <row r="57258" spans="16:30" ht="4.5" customHeight="1" x14ac:dyDescent="0.2">
      <c r="P57258" s="75"/>
      <c r="Q57258" s="75"/>
      <c r="W57258" s="75"/>
      <c r="AD57258" s="77"/>
    </row>
    <row r="57259" spans="16:30" ht="4.5" customHeight="1" x14ac:dyDescent="0.2">
      <c r="P57259" s="75"/>
      <c r="Q57259" s="75"/>
      <c r="W57259" s="75"/>
      <c r="AD57259" s="77"/>
    </row>
    <row r="57260" spans="16:30" ht="4.5" customHeight="1" x14ac:dyDescent="0.2">
      <c r="P57260" s="75"/>
      <c r="Q57260" s="75"/>
      <c r="W57260" s="75"/>
      <c r="AD57260" s="77"/>
    </row>
    <row r="57261" spans="16:30" ht="4.5" customHeight="1" x14ac:dyDescent="0.2">
      <c r="P57261" s="75"/>
      <c r="Q57261" s="75"/>
      <c r="W57261" s="75"/>
      <c r="AD57261" s="77"/>
    </row>
    <row r="57262" spans="16:30" ht="4.5" customHeight="1" x14ac:dyDescent="0.2">
      <c r="P57262" s="75"/>
      <c r="Q57262" s="75"/>
      <c r="W57262" s="75"/>
      <c r="AD57262" s="77"/>
    </row>
    <row r="57263" spans="16:30" ht="4.5" customHeight="1" x14ac:dyDescent="0.2">
      <c r="P57263" s="75"/>
      <c r="Q57263" s="75"/>
      <c r="W57263" s="75"/>
      <c r="AD57263" s="77"/>
    </row>
    <row r="57264" spans="16:30" ht="4.5" customHeight="1" x14ac:dyDescent="0.2">
      <c r="P57264" s="75"/>
      <c r="Q57264" s="75"/>
      <c r="W57264" s="75"/>
      <c r="AD57264" s="77"/>
    </row>
    <row r="57265" spans="16:30" ht="4.5" customHeight="1" x14ac:dyDescent="0.2">
      <c r="P57265" s="75"/>
      <c r="Q57265" s="75"/>
      <c r="W57265" s="75"/>
      <c r="AD57265" s="77"/>
    </row>
    <row r="57266" spans="16:30" ht="4.5" customHeight="1" x14ac:dyDescent="0.2">
      <c r="P57266" s="75"/>
      <c r="Q57266" s="75"/>
      <c r="W57266" s="75"/>
      <c r="AD57266" s="77"/>
    </row>
    <row r="57267" spans="16:30" ht="4.5" customHeight="1" x14ac:dyDescent="0.2">
      <c r="P57267" s="75"/>
      <c r="Q57267" s="75"/>
      <c r="W57267" s="75"/>
      <c r="AD57267" s="77"/>
    </row>
    <row r="57268" spans="16:30" ht="4.5" customHeight="1" x14ac:dyDescent="0.2">
      <c r="P57268" s="75"/>
      <c r="Q57268" s="75"/>
      <c r="W57268" s="75"/>
      <c r="AD57268" s="77"/>
    </row>
    <row r="57269" spans="16:30" ht="4.5" customHeight="1" x14ac:dyDescent="0.2">
      <c r="P57269" s="75"/>
      <c r="Q57269" s="75"/>
      <c r="W57269" s="75"/>
      <c r="AD57269" s="77"/>
    </row>
    <row r="57270" spans="16:30" ht="4.5" customHeight="1" x14ac:dyDescent="0.2">
      <c r="P57270" s="75"/>
      <c r="Q57270" s="75"/>
      <c r="W57270" s="75"/>
      <c r="AD57270" s="77"/>
    </row>
    <row r="57271" spans="16:30" ht="4.5" customHeight="1" x14ac:dyDescent="0.2">
      <c r="P57271" s="75"/>
      <c r="Q57271" s="75"/>
      <c r="W57271" s="75"/>
      <c r="AD57271" s="77"/>
    </row>
    <row r="57272" spans="16:30" ht="4.5" customHeight="1" x14ac:dyDescent="0.2">
      <c r="P57272" s="75"/>
      <c r="Q57272" s="75"/>
      <c r="W57272" s="75"/>
      <c r="AD57272" s="77"/>
    </row>
    <row r="57273" spans="16:30" ht="4.5" customHeight="1" x14ac:dyDescent="0.2">
      <c r="P57273" s="75"/>
      <c r="Q57273" s="75"/>
      <c r="W57273" s="75"/>
      <c r="AD57273" s="77"/>
    </row>
    <row r="57274" spans="16:30" ht="4.5" customHeight="1" x14ac:dyDescent="0.2">
      <c r="P57274" s="75"/>
      <c r="Q57274" s="75"/>
      <c r="W57274" s="75"/>
      <c r="AD57274" s="77"/>
    </row>
    <row r="57275" spans="16:30" ht="4.5" customHeight="1" x14ac:dyDescent="0.2">
      <c r="P57275" s="75"/>
      <c r="Q57275" s="75"/>
      <c r="W57275" s="75"/>
      <c r="AD57275" s="77"/>
    </row>
    <row r="57276" spans="16:30" ht="4.5" customHeight="1" x14ac:dyDescent="0.2">
      <c r="P57276" s="75"/>
      <c r="Q57276" s="75"/>
      <c r="W57276" s="75"/>
      <c r="AD57276" s="77"/>
    </row>
    <row r="57277" spans="16:30" ht="4.5" customHeight="1" x14ac:dyDescent="0.2">
      <c r="P57277" s="75"/>
      <c r="Q57277" s="75"/>
      <c r="W57277" s="75"/>
      <c r="AD57277" s="77"/>
    </row>
    <row r="57278" spans="16:30" ht="4.5" customHeight="1" x14ac:dyDescent="0.2">
      <c r="P57278" s="75"/>
      <c r="Q57278" s="75"/>
      <c r="W57278" s="75"/>
      <c r="AD57278" s="77"/>
    </row>
    <row r="57279" spans="16:30" ht="4.5" customHeight="1" x14ac:dyDescent="0.2">
      <c r="P57279" s="75"/>
      <c r="Q57279" s="75"/>
      <c r="W57279" s="75"/>
      <c r="AD57279" s="77"/>
    </row>
    <row r="57280" spans="16:30" ht="4.5" customHeight="1" x14ac:dyDescent="0.2">
      <c r="P57280" s="75"/>
      <c r="Q57280" s="75"/>
      <c r="W57280" s="75"/>
      <c r="AD57280" s="77"/>
    </row>
    <row r="57281" spans="16:30" ht="4.5" customHeight="1" x14ac:dyDescent="0.2">
      <c r="P57281" s="75"/>
      <c r="Q57281" s="75"/>
      <c r="W57281" s="75"/>
      <c r="AD57281" s="77"/>
    </row>
    <row r="57282" spans="16:30" ht="4.5" customHeight="1" x14ac:dyDescent="0.2">
      <c r="P57282" s="75"/>
      <c r="Q57282" s="75"/>
      <c r="W57282" s="75"/>
      <c r="AD57282" s="77"/>
    </row>
    <row r="57283" spans="16:30" ht="4.5" customHeight="1" x14ac:dyDescent="0.2">
      <c r="P57283" s="75"/>
      <c r="Q57283" s="75"/>
      <c r="W57283" s="75"/>
      <c r="AD57283" s="77"/>
    </row>
    <row r="57284" spans="16:30" ht="4.5" customHeight="1" x14ac:dyDescent="0.2">
      <c r="P57284" s="75"/>
      <c r="Q57284" s="75"/>
      <c r="W57284" s="75"/>
      <c r="AD57284" s="77"/>
    </row>
    <row r="57285" spans="16:30" ht="4.5" customHeight="1" x14ac:dyDescent="0.2">
      <c r="P57285" s="75"/>
      <c r="Q57285" s="75"/>
      <c r="W57285" s="75"/>
      <c r="AD57285" s="77"/>
    </row>
    <row r="57286" spans="16:30" ht="4.5" customHeight="1" x14ac:dyDescent="0.2">
      <c r="P57286" s="75"/>
      <c r="Q57286" s="75"/>
      <c r="W57286" s="75"/>
      <c r="AD57286" s="77"/>
    </row>
    <row r="57287" spans="16:30" ht="4.5" customHeight="1" x14ac:dyDescent="0.2">
      <c r="P57287" s="75"/>
      <c r="Q57287" s="75"/>
      <c r="W57287" s="75"/>
      <c r="AD57287" s="77"/>
    </row>
    <row r="57288" spans="16:30" ht="4.5" customHeight="1" x14ac:dyDescent="0.2">
      <c r="P57288" s="75"/>
      <c r="Q57288" s="75"/>
      <c r="W57288" s="75"/>
      <c r="AD57288" s="77"/>
    </row>
    <row r="57289" spans="16:30" ht="4.5" customHeight="1" x14ac:dyDescent="0.2">
      <c r="P57289" s="75"/>
      <c r="Q57289" s="75"/>
      <c r="W57289" s="75"/>
      <c r="AD57289" s="77"/>
    </row>
    <row r="57290" spans="16:30" ht="4.5" customHeight="1" x14ac:dyDescent="0.2">
      <c r="P57290" s="75"/>
      <c r="Q57290" s="75"/>
      <c r="W57290" s="75"/>
      <c r="AD57290" s="77"/>
    </row>
    <row r="57291" spans="16:30" ht="4.5" customHeight="1" x14ac:dyDescent="0.2">
      <c r="P57291" s="75"/>
      <c r="Q57291" s="75"/>
      <c r="W57291" s="75"/>
      <c r="AD57291" s="77"/>
    </row>
    <row r="57292" spans="16:30" ht="4.5" customHeight="1" x14ac:dyDescent="0.2">
      <c r="P57292" s="75"/>
      <c r="Q57292" s="75"/>
      <c r="W57292" s="75"/>
      <c r="AD57292" s="77"/>
    </row>
    <row r="57293" spans="16:30" ht="4.5" customHeight="1" x14ac:dyDescent="0.2">
      <c r="P57293" s="75"/>
      <c r="Q57293" s="75"/>
      <c r="W57293" s="75"/>
      <c r="AD57293" s="77"/>
    </row>
    <row r="57294" spans="16:30" ht="4.5" customHeight="1" x14ac:dyDescent="0.2">
      <c r="P57294" s="75"/>
      <c r="Q57294" s="75"/>
      <c r="W57294" s="75"/>
      <c r="AD57294" s="77"/>
    </row>
    <row r="57295" spans="16:30" ht="4.5" customHeight="1" x14ac:dyDescent="0.2">
      <c r="P57295" s="75"/>
      <c r="Q57295" s="75"/>
      <c r="W57295" s="75"/>
      <c r="AD57295" s="77"/>
    </row>
    <row r="57296" spans="16:30" ht="4.5" customHeight="1" x14ac:dyDescent="0.2">
      <c r="P57296" s="75"/>
      <c r="Q57296" s="75"/>
      <c r="W57296" s="75"/>
      <c r="AD57296" s="77"/>
    </row>
    <row r="57297" spans="16:30" ht="4.5" customHeight="1" x14ac:dyDescent="0.2">
      <c r="P57297" s="75"/>
      <c r="Q57297" s="75"/>
      <c r="W57297" s="75"/>
      <c r="AD57297" s="77"/>
    </row>
    <row r="57298" spans="16:30" ht="4.5" customHeight="1" x14ac:dyDescent="0.2">
      <c r="P57298" s="75"/>
      <c r="Q57298" s="75"/>
      <c r="W57298" s="75"/>
      <c r="AD57298" s="77"/>
    </row>
    <row r="57299" spans="16:30" ht="4.5" customHeight="1" x14ac:dyDescent="0.2">
      <c r="P57299" s="75"/>
      <c r="Q57299" s="75"/>
      <c r="W57299" s="75"/>
      <c r="AD57299" s="77"/>
    </row>
    <row r="57300" spans="16:30" ht="4.5" customHeight="1" x14ac:dyDescent="0.2">
      <c r="P57300" s="75"/>
      <c r="Q57300" s="75"/>
      <c r="W57300" s="75"/>
      <c r="AD57300" s="77"/>
    </row>
    <row r="57301" spans="16:30" ht="4.5" customHeight="1" x14ac:dyDescent="0.2">
      <c r="P57301" s="75"/>
      <c r="Q57301" s="75"/>
      <c r="W57301" s="75"/>
      <c r="AD57301" s="77"/>
    </row>
    <row r="57302" spans="16:30" ht="4.5" customHeight="1" x14ac:dyDescent="0.2">
      <c r="P57302" s="75"/>
      <c r="Q57302" s="75"/>
      <c r="W57302" s="75"/>
      <c r="AD57302" s="77"/>
    </row>
    <row r="57303" spans="16:30" ht="4.5" customHeight="1" x14ac:dyDescent="0.2">
      <c r="P57303" s="75"/>
      <c r="Q57303" s="75"/>
      <c r="W57303" s="75"/>
      <c r="AD57303" s="77"/>
    </row>
    <row r="57304" spans="16:30" ht="4.5" customHeight="1" x14ac:dyDescent="0.2">
      <c r="P57304" s="75"/>
      <c r="Q57304" s="75"/>
      <c r="W57304" s="75"/>
      <c r="AD57304" s="77"/>
    </row>
    <row r="57305" spans="16:30" ht="4.5" customHeight="1" x14ac:dyDescent="0.2">
      <c r="P57305" s="75"/>
      <c r="Q57305" s="75"/>
      <c r="W57305" s="75"/>
      <c r="AD57305" s="77"/>
    </row>
    <row r="57306" spans="16:30" ht="4.5" customHeight="1" x14ac:dyDescent="0.2">
      <c r="P57306" s="75"/>
      <c r="Q57306" s="75"/>
      <c r="W57306" s="75"/>
      <c r="AD57306" s="77"/>
    </row>
    <row r="57307" spans="16:30" ht="4.5" customHeight="1" x14ac:dyDescent="0.2">
      <c r="P57307" s="75"/>
      <c r="Q57307" s="75"/>
      <c r="W57307" s="75"/>
      <c r="AD57307" s="77"/>
    </row>
    <row r="57308" spans="16:30" ht="4.5" customHeight="1" x14ac:dyDescent="0.2">
      <c r="P57308" s="75"/>
      <c r="Q57308" s="75"/>
      <c r="W57308" s="75"/>
      <c r="AD57308" s="77"/>
    </row>
    <row r="57309" spans="16:30" ht="4.5" customHeight="1" x14ac:dyDescent="0.2">
      <c r="P57309" s="75"/>
      <c r="Q57309" s="75"/>
      <c r="W57309" s="75"/>
      <c r="AD57309" s="77"/>
    </row>
    <row r="57310" spans="16:30" ht="4.5" customHeight="1" x14ac:dyDescent="0.2">
      <c r="P57310" s="75"/>
      <c r="Q57310" s="75"/>
      <c r="W57310" s="75"/>
      <c r="AD57310" s="77"/>
    </row>
    <row r="57311" spans="16:30" ht="4.5" customHeight="1" x14ac:dyDescent="0.2">
      <c r="P57311" s="75"/>
      <c r="Q57311" s="75"/>
      <c r="W57311" s="75"/>
      <c r="AD57311" s="77"/>
    </row>
    <row r="57312" spans="16:30" ht="4.5" customHeight="1" x14ac:dyDescent="0.2">
      <c r="P57312" s="75"/>
      <c r="Q57312" s="75"/>
      <c r="W57312" s="75"/>
      <c r="AD57312" s="77"/>
    </row>
    <row r="57313" spans="16:30" ht="4.5" customHeight="1" x14ac:dyDescent="0.2">
      <c r="P57313" s="75"/>
      <c r="Q57313" s="75"/>
      <c r="W57313" s="75"/>
      <c r="AD57313" s="77"/>
    </row>
    <row r="57314" spans="16:30" ht="4.5" customHeight="1" x14ac:dyDescent="0.2">
      <c r="P57314" s="75"/>
      <c r="Q57314" s="75"/>
      <c r="W57314" s="75"/>
      <c r="AD57314" s="77"/>
    </row>
    <row r="57315" spans="16:30" ht="4.5" customHeight="1" x14ac:dyDescent="0.2">
      <c r="P57315" s="75"/>
      <c r="Q57315" s="75"/>
      <c r="W57315" s="75"/>
      <c r="AD57315" s="77"/>
    </row>
    <row r="57316" spans="16:30" ht="4.5" customHeight="1" x14ac:dyDescent="0.2">
      <c r="P57316" s="75"/>
      <c r="Q57316" s="75"/>
      <c r="W57316" s="75"/>
      <c r="AD57316" s="77"/>
    </row>
    <row r="57317" spans="16:30" ht="4.5" customHeight="1" x14ac:dyDescent="0.2">
      <c r="P57317" s="75"/>
      <c r="Q57317" s="75"/>
      <c r="W57317" s="75"/>
      <c r="AD57317" s="77"/>
    </row>
    <row r="57318" spans="16:30" ht="4.5" customHeight="1" x14ac:dyDescent="0.2">
      <c r="P57318" s="75"/>
      <c r="Q57318" s="75"/>
      <c r="W57318" s="75"/>
      <c r="AD57318" s="77"/>
    </row>
    <row r="57319" spans="16:30" ht="4.5" customHeight="1" x14ac:dyDescent="0.2">
      <c r="P57319" s="75"/>
      <c r="Q57319" s="75"/>
      <c r="W57319" s="75"/>
      <c r="AD57319" s="77"/>
    </row>
    <row r="57320" spans="16:30" ht="4.5" customHeight="1" x14ac:dyDescent="0.2">
      <c r="P57320" s="75"/>
      <c r="Q57320" s="75"/>
      <c r="W57320" s="75"/>
      <c r="AD57320" s="77"/>
    </row>
    <row r="57321" spans="16:30" ht="4.5" customHeight="1" x14ac:dyDescent="0.2">
      <c r="P57321" s="75"/>
      <c r="Q57321" s="75"/>
      <c r="W57321" s="75"/>
      <c r="AD57321" s="77"/>
    </row>
    <row r="57322" spans="16:30" ht="4.5" customHeight="1" x14ac:dyDescent="0.2">
      <c r="P57322" s="75"/>
      <c r="Q57322" s="75"/>
      <c r="W57322" s="75"/>
      <c r="AD57322" s="77"/>
    </row>
    <row r="57323" spans="16:30" ht="4.5" customHeight="1" x14ac:dyDescent="0.2">
      <c r="P57323" s="75"/>
      <c r="Q57323" s="75"/>
      <c r="W57323" s="75"/>
      <c r="AD57323" s="77"/>
    </row>
    <row r="57324" spans="16:30" ht="4.5" customHeight="1" x14ac:dyDescent="0.2">
      <c r="P57324" s="75"/>
      <c r="Q57324" s="75"/>
      <c r="W57324" s="75"/>
      <c r="AD57324" s="77"/>
    </row>
    <row r="57325" spans="16:30" ht="4.5" customHeight="1" x14ac:dyDescent="0.2">
      <c r="P57325" s="75"/>
      <c r="Q57325" s="75"/>
      <c r="W57325" s="75"/>
      <c r="AD57325" s="77"/>
    </row>
    <row r="57326" spans="16:30" ht="4.5" customHeight="1" x14ac:dyDescent="0.2">
      <c r="P57326" s="75"/>
      <c r="Q57326" s="75"/>
      <c r="W57326" s="75"/>
      <c r="AD57326" s="77"/>
    </row>
    <row r="57327" spans="16:30" ht="4.5" customHeight="1" x14ac:dyDescent="0.2">
      <c r="P57327" s="75"/>
      <c r="Q57327" s="75"/>
      <c r="W57327" s="75"/>
      <c r="AD57327" s="77"/>
    </row>
    <row r="57328" spans="16:30" ht="4.5" customHeight="1" x14ac:dyDescent="0.2">
      <c r="P57328" s="75"/>
      <c r="Q57328" s="75"/>
      <c r="W57328" s="75"/>
      <c r="AD57328" s="77"/>
    </row>
    <row r="57329" spans="16:30" ht="4.5" customHeight="1" x14ac:dyDescent="0.2">
      <c r="P57329" s="75"/>
      <c r="Q57329" s="75"/>
      <c r="W57329" s="75"/>
      <c r="AD57329" s="77"/>
    </row>
    <row r="57330" spans="16:30" ht="4.5" customHeight="1" x14ac:dyDescent="0.2">
      <c r="P57330" s="75"/>
      <c r="Q57330" s="75"/>
      <c r="W57330" s="75"/>
      <c r="AD57330" s="77"/>
    </row>
    <row r="57331" spans="16:30" ht="4.5" customHeight="1" x14ac:dyDescent="0.2">
      <c r="P57331" s="75"/>
      <c r="Q57331" s="75"/>
      <c r="W57331" s="75"/>
      <c r="AD57331" s="77"/>
    </row>
    <row r="57332" spans="16:30" ht="4.5" customHeight="1" x14ac:dyDescent="0.2">
      <c r="P57332" s="75"/>
      <c r="Q57332" s="75"/>
      <c r="W57332" s="75"/>
      <c r="AD57332" s="77"/>
    </row>
    <row r="57333" spans="16:30" ht="4.5" customHeight="1" x14ac:dyDescent="0.2">
      <c r="P57333" s="75"/>
      <c r="Q57333" s="75"/>
      <c r="W57333" s="75"/>
      <c r="AD57333" s="77"/>
    </row>
    <row r="57334" spans="16:30" ht="4.5" customHeight="1" x14ac:dyDescent="0.2">
      <c r="P57334" s="75"/>
      <c r="Q57334" s="75"/>
      <c r="W57334" s="75"/>
      <c r="AD57334" s="77"/>
    </row>
    <row r="57335" spans="16:30" ht="4.5" customHeight="1" x14ac:dyDescent="0.2">
      <c r="P57335" s="75"/>
      <c r="Q57335" s="75"/>
      <c r="W57335" s="75"/>
      <c r="AD57335" s="77"/>
    </row>
    <row r="57336" spans="16:30" ht="4.5" customHeight="1" x14ac:dyDescent="0.2">
      <c r="P57336" s="75"/>
      <c r="Q57336" s="75"/>
      <c r="W57336" s="75"/>
      <c r="AD57336" s="77"/>
    </row>
    <row r="57337" spans="16:30" ht="4.5" customHeight="1" x14ac:dyDescent="0.2">
      <c r="P57337" s="75"/>
      <c r="Q57337" s="75"/>
      <c r="W57337" s="75"/>
      <c r="AD57337" s="77"/>
    </row>
    <row r="57338" spans="16:30" ht="4.5" customHeight="1" x14ac:dyDescent="0.2">
      <c r="P57338" s="75"/>
      <c r="Q57338" s="75"/>
      <c r="W57338" s="75"/>
      <c r="AD57338" s="77"/>
    </row>
    <row r="57339" spans="16:30" ht="4.5" customHeight="1" x14ac:dyDescent="0.2">
      <c r="P57339" s="75"/>
      <c r="Q57339" s="75"/>
      <c r="W57339" s="75"/>
      <c r="AD57339" s="77"/>
    </row>
    <row r="57340" spans="16:30" ht="4.5" customHeight="1" x14ac:dyDescent="0.2">
      <c r="P57340" s="75"/>
      <c r="Q57340" s="75"/>
      <c r="W57340" s="75"/>
      <c r="AD57340" s="77"/>
    </row>
    <row r="57341" spans="16:30" ht="4.5" customHeight="1" x14ac:dyDescent="0.2">
      <c r="P57341" s="75"/>
      <c r="Q57341" s="75"/>
      <c r="W57341" s="75"/>
      <c r="AD57341" s="77"/>
    </row>
    <row r="57342" spans="16:30" ht="4.5" customHeight="1" x14ac:dyDescent="0.2">
      <c r="P57342" s="75"/>
      <c r="Q57342" s="75"/>
      <c r="W57342" s="75"/>
      <c r="AD57342" s="77"/>
    </row>
    <row r="57343" spans="16:30" ht="4.5" customHeight="1" x14ac:dyDescent="0.2">
      <c r="P57343" s="75"/>
      <c r="Q57343" s="75"/>
      <c r="W57343" s="75"/>
      <c r="AD57343" s="77"/>
    </row>
    <row r="57344" spans="16:30" ht="4.5" customHeight="1" x14ac:dyDescent="0.2">
      <c r="P57344" s="75"/>
      <c r="Q57344" s="75"/>
      <c r="W57344" s="75"/>
      <c r="AD57344" s="77"/>
    </row>
    <row r="57345" spans="16:30" ht="4.5" customHeight="1" x14ac:dyDescent="0.2">
      <c r="P57345" s="75"/>
      <c r="Q57345" s="75"/>
      <c r="W57345" s="75"/>
      <c r="AD57345" s="77"/>
    </row>
    <row r="57346" spans="16:30" ht="4.5" customHeight="1" x14ac:dyDescent="0.2">
      <c r="P57346" s="75"/>
      <c r="Q57346" s="75"/>
      <c r="W57346" s="75"/>
      <c r="AD57346" s="77"/>
    </row>
    <row r="57347" spans="16:30" ht="4.5" customHeight="1" x14ac:dyDescent="0.2">
      <c r="P57347" s="75"/>
      <c r="Q57347" s="75"/>
      <c r="W57347" s="75"/>
      <c r="AD57347" s="77"/>
    </row>
    <row r="57348" spans="16:30" ht="4.5" customHeight="1" x14ac:dyDescent="0.2">
      <c r="P57348" s="75"/>
      <c r="Q57348" s="75"/>
      <c r="W57348" s="75"/>
      <c r="AD57348" s="77"/>
    </row>
    <row r="57349" spans="16:30" ht="4.5" customHeight="1" x14ac:dyDescent="0.2">
      <c r="P57349" s="75"/>
      <c r="Q57349" s="75"/>
      <c r="W57349" s="75"/>
      <c r="AD57349" s="77"/>
    </row>
    <row r="57350" spans="16:30" ht="4.5" customHeight="1" x14ac:dyDescent="0.2">
      <c r="P57350" s="75"/>
      <c r="Q57350" s="75"/>
      <c r="W57350" s="75"/>
      <c r="AD57350" s="77"/>
    </row>
    <row r="57351" spans="16:30" ht="4.5" customHeight="1" x14ac:dyDescent="0.2">
      <c r="P57351" s="75"/>
      <c r="Q57351" s="75"/>
      <c r="W57351" s="75"/>
      <c r="AD57351" s="77"/>
    </row>
    <row r="57352" spans="16:30" ht="4.5" customHeight="1" x14ac:dyDescent="0.2">
      <c r="P57352" s="75"/>
      <c r="Q57352" s="75"/>
      <c r="W57352" s="75"/>
      <c r="AD57352" s="77"/>
    </row>
    <row r="57353" spans="16:30" ht="4.5" customHeight="1" x14ac:dyDescent="0.2">
      <c r="P57353" s="75"/>
      <c r="Q57353" s="75"/>
      <c r="W57353" s="75"/>
      <c r="AD57353" s="77"/>
    </row>
    <row r="57354" spans="16:30" ht="4.5" customHeight="1" x14ac:dyDescent="0.2">
      <c r="P57354" s="75"/>
      <c r="Q57354" s="75"/>
      <c r="W57354" s="75"/>
      <c r="AD57354" s="77"/>
    </row>
    <row r="57355" spans="16:30" ht="4.5" customHeight="1" x14ac:dyDescent="0.2">
      <c r="P57355" s="75"/>
      <c r="Q57355" s="75"/>
      <c r="W57355" s="75"/>
      <c r="AD57355" s="77"/>
    </row>
    <row r="57356" spans="16:30" ht="4.5" customHeight="1" x14ac:dyDescent="0.2">
      <c r="P57356" s="75"/>
      <c r="Q57356" s="75"/>
      <c r="W57356" s="75"/>
      <c r="AD57356" s="77"/>
    </row>
    <row r="57357" spans="16:30" ht="4.5" customHeight="1" x14ac:dyDescent="0.2">
      <c r="P57357" s="75"/>
      <c r="Q57357" s="75"/>
      <c r="W57357" s="75"/>
      <c r="AD57357" s="77"/>
    </row>
    <row r="57358" spans="16:30" ht="4.5" customHeight="1" x14ac:dyDescent="0.2">
      <c r="P57358" s="75"/>
      <c r="Q57358" s="75"/>
      <c r="W57358" s="75"/>
      <c r="AD57358" s="77"/>
    </row>
    <row r="57359" spans="16:30" ht="4.5" customHeight="1" x14ac:dyDescent="0.2">
      <c r="P57359" s="75"/>
      <c r="Q57359" s="75"/>
      <c r="W57359" s="75"/>
      <c r="AD57359" s="77"/>
    </row>
    <row r="57360" spans="16:30" ht="4.5" customHeight="1" x14ac:dyDescent="0.2">
      <c r="P57360" s="75"/>
      <c r="Q57360" s="75"/>
      <c r="W57360" s="75"/>
      <c r="AD57360" s="77"/>
    </row>
    <row r="57361" spans="16:30" ht="4.5" customHeight="1" x14ac:dyDescent="0.2">
      <c r="P57361" s="75"/>
      <c r="Q57361" s="75"/>
      <c r="W57361" s="75"/>
      <c r="AD57361" s="77"/>
    </row>
    <row r="57362" spans="16:30" ht="4.5" customHeight="1" x14ac:dyDescent="0.2">
      <c r="P57362" s="75"/>
      <c r="Q57362" s="75"/>
      <c r="W57362" s="75"/>
      <c r="AD57362" s="77"/>
    </row>
    <row r="57363" spans="16:30" ht="4.5" customHeight="1" x14ac:dyDescent="0.2">
      <c r="P57363" s="75"/>
      <c r="Q57363" s="75"/>
      <c r="W57363" s="75"/>
      <c r="AD57363" s="77"/>
    </row>
    <row r="57364" spans="16:30" ht="4.5" customHeight="1" x14ac:dyDescent="0.2">
      <c r="P57364" s="75"/>
      <c r="Q57364" s="75"/>
      <c r="W57364" s="75"/>
      <c r="AD57364" s="77"/>
    </row>
    <row r="57365" spans="16:30" ht="4.5" customHeight="1" x14ac:dyDescent="0.2">
      <c r="P57365" s="75"/>
      <c r="Q57365" s="75"/>
      <c r="W57365" s="75"/>
      <c r="AD57365" s="77"/>
    </row>
    <row r="57366" spans="16:30" ht="4.5" customHeight="1" x14ac:dyDescent="0.2">
      <c r="P57366" s="75"/>
      <c r="Q57366" s="75"/>
      <c r="W57366" s="75"/>
      <c r="AD57366" s="77"/>
    </row>
    <row r="57367" spans="16:30" ht="4.5" customHeight="1" x14ac:dyDescent="0.2">
      <c r="P57367" s="75"/>
      <c r="Q57367" s="75"/>
      <c r="W57367" s="75"/>
      <c r="AD57367" s="77"/>
    </row>
    <row r="57368" spans="16:30" ht="4.5" customHeight="1" x14ac:dyDescent="0.2">
      <c r="P57368" s="75"/>
      <c r="Q57368" s="75"/>
      <c r="W57368" s="75"/>
      <c r="AD57368" s="77"/>
    </row>
    <row r="57369" spans="16:30" ht="4.5" customHeight="1" x14ac:dyDescent="0.2">
      <c r="P57369" s="75"/>
      <c r="Q57369" s="75"/>
      <c r="W57369" s="75"/>
      <c r="AD57369" s="77"/>
    </row>
    <row r="57370" spans="16:30" ht="4.5" customHeight="1" x14ac:dyDescent="0.2">
      <c r="P57370" s="75"/>
      <c r="Q57370" s="75"/>
      <c r="W57370" s="75"/>
      <c r="AD57370" s="77"/>
    </row>
    <row r="57371" spans="16:30" ht="4.5" customHeight="1" x14ac:dyDescent="0.2">
      <c r="P57371" s="75"/>
      <c r="Q57371" s="75"/>
      <c r="W57371" s="75"/>
      <c r="AD57371" s="77"/>
    </row>
    <row r="57372" spans="16:30" ht="4.5" customHeight="1" x14ac:dyDescent="0.2">
      <c r="P57372" s="75"/>
      <c r="Q57372" s="75"/>
      <c r="W57372" s="75"/>
      <c r="AD57372" s="77"/>
    </row>
    <row r="57373" spans="16:30" ht="4.5" customHeight="1" x14ac:dyDescent="0.2">
      <c r="P57373" s="75"/>
      <c r="Q57373" s="75"/>
      <c r="W57373" s="75"/>
      <c r="AD57373" s="77"/>
    </row>
    <row r="57374" spans="16:30" ht="4.5" customHeight="1" x14ac:dyDescent="0.2">
      <c r="P57374" s="75"/>
      <c r="Q57374" s="75"/>
      <c r="W57374" s="75"/>
      <c r="AD57374" s="77"/>
    </row>
    <row r="57375" spans="16:30" ht="4.5" customHeight="1" x14ac:dyDescent="0.2">
      <c r="P57375" s="75"/>
      <c r="Q57375" s="75"/>
      <c r="W57375" s="75"/>
      <c r="AD57375" s="77"/>
    </row>
    <row r="57376" spans="16:30" ht="4.5" customHeight="1" x14ac:dyDescent="0.2">
      <c r="P57376" s="75"/>
      <c r="Q57376" s="75"/>
      <c r="W57376" s="75"/>
      <c r="AD57376" s="77"/>
    </row>
    <row r="57377" spans="16:30" ht="4.5" customHeight="1" x14ac:dyDescent="0.2">
      <c r="P57377" s="75"/>
      <c r="Q57377" s="75"/>
      <c r="W57377" s="75"/>
      <c r="AD57377" s="77"/>
    </row>
    <row r="57378" spans="16:30" ht="4.5" customHeight="1" x14ac:dyDescent="0.2">
      <c r="P57378" s="75"/>
      <c r="Q57378" s="75"/>
      <c r="W57378" s="75"/>
      <c r="AD57378" s="77"/>
    </row>
    <row r="57379" spans="16:30" ht="4.5" customHeight="1" x14ac:dyDescent="0.2">
      <c r="P57379" s="75"/>
      <c r="Q57379" s="75"/>
      <c r="W57379" s="75"/>
      <c r="AD57379" s="77"/>
    </row>
    <row r="57380" spans="16:30" ht="4.5" customHeight="1" x14ac:dyDescent="0.2">
      <c r="P57380" s="75"/>
      <c r="Q57380" s="75"/>
      <c r="W57380" s="75"/>
      <c r="AD57380" s="77"/>
    </row>
    <row r="57381" spans="16:30" ht="4.5" customHeight="1" x14ac:dyDescent="0.2">
      <c r="P57381" s="75"/>
      <c r="Q57381" s="75"/>
      <c r="W57381" s="75"/>
      <c r="AD57381" s="77"/>
    </row>
    <row r="57382" spans="16:30" ht="4.5" customHeight="1" x14ac:dyDescent="0.2">
      <c r="P57382" s="75"/>
      <c r="Q57382" s="75"/>
      <c r="W57382" s="75"/>
      <c r="AD57382" s="77"/>
    </row>
    <row r="57383" spans="16:30" ht="4.5" customHeight="1" x14ac:dyDescent="0.2">
      <c r="P57383" s="75"/>
      <c r="Q57383" s="75"/>
      <c r="W57383" s="75"/>
      <c r="AD57383" s="77"/>
    </row>
    <row r="57384" spans="16:30" ht="4.5" customHeight="1" x14ac:dyDescent="0.2">
      <c r="P57384" s="75"/>
      <c r="Q57384" s="75"/>
      <c r="W57384" s="75"/>
      <c r="AD57384" s="77"/>
    </row>
    <row r="57385" spans="16:30" ht="4.5" customHeight="1" x14ac:dyDescent="0.2">
      <c r="P57385" s="75"/>
      <c r="Q57385" s="75"/>
      <c r="W57385" s="75"/>
      <c r="AD57385" s="77"/>
    </row>
    <row r="57386" spans="16:30" ht="4.5" customHeight="1" x14ac:dyDescent="0.2">
      <c r="P57386" s="75"/>
      <c r="Q57386" s="75"/>
      <c r="W57386" s="75"/>
      <c r="AD57386" s="77"/>
    </row>
    <row r="57387" spans="16:30" ht="4.5" customHeight="1" x14ac:dyDescent="0.2">
      <c r="P57387" s="75"/>
      <c r="Q57387" s="75"/>
      <c r="W57387" s="75"/>
      <c r="AD57387" s="77"/>
    </row>
    <row r="57388" spans="16:30" ht="4.5" customHeight="1" x14ac:dyDescent="0.2">
      <c r="P57388" s="75"/>
      <c r="Q57388" s="75"/>
      <c r="W57388" s="75"/>
      <c r="AD57388" s="77"/>
    </row>
    <row r="57389" spans="16:30" ht="4.5" customHeight="1" x14ac:dyDescent="0.2">
      <c r="P57389" s="75"/>
      <c r="Q57389" s="75"/>
      <c r="W57389" s="75"/>
      <c r="AD57389" s="77"/>
    </row>
    <row r="57390" spans="16:30" ht="4.5" customHeight="1" x14ac:dyDescent="0.2">
      <c r="P57390" s="75"/>
      <c r="Q57390" s="75"/>
      <c r="W57390" s="75"/>
      <c r="AD57390" s="77"/>
    </row>
    <row r="57391" spans="16:30" ht="4.5" customHeight="1" x14ac:dyDescent="0.2">
      <c r="P57391" s="75"/>
      <c r="Q57391" s="75"/>
      <c r="W57391" s="75"/>
      <c r="AD57391" s="77"/>
    </row>
    <row r="57392" spans="16:30" ht="4.5" customHeight="1" x14ac:dyDescent="0.2">
      <c r="P57392" s="75"/>
      <c r="Q57392" s="75"/>
      <c r="W57392" s="75"/>
      <c r="AD57392" s="77"/>
    </row>
    <row r="57393" spans="16:30" ht="4.5" customHeight="1" x14ac:dyDescent="0.2">
      <c r="P57393" s="75"/>
      <c r="Q57393" s="75"/>
      <c r="W57393" s="75"/>
      <c r="AD57393" s="77"/>
    </row>
    <row r="57394" spans="16:30" ht="4.5" customHeight="1" x14ac:dyDescent="0.2">
      <c r="P57394" s="75"/>
      <c r="Q57394" s="75"/>
      <c r="W57394" s="75"/>
      <c r="AD57394" s="77"/>
    </row>
    <row r="57395" spans="16:30" ht="4.5" customHeight="1" x14ac:dyDescent="0.2">
      <c r="P57395" s="75"/>
      <c r="Q57395" s="75"/>
      <c r="W57395" s="75"/>
      <c r="AD57395" s="77"/>
    </row>
    <row r="57396" spans="16:30" ht="4.5" customHeight="1" x14ac:dyDescent="0.2">
      <c r="P57396" s="75"/>
      <c r="Q57396" s="75"/>
      <c r="W57396" s="75"/>
      <c r="AD57396" s="77"/>
    </row>
    <row r="57397" spans="16:30" ht="4.5" customHeight="1" x14ac:dyDescent="0.2">
      <c r="P57397" s="75"/>
      <c r="Q57397" s="75"/>
      <c r="W57397" s="75"/>
      <c r="AD57397" s="77"/>
    </row>
    <row r="57398" spans="16:30" ht="4.5" customHeight="1" x14ac:dyDescent="0.2">
      <c r="P57398" s="75"/>
      <c r="Q57398" s="75"/>
      <c r="W57398" s="75"/>
      <c r="AD57398" s="77"/>
    </row>
    <row r="57399" spans="16:30" ht="4.5" customHeight="1" x14ac:dyDescent="0.2">
      <c r="P57399" s="75"/>
      <c r="Q57399" s="75"/>
      <c r="W57399" s="75"/>
      <c r="AD57399" s="77"/>
    </row>
    <row r="57400" spans="16:30" ht="4.5" customHeight="1" x14ac:dyDescent="0.2">
      <c r="P57400" s="75"/>
      <c r="Q57400" s="75"/>
      <c r="W57400" s="75"/>
      <c r="AD57400" s="77"/>
    </row>
    <row r="57401" spans="16:30" ht="4.5" customHeight="1" x14ac:dyDescent="0.2">
      <c r="P57401" s="75"/>
      <c r="Q57401" s="75"/>
      <c r="W57401" s="75"/>
      <c r="AD57401" s="77"/>
    </row>
    <row r="57402" spans="16:30" ht="4.5" customHeight="1" x14ac:dyDescent="0.2">
      <c r="P57402" s="75"/>
      <c r="Q57402" s="75"/>
      <c r="W57402" s="75"/>
      <c r="AD57402" s="77"/>
    </row>
    <row r="57403" spans="16:30" ht="4.5" customHeight="1" x14ac:dyDescent="0.2">
      <c r="P57403" s="75"/>
      <c r="Q57403" s="75"/>
      <c r="W57403" s="75"/>
      <c r="AD57403" s="77"/>
    </row>
    <row r="57404" spans="16:30" ht="4.5" customHeight="1" x14ac:dyDescent="0.2">
      <c r="P57404" s="75"/>
      <c r="Q57404" s="75"/>
      <c r="W57404" s="75"/>
      <c r="AD57404" s="77"/>
    </row>
    <row r="57405" spans="16:30" ht="4.5" customHeight="1" x14ac:dyDescent="0.2">
      <c r="P57405" s="75"/>
      <c r="Q57405" s="75"/>
      <c r="W57405" s="75"/>
      <c r="AD57405" s="77"/>
    </row>
    <row r="57406" spans="16:30" ht="4.5" customHeight="1" x14ac:dyDescent="0.2">
      <c r="P57406" s="75"/>
      <c r="Q57406" s="75"/>
      <c r="W57406" s="75"/>
      <c r="AD57406" s="77"/>
    </row>
    <row r="57407" spans="16:30" ht="4.5" customHeight="1" x14ac:dyDescent="0.2">
      <c r="P57407" s="75"/>
      <c r="Q57407" s="75"/>
      <c r="W57407" s="75"/>
      <c r="AD57407" s="77"/>
    </row>
    <row r="57408" spans="16:30" ht="4.5" customHeight="1" x14ac:dyDescent="0.2">
      <c r="P57408" s="75"/>
      <c r="Q57408" s="75"/>
      <c r="W57408" s="75"/>
      <c r="AD57408" s="77"/>
    </row>
    <row r="57409" spans="16:30" ht="4.5" customHeight="1" x14ac:dyDescent="0.2">
      <c r="P57409" s="75"/>
      <c r="Q57409" s="75"/>
      <c r="W57409" s="75"/>
      <c r="AD57409" s="77"/>
    </row>
    <row r="57410" spans="16:30" ht="4.5" customHeight="1" x14ac:dyDescent="0.2">
      <c r="P57410" s="75"/>
      <c r="Q57410" s="75"/>
      <c r="W57410" s="75"/>
      <c r="AD57410" s="77"/>
    </row>
    <row r="57411" spans="16:30" ht="4.5" customHeight="1" x14ac:dyDescent="0.2">
      <c r="P57411" s="75"/>
      <c r="Q57411" s="75"/>
      <c r="W57411" s="75"/>
      <c r="AD57411" s="77"/>
    </row>
    <row r="57412" spans="16:30" ht="4.5" customHeight="1" x14ac:dyDescent="0.2">
      <c r="P57412" s="75"/>
      <c r="Q57412" s="75"/>
      <c r="W57412" s="75"/>
      <c r="AD57412" s="77"/>
    </row>
    <row r="57413" spans="16:30" ht="4.5" customHeight="1" x14ac:dyDescent="0.2">
      <c r="P57413" s="75"/>
      <c r="Q57413" s="75"/>
      <c r="W57413" s="75"/>
      <c r="AD57413" s="77"/>
    </row>
    <row r="57414" spans="16:30" ht="4.5" customHeight="1" x14ac:dyDescent="0.2">
      <c r="P57414" s="75"/>
      <c r="Q57414" s="75"/>
      <c r="W57414" s="75"/>
      <c r="AD57414" s="77"/>
    </row>
    <row r="57415" spans="16:30" ht="4.5" customHeight="1" x14ac:dyDescent="0.2">
      <c r="P57415" s="75"/>
      <c r="Q57415" s="75"/>
      <c r="W57415" s="75"/>
      <c r="AD57415" s="77"/>
    </row>
    <row r="57416" spans="16:30" ht="4.5" customHeight="1" x14ac:dyDescent="0.2">
      <c r="P57416" s="75"/>
      <c r="Q57416" s="75"/>
      <c r="W57416" s="75"/>
      <c r="AD57416" s="77"/>
    </row>
    <row r="57417" spans="16:30" ht="4.5" customHeight="1" x14ac:dyDescent="0.2">
      <c r="P57417" s="75"/>
      <c r="Q57417" s="75"/>
      <c r="W57417" s="75"/>
      <c r="AD57417" s="77"/>
    </row>
    <row r="57418" spans="16:30" ht="4.5" customHeight="1" x14ac:dyDescent="0.2">
      <c r="P57418" s="75"/>
      <c r="Q57418" s="75"/>
      <c r="W57418" s="75"/>
      <c r="AD57418" s="77"/>
    </row>
    <row r="57419" spans="16:30" ht="4.5" customHeight="1" x14ac:dyDescent="0.2">
      <c r="P57419" s="75"/>
      <c r="Q57419" s="75"/>
      <c r="W57419" s="75"/>
      <c r="AD57419" s="77"/>
    </row>
    <row r="57420" spans="16:30" ht="4.5" customHeight="1" x14ac:dyDescent="0.2">
      <c r="P57420" s="75"/>
      <c r="Q57420" s="75"/>
      <c r="W57420" s="75"/>
      <c r="AD57420" s="77"/>
    </row>
    <row r="57421" spans="16:30" ht="4.5" customHeight="1" x14ac:dyDescent="0.2">
      <c r="P57421" s="75"/>
      <c r="Q57421" s="75"/>
      <c r="W57421" s="75"/>
      <c r="AD57421" s="77"/>
    </row>
    <row r="57422" spans="16:30" ht="4.5" customHeight="1" x14ac:dyDescent="0.2">
      <c r="P57422" s="75"/>
      <c r="Q57422" s="75"/>
      <c r="W57422" s="75"/>
      <c r="AD57422" s="77"/>
    </row>
    <row r="57423" spans="16:30" ht="4.5" customHeight="1" x14ac:dyDescent="0.2">
      <c r="P57423" s="75"/>
      <c r="Q57423" s="75"/>
      <c r="W57423" s="75"/>
      <c r="AD57423" s="77"/>
    </row>
    <row r="57424" spans="16:30" ht="4.5" customHeight="1" x14ac:dyDescent="0.2">
      <c r="P57424" s="75"/>
      <c r="Q57424" s="75"/>
      <c r="W57424" s="75"/>
      <c r="AD57424" s="77"/>
    </row>
    <row r="57425" spans="16:30" ht="4.5" customHeight="1" x14ac:dyDescent="0.2">
      <c r="P57425" s="75"/>
      <c r="Q57425" s="75"/>
      <c r="W57425" s="75"/>
      <c r="AD57425" s="77"/>
    </row>
    <row r="57426" spans="16:30" ht="4.5" customHeight="1" x14ac:dyDescent="0.2">
      <c r="P57426" s="75"/>
      <c r="Q57426" s="75"/>
      <c r="W57426" s="75"/>
      <c r="AD57426" s="77"/>
    </row>
    <row r="57427" spans="16:30" ht="4.5" customHeight="1" x14ac:dyDescent="0.2">
      <c r="P57427" s="75"/>
      <c r="Q57427" s="75"/>
      <c r="W57427" s="75"/>
      <c r="AD57427" s="77"/>
    </row>
    <row r="57428" spans="16:30" ht="4.5" customHeight="1" x14ac:dyDescent="0.2">
      <c r="P57428" s="75"/>
      <c r="Q57428" s="75"/>
      <c r="W57428" s="75"/>
      <c r="AD57428" s="77"/>
    </row>
    <row r="57429" spans="16:30" ht="4.5" customHeight="1" x14ac:dyDescent="0.2">
      <c r="P57429" s="75"/>
      <c r="Q57429" s="75"/>
      <c r="W57429" s="75"/>
      <c r="AD57429" s="77"/>
    </row>
    <row r="57430" spans="16:30" ht="4.5" customHeight="1" x14ac:dyDescent="0.2">
      <c r="P57430" s="75"/>
      <c r="Q57430" s="75"/>
      <c r="W57430" s="75"/>
      <c r="AD57430" s="77"/>
    </row>
    <row r="57431" spans="16:30" ht="4.5" customHeight="1" x14ac:dyDescent="0.2">
      <c r="P57431" s="75"/>
      <c r="Q57431" s="75"/>
      <c r="W57431" s="75"/>
      <c r="AD57431" s="77"/>
    </row>
    <row r="57432" spans="16:30" ht="4.5" customHeight="1" x14ac:dyDescent="0.2">
      <c r="P57432" s="75"/>
      <c r="Q57432" s="75"/>
      <c r="W57432" s="75"/>
      <c r="AD57432" s="77"/>
    </row>
    <row r="57433" spans="16:30" ht="4.5" customHeight="1" x14ac:dyDescent="0.2">
      <c r="P57433" s="75"/>
      <c r="Q57433" s="75"/>
      <c r="W57433" s="75"/>
      <c r="AD57433" s="77"/>
    </row>
    <row r="57434" spans="16:30" ht="4.5" customHeight="1" x14ac:dyDescent="0.2">
      <c r="P57434" s="75"/>
      <c r="Q57434" s="75"/>
      <c r="W57434" s="75"/>
      <c r="AD57434" s="77"/>
    </row>
    <row r="57435" spans="16:30" ht="4.5" customHeight="1" x14ac:dyDescent="0.2">
      <c r="P57435" s="75"/>
      <c r="Q57435" s="75"/>
      <c r="W57435" s="75"/>
      <c r="AD57435" s="77"/>
    </row>
    <row r="57436" spans="16:30" ht="4.5" customHeight="1" x14ac:dyDescent="0.2">
      <c r="P57436" s="75"/>
      <c r="Q57436" s="75"/>
      <c r="W57436" s="75"/>
      <c r="AD57436" s="77"/>
    </row>
    <row r="57437" spans="16:30" ht="4.5" customHeight="1" x14ac:dyDescent="0.2">
      <c r="P57437" s="75"/>
      <c r="Q57437" s="75"/>
      <c r="W57437" s="75"/>
      <c r="AD57437" s="77"/>
    </row>
    <row r="57438" spans="16:30" ht="4.5" customHeight="1" x14ac:dyDescent="0.2">
      <c r="P57438" s="75"/>
      <c r="Q57438" s="75"/>
      <c r="W57438" s="75"/>
      <c r="AD57438" s="77"/>
    </row>
    <row r="57439" spans="16:30" ht="4.5" customHeight="1" x14ac:dyDescent="0.2">
      <c r="P57439" s="75"/>
      <c r="Q57439" s="75"/>
      <c r="W57439" s="75"/>
      <c r="AD57439" s="77"/>
    </row>
    <row r="57440" spans="16:30" ht="4.5" customHeight="1" x14ac:dyDescent="0.2">
      <c r="P57440" s="75"/>
      <c r="Q57440" s="75"/>
      <c r="W57440" s="75"/>
      <c r="AD57440" s="77"/>
    </row>
    <row r="57441" spans="16:30" ht="4.5" customHeight="1" x14ac:dyDescent="0.2">
      <c r="P57441" s="75"/>
      <c r="Q57441" s="75"/>
      <c r="W57441" s="75"/>
      <c r="AD57441" s="77"/>
    </row>
    <row r="57442" spans="16:30" ht="4.5" customHeight="1" x14ac:dyDescent="0.2">
      <c r="P57442" s="75"/>
      <c r="Q57442" s="75"/>
      <c r="W57442" s="75"/>
      <c r="AD57442" s="77"/>
    </row>
    <row r="57443" spans="16:30" ht="4.5" customHeight="1" x14ac:dyDescent="0.2">
      <c r="P57443" s="75"/>
      <c r="Q57443" s="75"/>
      <c r="W57443" s="75"/>
      <c r="AD57443" s="77"/>
    </row>
    <row r="57444" spans="16:30" ht="4.5" customHeight="1" x14ac:dyDescent="0.2">
      <c r="P57444" s="75"/>
      <c r="Q57444" s="75"/>
      <c r="W57444" s="75"/>
      <c r="AD57444" s="77"/>
    </row>
    <row r="57445" spans="16:30" ht="4.5" customHeight="1" x14ac:dyDescent="0.2">
      <c r="P57445" s="75"/>
      <c r="Q57445" s="75"/>
      <c r="W57445" s="75"/>
      <c r="AD57445" s="77"/>
    </row>
    <row r="57446" spans="16:30" ht="4.5" customHeight="1" x14ac:dyDescent="0.2">
      <c r="P57446" s="75"/>
      <c r="Q57446" s="75"/>
      <c r="W57446" s="75"/>
      <c r="AD57446" s="77"/>
    </row>
    <row r="57447" spans="16:30" ht="4.5" customHeight="1" x14ac:dyDescent="0.2">
      <c r="P57447" s="75"/>
      <c r="Q57447" s="75"/>
      <c r="W57447" s="75"/>
      <c r="AD57447" s="77"/>
    </row>
    <row r="57448" spans="16:30" ht="4.5" customHeight="1" x14ac:dyDescent="0.2">
      <c r="P57448" s="75"/>
      <c r="Q57448" s="75"/>
      <c r="W57448" s="75"/>
      <c r="AD57448" s="77"/>
    </row>
    <row r="57449" spans="16:30" ht="4.5" customHeight="1" x14ac:dyDescent="0.2">
      <c r="P57449" s="75"/>
      <c r="Q57449" s="75"/>
      <c r="W57449" s="75"/>
      <c r="AD57449" s="77"/>
    </row>
    <row r="57450" spans="16:30" ht="4.5" customHeight="1" x14ac:dyDescent="0.2">
      <c r="P57450" s="75"/>
      <c r="Q57450" s="75"/>
      <c r="W57450" s="75"/>
      <c r="AD57450" s="77"/>
    </row>
    <row r="57451" spans="16:30" ht="4.5" customHeight="1" x14ac:dyDescent="0.2">
      <c r="P57451" s="75"/>
      <c r="Q57451" s="75"/>
      <c r="W57451" s="75"/>
      <c r="AD57451" s="77"/>
    </row>
    <row r="57452" spans="16:30" ht="4.5" customHeight="1" x14ac:dyDescent="0.2">
      <c r="P57452" s="75"/>
      <c r="Q57452" s="75"/>
      <c r="W57452" s="75"/>
      <c r="AD57452" s="77"/>
    </row>
    <row r="57453" spans="16:30" ht="4.5" customHeight="1" x14ac:dyDescent="0.2">
      <c r="P57453" s="75"/>
      <c r="Q57453" s="75"/>
      <c r="W57453" s="75"/>
      <c r="AD57453" s="77"/>
    </row>
    <row r="57454" spans="16:30" ht="4.5" customHeight="1" x14ac:dyDescent="0.2">
      <c r="P57454" s="75"/>
      <c r="Q57454" s="75"/>
      <c r="W57454" s="75"/>
      <c r="AD57454" s="77"/>
    </row>
    <row r="57455" spans="16:30" ht="4.5" customHeight="1" x14ac:dyDescent="0.2">
      <c r="P57455" s="75"/>
      <c r="Q57455" s="75"/>
      <c r="W57455" s="75"/>
      <c r="AD57455" s="77"/>
    </row>
    <row r="57456" spans="16:30" ht="4.5" customHeight="1" x14ac:dyDescent="0.2">
      <c r="P57456" s="75"/>
      <c r="Q57456" s="75"/>
      <c r="W57456" s="75"/>
      <c r="AD57456" s="77"/>
    </row>
    <row r="57457" spans="16:30" ht="4.5" customHeight="1" x14ac:dyDescent="0.2">
      <c r="P57457" s="75"/>
      <c r="Q57457" s="75"/>
      <c r="W57457" s="75"/>
      <c r="AD57457" s="77"/>
    </row>
    <row r="57458" spans="16:30" ht="4.5" customHeight="1" x14ac:dyDescent="0.2">
      <c r="P57458" s="75"/>
      <c r="Q57458" s="75"/>
      <c r="W57458" s="75"/>
      <c r="AD57458" s="77"/>
    </row>
    <row r="57459" spans="16:30" ht="4.5" customHeight="1" x14ac:dyDescent="0.2">
      <c r="P57459" s="75"/>
      <c r="Q57459" s="75"/>
      <c r="W57459" s="75"/>
      <c r="AD57459" s="77"/>
    </row>
    <row r="57460" spans="16:30" ht="4.5" customHeight="1" x14ac:dyDescent="0.2">
      <c r="P57460" s="75"/>
      <c r="Q57460" s="75"/>
      <c r="W57460" s="75"/>
      <c r="AD57460" s="77"/>
    </row>
    <row r="57461" spans="16:30" ht="4.5" customHeight="1" x14ac:dyDescent="0.2">
      <c r="P57461" s="75"/>
      <c r="Q57461" s="75"/>
      <c r="W57461" s="75"/>
      <c r="AD57461" s="77"/>
    </row>
    <row r="57462" spans="16:30" ht="4.5" customHeight="1" x14ac:dyDescent="0.2">
      <c r="P57462" s="75"/>
      <c r="Q57462" s="75"/>
      <c r="W57462" s="75"/>
      <c r="AD57462" s="77"/>
    </row>
    <row r="57463" spans="16:30" ht="4.5" customHeight="1" x14ac:dyDescent="0.2">
      <c r="P57463" s="75"/>
      <c r="Q57463" s="75"/>
      <c r="W57463" s="75"/>
      <c r="AD57463" s="77"/>
    </row>
    <row r="57464" spans="16:30" ht="4.5" customHeight="1" x14ac:dyDescent="0.2">
      <c r="P57464" s="75"/>
      <c r="Q57464" s="75"/>
      <c r="W57464" s="75"/>
      <c r="AD57464" s="77"/>
    </row>
    <row r="57465" spans="16:30" ht="4.5" customHeight="1" x14ac:dyDescent="0.2">
      <c r="P57465" s="75"/>
      <c r="Q57465" s="75"/>
      <c r="W57465" s="75"/>
      <c r="AD57465" s="77"/>
    </row>
    <row r="57466" spans="16:30" ht="4.5" customHeight="1" x14ac:dyDescent="0.2">
      <c r="P57466" s="75"/>
      <c r="Q57466" s="75"/>
      <c r="W57466" s="75"/>
      <c r="AD57466" s="77"/>
    </row>
    <row r="57467" spans="16:30" ht="4.5" customHeight="1" x14ac:dyDescent="0.2">
      <c r="P57467" s="75"/>
      <c r="Q57467" s="75"/>
      <c r="W57467" s="75"/>
      <c r="AD57467" s="77"/>
    </row>
    <row r="57468" spans="16:30" ht="4.5" customHeight="1" x14ac:dyDescent="0.2">
      <c r="P57468" s="75"/>
      <c r="Q57468" s="75"/>
      <c r="W57468" s="75"/>
      <c r="AD57468" s="77"/>
    </row>
    <row r="57469" spans="16:30" ht="4.5" customHeight="1" x14ac:dyDescent="0.2">
      <c r="P57469" s="75"/>
      <c r="Q57469" s="75"/>
      <c r="W57469" s="75"/>
      <c r="AD57469" s="77"/>
    </row>
    <row r="57470" spans="16:30" ht="4.5" customHeight="1" x14ac:dyDescent="0.2">
      <c r="P57470" s="75"/>
      <c r="Q57470" s="75"/>
      <c r="W57470" s="75"/>
      <c r="AD57470" s="77"/>
    </row>
    <row r="57471" spans="16:30" ht="4.5" customHeight="1" x14ac:dyDescent="0.2">
      <c r="P57471" s="75"/>
      <c r="Q57471" s="75"/>
      <c r="W57471" s="75"/>
      <c r="AD57471" s="77"/>
    </row>
    <row r="57472" spans="16:30" ht="4.5" customHeight="1" x14ac:dyDescent="0.2">
      <c r="P57472" s="75"/>
      <c r="Q57472" s="75"/>
      <c r="W57472" s="75"/>
      <c r="AD57472" s="77"/>
    </row>
    <row r="57473" spans="16:30" ht="4.5" customHeight="1" x14ac:dyDescent="0.2">
      <c r="P57473" s="75"/>
      <c r="Q57473" s="75"/>
      <c r="W57473" s="75"/>
      <c r="AD57473" s="77"/>
    </row>
    <row r="57474" spans="16:30" ht="4.5" customHeight="1" x14ac:dyDescent="0.2">
      <c r="P57474" s="75"/>
      <c r="Q57474" s="75"/>
      <c r="W57474" s="75"/>
      <c r="AD57474" s="77"/>
    </row>
    <row r="57475" spans="16:30" ht="4.5" customHeight="1" x14ac:dyDescent="0.2">
      <c r="P57475" s="75"/>
      <c r="Q57475" s="75"/>
      <c r="W57475" s="75"/>
      <c r="AD57475" s="77"/>
    </row>
    <row r="57476" spans="16:30" ht="4.5" customHeight="1" x14ac:dyDescent="0.2">
      <c r="P57476" s="75"/>
      <c r="Q57476" s="75"/>
      <c r="W57476" s="75"/>
      <c r="AD57476" s="77"/>
    </row>
    <row r="57477" spans="16:30" ht="4.5" customHeight="1" x14ac:dyDescent="0.2">
      <c r="P57477" s="75"/>
      <c r="Q57477" s="75"/>
      <c r="W57477" s="75"/>
      <c r="AD57477" s="77"/>
    </row>
    <row r="57478" spans="16:30" ht="4.5" customHeight="1" x14ac:dyDescent="0.2">
      <c r="P57478" s="75"/>
      <c r="Q57478" s="75"/>
      <c r="W57478" s="75"/>
      <c r="AD57478" s="77"/>
    </row>
    <row r="57479" spans="16:30" ht="4.5" customHeight="1" x14ac:dyDescent="0.2">
      <c r="P57479" s="75"/>
      <c r="Q57479" s="75"/>
      <c r="W57479" s="75"/>
      <c r="AD57479" s="77"/>
    </row>
    <row r="57480" spans="16:30" ht="4.5" customHeight="1" x14ac:dyDescent="0.2">
      <c r="P57480" s="75"/>
      <c r="Q57480" s="75"/>
      <c r="W57480" s="75"/>
      <c r="AD57480" s="77"/>
    </row>
    <row r="57481" spans="16:30" ht="4.5" customHeight="1" x14ac:dyDescent="0.2">
      <c r="P57481" s="75"/>
      <c r="Q57481" s="75"/>
      <c r="W57481" s="75"/>
      <c r="AD57481" s="77"/>
    </row>
    <row r="57482" spans="16:30" ht="4.5" customHeight="1" x14ac:dyDescent="0.2">
      <c r="P57482" s="75"/>
      <c r="Q57482" s="75"/>
      <c r="W57482" s="75"/>
      <c r="AD57482" s="77"/>
    </row>
    <row r="57483" spans="16:30" ht="4.5" customHeight="1" x14ac:dyDescent="0.2">
      <c r="P57483" s="75"/>
      <c r="Q57483" s="75"/>
      <c r="W57483" s="75"/>
      <c r="AD57483" s="77"/>
    </row>
    <row r="57484" spans="16:30" ht="4.5" customHeight="1" x14ac:dyDescent="0.2">
      <c r="P57484" s="75"/>
      <c r="Q57484" s="75"/>
      <c r="W57484" s="75"/>
      <c r="AD57484" s="77"/>
    </row>
    <row r="57485" spans="16:30" ht="4.5" customHeight="1" x14ac:dyDescent="0.2">
      <c r="P57485" s="75"/>
      <c r="Q57485" s="75"/>
      <c r="W57485" s="75"/>
      <c r="AD57485" s="77"/>
    </row>
    <row r="57486" spans="16:30" ht="4.5" customHeight="1" x14ac:dyDescent="0.2">
      <c r="P57486" s="75"/>
      <c r="Q57486" s="75"/>
      <c r="W57486" s="75"/>
      <c r="AD57486" s="77"/>
    </row>
    <row r="57487" spans="16:30" ht="4.5" customHeight="1" x14ac:dyDescent="0.2">
      <c r="P57487" s="75"/>
      <c r="Q57487" s="75"/>
      <c r="W57487" s="75"/>
      <c r="AD57487" s="77"/>
    </row>
    <row r="57488" spans="16:30" ht="4.5" customHeight="1" x14ac:dyDescent="0.2">
      <c r="P57488" s="75"/>
      <c r="Q57488" s="75"/>
      <c r="W57488" s="75"/>
      <c r="AD57488" s="77"/>
    </row>
    <row r="57489" spans="16:30" ht="4.5" customHeight="1" x14ac:dyDescent="0.2">
      <c r="P57489" s="75"/>
      <c r="Q57489" s="75"/>
      <c r="W57489" s="75"/>
      <c r="AD57489" s="77"/>
    </row>
    <row r="57490" spans="16:30" ht="4.5" customHeight="1" x14ac:dyDescent="0.2">
      <c r="P57490" s="75"/>
      <c r="Q57490" s="75"/>
      <c r="W57490" s="75"/>
      <c r="AD57490" s="77"/>
    </row>
    <row r="57491" spans="16:30" ht="4.5" customHeight="1" x14ac:dyDescent="0.2">
      <c r="P57491" s="75"/>
      <c r="Q57491" s="75"/>
      <c r="W57491" s="75"/>
      <c r="AD57491" s="77"/>
    </row>
    <row r="57492" spans="16:30" ht="4.5" customHeight="1" x14ac:dyDescent="0.2">
      <c r="P57492" s="75"/>
      <c r="Q57492" s="75"/>
      <c r="W57492" s="75"/>
      <c r="AD57492" s="77"/>
    </row>
    <row r="57493" spans="16:30" ht="4.5" customHeight="1" x14ac:dyDescent="0.2">
      <c r="P57493" s="75"/>
      <c r="Q57493" s="75"/>
      <c r="W57493" s="75"/>
      <c r="AD57493" s="77"/>
    </row>
    <row r="57494" spans="16:30" ht="4.5" customHeight="1" x14ac:dyDescent="0.2">
      <c r="P57494" s="75"/>
      <c r="Q57494" s="75"/>
      <c r="W57494" s="75"/>
      <c r="AD57494" s="77"/>
    </row>
    <row r="57495" spans="16:30" ht="4.5" customHeight="1" x14ac:dyDescent="0.2">
      <c r="P57495" s="75"/>
      <c r="Q57495" s="75"/>
      <c r="W57495" s="75"/>
      <c r="AD57495" s="77"/>
    </row>
    <row r="57496" spans="16:30" ht="4.5" customHeight="1" x14ac:dyDescent="0.2">
      <c r="P57496" s="75"/>
      <c r="Q57496" s="75"/>
      <c r="W57496" s="75"/>
      <c r="AD57496" s="77"/>
    </row>
    <row r="57497" spans="16:30" ht="4.5" customHeight="1" x14ac:dyDescent="0.2">
      <c r="P57497" s="75"/>
      <c r="Q57497" s="75"/>
      <c r="W57497" s="75"/>
      <c r="AD57497" s="77"/>
    </row>
    <row r="57498" spans="16:30" ht="4.5" customHeight="1" x14ac:dyDescent="0.2">
      <c r="P57498" s="75"/>
      <c r="Q57498" s="75"/>
      <c r="W57498" s="75"/>
      <c r="AD57498" s="77"/>
    </row>
    <row r="57499" spans="16:30" ht="4.5" customHeight="1" x14ac:dyDescent="0.2">
      <c r="P57499" s="75"/>
      <c r="Q57499" s="75"/>
      <c r="W57499" s="75"/>
      <c r="AD57499" s="77"/>
    </row>
    <row r="57500" spans="16:30" ht="4.5" customHeight="1" x14ac:dyDescent="0.2">
      <c r="P57500" s="75"/>
      <c r="Q57500" s="75"/>
      <c r="W57500" s="75"/>
      <c r="AD57500" s="77"/>
    </row>
    <row r="57501" spans="16:30" ht="4.5" customHeight="1" x14ac:dyDescent="0.2">
      <c r="P57501" s="75"/>
      <c r="Q57501" s="75"/>
      <c r="W57501" s="75"/>
      <c r="AD57501" s="77"/>
    </row>
    <row r="57502" spans="16:30" ht="4.5" customHeight="1" x14ac:dyDescent="0.2">
      <c r="P57502" s="75"/>
      <c r="Q57502" s="75"/>
      <c r="W57502" s="75"/>
      <c r="AD57502" s="77"/>
    </row>
    <row r="57503" spans="16:30" ht="4.5" customHeight="1" x14ac:dyDescent="0.2">
      <c r="P57503" s="75"/>
      <c r="Q57503" s="75"/>
      <c r="W57503" s="75"/>
      <c r="AD57503" s="77"/>
    </row>
    <row r="57504" spans="16:30" ht="4.5" customHeight="1" x14ac:dyDescent="0.2">
      <c r="P57504" s="75"/>
      <c r="Q57504" s="75"/>
      <c r="W57504" s="75"/>
      <c r="AD57504" s="77"/>
    </row>
    <row r="57505" spans="16:30" ht="4.5" customHeight="1" x14ac:dyDescent="0.2">
      <c r="P57505" s="75"/>
      <c r="Q57505" s="75"/>
      <c r="W57505" s="75"/>
      <c r="AD57505" s="77"/>
    </row>
    <row r="57506" spans="16:30" ht="4.5" customHeight="1" x14ac:dyDescent="0.2">
      <c r="P57506" s="75"/>
      <c r="Q57506" s="75"/>
      <c r="W57506" s="75"/>
      <c r="AD57506" s="77"/>
    </row>
    <row r="57507" spans="16:30" ht="4.5" customHeight="1" x14ac:dyDescent="0.2">
      <c r="P57507" s="75"/>
      <c r="Q57507" s="75"/>
      <c r="W57507" s="75"/>
      <c r="AD57507" s="77"/>
    </row>
    <row r="57508" spans="16:30" ht="4.5" customHeight="1" x14ac:dyDescent="0.2">
      <c r="P57508" s="75"/>
      <c r="Q57508" s="75"/>
      <c r="W57508" s="75"/>
      <c r="AD57508" s="77"/>
    </row>
    <row r="57509" spans="16:30" ht="4.5" customHeight="1" x14ac:dyDescent="0.2">
      <c r="P57509" s="75"/>
      <c r="Q57509" s="75"/>
      <c r="W57509" s="75"/>
      <c r="AD57509" s="77"/>
    </row>
    <row r="57510" spans="16:30" ht="4.5" customHeight="1" x14ac:dyDescent="0.2">
      <c r="P57510" s="75"/>
      <c r="Q57510" s="75"/>
      <c r="W57510" s="75"/>
      <c r="AD57510" s="77"/>
    </row>
    <row r="57511" spans="16:30" ht="4.5" customHeight="1" x14ac:dyDescent="0.2">
      <c r="P57511" s="75"/>
      <c r="Q57511" s="75"/>
      <c r="W57511" s="75"/>
      <c r="AD57511" s="77"/>
    </row>
    <row r="57512" spans="16:30" ht="4.5" customHeight="1" x14ac:dyDescent="0.2">
      <c r="P57512" s="75"/>
      <c r="Q57512" s="75"/>
      <c r="W57512" s="75"/>
      <c r="AD57512" s="77"/>
    </row>
    <row r="57513" spans="16:30" ht="4.5" customHeight="1" x14ac:dyDescent="0.2">
      <c r="P57513" s="75"/>
      <c r="Q57513" s="75"/>
      <c r="W57513" s="75"/>
      <c r="AD57513" s="77"/>
    </row>
    <row r="57514" spans="16:30" ht="4.5" customHeight="1" x14ac:dyDescent="0.2">
      <c r="P57514" s="75"/>
      <c r="Q57514" s="75"/>
      <c r="W57514" s="75"/>
      <c r="AD57514" s="77"/>
    </row>
    <row r="57515" spans="16:30" ht="4.5" customHeight="1" x14ac:dyDescent="0.2">
      <c r="P57515" s="75"/>
      <c r="Q57515" s="75"/>
      <c r="W57515" s="75"/>
      <c r="AD57515" s="77"/>
    </row>
    <row r="57516" spans="16:30" ht="4.5" customHeight="1" x14ac:dyDescent="0.2">
      <c r="P57516" s="75"/>
      <c r="Q57516" s="75"/>
      <c r="W57516" s="75"/>
      <c r="AD57516" s="77"/>
    </row>
    <row r="57517" spans="16:30" ht="4.5" customHeight="1" x14ac:dyDescent="0.2">
      <c r="P57517" s="75"/>
      <c r="Q57517" s="75"/>
      <c r="W57517" s="75"/>
      <c r="AD57517" s="77"/>
    </row>
    <row r="57518" spans="16:30" ht="4.5" customHeight="1" x14ac:dyDescent="0.2">
      <c r="P57518" s="75"/>
      <c r="Q57518" s="75"/>
      <c r="W57518" s="75"/>
      <c r="AD57518" s="77"/>
    </row>
    <row r="57519" spans="16:30" ht="4.5" customHeight="1" x14ac:dyDescent="0.2">
      <c r="P57519" s="75"/>
      <c r="Q57519" s="75"/>
      <c r="W57519" s="75"/>
      <c r="AD57519" s="77"/>
    </row>
    <row r="57520" spans="16:30" ht="4.5" customHeight="1" x14ac:dyDescent="0.2">
      <c r="P57520" s="75"/>
      <c r="Q57520" s="75"/>
      <c r="W57520" s="75"/>
      <c r="AD57520" s="77"/>
    </row>
    <row r="57521" spans="16:30" ht="4.5" customHeight="1" x14ac:dyDescent="0.2">
      <c r="P57521" s="75"/>
      <c r="Q57521" s="75"/>
      <c r="W57521" s="75"/>
      <c r="AD57521" s="77"/>
    </row>
    <row r="57522" spans="16:30" ht="4.5" customHeight="1" x14ac:dyDescent="0.2">
      <c r="P57522" s="75"/>
      <c r="Q57522" s="75"/>
      <c r="W57522" s="75"/>
      <c r="AD57522" s="77"/>
    </row>
    <row r="57523" spans="16:30" ht="4.5" customHeight="1" x14ac:dyDescent="0.2">
      <c r="P57523" s="75"/>
      <c r="Q57523" s="75"/>
      <c r="W57523" s="75"/>
      <c r="AD57523" s="77"/>
    </row>
    <row r="57524" spans="16:30" ht="4.5" customHeight="1" x14ac:dyDescent="0.2">
      <c r="P57524" s="75"/>
      <c r="Q57524" s="75"/>
      <c r="W57524" s="75"/>
      <c r="AD57524" s="77"/>
    </row>
    <row r="57525" spans="16:30" ht="4.5" customHeight="1" x14ac:dyDescent="0.2">
      <c r="P57525" s="75"/>
      <c r="Q57525" s="75"/>
      <c r="W57525" s="75"/>
      <c r="AD57525" s="77"/>
    </row>
    <row r="57526" spans="16:30" ht="4.5" customHeight="1" x14ac:dyDescent="0.2">
      <c r="P57526" s="75"/>
      <c r="Q57526" s="75"/>
      <c r="W57526" s="75"/>
      <c r="AD57526" s="77"/>
    </row>
    <row r="57527" spans="16:30" ht="4.5" customHeight="1" x14ac:dyDescent="0.2">
      <c r="P57527" s="75"/>
      <c r="Q57527" s="75"/>
      <c r="W57527" s="75"/>
      <c r="AD57527" s="77"/>
    </row>
    <row r="57528" spans="16:30" ht="4.5" customHeight="1" x14ac:dyDescent="0.2">
      <c r="P57528" s="75"/>
      <c r="Q57528" s="75"/>
      <c r="W57528" s="75"/>
      <c r="AD57528" s="77"/>
    </row>
    <row r="57529" spans="16:30" ht="4.5" customHeight="1" x14ac:dyDescent="0.2">
      <c r="P57529" s="75"/>
      <c r="Q57529" s="75"/>
      <c r="W57529" s="75"/>
      <c r="AD57529" s="77"/>
    </row>
    <row r="57530" spans="16:30" ht="4.5" customHeight="1" x14ac:dyDescent="0.2">
      <c r="P57530" s="75"/>
      <c r="Q57530" s="75"/>
      <c r="W57530" s="75"/>
      <c r="AD57530" s="77"/>
    </row>
    <row r="57531" spans="16:30" ht="4.5" customHeight="1" x14ac:dyDescent="0.2">
      <c r="P57531" s="75"/>
      <c r="Q57531" s="75"/>
      <c r="W57531" s="75"/>
      <c r="AD57531" s="77"/>
    </row>
    <row r="57532" spans="16:30" ht="4.5" customHeight="1" x14ac:dyDescent="0.2">
      <c r="P57532" s="75"/>
      <c r="Q57532" s="75"/>
      <c r="W57532" s="75"/>
      <c r="AD57532" s="77"/>
    </row>
    <row r="57533" spans="16:30" ht="4.5" customHeight="1" x14ac:dyDescent="0.2">
      <c r="P57533" s="75"/>
      <c r="Q57533" s="75"/>
      <c r="W57533" s="75"/>
      <c r="AD57533" s="77"/>
    </row>
    <row r="57534" spans="16:30" ht="4.5" customHeight="1" x14ac:dyDescent="0.2">
      <c r="P57534" s="75"/>
      <c r="Q57534" s="75"/>
      <c r="W57534" s="75"/>
      <c r="AD57534" s="77"/>
    </row>
    <row r="57535" spans="16:30" ht="4.5" customHeight="1" x14ac:dyDescent="0.2">
      <c r="P57535" s="75"/>
      <c r="Q57535" s="75"/>
      <c r="W57535" s="75"/>
      <c r="AD57535" s="77"/>
    </row>
    <row r="57536" spans="16:30" ht="4.5" customHeight="1" x14ac:dyDescent="0.2">
      <c r="P57536" s="75"/>
      <c r="Q57536" s="75"/>
      <c r="W57536" s="75"/>
      <c r="AD57536" s="77"/>
    </row>
    <row r="57537" spans="16:30" ht="4.5" customHeight="1" x14ac:dyDescent="0.2">
      <c r="P57537" s="75"/>
      <c r="Q57537" s="75"/>
      <c r="W57537" s="75"/>
      <c r="AD57537" s="77"/>
    </row>
    <row r="57538" spans="16:30" ht="4.5" customHeight="1" x14ac:dyDescent="0.2">
      <c r="P57538" s="75"/>
      <c r="Q57538" s="75"/>
      <c r="W57538" s="75"/>
      <c r="AD57538" s="77"/>
    </row>
    <row r="57539" spans="16:30" ht="4.5" customHeight="1" x14ac:dyDescent="0.2">
      <c r="P57539" s="75"/>
      <c r="Q57539" s="75"/>
      <c r="W57539" s="75"/>
      <c r="AD57539" s="77"/>
    </row>
    <row r="57540" spans="16:30" ht="4.5" customHeight="1" x14ac:dyDescent="0.2">
      <c r="P57540" s="75"/>
      <c r="Q57540" s="75"/>
      <c r="W57540" s="75"/>
      <c r="AD57540" s="77"/>
    </row>
    <row r="57541" spans="16:30" ht="4.5" customHeight="1" x14ac:dyDescent="0.2">
      <c r="P57541" s="75"/>
      <c r="Q57541" s="75"/>
      <c r="W57541" s="75"/>
      <c r="AD57541" s="77"/>
    </row>
    <row r="57542" spans="16:30" ht="4.5" customHeight="1" x14ac:dyDescent="0.2">
      <c r="P57542" s="75"/>
      <c r="Q57542" s="75"/>
      <c r="W57542" s="75"/>
      <c r="AD57542" s="77"/>
    </row>
    <row r="57543" spans="16:30" ht="4.5" customHeight="1" x14ac:dyDescent="0.2">
      <c r="P57543" s="75"/>
      <c r="Q57543" s="75"/>
      <c r="W57543" s="75"/>
      <c r="AD57543" s="77"/>
    </row>
    <row r="57544" spans="16:30" ht="4.5" customHeight="1" x14ac:dyDescent="0.2">
      <c r="P57544" s="75"/>
      <c r="Q57544" s="75"/>
      <c r="W57544" s="75"/>
      <c r="AD57544" s="77"/>
    </row>
    <row r="57545" spans="16:30" ht="4.5" customHeight="1" x14ac:dyDescent="0.2">
      <c r="P57545" s="75"/>
      <c r="Q57545" s="75"/>
      <c r="W57545" s="75"/>
      <c r="AD57545" s="77"/>
    </row>
    <row r="57546" spans="16:30" ht="4.5" customHeight="1" x14ac:dyDescent="0.2">
      <c r="P57546" s="75"/>
      <c r="Q57546" s="75"/>
      <c r="W57546" s="75"/>
      <c r="AD57546" s="77"/>
    </row>
    <row r="57547" spans="16:30" ht="4.5" customHeight="1" x14ac:dyDescent="0.2">
      <c r="P57547" s="75"/>
      <c r="Q57547" s="75"/>
      <c r="W57547" s="75"/>
      <c r="AD57547" s="77"/>
    </row>
    <row r="57548" spans="16:30" ht="4.5" customHeight="1" x14ac:dyDescent="0.2">
      <c r="P57548" s="75"/>
      <c r="Q57548" s="75"/>
      <c r="W57548" s="75"/>
      <c r="AD57548" s="77"/>
    </row>
    <row r="57549" spans="16:30" ht="4.5" customHeight="1" x14ac:dyDescent="0.2">
      <c r="P57549" s="75"/>
      <c r="Q57549" s="75"/>
      <c r="W57549" s="75"/>
      <c r="AD57549" s="77"/>
    </row>
    <row r="57550" spans="16:30" ht="4.5" customHeight="1" x14ac:dyDescent="0.2">
      <c r="P57550" s="75"/>
      <c r="Q57550" s="75"/>
      <c r="W57550" s="75"/>
      <c r="AD57550" s="77"/>
    </row>
    <row r="57551" spans="16:30" ht="4.5" customHeight="1" x14ac:dyDescent="0.2">
      <c r="P57551" s="75"/>
      <c r="Q57551" s="75"/>
      <c r="W57551" s="75"/>
      <c r="AD57551" s="77"/>
    </row>
    <row r="57552" spans="16:30" ht="4.5" customHeight="1" x14ac:dyDescent="0.2">
      <c r="P57552" s="75"/>
      <c r="Q57552" s="75"/>
      <c r="W57552" s="75"/>
      <c r="AD57552" s="77"/>
    </row>
    <row r="57553" spans="16:30" ht="4.5" customHeight="1" x14ac:dyDescent="0.2">
      <c r="P57553" s="75"/>
      <c r="Q57553" s="75"/>
      <c r="W57553" s="75"/>
      <c r="AD57553" s="77"/>
    </row>
    <row r="57554" spans="16:30" ht="4.5" customHeight="1" x14ac:dyDescent="0.2">
      <c r="P57554" s="75"/>
      <c r="Q57554" s="75"/>
      <c r="W57554" s="75"/>
      <c r="AD57554" s="77"/>
    </row>
    <row r="57555" spans="16:30" ht="4.5" customHeight="1" x14ac:dyDescent="0.2">
      <c r="P57555" s="75"/>
      <c r="Q57555" s="75"/>
      <c r="W57555" s="75"/>
      <c r="AD57555" s="77"/>
    </row>
    <row r="57556" spans="16:30" ht="4.5" customHeight="1" x14ac:dyDescent="0.2">
      <c r="P57556" s="75"/>
      <c r="Q57556" s="75"/>
      <c r="W57556" s="75"/>
      <c r="AD57556" s="77"/>
    </row>
    <row r="57557" spans="16:30" ht="4.5" customHeight="1" x14ac:dyDescent="0.2">
      <c r="P57557" s="75"/>
      <c r="Q57557" s="75"/>
      <c r="W57557" s="75"/>
      <c r="AD57557" s="77"/>
    </row>
    <row r="57558" spans="16:30" ht="4.5" customHeight="1" x14ac:dyDescent="0.2">
      <c r="P57558" s="75"/>
      <c r="Q57558" s="75"/>
      <c r="W57558" s="75"/>
      <c r="AD57558" s="77"/>
    </row>
    <row r="57559" spans="16:30" ht="4.5" customHeight="1" x14ac:dyDescent="0.2">
      <c r="P57559" s="75"/>
      <c r="Q57559" s="75"/>
      <c r="W57559" s="75"/>
      <c r="AD57559" s="77"/>
    </row>
    <row r="57560" spans="16:30" ht="4.5" customHeight="1" x14ac:dyDescent="0.2">
      <c r="P57560" s="75"/>
      <c r="Q57560" s="75"/>
      <c r="W57560" s="75"/>
      <c r="AD57560" s="77"/>
    </row>
    <row r="57561" spans="16:30" ht="4.5" customHeight="1" x14ac:dyDescent="0.2">
      <c r="P57561" s="75"/>
      <c r="Q57561" s="75"/>
      <c r="W57561" s="75"/>
      <c r="AD57561" s="77"/>
    </row>
    <row r="57562" spans="16:30" ht="4.5" customHeight="1" x14ac:dyDescent="0.2">
      <c r="P57562" s="75"/>
      <c r="Q57562" s="75"/>
      <c r="W57562" s="75"/>
      <c r="AD57562" s="77"/>
    </row>
    <row r="57563" spans="16:30" ht="4.5" customHeight="1" x14ac:dyDescent="0.2">
      <c r="P57563" s="75"/>
      <c r="Q57563" s="75"/>
      <c r="W57563" s="75"/>
      <c r="AD57563" s="77"/>
    </row>
    <row r="57564" spans="16:30" ht="4.5" customHeight="1" x14ac:dyDescent="0.2">
      <c r="P57564" s="75"/>
      <c r="Q57564" s="75"/>
      <c r="W57564" s="75"/>
      <c r="AD57564" s="77"/>
    </row>
    <row r="57565" spans="16:30" ht="4.5" customHeight="1" x14ac:dyDescent="0.2">
      <c r="P57565" s="75"/>
      <c r="Q57565" s="75"/>
      <c r="W57565" s="75"/>
      <c r="AD57565" s="77"/>
    </row>
    <row r="57566" spans="16:30" ht="4.5" customHeight="1" x14ac:dyDescent="0.2">
      <c r="P57566" s="75"/>
      <c r="Q57566" s="75"/>
      <c r="W57566" s="75"/>
      <c r="AD57566" s="77"/>
    </row>
    <row r="57567" spans="16:30" ht="4.5" customHeight="1" x14ac:dyDescent="0.2">
      <c r="P57567" s="75"/>
      <c r="Q57567" s="75"/>
      <c r="W57567" s="75"/>
      <c r="AD57567" s="77"/>
    </row>
    <row r="57568" spans="16:30" ht="4.5" customHeight="1" x14ac:dyDescent="0.2">
      <c r="P57568" s="75"/>
      <c r="Q57568" s="75"/>
      <c r="W57568" s="75"/>
      <c r="AD57568" s="77"/>
    </row>
    <row r="57569" spans="16:30" ht="4.5" customHeight="1" x14ac:dyDescent="0.2">
      <c r="P57569" s="75"/>
      <c r="Q57569" s="75"/>
      <c r="W57569" s="75"/>
      <c r="AD57569" s="77"/>
    </row>
    <row r="57570" spans="16:30" ht="4.5" customHeight="1" x14ac:dyDescent="0.2">
      <c r="P57570" s="75"/>
      <c r="Q57570" s="75"/>
      <c r="W57570" s="75"/>
      <c r="AD57570" s="77"/>
    </row>
    <row r="57571" spans="16:30" ht="4.5" customHeight="1" x14ac:dyDescent="0.2">
      <c r="P57571" s="75"/>
      <c r="Q57571" s="75"/>
      <c r="W57571" s="75"/>
      <c r="AD57571" s="77"/>
    </row>
    <row r="57572" spans="16:30" ht="4.5" customHeight="1" x14ac:dyDescent="0.2">
      <c r="P57572" s="75"/>
      <c r="Q57572" s="75"/>
      <c r="W57572" s="75"/>
      <c r="AD57572" s="77"/>
    </row>
    <row r="57573" spans="16:30" ht="4.5" customHeight="1" x14ac:dyDescent="0.2">
      <c r="P57573" s="75"/>
      <c r="Q57573" s="75"/>
      <c r="W57573" s="75"/>
      <c r="AD57573" s="77"/>
    </row>
    <row r="57574" spans="16:30" ht="4.5" customHeight="1" x14ac:dyDescent="0.2">
      <c r="P57574" s="75"/>
      <c r="Q57574" s="75"/>
      <c r="W57574" s="75"/>
      <c r="AD57574" s="77"/>
    </row>
    <row r="57575" spans="16:30" ht="4.5" customHeight="1" x14ac:dyDescent="0.2">
      <c r="P57575" s="75"/>
      <c r="Q57575" s="75"/>
      <c r="W57575" s="75"/>
      <c r="AD57575" s="77"/>
    </row>
    <row r="57576" spans="16:30" ht="4.5" customHeight="1" x14ac:dyDescent="0.2">
      <c r="P57576" s="75"/>
      <c r="Q57576" s="75"/>
      <c r="W57576" s="75"/>
      <c r="AD57576" s="77"/>
    </row>
    <row r="57577" spans="16:30" ht="4.5" customHeight="1" x14ac:dyDescent="0.2">
      <c r="P57577" s="75"/>
      <c r="Q57577" s="75"/>
      <c r="W57577" s="75"/>
      <c r="AD57577" s="77"/>
    </row>
    <row r="57578" spans="16:30" ht="4.5" customHeight="1" x14ac:dyDescent="0.2">
      <c r="P57578" s="75"/>
      <c r="Q57578" s="75"/>
      <c r="W57578" s="75"/>
      <c r="AD57578" s="77"/>
    </row>
    <row r="57579" spans="16:30" ht="4.5" customHeight="1" x14ac:dyDescent="0.2">
      <c r="P57579" s="75"/>
      <c r="Q57579" s="75"/>
      <c r="W57579" s="75"/>
      <c r="AD57579" s="77"/>
    </row>
    <row r="57580" spans="16:30" ht="4.5" customHeight="1" x14ac:dyDescent="0.2">
      <c r="P57580" s="75"/>
      <c r="Q57580" s="75"/>
      <c r="W57580" s="75"/>
      <c r="AD57580" s="77"/>
    </row>
    <row r="57581" spans="16:30" ht="4.5" customHeight="1" x14ac:dyDescent="0.2">
      <c r="P57581" s="75"/>
      <c r="Q57581" s="75"/>
      <c r="W57581" s="75"/>
      <c r="AD57581" s="77"/>
    </row>
    <row r="57582" spans="16:30" ht="4.5" customHeight="1" x14ac:dyDescent="0.2">
      <c r="P57582" s="75"/>
      <c r="Q57582" s="75"/>
      <c r="W57582" s="75"/>
      <c r="AD57582" s="77"/>
    </row>
    <row r="57583" spans="16:30" ht="4.5" customHeight="1" x14ac:dyDescent="0.2">
      <c r="P57583" s="75"/>
      <c r="Q57583" s="75"/>
      <c r="W57583" s="75"/>
      <c r="AD57583" s="77"/>
    </row>
    <row r="57584" spans="16:30" ht="4.5" customHeight="1" x14ac:dyDescent="0.2">
      <c r="P57584" s="75"/>
      <c r="Q57584" s="75"/>
      <c r="W57584" s="75"/>
      <c r="AD57584" s="77"/>
    </row>
    <row r="57585" spans="16:30" ht="4.5" customHeight="1" x14ac:dyDescent="0.2">
      <c r="P57585" s="75"/>
      <c r="Q57585" s="75"/>
      <c r="W57585" s="75"/>
      <c r="AD57585" s="77"/>
    </row>
    <row r="57586" spans="16:30" ht="4.5" customHeight="1" x14ac:dyDescent="0.2">
      <c r="P57586" s="75"/>
      <c r="Q57586" s="75"/>
      <c r="W57586" s="75"/>
      <c r="AD57586" s="77"/>
    </row>
    <row r="57587" spans="16:30" ht="4.5" customHeight="1" x14ac:dyDescent="0.2">
      <c r="P57587" s="75"/>
      <c r="Q57587" s="75"/>
      <c r="W57587" s="75"/>
      <c r="AD57587" s="77"/>
    </row>
    <row r="57588" spans="16:30" ht="4.5" customHeight="1" x14ac:dyDescent="0.2">
      <c r="P57588" s="75"/>
      <c r="Q57588" s="75"/>
      <c r="W57588" s="75"/>
      <c r="AD57588" s="77"/>
    </row>
    <row r="57589" spans="16:30" ht="4.5" customHeight="1" x14ac:dyDescent="0.2">
      <c r="P57589" s="75"/>
      <c r="Q57589" s="75"/>
      <c r="W57589" s="75"/>
      <c r="AD57589" s="77"/>
    </row>
    <row r="57590" spans="16:30" ht="4.5" customHeight="1" x14ac:dyDescent="0.2">
      <c r="P57590" s="75"/>
      <c r="Q57590" s="75"/>
      <c r="W57590" s="75"/>
      <c r="AD57590" s="77"/>
    </row>
    <row r="57591" spans="16:30" ht="4.5" customHeight="1" x14ac:dyDescent="0.2">
      <c r="P57591" s="75"/>
      <c r="Q57591" s="75"/>
      <c r="W57591" s="75"/>
      <c r="AD57591" s="77"/>
    </row>
    <row r="57592" spans="16:30" ht="4.5" customHeight="1" x14ac:dyDescent="0.2">
      <c r="P57592" s="75"/>
      <c r="Q57592" s="75"/>
      <c r="W57592" s="75"/>
      <c r="AD57592" s="77"/>
    </row>
    <row r="57593" spans="16:30" ht="4.5" customHeight="1" x14ac:dyDescent="0.2">
      <c r="P57593" s="75"/>
      <c r="Q57593" s="75"/>
      <c r="W57593" s="75"/>
      <c r="AD57593" s="77"/>
    </row>
    <row r="57594" spans="16:30" ht="4.5" customHeight="1" x14ac:dyDescent="0.2">
      <c r="P57594" s="75"/>
      <c r="Q57594" s="75"/>
      <c r="W57594" s="75"/>
      <c r="AD57594" s="77"/>
    </row>
    <row r="57595" spans="16:30" ht="4.5" customHeight="1" x14ac:dyDescent="0.2">
      <c r="P57595" s="75"/>
      <c r="Q57595" s="75"/>
      <c r="W57595" s="75"/>
      <c r="AD57595" s="77"/>
    </row>
    <row r="57596" spans="16:30" ht="4.5" customHeight="1" x14ac:dyDescent="0.2">
      <c r="P57596" s="75"/>
      <c r="Q57596" s="75"/>
      <c r="W57596" s="75"/>
      <c r="AD57596" s="77"/>
    </row>
    <row r="57597" spans="16:30" ht="4.5" customHeight="1" x14ac:dyDescent="0.2">
      <c r="P57597" s="75"/>
      <c r="Q57597" s="75"/>
      <c r="W57597" s="75"/>
      <c r="AD57597" s="77"/>
    </row>
    <row r="57598" spans="16:30" ht="4.5" customHeight="1" x14ac:dyDescent="0.2">
      <c r="P57598" s="75"/>
      <c r="Q57598" s="75"/>
      <c r="W57598" s="75"/>
      <c r="AD57598" s="77"/>
    </row>
    <row r="57599" spans="16:30" ht="4.5" customHeight="1" x14ac:dyDescent="0.2">
      <c r="P57599" s="75"/>
      <c r="Q57599" s="75"/>
      <c r="W57599" s="75"/>
      <c r="AD57599" s="77"/>
    </row>
    <row r="57600" spans="16:30" ht="4.5" customHeight="1" x14ac:dyDescent="0.2">
      <c r="P57600" s="75"/>
      <c r="Q57600" s="75"/>
      <c r="W57600" s="75"/>
      <c r="AD57600" s="77"/>
    </row>
    <row r="57601" spans="16:30" ht="4.5" customHeight="1" x14ac:dyDescent="0.2">
      <c r="P57601" s="75"/>
      <c r="Q57601" s="75"/>
      <c r="W57601" s="75"/>
      <c r="AD57601" s="77"/>
    </row>
    <row r="57602" spans="16:30" ht="4.5" customHeight="1" x14ac:dyDescent="0.2">
      <c r="P57602" s="75"/>
      <c r="Q57602" s="75"/>
      <c r="W57602" s="75"/>
      <c r="AD57602" s="77"/>
    </row>
    <row r="57603" spans="16:30" ht="4.5" customHeight="1" x14ac:dyDescent="0.2">
      <c r="P57603" s="75"/>
      <c r="Q57603" s="75"/>
      <c r="W57603" s="75"/>
      <c r="AD57603" s="77"/>
    </row>
    <row r="57604" spans="16:30" ht="4.5" customHeight="1" x14ac:dyDescent="0.2">
      <c r="P57604" s="75"/>
      <c r="Q57604" s="75"/>
      <c r="W57604" s="75"/>
      <c r="AD57604" s="77"/>
    </row>
    <row r="57605" spans="16:30" ht="4.5" customHeight="1" x14ac:dyDescent="0.2">
      <c r="P57605" s="75"/>
      <c r="Q57605" s="75"/>
      <c r="W57605" s="75"/>
      <c r="AD57605" s="77"/>
    </row>
    <row r="57606" spans="16:30" ht="4.5" customHeight="1" x14ac:dyDescent="0.2">
      <c r="P57606" s="75"/>
      <c r="Q57606" s="75"/>
      <c r="W57606" s="75"/>
      <c r="AD57606" s="77"/>
    </row>
    <row r="57607" spans="16:30" ht="4.5" customHeight="1" x14ac:dyDescent="0.2">
      <c r="P57607" s="75"/>
      <c r="Q57607" s="75"/>
      <c r="W57607" s="75"/>
      <c r="AD57607" s="77"/>
    </row>
    <row r="57608" spans="16:30" ht="4.5" customHeight="1" x14ac:dyDescent="0.2">
      <c r="P57608" s="75"/>
      <c r="Q57608" s="75"/>
      <c r="W57608" s="75"/>
      <c r="AD57608" s="77"/>
    </row>
    <row r="57609" spans="16:30" ht="4.5" customHeight="1" x14ac:dyDescent="0.2">
      <c r="P57609" s="75"/>
      <c r="Q57609" s="75"/>
      <c r="W57609" s="75"/>
      <c r="AD57609" s="77"/>
    </row>
    <row r="57610" spans="16:30" ht="4.5" customHeight="1" x14ac:dyDescent="0.2">
      <c r="P57610" s="75"/>
      <c r="Q57610" s="75"/>
      <c r="W57610" s="75"/>
      <c r="AD57610" s="77"/>
    </row>
    <row r="57611" spans="16:30" ht="4.5" customHeight="1" x14ac:dyDescent="0.2">
      <c r="P57611" s="75"/>
      <c r="Q57611" s="75"/>
      <c r="W57611" s="75"/>
      <c r="AD57611" s="77"/>
    </row>
    <row r="57612" spans="16:30" ht="4.5" customHeight="1" x14ac:dyDescent="0.2">
      <c r="P57612" s="75"/>
      <c r="Q57612" s="75"/>
      <c r="W57612" s="75"/>
      <c r="AD57612" s="77"/>
    </row>
    <row r="57613" spans="16:30" ht="4.5" customHeight="1" x14ac:dyDescent="0.2">
      <c r="P57613" s="75"/>
      <c r="Q57613" s="75"/>
      <c r="W57613" s="75"/>
      <c r="AD57613" s="77"/>
    </row>
    <row r="57614" spans="16:30" ht="4.5" customHeight="1" x14ac:dyDescent="0.2">
      <c r="P57614" s="75"/>
      <c r="Q57614" s="75"/>
      <c r="W57614" s="75"/>
      <c r="AD57614" s="77"/>
    </row>
    <row r="57615" spans="16:30" ht="4.5" customHeight="1" x14ac:dyDescent="0.2">
      <c r="P57615" s="75"/>
      <c r="Q57615" s="75"/>
      <c r="W57615" s="75"/>
      <c r="AD57615" s="77"/>
    </row>
    <row r="57616" spans="16:30" ht="4.5" customHeight="1" x14ac:dyDescent="0.2">
      <c r="P57616" s="75"/>
      <c r="Q57616" s="75"/>
      <c r="W57616" s="75"/>
      <c r="AD57616" s="77"/>
    </row>
    <row r="57617" spans="16:30" ht="4.5" customHeight="1" x14ac:dyDescent="0.2">
      <c r="P57617" s="75"/>
      <c r="Q57617" s="75"/>
      <c r="W57617" s="75"/>
      <c r="AD57617" s="77"/>
    </row>
    <row r="57618" spans="16:30" ht="4.5" customHeight="1" x14ac:dyDescent="0.2">
      <c r="P57618" s="75"/>
      <c r="Q57618" s="75"/>
      <c r="W57618" s="75"/>
      <c r="AD57618" s="77"/>
    </row>
    <row r="57619" spans="16:30" ht="4.5" customHeight="1" x14ac:dyDescent="0.2">
      <c r="P57619" s="75"/>
      <c r="Q57619" s="75"/>
      <c r="W57619" s="75"/>
      <c r="AD57619" s="77"/>
    </row>
    <row r="57620" spans="16:30" ht="4.5" customHeight="1" x14ac:dyDescent="0.2">
      <c r="P57620" s="75"/>
      <c r="Q57620" s="75"/>
      <c r="W57620" s="75"/>
      <c r="AD57620" s="77"/>
    </row>
    <row r="57621" spans="16:30" ht="4.5" customHeight="1" x14ac:dyDescent="0.2">
      <c r="P57621" s="75"/>
      <c r="Q57621" s="75"/>
      <c r="W57621" s="75"/>
      <c r="AD57621" s="77"/>
    </row>
    <row r="57622" spans="16:30" ht="4.5" customHeight="1" x14ac:dyDescent="0.2">
      <c r="P57622" s="75"/>
      <c r="Q57622" s="75"/>
      <c r="W57622" s="75"/>
      <c r="AD57622" s="77"/>
    </row>
    <row r="57623" spans="16:30" ht="4.5" customHeight="1" x14ac:dyDescent="0.2">
      <c r="P57623" s="75"/>
      <c r="Q57623" s="75"/>
      <c r="W57623" s="75"/>
      <c r="AD57623" s="77"/>
    </row>
    <row r="57624" spans="16:30" ht="4.5" customHeight="1" x14ac:dyDescent="0.2">
      <c r="P57624" s="75"/>
      <c r="Q57624" s="75"/>
      <c r="W57624" s="75"/>
      <c r="AD57624" s="77"/>
    </row>
    <row r="57625" spans="16:30" ht="4.5" customHeight="1" x14ac:dyDescent="0.2">
      <c r="P57625" s="75"/>
      <c r="Q57625" s="75"/>
      <c r="W57625" s="75"/>
      <c r="AD57625" s="77"/>
    </row>
    <row r="57626" spans="16:30" ht="4.5" customHeight="1" x14ac:dyDescent="0.2">
      <c r="P57626" s="75"/>
      <c r="Q57626" s="75"/>
      <c r="W57626" s="75"/>
      <c r="AD57626" s="77"/>
    </row>
    <row r="57627" spans="16:30" ht="4.5" customHeight="1" x14ac:dyDescent="0.2">
      <c r="P57627" s="75"/>
      <c r="Q57627" s="75"/>
      <c r="W57627" s="75"/>
      <c r="AD57627" s="77"/>
    </row>
    <row r="57628" spans="16:30" ht="4.5" customHeight="1" x14ac:dyDescent="0.2">
      <c r="P57628" s="75"/>
      <c r="Q57628" s="75"/>
      <c r="W57628" s="75"/>
      <c r="AD57628" s="77"/>
    </row>
    <row r="57629" spans="16:30" ht="4.5" customHeight="1" x14ac:dyDescent="0.2">
      <c r="P57629" s="75"/>
      <c r="Q57629" s="75"/>
      <c r="W57629" s="75"/>
      <c r="AD57629" s="77"/>
    </row>
    <row r="57630" spans="16:30" ht="4.5" customHeight="1" x14ac:dyDescent="0.2">
      <c r="P57630" s="75"/>
      <c r="Q57630" s="75"/>
      <c r="W57630" s="75"/>
      <c r="AD57630" s="77"/>
    </row>
    <row r="57631" spans="16:30" ht="4.5" customHeight="1" x14ac:dyDescent="0.2">
      <c r="P57631" s="75"/>
      <c r="Q57631" s="75"/>
      <c r="W57631" s="75"/>
      <c r="AD57631" s="77"/>
    </row>
    <row r="57632" spans="16:30" ht="4.5" customHeight="1" x14ac:dyDescent="0.2">
      <c r="P57632" s="75"/>
      <c r="Q57632" s="75"/>
      <c r="W57632" s="75"/>
      <c r="AD57632" s="77"/>
    </row>
    <row r="57633" spans="16:30" ht="4.5" customHeight="1" x14ac:dyDescent="0.2">
      <c r="P57633" s="75"/>
      <c r="Q57633" s="75"/>
      <c r="W57633" s="75"/>
      <c r="AD57633" s="77"/>
    </row>
    <row r="57634" spans="16:30" ht="4.5" customHeight="1" x14ac:dyDescent="0.2">
      <c r="P57634" s="75"/>
      <c r="Q57634" s="75"/>
      <c r="W57634" s="75"/>
      <c r="AD57634" s="77"/>
    </row>
    <row r="57635" spans="16:30" ht="4.5" customHeight="1" x14ac:dyDescent="0.2">
      <c r="P57635" s="75"/>
      <c r="Q57635" s="75"/>
      <c r="W57635" s="75"/>
      <c r="AD57635" s="77"/>
    </row>
    <row r="57636" spans="16:30" ht="4.5" customHeight="1" x14ac:dyDescent="0.2">
      <c r="P57636" s="75"/>
      <c r="Q57636" s="75"/>
      <c r="W57636" s="75"/>
      <c r="AD57636" s="77"/>
    </row>
    <row r="57637" spans="16:30" ht="4.5" customHeight="1" x14ac:dyDescent="0.2">
      <c r="P57637" s="75"/>
      <c r="Q57637" s="75"/>
      <c r="W57637" s="75"/>
      <c r="AD57637" s="77"/>
    </row>
    <row r="57638" spans="16:30" ht="4.5" customHeight="1" x14ac:dyDescent="0.2">
      <c r="P57638" s="75"/>
      <c r="Q57638" s="75"/>
      <c r="W57638" s="75"/>
      <c r="AD57638" s="77"/>
    </row>
    <row r="57639" spans="16:30" ht="4.5" customHeight="1" x14ac:dyDescent="0.2">
      <c r="P57639" s="75"/>
      <c r="Q57639" s="75"/>
      <c r="W57639" s="75"/>
      <c r="AD57639" s="77"/>
    </row>
    <row r="57640" spans="16:30" ht="4.5" customHeight="1" x14ac:dyDescent="0.2">
      <c r="P57640" s="75"/>
      <c r="Q57640" s="75"/>
      <c r="W57640" s="75"/>
      <c r="AD57640" s="77"/>
    </row>
    <row r="57641" spans="16:30" ht="4.5" customHeight="1" x14ac:dyDescent="0.2">
      <c r="P57641" s="75"/>
      <c r="Q57641" s="75"/>
      <c r="W57641" s="75"/>
      <c r="AD57641" s="77"/>
    </row>
    <row r="57642" spans="16:30" ht="4.5" customHeight="1" x14ac:dyDescent="0.2">
      <c r="P57642" s="75"/>
      <c r="Q57642" s="75"/>
      <c r="W57642" s="75"/>
      <c r="AD57642" s="77"/>
    </row>
    <row r="57643" spans="16:30" ht="4.5" customHeight="1" x14ac:dyDescent="0.2">
      <c r="P57643" s="75"/>
      <c r="Q57643" s="75"/>
      <c r="W57643" s="75"/>
      <c r="AD57643" s="77"/>
    </row>
    <row r="57644" spans="16:30" ht="4.5" customHeight="1" x14ac:dyDescent="0.2">
      <c r="P57644" s="75"/>
      <c r="Q57644" s="75"/>
      <c r="W57644" s="75"/>
      <c r="AD57644" s="77"/>
    </row>
    <row r="57645" spans="16:30" ht="4.5" customHeight="1" x14ac:dyDescent="0.2">
      <c r="P57645" s="75"/>
      <c r="Q57645" s="75"/>
      <c r="W57645" s="75"/>
      <c r="AD57645" s="77"/>
    </row>
    <row r="57646" spans="16:30" ht="4.5" customHeight="1" x14ac:dyDescent="0.2">
      <c r="P57646" s="75"/>
      <c r="Q57646" s="75"/>
      <c r="W57646" s="75"/>
      <c r="AD57646" s="77"/>
    </row>
    <row r="57647" spans="16:30" ht="4.5" customHeight="1" x14ac:dyDescent="0.2">
      <c r="P57647" s="75"/>
      <c r="Q57647" s="75"/>
      <c r="W57647" s="75"/>
      <c r="AD57647" s="77"/>
    </row>
    <row r="57648" spans="16:30" ht="4.5" customHeight="1" x14ac:dyDescent="0.2">
      <c r="P57648" s="75"/>
      <c r="Q57648" s="75"/>
      <c r="W57648" s="75"/>
      <c r="AD57648" s="77"/>
    </row>
    <row r="57649" spans="16:30" ht="4.5" customHeight="1" x14ac:dyDescent="0.2">
      <c r="P57649" s="75"/>
      <c r="Q57649" s="75"/>
      <c r="W57649" s="75"/>
      <c r="AD57649" s="77"/>
    </row>
    <row r="57650" spans="16:30" ht="4.5" customHeight="1" x14ac:dyDescent="0.2">
      <c r="P57650" s="75"/>
      <c r="Q57650" s="75"/>
      <c r="W57650" s="75"/>
      <c r="AD57650" s="77"/>
    </row>
    <row r="57651" spans="16:30" ht="4.5" customHeight="1" x14ac:dyDescent="0.2">
      <c r="P57651" s="75"/>
      <c r="Q57651" s="75"/>
      <c r="W57651" s="75"/>
      <c r="AD57651" s="77"/>
    </row>
    <row r="57652" spans="16:30" ht="4.5" customHeight="1" x14ac:dyDescent="0.2">
      <c r="P57652" s="75"/>
      <c r="Q57652" s="75"/>
      <c r="W57652" s="75"/>
      <c r="AD57652" s="77"/>
    </row>
    <row r="57653" spans="16:30" ht="4.5" customHeight="1" x14ac:dyDescent="0.2">
      <c r="P57653" s="75"/>
      <c r="Q57653" s="75"/>
      <c r="W57653" s="75"/>
      <c r="AD57653" s="77"/>
    </row>
    <row r="57654" spans="16:30" ht="4.5" customHeight="1" x14ac:dyDescent="0.2">
      <c r="P57654" s="75"/>
      <c r="Q57654" s="75"/>
      <c r="W57654" s="75"/>
      <c r="AD57654" s="77"/>
    </row>
    <row r="57655" spans="16:30" ht="4.5" customHeight="1" x14ac:dyDescent="0.2">
      <c r="P57655" s="75"/>
      <c r="Q57655" s="75"/>
      <c r="W57655" s="75"/>
      <c r="AD57655" s="77"/>
    </row>
    <row r="57656" spans="16:30" ht="4.5" customHeight="1" x14ac:dyDescent="0.2">
      <c r="P57656" s="75"/>
      <c r="Q57656" s="75"/>
      <c r="W57656" s="75"/>
      <c r="AD57656" s="77"/>
    </row>
    <row r="57657" spans="16:30" ht="4.5" customHeight="1" x14ac:dyDescent="0.2">
      <c r="P57657" s="75"/>
      <c r="Q57657" s="75"/>
      <c r="W57657" s="75"/>
      <c r="AD57657" s="77"/>
    </row>
    <row r="57658" spans="16:30" ht="4.5" customHeight="1" x14ac:dyDescent="0.2">
      <c r="P57658" s="75"/>
      <c r="Q57658" s="75"/>
      <c r="W57658" s="75"/>
      <c r="AD57658" s="77"/>
    </row>
    <row r="57659" spans="16:30" ht="4.5" customHeight="1" x14ac:dyDescent="0.2">
      <c r="P57659" s="75"/>
      <c r="Q57659" s="75"/>
      <c r="W57659" s="75"/>
      <c r="AD57659" s="77"/>
    </row>
    <row r="57660" spans="16:30" ht="4.5" customHeight="1" x14ac:dyDescent="0.2">
      <c r="P57660" s="75"/>
      <c r="Q57660" s="75"/>
      <c r="W57660" s="75"/>
      <c r="AD57660" s="77"/>
    </row>
    <row r="57661" spans="16:30" ht="4.5" customHeight="1" x14ac:dyDescent="0.2">
      <c r="P57661" s="75"/>
      <c r="Q57661" s="75"/>
      <c r="W57661" s="75"/>
      <c r="AD57661" s="77"/>
    </row>
    <row r="57662" spans="16:30" ht="4.5" customHeight="1" x14ac:dyDescent="0.2">
      <c r="P57662" s="75"/>
      <c r="Q57662" s="75"/>
      <c r="W57662" s="75"/>
      <c r="AD57662" s="77"/>
    </row>
    <row r="57663" spans="16:30" ht="4.5" customHeight="1" x14ac:dyDescent="0.2">
      <c r="P57663" s="75"/>
      <c r="Q57663" s="75"/>
      <c r="W57663" s="75"/>
      <c r="AD57663" s="77"/>
    </row>
    <row r="57664" spans="16:30" ht="4.5" customHeight="1" x14ac:dyDescent="0.2">
      <c r="P57664" s="75"/>
      <c r="Q57664" s="75"/>
      <c r="W57664" s="75"/>
      <c r="AD57664" s="77"/>
    </row>
    <row r="57665" spans="16:30" ht="4.5" customHeight="1" x14ac:dyDescent="0.2">
      <c r="P57665" s="75"/>
      <c r="Q57665" s="75"/>
      <c r="W57665" s="75"/>
      <c r="AD57665" s="77"/>
    </row>
    <row r="57666" spans="16:30" ht="4.5" customHeight="1" x14ac:dyDescent="0.2">
      <c r="P57666" s="75"/>
      <c r="Q57666" s="75"/>
      <c r="W57666" s="75"/>
      <c r="AD57666" s="77"/>
    </row>
    <row r="57667" spans="16:30" ht="4.5" customHeight="1" x14ac:dyDescent="0.2">
      <c r="P57667" s="75"/>
      <c r="Q57667" s="75"/>
      <c r="W57667" s="75"/>
      <c r="AD57667" s="77"/>
    </row>
    <row r="57668" spans="16:30" ht="4.5" customHeight="1" x14ac:dyDescent="0.2">
      <c r="P57668" s="75"/>
      <c r="Q57668" s="75"/>
      <c r="W57668" s="75"/>
      <c r="AD57668" s="77"/>
    </row>
    <row r="57669" spans="16:30" ht="4.5" customHeight="1" x14ac:dyDescent="0.2">
      <c r="P57669" s="75"/>
      <c r="Q57669" s="75"/>
      <c r="W57669" s="75"/>
      <c r="AD57669" s="77"/>
    </row>
    <row r="57670" spans="16:30" ht="4.5" customHeight="1" x14ac:dyDescent="0.2">
      <c r="P57670" s="75"/>
      <c r="Q57670" s="75"/>
      <c r="W57670" s="75"/>
      <c r="AD57670" s="77"/>
    </row>
    <row r="57671" spans="16:30" ht="4.5" customHeight="1" x14ac:dyDescent="0.2">
      <c r="P57671" s="75"/>
      <c r="Q57671" s="75"/>
      <c r="W57671" s="75"/>
      <c r="AD57671" s="77"/>
    </row>
    <row r="57672" spans="16:30" ht="4.5" customHeight="1" x14ac:dyDescent="0.2">
      <c r="P57672" s="75"/>
      <c r="Q57672" s="75"/>
      <c r="W57672" s="75"/>
      <c r="AD57672" s="77"/>
    </row>
    <row r="57673" spans="16:30" ht="4.5" customHeight="1" x14ac:dyDescent="0.2">
      <c r="P57673" s="75"/>
      <c r="Q57673" s="75"/>
      <c r="W57673" s="75"/>
      <c r="AD57673" s="77"/>
    </row>
    <row r="57674" spans="16:30" ht="4.5" customHeight="1" x14ac:dyDescent="0.2">
      <c r="P57674" s="75"/>
      <c r="Q57674" s="75"/>
      <c r="W57674" s="75"/>
      <c r="AD57674" s="77"/>
    </row>
    <row r="57675" spans="16:30" ht="4.5" customHeight="1" x14ac:dyDescent="0.2">
      <c r="P57675" s="75"/>
      <c r="Q57675" s="75"/>
      <c r="W57675" s="75"/>
      <c r="AD57675" s="77"/>
    </row>
    <row r="57676" spans="16:30" ht="4.5" customHeight="1" x14ac:dyDescent="0.2">
      <c r="P57676" s="75"/>
      <c r="Q57676" s="75"/>
      <c r="W57676" s="75"/>
      <c r="AD57676" s="77"/>
    </row>
    <row r="57677" spans="16:30" ht="4.5" customHeight="1" x14ac:dyDescent="0.2">
      <c r="P57677" s="75"/>
      <c r="Q57677" s="75"/>
      <c r="W57677" s="75"/>
      <c r="AD57677" s="77"/>
    </row>
    <row r="57678" spans="16:30" ht="4.5" customHeight="1" x14ac:dyDescent="0.2">
      <c r="P57678" s="75"/>
      <c r="Q57678" s="75"/>
      <c r="W57678" s="75"/>
      <c r="AD57678" s="77"/>
    </row>
    <row r="57679" spans="16:30" ht="4.5" customHeight="1" x14ac:dyDescent="0.2">
      <c r="P57679" s="75"/>
      <c r="Q57679" s="75"/>
      <c r="W57679" s="75"/>
      <c r="AD57679" s="77"/>
    </row>
    <row r="57680" spans="16:30" ht="4.5" customHeight="1" x14ac:dyDescent="0.2">
      <c r="P57680" s="75"/>
      <c r="Q57680" s="75"/>
      <c r="W57680" s="75"/>
      <c r="AD57680" s="77"/>
    </row>
    <row r="57681" spans="16:30" ht="4.5" customHeight="1" x14ac:dyDescent="0.2">
      <c r="P57681" s="75"/>
      <c r="Q57681" s="75"/>
      <c r="W57681" s="75"/>
      <c r="AD57681" s="77"/>
    </row>
    <row r="57682" spans="16:30" ht="4.5" customHeight="1" x14ac:dyDescent="0.2">
      <c r="P57682" s="75"/>
      <c r="Q57682" s="75"/>
      <c r="W57682" s="75"/>
      <c r="AD57682" s="77"/>
    </row>
    <row r="57683" spans="16:30" ht="4.5" customHeight="1" x14ac:dyDescent="0.2">
      <c r="P57683" s="75"/>
      <c r="Q57683" s="75"/>
      <c r="W57683" s="75"/>
      <c r="AD57683" s="77"/>
    </row>
    <row r="57684" spans="16:30" ht="4.5" customHeight="1" x14ac:dyDescent="0.2">
      <c r="P57684" s="75"/>
      <c r="Q57684" s="75"/>
      <c r="W57684" s="75"/>
      <c r="AD57684" s="77"/>
    </row>
    <row r="57685" spans="16:30" ht="4.5" customHeight="1" x14ac:dyDescent="0.2">
      <c r="P57685" s="75"/>
      <c r="Q57685" s="75"/>
      <c r="W57685" s="75"/>
      <c r="AD57685" s="77"/>
    </row>
    <row r="57686" spans="16:30" ht="4.5" customHeight="1" x14ac:dyDescent="0.2">
      <c r="P57686" s="75"/>
      <c r="Q57686" s="75"/>
      <c r="W57686" s="75"/>
      <c r="AD57686" s="77"/>
    </row>
    <row r="57687" spans="16:30" ht="4.5" customHeight="1" x14ac:dyDescent="0.2">
      <c r="P57687" s="75"/>
      <c r="Q57687" s="75"/>
      <c r="W57687" s="75"/>
      <c r="AD57687" s="77"/>
    </row>
    <row r="57688" spans="16:30" ht="4.5" customHeight="1" x14ac:dyDescent="0.2">
      <c r="P57688" s="75"/>
      <c r="Q57688" s="75"/>
      <c r="W57688" s="75"/>
      <c r="AD57688" s="77"/>
    </row>
    <row r="57689" spans="16:30" ht="4.5" customHeight="1" x14ac:dyDescent="0.2">
      <c r="P57689" s="75"/>
      <c r="Q57689" s="75"/>
      <c r="W57689" s="75"/>
      <c r="AD57689" s="77"/>
    </row>
    <row r="57690" spans="16:30" ht="4.5" customHeight="1" x14ac:dyDescent="0.2">
      <c r="P57690" s="75"/>
      <c r="Q57690" s="75"/>
      <c r="W57690" s="75"/>
      <c r="AD57690" s="77"/>
    </row>
    <row r="57691" spans="16:30" ht="4.5" customHeight="1" x14ac:dyDescent="0.2">
      <c r="P57691" s="75"/>
      <c r="Q57691" s="75"/>
      <c r="W57691" s="75"/>
      <c r="AD57691" s="77"/>
    </row>
    <row r="57692" spans="16:30" ht="4.5" customHeight="1" x14ac:dyDescent="0.2">
      <c r="P57692" s="75"/>
      <c r="Q57692" s="75"/>
      <c r="W57692" s="75"/>
      <c r="AD57692" s="77"/>
    </row>
    <row r="57693" spans="16:30" ht="4.5" customHeight="1" x14ac:dyDescent="0.2">
      <c r="P57693" s="75"/>
      <c r="Q57693" s="75"/>
      <c r="W57693" s="75"/>
      <c r="AD57693" s="77"/>
    </row>
    <row r="57694" spans="16:30" ht="4.5" customHeight="1" x14ac:dyDescent="0.2">
      <c r="P57694" s="75"/>
      <c r="Q57694" s="75"/>
      <c r="W57694" s="75"/>
      <c r="AD57694" s="77"/>
    </row>
    <row r="57695" spans="16:30" ht="4.5" customHeight="1" x14ac:dyDescent="0.2">
      <c r="P57695" s="75"/>
      <c r="Q57695" s="75"/>
      <c r="W57695" s="75"/>
      <c r="AD57695" s="77"/>
    </row>
    <row r="57696" spans="16:30" ht="4.5" customHeight="1" x14ac:dyDescent="0.2">
      <c r="P57696" s="75"/>
      <c r="Q57696" s="75"/>
      <c r="W57696" s="75"/>
      <c r="AD57696" s="77"/>
    </row>
    <row r="57697" spans="16:30" ht="4.5" customHeight="1" x14ac:dyDescent="0.2">
      <c r="P57697" s="75"/>
      <c r="Q57697" s="75"/>
      <c r="W57697" s="75"/>
      <c r="AD57697" s="77"/>
    </row>
    <row r="57698" spans="16:30" ht="4.5" customHeight="1" x14ac:dyDescent="0.2">
      <c r="P57698" s="75"/>
      <c r="Q57698" s="75"/>
      <c r="W57698" s="75"/>
      <c r="AD57698" s="77"/>
    </row>
    <row r="57699" spans="16:30" ht="4.5" customHeight="1" x14ac:dyDescent="0.2">
      <c r="P57699" s="75"/>
      <c r="Q57699" s="75"/>
      <c r="W57699" s="75"/>
      <c r="AD57699" s="77"/>
    </row>
    <row r="57700" spans="16:30" ht="4.5" customHeight="1" x14ac:dyDescent="0.2">
      <c r="P57700" s="75"/>
      <c r="Q57700" s="75"/>
      <c r="W57700" s="75"/>
      <c r="AD57700" s="77"/>
    </row>
    <row r="57701" spans="16:30" ht="4.5" customHeight="1" x14ac:dyDescent="0.2">
      <c r="P57701" s="75"/>
      <c r="Q57701" s="75"/>
      <c r="W57701" s="75"/>
      <c r="AD57701" s="77"/>
    </row>
    <row r="57702" spans="16:30" ht="4.5" customHeight="1" x14ac:dyDescent="0.2">
      <c r="P57702" s="75"/>
      <c r="Q57702" s="75"/>
      <c r="W57702" s="75"/>
      <c r="AD57702" s="77"/>
    </row>
    <row r="57703" spans="16:30" ht="4.5" customHeight="1" x14ac:dyDescent="0.2">
      <c r="P57703" s="75"/>
      <c r="Q57703" s="75"/>
      <c r="W57703" s="75"/>
      <c r="AD57703" s="77"/>
    </row>
    <row r="57704" spans="16:30" ht="4.5" customHeight="1" x14ac:dyDescent="0.2">
      <c r="P57704" s="75"/>
      <c r="Q57704" s="75"/>
      <c r="W57704" s="75"/>
      <c r="AD57704" s="77"/>
    </row>
    <row r="57705" spans="16:30" ht="4.5" customHeight="1" x14ac:dyDescent="0.2">
      <c r="P57705" s="75"/>
      <c r="Q57705" s="75"/>
      <c r="W57705" s="75"/>
      <c r="AD57705" s="77"/>
    </row>
    <row r="57706" spans="16:30" ht="4.5" customHeight="1" x14ac:dyDescent="0.2">
      <c r="P57706" s="75"/>
      <c r="Q57706" s="75"/>
      <c r="W57706" s="75"/>
      <c r="AD57706" s="77"/>
    </row>
    <row r="57707" spans="16:30" ht="4.5" customHeight="1" x14ac:dyDescent="0.2">
      <c r="P57707" s="75"/>
      <c r="Q57707" s="75"/>
      <c r="W57707" s="75"/>
      <c r="AD57707" s="77"/>
    </row>
    <row r="57708" spans="16:30" ht="4.5" customHeight="1" x14ac:dyDescent="0.2">
      <c r="P57708" s="75"/>
      <c r="Q57708" s="75"/>
      <c r="W57708" s="75"/>
      <c r="AD57708" s="77"/>
    </row>
    <row r="57709" spans="16:30" ht="4.5" customHeight="1" x14ac:dyDescent="0.2">
      <c r="P57709" s="75"/>
      <c r="Q57709" s="75"/>
      <c r="W57709" s="75"/>
      <c r="AD57709" s="77"/>
    </row>
    <row r="57710" spans="16:30" ht="4.5" customHeight="1" x14ac:dyDescent="0.2">
      <c r="P57710" s="75"/>
      <c r="Q57710" s="75"/>
      <c r="W57710" s="75"/>
      <c r="AD57710" s="77"/>
    </row>
    <row r="57711" spans="16:30" ht="4.5" customHeight="1" x14ac:dyDescent="0.2">
      <c r="P57711" s="75"/>
      <c r="Q57711" s="75"/>
      <c r="W57711" s="75"/>
      <c r="AD57711" s="77"/>
    </row>
    <row r="57712" spans="16:30" ht="4.5" customHeight="1" x14ac:dyDescent="0.2">
      <c r="P57712" s="75"/>
      <c r="Q57712" s="75"/>
      <c r="W57712" s="75"/>
      <c r="AD57712" s="77"/>
    </row>
    <row r="57713" spans="16:30" ht="4.5" customHeight="1" x14ac:dyDescent="0.2">
      <c r="P57713" s="75"/>
      <c r="Q57713" s="75"/>
      <c r="W57713" s="75"/>
      <c r="AD57713" s="77"/>
    </row>
    <row r="57714" spans="16:30" ht="4.5" customHeight="1" x14ac:dyDescent="0.2">
      <c r="P57714" s="75"/>
      <c r="Q57714" s="75"/>
      <c r="W57714" s="75"/>
      <c r="AD57714" s="77"/>
    </row>
    <row r="57715" spans="16:30" ht="4.5" customHeight="1" x14ac:dyDescent="0.2">
      <c r="P57715" s="75"/>
      <c r="Q57715" s="75"/>
      <c r="W57715" s="75"/>
      <c r="AD57715" s="77"/>
    </row>
    <row r="57716" spans="16:30" ht="4.5" customHeight="1" x14ac:dyDescent="0.2">
      <c r="P57716" s="75"/>
      <c r="Q57716" s="75"/>
      <c r="W57716" s="75"/>
      <c r="AD57716" s="77"/>
    </row>
    <row r="57717" spans="16:30" ht="4.5" customHeight="1" x14ac:dyDescent="0.2">
      <c r="P57717" s="75"/>
      <c r="Q57717" s="75"/>
      <c r="W57717" s="75"/>
      <c r="AD57717" s="77"/>
    </row>
    <row r="57718" spans="16:30" ht="4.5" customHeight="1" x14ac:dyDescent="0.2">
      <c r="P57718" s="75"/>
      <c r="Q57718" s="75"/>
      <c r="W57718" s="75"/>
      <c r="AD57718" s="77"/>
    </row>
    <row r="57719" spans="16:30" ht="4.5" customHeight="1" x14ac:dyDescent="0.2">
      <c r="P57719" s="75"/>
      <c r="Q57719" s="75"/>
      <c r="W57719" s="75"/>
      <c r="AD57719" s="77"/>
    </row>
    <row r="57720" spans="16:30" ht="4.5" customHeight="1" x14ac:dyDescent="0.2">
      <c r="P57720" s="75"/>
      <c r="Q57720" s="75"/>
      <c r="W57720" s="75"/>
      <c r="AD57720" s="77"/>
    </row>
    <row r="57721" spans="16:30" ht="4.5" customHeight="1" x14ac:dyDescent="0.2">
      <c r="P57721" s="75"/>
      <c r="Q57721" s="75"/>
      <c r="W57721" s="75"/>
      <c r="AD57721" s="77"/>
    </row>
    <row r="57722" spans="16:30" ht="4.5" customHeight="1" x14ac:dyDescent="0.2">
      <c r="P57722" s="75"/>
      <c r="Q57722" s="75"/>
      <c r="W57722" s="75"/>
      <c r="AD57722" s="77"/>
    </row>
    <row r="57723" spans="16:30" ht="4.5" customHeight="1" x14ac:dyDescent="0.2">
      <c r="P57723" s="75"/>
      <c r="Q57723" s="75"/>
      <c r="W57723" s="75"/>
      <c r="AD57723" s="77"/>
    </row>
    <row r="57724" spans="16:30" ht="4.5" customHeight="1" x14ac:dyDescent="0.2">
      <c r="P57724" s="75"/>
      <c r="Q57724" s="75"/>
      <c r="W57724" s="75"/>
      <c r="AD57724" s="77"/>
    </row>
    <row r="57725" spans="16:30" ht="4.5" customHeight="1" x14ac:dyDescent="0.2">
      <c r="P57725" s="75"/>
      <c r="Q57725" s="75"/>
      <c r="W57725" s="75"/>
      <c r="AD57725" s="77"/>
    </row>
    <row r="57726" spans="16:30" ht="4.5" customHeight="1" x14ac:dyDescent="0.2">
      <c r="P57726" s="75"/>
      <c r="Q57726" s="75"/>
      <c r="W57726" s="75"/>
      <c r="AD57726" s="77"/>
    </row>
    <row r="57727" spans="16:30" ht="4.5" customHeight="1" x14ac:dyDescent="0.2">
      <c r="P57727" s="75"/>
      <c r="Q57727" s="75"/>
      <c r="W57727" s="75"/>
      <c r="AD57727" s="77"/>
    </row>
    <row r="57728" spans="16:30" ht="4.5" customHeight="1" x14ac:dyDescent="0.2">
      <c r="P57728" s="75"/>
      <c r="Q57728" s="75"/>
      <c r="W57728" s="75"/>
      <c r="AD57728" s="77"/>
    </row>
    <row r="57729" spans="16:30" ht="4.5" customHeight="1" x14ac:dyDescent="0.2">
      <c r="P57729" s="75"/>
      <c r="Q57729" s="75"/>
      <c r="W57729" s="75"/>
      <c r="AD57729" s="77"/>
    </row>
    <row r="57730" spans="16:30" ht="4.5" customHeight="1" x14ac:dyDescent="0.2">
      <c r="P57730" s="75"/>
      <c r="Q57730" s="75"/>
      <c r="W57730" s="75"/>
      <c r="AD57730" s="77"/>
    </row>
    <row r="57731" spans="16:30" ht="4.5" customHeight="1" x14ac:dyDescent="0.2">
      <c r="P57731" s="75"/>
      <c r="Q57731" s="75"/>
      <c r="W57731" s="75"/>
      <c r="AD57731" s="77"/>
    </row>
    <row r="57732" spans="16:30" ht="4.5" customHeight="1" x14ac:dyDescent="0.2">
      <c r="P57732" s="75"/>
      <c r="Q57732" s="75"/>
      <c r="W57732" s="75"/>
      <c r="AD57732" s="77"/>
    </row>
    <row r="57733" spans="16:30" ht="4.5" customHeight="1" x14ac:dyDescent="0.2">
      <c r="P57733" s="75"/>
      <c r="Q57733" s="75"/>
      <c r="W57733" s="75"/>
      <c r="AD57733" s="77"/>
    </row>
    <row r="57734" spans="16:30" ht="4.5" customHeight="1" x14ac:dyDescent="0.2">
      <c r="P57734" s="75"/>
      <c r="Q57734" s="75"/>
      <c r="W57734" s="75"/>
      <c r="AD57734" s="77"/>
    </row>
    <row r="57735" spans="16:30" ht="4.5" customHeight="1" x14ac:dyDescent="0.2">
      <c r="P57735" s="75"/>
      <c r="Q57735" s="75"/>
      <c r="W57735" s="75"/>
      <c r="AD57735" s="77"/>
    </row>
    <row r="57736" spans="16:30" ht="4.5" customHeight="1" x14ac:dyDescent="0.2">
      <c r="P57736" s="75"/>
      <c r="Q57736" s="75"/>
      <c r="W57736" s="75"/>
      <c r="AD57736" s="77"/>
    </row>
    <row r="57737" spans="16:30" ht="4.5" customHeight="1" x14ac:dyDescent="0.2">
      <c r="P57737" s="75"/>
      <c r="Q57737" s="75"/>
      <c r="W57737" s="75"/>
      <c r="AD57737" s="77"/>
    </row>
    <row r="57738" spans="16:30" ht="4.5" customHeight="1" x14ac:dyDescent="0.2">
      <c r="P57738" s="75"/>
      <c r="Q57738" s="75"/>
      <c r="W57738" s="75"/>
      <c r="AD57738" s="77"/>
    </row>
    <row r="57739" spans="16:30" ht="4.5" customHeight="1" x14ac:dyDescent="0.2">
      <c r="P57739" s="75"/>
      <c r="Q57739" s="75"/>
      <c r="W57739" s="75"/>
      <c r="AD57739" s="77"/>
    </row>
    <row r="57740" spans="16:30" ht="4.5" customHeight="1" x14ac:dyDescent="0.2">
      <c r="P57740" s="75"/>
      <c r="Q57740" s="75"/>
      <c r="W57740" s="75"/>
      <c r="AD57740" s="77"/>
    </row>
    <row r="57741" spans="16:30" ht="4.5" customHeight="1" x14ac:dyDescent="0.2">
      <c r="P57741" s="75"/>
      <c r="Q57741" s="75"/>
      <c r="W57741" s="75"/>
      <c r="AD57741" s="77"/>
    </row>
    <row r="57742" spans="16:30" ht="4.5" customHeight="1" x14ac:dyDescent="0.2">
      <c r="P57742" s="75"/>
      <c r="Q57742" s="75"/>
      <c r="W57742" s="75"/>
      <c r="AD57742" s="77"/>
    </row>
    <row r="57743" spans="16:30" ht="4.5" customHeight="1" x14ac:dyDescent="0.2">
      <c r="P57743" s="75"/>
      <c r="Q57743" s="75"/>
      <c r="W57743" s="75"/>
      <c r="AD57743" s="77"/>
    </row>
    <row r="57744" spans="16:30" ht="4.5" customHeight="1" x14ac:dyDescent="0.2">
      <c r="P57744" s="75"/>
      <c r="Q57744" s="75"/>
      <c r="W57744" s="75"/>
      <c r="AD57744" s="77"/>
    </row>
    <row r="57745" spans="16:30" ht="4.5" customHeight="1" x14ac:dyDescent="0.2">
      <c r="P57745" s="75"/>
      <c r="Q57745" s="75"/>
      <c r="W57745" s="75"/>
      <c r="AD57745" s="77"/>
    </row>
    <row r="57746" spans="16:30" ht="4.5" customHeight="1" x14ac:dyDescent="0.2">
      <c r="P57746" s="75"/>
      <c r="Q57746" s="75"/>
      <c r="W57746" s="75"/>
      <c r="AD57746" s="77"/>
    </row>
    <row r="57747" spans="16:30" ht="4.5" customHeight="1" x14ac:dyDescent="0.2">
      <c r="P57747" s="75"/>
      <c r="Q57747" s="75"/>
      <c r="W57747" s="75"/>
      <c r="AD57747" s="77"/>
    </row>
    <row r="57748" spans="16:30" ht="4.5" customHeight="1" x14ac:dyDescent="0.2">
      <c r="P57748" s="75"/>
      <c r="Q57748" s="75"/>
      <c r="W57748" s="75"/>
      <c r="AD57748" s="77"/>
    </row>
    <row r="57749" spans="16:30" ht="4.5" customHeight="1" x14ac:dyDescent="0.2">
      <c r="P57749" s="75"/>
      <c r="Q57749" s="75"/>
      <c r="W57749" s="75"/>
      <c r="AD57749" s="77"/>
    </row>
    <row r="57750" spans="16:30" ht="4.5" customHeight="1" x14ac:dyDescent="0.2">
      <c r="P57750" s="75"/>
      <c r="Q57750" s="75"/>
      <c r="W57750" s="75"/>
      <c r="AD57750" s="77"/>
    </row>
    <row r="57751" spans="16:30" ht="4.5" customHeight="1" x14ac:dyDescent="0.2">
      <c r="P57751" s="75"/>
      <c r="Q57751" s="75"/>
      <c r="W57751" s="75"/>
      <c r="AD57751" s="77"/>
    </row>
    <row r="57752" spans="16:30" ht="4.5" customHeight="1" x14ac:dyDescent="0.2">
      <c r="P57752" s="75"/>
      <c r="Q57752" s="75"/>
      <c r="W57752" s="75"/>
      <c r="AD57752" s="77"/>
    </row>
    <row r="57753" spans="16:30" ht="4.5" customHeight="1" x14ac:dyDescent="0.2">
      <c r="P57753" s="75"/>
      <c r="Q57753" s="75"/>
      <c r="W57753" s="75"/>
      <c r="AD57753" s="77"/>
    </row>
    <row r="57754" spans="16:30" ht="4.5" customHeight="1" x14ac:dyDescent="0.2">
      <c r="P57754" s="75"/>
      <c r="Q57754" s="75"/>
      <c r="W57754" s="75"/>
      <c r="AD57754" s="77"/>
    </row>
    <row r="57755" spans="16:30" ht="4.5" customHeight="1" x14ac:dyDescent="0.2">
      <c r="P57755" s="75"/>
      <c r="Q57755" s="75"/>
      <c r="W57755" s="75"/>
      <c r="AD57755" s="77"/>
    </row>
    <row r="57756" spans="16:30" ht="4.5" customHeight="1" x14ac:dyDescent="0.2">
      <c r="P57756" s="75"/>
      <c r="Q57756" s="75"/>
      <c r="W57756" s="75"/>
      <c r="AD57756" s="77"/>
    </row>
    <row r="57757" spans="16:30" ht="4.5" customHeight="1" x14ac:dyDescent="0.2">
      <c r="P57757" s="75"/>
      <c r="Q57757" s="75"/>
      <c r="W57757" s="75"/>
      <c r="AD57757" s="77"/>
    </row>
    <row r="57758" spans="16:30" ht="4.5" customHeight="1" x14ac:dyDescent="0.2">
      <c r="P57758" s="75"/>
      <c r="Q57758" s="75"/>
      <c r="W57758" s="75"/>
      <c r="AD57758" s="77"/>
    </row>
    <row r="57759" spans="16:30" ht="4.5" customHeight="1" x14ac:dyDescent="0.2">
      <c r="P57759" s="75"/>
      <c r="Q57759" s="75"/>
      <c r="W57759" s="75"/>
      <c r="AD57759" s="77"/>
    </row>
    <row r="57760" spans="16:30" ht="4.5" customHeight="1" x14ac:dyDescent="0.2">
      <c r="P57760" s="75"/>
      <c r="Q57760" s="75"/>
      <c r="W57760" s="75"/>
      <c r="AD57760" s="77"/>
    </row>
    <row r="57761" spans="16:30" ht="4.5" customHeight="1" x14ac:dyDescent="0.2">
      <c r="P57761" s="75"/>
      <c r="Q57761" s="75"/>
      <c r="W57761" s="75"/>
      <c r="AD57761" s="77"/>
    </row>
    <row r="57762" spans="16:30" ht="4.5" customHeight="1" x14ac:dyDescent="0.2">
      <c r="P57762" s="75"/>
      <c r="Q57762" s="75"/>
      <c r="W57762" s="75"/>
      <c r="AD57762" s="77"/>
    </row>
    <row r="57763" spans="16:30" ht="4.5" customHeight="1" x14ac:dyDescent="0.2">
      <c r="P57763" s="75"/>
      <c r="Q57763" s="75"/>
      <c r="W57763" s="75"/>
      <c r="AD57763" s="77"/>
    </row>
    <row r="57764" spans="16:30" ht="4.5" customHeight="1" x14ac:dyDescent="0.2">
      <c r="P57764" s="75"/>
      <c r="Q57764" s="75"/>
      <c r="W57764" s="75"/>
      <c r="AD57764" s="77"/>
    </row>
    <row r="57765" spans="16:30" ht="4.5" customHeight="1" x14ac:dyDescent="0.2">
      <c r="P57765" s="75"/>
      <c r="Q57765" s="75"/>
      <c r="W57765" s="75"/>
      <c r="AD57765" s="77"/>
    </row>
    <row r="57766" spans="16:30" ht="4.5" customHeight="1" x14ac:dyDescent="0.2">
      <c r="P57766" s="75"/>
      <c r="Q57766" s="75"/>
      <c r="W57766" s="75"/>
      <c r="AD57766" s="77"/>
    </row>
    <row r="57767" spans="16:30" ht="4.5" customHeight="1" x14ac:dyDescent="0.2">
      <c r="P57767" s="75"/>
      <c r="Q57767" s="75"/>
      <c r="W57767" s="75"/>
      <c r="AD57767" s="77"/>
    </row>
    <row r="57768" spans="16:30" ht="4.5" customHeight="1" x14ac:dyDescent="0.2">
      <c r="P57768" s="75"/>
      <c r="Q57768" s="75"/>
      <c r="W57768" s="75"/>
      <c r="AD57768" s="77"/>
    </row>
    <row r="57769" spans="16:30" ht="4.5" customHeight="1" x14ac:dyDescent="0.2">
      <c r="P57769" s="75"/>
      <c r="Q57769" s="75"/>
      <c r="W57769" s="75"/>
      <c r="AD57769" s="77"/>
    </row>
    <row r="57770" spans="16:30" ht="4.5" customHeight="1" x14ac:dyDescent="0.2">
      <c r="P57770" s="75"/>
      <c r="Q57770" s="75"/>
      <c r="W57770" s="75"/>
      <c r="AD57770" s="77"/>
    </row>
    <row r="57771" spans="16:30" ht="4.5" customHeight="1" x14ac:dyDescent="0.2">
      <c r="P57771" s="75"/>
      <c r="Q57771" s="75"/>
      <c r="W57771" s="75"/>
      <c r="AD57771" s="77"/>
    </row>
    <row r="57772" spans="16:30" ht="4.5" customHeight="1" x14ac:dyDescent="0.2">
      <c r="P57772" s="75"/>
      <c r="Q57772" s="75"/>
      <c r="W57772" s="75"/>
      <c r="AD57772" s="77"/>
    </row>
    <row r="57773" spans="16:30" ht="4.5" customHeight="1" x14ac:dyDescent="0.2">
      <c r="P57773" s="75"/>
      <c r="Q57773" s="75"/>
      <c r="W57773" s="75"/>
      <c r="AD57773" s="77"/>
    </row>
    <row r="57774" spans="16:30" ht="4.5" customHeight="1" x14ac:dyDescent="0.2">
      <c r="P57774" s="75"/>
      <c r="Q57774" s="75"/>
      <c r="W57774" s="75"/>
      <c r="AD57774" s="77"/>
    </row>
    <row r="57775" spans="16:30" ht="4.5" customHeight="1" x14ac:dyDescent="0.2">
      <c r="P57775" s="75"/>
      <c r="Q57775" s="75"/>
      <c r="W57775" s="75"/>
      <c r="AD57775" s="77"/>
    </row>
    <row r="57776" spans="16:30" ht="4.5" customHeight="1" x14ac:dyDescent="0.2">
      <c r="P57776" s="75"/>
      <c r="Q57776" s="75"/>
      <c r="W57776" s="75"/>
      <c r="AD57776" s="77"/>
    </row>
    <row r="57777" spans="16:30" ht="4.5" customHeight="1" x14ac:dyDescent="0.2">
      <c r="P57777" s="75"/>
      <c r="Q57777" s="75"/>
      <c r="W57777" s="75"/>
      <c r="AD57777" s="77"/>
    </row>
    <row r="57778" spans="16:30" ht="4.5" customHeight="1" x14ac:dyDescent="0.2">
      <c r="P57778" s="75"/>
      <c r="Q57778" s="75"/>
      <c r="W57778" s="75"/>
      <c r="AD57778" s="77"/>
    </row>
    <row r="57779" spans="16:30" ht="4.5" customHeight="1" x14ac:dyDescent="0.2">
      <c r="P57779" s="75"/>
      <c r="Q57779" s="75"/>
      <c r="W57779" s="75"/>
      <c r="AD57779" s="77"/>
    </row>
    <row r="57780" spans="16:30" ht="4.5" customHeight="1" x14ac:dyDescent="0.2">
      <c r="P57780" s="75"/>
      <c r="Q57780" s="75"/>
      <c r="W57780" s="75"/>
      <c r="AD57780" s="77"/>
    </row>
    <row r="57781" spans="16:30" ht="4.5" customHeight="1" x14ac:dyDescent="0.2">
      <c r="P57781" s="75"/>
      <c r="Q57781" s="75"/>
      <c r="W57781" s="75"/>
      <c r="AD57781" s="77"/>
    </row>
    <row r="57782" spans="16:30" ht="4.5" customHeight="1" x14ac:dyDescent="0.2">
      <c r="P57782" s="75"/>
      <c r="Q57782" s="75"/>
      <c r="W57782" s="75"/>
      <c r="AD57782" s="77"/>
    </row>
    <row r="57783" spans="16:30" ht="4.5" customHeight="1" x14ac:dyDescent="0.2">
      <c r="P57783" s="75"/>
      <c r="Q57783" s="75"/>
      <c r="W57783" s="75"/>
      <c r="AD57783" s="77"/>
    </row>
    <row r="57784" spans="16:30" ht="4.5" customHeight="1" x14ac:dyDescent="0.2">
      <c r="P57784" s="75"/>
      <c r="Q57784" s="75"/>
      <c r="W57784" s="75"/>
      <c r="AD57784" s="77"/>
    </row>
    <row r="57785" spans="16:30" ht="4.5" customHeight="1" x14ac:dyDescent="0.2">
      <c r="P57785" s="75"/>
      <c r="Q57785" s="75"/>
      <c r="W57785" s="75"/>
      <c r="AD57785" s="77"/>
    </row>
    <row r="57786" spans="16:30" ht="4.5" customHeight="1" x14ac:dyDescent="0.2">
      <c r="P57786" s="75"/>
      <c r="Q57786" s="75"/>
      <c r="W57786" s="75"/>
      <c r="AD57786" s="77"/>
    </row>
    <row r="57787" spans="16:30" ht="4.5" customHeight="1" x14ac:dyDescent="0.2">
      <c r="P57787" s="75"/>
      <c r="Q57787" s="75"/>
      <c r="W57787" s="75"/>
      <c r="AD57787" s="77"/>
    </row>
    <row r="57788" spans="16:30" ht="4.5" customHeight="1" x14ac:dyDescent="0.2">
      <c r="P57788" s="75"/>
      <c r="Q57788" s="75"/>
      <c r="W57788" s="75"/>
      <c r="AD57788" s="77"/>
    </row>
    <row r="57789" spans="16:30" ht="4.5" customHeight="1" x14ac:dyDescent="0.2">
      <c r="P57789" s="75"/>
      <c r="Q57789" s="75"/>
      <c r="W57789" s="75"/>
      <c r="AD57789" s="77"/>
    </row>
    <row r="57790" spans="16:30" ht="4.5" customHeight="1" x14ac:dyDescent="0.2">
      <c r="P57790" s="75"/>
      <c r="Q57790" s="75"/>
      <c r="W57790" s="75"/>
      <c r="AD57790" s="77"/>
    </row>
    <row r="57791" spans="16:30" ht="4.5" customHeight="1" x14ac:dyDescent="0.2">
      <c r="P57791" s="75"/>
      <c r="Q57791" s="75"/>
      <c r="W57791" s="75"/>
      <c r="AD57791" s="77"/>
    </row>
    <row r="57792" spans="16:30" ht="4.5" customHeight="1" x14ac:dyDescent="0.2">
      <c r="P57792" s="75"/>
      <c r="Q57792" s="75"/>
      <c r="W57792" s="75"/>
      <c r="AD57792" s="77"/>
    </row>
    <row r="57793" spans="16:30" ht="4.5" customHeight="1" x14ac:dyDescent="0.2">
      <c r="P57793" s="75"/>
      <c r="Q57793" s="75"/>
      <c r="W57793" s="75"/>
      <c r="AD57793" s="77"/>
    </row>
    <row r="57794" spans="16:30" ht="4.5" customHeight="1" x14ac:dyDescent="0.2">
      <c r="P57794" s="75"/>
      <c r="Q57794" s="75"/>
      <c r="W57794" s="75"/>
      <c r="AD57794" s="77"/>
    </row>
    <row r="57795" spans="16:30" ht="4.5" customHeight="1" x14ac:dyDescent="0.2">
      <c r="P57795" s="75"/>
      <c r="Q57795" s="75"/>
      <c r="W57795" s="75"/>
      <c r="AD57795" s="77"/>
    </row>
    <row r="57796" spans="16:30" ht="4.5" customHeight="1" x14ac:dyDescent="0.2">
      <c r="P57796" s="75"/>
      <c r="Q57796" s="75"/>
      <c r="W57796" s="75"/>
      <c r="AD57796" s="77"/>
    </row>
    <row r="57797" spans="16:30" ht="4.5" customHeight="1" x14ac:dyDescent="0.2">
      <c r="P57797" s="75"/>
      <c r="Q57797" s="75"/>
      <c r="W57797" s="75"/>
      <c r="AD57797" s="77"/>
    </row>
    <row r="57798" spans="16:30" ht="4.5" customHeight="1" x14ac:dyDescent="0.2">
      <c r="P57798" s="75"/>
      <c r="Q57798" s="75"/>
      <c r="W57798" s="75"/>
      <c r="AD57798" s="77"/>
    </row>
    <row r="57799" spans="16:30" ht="4.5" customHeight="1" x14ac:dyDescent="0.2">
      <c r="P57799" s="75"/>
      <c r="Q57799" s="75"/>
      <c r="W57799" s="75"/>
      <c r="AD57799" s="77"/>
    </row>
    <row r="57800" spans="16:30" ht="4.5" customHeight="1" x14ac:dyDescent="0.2">
      <c r="P57800" s="75"/>
      <c r="Q57800" s="75"/>
      <c r="W57800" s="75"/>
      <c r="AD57800" s="77"/>
    </row>
    <row r="57801" spans="16:30" ht="4.5" customHeight="1" x14ac:dyDescent="0.2">
      <c r="P57801" s="75"/>
      <c r="Q57801" s="75"/>
      <c r="W57801" s="75"/>
      <c r="AD57801" s="77"/>
    </row>
    <row r="57802" spans="16:30" ht="4.5" customHeight="1" x14ac:dyDescent="0.2">
      <c r="P57802" s="75"/>
      <c r="Q57802" s="75"/>
      <c r="W57802" s="75"/>
      <c r="AD57802" s="77"/>
    </row>
    <row r="57803" spans="16:30" ht="4.5" customHeight="1" x14ac:dyDescent="0.2">
      <c r="P57803" s="75"/>
      <c r="Q57803" s="75"/>
      <c r="W57803" s="75"/>
      <c r="AD57803" s="77"/>
    </row>
    <row r="57804" spans="16:30" ht="4.5" customHeight="1" x14ac:dyDescent="0.2">
      <c r="P57804" s="75"/>
      <c r="Q57804" s="75"/>
      <c r="W57804" s="75"/>
      <c r="AD57804" s="77"/>
    </row>
    <row r="57805" spans="16:30" ht="4.5" customHeight="1" x14ac:dyDescent="0.2">
      <c r="P57805" s="75"/>
      <c r="Q57805" s="75"/>
      <c r="W57805" s="75"/>
      <c r="AD57805" s="77"/>
    </row>
    <row r="57806" spans="16:30" ht="4.5" customHeight="1" x14ac:dyDescent="0.2">
      <c r="P57806" s="75"/>
      <c r="Q57806" s="75"/>
      <c r="W57806" s="75"/>
      <c r="AD57806" s="77"/>
    </row>
    <row r="57807" spans="16:30" ht="4.5" customHeight="1" x14ac:dyDescent="0.2">
      <c r="P57807" s="75"/>
      <c r="Q57807" s="75"/>
      <c r="W57807" s="75"/>
      <c r="AD57807" s="77"/>
    </row>
    <row r="57808" spans="16:30" ht="4.5" customHeight="1" x14ac:dyDescent="0.2">
      <c r="P57808" s="75"/>
      <c r="Q57808" s="75"/>
      <c r="W57808" s="75"/>
      <c r="AD57808" s="77"/>
    </row>
    <row r="57809" spans="16:30" ht="4.5" customHeight="1" x14ac:dyDescent="0.2">
      <c r="P57809" s="75"/>
      <c r="Q57809" s="75"/>
      <c r="W57809" s="75"/>
      <c r="AD57809" s="77"/>
    </row>
    <row r="57810" spans="16:30" ht="4.5" customHeight="1" x14ac:dyDescent="0.2">
      <c r="P57810" s="75"/>
      <c r="Q57810" s="75"/>
      <c r="W57810" s="75"/>
      <c r="AD57810" s="77"/>
    </row>
    <row r="57811" spans="16:30" ht="4.5" customHeight="1" x14ac:dyDescent="0.2">
      <c r="P57811" s="75"/>
      <c r="Q57811" s="75"/>
      <c r="W57811" s="75"/>
      <c r="AD57811" s="77"/>
    </row>
    <row r="57812" spans="16:30" ht="4.5" customHeight="1" x14ac:dyDescent="0.2">
      <c r="P57812" s="75"/>
      <c r="Q57812" s="75"/>
      <c r="W57812" s="75"/>
      <c r="AD57812" s="77"/>
    </row>
    <row r="57813" spans="16:30" ht="4.5" customHeight="1" x14ac:dyDescent="0.2">
      <c r="P57813" s="75"/>
      <c r="Q57813" s="75"/>
      <c r="W57813" s="75"/>
      <c r="AD57813" s="77"/>
    </row>
    <row r="57814" spans="16:30" ht="4.5" customHeight="1" x14ac:dyDescent="0.2">
      <c r="P57814" s="75"/>
      <c r="Q57814" s="75"/>
      <c r="W57814" s="75"/>
      <c r="AD57814" s="77"/>
    </row>
    <row r="57815" spans="16:30" ht="4.5" customHeight="1" x14ac:dyDescent="0.2">
      <c r="P57815" s="75"/>
      <c r="Q57815" s="75"/>
      <c r="W57815" s="75"/>
      <c r="AD57815" s="77"/>
    </row>
    <row r="57816" spans="16:30" ht="4.5" customHeight="1" x14ac:dyDescent="0.2">
      <c r="P57816" s="75"/>
      <c r="Q57816" s="75"/>
      <c r="W57816" s="75"/>
      <c r="AD57816" s="77"/>
    </row>
    <row r="57817" spans="16:30" ht="4.5" customHeight="1" x14ac:dyDescent="0.2">
      <c r="P57817" s="75"/>
      <c r="Q57817" s="75"/>
      <c r="W57817" s="75"/>
      <c r="AD57817" s="77"/>
    </row>
    <row r="57818" spans="16:30" ht="4.5" customHeight="1" x14ac:dyDescent="0.2">
      <c r="P57818" s="75"/>
      <c r="Q57818" s="75"/>
      <c r="W57818" s="75"/>
      <c r="AD57818" s="77"/>
    </row>
    <row r="57819" spans="16:30" ht="4.5" customHeight="1" x14ac:dyDescent="0.2">
      <c r="P57819" s="75"/>
      <c r="Q57819" s="75"/>
      <c r="W57819" s="75"/>
      <c r="AD57819" s="77"/>
    </row>
    <row r="57820" spans="16:30" ht="4.5" customHeight="1" x14ac:dyDescent="0.2">
      <c r="P57820" s="75"/>
      <c r="Q57820" s="75"/>
      <c r="W57820" s="75"/>
      <c r="AD57820" s="77"/>
    </row>
    <row r="57821" spans="16:30" ht="4.5" customHeight="1" x14ac:dyDescent="0.2">
      <c r="P57821" s="75"/>
      <c r="Q57821" s="75"/>
      <c r="W57821" s="75"/>
      <c r="AD57821" s="77"/>
    </row>
    <row r="57822" spans="16:30" ht="4.5" customHeight="1" x14ac:dyDescent="0.2">
      <c r="P57822" s="75"/>
      <c r="Q57822" s="75"/>
      <c r="W57822" s="75"/>
      <c r="AD57822" s="77"/>
    </row>
    <row r="57823" spans="16:30" ht="4.5" customHeight="1" x14ac:dyDescent="0.2">
      <c r="P57823" s="75"/>
      <c r="Q57823" s="75"/>
      <c r="W57823" s="75"/>
      <c r="AD57823" s="77"/>
    </row>
    <row r="57824" spans="16:30" ht="4.5" customHeight="1" x14ac:dyDescent="0.2">
      <c r="P57824" s="75"/>
      <c r="Q57824" s="75"/>
      <c r="W57824" s="75"/>
      <c r="AD57824" s="77"/>
    </row>
    <row r="57825" spans="16:30" ht="4.5" customHeight="1" x14ac:dyDescent="0.2">
      <c r="P57825" s="75"/>
      <c r="Q57825" s="75"/>
      <c r="W57825" s="75"/>
      <c r="AD57825" s="77"/>
    </row>
    <row r="57826" spans="16:30" ht="4.5" customHeight="1" x14ac:dyDescent="0.2">
      <c r="P57826" s="75"/>
      <c r="Q57826" s="75"/>
      <c r="W57826" s="75"/>
      <c r="AD57826" s="77"/>
    </row>
    <row r="57827" spans="16:30" ht="4.5" customHeight="1" x14ac:dyDescent="0.2">
      <c r="P57827" s="75"/>
      <c r="Q57827" s="75"/>
      <c r="W57827" s="75"/>
      <c r="AD57827" s="77"/>
    </row>
    <row r="57828" spans="16:30" ht="4.5" customHeight="1" x14ac:dyDescent="0.2">
      <c r="P57828" s="75"/>
      <c r="Q57828" s="75"/>
      <c r="W57828" s="75"/>
      <c r="AD57828" s="77"/>
    </row>
    <row r="57829" spans="16:30" ht="4.5" customHeight="1" x14ac:dyDescent="0.2">
      <c r="P57829" s="75"/>
      <c r="Q57829" s="75"/>
      <c r="W57829" s="75"/>
      <c r="AD57829" s="77"/>
    </row>
    <row r="57830" spans="16:30" ht="4.5" customHeight="1" x14ac:dyDescent="0.2">
      <c r="P57830" s="75"/>
      <c r="Q57830" s="75"/>
      <c r="W57830" s="75"/>
      <c r="AD57830" s="77"/>
    </row>
    <row r="57831" spans="16:30" ht="4.5" customHeight="1" x14ac:dyDescent="0.2">
      <c r="P57831" s="75"/>
      <c r="Q57831" s="75"/>
      <c r="W57831" s="75"/>
      <c r="AD57831" s="77"/>
    </row>
    <row r="57832" spans="16:30" ht="4.5" customHeight="1" x14ac:dyDescent="0.2">
      <c r="P57832" s="75"/>
      <c r="Q57832" s="75"/>
      <c r="W57832" s="75"/>
      <c r="AD57832" s="77"/>
    </row>
    <row r="57833" spans="16:30" ht="4.5" customHeight="1" x14ac:dyDescent="0.2">
      <c r="P57833" s="75"/>
      <c r="Q57833" s="75"/>
      <c r="W57833" s="75"/>
      <c r="AD57833" s="77"/>
    </row>
    <row r="57834" spans="16:30" ht="4.5" customHeight="1" x14ac:dyDescent="0.2">
      <c r="P57834" s="75"/>
      <c r="Q57834" s="75"/>
      <c r="W57834" s="75"/>
      <c r="AD57834" s="77"/>
    </row>
    <row r="57835" spans="16:30" ht="4.5" customHeight="1" x14ac:dyDescent="0.2">
      <c r="P57835" s="75"/>
      <c r="Q57835" s="75"/>
      <c r="W57835" s="75"/>
      <c r="AD57835" s="77"/>
    </row>
    <row r="57836" spans="16:30" ht="4.5" customHeight="1" x14ac:dyDescent="0.2">
      <c r="P57836" s="75"/>
      <c r="Q57836" s="75"/>
      <c r="W57836" s="75"/>
      <c r="AD57836" s="77"/>
    </row>
    <row r="57837" spans="16:30" ht="4.5" customHeight="1" x14ac:dyDescent="0.2">
      <c r="P57837" s="75"/>
      <c r="Q57837" s="75"/>
      <c r="W57837" s="75"/>
      <c r="AD57837" s="77"/>
    </row>
    <row r="57838" spans="16:30" ht="4.5" customHeight="1" x14ac:dyDescent="0.2">
      <c r="P57838" s="75"/>
      <c r="Q57838" s="75"/>
      <c r="W57838" s="75"/>
      <c r="AD57838" s="77"/>
    </row>
    <row r="57839" spans="16:30" ht="4.5" customHeight="1" x14ac:dyDescent="0.2">
      <c r="P57839" s="75"/>
      <c r="Q57839" s="75"/>
      <c r="W57839" s="75"/>
      <c r="AD57839" s="77"/>
    </row>
    <row r="57840" spans="16:30" ht="4.5" customHeight="1" x14ac:dyDescent="0.2">
      <c r="P57840" s="75"/>
      <c r="Q57840" s="75"/>
      <c r="W57840" s="75"/>
      <c r="AD57840" s="77"/>
    </row>
    <row r="57841" spans="16:30" ht="4.5" customHeight="1" x14ac:dyDescent="0.2">
      <c r="P57841" s="75"/>
      <c r="Q57841" s="75"/>
      <c r="W57841" s="75"/>
      <c r="AD57841" s="77"/>
    </row>
    <row r="57842" spans="16:30" ht="4.5" customHeight="1" x14ac:dyDescent="0.2">
      <c r="P57842" s="75"/>
      <c r="Q57842" s="75"/>
      <c r="W57842" s="75"/>
      <c r="AD57842" s="77"/>
    </row>
    <row r="57843" spans="16:30" ht="4.5" customHeight="1" x14ac:dyDescent="0.2">
      <c r="P57843" s="75"/>
      <c r="Q57843" s="75"/>
      <c r="W57843" s="75"/>
      <c r="AD57843" s="77"/>
    </row>
    <row r="57844" spans="16:30" ht="4.5" customHeight="1" x14ac:dyDescent="0.2">
      <c r="P57844" s="75"/>
      <c r="Q57844" s="75"/>
      <c r="W57844" s="75"/>
      <c r="AD57844" s="77"/>
    </row>
    <row r="57845" spans="16:30" ht="4.5" customHeight="1" x14ac:dyDescent="0.2">
      <c r="P57845" s="75"/>
      <c r="Q57845" s="75"/>
      <c r="W57845" s="75"/>
      <c r="AD57845" s="77"/>
    </row>
    <row r="57846" spans="16:30" ht="4.5" customHeight="1" x14ac:dyDescent="0.2">
      <c r="P57846" s="75"/>
      <c r="Q57846" s="75"/>
      <c r="W57846" s="75"/>
      <c r="AD57846" s="77"/>
    </row>
    <row r="57847" spans="16:30" ht="4.5" customHeight="1" x14ac:dyDescent="0.2">
      <c r="P57847" s="75"/>
      <c r="Q57847" s="75"/>
      <c r="W57847" s="75"/>
      <c r="AD57847" s="77"/>
    </row>
    <row r="57848" spans="16:30" ht="4.5" customHeight="1" x14ac:dyDescent="0.2">
      <c r="P57848" s="75"/>
      <c r="Q57848" s="75"/>
      <c r="W57848" s="75"/>
      <c r="AD57848" s="77"/>
    </row>
    <row r="57849" spans="16:30" ht="4.5" customHeight="1" x14ac:dyDescent="0.2">
      <c r="P57849" s="75"/>
      <c r="Q57849" s="75"/>
      <c r="W57849" s="75"/>
      <c r="AD57849" s="77"/>
    </row>
    <row r="57850" spans="16:30" ht="4.5" customHeight="1" x14ac:dyDescent="0.2">
      <c r="P57850" s="75"/>
      <c r="Q57850" s="75"/>
      <c r="W57850" s="75"/>
      <c r="AD57850" s="77"/>
    </row>
    <row r="57851" spans="16:30" ht="4.5" customHeight="1" x14ac:dyDescent="0.2">
      <c r="P57851" s="75"/>
      <c r="Q57851" s="75"/>
      <c r="W57851" s="75"/>
      <c r="AD57851" s="77"/>
    </row>
    <row r="57852" spans="16:30" ht="4.5" customHeight="1" x14ac:dyDescent="0.2">
      <c r="P57852" s="75"/>
      <c r="Q57852" s="75"/>
      <c r="W57852" s="75"/>
      <c r="AD57852" s="77"/>
    </row>
    <row r="57853" spans="16:30" ht="4.5" customHeight="1" x14ac:dyDescent="0.2">
      <c r="P57853" s="75"/>
      <c r="Q57853" s="75"/>
      <c r="W57853" s="75"/>
      <c r="AD57853" s="77"/>
    </row>
    <row r="57854" spans="16:30" ht="4.5" customHeight="1" x14ac:dyDescent="0.2">
      <c r="P57854" s="75"/>
      <c r="Q57854" s="75"/>
      <c r="W57854" s="75"/>
      <c r="AD57854" s="77"/>
    </row>
    <row r="57855" spans="16:30" ht="4.5" customHeight="1" x14ac:dyDescent="0.2">
      <c r="P57855" s="75"/>
      <c r="Q57855" s="75"/>
      <c r="W57855" s="75"/>
      <c r="AD57855" s="77"/>
    </row>
    <row r="57856" spans="16:30" ht="4.5" customHeight="1" x14ac:dyDescent="0.2">
      <c r="P57856" s="75"/>
      <c r="Q57856" s="75"/>
      <c r="W57856" s="75"/>
      <c r="AD57856" s="77"/>
    </row>
    <row r="57857" spans="16:30" ht="4.5" customHeight="1" x14ac:dyDescent="0.2">
      <c r="P57857" s="75"/>
      <c r="Q57857" s="75"/>
      <c r="W57857" s="75"/>
      <c r="AD57857" s="77"/>
    </row>
    <row r="57858" spans="16:30" ht="4.5" customHeight="1" x14ac:dyDescent="0.2">
      <c r="P57858" s="75"/>
      <c r="Q57858" s="75"/>
      <c r="W57858" s="75"/>
      <c r="AD57858" s="77"/>
    </row>
    <row r="57859" spans="16:30" ht="4.5" customHeight="1" x14ac:dyDescent="0.2">
      <c r="P57859" s="75"/>
      <c r="Q57859" s="75"/>
      <c r="W57859" s="75"/>
      <c r="AD57859" s="77"/>
    </row>
    <row r="57860" spans="16:30" ht="4.5" customHeight="1" x14ac:dyDescent="0.2">
      <c r="P57860" s="75"/>
      <c r="Q57860" s="75"/>
      <c r="W57860" s="75"/>
      <c r="AD57860" s="77"/>
    </row>
    <row r="57861" spans="16:30" ht="4.5" customHeight="1" x14ac:dyDescent="0.2">
      <c r="P57861" s="75"/>
      <c r="Q57861" s="75"/>
      <c r="W57861" s="75"/>
      <c r="AD57861" s="77"/>
    </row>
    <row r="57862" spans="16:30" ht="4.5" customHeight="1" x14ac:dyDescent="0.2">
      <c r="P57862" s="75"/>
      <c r="Q57862" s="75"/>
      <c r="W57862" s="75"/>
      <c r="AD57862" s="77"/>
    </row>
    <row r="57863" spans="16:30" ht="4.5" customHeight="1" x14ac:dyDescent="0.2">
      <c r="P57863" s="75"/>
      <c r="Q57863" s="75"/>
      <c r="W57863" s="75"/>
      <c r="AD57863" s="77"/>
    </row>
    <row r="57864" spans="16:30" ht="4.5" customHeight="1" x14ac:dyDescent="0.2">
      <c r="P57864" s="75"/>
      <c r="Q57864" s="75"/>
      <c r="W57864" s="75"/>
      <c r="AD57864" s="77"/>
    </row>
    <row r="57865" spans="16:30" ht="4.5" customHeight="1" x14ac:dyDescent="0.2">
      <c r="P57865" s="75"/>
      <c r="Q57865" s="75"/>
      <c r="W57865" s="75"/>
      <c r="AD57865" s="77"/>
    </row>
    <row r="57866" spans="16:30" ht="4.5" customHeight="1" x14ac:dyDescent="0.2">
      <c r="P57866" s="75"/>
      <c r="Q57866" s="75"/>
      <c r="W57866" s="75"/>
      <c r="AD57866" s="77"/>
    </row>
    <row r="57867" spans="16:30" ht="4.5" customHeight="1" x14ac:dyDescent="0.2">
      <c r="P57867" s="75"/>
      <c r="Q57867" s="75"/>
      <c r="W57867" s="75"/>
      <c r="AD57867" s="77"/>
    </row>
    <row r="57868" spans="16:30" ht="4.5" customHeight="1" x14ac:dyDescent="0.2">
      <c r="P57868" s="75"/>
      <c r="Q57868" s="75"/>
      <c r="W57868" s="75"/>
      <c r="AD57868" s="77"/>
    </row>
    <row r="57869" spans="16:30" ht="4.5" customHeight="1" x14ac:dyDescent="0.2">
      <c r="P57869" s="75"/>
      <c r="Q57869" s="75"/>
      <c r="W57869" s="75"/>
      <c r="AD57869" s="77"/>
    </row>
    <row r="57870" spans="16:30" ht="4.5" customHeight="1" x14ac:dyDescent="0.2">
      <c r="P57870" s="75"/>
      <c r="Q57870" s="75"/>
      <c r="W57870" s="75"/>
      <c r="AD57870" s="77"/>
    </row>
    <row r="57871" spans="16:30" ht="4.5" customHeight="1" x14ac:dyDescent="0.2">
      <c r="P57871" s="75"/>
      <c r="Q57871" s="75"/>
      <c r="W57871" s="75"/>
      <c r="AD57871" s="77"/>
    </row>
    <row r="57872" spans="16:30" ht="4.5" customHeight="1" x14ac:dyDescent="0.2">
      <c r="P57872" s="75"/>
      <c r="Q57872" s="75"/>
      <c r="W57872" s="75"/>
      <c r="AD57872" s="77"/>
    </row>
    <row r="57873" spans="16:30" ht="4.5" customHeight="1" x14ac:dyDescent="0.2">
      <c r="P57873" s="75"/>
      <c r="Q57873" s="75"/>
      <c r="W57873" s="75"/>
      <c r="AD57873" s="77"/>
    </row>
    <row r="57874" spans="16:30" ht="4.5" customHeight="1" x14ac:dyDescent="0.2">
      <c r="P57874" s="75"/>
      <c r="Q57874" s="75"/>
      <c r="W57874" s="75"/>
      <c r="AD57874" s="77"/>
    </row>
    <row r="57875" spans="16:30" ht="4.5" customHeight="1" x14ac:dyDescent="0.2">
      <c r="P57875" s="75"/>
      <c r="Q57875" s="75"/>
      <c r="W57875" s="75"/>
      <c r="AD57875" s="77"/>
    </row>
    <row r="57876" spans="16:30" ht="4.5" customHeight="1" x14ac:dyDescent="0.2">
      <c r="P57876" s="75"/>
      <c r="Q57876" s="75"/>
      <c r="W57876" s="75"/>
      <c r="AD57876" s="77"/>
    </row>
    <row r="57877" spans="16:30" ht="4.5" customHeight="1" x14ac:dyDescent="0.2">
      <c r="P57877" s="75"/>
      <c r="Q57877" s="75"/>
      <c r="W57877" s="75"/>
      <c r="AD57877" s="77"/>
    </row>
    <row r="57878" spans="16:30" ht="4.5" customHeight="1" x14ac:dyDescent="0.2">
      <c r="P57878" s="75"/>
      <c r="Q57878" s="75"/>
      <c r="W57878" s="75"/>
      <c r="AD57878" s="77"/>
    </row>
    <row r="57879" spans="16:30" ht="4.5" customHeight="1" x14ac:dyDescent="0.2">
      <c r="P57879" s="75"/>
      <c r="Q57879" s="75"/>
      <c r="W57879" s="75"/>
      <c r="AD57879" s="77"/>
    </row>
    <row r="57880" spans="16:30" ht="4.5" customHeight="1" x14ac:dyDescent="0.2">
      <c r="P57880" s="75"/>
      <c r="Q57880" s="75"/>
      <c r="W57880" s="75"/>
      <c r="AD57880" s="77"/>
    </row>
    <row r="57881" spans="16:30" ht="4.5" customHeight="1" x14ac:dyDescent="0.2">
      <c r="P57881" s="75"/>
      <c r="Q57881" s="75"/>
      <c r="W57881" s="75"/>
      <c r="AD57881" s="77"/>
    </row>
    <row r="57882" spans="16:30" ht="4.5" customHeight="1" x14ac:dyDescent="0.2">
      <c r="P57882" s="75"/>
      <c r="Q57882" s="75"/>
      <c r="W57882" s="75"/>
      <c r="AD57882" s="77"/>
    </row>
    <row r="57883" spans="16:30" ht="4.5" customHeight="1" x14ac:dyDescent="0.2">
      <c r="P57883" s="75"/>
      <c r="Q57883" s="75"/>
      <c r="W57883" s="75"/>
      <c r="AD57883" s="77"/>
    </row>
    <row r="57884" spans="16:30" ht="4.5" customHeight="1" x14ac:dyDescent="0.2">
      <c r="P57884" s="75"/>
      <c r="Q57884" s="75"/>
      <c r="W57884" s="75"/>
      <c r="AD57884" s="77"/>
    </row>
    <row r="57885" spans="16:30" ht="4.5" customHeight="1" x14ac:dyDescent="0.2">
      <c r="P57885" s="75"/>
      <c r="Q57885" s="75"/>
      <c r="W57885" s="75"/>
      <c r="AD57885" s="77"/>
    </row>
    <row r="57886" spans="16:30" ht="4.5" customHeight="1" x14ac:dyDescent="0.2">
      <c r="P57886" s="75"/>
      <c r="Q57886" s="75"/>
      <c r="W57886" s="75"/>
      <c r="AD57886" s="77"/>
    </row>
    <row r="57887" spans="16:30" ht="4.5" customHeight="1" x14ac:dyDescent="0.2">
      <c r="P57887" s="75"/>
      <c r="Q57887" s="75"/>
      <c r="W57887" s="75"/>
      <c r="AD57887" s="77"/>
    </row>
    <row r="57888" spans="16:30" ht="4.5" customHeight="1" x14ac:dyDescent="0.2">
      <c r="P57888" s="75"/>
      <c r="Q57888" s="75"/>
      <c r="W57888" s="75"/>
      <c r="AD57888" s="77"/>
    </row>
    <row r="57889" spans="16:30" ht="4.5" customHeight="1" x14ac:dyDescent="0.2">
      <c r="P57889" s="75"/>
      <c r="Q57889" s="75"/>
      <c r="W57889" s="75"/>
      <c r="AD57889" s="77"/>
    </row>
    <row r="57890" spans="16:30" ht="4.5" customHeight="1" x14ac:dyDescent="0.2">
      <c r="P57890" s="75"/>
      <c r="Q57890" s="75"/>
      <c r="W57890" s="75"/>
      <c r="AD57890" s="77"/>
    </row>
    <row r="57891" spans="16:30" ht="4.5" customHeight="1" x14ac:dyDescent="0.2">
      <c r="P57891" s="75"/>
      <c r="Q57891" s="75"/>
      <c r="W57891" s="75"/>
      <c r="AD57891" s="77"/>
    </row>
    <row r="57892" spans="16:30" ht="4.5" customHeight="1" x14ac:dyDescent="0.2">
      <c r="P57892" s="75"/>
      <c r="Q57892" s="75"/>
      <c r="W57892" s="75"/>
      <c r="AD57892" s="77"/>
    </row>
    <row r="57893" spans="16:30" ht="4.5" customHeight="1" x14ac:dyDescent="0.2">
      <c r="P57893" s="75"/>
      <c r="Q57893" s="75"/>
      <c r="W57893" s="75"/>
      <c r="AD57893" s="77"/>
    </row>
    <row r="57894" spans="16:30" ht="4.5" customHeight="1" x14ac:dyDescent="0.2">
      <c r="P57894" s="75"/>
      <c r="Q57894" s="75"/>
      <c r="W57894" s="75"/>
      <c r="AD57894" s="77"/>
    </row>
    <row r="57895" spans="16:30" ht="4.5" customHeight="1" x14ac:dyDescent="0.2">
      <c r="P57895" s="75"/>
      <c r="Q57895" s="75"/>
      <c r="W57895" s="75"/>
      <c r="AD57895" s="77"/>
    </row>
    <row r="57896" spans="16:30" ht="4.5" customHeight="1" x14ac:dyDescent="0.2">
      <c r="P57896" s="75"/>
      <c r="Q57896" s="75"/>
      <c r="W57896" s="75"/>
      <c r="AD57896" s="77"/>
    </row>
    <row r="57897" spans="16:30" ht="4.5" customHeight="1" x14ac:dyDescent="0.2">
      <c r="P57897" s="75"/>
      <c r="Q57897" s="75"/>
      <c r="W57897" s="75"/>
      <c r="AD57897" s="77"/>
    </row>
    <row r="57898" spans="16:30" ht="4.5" customHeight="1" x14ac:dyDescent="0.2">
      <c r="P57898" s="75"/>
      <c r="Q57898" s="75"/>
      <c r="W57898" s="75"/>
      <c r="AD57898" s="77"/>
    </row>
    <row r="57899" spans="16:30" ht="4.5" customHeight="1" x14ac:dyDescent="0.2">
      <c r="P57899" s="75"/>
      <c r="Q57899" s="75"/>
      <c r="W57899" s="75"/>
      <c r="AD57899" s="77"/>
    </row>
    <row r="57900" spans="16:30" ht="4.5" customHeight="1" x14ac:dyDescent="0.2">
      <c r="P57900" s="75"/>
      <c r="Q57900" s="75"/>
      <c r="W57900" s="75"/>
      <c r="AD57900" s="77"/>
    </row>
    <row r="57901" spans="16:30" ht="4.5" customHeight="1" x14ac:dyDescent="0.2">
      <c r="P57901" s="75"/>
      <c r="Q57901" s="75"/>
      <c r="W57901" s="75"/>
      <c r="AD57901" s="77"/>
    </row>
    <row r="57902" spans="16:30" ht="4.5" customHeight="1" x14ac:dyDescent="0.2">
      <c r="P57902" s="75"/>
      <c r="Q57902" s="75"/>
      <c r="W57902" s="75"/>
      <c r="AD57902" s="77"/>
    </row>
    <row r="57903" spans="16:30" ht="4.5" customHeight="1" x14ac:dyDescent="0.2">
      <c r="P57903" s="75"/>
      <c r="Q57903" s="75"/>
      <c r="W57903" s="75"/>
      <c r="AD57903" s="77"/>
    </row>
    <row r="57904" spans="16:30" ht="4.5" customHeight="1" x14ac:dyDescent="0.2">
      <c r="P57904" s="75"/>
      <c r="Q57904" s="75"/>
      <c r="W57904" s="75"/>
      <c r="AD57904" s="77"/>
    </row>
    <row r="57905" spans="16:30" ht="4.5" customHeight="1" x14ac:dyDescent="0.2">
      <c r="P57905" s="75"/>
      <c r="Q57905" s="75"/>
      <c r="W57905" s="75"/>
      <c r="AD57905" s="77"/>
    </row>
    <row r="57906" spans="16:30" ht="4.5" customHeight="1" x14ac:dyDescent="0.2">
      <c r="P57906" s="75"/>
      <c r="Q57906" s="75"/>
      <c r="W57906" s="75"/>
      <c r="AD57906" s="77"/>
    </row>
    <row r="57907" spans="16:30" ht="4.5" customHeight="1" x14ac:dyDescent="0.2">
      <c r="P57907" s="75"/>
      <c r="Q57907" s="75"/>
      <c r="W57907" s="75"/>
      <c r="AD57907" s="77"/>
    </row>
    <row r="57908" spans="16:30" ht="4.5" customHeight="1" x14ac:dyDescent="0.2">
      <c r="P57908" s="75"/>
      <c r="Q57908" s="75"/>
      <c r="W57908" s="75"/>
      <c r="AD57908" s="77"/>
    </row>
    <row r="57909" spans="16:30" ht="4.5" customHeight="1" x14ac:dyDescent="0.2">
      <c r="P57909" s="75"/>
      <c r="Q57909" s="75"/>
      <c r="W57909" s="75"/>
      <c r="AD57909" s="77"/>
    </row>
    <row r="57910" spans="16:30" ht="4.5" customHeight="1" x14ac:dyDescent="0.2">
      <c r="P57910" s="75"/>
      <c r="Q57910" s="75"/>
      <c r="W57910" s="75"/>
      <c r="AD57910" s="77"/>
    </row>
    <row r="57911" spans="16:30" ht="4.5" customHeight="1" x14ac:dyDescent="0.2">
      <c r="P57911" s="75"/>
      <c r="Q57911" s="75"/>
      <c r="W57911" s="75"/>
      <c r="AD57911" s="77"/>
    </row>
    <row r="57912" spans="16:30" ht="4.5" customHeight="1" x14ac:dyDescent="0.2">
      <c r="P57912" s="75"/>
      <c r="Q57912" s="75"/>
      <c r="W57912" s="75"/>
      <c r="AD57912" s="77"/>
    </row>
    <row r="57913" spans="16:30" ht="4.5" customHeight="1" x14ac:dyDescent="0.2">
      <c r="P57913" s="75"/>
      <c r="Q57913" s="75"/>
      <c r="W57913" s="75"/>
      <c r="AD57913" s="77"/>
    </row>
    <row r="57914" spans="16:30" ht="4.5" customHeight="1" x14ac:dyDescent="0.2">
      <c r="P57914" s="75"/>
      <c r="Q57914" s="75"/>
      <c r="W57914" s="75"/>
      <c r="AD57914" s="77"/>
    </row>
    <row r="57915" spans="16:30" ht="4.5" customHeight="1" x14ac:dyDescent="0.2">
      <c r="P57915" s="75"/>
      <c r="Q57915" s="75"/>
      <c r="W57915" s="75"/>
      <c r="AD57915" s="77"/>
    </row>
    <row r="57916" spans="16:30" ht="4.5" customHeight="1" x14ac:dyDescent="0.2">
      <c r="P57916" s="75"/>
      <c r="Q57916" s="75"/>
      <c r="W57916" s="75"/>
      <c r="AD57916" s="77"/>
    </row>
    <row r="57917" spans="16:30" ht="4.5" customHeight="1" x14ac:dyDescent="0.2">
      <c r="P57917" s="75"/>
      <c r="Q57917" s="75"/>
      <c r="W57917" s="75"/>
      <c r="AD57917" s="77"/>
    </row>
    <row r="57918" spans="16:30" ht="4.5" customHeight="1" x14ac:dyDescent="0.2">
      <c r="P57918" s="75"/>
      <c r="Q57918" s="75"/>
      <c r="W57918" s="75"/>
      <c r="AD57918" s="77"/>
    </row>
    <row r="57919" spans="16:30" ht="4.5" customHeight="1" x14ac:dyDescent="0.2">
      <c r="P57919" s="75"/>
      <c r="Q57919" s="75"/>
      <c r="W57919" s="75"/>
      <c r="AD57919" s="77"/>
    </row>
    <row r="57920" spans="16:30" ht="4.5" customHeight="1" x14ac:dyDescent="0.2">
      <c r="P57920" s="75"/>
      <c r="Q57920" s="75"/>
      <c r="W57920" s="75"/>
      <c r="AD57920" s="77"/>
    </row>
    <row r="57921" spans="16:30" ht="4.5" customHeight="1" x14ac:dyDescent="0.2">
      <c r="P57921" s="75"/>
      <c r="Q57921" s="75"/>
      <c r="W57921" s="75"/>
      <c r="AD57921" s="77"/>
    </row>
    <row r="57922" spans="16:30" ht="4.5" customHeight="1" x14ac:dyDescent="0.2">
      <c r="P57922" s="75"/>
      <c r="Q57922" s="75"/>
      <c r="W57922" s="75"/>
      <c r="AD57922" s="77"/>
    </row>
    <row r="57923" spans="16:30" ht="4.5" customHeight="1" x14ac:dyDescent="0.2">
      <c r="P57923" s="75"/>
      <c r="Q57923" s="75"/>
      <c r="W57923" s="75"/>
      <c r="AD57923" s="77"/>
    </row>
    <row r="57924" spans="16:30" ht="4.5" customHeight="1" x14ac:dyDescent="0.2">
      <c r="P57924" s="75"/>
      <c r="Q57924" s="75"/>
      <c r="W57924" s="75"/>
      <c r="AD57924" s="77"/>
    </row>
    <row r="57925" spans="16:30" ht="4.5" customHeight="1" x14ac:dyDescent="0.2">
      <c r="P57925" s="75"/>
      <c r="Q57925" s="75"/>
      <c r="W57925" s="75"/>
      <c r="AD57925" s="77"/>
    </row>
    <row r="57926" spans="16:30" ht="4.5" customHeight="1" x14ac:dyDescent="0.2">
      <c r="P57926" s="75"/>
      <c r="Q57926" s="75"/>
      <c r="W57926" s="75"/>
      <c r="AD57926" s="77"/>
    </row>
    <row r="57927" spans="16:30" ht="4.5" customHeight="1" x14ac:dyDescent="0.2">
      <c r="P57927" s="75"/>
      <c r="Q57927" s="75"/>
      <c r="W57927" s="75"/>
      <c r="AD57927" s="77"/>
    </row>
    <row r="57928" spans="16:30" ht="4.5" customHeight="1" x14ac:dyDescent="0.2">
      <c r="P57928" s="75"/>
      <c r="Q57928" s="75"/>
      <c r="W57928" s="75"/>
      <c r="AD57928" s="77"/>
    </row>
    <row r="57929" spans="16:30" ht="4.5" customHeight="1" x14ac:dyDescent="0.2">
      <c r="P57929" s="75"/>
      <c r="Q57929" s="75"/>
      <c r="W57929" s="75"/>
      <c r="AD57929" s="77"/>
    </row>
    <row r="57930" spans="16:30" ht="4.5" customHeight="1" x14ac:dyDescent="0.2">
      <c r="P57930" s="75"/>
      <c r="Q57930" s="75"/>
      <c r="W57930" s="75"/>
      <c r="AD57930" s="77"/>
    </row>
    <row r="57931" spans="16:30" ht="4.5" customHeight="1" x14ac:dyDescent="0.2">
      <c r="P57931" s="75"/>
      <c r="Q57931" s="75"/>
      <c r="W57931" s="75"/>
      <c r="AD57931" s="77"/>
    </row>
    <row r="57932" spans="16:30" ht="4.5" customHeight="1" x14ac:dyDescent="0.2">
      <c r="P57932" s="75"/>
      <c r="Q57932" s="75"/>
      <c r="W57932" s="75"/>
      <c r="AD57932" s="77"/>
    </row>
    <row r="57933" spans="16:30" ht="4.5" customHeight="1" x14ac:dyDescent="0.2">
      <c r="P57933" s="75"/>
      <c r="Q57933" s="75"/>
      <c r="W57933" s="75"/>
      <c r="AD57933" s="77"/>
    </row>
    <row r="57934" spans="16:30" ht="4.5" customHeight="1" x14ac:dyDescent="0.2">
      <c r="P57934" s="75"/>
      <c r="Q57934" s="75"/>
      <c r="W57934" s="75"/>
      <c r="AD57934" s="77"/>
    </row>
    <row r="57935" spans="16:30" ht="4.5" customHeight="1" x14ac:dyDescent="0.2">
      <c r="P57935" s="75"/>
      <c r="Q57935" s="75"/>
      <c r="W57935" s="75"/>
      <c r="AD57935" s="77"/>
    </row>
    <row r="57936" spans="16:30" ht="4.5" customHeight="1" x14ac:dyDescent="0.2">
      <c r="P57936" s="75"/>
      <c r="Q57936" s="75"/>
      <c r="W57936" s="75"/>
      <c r="AD57936" s="77"/>
    </row>
    <row r="57937" spans="16:30" ht="4.5" customHeight="1" x14ac:dyDescent="0.2">
      <c r="P57937" s="75"/>
      <c r="Q57937" s="75"/>
      <c r="W57937" s="75"/>
      <c r="AD57937" s="77"/>
    </row>
    <row r="57938" spans="16:30" ht="4.5" customHeight="1" x14ac:dyDescent="0.2">
      <c r="P57938" s="75"/>
      <c r="Q57938" s="75"/>
      <c r="W57938" s="75"/>
      <c r="AD57938" s="77"/>
    </row>
    <row r="57939" spans="16:30" ht="4.5" customHeight="1" x14ac:dyDescent="0.2">
      <c r="P57939" s="75"/>
      <c r="Q57939" s="75"/>
      <c r="W57939" s="75"/>
      <c r="AD57939" s="77"/>
    </row>
    <row r="57940" spans="16:30" ht="4.5" customHeight="1" x14ac:dyDescent="0.2">
      <c r="P57940" s="75"/>
      <c r="Q57940" s="75"/>
      <c r="W57940" s="75"/>
      <c r="AD57940" s="77"/>
    </row>
    <row r="57941" spans="16:30" ht="4.5" customHeight="1" x14ac:dyDescent="0.2">
      <c r="P57941" s="75"/>
      <c r="Q57941" s="75"/>
      <c r="W57941" s="75"/>
      <c r="AD57941" s="77"/>
    </row>
    <row r="57942" spans="16:30" ht="4.5" customHeight="1" x14ac:dyDescent="0.2">
      <c r="P57942" s="75"/>
      <c r="Q57942" s="75"/>
      <c r="W57942" s="75"/>
      <c r="AD57942" s="77"/>
    </row>
    <row r="57943" spans="16:30" ht="4.5" customHeight="1" x14ac:dyDescent="0.2">
      <c r="P57943" s="75"/>
      <c r="Q57943" s="75"/>
      <c r="W57943" s="75"/>
      <c r="AD57943" s="77"/>
    </row>
    <row r="57944" spans="16:30" ht="4.5" customHeight="1" x14ac:dyDescent="0.2">
      <c r="P57944" s="75"/>
      <c r="Q57944" s="75"/>
      <c r="W57944" s="75"/>
      <c r="AD57944" s="77"/>
    </row>
    <row r="57945" spans="16:30" ht="4.5" customHeight="1" x14ac:dyDescent="0.2">
      <c r="P57945" s="75"/>
      <c r="Q57945" s="75"/>
      <c r="W57945" s="75"/>
      <c r="AD57945" s="77"/>
    </row>
    <row r="57946" spans="16:30" ht="4.5" customHeight="1" x14ac:dyDescent="0.2">
      <c r="P57946" s="75"/>
      <c r="Q57946" s="75"/>
      <c r="W57946" s="75"/>
      <c r="AD57946" s="77"/>
    </row>
    <row r="57947" spans="16:30" ht="4.5" customHeight="1" x14ac:dyDescent="0.2">
      <c r="P57947" s="75"/>
      <c r="Q57947" s="75"/>
      <c r="W57947" s="75"/>
      <c r="AD57947" s="77"/>
    </row>
    <row r="57948" spans="16:30" ht="4.5" customHeight="1" x14ac:dyDescent="0.2">
      <c r="P57948" s="75"/>
      <c r="Q57948" s="75"/>
      <c r="W57948" s="75"/>
      <c r="AD57948" s="77"/>
    </row>
    <row r="57949" spans="16:30" ht="4.5" customHeight="1" x14ac:dyDescent="0.2">
      <c r="P57949" s="75"/>
      <c r="Q57949" s="75"/>
      <c r="W57949" s="75"/>
      <c r="AD57949" s="77"/>
    </row>
    <row r="57950" spans="16:30" ht="4.5" customHeight="1" x14ac:dyDescent="0.2">
      <c r="P57950" s="75"/>
      <c r="Q57950" s="75"/>
      <c r="W57950" s="75"/>
      <c r="AD57950" s="77"/>
    </row>
    <row r="57951" spans="16:30" ht="4.5" customHeight="1" x14ac:dyDescent="0.2">
      <c r="P57951" s="75"/>
      <c r="Q57951" s="75"/>
      <c r="W57951" s="75"/>
      <c r="AD57951" s="77"/>
    </row>
    <row r="57952" spans="16:30" ht="4.5" customHeight="1" x14ac:dyDescent="0.2">
      <c r="P57952" s="75"/>
      <c r="Q57952" s="75"/>
      <c r="W57952" s="75"/>
      <c r="AD57952" s="77"/>
    </row>
    <row r="57953" spans="16:30" ht="4.5" customHeight="1" x14ac:dyDescent="0.2">
      <c r="P57953" s="75"/>
      <c r="Q57953" s="75"/>
      <c r="W57953" s="75"/>
      <c r="AD57953" s="77"/>
    </row>
    <row r="57954" spans="16:30" ht="4.5" customHeight="1" x14ac:dyDescent="0.2">
      <c r="P57954" s="75"/>
      <c r="Q57954" s="75"/>
      <c r="W57954" s="75"/>
      <c r="AD57954" s="77"/>
    </row>
    <row r="57955" spans="16:30" ht="4.5" customHeight="1" x14ac:dyDescent="0.2">
      <c r="P57955" s="75"/>
      <c r="Q57955" s="75"/>
      <c r="W57955" s="75"/>
      <c r="AD57955" s="77"/>
    </row>
    <row r="57956" spans="16:30" ht="4.5" customHeight="1" x14ac:dyDescent="0.2">
      <c r="P57956" s="75"/>
      <c r="Q57956" s="75"/>
      <c r="W57956" s="75"/>
      <c r="AD57956" s="77"/>
    </row>
    <row r="57957" spans="16:30" ht="4.5" customHeight="1" x14ac:dyDescent="0.2">
      <c r="P57957" s="75"/>
      <c r="Q57957" s="75"/>
      <c r="W57957" s="75"/>
      <c r="AD57957" s="77"/>
    </row>
    <row r="57958" spans="16:30" ht="4.5" customHeight="1" x14ac:dyDescent="0.2">
      <c r="P57958" s="75"/>
      <c r="Q57958" s="75"/>
      <c r="W57958" s="75"/>
      <c r="AD57958" s="77"/>
    </row>
    <row r="57959" spans="16:30" ht="4.5" customHeight="1" x14ac:dyDescent="0.2">
      <c r="P57959" s="75"/>
      <c r="Q57959" s="75"/>
      <c r="W57959" s="75"/>
      <c r="AD57959" s="77"/>
    </row>
    <row r="57960" spans="16:30" ht="4.5" customHeight="1" x14ac:dyDescent="0.2">
      <c r="P57960" s="75"/>
      <c r="Q57960" s="75"/>
      <c r="W57960" s="75"/>
      <c r="AD57960" s="77"/>
    </row>
    <row r="57961" spans="16:30" ht="4.5" customHeight="1" x14ac:dyDescent="0.2">
      <c r="P57961" s="75"/>
      <c r="Q57961" s="75"/>
      <c r="W57961" s="75"/>
      <c r="AD57961" s="77"/>
    </row>
    <row r="57962" spans="16:30" ht="4.5" customHeight="1" x14ac:dyDescent="0.2">
      <c r="P57962" s="75"/>
      <c r="Q57962" s="75"/>
      <c r="W57962" s="75"/>
      <c r="AD57962" s="77"/>
    </row>
    <row r="57963" spans="16:30" ht="4.5" customHeight="1" x14ac:dyDescent="0.2">
      <c r="P57963" s="75"/>
      <c r="Q57963" s="75"/>
      <c r="W57963" s="75"/>
      <c r="AD57963" s="77"/>
    </row>
    <row r="57964" spans="16:30" ht="4.5" customHeight="1" x14ac:dyDescent="0.2">
      <c r="P57964" s="75"/>
      <c r="Q57964" s="75"/>
      <c r="W57964" s="75"/>
      <c r="AD57964" s="77"/>
    </row>
    <row r="57965" spans="16:30" ht="4.5" customHeight="1" x14ac:dyDescent="0.2">
      <c r="P57965" s="75"/>
      <c r="Q57965" s="75"/>
      <c r="W57965" s="75"/>
      <c r="AD57965" s="77"/>
    </row>
    <row r="57966" spans="16:30" ht="4.5" customHeight="1" x14ac:dyDescent="0.2">
      <c r="P57966" s="75"/>
      <c r="Q57966" s="75"/>
      <c r="W57966" s="75"/>
      <c r="AD57966" s="77"/>
    </row>
    <row r="57967" spans="16:30" ht="4.5" customHeight="1" x14ac:dyDescent="0.2">
      <c r="P57967" s="75"/>
      <c r="Q57967" s="75"/>
      <c r="W57967" s="75"/>
      <c r="AD57967" s="77"/>
    </row>
    <row r="57968" spans="16:30" ht="4.5" customHeight="1" x14ac:dyDescent="0.2">
      <c r="P57968" s="75"/>
      <c r="Q57968" s="75"/>
      <c r="W57968" s="75"/>
      <c r="AD57968" s="77"/>
    </row>
    <row r="57969" spans="16:30" ht="4.5" customHeight="1" x14ac:dyDescent="0.2">
      <c r="P57969" s="75"/>
      <c r="Q57969" s="75"/>
      <c r="W57969" s="75"/>
      <c r="AD57969" s="77"/>
    </row>
    <row r="57970" spans="16:30" ht="4.5" customHeight="1" x14ac:dyDescent="0.2">
      <c r="P57970" s="75"/>
      <c r="Q57970" s="75"/>
      <c r="W57970" s="75"/>
      <c r="AD57970" s="77"/>
    </row>
    <row r="57971" spans="16:30" ht="4.5" customHeight="1" x14ac:dyDescent="0.2">
      <c r="P57971" s="75"/>
      <c r="Q57971" s="75"/>
      <c r="W57971" s="75"/>
      <c r="AD57971" s="77"/>
    </row>
    <row r="57972" spans="16:30" ht="4.5" customHeight="1" x14ac:dyDescent="0.2">
      <c r="P57972" s="75"/>
      <c r="Q57972" s="75"/>
      <c r="W57972" s="75"/>
      <c r="AD57972" s="77"/>
    </row>
    <row r="57973" spans="16:30" ht="4.5" customHeight="1" x14ac:dyDescent="0.2">
      <c r="P57973" s="75"/>
      <c r="Q57973" s="75"/>
      <c r="W57973" s="75"/>
      <c r="AD57973" s="77"/>
    </row>
    <row r="57974" spans="16:30" ht="4.5" customHeight="1" x14ac:dyDescent="0.2">
      <c r="P57974" s="75"/>
      <c r="Q57974" s="75"/>
      <c r="W57974" s="75"/>
      <c r="AD57974" s="77"/>
    </row>
    <row r="57975" spans="16:30" ht="4.5" customHeight="1" x14ac:dyDescent="0.2">
      <c r="P57975" s="75"/>
      <c r="Q57975" s="75"/>
      <c r="W57975" s="75"/>
      <c r="AD57975" s="77"/>
    </row>
    <row r="57976" spans="16:30" ht="4.5" customHeight="1" x14ac:dyDescent="0.2">
      <c r="P57976" s="75"/>
      <c r="Q57976" s="75"/>
      <c r="W57976" s="75"/>
      <c r="AD57976" s="77"/>
    </row>
    <row r="57977" spans="16:30" ht="4.5" customHeight="1" x14ac:dyDescent="0.2">
      <c r="P57977" s="75"/>
      <c r="Q57977" s="75"/>
      <c r="W57977" s="75"/>
      <c r="AD57977" s="77"/>
    </row>
    <row r="57978" spans="16:30" ht="4.5" customHeight="1" x14ac:dyDescent="0.2">
      <c r="P57978" s="75"/>
      <c r="Q57978" s="75"/>
      <c r="W57978" s="75"/>
      <c r="AD57978" s="77"/>
    </row>
    <row r="57979" spans="16:30" ht="4.5" customHeight="1" x14ac:dyDescent="0.2">
      <c r="P57979" s="75"/>
      <c r="Q57979" s="75"/>
      <c r="W57979" s="75"/>
      <c r="AD57979" s="77"/>
    </row>
    <row r="57980" spans="16:30" ht="4.5" customHeight="1" x14ac:dyDescent="0.2">
      <c r="P57980" s="75"/>
      <c r="Q57980" s="75"/>
      <c r="W57980" s="75"/>
      <c r="AD57980" s="77"/>
    </row>
    <row r="57981" spans="16:30" ht="4.5" customHeight="1" x14ac:dyDescent="0.2">
      <c r="P57981" s="75"/>
      <c r="Q57981" s="75"/>
      <c r="W57981" s="75"/>
      <c r="AD57981" s="77"/>
    </row>
    <row r="57982" spans="16:30" ht="4.5" customHeight="1" x14ac:dyDescent="0.2">
      <c r="P57982" s="75"/>
      <c r="Q57982" s="75"/>
      <c r="W57982" s="75"/>
      <c r="AD57982" s="77"/>
    </row>
    <row r="57983" spans="16:30" ht="4.5" customHeight="1" x14ac:dyDescent="0.2">
      <c r="P57983" s="75"/>
      <c r="Q57983" s="75"/>
      <c r="W57983" s="75"/>
      <c r="AD57983" s="77"/>
    </row>
    <row r="57984" spans="16:30" ht="4.5" customHeight="1" x14ac:dyDescent="0.2">
      <c r="P57984" s="75"/>
      <c r="Q57984" s="75"/>
      <c r="W57984" s="75"/>
      <c r="AD57984" s="77"/>
    </row>
    <row r="57985" spans="16:30" ht="4.5" customHeight="1" x14ac:dyDescent="0.2">
      <c r="P57985" s="75"/>
      <c r="Q57985" s="75"/>
      <c r="W57985" s="75"/>
      <c r="AD57985" s="77"/>
    </row>
    <row r="57986" spans="16:30" ht="4.5" customHeight="1" x14ac:dyDescent="0.2">
      <c r="P57986" s="75"/>
      <c r="Q57986" s="75"/>
      <c r="W57986" s="75"/>
      <c r="AD57986" s="77"/>
    </row>
    <row r="57987" spans="16:30" ht="4.5" customHeight="1" x14ac:dyDescent="0.2">
      <c r="P57987" s="75"/>
      <c r="Q57987" s="75"/>
      <c r="W57987" s="75"/>
      <c r="AD57987" s="77"/>
    </row>
    <row r="57988" spans="16:30" ht="4.5" customHeight="1" x14ac:dyDescent="0.2">
      <c r="P57988" s="75"/>
      <c r="Q57988" s="75"/>
      <c r="W57988" s="75"/>
      <c r="AD57988" s="77"/>
    </row>
    <row r="57989" spans="16:30" ht="4.5" customHeight="1" x14ac:dyDescent="0.2">
      <c r="P57989" s="75"/>
      <c r="Q57989" s="75"/>
      <c r="W57989" s="75"/>
      <c r="AD57989" s="77"/>
    </row>
    <row r="57990" spans="16:30" ht="4.5" customHeight="1" x14ac:dyDescent="0.2">
      <c r="P57990" s="75"/>
      <c r="Q57990" s="75"/>
      <c r="W57990" s="75"/>
      <c r="AD57990" s="77"/>
    </row>
    <row r="57991" spans="16:30" ht="4.5" customHeight="1" x14ac:dyDescent="0.2">
      <c r="P57991" s="75"/>
      <c r="Q57991" s="75"/>
      <c r="W57991" s="75"/>
      <c r="AD57991" s="77"/>
    </row>
    <row r="57992" spans="16:30" ht="4.5" customHeight="1" x14ac:dyDescent="0.2">
      <c r="P57992" s="75"/>
      <c r="Q57992" s="75"/>
      <c r="W57992" s="75"/>
      <c r="AD57992" s="77"/>
    </row>
    <row r="57993" spans="16:30" ht="4.5" customHeight="1" x14ac:dyDescent="0.2">
      <c r="P57993" s="75"/>
      <c r="Q57993" s="75"/>
      <c r="W57993" s="75"/>
      <c r="AD57993" s="77"/>
    </row>
    <row r="57994" spans="16:30" ht="4.5" customHeight="1" x14ac:dyDescent="0.2">
      <c r="P57994" s="75"/>
      <c r="Q57994" s="75"/>
      <c r="W57994" s="75"/>
      <c r="AD57994" s="77"/>
    </row>
    <row r="57995" spans="16:30" ht="4.5" customHeight="1" x14ac:dyDescent="0.2">
      <c r="P57995" s="75"/>
      <c r="Q57995" s="75"/>
      <c r="W57995" s="75"/>
      <c r="AD57995" s="77"/>
    </row>
    <row r="57996" spans="16:30" ht="4.5" customHeight="1" x14ac:dyDescent="0.2">
      <c r="P57996" s="75"/>
      <c r="Q57996" s="75"/>
      <c r="W57996" s="75"/>
      <c r="AD57996" s="77"/>
    </row>
    <row r="57997" spans="16:30" ht="4.5" customHeight="1" x14ac:dyDescent="0.2">
      <c r="P57997" s="75"/>
      <c r="Q57997" s="75"/>
      <c r="W57997" s="75"/>
      <c r="AD57997" s="77"/>
    </row>
    <row r="57998" spans="16:30" ht="4.5" customHeight="1" x14ac:dyDescent="0.2">
      <c r="P57998" s="75"/>
      <c r="Q57998" s="75"/>
      <c r="W57998" s="75"/>
      <c r="AD57998" s="77"/>
    </row>
    <row r="57999" spans="16:30" ht="4.5" customHeight="1" x14ac:dyDescent="0.2">
      <c r="P57999" s="75"/>
      <c r="Q57999" s="75"/>
      <c r="W57999" s="75"/>
      <c r="AD57999" s="77"/>
    </row>
    <row r="58000" spans="16:30" ht="4.5" customHeight="1" x14ac:dyDescent="0.2">
      <c r="P58000" s="75"/>
      <c r="Q58000" s="75"/>
      <c r="W58000" s="75"/>
      <c r="AD58000" s="77"/>
    </row>
    <row r="58001" spans="16:30" ht="4.5" customHeight="1" x14ac:dyDescent="0.2">
      <c r="P58001" s="75"/>
      <c r="Q58001" s="75"/>
      <c r="W58001" s="75"/>
      <c r="AD58001" s="77"/>
    </row>
    <row r="58002" spans="16:30" ht="4.5" customHeight="1" x14ac:dyDescent="0.2">
      <c r="P58002" s="75"/>
      <c r="Q58002" s="75"/>
      <c r="W58002" s="75"/>
      <c r="AD58002" s="77"/>
    </row>
    <row r="58003" spans="16:30" ht="4.5" customHeight="1" x14ac:dyDescent="0.2">
      <c r="P58003" s="75"/>
      <c r="Q58003" s="75"/>
      <c r="W58003" s="75"/>
      <c r="AD58003" s="77"/>
    </row>
    <row r="58004" spans="16:30" ht="4.5" customHeight="1" x14ac:dyDescent="0.2">
      <c r="P58004" s="75"/>
      <c r="Q58004" s="75"/>
      <c r="W58004" s="75"/>
      <c r="AD58004" s="77"/>
    </row>
    <row r="58005" spans="16:30" ht="4.5" customHeight="1" x14ac:dyDescent="0.2">
      <c r="P58005" s="75"/>
      <c r="Q58005" s="75"/>
      <c r="W58005" s="75"/>
      <c r="AD58005" s="77"/>
    </row>
    <row r="58006" spans="16:30" ht="4.5" customHeight="1" x14ac:dyDescent="0.2">
      <c r="P58006" s="75"/>
      <c r="Q58006" s="75"/>
      <c r="W58006" s="75"/>
      <c r="AD58006" s="77"/>
    </row>
    <row r="58007" spans="16:30" ht="4.5" customHeight="1" x14ac:dyDescent="0.2">
      <c r="P58007" s="75"/>
      <c r="Q58007" s="75"/>
      <c r="W58007" s="75"/>
      <c r="AD58007" s="77"/>
    </row>
    <row r="58008" spans="16:30" ht="4.5" customHeight="1" x14ac:dyDescent="0.2">
      <c r="P58008" s="75"/>
      <c r="Q58008" s="75"/>
      <c r="W58008" s="75"/>
      <c r="AD58008" s="77"/>
    </row>
    <row r="58009" spans="16:30" ht="4.5" customHeight="1" x14ac:dyDescent="0.2">
      <c r="P58009" s="75"/>
      <c r="Q58009" s="75"/>
      <c r="W58009" s="75"/>
      <c r="AD58009" s="77"/>
    </row>
    <row r="58010" spans="16:30" ht="4.5" customHeight="1" x14ac:dyDescent="0.2">
      <c r="P58010" s="75"/>
      <c r="Q58010" s="75"/>
      <c r="W58010" s="75"/>
      <c r="AD58010" s="77"/>
    </row>
    <row r="58011" spans="16:30" ht="4.5" customHeight="1" x14ac:dyDescent="0.2">
      <c r="P58011" s="75"/>
      <c r="Q58011" s="75"/>
      <c r="W58011" s="75"/>
      <c r="AD58011" s="77"/>
    </row>
    <row r="58012" spans="16:30" ht="4.5" customHeight="1" x14ac:dyDescent="0.2">
      <c r="P58012" s="75"/>
      <c r="Q58012" s="75"/>
      <c r="W58012" s="75"/>
      <c r="AD58012" s="77"/>
    </row>
    <row r="58013" spans="16:30" ht="4.5" customHeight="1" x14ac:dyDescent="0.2">
      <c r="P58013" s="75"/>
      <c r="Q58013" s="75"/>
      <c r="W58013" s="75"/>
      <c r="AD58013" s="77"/>
    </row>
    <row r="58014" spans="16:30" ht="4.5" customHeight="1" x14ac:dyDescent="0.2">
      <c r="P58014" s="75"/>
      <c r="Q58014" s="75"/>
      <c r="W58014" s="75"/>
      <c r="AD58014" s="77"/>
    </row>
    <row r="58015" spans="16:30" ht="4.5" customHeight="1" x14ac:dyDescent="0.2">
      <c r="P58015" s="75"/>
      <c r="Q58015" s="75"/>
      <c r="W58015" s="75"/>
      <c r="AD58015" s="77"/>
    </row>
    <row r="58016" spans="16:30" ht="4.5" customHeight="1" x14ac:dyDescent="0.2">
      <c r="P58016" s="75"/>
      <c r="Q58016" s="75"/>
      <c r="W58016" s="75"/>
      <c r="AD58016" s="77"/>
    </row>
    <row r="58017" spans="16:30" ht="4.5" customHeight="1" x14ac:dyDescent="0.2">
      <c r="P58017" s="75"/>
      <c r="Q58017" s="75"/>
      <c r="W58017" s="75"/>
      <c r="AD58017" s="77"/>
    </row>
    <row r="58018" spans="16:30" ht="4.5" customHeight="1" x14ac:dyDescent="0.2">
      <c r="P58018" s="75"/>
      <c r="Q58018" s="75"/>
      <c r="W58018" s="75"/>
      <c r="AD58018" s="77"/>
    </row>
    <row r="58019" spans="16:30" ht="4.5" customHeight="1" x14ac:dyDescent="0.2">
      <c r="P58019" s="75"/>
      <c r="Q58019" s="75"/>
      <c r="W58019" s="75"/>
      <c r="AD58019" s="77"/>
    </row>
    <row r="58020" spans="16:30" ht="4.5" customHeight="1" x14ac:dyDescent="0.2">
      <c r="P58020" s="75"/>
      <c r="Q58020" s="75"/>
      <c r="W58020" s="75"/>
      <c r="AD58020" s="77"/>
    </row>
    <row r="58021" spans="16:30" ht="4.5" customHeight="1" x14ac:dyDescent="0.2">
      <c r="P58021" s="75"/>
      <c r="Q58021" s="75"/>
      <c r="W58021" s="75"/>
      <c r="AD58021" s="77"/>
    </row>
    <row r="58022" spans="16:30" ht="4.5" customHeight="1" x14ac:dyDescent="0.2">
      <c r="P58022" s="75"/>
      <c r="Q58022" s="75"/>
      <c r="W58022" s="75"/>
      <c r="AD58022" s="77"/>
    </row>
    <row r="58023" spans="16:30" ht="4.5" customHeight="1" x14ac:dyDescent="0.2">
      <c r="P58023" s="75"/>
      <c r="Q58023" s="75"/>
      <c r="W58023" s="75"/>
      <c r="AD58023" s="77"/>
    </row>
    <row r="58024" spans="16:30" ht="4.5" customHeight="1" x14ac:dyDescent="0.2">
      <c r="P58024" s="75"/>
      <c r="Q58024" s="75"/>
      <c r="W58024" s="75"/>
      <c r="AD58024" s="77"/>
    </row>
    <row r="58025" spans="16:30" ht="4.5" customHeight="1" x14ac:dyDescent="0.2">
      <c r="P58025" s="75"/>
      <c r="Q58025" s="75"/>
      <c r="W58025" s="75"/>
      <c r="AD58025" s="77"/>
    </row>
    <row r="58026" spans="16:30" ht="4.5" customHeight="1" x14ac:dyDescent="0.2">
      <c r="P58026" s="75"/>
      <c r="Q58026" s="75"/>
      <c r="W58026" s="75"/>
      <c r="AD58026" s="77"/>
    </row>
    <row r="58027" spans="16:30" ht="4.5" customHeight="1" x14ac:dyDescent="0.2">
      <c r="P58027" s="75"/>
      <c r="Q58027" s="75"/>
      <c r="W58027" s="75"/>
      <c r="AD58027" s="77"/>
    </row>
    <row r="58028" spans="16:30" ht="4.5" customHeight="1" x14ac:dyDescent="0.2">
      <c r="P58028" s="75"/>
      <c r="Q58028" s="75"/>
      <c r="W58028" s="75"/>
      <c r="AD58028" s="77"/>
    </row>
    <row r="58029" spans="16:30" ht="4.5" customHeight="1" x14ac:dyDescent="0.2">
      <c r="P58029" s="75"/>
      <c r="Q58029" s="75"/>
      <c r="W58029" s="75"/>
      <c r="AD58029" s="77"/>
    </row>
    <row r="58030" spans="16:30" ht="4.5" customHeight="1" x14ac:dyDescent="0.2">
      <c r="P58030" s="75"/>
      <c r="Q58030" s="75"/>
      <c r="W58030" s="75"/>
      <c r="AD58030" s="77"/>
    </row>
    <row r="58031" spans="16:30" ht="4.5" customHeight="1" x14ac:dyDescent="0.2">
      <c r="P58031" s="75"/>
      <c r="Q58031" s="75"/>
      <c r="W58031" s="75"/>
      <c r="AD58031" s="77"/>
    </row>
    <row r="58032" spans="16:30" ht="4.5" customHeight="1" x14ac:dyDescent="0.2">
      <c r="P58032" s="75"/>
      <c r="Q58032" s="75"/>
      <c r="W58032" s="75"/>
      <c r="AD58032" s="77"/>
    </row>
    <row r="58033" spans="16:30" ht="4.5" customHeight="1" x14ac:dyDescent="0.2">
      <c r="P58033" s="75"/>
      <c r="Q58033" s="75"/>
      <c r="W58033" s="75"/>
      <c r="AD58033" s="77"/>
    </row>
    <row r="58034" spans="16:30" ht="4.5" customHeight="1" x14ac:dyDescent="0.2">
      <c r="P58034" s="75"/>
      <c r="Q58034" s="75"/>
      <c r="W58034" s="75"/>
      <c r="AD58034" s="77"/>
    </row>
    <row r="58035" spans="16:30" ht="4.5" customHeight="1" x14ac:dyDescent="0.2">
      <c r="P58035" s="75"/>
      <c r="Q58035" s="75"/>
      <c r="W58035" s="75"/>
      <c r="AD58035" s="77"/>
    </row>
    <row r="58036" spans="16:30" ht="4.5" customHeight="1" x14ac:dyDescent="0.2">
      <c r="P58036" s="75"/>
      <c r="Q58036" s="75"/>
      <c r="W58036" s="75"/>
      <c r="AD58036" s="77"/>
    </row>
    <row r="58037" spans="16:30" ht="4.5" customHeight="1" x14ac:dyDescent="0.2">
      <c r="P58037" s="75"/>
      <c r="Q58037" s="75"/>
      <c r="W58037" s="75"/>
      <c r="AD58037" s="77"/>
    </row>
    <row r="58038" spans="16:30" ht="4.5" customHeight="1" x14ac:dyDescent="0.2">
      <c r="P58038" s="75"/>
      <c r="Q58038" s="75"/>
      <c r="W58038" s="75"/>
      <c r="AD58038" s="77"/>
    </row>
    <row r="58039" spans="16:30" ht="4.5" customHeight="1" x14ac:dyDescent="0.2">
      <c r="P58039" s="75"/>
      <c r="Q58039" s="75"/>
      <c r="W58039" s="75"/>
      <c r="AD58039" s="77"/>
    </row>
    <row r="58040" spans="16:30" ht="4.5" customHeight="1" x14ac:dyDescent="0.2">
      <c r="P58040" s="75"/>
      <c r="Q58040" s="75"/>
      <c r="W58040" s="75"/>
      <c r="AD58040" s="77"/>
    </row>
    <row r="58041" spans="16:30" ht="4.5" customHeight="1" x14ac:dyDescent="0.2">
      <c r="P58041" s="75"/>
      <c r="Q58041" s="75"/>
      <c r="W58041" s="75"/>
      <c r="AD58041" s="77"/>
    </row>
    <row r="58042" spans="16:30" ht="4.5" customHeight="1" x14ac:dyDescent="0.2">
      <c r="P58042" s="75"/>
      <c r="Q58042" s="75"/>
      <c r="W58042" s="75"/>
      <c r="AD58042" s="77"/>
    </row>
    <row r="58043" spans="16:30" ht="4.5" customHeight="1" x14ac:dyDescent="0.2">
      <c r="P58043" s="75"/>
      <c r="Q58043" s="75"/>
      <c r="W58043" s="75"/>
      <c r="AD58043" s="77"/>
    </row>
    <row r="58044" spans="16:30" ht="4.5" customHeight="1" x14ac:dyDescent="0.2">
      <c r="P58044" s="75"/>
      <c r="Q58044" s="75"/>
      <c r="W58044" s="75"/>
      <c r="AD58044" s="77"/>
    </row>
    <row r="58045" spans="16:30" ht="4.5" customHeight="1" x14ac:dyDescent="0.2">
      <c r="P58045" s="75"/>
      <c r="Q58045" s="75"/>
      <c r="W58045" s="75"/>
      <c r="AD58045" s="77"/>
    </row>
    <row r="58046" spans="16:30" ht="4.5" customHeight="1" x14ac:dyDescent="0.2">
      <c r="P58046" s="75"/>
      <c r="Q58046" s="75"/>
      <c r="W58046" s="75"/>
      <c r="AD58046" s="77"/>
    </row>
    <row r="58047" spans="16:30" ht="4.5" customHeight="1" x14ac:dyDescent="0.2">
      <c r="P58047" s="75"/>
      <c r="Q58047" s="75"/>
      <c r="W58047" s="75"/>
      <c r="AD58047" s="77"/>
    </row>
    <row r="58048" spans="16:30" ht="4.5" customHeight="1" x14ac:dyDescent="0.2">
      <c r="P58048" s="75"/>
      <c r="Q58048" s="75"/>
      <c r="W58048" s="75"/>
      <c r="AD58048" s="77"/>
    </row>
    <row r="58049" spans="16:30" ht="4.5" customHeight="1" x14ac:dyDescent="0.2">
      <c r="P58049" s="75"/>
      <c r="Q58049" s="75"/>
      <c r="W58049" s="75"/>
      <c r="AD58049" s="77"/>
    </row>
    <row r="58050" spans="16:30" ht="4.5" customHeight="1" x14ac:dyDescent="0.2">
      <c r="P58050" s="75"/>
      <c r="Q58050" s="75"/>
      <c r="W58050" s="75"/>
      <c r="AD58050" s="77"/>
    </row>
    <row r="58051" spans="16:30" ht="4.5" customHeight="1" x14ac:dyDescent="0.2">
      <c r="P58051" s="75"/>
      <c r="Q58051" s="75"/>
      <c r="W58051" s="75"/>
      <c r="AD58051" s="77"/>
    </row>
    <row r="58052" spans="16:30" ht="4.5" customHeight="1" x14ac:dyDescent="0.2">
      <c r="P58052" s="75"/>
      <c r="Q58052" s="75"/>
      <c r="W58052" s="75"/>
      <c r="AD58052" s="77"/>
    </row>
    <row r="58053" spans="16:30" ht="4.5" customHeight="1" x14ac:dyDescent="0.2">
      <c r="P58053" s="75"/>
      <c r="Q58053" s="75"/>
      <c r="W58053" s="75"/>
      <c r="AD58053" s="77"/>
    </row>
    <row r="58054" spans="16:30" ht="4.5" customHeight="1" x14ac:dyDescent="0.2">
      <c r="P58054" s="75"/>
      <c r="Q58054" s="75"/>
      <c r="W58054" s="75"/>
      <c r="AD58054" s="77"/>
    </row>
    <row r="58055" spans="16:30" ht="4.5" customHeight="1" x14ac:dyDescent="0.2">
      <c r="P58055" s="75"/>
      <c r="Q58055" s="75"/>
      <c r="W58055" s="75"/>
      <c r="AD58055" s="77"/>
    </row>
    <row r="58056" spans="16:30" ht="4.5" customHeight="1" x14ac:dyDescent="0.2">
      <c r="P58056" s="75"/>
      <c r="Q58056" s="75"/>
      <c r="W58056" s="75"/>
      <c r="AD58056" s="77"/>
    </row>
    <row r="58057" spans="16:30" ht="4.5" customHeight="1" x14ac:dyDescent="0.2">
      <c r="P58057" s="75"/>
      <c r="Q58057" s="75"/>
      <c r="W58057" s="75"/>
      <c r="AD58057" s="77"/>
    </row>
    <row r="58058" spans="16:30" ht="4.5" customHeight="1" x14ac:dyDescent="0.2">
      <c r="P58058" s="75"/>
      <c r="Q58058" s="75"/>
      <c r="W58058" s="75"/>
      <c r="AD58058" s="77"/>
    </row>
    <row r="58059" spans="16:30" ht="4.5" customHeight="1" x14ac:dyDescent="0.2">
      <c r="P58059" s="75"/>
      <c r="Q58059" s="75"/>
      <c r="W58059" s="75"/>
      <c r="AD58059" s="77"/>
    </row>
    <row r="58060" spans="16:30" ht="4.5" customHeight="1" x14ac:dyDescent="0.2">
      <c r="P58060" s="75"/>
      <c r="Q58060" s="75"/>
      <c r="W58060" s="75"/>
      <c r="AD58060" s="77"/>
    </row>
    <row r="58061" spans="16:30" ht="4.5" customHeight="1" x14ac:dyDescent="0.2">
      <c r="P58061" s="75"/>
      <c r="Q58061" s="75"/>
      <c r="W58061" s="75"/>
      <c r="AD58061" s="77"/>
    </row>
    <row r="58062" spans="16:30" ht="4.5" customHeight="1" x14ac:dyDescent="0.2">
      <c r="P58062" s="75"/>
      <c r="Q58062" s="75"/>
      <c r="W58062" s="75"/>
      <c r="AD58062" s="77"/>
    </row>
    <row r="58063" spans="16:30" ht="4.5" customHeight="1" x14ac:dyDescent="0.2">
      <c r="P58063" s="75"/>
      <c r="Q58063" s="75"/>
      <c r="W58063" s="75"/>
      <c r="AD58063" s="77"/>
    </row>
    <row r="58064" spans="16:30" ht="4.5" customHeight="1" x14ac:dyDescent="0.2">
      <c r="P58064" s="75"/>
      <c r="Q58064" s="75"/>
      <c r="W58064" s="75"/>
      <c r="AD58064" s="77"/>
    </row>
    <row r="58065" spans="16:30" ht="4.5" customHeight="1" x14ac:dyDescent="0.2">
      <c r="P58065" s="75"/>
      <c r="Q58065" s="75"/>
      <c r="W58065" s="75"/>
      <c r="AD58065" s="77"/>
    </row>
    <row r="58066" spans="16:30" ht="4.5" customHeight="1" x14ac:dyDescent="0.2">
      <c r="P58066" s="75"/>
      <c r="Q58066" s="75"/>
      <c r="W58066" s="75"/>
      <c r="AD58066" s="77"/>
    </row>
    <row r="58067" spans="16:30" ht="4.5" customHeight="1" x14ac:dyDescent="0.2">
      <c r="P58067" s="75"/>
      <c r="Q58067" s="75"/>
      <c r="W58067" s="75"/>
      <c r="AD58067" s="77"/>
    </row>
    <row r="58068" spans="16:30" ht="4.5" customHeight="1" x14ac:dyDescent="0.2">
      <c r="P58068" s="75"/>
      <c r="Q58068" s="75"/>
      <c r="W58068" s="75"/>
      <c r="AD58068" s="77"/>
    </row>
    <row r="58069" spans="16:30" ht="4.5" customHeight="1" x14ac:dyDescent="0.2">
      <c r="P58069" s="75"/>
      <c r="Q58069" s="75"/>
      <c r="W58069" s="75"/>
      <c r="AD58069" s="77"/>
    </row>
    <row r="58070" spans="16:30" ht="4.5" customHeight="1" x14ac:dyDescent="0.2">
      <c r="P58070" s="75"/>
      <c r="Q58070" s="75"/>
      <c r="W58070" s="75"/>
      <c r="AD58070" s="77"/>
    </row>
    <row r="58071" spans="16:30" ht="4.5" customHeight="1" x14ac:dyDescent="0.2">
      <c r="P58071" s="75"/>
      <c r="Q58071" s="75"/>
      <c r="W58071" s="75"/>
      <c r="AD58071" s="77"/>
    </row>
    <row r="58072" spans="16:30" ht="4.5" customHeight="1" x14ac:dyDescent="0.2">
      <c r="P58072" s="75"/>
      <c r="Q58072" s="75"/>
      <c r="W58072" s="75"/>
      <c r="AD58072" s="77"/>
    </row>
    <row r="58073" spans="16:30" ht="4.5" customHeight="1" x14ac:dyDescent="0.2">
      <c r="P58073" s="75"/>
      <c r="Q58073" s="75"/>
      <c r="W58073" s="75"/>
      <c r="AD58073" s="77"/>
    </row>
    <row r="58074" spans="16:30" ht="4.5" customHeight="1" x14ac:dyDescent="0.2">
      <c r="P58074" s="75"/>
      <c r="Q58074" s="75"/>
      <c r="W58074" s="75"/>
      <c r="AD58074" s="77"/>
    </row>
    <row r="58075" spans="16:30" ht="4.5" customHeight="1" x14ac:dyDescent="0.2">
      <c r="P58075" s="75"/>
      <c r="Q58075" s="75"/>
      <c r="W58075" s="75"/>
      <c r="AD58075" s="77"/>
    </row>
    <row r="58076" spans="16:30" ht="4.5" customHeight="1" x14ac:dyDescent="0.2">
      <c r="P58076" s="75"/>
      <c r="Q58076" s="75"/>
      <c r="W58076" s="75"/>
      <c r="AD58076" s="77"/>
    </row>
    <row r="58077" spans="16:30" ht="4.5" customHeight="1" x14ac:dyDescent="0.2">
      <c r="P58077" s="75"/>
      <c r="Q58077" s="75"/>
      <c r="W58077" s="75"/>
      <c r="AD58077" s="77"/>
    </row>
    <row r="58078" spans="16:30" ht="4.5" customHeight="1" x14ac:dyDescent="0.2">
      <c r="P58078" s="75"/>
      <c r="Q58078" s="75"/>
      <c r="W58078" s="75"/>
      <c r="AD58078" s="77"/>
    </row>
    <row r="58079" spans="16:30" ht="4.5" customHeight="1" x14ac:dyDescent="0.2">
      <c r="P58079" s="75"/>
      <c r="Q58079" s="75"/>
      <c r="W58079" s="75"/>
      <c r="AD58079" s="77"/>
    </row>
    <row r="58080" spans="16:30" ht="4.5" customHeight="1" x14ac:dyDescent="0.2">
      <c r="P58080" s="75"/>
      <c r="Q58080" s="75"/>
      <c r="W58080" s="75"/>
      <c r="AD58080" s="77"/>
    </row>
    <row r="58081" spans="16:30" ht="4.5" customHeight="1" x14ac:dyDescent="0.2">
      <c r="P58081" s="75"/>
      <c r="Q58081" s="75"/>
      <c r="W58081" s="75"/>
      <c r="AD58081" s="77"/>
    </row>
    <row r="58082" spans="16:30" ht="4.5" customHeight="1" x14ac:dyDescent="0.2">
      <c r="P58082" s="75"/>
      <c r="Q58082" s="75"/>
      <c r="W58082" s="75"/>
      <c r="AD58082" s="77"/>
    </row>
    <row r="58083" spans="16:30" ht="4.5" customHeight="1" x14ac:dyDescent="0.2">
      <c r="P58083" s="75"/>
      <c r="Q58083" s="75"/>
      <c r="W58083" s="75"/>
      <c r="AD58083" s="77"/>
    </row>
    <row r="58084" spans="16:30" ht="4.5" customHeight="1" x14ac:dyDescent="0.2">
      <c r="P58084" s="75"/>
      <c r="Q58084" s="75"/>
      <c r="W58084" s="75"/>
      <c r="AD58084" s="77"/>
    </row>
    <row r="58085" spans="16:30" ht="4.5" customHeight="1" x14ac:dyDescent="0.2">
      <c r="P58085" s="75"/>
      <c r="Q58085" s="75"/>
      <c r="W58085" s="75"/>
      <c r="AD58085" s="77"/>
    </row>
    <row r="58086" spans="16:30" ht="4.5" customHeight="1" x14ac:dyDescent="0.2">
      <c r="P58086" s="75"/>
      <c r="Q58086" s="75"/>
      <c r="W58086" s="75"/>
      <c r="AD58086" s="77"/>
    </row>
    <row r="58087" spans="16:30" ht="4.5" customHeight="1" x14ac:dyDescent="0.2">
      <c r="P58087" s="75"/>
      <c r="Q58087" s="75"/>
      <c r="W58087" s="75"/>
      <c r="AD58087" s="77"/>
    </row>
    <row r="58088" spans="16:30" ht="4.5" customHeight="1" x14ac:dyDescent="0.2">
      <c r="P58088" s="75"/>
      <c r="Q58088" s="75"/>
      <c r="W58088" s="75"/>
      <c r="AD58088" s="77"/>
    </row>
    <row r="58089" spans="16:30" ht="4.5" customHeight="1" x14ac:dyDescent="0.2">
      <c r="P58089" s="75"/>
      <c r="Q58089" s="75"/>
      <c r="W58089" s="75"/>
      <c r="AD58089" s="77"/>
    </row>
    <row r="58090" spans="16:30" ht="4.5" customHeight="1" x14ac:dyDescent="0.2">
      <c r="P58090" s="75"/>
      <c r="Q58090" s="75"/>
      <c r="W58090" s="75"/>
      <c r="AD58090" s="77"/>
    </row>
    <row r="58091" spans="16:30" ht="4.5" customHeight="1" x14ac:dyDescent="0.2">
      <c r="P58091" s="75"/>
      <c r="Q58091" s="75"/>
      <c r="W58091" s="75"/>
      <c r="AD58091" s="77"/>
    </row>
    <row r="58092" spans="16:30" ht="4.5" customHeight="1" x14ac:dyDescent="0.2">
      <c r="P58092" s="75"/>
      <c r="Q58092" s="75"/>
      <c r="W58092" s="75"/>
      <c r="AD58092" s="77"/>
    </row>
    <row r="58093" spans="16:30" ht="4.5" customHeight="1" x14ac:dyDescent="0.2">
      <c r="P58093" s="75"/>
      <c r="Q58093" s="75"/>
      <c r="W58093" s="75"/>
      <c r="AD58093" s="77"/>
    </row>
    <row r="58094" spans="16:30" ht="4.5" customHeight="1" x14ac:dyDescent="0.2">
      <c r="P58094" s="75"/>
      <c r="Q58094" s="75"/>
      <c r="W58094" s="75"/>
      <c r="AD58094" s="77"/>
    </row>
    <row r="58095" spans="16:30" ht="4.5" customHeight="1" x14ac:dyDescent="0.2">
      <c r="P58095" s="75"/>
      <c r="Q58095" s="75"/>
      <c r="W58095" s="75"/>
      <c r="AD58095" s="77"/>
    </row>
    <row r="58096" spans="16:30" ht="4.5" customHeight="1" x14ac:dyDescent="0.2">
      <c r="P58096" s="75"/>
      <c r="Q58096" s="75"/>
      <c r="W58096" s="75"/>
      <c r="AD58096" s="77"/>
    </row>
    <row r="58097" spans="16:30" ht="4.5" customHeight="1" x14ac:dyDescent="0.2">
      <c r="P58097" s="75"/>
      <c r="Q58097" s="75"/>
      <c r="W58097" s="75"/>
      <c r="AD58097" s="77"/>
    </row>
    <row r="58098" spans="16:30" ht="4.5" customHeight="1" x14ac:dyDescent="0.2">
      <c r="P58098" s="75"/>
      <c r="Q58098" s="75"/>
      <c r="W58098" s="75"/>
      <c r="AD58098" s="77"/>
    </row>
    <row r="58099" spans="16:30" ht="4.5" customHeight="1" x14ac:dyDescent="0.2">
      <c r="P58099" s="75"/>
      <c r="Q58099" s="75"/>
      <c r="W58099" s="75"/>
      <c r="AD58099" s="77"/>
    </row>
    <row r="58100" spans="16:30" ht="4.5" customHeight="1" x14ac:dyDescent="0.2">
      <c r="P58100" s="75"/>
      <c r="Q58100" s="75"/>
      <c r="W58100" s="75"/>
      <c r="AD58100" s="77"/>
    </row>
    <row r="58101" spans="16:30" ht="4.5" customHeight="1" x14ac:dyDescent="0.2">
      <c r="P58101" s="75"/>
      <c r="Q58101" s="75"/>
      <c r="W58101" s="75"/>
      <c r="AD58101" s="77"/>
    </row>
    <row r="58102" spans="16:30" ht="4.5" customHeight="1" x14ac:dyDescent="0.2">
      <c r="P58102" s="75"/>
      <c r="Q58102" s="75"/>
      <c r="W58102" s="75"/>
      <c r="AD58102" s="77"/>
    </row>
    <row r="58103" spans="16:30" ht="4.5" customHeight="1" x14ac:dyDescent="0.2">
      <c r="P58103" s="75"/>
      <c r="Q58103" s="75"/>
      <c r="W58103" s="75"/>
      <c r="AD58103" s="77"/>
    </row>
    <row r="58104" spans="16:30" ht="4.5" customHeight="1" x14ac:dyDescent="0.2">
      <c r="P58104" s="75"/>
      <c r="Q58104" s="75"/>
      <c r="W58104" s="75"/>
      <c r="AD58104" s="77"/>
    </row>
    <row r="58105" spans="16:30" ht="4.5" customHeight="1" x14ac:dyDescent="0.2">
      <c r="P58105" s="75"/>
      <c r="Q58105" s="75"/>
      <c r="W58105" s="75"/>
      <c r="AD58105" s="77"/>
    </row>
    <row r="58106" spans="16:30" ht="4.5" customHeight="1" x14ac:dyDescent="0.2">
      <c r="P58106" s="75"/>
      <c r="Q58106" s="75"/>
      <c r="W58106" s="75"/>
      <c r="AD58106" s="77"/>
    </row>
    <row r="58107" spans="16:30" ht="4.5" customHeight="1" x14ac:dyDescent="0.2">
      <c r="P58107" s="75"/>
      <c r="Q58107" s="75"/>
      <c r="W58107" s="75"/>
      <c r="AD58107" s="77"/>
    </row>
    <row r="58108" spans="16:30" ht="4.5" customHeight="1" x14ac:dyDescent="0.2">
      <c r="P58108" s="75"/>
      <c r="Q58108" s="75"/>
      <c r="W58108" s="75"/>
      <c r="AD58108" s="77"/>
    </row>
    <row r="58109" spans="16:30" ht="4.5" customHeight="1" x14ac:dyDescent="0.2">
      <c r="P58109" s="75"/>
      <c r="Q58109" s="75"/>
      <c r="W58109" s="75"/>
      <c r="AD58109" s="77"/>
    </row>
    <row r="58110" spans="16:30" ht="4.5" customHeight="1" x14ac:dyDescent="0.2">
      <c r="P58110" s="75"/>
      <c r="Q58110" s="75"/>
      <c r="W58110" s="75"/>
      <c r="AD58110" s="77"/>
    </row>
    <row r="58111" spans="16:30" ht="4.5" customHeight="1" x14ac:dyDescent="0.2">
      <c r="P58111" s="75"/>
      <c r="Q58111" s="75"/>
      <c r="W58111" s="75"/>
      <c r="AD58111" s="77"/>
    </row>
    <row r="58112" spans="16:30" ht="4.5" customHeight="1" x14ac:dyDescent="0.2">
      <c r="P58112" s="75"/>
      <c r="Q58112" s="75"/>
      <c r="W58112" s="75"/>
      <c r="AD58112" s="77"/>
    </row>
    <row r="58113" spans="16:30" ht="4.5" customHeight="1" x14ac:dyDescent="0.2">
      <c r="P58113" s="75"/>
      <c r="Q58113" s="75"/>
      <c r="W58113" s="75"/>
      <c r="AD58113" s="77"/>
    </row>
    <row r="58114" spans="16:30" ht="4.5" customHeight="1" x14ac:dyDescent="0.2">
      <c r="P58114" s="75"/>
      <c r="Q58114" s="75"/>
      <c r="W58114" s="75"/>
      <c r="AD58114" s="77"/>
    </row>
    <row r="58115" spans="16:30" ht="4.5" customHeight="1" x14ac:dyDescent="0.2">
      <c r="P58115" s="75"/>
      <c r="Q58115" s="75"/>
      <c r="W58115" s="75"/>
      <c r="AD58115" s="77"/>
    </row>
    <row r="58116" spans="16:30" ht="4.5" customHeight="1" x14ac:dyDescent="0.2">
      <c r="P58116" s="75"/>
      <c r="Q58116" s="75"/>
      <c r="W58116" s="75"/>
      <c r="AD58116" s="77"/>
    </row>
    <row r="58117" spans="16:30" ht="4.5" customHeight="1" x14ac:dyDescent="0.2">
      <c r="P58117" s="75"/>
      <c r="Q58117" s="75"/>
      <c r="W58117" s="75"/>
      <c r="AD58117" s="77"/>
    </row>
    <row r="58118" spans="16:30" ht="4.5" customHeight="1" x14ac:dyDescent="0.2">
      <c r="P58118" s="75"/>
      <c r="Q58118" s="75"/>
      <c r="W58118" s="75"/>
      <c r="AD58118" s="77"/>
    </row>
    <row r="58119" spans="16:30" ht="4.5" customHeight="1" x14ac:dyDescent="0.2">
      <c r="P58119" s="75"/>
      <c r="Q58119" s="75"/>
      <c r="W58119" s="75"/>
      <c r="AD58119" s="77"/>
    </row>
    <row r="58120" spans="16:30" ht="4.5" customHeight="1" x14ac:dyDescent="0.2">
      <c r="P58120" s="75"/>
      <c r="Q58120" s="75"/>
      <c r="W58120" s="75"/>
      <c r="AD58120" s="77"/>
    </row>
    <row r="58121" spans="16:30" ht="4.5" customHeight="1" x14ac:dyDescent="0.2">
      <c r="P58121" s="75"/>
      <c r="Q58121" s="75"/>
      <c r="W58121" s="75"/>
      <c r="AD58121" s="77"/>
    </row>
    <row r="58122" spans="16:30" ht="4.5" customHeight="1" x14ac:dyDescent="0.2">
      <c r="P58122" s="75"/>
      <c r="Q58122" s="75"/>
      <c r="W58122" s="75"/>
      <c r="AD58122" s="77"/>
    </row>
    <row r="58123" spans="16:30" ht="4.5" customHeight="1" x14ac:dyDescent="0.2">
      <c r="P58123" s="75"/>
      <c r="Q58123" s="75"/>
      <c r="W58123" s="75"/>
      <c r="AD58123" s="77"/>
    </row>
    <row r="58124" spans="16:30" ht="4.5" customHeight="1" x14ac:dyDescent="0.2">
      <c r="P58124" s="75"/>
      <c r="Q58124" s="75"/>
      <c r="W58124" s="75"/>
      <c r="AD58124" s="77"/>
    </row>
    <row r="58125" spans="16:30" ht="4.5" customHeight="1" x14ac:dyDescent="0.2">
      <c r="P58125" s="75"/>
      <c r="Q58125" s="75"/>
      <c r="W58125" s="75"/>
      <c r="AD58125" s="77"/>
    </row>
    <row r="58126" spans="16:30" ht="4.5" customHeight="1" x14ac:dyDescent="0.2">
      <c r="P58126" s="75"/>
      <c r="Q58126" s="75"/>
      <c r="W58126" s="75"/>
      <c r="AD58126" s="77"/>
    </row>
    <row r="58127" spans="16:30" ht="4.5" customHeight="1" x14ac:dyDescent="0.2">
      <c r="P58127" s="75"/>
      <c r="Q58127" s="75"/>
      <c r="W58127" s="75"/>
      <c r="AD58127" s="77"/>
    </row>
    <row r="58128" spans="16:30" ht="4.5" customHeight="1" x14ac:dyDescent="0.2">
      <c r="P58128" s="75"/>
      <c r="Q58128" s="75"/>
      <c r="W58128" s="75"/>
      <c r="AD58128" s="77"/>
    </row>
    <row r="58129" spans="16:30" ht="4.5" customHeight="1" x14ac:dyDescent="0.2">
      <c r="P58129" s="75"/>
      <c r="Q58129" s="75"/>
      <c r="W58129" s="75"/>
      <c r="AD58129" s="77"/>
    </row>
    <row r="58130" spans="16:30" ht="4.5" customHeight="1" x14ac:dyDescent="0.2">
      <c r="P58130" s="75"/>
      <c r="Q58130" s="75"/>
      <c r="W58130" s="75"/>
      <c r="AD58130" s="77"/>
    </row>
    <row r="58131" spans="16:30" ht="4.5" customHeight="1" x14ac:dyDescent="0.2">
      <c r="P58131" s="75"/>
      <c r="Q58131" s="75"/>
      <c r="W58131" s="75"/>
      <c r="AD58131" s="77"/>
    </row>
    <row r="58132" spans="16:30" ht="4.5" customHeight="1" x14ac:dyDescent="0.2">
      <c r="P58132" s="75"/>
      <c r="Q58132" s="75"/>
      <c r="W58132" s="75"/>
      <c r="AD58132" s="77"/>
    </row>
    <row r="58133" spans="16:30" ht="4.5" customHeight="1" x14ac:dyDescent="0.2">
      <c r="P58133" s="75"/>
      <c r="Q58133" s="75"/>
      <c r="W58133" s="75"/>
      <c r="AD58133" s="77"/>
    </row>
    <row r="58134" spans="16:30" ht="4.5" customHeight="1" x14ac:dyDescent="0.2">
      <c r="P58134" s="75"/>
      <c r="Q58134" s="75"/>
      <c r="W58134" s="75"/>
      <c r="AD58134" s="77"/>
    </row>
    <row r="58135" spans="16:30" ht="4.5" customHeight="1" x14ac:dyDescent="0.2">
      <c r="P58135" s="75"/>
      <c r="Q58135" s="75"/>
      <c r="W58135" s="75"/>
      <c r="AD58135" s="77"/>
    </row>
    <row r="58136" spans="16:30" ht="4.5" customHeight="1" x14ac:dyDescent="0.2">
      <c r="P58136" s="75"/>
      <c r="Q58136" s="75"/>
      <c r="W58136" s="75"/>
      <c r="AD58136" s="77"/>
    </row>
    <row r="58137" spans="16:30" ht="4.5" customHeight="1" x14ac:dyDescent="0.2">
      <c r="P58137" s="75"/>
      <c r="Q58137" s="75"/>
      <c r="W58137" s="75"/>
      <c r="AD58137" s="77"/>
    </row>
    <row r="58138" spans="16:30" ht="4.5" customHeight="1" x14ac:dyDescent="0.2">
      <c r="P58138" s="75"/>
      <c r="Q58138" s="75"/>
      <c r="W58138" s="75"/>
      <c r="AD58138" s="77"/>
    </row>
    <row r="58139" spans="16:30" ht="4.5" customHeight="1" x14ac:dyDescent="0.2">
      <c r="P58139" s="75"/>
      <c r="Q58139" s="75"/>
      <c r="W58139" s="75"/>
      <c r="AD58139" s="77"/>
    </row>
    <row r="58140" spans="16:30" ht="4.5" customHeight="1" x14ac:dyDescent="0.2">
      <c r="P58140" s="75"/>
      <c r="Q58140" s="75"/>
      <c r="W58140" s="75"/>
      <c r="AD58140" s="77"/>
    </row>
    <row r="58141" spans="16:30" ht="4.5" customHeight="1" x14ac:dyDescent="0.2">
      <c r="P58141" s="75"/>
      <c r="Q58141" s="75"/>
      <c r="W58141" s="75"/>
      <c r="AD58141" s="77"/>
    </row>
    <row r="58142" spans="16:30" ht="4.5" customHeight="1" x14ac:dyDescent="0.2">
      <c r="P58142" s="75"/>
      <c r="Q58142" s="75"/>
      <c r="W58142" s="75"/>
      <c r="AD58142" s="77"/>
    </row>
    <row r="58143" spans="16:30" ht="4.5" customHeight="1" x14ac:dyDescent="0.2">
      <c r="P58143" s="75"/>
      <c r="Q58143" s="75"/>
      <c r="W58143" s="75"/>
      <c r="AD58143" s="77"/>
    </row>
    <row r="58144" spans="16:30" ht="4.5" customHeight="1" x14ac:dyDescent="0.2">
      <c r="P58144" s="75"/>
      <c r="Q58144" s="75"/>
      <c r="W58144" s="75"/>
      <c r="AD58144" s="77"/>
    </row>
    <row r="58145" spans="16:30" ht="4.5" customHeight="1" x14ac:dyDescent="0.2">
      <c r="P58145" s="75"/>
      <c r="Q58145" s="75"/>
      <c r="W58145" s="75"/>
      <c r="AD58145" s="77"/>
    </row>
    <row r="58146" spans="16:30" ht="4.5" customHeight="1" x14ac:dyDescent="0.2">
      <c r="P58146" s="75"/>
      <c r="Q58146" s="75"/>
      <c r="W58146" s="75"/>
      <c r="AD58146" s="77"/>
    </row>
    <row r="58147" spans="16:30" ht="4.5" customHeight="1" x14ac:dyDescent="0.2">
      <c r="P58147" s="75"/>
      <c r="Q58147" s="75"/>
      <c r="W58147" s="75"/>
      <c r="AD58147" s="77"/>
    </row>
    <row r="58148" spans="16:30" ht="4.5" customHeight="1" x14ac:dyDescent="0.2">
      <c r="P58148" s="75"/>
      <c r="Q58148" s="75"/>
      <c r="W58148" s="75"/>
      <c r="AD58148" s="77"/>
    </row>
    <row r="58149" spans="16:30" ht="4.5" customHeight="1" x14ac:dyDescent="0.2">
      <c r="P58149" s="75"/>
      <c r="Q58149" s="75"/>
      <c r="W58149" s="75"/>
      <c r="AD58149" s="77"/>
    </row>
    <row r="58150" spans="16:30" ht="4.5" customHeight="1" x14ac:dyDescent="0.2">
      <c r="P58150" s="75"/>
      <c r="Q58150" s="75"/>
      <c r="W58150" s="75"/>
      <c r="AD58150" s="77"/>
    </row>
    <row r="58151" spans="16:30" ht="4.5" customHeight="1" x14ac:dyDescent="0.2">
      <c r="P58151" s="75"/>
      <c r="Q58151" s="75"/>
      <c r="W58151" s="75"/>
      <c r="AD58151" s="77"/>
    </row>
    <row r="58152" spans="16:30" ht="4.5" customHeight="1" x14ac:dyDescent="0.2">
      <c r="P58152" s="75"/>
      <c r="Q58152" s="75"/>
      <c r="W58152" s="75"/>
      <c r="AD58152" s="77"/>
    </row>
    <row r="58153" spans="16:30" ht="4.5" customHeight="1" x14ac:dyDescent="0.2">
      <c r="P58153" s="75"/>
      <c r="Q58153" s="75"/>
      <c r="W58153" s="75"/>
      <c r="AD58153" s="77"/>
    </row>
    <row r="58154" spans="16:30" ht="4.5" customHeight="1" x14ac:dyDescent="0.2">
      <c r="P58154" s="75"/>
      <c r="Q58154" s="75"/>
      <c r="W58154" s="75"/>
      <c r="AD58154" s="77"/>
    </row>
    <row r="58155" spans="16:30" ht="4.5" customHeight="1" x14ac:dyDescent="0.2">
      <c r="P58155" s="75"/>
      <c r="Q58155" s="75"/>
      <c r="W58155" s="75"/>
      <c r="AD58155" s="77"/>
    </row>
    <row r="58156" spans="16:30" ht="4.5" customHeight="1" x14ac:dyDescent="0.2">
      <c r="P58156" s="75"/>
      <c r="Q58156" s="75"/>
      <c r="W58156" s="75"/>
      <c r="AD58156" s="77"/>
    </row>
    <row r="58157" spans="16:30" ht="4.5" customHeight="1" x14ac:dyDescent="0.2">
      <c r="P58157" s="75"/>
      <c r="Q58157" s="75"/>
      <c r="W58157" s="75"/>
      <c r="AD58157" s="77"/>
    </row>
    <row r="58158" spans="16:30" ht="4.5" customHeight="1" x14ac:dyDescent="0.2">
      <c r="P58158" s="75"/>
      <c r="Q58158" s="75"/>
      <c r="W58158" s="75"/>
      <c r="AD58158" s="77"/>
    </row>
    <row r="58159" spans="16:30" ht="4.5" customHeight="1" x14ac:dyDescent="0.2">
      <c r="P58159" s="75"/>
      <c r="Q58159" s="75"/>
      <c r="W58159" s="75"/>
      <c r="AD58159" s="77"/>
    </row>
    <row r="58160" spans="16:30" ht="4.5" customHeight="1" x14ac:dyDescent="0.2">
      <c r="P58160" s="75"/>
      <c r="Q58160" s="75"/>
      <c r="W58160" s="75"/>
      <c r="AD58160" s="77"/>
    </row>
    <row r="58161" spans="16:30" ht="4.5" customHeight="1" x14ac:dyDescent="0.2">
      <c r="P58161" s="75"/>
      <c r="Q58161" s="75"/>
      <c r="W58161" s="75"/>
      <c r="AD58161" s="77"/>
    </row>
    <row r="58162" spans="16:30" ht="4.5" customHeight="1" x14ac:dyDescent="0.2">
      <c r="P58162" s="75"/>
      <c r="Q58162" s="75"/>
      <c r="W58162" s="75"/>
      <c r="AD58162" s="77"/>
    </row>
    <row r="58163" spans="16:30" ht="4.5" customHeight="1" x14ac:dyDescent="0.2">
      <c r="P58163" s="75"/>
      <c r="Q58163" s="75"/>
      <c r="W58163" s="75"/>
      <c r="AD58163" s="77"/>
    </row>
    <row r="58164" spans="16:30" ht="4.5" customHeight="1" x14ac:dyDescent="0.2">
      <c r="P58164" s="75"/>
      <c r="Q58164" s="75"/>
      <c r="W58164" s="75"/>
      <c r="AD58164" s="77"/>
    </row>
    <row r="58165" spans="16:30" ht="4.5" customHeight="1" x14ac:dyDescent="0.2">
      <c r="P58165" s="75"/>
      <c r="Q58165" s="75"/>
      <c r="W58165" s="75"/>
      <c r="AD58165" s="77"/>
    </row>
    <row r="58166" spans="16:30" ht="4.5" customHeight="1" x14ac:dyDescent="0.2">
      <c r="P58166" s="75"/>
      <c r="Q58166" s="75"/>
      <c r="W58166" s="75"/>
      <c r="AD58166" s="77"/>
    </row>
    <row r="58167" spans="16:30" ht="4.5" customHeight="1" x14ac:dyDescent="0.2">
      <c r="P58167" s="75"/>
      <c r="Q58167" s="75"/>
      <c r="W58167" s="75"/>
      <c r="AD58167" s="77"/>
    </row>
    <row r="58168" spans="16:30" ht="4.5" customHeight="1" x14ac:dyDescent="0.2">
      <c r="P58168" s="75"/>
      <c r="Q58168" s="75"/>
      <c r="W58168" s="75"/>
      <c r="AD58168" s="77"/>
    </row>
    <row r="58169" spans="16:30" ht="4.5" customHeight="1" x14ac:dyDescent="0.2">
      <c r="P58169" s="75"/>
      <c r="Q58169" s="75"/>
      <c r="W58169" s="75"/>
      <c r="AD58169" s="77"/>
    </row>
    <row r="58170" spans="16:30" ht="4.5" customHeight="1" x14ac:dyDescent="0.2">
      <c r="P58170" s="75"/>
      <c r="Q58170" s="75"/>
      <c r="W58170" s="75"/>
      <c r="AD58170" s="77"/>
    </row>
    <row r="58171" spans="16:30" ht="4.5" customHeight="1" x14ac:dyDescent="0.2">
      <c r="P58171" s="75"/>
      <c r="Q58171" s="75"/>
      <c r="W58171" s="75"/>
      <c r="AD58171" s="77"/>
    </row>
    <row r="58172" spans="16:30" ht="4.5" customHeight="1" x14ac:dyDescent="0.2">
      <c r="P58172" s="75"/>
      <c r="Q58172" s="75"/>
      <c r="W58172" s="75"/>
      <c r="AD58172" s="77"/>
    </row>
    <row r="58173" spans="16:30" ht="4.5" customHeight="1" x14ac:dyDescent="0.2">
      <c r="P58173" s="75"/>
      <c r="Q58173" s="75"/>
      <c r="W58173" s="75"/>
      <c r="AD58173" s="77"/>
    </row>
    <row r="58174" spans="16:30" ht="4.5" customHeight="1" x14ac:dyDescent="0.2">
      <c r="P58174" s="75"/>
      <c r="Q58174" s="75"/>
      <c r="W58174" s="75"/>
      <c r="AD58174" s="77"/>
    </row>
    <row r="58175" spans="16:30" ht="4.5" customHeight="1" x14ac:dyDescent="0.2">
      <c r="P58175" s="75"/>
      <c r="Q58175" s="75"/>
      <c r="W58175" s="75"/>
      <c r="AD58175" s="77"/>
    </row>
    <row r="58176" spans="16:30" ht="4.5" customHeight="1" x14ac:dyDescent="0.2">
      <c r="P58176" s="75"/>
      <c r="Q58176" s="75"/>
      <c r="W58176" s="75"/>
      <c r="AD58176" s="77"/>
    </row>
    <row r="58177" spans="16:30" ht="4.5" customHeight="1" x14ac:dyDescent="0.2">
      <c r="P58177" s="75"/>
      <c r="Q58177" s="75"/>
      <c r="W58177" s="75"/>
      <c r="AD58177" s="77"/>
    </row>
    <row r="58178" spans="16:30" ht="4.5" customHeight="1" x14ac:dyDescent="0.2">
      <c r="P58178" s="75"/>
      <c r="Q58178" s="75"/>
      <c r="W58178" s="75"/>
      <c r="AD58178" s="77"/>
    </row>
    <row r="58179" spans="16:30" ht="4.5" customHeight="1" x14ac:dyDescent="0.2">
      <c r="P58179" s="75"/>
      <c r="Q58179" s="75"/>
      <c r="W58179" s="75"/>
      <c r="AD58179" s="77"/>
    </row>
    <row r="58180" spans="16:30" ht="4.5" customHeight="1" x14ac:dyDescent="0.2">
      <c r="P58180" s="75"/>
      <c r="Q58180" s="75"/>
      <c r="W58180" s="75"/>
      <c r="AD58180" s="77"/>
    </row>
    <row r="58181" spans="16:30" ht="4.5" customHeight="1" x14ac:dyDescent="0.2">
      <c r="P58181" s="75"/>
      <c r="Q58181" s="75"/>
      <c r="W58181" s="75"/>
      <c r="AD58181" s="77"/>
    </row>
    <row r="58182" spans="16:30" ht="4.5" customHeight="1" x14ac:dyDescent="0.2">
      <c r="P58182" s="75"/>
      <c r="Q58182" s="75"/>
      <c r="W58182" s="75"/>
      <c r="AD58182" s="77"/>
    </row>
    <row r="58183" spans="16:30" ht="4.5" customHeight="1" x14ac:dyDescent="0.2">
      <c r="P58183" s="75"/>
      <c r="Q58183" s="75"/>
      <c r="W58183" s="75"/>
      <c r="AD58183" s="77"/>
    </row>
    <row r="58184" spans="16:30" ht="4.5" customHeight="1" x14ac:dyDescent="0.2">
      <c r="P58184" s="75"/>
      <c r="Q58184" s="75"/>
      <c r="W58184" s="75"/>
      <c r="AD58184" s="77"/>
    </row>
    <row r="58185" spans="16:30" ht="4.5" customHeight="1" x14ac:dyDescent="0.2">
      <c r="P58185" s="75"/>
      <c r="Q58185" s="75"/>
      <c r="W58185" s="75"/>
      <c r="AD58185" s="77"/>
    </row>
    <row r="58186" spans="16:30" ht="4.5" customHeight="1" x14ac:dyDescent="0.2">
      <c r="P58186" s="75"/>
      <c r="Q58186" s="75"/>
      <c r="W58186" s="75"/>
      <c r="AD58186" s="77"/>
    </row>
    <row r="58187" spans="16:30" ht="4.5" customHeight="1" x14ac:dyDescent="0.2">
      <c r="P58187" s="75"/>
      <c r="Q58187" s="75"/>
      <c r="W58187" s="75"/>
      <c r="AD58187" s="77"/>
    </row>
    <row r="58188" spans="16:30" ht="4.5" customHeight="1" x14ac:dyDescent="0.2">
      <c r="P58188" s="75"/>
      <c r="Q58188" s="75"/>
      <c r="W58188" s="75"/>
      <c r="AD58188" s="77"/>
    </row>
    <row r="58189" spans="16:30" ht="4.5" customHeight="1" x14ac:dyDescent="0.2">
      <c r="P58189" s="75"/>
      <c r="Q58189" s="75"/>
      <c r="W58189" s="75"/>
      <c r="AD58189" s="77"/>
    </row>
    <row r="58190" spans="16:30" ht="4.5" customHeight="1" x14ac:dyDescent="0.2">
      <c r="P58190" s="75"/>
      <c r="Q58190" s="75"/>
      <c r="W58190" s="75"/>
      <c r="AD58190" s="77"/>
    </row>
    <row r="58191" spans="16:30" ht="4.5" customHeight="1" x14ac:dyDescent="0.2">
      <c r="P58191" s="75"/>
      <c r="Q58191" s="75"/>
      <c r="W58191" s="75"/>
      <c r="AD58191" s="77"/>
    </row>
    <row r="58192" spans="16:30" ht="4.5" customHeight="1" x14ac:dyDescent="0.2">
      <c r="P58192" s="75"/>
      <c r="Q58192" s="75"/>
      <c r="W58192" s="75"/>
      <c r="AD58192" s="77"/>
    </row>
    <row r="58193" spans="16:30" ht="4.5" customHeight="1" x14ac:dyDescent="0.2">
      <c r="P58193" s="75"/>
      <c r="Q58193" s="75"/>
      <c r="W58193" s="75"/>
      <c r="AD58193" s="77"/>
    </row>
    <row r="58194" spans="16:30" ht="4.5" customHeight="1" x14ac:dyDescent="0.2">
      <c r="P58194" s="75"/>
      <c r="Q58194" s="75"/>
      <c r="W58194" s="75"/>
      <c r="AD58194" s="77"/>
    </row>
    <row r="58195" spans="16:30" ht="4.5" customHeight="1" x14ac:dyDescent="0.2">
      <c r="P58195" s="75"/>
      <c r="Q58195" s="75"/>
      <c r="W58195" s="75"/>
      <c r="AD58195" s="77"/>
    </row>
    <row r="58196" spans="16:30" ht="4.5" customHeight="1" x14ac:dyDescent="0.2">
      <c r="P58196" s="75"/>
      <c r="Q58196" s="75"/>
      <c r="W58196" s="75"/>
      <c r="AD58196" s="77"/>
    </row>
    <row r="58197" spans="16:30" ht="4.5" customHeight="1" x14ac:dyDescent="0.2">
      <c r="P58197" s="75"/>
      <c r="Q58197" s="75"/>
      <c r="W58197" s="75"/>
      <c r="AD58197" s="77"/>
    </row>
    <row r="58198" spans="16:30" ht="4.5" customHeight="1" x14ac:dyDescent="0.2">
      <c r="P58198" s="75"/>
      <c r="Q58198" s="75"/>
      <c r="W58198" s="75"/>
      <c r="AD58198" s="77"/>
    </row>
    <row r="58199" spans="16:30" ht="4.5" customHeight="1" x14ac:dyDescent="0.2">
      <c r="P58199" s="75"/>
      <c r="Q58199" s="75"/>
      <c r="W58199" s="75"/>
      <c r="AD58199" s="77"/>
    </row>
    <row r="58200" spans="16:30" ht="4.5" customHeight="1" x14ac:dyDescent="0.2">
      <c r="P58200" s="75"/>
      <c r="Q58200" s="75"/>
      <c r="W58200" s="75"/>
      <c r="AD58200" s="77"/>
    </row>
    <row r="58201" spans="16:30" ht="4.5" customHeight="1" x14ac:dyDescent="0.2">
      <c r="P58201" s="75"/>
      <c r="Q58201" s="75"/>
      <c r="W58201" s="75"/>
      <c r="AD58201" s="77"/>
    </row>
    <row r="58202" spans="16:30" ht="4.5" customHeight="1" x14ac:dyDescent="0.2">
      <c r="P58202" s="75"/>
      <c r="Q58202" s="75"/>
      <c r="W58202" s="75"/>
      <c r="AD58202" s="77"/>
    </row>
    <row r="58203" spans="16:30" ht="4.5" customHeight="1" x14ac:dyDescent="0.2">
      <c r="P58203" s="75"/>
      <c r="Q58203" s="75"/>
      <c r="W58203" s="75"/>
      <c r="AD58203" s="77"/>
    </row>
    <row r="58204" spans="16:30" ht="4.5" customHeight="1" x14ac:dyDescent="0.2">
      <c r="P58204" s="75"/>
      <c r="Q58204" s="75"/>
      <c r="W58204" s="75"/>
      <c r="AD58204" s="77"/>
    </row>
    <row r="58205" spans="16:30" ht="4.5" customHeight="1" x14ac:dyDescent="0.2">
      <c r="P58205" s="75"/>
      <c r="Q58205" s="75"/>
      <c r="W58205" s="75"/>
      <c r="AD58205" s="77"/>
    </row>
    <row r="58206" spans="16:30" ht="4.5" customHeight="1" x14ac:dyDescent="0.2">
      <c r="P58206" s="75"/>
      <c r="Q58206" s="75"/>
      <c r="W58206" s="75"/>
      <c r="AD58206" s="77"/>
    </row>
    <row r="58207" spans="16:30" ht="4.5" customHeight="1" x14ac:dyDescent="0.2">
      <c r="P58207" s="75"/>
      <c r="Q58207" s="75"/>
      <c r="W58207" s="75"/>
      <c r="AD58207" s="77"/>
    </row>
    <row r="58208" spans="16:30" ht="4.5" customHeight="1" x14ac:dyDescent="0.2">
      <c r="P58208" s="75"/>
      <c r="Q58208" s="75"/>
      <c r="W58208" s="75"/>
      <c r="AD58208" s="77"/>
    </row>
    <row r="58209" spans="16:30" ht="4.5" customHeight="1" x14ac:dyDescent="0.2">
      <c r="P58209" s="75"/>
      <c r="Q58209" s="75"/>
      <c r="W58209" s="75"/>
      <c r="AD58209" s="77"/>
    </row>
    <row r="58210" spans="16:30" ht="4.5" customHeight="1" x14ac:dyDescent="0.2">
      <c r="P58210" s="75"/>
      <c r="Q58210" s="75"/>
      <c r="W58210" s="75"/>
      <c r="AD58210" s="77"/>
    </row>
    <row r="58211" spans="16:30" ht="4.5" customHeight="1" x14ac:dyDescent="0.2">
      <c r="P58211" s="75"/>
      <c r="Q58211" s="75"/>
      <c r="W58211" s="75"/>
      <c r="AD58211" s="77"/>
    </row>
    <row r="58212" spans="16:30" ht="4.5" customHeight="1" x14ac:dyDescent="0.2">
      <c r="P58212" s="75"/>
      <c r="Q58212" s="75"/>
      <c r="W58212" s="75"/>
      <c r="AD58212" s="77"/>
    </row>
    <row r="58213" spans="16:30" ht="4.5" customHeight="1" x14ac:dyDescent="0.2">
      <c r="P58213" s="75"/>
      <c r="Q58213" s="75"/>
      <c r="W58213" s="75"/>
      <c r="AD58213" s="77"/>
    </row>
    <row r="58214" spans="16:30" ht="4.5" customHeight="1" x14ac:dyDescent="0.2">
      <c r="P58214" s="75"/>
      <c r="Q58214" s="75"/>
      <c r="W58214" s="75"/>
      <c r="AD58214" s="77"/>
    </row>
    <row r="58215" spans="16:30" ht="4.5" customHeight="1" x14ac:dyDescent="0.2">
      <c r="P58215" s="75"/>
      <c r="Q58215" s="75"/>
      <c r="W58215" s="75"/>
      <c r="AD58215" s="77"/>
    </row>
    <row r="58216" spans="16:30" ht="4.5" customHeight="1" x14ac:dyDescent="0.2">
      <c r="P58216" s="75"/>
      <c r="Q58216" s="75"/>
      <c r="W58216" s="75"/>
      <c r="AD58216" s="77"/>
    </row>
    <row r="58217" spans="16:30" ht="4.5" customHeight="1" x14ac:dyDescent="0.2">
      <c r="P58217" s="75"/>
      <c r="Q58217" s="75"/>
      <c r="W58217" s="75"/>
      <c r="AD58217" s="77"/>
    </row>
    <row r="58218" spans="16:30" ht="4.5" customHeight="1" x14ac:dyDescent="0.2">
      <c r="P58218" s="75"/>
      <c r="Q58218" s="75"/>
      <c r="W58218" s="75"/>
      <c r="AD58218" s="77"/>
    </row>
    <row r="58219" spans="16:30" ht="4.5" customHeight="1" x14ac:dyDescent="0.2">
      <c r="P58219" s="75"/>
      <c r="Q58219" s="75"/>
      <c r="W58219" s="75"/>
      <c r="AD58219" s="77"/>
    </row>
    <row r="58220" spans="16:30" ht="4.5" customHeight="1" x14ac:dyDescent="0.2">
      <c r="P58220" s="75"/>
      <c r="Q58220" s="75"/>
      <c r="W58220" s="75"/>
      <c r="AD58220" s="77"/>
    </row>
    <row r="58221" spans="16:30" ht="4.5" customHeight="1" x14ac:dyDescent="0.2">
      <c r="P58221" s="75"/>
      <c r="Q58221" s="75"/>
      <c r="W58221" s="75"/>
      <c r="AD58221" s="77"/>
    </row>
    <row r="58222" spans="16:30" ht="4.5" customHeight="1" x14ac:dyDescent="0.2">
      <c r="P58222" s="75"/>
      <c r="Q58222" s="75"/>
      <c r="W58222" s="75"/>
      <c r="AD58222" s="77"/>
    </row>
    <row r="58223" spans="16:30" ht="4.5" customHeight="1" x14ac:dyDescent="0.2">
      <c r="P58223" s="75"/>
      <c r="Q58223" s="75"/>
      <c r="W58223" s="75"/>
      <c r="AD58223" s="77"/>
    </row>
    <row r="58224" spans="16:30" ht="4.5" customHeight="1" x14ac:dyDescent="0.2">
      <c r="P58224" s="75"/>
      <c r="Q58224" s="75"/>
      <c r="W58224" s="75"/>
      <c r="AD58224" s="77"/>
    </row>
    <row r="58225" spans="16:30" ht="4.5" customHeight="1" x14ac:dyDescent="0.2">
      <c r="P58225" s="75"/>
      <c r="Q58225" s="75"/>
      <c r="W58225" s="75"/>
      <c r="AD58225" s="77"/>
    </row>
    <row r="58226" spans="16:30" ht="4.5" customHeight="1" x14ac:dyDescent="0.2">
      <c r="P58226" s="75"/>
      <c r="Q58226" s="75"/>
      <c r="W58226" s="75"/>
      <c r="AD58226" s="77"/>
    </row>
    <row r="58227" spans="16:30" ht="4.5" customHeight="1" x14ac:dyDescent="0.2">
      <c r="P58227" s="75"/>
      <c r="Q58227" s="75"/>
      <c r="W58227" s="75"/>
      <c r="AD58227" s="77"/>
    </row>
    <row r="58228" spans="16:30" ht="4.5" customHeight="1" x14ac:dyDescent="0.2">
      <c r="P58228" s="75"/>
      <c r="Q58228" s="75"/>
      <c r="W58228" s="75"/>
      <c r="AD58228" s="77"/>
    </row>
    <row r="58229" spans="16:30" ht="4.5" customHeight="1" x14ac:dyDescent="0.2">
      <c r="P58229" s="75"/>
      <c r="Q58229" s="75"/>
      <c r="W58229" s="75"/>
      <c r="AD58229" s="77"/>
    </row>
    <row r="58230" spans="16:30" ht="4.5" customHeight="1" x14ac:dyDescent="0.2">
      <c r="P58230" s="75"/>
      <c r="Q58230" s="75"/>
      <c r="W58230" s="75"/>
      <c r="AD58230" s="77"/>
    </row>
    <row r="58231" spans="16:30" ht="4.5" customHeight="1" x14ac:dyDescent="0.2">
      <c r="P58231" s="75"/>
      <c r="Q58231" s="75"/>
      <c r="W58231" s="75"/>
      <c r="AD58231" s="77"/>
    </row>
    <row r="58232" spans="16:30" ht="4.5" customHeight="1" x14ac:dyDescent="0.2">
      <c r="P58232" s="75"/>
      <c r="Q58232" s="75"/>
      <c r="W58232" s="75"/>
      <c r="AD58232" s="77"/>
    </row>
    <row r="58233" spans="16:30" ht="4.5" customHeight="1" x14ac:dyDescent="0.2">
      <c r="P58233" s="75"/>
      <c r="Q58233" s="75"/>
      <c r="W58233" s="75"/>
      <c r="AD58233" s="77"/>
    </row>
    <row r="58234" spans="16:30" ht="4.5" customHeight="1" x14ac:dyDescent="0.2">
      <c r="P58234" s="75"/>
      <c r="Q58234" s="75"/>
      <c r="W58234" s="75"/>
      <c r="AD58234" s="77"/>
    </row>
    <row r="58235" spans="16:30" ht="4.5" customHeight="1" x14ac:dyDescent="0.2">
      <c r="P58235" s="75"/>
      <c r="Q58235" s="75"/>
      <c r="W58235" s="75"/>
      <c r="AD58235" s="77"/>
    </row>
    <row r="58236" spans="16:30" ht="4.5" customHeight="1" x14ac:dyDescent="0.2">
      <c r="P58236" s="75"/>
      <c r="Q58236" s="75"/>
      <c r="W58236" s="75"/>
      <c r="AD58236" s="77"/>
    </row>
    <row r="58237" spans="16:30" ht="4.5" customHeight="1" x14ac:dyDescent="0.2">
      <c r="P58237" s="75"/>
      <c r="Q58237" s="75"/>
      <c r="W58237" s="75"/>
      <c r="AD58237" s="77"/>
    </row>
    <row r="58238" spans="16:30" ht="4.5" customHeight="1" x14ac:dyDescent="0.2">
      <c r="P58238" s="75"/>
      <c r="Q58238" s="75"/>
      <c r="W58238" s="75"/>
      <c r="AD58238" s="77"/>
    </row>
    <row r="58239" spans="16:30" ht="4.5" customHeight="1" x14ac:dyDescent="0.2">
      <c r="P58239" s="75"/>
      <c r="Q58239" s="75"/>
      <c r="W58239" s="75"/>
      <c r="AD58239" s="77"/>
    </row>
    <row r="58240" spans="16:30" ht="4.5" customHeight="1" x14ac:dyDescent="0.2">
      <c r="P58240" s="75"/>
      <c r="Q58240" s="75"/>
      <c r="W58240" s="75"/>
      <c r="AD58240" s="77"/>
    </row>
    <row r="58241" spans="16:30" ht="4.5" customHeight="1" x14ac:dyDescent="0.2">
      <c r="P58241" s="75"/>
      <c r="Q58241" s="75"/>
      <c r="W58241" s="75"/>
      <c r="AD58241" s="77"/>
    </row>
    <row r="58242" spans="16:30" ht="4.5" customHeight="1" x14ac:dyDescent="0.2">
      <c r="P58242" s="75"/>
      <c r="Q58242" s="75"/>
      <c r="W58242" s="75"/>
      <c r="AD58242" s="77"/>
    </row>
    <row r="58243" spans="16:30" ht="4.5" customHeight="1" x14ac:dyDescent="0.2">
      <c r="P58243" s="75"/>
      <c r="Q58243" s="75"/>
      <c r="W58243" s="75"/>
      <c r="AD58243" s="77"/>
    </row>
    <row r="58244" spans="16:30" ht="4.5" customHeight="1" x14ac:dyDescent="0.2">
      <c r="P58244" s="75"/>
      <c r="Q58244" s="75"/>
      <c r="W58244" s="75"/>
      <c r="AD58244" s="77"/>
    </row>
    <row r="58245" spans="16:30" ht="4.5" customHeight="1" x14ac:dyDescent="0.2">
      <c r="P58245" s="75"/>
      <c r="Q58245" s="75"/>
      <c r="W58245" s="75"/>
      <c r="AD58245" s="77"/>
    </row>
    <row r="58246" spans="16:30" ht="4.5" customHeight="1" x14ac:dyDescent="0.2">
      <c r="P58246" s="75"/>
      <c r="Q58246" s="75"/>
      <c r="W58246" s="75"/>
      <c r="AD58246" s="77"/>
    </row>
    <row r="58247" spans="16:30" ht="4.5" customHeight="1" x14ac:dyDescent="0.2">
      <c r="P58247" s="75"/>
      <c r="Q58247" s="75"/>
      <c r="W58247" s="75"/>
      <c r="AD58247" s="77"/>
    </row>
    <row r="58248" spans="16:30" ht="4.5" customHeight="1" x14ac:dyDescent="0.2">
      <c r="P58248" s="75"/>
      <c r="Q58248" s="75"/>
      <c r="W58248" s="75"/>
      <c r="AD58248" s="77"/>
    </row>
    <row r="58249" spans="16:30" ht="4.5" customHeight="1" x14ac:dyDescent="0.2">
      <c r="P58249" s="75"/>
      <c r="Q58249" s="75"/>
      <c r="W58249" s="75"/>
      <c r="AD58249" s="77"/>
    </row>
    <row r="58250" spans="16:30" ht="4.5" customHeight="1" x14ac:dyDescent="0.2">
      <c r="P58250" s="75"/>
      <c r="Q58250" s="75"/>
      <c r="W58250" s="75"/>
      <c r="AD58250" s="77"/>
    </row>
    <row r="58251" spans="16:30" ht="4.5" customHeight="1" x14ac:dyDescent="0.2">
      <c r="P58251" s="75"/>
      <c r="Q58251" s="75"/>
      <c r="W58251" s="75"/>
      <c r="AD58251" s="77"/>
    </row>
    <row r="58252" spans="16:30" ht="4.5" customHeight="1" x14ac:dyDescent="0.2">
      <c r="P58252" s="75"/>
      <c r="Q58252" s="75"/>
      <c r="W58252" s="75"/>
      <c r="AD58252" s="77"/>
    </row>
    <row r="58253" spans="16:30" ht="4.5" customHeight="1" x14ac:dyDescent="0.2">
      <c r="P58253" s="75"/>
      <c r="Q58253" s="75"/>
      <c r="W58253" s="75"/>
      <c r="AD58253" s="77"/>
    </row>
    <row r="58254" spans="16:30" ht="4.5" customHeight="1" x14ac:dyDescent="0.2">
      <c r="P58254" s="75"/>
      <c r="Q58254" s="75"/>
      <c r="W58254" s="75"/>
      <c r="AD58254" s="77"/>
    </row>
    <row r="58255" spans="16:30" ht="4.5" customHeight="1" x14ac:dyDescent="0.2">
      <c r="P58255" s="75"/>
      <c r="Q58255" s="75"/>
      <c r="W58255" s="75"/>
      <c r="AD58255" s="77"/>
    </row>
    <row r="58256" spans="16:30" ht="4.5" customHeight="1" x14ac:dyDescent="0.2">
      <c r="P58256" s="75"/>
      <c r="Q58256" s="75"/>
      <c r="W58256" s="75"/>
      <c r="AD58256" s="77"/>
    </row>
    <row r="58257" spans="16:30" ht="4.5" customHeight="1" x14ac:dyDescent="0.2">
      <c r="P58257" s="75"/>
      <c r="Q58257" s="75"/>
      <c r="W58257" s="75"/>
      <c r="AD58257" s="77"/>
    </row>
    <row r="58258" spans="16:30" ht="4.5" customHeight="1" x14ac:dyDescent="0.2">
      <c r="P58258" s="75"/>
      <c r="Q58258" s="75"/>
      <c r="W58258" s="75"/>
      <c r="AD58258" s="77"/>
    </row>
    <row r="58259" spans="16:30" ht="4.5" customHeight="1" x14ac:dyDescent="0.2">
      <c r="P58259" s="75"/>
      <c r="Q58259" s="75"/>
      <c r="W58259" s="75"/>
      <c r="AD58259" s="77"/>
    </row>
    <row r="58260" spans="16:30" ht="4.5" customHeight="1" x14ac:dyDescent="0.2">
      <c r="P58260" s="75"/>
      <c r="Q58260" s="75"/>
      <c r="W58260" s="75"/>
      <c r="AD58260" s="77"/>
    </row>
    <row r="58261" spans="16:30" ht="4.5" customHeight="1" x14ac:dyDescent="0.2">
      <c r="P58261" s="75"/>
      <c r="Q58261" s="75"/>
      <c r="W58261" s="75"/>
      <c r="AD58261" s="77"/>
    </row>
    <row r="58262" spans="16:30" ht="4.5" customHeight="1" x14ac:dyDescent="0.2">
      <c r="P58262" s="75"/>
      <c r="Q58262" s="75"/>
      <c r="W58262" s="75"/>
      <c r="AD58262" s="77"/>
    </row>
    <row r="58263" spans="16:30" ht="4.5" customHeight="1" x14ac:dyDescent="0.2">
      <c r="P58263" s="75"/>
      <c r="Q58263" s="75"/>
      <c r="W58263" s="75"/>
      <c r="AD58263" s="77"/>
    </row>
    <row r="58264" spans="16:30" ht="4.5" customHeight="1" x14ac:dyDescent="0.2">
      <c r="P58264" s="75"/>
      <c r="Q58264" s="75"/>
      <c r="W58264" s="75"/>
      <c r="AD58264" s="77"/>
    </row>
    <row r="58265" spans="16:30" ht="4.5" customHeight="1" x14ac:dyDescent="0.2">
      <c r="P58265" s="75"/>
      <c r="Q58265" s="75"/>
      <c r="W58265" s="75"/>
      <c r="AD58265" s="77"/>
    </row>
    <row r="58266" spans="16:30" ht="4.5" customHeight="1" x14ac:dyDescent="0.2">
      <c r="P58266" s="75"/>
      <c r="Q58266" s="75"/>
      <c r="W58266" s="75"/>
      <c r="AD58266" s="77"/>
    </row>
    <row r="58267" spans="16:30" ht="4.5" customHeight="1" x14ac:dyDescent="0.2">
      <c r="P58267" s="75"/>
      <c r="Q58267" s="75"/>
      <c r="W58267" s="75"/>
      <c r="AD58267" s="77"/>
    </row>
    <row r="58268" spans="16:30" ht="4.5" customHeight="1" x14ac:dyDescent="0.2">
      <c r="P58268" s="75"/>
      <c r="Q58268" s="75"/>
      <c r="W58268" s="75"/>
      <c r="AD58268" s="77"/>
    </row>
    <row r="58269" spans="16:30" ht="4.5" customHeight="1" x14ac:dyDescent="0.2">
      <c r="P58269" s="75"/>
      <c r="Q58269" s="75"/>
      <c r="W58269" s="75"/>
      <c r="AD58269" s="77"/>
    </row>
    <row r="58270" spans="16:30" ht="4.5" customHeight="1" x14ac:dyDescent="0.2">
      <c r="P58270" s="75"/>
      <c r="Q58270" s="75"/>
      <c r="W58270" s="75"/>
      <c r="AD58270" s="77"/>
    </row>
    <row r="58271" spans="16:30" ht="4.5" customHeight="1" x14ac:dyDescent="0.2">
      <c r="P58271" s="75"/>
      <c r="Q58271" s="75"/>
      <c r="W58271" s="75"/>
      <c r="AD58271" s="77"/>
    </row>
    <row r="58272" spans="16:30" ht="4.5" customHeight="1" x14ac:dyDescent="0.2">
      <c r="P58272" s="75"/>
      <c r="Q58272" s="75"/>
      <c r="W58272" s="75"/>
      <c r="AD58272" s="77"/>
    </row>
    <row r="58273" spans="16:30" ht="4.5" customHeight="1" x14ac:dyDescent="0.2">
      <c r="P58273" s="75"/>
      <c r="Q58273" s="75"/>
      <c r="W58273" s="75"/>
      <c r="AD58273" s="77"/>
    </row>
    <row r="58274" spans="16:30" ht="4.5" customHeight="1" x14ac:dyDescent="0.2">
      <c r="P58274" s="75"/>
      <c r="Q58274" s="75"/>
      <c r="W58274" s="75"/>
      <c r="AD58274" s="77"/>
    </row>
    <row r="58275" spans="16:30" ht="4.5" customHeight="1" x14ac:dyDescent="0.2">
      <c r="P58275" s="75"/>
      <c r="Q58275" s="75"/>
      <c r="W58275" s="75"/>
      <c r="AD58275" s="77"/>
    </row>
    <row r="58276" spans="16:30" ht="4.5" customHeight="1" x14ac:dyDescent="0.2">
      <c r="P58276" s="75"/>
      <c r="Q58276" s="75"/>
      <c r="W58276" s="75"/>
      <c r="AD58276" s="77"/>
    </row>
    <row r="58277" spans="16:30" ht="4.5" customHeight="1" x14ac:dyDescent="0.2">
      <c r="P58277" s="75"/>
      <c r="Q58277" s="75"/>
      <c r="W58277" s="75"/>
      <c r="AD58277" s="77"/>
    </row>
    <row r="58278" spans="16:30" ht="4.5" customHeight="1" x14ac:dyDescent="0.2">
      <c r="P58278" s="75"/>
      <c r="Q58278" s="75"/>
      <c r="W58278" s="75"/>
      <c r="AD58278" s="77"/>
    </row>
    <row r="58279" spans="16:30" ht="4.5" customHeight="1" x14ac:dyDescent="0.2">
      <c r="P58279" s="75"/>
      <c r="Q58279" s="75"/>
      <c r="W58279" s="75"/>
      <c r="AD58279" s="77"/>
    </row>
    <row r="58280" spans="16:30" ht="4.5" customHeight="1" x14ac:dyDescent="0.2">
      <c r="P58280" s="75"/>
      <c r="Q58280" s="75"/>
      <c r="W58280" s="75"/>
      <c r="AD58280" s="77"/>
    </row>
    <row r="58281" spans="16:30" ht="4.5" customHeight="1" x14ac:dyDescent="0.2">
      <c r="P58281" s="75"/>
      <c r="Q58281" s="75"/>
      <c r="W58281" s="75"/>
      <c r="AD58281" s="77"/>
    </row>
    <row r="58282" spans="16:30" ht="4.5" customHeight="1" x14ac:dyDescent="0.2">
      <c r="P58282" s="75"/>
      <c r="Q58282" s="75"/>
      <c r="W58282" s="75"/>
      <c r="AD58282" s="77"/>
    </row>
    <row r="58283" spans="16:30" ht="4.5" customHeight="1" x14ac:dyDescent="0.2">
      <c r="P58283" s="75"/>
      <c r="Q58283" s="75"/>
      <c r="W58283" s="75"/>
      <c r="AD58283" s="77"/>
    </row>
    <row r="58284" spans="16:30" ht="4.5" customHeight="1" x14ac:dyDescent="0.2">
      <c r="P58284" s="75"/>
      <c r="Q58284" s="75"/>
      <c r="W58284" s="75"/>
      <c r="AD58284" s="77"/>
    </row>
    <row r="58285" spans="16:30" ht="4.5" customHeight="1" x14ac:dyDescent="0.2">
      <c r="P58285" s="75"/>
      <c r="Q58285" s="75"/>
      <c r="W58285" s="75"/>
      <c r="AD58285" s="77"/>
    </row>
    <row r="58286" spans="16:30" ht="4.5" customHeight="1" x14ac:dyDescent="0.2">
      <c r="P58286" s="75"/>
      <c r="Q58286" s="75"/>
      <c r="W58286" s="75"/>
      <c r="AD58286" s="77"/>
    </row>
    <row r="58287" spans="16:30" ht="4.5" customHeight="1" x14ac:dyDescent="0.2">
      <c r="P58287" s="75"/>
      <c r="Q58287" s="75"/>
      <c r="W58287" s="75"/>
      <c r="AD58287" s="77"/>
    </row>
    <row r="58288" spans="16:30" ht="4.5" customHeight="1" x14ac:dyDescent="0.2">
      <c r="P58288" s="75"/>
      <c r="Q58288" s="75"/>
      <c r="W58288" s="75"/>
      <c r="AD58288" s="77"/>
    </row>
    <row r="58289" spans="16:30" ht="4.5" customHeight="1" x14ac:dyDescent="0.2">
      <c r="P58289" s="75"/>
      <c r="Q58289" s="75"/>
      <c r="W58289" s="75"/>
      <c r="AD58289" s="77"/>
    </row>
    <row r="58290" spans="16:30" ht="4.5" customHeight="1" x14ac:dyDescent="0.2">
      <c r="P58290" s="75"/>
      <c r="Q58290" s="75"/>
      <c r="W58290" s="75"/>
      <c r="AD58290" s="77"/>
    </row>
    <row r="58291" spans="16:30" ht="4.5" customHeight="1" x14ac:dyDescent="0.2">
      <c r="P58291" s="75"/>
      <c r="Q58291" s="75"/>
      <c r="W58291" s="75"/>
      <c r="AD58291" s="77"/>
    </row>
    <row r="58292" spans="16:30" ht="4.5" customHeight="1" x14ac:dyDescent="0.2">
      <c r="P58292" s="75"/>
      <c r="Q58292" s="75"/>
      <c r="W58292" s="75"/>
      <c r="AD58292" s="77"/>
    </row>
    <row r="58293" spans="16:30" ht="4.5" customHeight="1" x14ac:dyDescent="0.2">
      <c r="P58293" s="75"/>
      <c r="Q58293" s="75"/>
      <c r="W58293" s="75"/>
      <c r="AD58293" s="77"/>
    </row>
    <row r="58294" spans="16:30" ht="4.5" customHeight="1" x14ac:dyDescent="0.2">
      <c r="P58294" s="75"/>
      <c r="Q58294" s="75"/>
      <c r="W58294" s="75"/>
      <c r="AD58294" s="77"/>
    </row>
    <row r="58295" spans="16:30" ht="4.5" customHeight="1" x14ac:dyDescent="0.2">
      <c r="P58295" s="75"/>
      <c r="Q58295" s="75"/>
      <c r="W58295" s="75"/>
      <c r="AD58295" s="77"/>
    </row>
    <row r="58296" spans="16:30" ht="4.5" customHeight="1" x14ac:dyDescent="0.2">
      <c r="P58296" s="75"/>
      <c r="Q58296" s="75"/>
      <c r="W58296" s="75"/>
      <c r="AD58296" s="77"/>
    </row>
    <row r="58297" spans="16:30" ht="4.5" customHeight="1" x14ac:dyDescent="0.2">
      <c r="P58297" s="75"/>
      <c r="Q58297" s="75"/>
      <c r="W58297" s="75"/>
      <c r="AD58297" s="77"/>
    </row>
    <row r="58298" spans="16:30" ht="4.5" customHeight="1" x14ac:dyDescent="0.2">
      <c r="P58298" s="75"/>
      <c r="Q58298" s="75"/>
      <c r="W58298" s="75"/>
      <c r="AD58298" s="77"/>
    </row>
    <row r="58299" spans="16:30" ht="4.5" customHeight="1" x14ac:dyDescent="0.2">
      <c r="P58299" s="75"/>
      <c r="Q58299" s="75"/>
      <c r="W58299" s="75"/>
      <c r="AD58299" s="77"/>
    </row>
    <row r="58300" spans="16:30" ht="4.5" customHeight="1" x14ac:dyDescent="0.2">
      <c r="P58300" s="75"/>
      <c r="Q58300" s="75"/>
      <c r="W58300" s="75"/>
      <c r="AD58300" s="77"/>
    </row>
    <row r="58301" spans="16:30" ht="4.5" customHeight="1" x14ac:dyDescent="0.2">
      <c r="P58301" s="75"/>
      <c r="Q58301" s="75"/>
      <c r="W58301" s="75"/>
      <c r="AD58301" s="77"/>
    </row>
    <row r="58302" spans="16:30" ht="4.5" customHeight="1" x14ac:dyDescent="0.2">
      <c r="P58302" s="75"/>
      <c r="Q58302" s="75"/>
      <c r="W58302" s="75"/>
      <c r="AD58302" s="77"/>
    </row>
    <row r="58303" spans="16:30" ht="4.5" customHeight="1" x14ac:dyDescent="0.2">
      <c r="P58303" s="75"/>
      <c r="Q58303" s="75"/>
      <c r="W58303" s="75"/>
      <c r="AD58303" s="77"/>
    </row>
    <row r="58304" spans="16:30" ht="4.5" customHeight="1" x14ac:dyDescent="0.2">
      <c r="P58304" s="75"/>
      <c r="Q58304" s="75"/>
      <c r="W58304" s="75"/>
      <c r="AD58304" s="77"/>
    </row>
    <row r="58305" spans="16:30" ht="4.5" customHeight="1" x14ac:dyDescent="0.2">
      <c r="P58305" s="75"/>
      <c r="Q58305" s="75"/>
      <c r="W58305" s="75"/>
      <c r="AD58305" s="77"/>
    </row>
    <row r="58306" spans="16:30" ht="4.5" customHeight="1" x14ac:dyDescent="0.2">
      <c r="P58306" s="75"/>
      <c r="Q58306" s="75"/>
      <c r="W58306" s="75"/>
      <c r="AD58306" s="77"/>
    </row>
    <row r="58307" spans="16:30" ht="4.5" customHeight="1" x14ac:dyDescent="0.2">
      <c r="P58307" s="75"/>
      <c r="Q58307" s="75"/>
      <c r="W58307" s="75"/>
      <c r="AD58307" s="77"/>
    </row>
    <row r="58308" spans="16:30" ht="4.5" customHeight="1" x14ac:dyDescent="0.2">
      <c r="P58308" s="75"/>
      <c r="Q58308" s="75"/>
      <c r="W58308" s="75"/>
      <c r="AD58308" s="77"/>
    </row>
    <row r="58309" spans="16:30" ht="4.5" customHeight="1" x14ac:dyDescent="0.2">
      <c r="P58309" s="75"/>
      <c r="Q58309" s="75"/>
      <c r="W58309" s="75"/>
      <c r="AD58309" s="77"/>
    </row>
    <row r="58310" spans="16:30" ht="4.5" customHeight="1" x14ac:dyDescent="0.2">
      <c r="P58310" s="75"/>
      <c r="Q58310" s="75"/>
      <c r="W58310" s="75"/>
      <c r="AD58310" s="77"/>
    </row>
    <row r="58311" spans="16:30" ht="4.5" customHeight="1" x14ac:dyDescent="0.2">
      <c r="P58311" s="75"/>
      <c r="Q58311" s="75"/>
      <c r="W58311" s="75"/>
      <c r="AD58311" s="77"/>
    </row>
    <row r="58312" spans="16:30" ht="4.5" customHeight="1" x14ac:dyDescent="0.2">
      <c r="P58312" s="75"/>
      <c r="Q58312" s="75"/>
      <c r="W58312" s="75"/>
      <c r="AD58312" s="77"/>
    </row>
    <row r="58313" spans="16:30" ht="4.5" customHeight="1" x14ac:dyDescent="0.2">
      <c r="P58313" s="75"/>
      <c r="Q58313" s="75"/>
      <c r="W58313" s="75"/>
      <c r="AD58313" s="77"/>
    </row>
    <row r="58314" spans="16:30" ht="4.5" customHeight="1" x14ac:dyDescent="0.2">
      <c r="P58314" s="75"/>
      <c r="Q58314" s="75"/>
      <c r="W58314" s="75"/>
      <c r="AD58314" s="77"/>
    </row>
    <row r="58315" spans="16:30" ht="4.5" customHeight="1" x14ac:dyDescent="0.2">
      <c r="P58315" s="75"/>
      <c r="Q58315" s="75"/>
      <c r="W58315" s="75"/>
      <c r="AD58315" s="77"/>
    </row>
    <row r="58316" spans="16:30" ht="4.5" customHeight="1" x14ac:dyDescent="0.2">
      <c r="P58316" s="75"/>
      <c r="Q58316" s="75"/>
      <c r="W58316" s="75"/>
      <c r="AD58316" s="77"/>
    </row>
    <row r="58317" spans="16:30" ht="4.5" customHeight="1" x14ac:dyDescent="0.2">
      <c r="P58317" s="75"/>
      <c r="Q58317" s="75"/>
      <c r="W58317" s="75"/>
      <c r="AD58317" s="77"/>
    </row>
    <row r="58318" spans="16:30" ht="4.5" customHeight="1" x14ac:dyDescent="0.2">
      <c r="P58318" s="75"/>
      <c r="Q58318" s="75"/>
      <c r="W58318" s="75"/>
      <c r="AD58318" s="77"/>
    </row>
    <row r="58319" spans="16:30" ht="4.5" customHeight="1" x14ac:dyDescent="0.2">
      <c r="P58319" s="75"/>
      <c r="Q58319" s="75"/>
      <c r="W58319" s="75"/>
      <c r="AD58319" s="77"/>
    </row>
    <row r="58320" spans="16:30" ht="4.5" customHeight="1" x14ac:dyDescent="0.2">
      <c r="P58320" s="75"/>
      <c r="Q58320" s="75"/>
      <c r="W58320" s="75"/>
      <c r="AD58320" s="77"/>
    </row>
    <row r="58321" spans="16:30" ht="4.5" customHeight="1" x14ac:dyDescent="0.2">
      <c r="P58321" s="75"/>
      <c r="Q58321" s="75"/>
      <c r="W58321" s="75"/>
      <c r="AD58321" s="77"/>
    </row>
    <row r="58322" spans="16:30" ht="4.5" customHeight="1" x14ac:dyDescent="0.2">
      <c r="P58322" s="75"/>
      <c r="Q58322" s="75"/>
      <c r="W58322" s="75"/>
      <c r="AD58322" s="77"/>
    </row>
    <row r="58323" spans="16:30" ht="4.5" customHeight="1" x14ac:dyDescent="0.2">
      <c r="P58323" s="75"/>
      <c r="Q58323" s="75"/>
      <c r="W58323" s="75"/>
      <c r="AD58323" s="77"/>
    </row>
    <row r="58324" spans="16:30" ht="4.5" customHeight="1" x14ac:dyDescent="0.2">
      <c r="P58324" s="75"/>
      <c r="Q58324" s="75"/>
      <c r="W58324" s="75"/>
      <c r="AD58324" s="77"/>
    </row>
    <row r="58325" spans="16:30" ht="4.5" customHeight="1" x14ac:dyDescent="0.2">
      <c r="P58325" s="75"/>
      <c r="Q58325" s="75"/>
      <c r="W58325" s="75"/>
      <c r="AD58325" s="77"/>
    </row>
    <row r="58326" spans="16:30" ht="4.5" customHeight="1" x14ac:dyDescent="0.2">
      <c r="P58326" s="75"/>
      <c r="Q58326" s="75"/>
      <c r="W58326" s="75"/>
      <c r="AD58326" s="77"/>
    </row>
    <row r="58327" spans="16:30" ht="4.5" customHeight="1" x14ac:dyDescent="0.2">
      <c r="P58327" s="75"/>
      <c r="Q58327" s="75"/>
      <c r="W58327" s="75"/>
      <c r="AD58327" s="77"/>
    </row>
    <row r="58328" spans="16:30" ht="4.5" customHeight="1" x14ac:dyDescent="0.2">
      <c r="P58328" s="75"/>
      <c r="Q58328" s="75"/>
      <c r="W58328" s="75"/>
      <c r="AD58328" s="77"/>
    </row>
    <row r="58329" spans="16:30" ht="4.5" customHeight="1" x14ac:dyDescent="0.2">
      <c r="P58329" s="75"/>
      <c r="Q58329" s="75"/>
      <c r="W58329" s="75"/>
      <c r="AD58329" s="77"/>
    </row>
    <row r="58330" spans="16:30" ht="4.5" customHeight="1" x14ac:dyDescent="0.2">
      <c r="P58330" s="75"/>
      <c r="Q58330" s="75"/>
      <c r="W58330" s="75"/>
      <c r="AD58330" s="77"/>
    </row>
    <row r="58331" spans="16:30" ht="4.5" customHeight="1" x14ac:dyDescent="0.2">
      <c r="P58331" s="75"/>
      <c r="Q58331" s="75"/>
      <c r="W58331" s="75"/>
      <c r="AD58331" s="77"/>
    </row>
    <row r="58332" spans="16:30" ht="4.5" customHeight="1" x14ac:dyDescent="0.2">
      <c r="P58332" s="75"/>
      <c r="Q58332" s="75"/>
      <c r="W58332" s="75"/>
      <c r="AD58332" s="77"/>
    </row>
    <row r="58333" spans="16:30" ht="4.5" customHeight="1" x14ac:dyDescent="0.2">
      <c r="P58333" s="75"/>
      <c r="Q58333" s="75"/>
      <c r="W58333" s="75"/>
      <c r="AD58333" s="77"/>
    </row>
    <row r="58334" spans="16:30" ht="4.5" customHeight="1" x14ac:dyDescent="0.2">
      <c r="P58334" s="75"/>
      <c r="Q58334" s="75"/>
      <c r="W58334" s="75"/>
      <c r="AD58334" s="77"/>
    </row>
    <row r="58335" spans="16:30" ht="4.5" customHeight="1" x14ac:dyDescent="0.2">
      <c r="P58335" s="75"/>
      <c r="Q58335" s="75"/>
      <c r="W58335" s="75"/>
      <c r="AD58335" s="77"/>
    </row>
    <row r="58336" spans="16:30" ht="4.5" customHeight="1" x14ac:dyDescent="0.2">
      <c r="P58336" s="75"/>
      <c r="Q58336" s="75"/>
      <c r="W58336" s="75"/>
      <c r="AD58336" s="77"/>
    </row>
    <row r="58337" spans="16:30" ht="4.5" customHeight="1" x14ac:dyDescent="0.2">
      <c r="P58337" s="75"/>
      <c r="Q58337" s="75"/>
      <c r="W58337" s="75"/>
      <c r="AD58337" s="77"/>
    </row>
    <row r="58338" spans="16:30" ht="4.5" customHeight="1" x14ac:dyDescent="0.2">
      <c r="P58338" s="75"/>
      <c r="Q58338" s="75"/>
      <c r="W58338" s="75"/>
      <c r="AD58338" s="77"/>
    </row>
    <row r="58339" spans="16:30" ht="4.5" customHeight="1" x14ac:dyDescent="0.2">
      <c r="P58339" s="75"/>
      <c r="Q58339" s="75"/>
      <c r="W58339" s="75"/>
      <c r="AD58339" s="77"/>
    </row>
    <row r="58340" spans="16:30" ht="4.5" customHeight="1" x14ac:dyDescent="0.2">
      <c r="P58340" s="75"/>
      <c r="Q58340" s="75"/>
      <c r="W58340" s="75"/>
      <c r="AD58340" s="77"/>
    </row>
    <row r="58341" spans="16:30" ht="4.5" customHeight="1" x14ac:dyDescent="0.2">
      <c r="P58341" s="75"/>
      <c r="Q58341" s="75"/>
      <c r="W58341" s="75"/>
      <c r="AD58341" s="77"/>
    </row>
    <row r="58342" spans="16:30" ht="4.5" customHeight="1" x14ac:dyDescent="0.2">
      <c r="P58342" s="75"/>
      <c r="Q58342" s="75"/>
      <c r="W58342" s="75"/>
      <c r="AD58342" s="77"/>
    </row>
    <row r="58343" spans="16:30" ht="4.5" customHeight="1" x14ac:dyDescent="0.2">
      <c r="P58343" s="75"/>
      <c r="Q58343" s="75"/>
      <c r="W58343" s="75"/>
      <c r="AD58343" s="77"/>
    </row>
    <row r="58344" spans="16:30" ht="4.5" customHeight="1" x14ac:dyDescent="0.2">
      <c r="P58344" s="75"/>
      <c r="Q58344" s="75"/>
      <c r="W58344" s="75"/>
      <c r="AD58344" s="77"/>
    </row>
    <row r="58345" spans="16:30" ht="4.5" customHeight="1" x14ac:dyDescent="0.2">
      <c r="P58345" s="75"/>
      <c r="Q58345" s="75"/>
      <c r="W58345" s="75"/>
      <c r="AD58345" s="77"/>
    </row>
    <row r="58346" spans="16:30" ht="4.5" customHeight="1" x14ac:dyDescent="0.2">
      <c r="P58346" s="75"/>
      <c r="Q58346" s="75"/>
      <c r="W58346" s="75"/>
      <c r="AD58346" s="77"/>
    </row>
    <row r="58347" spans="16:30" ht="4.5" customHeight="1" x14ac:dyDescent="0.2">
      <c r="P58347" s="75"/>
      <c r="Q58347" s="75"/>
      <c r="W58347" s="75"/>
      <c r="AD58347" s="77"/>
    </row>
    <row r="58348" spans="16:30" ht="4.5" customHeight="1" x14ac:dyDescent="0.2">
      <c r="P58348" s="75"/>
      <c r="Q58348" s="75"/>
      <c r="W58348" s="75"/>
      <c r="AD58348" s="77"/>
    </row>
    <row r="58349" spans="16:30" ht="4.5" customHeight="1" x14ac:dyDescent="0.2">
      <c r="P58349" s="75"/>
      <c r="Q58349" s="75"/>
      <c r="W58349" s="75"/>
      <c r="AD58349" s="77"/>
    </row>
    <row r="58350" spans="16:30" ht="4.5" customHeight="1" x14ac:dyDescent="0.2">
      <c r="P58350" s="75"/>
      <c r="Q58350" s="75"/>
      <c r="W58350" s="75"/>
      <c r="AD58350" s="77"/>
    </row>
    <row r="58351" spans="16:30" ht="4.5" customHeight="1" x14ac:dyDescent="0.2">
      <c r="P58351" s="75"/>
      <c r="Q58351" s="75"/>
      <c r="W58351" s="75"/>
      <c r="AD58351" s="77"/>
    </row>
    <row r="58352" spans="16:30" ht="4.5" customHeight="1" x14ac:dyDescent="0.2">
      <c r="P58352" s="75"/>
      <c r="Q58352" s="75"/>
      <c r="W58352" s="75"/>
      <c r="AD58352" s="77"/>
    </row>
    <row r="58353" spans="16:30" ht="4.5" customHeight="1" x14ac:dyDescent="0.2">
      <c r="P58353" s="75"/>
      <c r="Q58353" s="75"/>
      <c r="W58353" s="75"/>
      <c r="AD58353" s="77"/>
    </row>
    <row r="58354" spans="16:30" ht="4.5" customHeight="1" x14ac:dyDescent="0.2">
      <c r="P58354" s="75"/>
      <c r="Q58354" s="75"/>
      <c r="W58354" s="75"/>
      <c r="AD58354" s="77"/>
    </row>
    <row r="58355" spans="16:30" ht="4.5" customHeight="1" x14ac:dyDescent="0.2">
      <c r="P58355" s="75"/>
      <c r="Q58355" s="75"/>
      <c r="W58355" s="75"/>
      <c r="AD58355" s="77"/>
    </row>
    <row r="58356" spans="16:30" ht="4.5" customHeight="1" x14ac:dyDescent="0.2">
      <c r="P58356" s="75"/>
      <c r="Q58356" s="75"/>
      <c r="W58356" s="75"/>
      <c r="AD58356" s="77"/>
    </row>
    <row r="58357" spans="16:30" ht="4.5" customHeight="1" x14ac:dyDescent="0.2">
      <c r="P58357" s="75"/>
      <c r="Q58357" s="75"/>
      <c r="W58357" s="75"/>
      <c r="AD58357" s="77"/>
    </row>
    <row r="58358" spans="16:30" ht="4.5" customHeight="1" x14ac:dyDescent="0.2">
      <c r="P58358" s="75"/>
      <c r="Q58358" s="75"/>
      <c r="W58358" s="75"/>
      <c r="AD58358" s="77"/>
    </row>
    <row r="58359" spans="16:30" ht="4.5" customHeight="1" x14ac:dyDescent="0.2">
      <c r="P58359" s="75"/>
      <c r="Q58359" s="75"/>
      <c r="W58359" s="75"/>
      <c r="AD58359" s="77"/>
    </row>
    <row r="58360" spans="16:30" ht="4.5" customHeight="1" x14ac:dyDescent="0.2">
      <c r="P58360" s="75"/>
      <c r="Q58360" s="75"/>
      <c r="W58360" s="75"/>
      <c r="AD58360" s="77"/>
    </row>
    <row r="58361" spans="16:30" ht="4.5" customHeight="1" x14ac:dyDescent="0.2">
      <c r="P58361" s="75"/>
      <c r="Q58361" s="75"/>
      <c r="W58361" s="75"/>
      <c r="AD58361" s="77"/>
    </row>
    <row r="58362" spans="16:30" ht="4.5" customHeight="1" x14ac:dyDescent="0.2">
      <c r="P58362" s="75"/>
      <c r="Q58362" s="75"/>
      <c r="W58362" s="75"/>
      <c r="AD58362" s="77"/>
    </row>
    <row r="58363" spans="16:30" ht="4.5" customHeight="1" x14ac:dyDescent="0.2">
      <c r="P58363" s="75"/>
      <c r="Q58363" s="75"/>
      <c r="W58363" s="75"/>
      <c r="AD58363" s="77"/>
    </row>
    <row r="58364" spans="16:30" ht="4.5" customHeight="1" x14ac:dyDescent="0.2">
      <c r="P58364" s="75"/>
      <c r="Q58364" s="75"/>
      <c r="W58364" s="75"/>
      <c r="AD58364" s="77"/>
    </row>
    <row r="58365" spans="16:30" ht="4.5" customHeight="1" x14ac:dyDescent="0.2">
      <c r="P58365" s="75"/>
      <c r="Q58365" s="75"/>
      <c r="W58365" s="75"/>
      <c r="AD58365" s="77"/>
    </row>
    <row r="58366" spans="16:30" ht="4.5" customHeight="1" x14ac:dyDescent="0.2">
      <c r="P58366" s="75"/>
      <c r="Q58366" s="75"/>
      <c r="W58366" s="75"/>
      <c r="AD58366" s="77"/>
    </row>
    <row r="58367" spans="16:30" ht="4.5" customHeight="1" x14ac:dyDescent="0.2">
      <c r="P58367" s="75"/>
      <c r="Q58367" s="75"/>
      <c r="W58367" s="75"/>
      <c r="AD58367" s="77"/>
    </row>
    <row r="58368" spans="16:30" ht="4.5" customHeight="1" x14ac:dyDescent="0.2">
      <c r="P58368" s="75"/>
      <c r="Q58368" s="75"/>
      <c r="W58368" s="75"/>
      <c r="AD58368" s="77"/>
    </row>
    <row r="58369" spans="16:30" ht="4.5" customHeight="1" x14ac:dyDescent="0.2">
      <c r="P58369" s="75"/>
      <c r="Q58369" s="75"/>
      <c r="W58369" s="75"/>
      <c r="AD58369" s="77"/>
    </row>
    <row r="58370" spans="16:30" ht="4.5" customHeight="1" x14ac:dyDescent="0.2">
      <c r="P58370" s="75"/>
      <c r="Q58370" s="75"/>
      <c r="W58370" s="75"/>
      <c r="AD58370" s="77"/>
    </row>
    <row r="58371" spans="16:30" ht="4.5" customHeight="1" x14ac:dyDescent="0.2">
      <c r="P58371" s="75"/>
      <c r="Q58371" s="75"/>
      <c r="W58371" s="75"/>
      <c r="AD58371" s="77"/>
    </row>
    <row r="58372" spans="16:30" ht="4.5" customHeight="1" x14ac:dyDescent="0.2">
      <c r="P58372" s="75"/>
      <c r="Q58372" s="75"/>
      <c r="W58372" s="75"/>
      <c r="AD58372" s="77"/>
    </row>
    <row r="58373" spans="16:30" ht="4.5" customHeight="1" x14ac:dyDescent="0.2">
      <c r="P58373" s="75"/>
      <c r="Q58373" s="75"/>
      <c r="W58373" s="75"/>
      <c r="AD58373" s="77"/>
    </row>
    <row r="58374" spans="16:30" ht="4.5" customHeight="1" x14ac:dyDescent="0.2">
      <c r="P58374" s="75"/>
      <c r="Q58374" s="75"/>
      <c r="W58374" s="75"/>
      <c r="AD58374" s="77"/>
    </row>
    <row r="58375" spans="16:30" ht="4.5" customHeight="1" x14ac:dyDescent="0.2">
      <c r="P58375" s="75"/>
      <c r="Q58375" s="75"/>
      <c r="W58375" s="75"/>
      <c r="AD58375" s="77"/>
    </row>
    <row r="58376" spans="16:30" ht="4.5" customHeight="1" x14ac:dyDescent="0.2">
      <c r="P58376" s="75"/>
      <c r="Q58376" s="75"/>
      <c r="W58376" s="75"/>
      <c r="AD58376" s="77"/>
    </row>
    <row r="58377" spans="16:30" ht="4.5" customHeight="1" x14ac:dyDescent="0.2">
      <c r="P58377" s="75"/>
      <c r="Q58377" s="75"/>
      <c r="W58377" s="75"/>
      <c r="AD58377" s="77"/>
    </row>
    <row r="58378" spans="16:30" ht="4.5" customHeight="1" x14ac:dyDescent="0.2">
      <c r="P58378" s="75"/>
      <c r="Q58378" s="75"/>
      <c r="W58378" s="75"/>
      <c r="AD58378" s="77"/>
    </row>
    <row r="58379" spans="16:30" ht="4.5" customHeight="1" x14ac:dyDescent="0.2">
      <c r="P58379" s="75"/>
      <c r="Q58379" s="75"/>
      <c r="W58379" s="75"/>
      <c r="AD58379" s="77"/>
    </row>
    <row r="58380" spans="16:30" ht="4.5" customHeight="1" x14ac:dyDescent="0.2">
      <c r="P58380" s="75"/>
      <c r="Q58380" s="75"/>
      <c r="W58380" s="75"/>
      <c r="AD58380" s="77"/>
    </row>
    <row r="58381" spans="16:30" ht="4.5" customHeight="1" x14ac:dyDescent="0.2">
      <c r="P58381" s="75"/>
      <c r="Q58381" s="75"/>
      <c r="W58381" s="75"/>
      <c r="AD58381" s="77"/>
    </row>
    <row r="58382" spans="16:30" ht="4.5" customHeight="1" x14ac:dyDescent="0.2">
      <c r="P58382" s="75"/>
      <c r="Q58382" s="75"/>
      <c r="W58382" s="75"/>
      <c r="AD58382" s="77"/>
    </row>
    <row r="58383" spans="16:30" ht="4.5" customHeight="1" x14ac:dyDescent="0.2">
      <c r="P58383" s="75"/>
      <c r="Q58383" s="75"/>
      <c r="W58383" s="75"/>
      <c r="AD58383" s="77"/>
    </row>
    <row r="58384" spans="16:30" ht="4.5" customHeight="1" x14ac:dyDescent="0.2">
      <c r="P58384" s="75"/>
      <c r="Q58384" s="75"/>
      <c r="W58384" s="75"/>
      <c r="AD58384" s="77"/>
    </row>
    <row r="58385" spans="16:30" ht="4.5" customHeight="1" x14ac:dyDescent="0.2">
      <c r="P58385" s="75"/>
      <c r="Q58385" s="75"/>
      <c r="W58385" s="75"/>
      <c r="AD58385" s="77"/>
    </row>
    <row r="58386" spans="16:30" ht="4.5" customHeight="1" x14ac:dyDescent="0.2">
      <c r="P58386" s="75"/>
      <c r="Q58386" s="75"/>
      <c r="W58386" s="75"/>
      <c r="AD58386" s="77"/>
    </row>
    <row r="58387" spans="16:30" ht="4.5" customHeight="1" x14ac:dyDescent="0.2">
      <c r="P58387" s="75"/>
      <c r="Q58387" s="75"/>
      <c r="W58387" s="75"/>
      <c r="AD58387" s="77"/>
    </row>
    <row r="58388" spans="16:30" ht="4.5" customHeight="1" x14ac:dyDescent="0.2">
      <c r="P58388" s="75"/>
      <c r="Q58388" s="75"/>
      <c r="W58388" s="75"/>
      <c r="AD58388" s="77"/>
    </row>
    <row r="58389" spans="16:30" ht="4.5" customHeight="1" x14ac:dyDescent="0.2">
      <c r="P58389" s="75"/>
      <c r="Q58389" s="75"/>
      <c r="W58389" s="75"/>
      <c r="AD58389" s="77"/>
    </row>
    <row r="58390" spans="16:30" ht="4.5" customHeight="1" x14ac:dyDescent="0.2">
      <c r="P58390" s="75"/>
      <c r="Q58390" s="75"/>
      <c r="W58390" s="75"/>
      <c r="AD58390" s="77"/>
    </row>
    <row r="58391" spans="16:30" ht="4.5" customHeight="1" x14ac:dyDescent="0.2">
      <c r="P58391" s="75"/>
      <c r="Q58391" s="75"/>
      <c r="W58391" s="75"/>
      <c r="AD58391" s="77"/>
    </row>
    <row r="58392" spans="16:30" ht="4.5" customHeight="1" x14ac:dyDescent="0.2">
      <c r="P58392" s="75"/>
      <c r="Q58392" s="75"/>
      <c r="W58392" s="75"/>
      <c r="AD58392" s="77"/>
    </row>
    <row r="58393" spans="16:30" ht="4.5" customHeight="1" x14ac:dyDescent="0.2">
      <c r="P58393" s="75"/>
      <c r="Q58393" s="75"/>
      <c r="W58393" s="75"/>
      <c r="AD58393" s="77"/>
    </row>
    <row r="58394" spans="16:30" ht="4.5" customHeight="1" x14ac:dyDescent="0.2">
      <c r="P58394" s="75"/>
      <c r="Q58394" s="75"/>
      <c r="W58394" s="75"/>
      <c r="AD58394" s="77"/>
    </row>
    <row r="58395" spans="16:30" ht="4.5" customHeight="1" x14ac:dyDescent="0.2">
      <c r="P58395" s="75"/>
      <c r="Q58395" s="75"/>
      <c r="W58395" s="75"/>
      <c r="AD58395" s="77"/>
    </row>
    <row r="58396" spans="16:30" ht="4.5" customHeight="1" x14ac:dyDescent="0.2">
      <c r="P58396" s="75"/>
      <c r="Q58396" s="75"/>
      <c r="W58396" s="75"/>
      <c r="AD58396" s="77"/>
    </row>
    <row r="58397" spans="16:30" ht="4.5" customHeight="1" x14ac:dyDescent="0.2">
      <c r="P58397" s="75"/>
      <c r="Q58397" s="75"/>
      <c r="W58397" s="75"/>
      <c r="AD58397" s="77"/>
    </row>
    <row r="58398" spans="16:30" ht="4.5" customHeight="1" x14ac:dyDescent="0.2">
      <c r="P58398" s="75"/>
      <c r="Q58398" s="75"/>
      <c r="W58398" s="75"/>
      <c r="AD58398" s="77"/>
    </row>
    <row r="58399" spans="16:30" ht="4.5" customHeight="1" x14ac:dyDescent="0.2">
      <c r="P58399" s="75"/>
      <c r="Q58399" s="75"/>
      <c r="W58399" s="75"/>
      <c r="AD58399" s="77"/>
    </row>
    <row r="58400" spans="16:30" ht="4.5" customHeight="1" x14ac:dyDescent="0.2">
      <c r="P58400" s="75"/>
      <c r="Q58400" s="75"/>
      <c r="W58400" s="75"/>
      <c r="AD58400" s="77"/>
    </row>
    <row r="58401" spans="16:30" ht="4.5" customHeight="1" x14ac:dyDescent="0.2">
      <c r="P58401" s="75"/>
      <c r="Q58401" s="75"/>
      <c r="W58401" s="75"/>
      <c r="AD58401" s="77"/>
    </row>
    <row r="58402" spans="16:30" ht="4.5" customHeight="1" x14ac:dyDescent="0.2">
      <c r="P58402" s="75"/>
      <c r="Q58402" s="75"/>
      <c r="W58402" s="75"/>
      <c r="AD58402" s="77"/>
    </row>
    <row r="58403" spans="16:30" ht="4.5" customHeight="1" x14ac:dyDescent="0.2">
      <c r="P58403" s="75"/>
      <c r="Q58403" s="75"/>
      <c r="W58403" s="75"/>
      <c r="AD58403" s="77"/>
    </row>
    <row r="58404" spans="16:30" ht="4.5" customHeight="1" x14ac:dyDescent="0.2">
      <c r="P58404" s="75"/>
      <c r="Q58404" s="75"/>
      <c r="W58404" s="75"/>
      <c r="AD58404" s="77"/>
    </row>
    <row r="58405" spans="16:30" ht="4.5" customHeight="1" x14ac:dyDescent="0.2">
      <c r="P58405" s="75"/>
      <c r="Q58405" s="75"/>
      <c r="W58405" s="75"/>
      <c r="AD58405" s="77"/>
    </row>
    <row r="58406" spans="16:30" ht="4.5" customHeight="1" x14ac:dyDescent="0.2">
      <c r="P58406" s="75"/>
      <c r="Q58406" s="75"/>
      <c r="W58406" s="75"/>
      <c r="AD58406" s="77"/>
    </row>
    <row r="58407" spans="16:30" ht="4.5" customHeight="1" x14ac:dyDescent="0.2">
      <c r="P58407" s="75"/>
      <c r="Q58407" s="75"/>
      <c r="W58407" s="75"/>
      <c r="AD58407" s="77"/>
    </row>
    <row r="58408" spans="16:30" ht="4.5" customHeight="1" x14ac:dyDescent="0.2">
      <c r="P58408" s="75"/>
      <c r="Q58408" s="75"/>
      <c r="W58408" s="75"/>
      <c r="AD58408" s="77"/>
    </row>
    <row r="58409" spans="16:30" ht="4.5" customHeight="1" x14ac:dyDescent="0.2">
      <c r="P58409" s="75"/>
      <c r="Q58409" s="75"/>
      <c r="W58409" s="75"/>
      <c r="AD58409" s="77"/>
    </row>
    <row r="58410" spans="16:30" ht="4.5" customHeight="1" x14ac:dyDescent="0.2">
      <c r="P58410" s="75"/>
      <c r="Q58410" s="75"/>
      <c r="W58410" s="75"/>
      <c r="AD58410" s="77"/>
    </row>
    <row r="58411" spans="16:30" ht="4.5" customHeight="1" x14ac:dyDescent="0.2">
      <c r="P58411" s="75"/>
      <c r="Q58411" s="75"/>
      <c r="W58411" s="75"/>
      <c r="AD58411" s="77"/>
    </row>
    <row r="58412" spans="16:30" ht="4.5" customHeight="1" x14ac:dyDescent="0.2">
      <c r="P58412" s="75"/>
      <c r="Q58412" s="75"/>
      <c r="W58412" s="75"/>
      <c r="AD58412" s="77"/>
    </row>
    <row r="58413" spans="16:30" ht="4.5" customHeight="1" x14ac:dyDescent="0.2">
      <c r="P58413" s="75"/>
      <c r="Q58413" s="75"/>
      <c r="W58413" s="75"/>
      <c r="AD58413" s="77"/>
    </row>
    <row r="58414" spans="16:30" ht="4.5" customHeight="1" x14ac:dyDescent="0.2">
      <c r="P58414" s="75"/>
      <c r="Q58414" s="75"/>
      <c r="W58414" s="75"/>
      <c r="AD58414" s="77"/>
    </row>
    <row r="58415" spans="16:30" ht="4.5" customHeight="1" x14ac:dyDescent="0.2">
      <c r="P58415" s="75"/>
      <c r="Q58415" s="75"/>
      <c r="W58415" s="75"/>
      <c r="AD58415" s="77"/>
    </row>
    <row r="58416" spans="16:30" ht="4.5" customHeight="1" x14ac:dyDescent="0.2">
      <c r="P58416" s="75"/>
      <c r="Q58416" s="75"/>
      <c r="W58416" s="75"/>
      <c r="AD58416" s="77"/>
    </row>
    <row r="58417" spans="16:30" ht="4.5" customHeight="1" x14ac:dyDescent="0.2">
      <c r="P58417" s="75"/>
      <c r="Q58417" s="75"/>
      <c r="W58417" s="75"/>
      <c r="AD58417" s="77"/>
    </row>
    <row r="58418" spans="16:30" ht="4.5" customHeight="1" x14ac:dyDescent="0.2">
      <c r="P58418" s="75"/>
      <c r="Q58418" s="75"/>
      <c r="W58418" s="75"/>
      <c r="AD58418" s="77"/>
    </row>
    <row r="58419" spans="16:30" ht="4.5" customHeight="1" x14ac:dyDescent="0.2">
      <c r="P58419" s="75"/>
      <c r="Q58419" s="75"/>
      <c r="W58419" s="75"/>
      <c r="AD58419" s="77"/>
    </row>
    <row r="58420" spans="16:30" ht="4.5" customHeight="1" x14ac:dyDescent="0.2">
      <c r="P58420" s="75"/>
      <c r="Q58420" s="75"/>
      <c r="W58420" s="75"/>
      <c r="AD58420" s="77"/>
    </row>
    <row r="58421" spans="16:30" ht="4.5" customHeight="1" x14ac:dyDescent="0.2">
      <c r="P58421" s="75"/>
      <c r="Q58421" s="75"/>
      <c r="W58421" s="75"/>
      <c r="AD58421" s="77"/>
    </row>
    <row r="58422" spans="16:30" ht="4.5" customHeight="1" x14ac:dyDescent="0.2">
      <c r="P58422" s="75"/>
      <c r="Q58422" s="75"/>
      <c r="W58422" s="75"/>
      <c r="AD58422" s="77"/>
    </row>
    <row r="58423" spans="16:30" ht="4.5" customHeight="1" x14ac:dyDescent="0.2">
      <c r="P58423" s="75"/>
      <c r="Q58423" s="75"/>
      <c r="W58423" s="75"/>
      <c r="AD58423" s="77"/>
    </row>
    <row r="58424" spans="16:30" ht="4.5" customHeight="1" x14ac:dyDescent="0.2">
      <c r="P58424" s="75"/>
      <c r="Q58424" s="75"/>
      <c r="W58424" s="75"/>
      <c r="AD58424" s="77"/>
    </row>
    <row r="58425" spans="16:30" ht="4.5" customHeight="1" x14ac:dyDescent="0.2">
      <c r="P58425" s="75"/>
      <c r="Q58425" s="75"/>
      <c r="W58425" s="75"/>
      <c r="AD58425" s="77"/>
    </row>
    <row r="58426" spans="16:30" ht="4.5" customHeight="1" x14ac:dyDescent="0.2">
      <c r="P58426" s="75"/>
      <c r="Q58426" s="75"/>
      <c r="W58426" s="75"/>
      <c r="AD58426" s="77"/>
    </row>
    <row r="58427" spans="16:30" ht="4.5" customHeight="1" x14ac:dyDescent="0.2">
      <c r="P58427" s="75"/>
      <c r="Q58427" s="75"/>
      <c r="W58427" s="75"/>
      <c r="AD58427" s="77"/>
    </row>
    <row r="58428" spans="16:30" ht="4.5" customHeight="1" x14ac:dyDescent="0.2">
      <c r="P58428" s="75"/>
      <c r="Q58428" s="75"/>
      <c r="W58428" s="75"/>
      <c r="AD58428" s="77"/>
    </row>
    <row r="58429" spans="16:30" ht="4.5" customHeight="1" x14ac:dyDescent="0.2">
      <c r="P58429" s="75"/>
      <c r="Q58429" s="75"/>
      <c r="W58429" s="75"/>
      <c r="AD58429" s="77"/>
    </row>
    <row r="58430" spans="16:30" ht="4.5" customHeight="1" x14ac:dyDescent="0.2">
      <c r="P58430" s="75"/>
      <c r="Q58430" s="75"/>
      <c r="W58430" s="75"/>
      <c r="AD58430" s="77"/>
    </row>
    <row r="58431" spans="16:30" ht="4.5" customHeight="1" x14ac:dyDescent="0.2">
      <c r="P58431" s="75"/>
      <c r="Q58431" s="75"/>
      <c r="W58431" s="75"/>
      <c r="AD58431" s="77"/>
    </row>
    <row r="58432" spans="16:30" ht="4.5" customHeight="1" x14ac:dyDescent="0.2">
      <c r="P58432" s="75"/>
      <c r="Q58432" s="75"/>
      <c r="W58432" s="75"/>
      <c r="AD58432" s="77"/>
    </row>
    <row r="58433" spans="16:30" ht="4.5" customHeight="1" x14ac:dyDescent="0.2">
      <c r="P58433" s="75"/>
      <c r="Q58433" s="75"/>
      <c r="W58433" s="75"/>
      <c r="AD58433" s="77"/>
    </row>
    <row r="58434" spans="16:30" ht="4.5" customHeight="1" x14ac:dyDescent="0.2">
      <c r="P58434" s="75"/>
      <c r="Q58434" s="75"/>
      <c r="W58434" s="75"/>
      <c r="AD58434" s="77"/>
    </row>
    <row r="58435" spans="16:30" ht="4.5" customHeight="1" x14ac:dyDescent="0.2">
      <c r="P58435" s="75"/>
      <c r="Q58435" s="75"/>
      <c r="W58435" s="75"/>
      <c r="AD58435" s="77"/>
    </row>
    <row r="58436" spans="16:30" ht="4.5" customHeight="1" x14ac:dyDescent="0.2">
      <c r="P58436" s="75"/>
      <c r="Q58436" s="75"/>
      <c r="W58436" s="75"/>
      <c r="AD58436" s="77"/>
    </row>
    <row r="58437" spans="16:30" ht="4.5" customHeight="1" x14ac:dyDescent="0.2">
      <c r="P58437" s="75"/>
      <c r="Q58437" s="75"/>
      <c r="W58437" s="75"/>
      <c r="AD58437" s="77"/>
    </row>
    <row r="58438" spans="16:30" ht="4.5" customHeight="1" x14ac:dyDescent="0.2">
      <c r="P58438" s="75"/>
      <c r="Q58438" s="75"/>
      <c r="W58438" s="75"/>
      <c r="AD58438" s="77"/>
    </row>
    <row r="58439" spans="16:30" ht="4.5" customHeight="1" x14ac:dyDescent="0.2">
      <c r="P58439" s="75"/>
      <c r="Q58439" s="75"/>
      <c r="W58439" s="75"/>
      <c r="AD58439" s="77"/>
    </row>
    <row r="58440" spans="16:30" ht="4.5" customHeight="1" x14ac:dyDescent="0.2">
      <c r="P58440" s="75"/>
      <c r="Q58440" s="75"/>
      <c r="W58440" s="75"/>
      <c r="AD58440" s="77"/>
    </row>
    <row r="58441" spans="16:30" ht="4.5" customHeight="1" x14ac:dyDescent="0.2">
      <c r="P58441" s="75"/>
      <c r="Q58441" s="75"/>
      <c r="W58441" s="75"/>
      <c r="AD58441" s="77"/>
    </row>
    <row r="58442" spans="16:30" ht="4.5" customHeight="1" x14ac:dyDescent="0.2">
      <c r="P58442" s="75"/>
      <c r="Q58442" s="75"/>
      <c r="W58442" s="75"/>
      <c r="AD58442" s="77"/>
    </row>
    <row r="58443" spans="16:30" ht="4.5" customHeight="1" x14ac:dyDescent="0.2">
      <c r="P58443" s="75"/>
      <c r="Q58443" s="75"/>
      <c r="W58443" s="75"/>
      <c r="AD58443" s="77"/>
    </row>
    <row r="58444" spans="16:30" ht="4.5" customHeight="1" x14ac:dyDescent="0.2">
      <c r="P58444" s="75"/>
      <c r="Q58444" s="75"/>
      <c r="W58444" s="75"/>
      <c r="AD58444" s="77"/>
    </row>
    <row r="58445" spans="16:30" ht="4.5" customHeight="1" x14ac:dyDescent="0.2">
      <c r="P58445" s="75"/>
      <c r="Q58445" s="75"/>
      <c r="W58445" s="75"/>
      <c r="AD58445" s="77"/>
    </row>
    <row r="58446" spans="16:30" ht="4.5" customHeight="1" x14ac:dyDescent="0.2">
      <c r="P58446" s="75"/>
      <c r="Q58446" s="75"/>
      <c r="W58446" s="75"/>
      <c r="AD58446" s="77"/>
    </row>
    <row r="58447" spans="16:30" ht="4.5" customHeight="1" x14ac:dyDescent="0.2">
      <c r="P58447" s="75"/>
      <c r="Q58447" s="75"/>
      <c r="W58447" s="75"/>
      <c r="AD58447" s="77"/>
    </row>
    <row r="58448" spans="16:30" ht="4.5" customHeight="1" x14ac:dyDescent="0.2">
      <c r="P58448" s="75"/>
      <c r="Q58448" s="75"/>
      <c r="W58448" s="75"/>
      <c r="AD58448" s="77"/>
    </row>
    <row r="58449" spans="16:30" ht="4.5" customHeight="1" x14ac:dyDescent="0.2">
      <c r="P58449" s="75"/>
      <c r="Q58449" s="75"/>
      <c r="W58449" s="75"/>
      <c r="AD58449" s="77"/>
    </row>
    <row r="58450" spans="16:30" ht="4.5" customHeight="1" x14ac:dyDescent="0.2">
      <c r="P58450" s="75"/>
      <c r="Q58450" s="75"/>
      <c r="W58450" s="75"/>
      <c r="AD58450" s="77"/>
    </row>
    <row r="58451" spans="16:30" ht="4.5" customHeight="1" x14ac:dyDescent="0.2">
      <c r="P58451" s="75"/>
      <c r="Q58451" s="75"/>
      <c r="W58451" s="75"/>
      <c r="AD58451" s="77"/>
    </row>
    <row r="58452" spans="16:30" ht="4.5" customHeight="1" x14ac:dyDescent="0.2">
      <c r="P58452" s="75"/>
      <c r="Q58452" s="75"/>
      <c r="W58452" s="75"/>
      <c r="AD58452" s="77"/>
    </row>
    <row r="58453" spans="16:30" ht="4.5" customHeight="1" x14ac:dyDescent="0.2">
      <c r="P58453" s="75"/>
      <c r="Q58453" s="75"/>
      <c r="W58453" s="75"/>
      <c r="AD58453" s="77"/>
    </row>
    <row r="58454" spans="16:30" ht="4.5" customHeight="1" x14ac:dyDescent="0.2">
      <c r="P58454" s="75"/>
      <c r="Q58454" s="75"/>
      <c r="W58454" s="75"/>
      <c r="AD58454" s="77"/>
    </row>
    <row r="58455" spans="16:30" ht="4.5" customHeight="1" x14ac:dyDescent="0.2">
      <c r="P58455" s="75"/>
      <c r="Q58455" s="75"/>
      <c r="W58455" s="75"/>
      <c r="AD58455" s="77"/>
    </row>
    <row r="58456" spans="16:30" ht="4.5" customHeight="1" x14ac:dyDescent="0.2">
      <c r="P58456" s="75"/>
      <c r="Q58456" s="75"/>
      <c r="W58456" s="75"/>
      <c r="AD58456" s="77"/>
    </row>
    <row r="58457" spans="16:30" ht="4.5" customHeight="1" x14ac:dyDescent="0.2">
      <c r="P58457" s="75"/>
      <c r="Q58457" s="75"/>
      <c r="W58457" s="75"/>
      <c r="AD58457" s="77"/>
    </row>
    <row r="58458" spans="16:30" ht="4.5" customHeight="1" x14ac:dyDescent="0.2">
      <c r="P58458" s="75"/>
      <c r="Q58458" s="75"/>
      <c r="W58458" s="75"/>
      <c r="AD58458" s="77"/>
    </row>
    <row r="58459" spans="16:30" ht="4.5" customHeight="1" x14ac:dyDescent="0.2">
      <c r="P58459" s="75"/>
      <c r="Q58459" s="75"/>
      <c r="W58459" s="75"/>
      <c r="AD58459" s="77"/>
    </row>
    <row r="58460" spans="16:30" ht="4.5" customHeight="1" x14ac:dyDescent="0.2">
      <c r="P58460" s="75"/>
      <c r="Q58460" s="75"/>
      <c r="W58460" s="75"/>
      <c r="AD58460" s="77"/>
    </row>
    <row r="58461" spans="16:30" ht="4.5" customHeight="1" x14ac:dyDescent="0.2">
      <c r="P58461" s="75"/>
      <c r="Q58461" s="75"/>
      <c r="W58461" s="75"/>
      <c r="AD58461" s="77"/>
    </row>
    <row r="58462" spans="16:30" ht="4.5" customHeight="1" x14ac:dyDescent="0.2">
      <c r="P58462" s="75"/>
      <c r="Q58462" s="75"/>
      <c r="W58462" s="75"/>
      <c r="AD58462" s="77"/>
    </row>
    <row r="58463" spans="16:30" ht="4.5" customHeight="1" x14ac:dyDescent="0.2">
      <c r="P58463" s="75"/>
      <c r="Q58463" s="75"/>
      <c r="W58463" s="75"/>
      <c r="AD58463" s="77"/>
    </row>
    <row r="58464" spans="16:30" ht="4.5" customHeight="1" x14ac:dyDescent="0.2">
      <c r="P58464" s="75"/>
      <c r="Q58464" s="75"/>
      <c r="W58464" s="75"/>
      <c r="AD58464" s="77"/>
    </row>
    <row r="58465" spans="16:30" ht="4.5" customHeight="1" x14ac:dyDescent="0.2">
      <c r="P58465" s="75"/>
      <c r="Q58465" s="75"/>
      <c r="W58465" s="75"/>
      <c r="AD58465" s="77"/>
    </row>
    <row r="58466" spans="16:30" ht="4.5" customHeight="1" x14ac:dyDescent="0.2">
      <c r="P58466" s="75"/>
      <c r="Q58466" s="75"/>
      <c r="W58466" s="75"/>
      <c r="AD58466" s="77"/>
    </row>
    <row r="58467" spans="16:30" ht="4.5" customHeight="1" x14ac:dyDescent="0.2">
      <c r="P58467" s="75"/>
      <c r="Q58467" s="75"/>
      <c r="W58467" s="75"/>
      <c r="AD58467" s="77"/>
    </row>
    <row r="58468" spans="16:30" ht="4.5" customHeight="1" x14ac:dyDescent="0.2">
      <c r="P58468" s="75"/>
      <c r="Q58468" s="75"/>
      <c r="W58468" s="75"/>
      <c r="AD58468" s="77"/>
    </row>
    <row r="58469" spans="16:30" ht="4.5" customHeight="1" x14ac:dyDescent="0.2">
      <c r="P58469" s="75"/>
      <c r="Q58469" s="75"/>
      <c r="W58469" s="75"/>
      <c r="AD58469" s="77"/>
    </row>
    <row r="58470" spans="16:30" ht="4.5" customHeight="1" x14ac:dyDescent="0.2">
      <c r="P58470" s="75"/>
      <c r="Q58470" s="75"/>
      <c r="W58470" s="75"/>
      <c r="AD58470" s="77"/>
    </row>
    <row r="58471" spans="16:30" ht="4.5" customHeight="1" x14ac:dyDescent="0.2">
      <c r="P58471" s="75"/>
      <c r="Q58471" s="75"/>
      <c r="W58471" s="75"/>
      <c r="AD58471" s="77"/>
    </row>
    <row r="58472" spans="16:30" ht="4.5" customHeight="1" x14ac:dyDescent="0.2">
      <c r="P58472" s="75"/>
      <c r="Q58472" s="75"/>
      <c r="W58472" s="75"/>
      <c r="AD58472" s="77"/>
    </row>
    <row r="58473" spans="16:30" ht="4.5" customHeight="1" x14ac:dyDescent="0.2">
      <c r="P58473" s="75"/>
      <c r="Q58473" s="75"/>
      <c r="W58473" s="75"/>
      <c r="AD58473" s="77"/>
    </row>
    <row r="58474" spans="16:30" ht="4.5" customHeight="1" x14ac:dyDescent="0.2">
      <c r="P58474" s="75"/>
      <c r="Q58474" s="75"/>
      <c r="W58474" s="75"/>
      <c r="AD58474" s="77"/>
    </row>
    <row r="58475" spans="16:30" ht="4.5" customHeight="1" x14ac:dyDescent="0.2">
      <c r="P58475" s="75"/>
      <c r="Q58475" s="75"/>
      <c r="W58475" s="75"/>
      <c r="AD58475" s="77"/>
    </row>
    <row r="58476" spans="16:30" ht="4.5" customHeight="1" x14ac:dyDescent="0.2">
      <c r="P58476" s="75"/>
      <c r="Q58476" s="75"/>
      <c r="W58476" s="75"/>
      <c r="AD58476" s="77"/>
    </row>
    <row r="58477" spans="16:30" ht="4.5" customHeight="1" x14ac:dyDescent="0.2">
      <c r="P58477" s="75"/>
      <c r="Q58477" s="75"/>
      <c r="W58477" s="75"/>
      <c r="AD58477" s="77"/>
    </row>
    <row r="58478" spans="16:30" ht="4.5" customHeight="1" x14ac:dyDescent="0.2">
      <c r="P58478" s="75"/>
      <c r="Q58478" s="75"/>
      <c r="W58478" s="75"/>
      <c r="AD58478" s="77"/>
    </row>
    <row r="58479" spans="16:30" ht="4.5" customHeight="1" x14ac:dyDescent="0.2">
      <c r="P58479" s="75"/>
      <c r="Q58479" s="75"/>
      <c r="W58479" s="75"/>
      <c r="AD58479" s="77"/>
    </row>
    <row r="58480" spans="16:30" ht="4.5" customHeight="1" x14ac:dyDescent="0.2">
      <c r="P58480" s="75"/>
      <c r="Q58480" s="75"/>
      <c r="W58480" s="75"/>
      <c r="AD58480" s="77"/>
    </row>
    <row r="58481" spans="16:30" ht="4.5" customHeight="1" x14ac:dyDescent="0.2">
      <c r="P58481" s="75"/>
      <c r="Q58481" s="75"/>
      <c r="W58481" s="75"/>
      <c r="AD58481" s="77"/>
    </row>
    <row r="58482" spans="16:30" ht="4.5" customHeight="1" x14ac:dyDescent="0.2">
      <c r="P58482" s="75"/>
      <c r="Q58482" s="75"/>
      <c r="W58482" s="75"/>
      <c r="AD58482" s="77"/>
    </row>
    <row r="58483" spans="16:30" ht="4.5" customHeight="1" x14ac:dyDescent="0.2">
      <c r="P58483" s="75"/>
      <c r="Q58483" s="75"/>
      <c r="W58483" s="75"/>
      <c r="AD58483" s="77"/>
    </row>
    <row r="58484" spans="16:30" ht="4.5" customHeight="1" x14ac:dyDescent="0.2">
      <c r="P58484" s="75"/>
      <c r="Q58484" s="75"/>
      <c r="W58484" s="75"/>
      <c r="AD58484" s="77"/>
    </row>
    <row r="58485" spans="16:30" ht="4.5" customHeight="1" x14ac:dyDescent="0.2">
      <c r="P58485" s="75"/>
      <c r="Q58485" s="75"/>
      <c r="W58485" s="75"/>
      <c r="AD58485" s="77"/>
    </row>
    <row r="58486" spans="16:30" ht="4.5" customHeight="1" x14ac:dyDescent="0.2">
      <c r="P58486" s="75"/>
      <c r="Q58486" s="75"/>
      <c r="W58486" s="75"/>
      <c r="AD58486" s="77"/>
    </row>
    <row r="58487" spans="16:30" ht="4.5" customHeight="1" x14ac:dyDescent="0.2">
      <c r="P58487" s="75"/>
      <c r="Q58487" s="75"/>
      <c r="W58487" s="75"/>
      <c r="AD58487" s="77"/>
    </row>
    <row r="58488" spans="16:30" ht="4.5" customHeight="1" x14ac:dyDescent="0.2">
      <c r="P58488" s="75"/>
      <c r="Q58488" s="75"/>
      <c r="W58488" s="75"/>
      <c r="AD58488" s="77"/>
    </row>
    <row r="58489" spans="16:30" ht="4.5" customHeight="1" x14ac:dyDescent="0.2">
      <c r="P58489" s="75"/>
      <c r="Q58489" s="75"/>
      <c r="W58489" s="75"/>
      <c r="AD58489" s="77"/>
    </row>
    <row r="58490" spans="16:30" ht="4.5" customHeight="1" x14ac:dyDescent="0.2">
      <c r="P58490" s="75"/>
      <c r="Q58490" s="75"/>
      <c r="W58490" s="75"/>
      <c r="AD58490" s="77"/>
    </row>
    <row r="58491" spans="16:30" ht="4.5" customHeight="1" x14ac:dyDescent="0.2">
      <c r="P58491" s="75"/>
      <c r="Q58491" s="75"/>
      <c r="W58491" s="75"/>
      <c r="AD58491" s="77"/>
    </row>
    <row r="58492" spans="16:30" ht="4.5" customHeight="1" x14ac:dyDescent="0.2">
      <c r="P58492" s="75"/>
      <c r="Q58492" s="75"/>
      <c r="W58492" s="75"/>
      <c r="AD58492" s="77"/>
    </row>
    <row r="58493" spans="16:30" ht="4.5" customHeight="1" x14ac:dyDescent="0.2">
      <c r="P58493" s="75"/>
      <c r="Q58493" s="75"/>
      <c r="W58493" s="75"/>
      <c r="AD58493" s="77"/>
    </row>
    <row r="58494" spans="16:30" ht="4.5" customHeight="1" x14ac:dyDescent="0.2">
      <c r="P58494" s="75"/>
      <c r="Q58494" s="75"/>
      <c r="W58494" s="75"/>
      <c r="AD58494" s="77"/>
    </row>
    <row r="58495" spans="16:30" ht="4.5" customHeight="1" x14ac:dyDescent="0.2">
      <c r="P58495" s="75"/>
      <c r="Q58495" s="75"/>
      <c r="W58495" s="75"/>
      <c r="AD58495" s="77"/>
    </row>
    <row r="58496" spans="16:30" ht="4.5" customHeight="1" x14ac:dyDescent="0.2">
      <c r="P58496" s="75"/>
      <c r="Q58496" s="75"/>
      <c r="W58496" s="75"/>
      <c r="AD58496" s="77"/>
    </row>
    <row r="58497" spans="16:30" ht="4.5" customHeight="1" x14ac:dyDescent="0.2">
      <c r="P58497" s="75"/>
      <c r="Q58497" s="75"/>
      <c r="W58497" s="75"/>
      <c r="AD58497" s="77"/>
    </row>
    <row r="58498" spans="16:30" ht="4.5" customHeight="1" x14ac:dyDescent="0.2">
      <c r="P58498" s="75"/>
      <c r="Q58498" s="75"/>
      <c r="W58498" s="75"/>
      <c r="AD58498" s="77"/>
    </row>
    <row r="58499" spans="16:30" ht="4.5" customHeight="1" x14ac:dyDescent="0.2">
      <c r="P58499" s="75"/>
      <c r="Q58499" s="75"/>
      <c r="W58499" s="75"/>
      <c r="AD58499" s="77"/>
    </row>
    <row r="58500" spans="16:30" ht="4.5" customHeight="1" x14ac:dyDescent="0.2">
      <c r="P58500" s="75"/>
      <c r="Q58500" s="75"/>
      <c r="W58500" s="75"/>
      <c r="AD58500" s="77"/>
    </row>
    <row r="58501" spans="16:30" ht="4.5" customHeight="1" x14ac:dyDescent="0.2">
      <c r="P58501" s="75"/>
      <c r="Q58501" s="75"/>
      <c r="W58501" s="75"/>
      <c r="AD58501" s="77"/>
    </row>
    <row r="58502" spans="16:30" ht="4.5" customHeight="1" x14ac:dyDescent="0.2">
      <c r="P58502" s="75"/>
      <c r="Q58502" s="75"/>
      <c r="W58502" s="75"/>
      <c r="AD58502" s="77"/>
    </row>
    <row r="58503" spans="16:30" ht="4.5" customHeight="1" x14ac:dyDescent="0.2">
      <c r="P58503" s="75"/>
      <c r="Q58503" s="75"/>
      <c r="W58503" s="75"/>
      <c r="AD58503" s="77"/>
    </row>
    <row r="58504" spans="16:30" ht="4.5" customHeight="1" x14ac:dyDescent="0.2">
      <c r="P58504" s="75"/>
      <c r="Q58504" s="75"/>
      <c r="W58504" s="75"/>
      <c r="AD58504" s="77"/>
    </row>
    <row r="58505" spans="16:30" ht="4.5" customHeight="1" x14ac:dyDescent="0.2">
      <c r="P58505" s="75"/>
      <c r="Q58505" s="75"/>
      <c r="W58505" s="75"/>
      <c r="AD58505" s="77"/>
    </row>
    <row r="58506" spans="16:30" ht="4.5" customHeight="1" x14ac:dyDescent="0.2">
      <c r="P58506" s="75"/>
      <c r="Q58506" s="75"/>
      <c r="W58506" s="75"/>
      <c r="AD58506" s="77"/>
    </row>
    <row r="58507" spans="16:30" ht="4.5" customHeight="1" x14ac:dyDescent="0.2">
      <c r="P58507" s="75"/>
      <c r="Q58507" s="75"/>
      <c r="W58507" s="75"/>
      <c r="AD58507" s="77"/>
    </row>
    <row r="58508" spans="16:30" ht="4.5" customHeight="1" x14ac:dyDescent="0.2">
      <c r="P58508" s="75"/>
      <c r="Q58508" s="75"/>
      <c r="W58508" s="75"/>
      <c r="AD58508" s="77"/>
    </row>
    <row r="58509" spans="16:30" ht="4.5" customHeight="1" x14ac:dyDescent="0.2">
      <c r="P58509" s="75"/>
      <c r="Q58509" s="75"/>
      <c r="W58509" s="75"/>
      <c r="AD58509" s="77"/>
    </row>
    <row r="58510" spans="16:30" ht="4.5" customHeight="1" x14ac:dyDescent="0.2">
      <c r="P58510" s="75"/>
      <c r="Q58510" s="75"/>
      <c r="W58510" s="75"/>
      <c r="AD58510" s="77"/>
    </row>
    <row r="58511" spans="16:30" ht="4.5" customHeight="1" x14ac:dyDescent="0.2">
      <c r="P58511" s="75"/>
      <c r="Q58511" s="75"/>
      <c r="W58511" s="75"/>
      <c r="AD58511" s="77"/>
    </row>
    <row r="58512" spans="16:30" ht="4.5" customHeight="1" x14ac:dyDescent="0.2">
      <c r="P58512" s="75"/>
      <c r="Q58512" s="75"/>
      <c r="W58512" s="75"/>
      <c r="AD58512" s="77"/>
    </row>
    <row r="58513" spans="16:30" ht="4.5" customHeight="1" x14ac:dyDescent="0.2">
      <c r="P58513" s="75"/>
      <c r="Q58513" s="75"/>
      <c r="W58513" s="75"/>
      <c r="AD58513" s="77"/>
    </row>
    <row r="58514" spans="16:30" ht="4.5" customHeight="1" x14ac:dyDescent="0.2">
      <c r="P58514" s="75"/>
      <c r="Q58514" s="75"/>
      <c r="W58514" s="75"/>
      <c r="AD58514" s="77"/>
    </row>
    <row r="58515" spans="16:30" ht="4.5" customHeight="1" x14ac:dyDescent="0.2">
      <c r="P58515" s="75"/>
      <c r="Q58515" s="75"/>
      <c r="W58515" s="75"/>
      <c r="AD58515" s="77"/>
    </row>
    <row r="58516" spans="16:30" ht="4.5" customHeight="1" x14ac:dyDescent="0.2">
      <c r="P58516" s="75"/>
      <c r="Q58516" s="75"/>
      <c r="W58516" s="75"/>
      <c r="AD58516" s="77"/>
    </row>
    <row r="58517" spans="16:30" ht="4.5" customHeight="1" x14ac:dyDescent="0.2">
      <c r="P58517" s="75"/>
      <c r="Q58517" s="75"/>
      <c r="W58517" s="75"/>
      <c r="AD58517" s="77"/>
    </row>
    <row r="58518" spans="16:30" ht="4.5" customHeight="1" x14ac:dyDescent="0.2">
      <c r="P58518" s="75"/>
      <c r="Q58518" s="75"/>
      <c r="W58518" s="75"/>
      <c r="AD58518" s="77"/>
    </row>
    <row r="58519" spans="16:30" ht="4.5" customHeight="1" x14ac:dyDescent="0.2">
      <c r="P58519" s="75"/>
      <c r="Q58519" s="75"/>
      <c r="W58519" s="75"/>
      <c r="AD58519" s="77"/>
    </row>
    <row r="58520" spans="16:30" ht="4.5" customHeight="1" x14ac:dyDescent="0.2">
      <c r="P58520" s="75"/>
      <c r="Q58520" s="75"/>
      <c r="W58520" s="75"/>
      <c r="AD58520" s="77"/>
    </row>
    <row r="58521" spans="16:30" ht="4.5" customHeight="1" x14ac:dyDescent="0.2">
      <c r="P58521" s="75"/>
      <c r="Q58521" s="75"/>
      <c r="W58521" s="75"/>
      <c r="AD58521" s="77"/>
    </row>
    <row r="58522" spans="16:30" ht="4.5" customHeight="1" x14ac:dyDescent="0.2">
      <c r="P58522" s="75"/>
      <c r="Q58522" s="75"/>
      <c r="W58522" s="75"/>
      <c r="AD58522" s="77"/>
    </row>
    <row r="58523" spans="16:30" ht="4.5" customHeight="1" x14ac:dyDescent="0.2">
      <c r="P58523" s="75"/>
      <c r="Q58523" s="75"/>
      <c r="W58523" s="75"/>
      <c r="AD58523" s="77"/>
    </row>
    <row r="58524" spans="16:30" ht="4.5" customHeight="1" x14ac:dyDescent="0.2">
      <c r="P58524" s="75"/>
      <c r="Q58524" s="75"/>
      <c r="W58524" s="75"/>
      <c r="AD58524" s="77"/>
    </row>
    <row r="58525" spans="16:30" ht="4.5" customHeight="1" x14ac:dyDescent="0.2">
      <c r="P58525" s="75"/>
      <c r="Q58525" s="75"/>
      <c r="W58525" s="75"/>
      <c r="AD58525" s="77"/>
    </row>
    <row r="58526" spans="16:30" ht="4.5" customHeight="1" x14ac:dyDescent="0.2">
      <c r="P58526" s="75"/>
      <c r="Q58526" s="75"/>
      <c r="W58526" s="75"/>
      <c r="AD58526" s="77"/>
    </row>
    <row r="58527" spans="16:30" ht="4.5" customHeight="1" x14ac:dyDescent="0.2">
      <c r="P58527" s="75"/>
      <c r="Q58527" s="75"/>
      <c r="W58527" s="75"/>
      <c r="AD58527" s="77"/>
    </row>
    <row r="58528" spans="16:30" ht="4.5" customHeight="1" x14ac:dyDescent="0.2">
      <c r="P58528" s="75"/>
      <c r="Q58528" s="75"/>
      <c r="W58528" s="75"/>
      <c r="AD58528" s="77"/>
    </row>
    <row r="58529" spans="16:30" ht="4.5" customHeight="1" x14ac:dyDescent="0.2">
      <c r="P58529" s="75"/>
      <c r="Q58529" s="75"/>
      <c r="W58529" s="75"/>
      <c r="AD58529" s="77"/>
    </row>
    <row r="58530" spans="16:30" ht="4.5" customHeight="1" x14ac:dyDescent="0.2">
      <c r="P58530" s="75"/>
      <c r="Q58530" s="75"/>
      <c r="W58530" s="75"/>
      <c r="AD58530" s="77"/>
    </row>
    <row r="58531" spans="16:30" ht="4.5" customHeight="1" x14ac:dyDescent="0.2">
      <c r="P58531" s="75"/>
      <c r="Q58531" s="75"/>
      <c r="W58531" s="75"/>
      <c r="AD58531" s="77"/>
    </row>
    <row r="58532" spans="16:30" ht="4.5" customHeight="1" x14ac:dyDescent="0.2">
      <c r="P58532" s="75"/>
      <c r="Q58532" s="75"/>
      <c r="W58532" s="75"/>
      <c r="AD58532" s="77"/>
    </row>
    <row r="58533" spans="16:30" ht="4.5" customHeight="1" x14ac:dyDescent="0.2">
      <c r="P58533" s="75"/>
      <c r="Q58533" s="75"/>
      <c r="W58533" s="75"/>
      <c r="AD58533" s="77"/>
    </row>
    <row r="58534" spans="16:30" ht="4.5" customHeight="1" x14ac:dyDescent="0.2">
      <c r="P58534" s="75"/>
      <c r="Q58534" s="75"/>
      <c r="W58534" s="75"/>
      <c r="AD58534" s="77"/>
    </row>
    <row r="58535" spans="16:30" ht="4.5" customHeight="1" x14ac:dyDescent="0.2">
      <c r="P58535" s="75"/>
      <c r="Q58535" s="75"/>
      <c r="W58535" s="75"/>
      <c r="AD58535" s="77"/>
    </row>
    <row r="58536" spans="16:30" ht="4.5" customHeight="1" x14ac:dyDescent="0.2">
      <c r="P58536" s="75"/>
      <c r="Q58536" s="75"/>
      <c r="W58536" s="75"/>
      <c r="AD58536" s="77"/>
    </row>
    <row r="58537" spans="16:30" ht="4.5" customHeight="1" x14ac:dyDescent="0.2">
      <c r="P58537" s="75"/>
      <c r="Q58537" s="75"/>
      <c r="W58537" s="75"/>
      <c r="AD58537" s="77"/>
    </row>
    <row r="58538" spans="16:30" ht="4.5" customHeight="1" x14ac:dyDescent="0.2">
      <c r="P58538" s="75"/>
      <c r="Q58538" s="75"/>
      <c r="W58538" s="75"/>
      <c r="AD58538" s="77"/>
    </row>
    <row r="58539" spans="16:30" ht="4.5" customHeight="1" x14ac:dyDescent="0.2">
      <c r="P58539" s="75"/>
      <c r="Q58539" s="75"/>
      <c r="W58539" s="75"/>
      <c r="AD58539" s="77"/>
    </row>
    <row r="58540" spans="16:30" ht="4.5" customHeight="1" x14ac:dyDescent="0.2">
      <c r="P58540" s="75"/>
      <c r="Q58540" s="75"/>
      <c r="W58540" s="75"/>
      <c r="AD58540" s="77"/>
    </row>
    <row r="58541" spans="16:30" ht="4.5" customHeight="1" x14ac:dyDescent="0.2">
      <c r="P58541" s="75"/>
      <c r="Q58541" s="75"/>
      <c r="W58541" s="75"/>
      <c r="AD58541" s="77"/>
    </row>
    <row r="58542" spans="16:30" ht="4.5" customHeight="1" x14ac:dyDescent="0.2">
      <c r="P58542" s="75"/>
      <c r="Q58542" s="75"/>
      <c r="W58542" s="75"/>
      <c r="AD58542" s="77"/>
    </row>
    <row r="58543" spans="16:30" ht="4.5" customHeight="1" x14ac:dyDescent="0.2">
      <c r="P58543" s="75"/>
      <c r="Q58543" s="75"/>
      <c r="W58543" s="75"/>
      <c r="AD58543" s="77"/>
    </row>
    <row r="58544" spans="16:30" ht="4.5" customHeight="1" x14ac:dyDescent="0.2">
      <c r="P58544" s="75"/>
      <c r="Q58544" s="75"/>
      <c r="W58544" s="75"/>
      <c r="AD58544" s="77"/>
    </row>
    <row r="58545" spans="16:30" ht="4.5" customHeight="1" x14ac:dyDescent="0.2">
      <c r="P58545" s="75"/>
      <c r="Q58545" s="75"/>
      <c r="W58545" s="75"/>
      <c r="AD58545" s="77"/>
    </row>
    <row r="58546" spans="16:30" ht="4.5" customHeight="1" x14ac:dyDescent="0.2">
      <c r="P58546" s="75"/>
      <c r="Q58546" s="75"/>
      <c r="W58546" s="75"/>
      <c r="AD58546" s="77"/>
    </row>
    <row r="58547" spans="16:30" ht="4.5" customHeight="1" x14ac:dyDescent="0.2">
      <c r="P58547" s="75"/>
      <c r="Q58547" s="75"/>
      <c r="W58547" s="75"/>
      <c r="AD58547" s="77"/>
    </row>
    <row r="58548" spans="16:30" ht="4.5" customHeight="1" x14ac:dyDescent="0.2">
      <c r="P58548" s="75"/>
      <c r="Q58548" s="75"/>
      <c r="W58548" s="75"/>
      <c r="AD58548" s="77"/>
    </row>
    <row r="58549" spans="16:30" ht="4.5" customHeight="1" x14ac:dyDescent="0.2">
      <c r="P58549" s="75"/>
      <c r="Q58549" s="75"/>
      <c r="W58549" s="75"/>
      <c r="AD58549" s="77"/>
    </row>
    <row r="58550" spans="16:30" ht="4.5" customHeight="1" x14ac:dyDescent="0.2">
      <c r="P58550" s="75"/>
      <c r="Q58550" s="75"/>
      <c r="W58550" s="75"/>
      <c r="AD58550" s="77"/>
    </row>
    <row r="58551" spans="16:30" ht="4.5" customHeight="1" x14ac:dyDescent="0.2">
      <c r="P58551" s="75"/>
      <c r="Q58551" s="75"/>
      <c r="W58551" s="75"/>
      <c r="AD58551" s="77"/>
    </row>
    <row r="58552" spans="16:30" ht="4.5" customHeight="1" x14ac:dyDescent="0.2">
      <c r="P58552" s="75"/>
      <c r="Q58552" s="75"/>
      <c r="W58552" s="75"/>
      <c r="AD58552" s="77"/>
    </row>
    <row r="58553" spans="16:30" ht="4.5" customHeight="1" x14ac:dyDescent="0.2">
      <c r="P58553" s="75"/>
      <c r="Q58553" s="75"/>
      <c r="W58553" s="75"/>
      <c r="AD58553" s="77"/>
    </row>
    <row r="58554" spans="16:30" ht="4.5" customHeight="1" x14ac:dyDescent="0.2">
      <c r="P58554" s="75"/>
      <c r="Q58554" s="75"/>
      <c r="W58554" s="75"/>
      <c r="AD58554" s="77"/>
    </row>
    <row r="58555" spans="16:30" ht="4.5" customHeight="1" x14ac:dyDescent="0.2">
      <c r="P58555" s="75"/>
      <c r="Q58555" s="75"/>
      <c r="W58555" s="75"/>
      <c r="AD58555" s="77"/>
    </row>
    <row r="58556" spans="16:30" ht="4.5" customHeight="1" x14ac:dyDescent="0.2">
      <c r="P58556" s="75"/>
      <c r="Q58556" s="75"/>
      <c r="W58556" s="75"/>
      <c r="AD58556" s="77"/>
    </row>
    <row r="58557" spans="16:30" ht="4.5" customHeight="1" x14ac:dyDescent="0.2">
      <c r="P58557" s="75"/>
      <c r="Q58557" s="75"/>
      <c r="W58557" s="75"/>
      <c r="AD58557" s="77"/>
    </row>
    <row r="58558" spans="16:30" ht="4.5" customHeight="1" x14ac:dyDescent="0.2">
      <c r="P58558" s="75"/>
      <c r="Q58558" s="75"/>
      <c r="W58558" s="75"/>
      <c r="AD58558" s="77"/>
    </row>
    <row r="58559" spans="16:30" ht="4.5" customHeight="1" x14ac:dyDescent="0.2">
      <c r="P58559" s="75"/>
      <c r="Q58559" s="75"/>
      <c r="W58559" s="75"/>
      <c r="AD58559" s="77"/>
    </row>
    <row r="58560" spans="16:30" ht="4.5" customHeight="1" x14ac:dyDescent="0.2">
      <c r="P58560" s="75"/>
      <c r="Q58560" s="75"/>
      <c r="W58560" s="75"/>
      <c r="AD58560" s="77"/>
    </row>
    <row r="58561" spans="16:30" ht="4.5" customHeight="1" x14ac:dyDescent="0.2">
      <c r="P58561" s="75"/>
      <c r="Q58561" s="75"/>
      <c r="W58561" s="75"/>
      <c r="AD58561" s="77"/>
    </row>
    <row r="58562" spans="16:30" ht="4.5" customHeight="1" x14ac:dyDescent="0.2">
      <c r="P58562" s="75"/>
      <c r="Q58562" s="75"/>
      <c r="W58562" s="75"/>
      <c r="AD58562" s="77"/>
    </row>
    <row r="58563" spans="16:30" ht="4.5" customHeight="1" x14ac:dyDescent="0.2">
      <c r="P58563" s="75"/>
      <c r="Q58563" s="75"/>
      <c r="W58563" s="75"/>
      <c r="AD58563" s="77"/>
    </row>
    <row r="58564" spans="16:30" ht="4.5" customHeight="1" x14ac:dyDescent="0.2">
      <c r="P58564" s="75"/>
      <c r="Q58564" s="75"/>
      <c r="W58564" s="75"/>
      <c r="AD58564" s="77"/>
    </row>
    <row r="58565" spans="16:30" ht="4.5" customHeight="1" x14ac:dyDescent="0.2">
      <c r="P58565" s="75"/>
      <c r="Q58565" s="75"/>
      <c r="W58565" s="75"/>
      <c r="AD58565" s="77"/>
    </row>
    <row r="58566" spans="16:30" ht="4.5" customHeight="1" x14ac:dyDescent="0.2">
      <c r="P58566" s="75"/>
      <c r="Q58566" s="75"/>
      <c r="W58566" s="75"/>
      <c r="AD58566" s="77"/>
    </row>
    <row r="58567" spans="16:30" ht="4.5" customHeight="1" x14ac:dyDescent="0.2">
      <c r="P58567" s="75"/>
      <c r="Q58567" s="75"/>
      <c r="W58567" s="75"/>
      <c r="AD58567" s="77"/>
    </row>
    <row r="58568" spans="16:30" ht="4.5" customHeight="1" x14ac:dyDescent="0.2">
      <c r="P58568" s="75"/>
      <c r="Q58568" s="75"/>
      <c r="W58568" s="75"/>
      <c r="AD58568" s="77"/>
    </row>
    <row r="58569" spans="16:30" ht="4.5" customHeight="1" x14ac:dyDescent="0.2">
      <c r="P58569" s="75"/>
      <c r="Q58569" s="75"/>
      <c r="W58569" s="75"/>
      <c r="AD58569" s="77"/>
    </row>
    <row r="58570" spans="16:30" ht="4.5" customHeight="1" x14ac:dyDescent="0.2">
      <c r="P58570" s="75"/>
      <c r="Q58570" s="75"/>
      <c r="W58570" s="75"/>
      <c r="AD58570" s="77"/>
    </row>
    <row r="58571" spans="16:30" ht="4.5" customHeight="1" x14ac:dyDescent="0.2">
      <c r="P58571" s="75"/>
      <c r="Q58571" s="75"/>
      <c r="W58571" s="75"/>
      <c r="AD58571" s="77"/>
    </row>
    <row r="58572" spans="16:30" ht="4.5" customHeight="1" x14ac:dyDescent="0.2">
      <c r="P58572" s="75"/>
      <c r="Q58572" s="75"/>
      <c r="W58572" s="75"/>
      <c r="AD58572" s="77"/>
    </row>
    <row r="58573" spans="16:30" ht="4.5" customHeight="1" x14ac:dyDescent="0.2">
      <c r="P58573" s="75"/>
      <c r="Q58573" s="75"/>
      <c r="W58573" s="75"/>
      <c r="AD58573" s="77"/>
    </row>
    <row r="58574" spans="16:30" ht="4.5" customHeight="1" x14ac:dyDescent="0.2">
      <c r="P58574" s="75"/>
      <c r="Q58574" s="75"/>
      <c r="W58574" s="75"/>
      <c r="AD58574" s="77"/>
    </row>
    <row r="58575" spans="16:30" ht="4.5" customHeight="1" x14ac:dyDescent="0.2">
      <c r="P58575" s="75"/>
      <c r="Q58575" s="75"/>
      <c r="W58575" s="75"/>
      <c r="AD58575" s="77"/>
    </row>
    <row r="58576" spans="16:30" ht="4.5" customHeight="1" x14ac:dyDescent="0.2">
      <c r="P58576" s="75"/>
      <c r="Q58576" s="75"/>
      <c r="W58576" s="75"/>
      <c r="AD58576" s="77"/>
    </row>
    <row r="58577" spans="16:30" ht="4.5" customHeight="1" x14ac:dyDescent="0.2">
      <c r="P58577" s="75"/>
      <c r="Q58577" s="75"/>
      <c r="W58577" s="75"/>
      <c r="AD58577" s="77"/>
    </row>
    <row r="58578" spans="16:30" ht="4.5" customHeight="1" x14ac:dyDescent="0.2">
      <c r="P58578" s="75"/>
      <c r="Q58578" s="75"/>
      <c r="W58578" s="75"/>
      <c r="AD58578" s="77"/>
    </row>
    <row r="58579" spans="16:30" ht="4.5" customHeight="1" x14ac:dyDescent="0.2">
      <c r="P58579" s="75"/>
      <c r="Q58579" s="75"/>
      <c r="W58579" s="75"/>
      <c r="AD58579" s="77"/>
    </row>
    <row r="58580" spans="16:30" ht="4.5" customHeight="1" x14ac:dyDescent="0.2">
      <c r="P58580" s="75"/>
      <c r="Q58580" s="75"/>
      <c r="W58580" s="75"/>
      <c r="AD58580" s="77"/>
    </row>
    <row r="58581" spans="16:30" ht="4.5" customHeight="1" x14ac:dyDescent="0.2">
      <c r="P58581" s="75"/>
      <c r="Q58581" s="75"/>
      <c r="W58581" s="75"/>
      <c r="AD58581" s="77"/>
    </row>
    <row r="58582" spans="16:30" ht="4.5" customHeight="1" x14ac:dyDescent="0.2">
      <c r="P58582" s="75"/>
      <c r="Q58582" s="75"/>
      <c r="W58582" s="75"/>
      <c r="AD58582" s="77"/>
    </row>
    <row r="58583" spans="16:30" ht="4.5" customHeight="1" x14ac:dyDescent="0.2">
      <c r="P58583" s="75"/>
      <c r="Q58583" s="75"/>
      <c r="W58583" s="75"/>
      <c r="AD58583" s="77"/>
    </row>
    <row r="58584" spans="16:30" ht="4.5" customHeight="1" x14ac:dyDescent="0.2">
      <c r="P58584" s="75"/>
      <c r="Q58584" s="75"/>
      <c r="W58584" s="75"/>
      <c r="AD58584" s="77"/>
    </row>
    <row r="58585" spans="16:30" ht="4.5" customHeight="1" x14ac:dyDescent="0.2">
      <c r="P58585" s="75"/>
      <c r="Q58585" s="75"/>
      <c r="W58585" s="75"/>
      <c r="AD58585" s="77"/>
    </row>
    <row r="58586" spans="16:30" ht="4.5" customHeight="1" x14ac:dyDescent="0.2">
      <c r="P58586" s="75"/>
      <c r="Q58586" s="75"/>
      <c r="W58586" s="75"/>
      <c r="AD58586" s="77"/>
    </row>
    <row r="58587" spans="16:30" ht="4.5" customHeight="1" x14ac:dyDescent="0.2">
      <c r="P58587" s="75"/>
      <c r="Q58587" s="75"/>
      <c r="W58587" s="75"/>
      <c r="AD58587" s="77"/>
    </row>
    <row r="58588" spans="16:30" ht="4.5" customHeight="1" x14ac:dyDescent="0.2">
      <c r="P58588" s="75"/>
      <c r="Q58588" s="75"/>
      <c r="W58588" s="75"/>
      <c r="AD58588" s="77"/>
    </row>
    <row r="58589" spans="16:30" ht="4.5" customHeight="1" x14ac:dyDescent="0.2">
      <c r="P58589" s="75"/>
      <c r="Q58589" s="75"/>
      <c r="W58589" s="75"/>
      <c r="AD58589" s="77"/>
    </row>
    <row r="58590" spans="16:30" ht="4.5" customHeight="1" x14ac:dyDescent="0.2">
      <c r="P58590" s="75"/>
      <c r="Q58590" s="75"/>
      <c r="W58590" s="75"/>
      <c r="AD58590" s="77"/>
    </row>
    <row r="58591" spans="16:30" ht="4.5" customHeight="1" x14ac:dyDescent="0.2">
      <c r="P58591" s="75"/>
      <c r="Q58591" s="75"/>
      <c r="W58591" s="75"/>
      <c r="AD58591" s="77"/>
    </row>
    <row r="58592" spans="16:30" ht="4.5" customHeight="1" x14ac:dyDescent="0.2">
      <c r="P58592" s="75"/>
      <c r="Q58592" s="75"/>
      <c r="W58592" s="75"/>
      <c r="AD58592" s="77"/>
    </row>
    <row r="58593" spans="16:30" ht="4.5" customHeight="1" x14ac:dyDescent="0.2">
      <c r="P58593" s="75"/>
      <c r="Q58593" s="75"/>
      <c r="W58593" s="75"/>
      <c r="AD58593" s="77"/>
    </row>
    <row r="58594" spans="16:30" ht="4.5" customHeight="1" x14ac:dyDescent="0.2">
      <c r="P58594" s="75"/>
      <c r="Q58594" s="75"/>
      <c r="W58594" s="75"/>
      <c r="AD58594" s="77"/>
    </row>
    <row r="58595" spans="16:30" ht="4.5" customHeight="1" x14ac:dyDescent="0.2">
      <c r="P58595" s="75"/>
      <c r="Q58595" s="75"/>
      <c r="W58595" s="75"/>
      <c r="AD58595" s="77"/>
    </row>
    <row r="58596" spans="16:30" ht="4.5" customHeight="1" x14ac:dyDescent="0.2">
      <c r="P58596" s="75"/>
      <c r="Q58596" s="75"/>
      <c r="W58596" s="75"/>
      <c r="AD58596" s="77"/>
    </row>
    <row r="58597" spans="16:30" ht="4.5" customHeight="1" x14ac:dyDescent="0.2">
      <c r="P58597" s="75"/>
      <c r="Q58597" s="75"/>
      <c r="W58597" s="75"/>
      <c r="AD58597" s="77"/>
    </row>
    <row r="58598" spans="16:30" ht="4.5" customHeight="1" x14ac:dyDescent="0.2">
      <c r="P58598" s="75"/>
      <c r="Q58598" s="75"/>
      <c r="W58598" s="75"/>
      <c r="AD58598" s="77"/>
    </row>
    <row r="58599" spans="16:30" ht="4.5" customHeight="1" x14ac:dyDescent="0.2">
      <c r="P58599" s="75"/>
      <c r="Q58599" s="75"/>
      <c r="W58599" s="75"/>
      <c r="AD58599" s="77"/>
    </row>
    <row r="58600" spans="16:30" ht="4.5" customHeight="1" x14ac:dyDescent="0.2">
      <c r="P58600" s="75"/>
      <c r="Q58600" s="75"/>
      <c r="W58600" s="75"/>
      <c r="AD58600" s="77"/>
    </row>
    <row r="58601" spans="16:30" ht="4.5" customHeight="1" x14ac:dyDescent="0.2">
      <c r="P58601" s="75"/>
      <c r="Q58601" s="75"/>
      <c r="W58601" s="75"/>
      <c r="AD58601" s="77"/>
    </row>
    <row r="58602" spans="16:30" ht="4.5" customHeight="1" x14ac:dyDescent="0.2">
      <c r="P58602" s="75"/>
      <c r="Q58602" s="75"/>
      <c r="W58602" s="75"/>
      <c r="AD58602" s="77"/>
    </row>
    <row r="58603" spans="16:30" ht="4.5" customHeight="1" x14ac:dyDescent="0.2">
      <c r="P58603" s="75"/>
      <c r="Q58603" s="75"/>
      <c r="W58603" s="75"/>
      <c r="AD58603" s="77"/>
    </row>
    <row r="58604" spans="16:30" ht="4.5" customHeight="1" x14ac:dyDescent="0.2">
      <c r="P58604" s="75"/>
      <c r="Q58604" s="75"/>
      <c r="W58604" s="75"/>
      <c r="AD58604" s="77"/>
    </row>
    <row r="58605" spans="16:30" ht="4.5" customHeight="1" x14ac:dyDescent="0.2">
      <c r="P58605" s="75"/>
      <c r="Q58605" s="75"/>
      <c r="W58605" s="75"/>
      <c r="AD58605" s="77"/>
    </row>
    <row r="58606" spans="16:30" ht="4.5" customHeight="1" x14ac:dyDescent="0.2">
      <c r="P58606" s="75"/>
      <c r="Q58606" s="75"/>
      <c r="W58606" s="75"/>
      <c r="AD58606" s="77"/>
    </row>
    <row r="58607" spans="16:30" ht="4.5" customHeight="1" x14ac:dyDescent="0.2">
      <c r="P58607" s="75"/>
      <c r="Q58607" s="75"/>
      <c r="W58607" s="75"/>
      <c r="AD58607" s="77"/>
    </row>
    <row r="58608" spans="16:30" ht="4.5" customHeight="1" x14ac:dyDescent="0.2">
      <c r="P58608" s="75"/>
      <c r="Q58608" s="75"/>
      <c r="W58608" s="75"/>
      <c r="AD58608" s="77"/>
    </row>
    <row r="58609" spans="16:30" ht="4.5" customHeight="1" x14ac:dyDescent="0.2">
      <c r="P58609" s="75"/>
      <c r="Q58609" s="75"/>
      <c r="W58609" s="75"/>
      <c r="AD58609" s="77"/>
    </row>
    <row r="58610" spans="16:30" ht="4.5" customHeight="1" x14ac:dyDescent="0.2">
      <c r="P58610" s="75"/>
      <c r="Q58610" s="75"/>
      <c r="W58610" s="75"/>
      <c r="AD58610" s="77"/>
    </row>
    <row r="58611" spans="16:30" ht="4.5" customHeight="1" x14ac:dyDescent="0.2">
      <c r="P58611" s="75"/>
      <c r="Q58611" s="75"/>
      <c r="W58611" s="75"/>
      <c r="AD58611" s="77"/>
    </row>
    <row r="58612" spans="16:30" ht="4.5" customHeight="1" x14ac:dyDescent="0.2">
      <c r="P58612" s="75"/>
      <c r="Q58612" s="75"/>
      <c r="W58612" s="75"/>
      <c r="AD58612" s="77"/>
    </row>
    <row r="58613" spans="16:30" ht="4.5" customHeight="1" x14ac:dyDescent="0.2">
      <c r="P58613" s="75"/>
      <c r="Q58613" s="75"/>
      <c r="W58613" s="75"/>
      <c r="AD58613" s="77"/>
    </row>
    <row r="58614" spans="16:30" ht="4.5" customHeight="1" x14ac:dyDescent="0.2">
      <c r="P58614" s="75"/>
      <c r="Q58614" s="75"/>
      <c r="W58614" s="75"/>
      <c r="AD58614" s="77"/>
    </row>
    <row r="58615" spans="16:30" ht="4.5" customHeight="1" x14ac:dyDescent="0.2">
      <c r="P58615" s="75"/>
      <c r="Q58615" s="75"/>
      <c r="W58615" s="75"/>
      <c r="AD58615" s="77"/>
    </row>
    <row r="58616" spans="16:30" ht="4.5" customHeight="1" x14ac:dyDescent="0.2">
      <c r="P58616" s="75"/>
      <c r="Q58616" s="75"/>
      <c r="W58616" s="75"/>
      <c r="AD58616" s="77"/>
    </row>
    <row r="58617" spans="16:30" ht="4.5" customHeight="1" x14ac:dyDescent="0.2">
      <c r="P58617" s="75"/>
      <c r="Q58617" s="75"/>
      <c r="W58617" s="75"/>
      <c r="AD58617" s="77"/>
    </row>
    <row r="58618" spans="16:30" ht="4.5" customHeight="1" x14ac:dyDescent="0.2">
      <c r="P58618" s="75"/>
      <c r="Q58618" s="75"/>
      <c r="W58618" s="75"/>
      <c r="AD58618" s="77"/>
    </row>
    <row r="58619" spans="16:30" ht="4.5" customHeight="1" x14ac:dyDescent="0.2">
      <c r="P58619" s="75"/>
      <c r="Q58619" s="75"/>
      <c r="W58619" s="75"/>
      <c r="AD58619" s="77"/>
    </row>
    <row r="58620" spans="16:30" ht="4.5" customHeight="1" x14ac:dyDescent="0.2">
      <c r="P58620" s="75"/>
      <c r="Q58620" s="75"/>
      <c r="W58620" s="75"/>
      <c r="AD58620" s="77"/>
    </row>
    <row r="58621" spans="16:30" ht="4.5" customHeight="1" x14ac:dyDescent="0.2">
      <c r="P58621" s="75"/>
      <c r="Q58621" s="75"/>
      <c r="W58621" s="75"/>
      <c r="AD58621" s="77"/>
    </row>
    <row r="58622" spans="16:30" ht="4.5" customHeight="1" x14ac:dyDescent="0.2">
      <c r="P58622" s="75"/>
      <c r="Q58622" s="75"/>
      <c r="W58622" s="75"/>
      <c r="AD58622" s="77"/>
    </row>
    <row r="58623" spans="16:30" ht="4.5" customHeight="1" x14ac:dyDescent="0.2">
      <c r="P58623" s="75"/>
      <c r="Q58623" s="75"/>
      <c r="W58623" s="75"/>
      <c r="AD58623" s="77"/>
    </row>
    <row r="58624" spans="16:30" ht="4.5" customHeight="1" x14ac:dyDescent="0.2">
      <c r="P58624" s="75"/>
      <c r="Q58624" s="75"/>
      <c r="W58624" s="75"/>
      <c r="AD58624" s="77"/>
    </row>
    <row r="58625" spans="16:30" ht="4.5" customHeight="1" x14ac:dyDescent="0.2">
      <c r="P58625" s="75"/>
      <c r="Q58625" s="75"/>
      <c r="W58625" s="75"/>
      <c r="AD58625" s="77"/>
    </row>
    <row r="58626" spans="16:30" ht="4.5" customHeight="1" x14ac:dyDescent="0.2">
      <c r="P58626" s="75"/>
      <c r="Q58626" s="75"/>
      <c r="W58626" s="75"/>
      <c r="AD58626" s="77"/>
    </row>
    <row r="58627" spans="16:30" ht="4.5" customHeight="1" x14ac:dyDescent="0.2">
      <c r="P58627" s="75"/>
      <c r="Q58627" s="75"/>
      <c r="W58627" s="75"/>
      <c r="AD58627" s="77"/>
    </row>
    <row r="58628" spans="16:30" ht="4.5" customHeight="1" x14ac:dyDescent="0.2">
      <c r="P58628" s="75"/>
      <c r="Q58628" s="75"/>
      <c r="W58628" s="75"/>
      <c r="AD58628" s="77"/>
    </row>
    <row r="58629" spans="16:30" ht="4.5" customHeight="1" x14ac:dyDescent="0.2">
      <c r="P58629" s="75"/>
      <c r="Q58629" s="75"/>
      <c r="W58629" s="75"/>
      <c r="AD58629" s="77"/>
    </row>
    <row r="58630" spans="16:30" ht="4.5" customHeight="1" x14ac:dyDescent="0.2">
      <c r="P58630" s="75"/>
      <c r="Q58630" s="75"/>
      <c r="W58630" s="75"/>
      <c r="AD58630" s="77"/>
    </row>
    <row r="58631" spans="16:30" ht="4.5" customHeight="1" x14ac:dyDescent="0.2">
      <c r="P58631" s="75"/>
      <c r="Q58631" s="75"/>
      <c r="W58631" s="75"/>
      <c r="AD58631" s="77"/>
    </row>
    <row r="58632" spans="16:30" ht="4.5" customHeight="1" x14ac:dyDescent="0.2">
      <c r="P58632" s="75"/>
      <c r="Q58632" s="75"/>
      <c r="W58632" s="75"/>
      <c r="AD58632" s="77"/>
    </row>
    <row r="58633" spans="16:30" ht="4.5" customHeight="1" x14ac:dyDescent="0.2">
      <c r="P58633" s="75"/>
      <c r="Q58633" s="75"/>
      <c r="W58633" s="75"/>
      <c r="AD58633" s="77"/>
    </row>
    <row r="58634" spans="16:30" ht="4.5" customHeight="1" x14ac:dyDescent="0.2">
      <c r="P58634" s="75"/>
      <c r="Q58634" s="75"/>
      <c r="W58634" s="75"/>
      <c r="AD58634" s="77"/>
    </row>
    <row r="58635" spans="16:30" ht="4.5" customHeight="1" x14ac:dyDescent="0.2">
      <c r="P58635" s="75"/>
      <c r="Q58635" s="75"/>
      <c r="W58635" s="75"/>
      <c r="AD58635" s="77"/>
    </row>
    <row r="58636" spans="16:30" ht="4.5" customHeight="1" x14ac:dyDescent="0.2">
      <c r="P58636" s="75"/>
      <c r="Q58636" s="75"/>
      <c r="W58636" s="75"/>
      <c r="AD58636" s="77"/>
    </row>
    <row r="58637" spans="16:30" ht="4.5" customHeight="1" x14ac:dyDescent="0.2">
      <c r="P58637" s="75"/>
      <c r="Q58637" s="75"/>
      <c r="W58637" s="75"/>
      <c r="AD58637" s="77"/>
    </row>
    <row r="58638" spans="16:30" ht="4.5" customHeight="1" x14ac:dyDescent="0.2">
      <c r="P58638" s="75"/>
      <c r="Q58638" s="75"/>
      <c r="W58638" s="75"/>
      <c r="AD58638" s="77"/>
    </row>
    <row r="58639" spans="16:30" ht="4.5" customHeight="1" x14ac:dyDescent="0.2">
      <c r="P58639" s="75"/>
      <c r="Q58639" s="75"/>
      <c r="W58639" s="75"/>
      <c r="AD58639" s="77"/>
    </row>
    <row r="58640" spans="16:30" ht="4.5" customHeight="1" x14ac:dyDescent="0.2">
      <c r="P58640" s="75"/>
      <c r="Q58640" s="75"/>
      <c r="W58640" s="75"/>
      <c r="AD58640" s="77"/>
    </row>
    <row r="58641" spans="16:30" ht="4.5" customHeight="1" x14ac:dyDescent="0.2">
      <c r="P58641" s="75"/>
      <c r="Q58641" s="75"/>
      <c r="W58641" s="75"/>
      <c r="AD58641" s="77"/>
    </row>
    <row r="58642" spans="16:30" ht="4.5" customHeight="1" x14ac:dyDescent="0.2">
      <c r="P58642" s="75"/>
      <c r="Q58642" s="75"/>
      <c r="W58642" s="75"/>
      <c r="AD58642" s="77"/>
    </row>
    <row r="58643" spans="16:30" ht="4.5" customHeight="1" x14ac:dyDescent="0.2">
      <c r="P58643" s="75"/>
      <c r="Q58643" s="75"/>
      <c r="W58643" s="75"/>
      <c r="AD58643" s="77"/>
    </row>
    <row r="58644" spans="16:30" ht="4.5" customHeight="1" x14ac:dyDescent="0.2">
      <c r="P58644" s="75"/>
      <c r="Q58644" s="75"/>
      <c r="W58644" s="75"/>
      <c r="AD58644" s="77"/>
    </row>
    <row r="58645" spans="16:30" ht="4.5" customHeight="1" x14ac:dyDescent="0.2">
      <c r="P58645" s="75"/>
      <c r="Q58645" s="75"/>
      <c r="W58645" s="75"/>
      <c r="AD58645" s="77"/>
    </row>
    <row r="58646" spans="16:30" ht="4.5" customHeight="1" x14ac:dyDescent="0.2">
      <c r="P58646" s="75"/>
      <c r="Q58646" s="75"/>
      <c r="W58646" s="75"/>
      <c r="AD58646" s="77"/>
    </row>
    <row r="58647" spans="16:30" ht="4.5" customHeight="1" x14ac:dyDescent="0.2">
      <c r="P58647" s="75"/>
      <c r="Q58647" s="75"/>
      <c r="W58647" s="75"/>
      <c r="AD58647" s="77"/>
    </row>
    <row r="58648" spans="16:30" ht="4.5" customHeight="1" x14ac:dyDescent="0.2">
      <c r="P58648" s="75"/>
      <c r="Q58648" s="75"/>
      <c r="W58648" s="75"/>
      <c r="AD58648" s="77"/>
    </row>
    <row r="58649" spans="16:30" ht="4.5" customHeight="1" x14ac:dyDescent="0.2">
      <c r="P58649" s="75"/>
      <c r="Q58649" s="75"/>
      <c r="W58649" s="75"/>
      <c r="AD58649" s="77"/>
    </row>
    <row r="58650" spans="16:30" ht="4.5" customHeight="1" x14ac:dyDescent="0.2">
      <c r="P58650" s="75"/>
      <c r="Q58650" s="75"/>
      <c r="W58650" s="75"/>
      <c r="AD58650" s="77"/>
    </row>
    <row r="58651" spans="16:30" ht="4.5" customHeight="1" x14ac:dyDescent="0.2">
      <c r="P58651" s="75"/>
      <c r="Q58651" s="75"/>
      <c r="W58651" s="75"/>
      <c r="AD58651" s="77"/>
    </row>
    <row r="58652" spans="16:30" ht="4.5" customHeight="1" x14ac:dyDescent="0.2">
      <c r="P58652" s="75"/>
      <c r="Q58652" s="75"/>
      <c r="W58652" s="75"/>
      <c r="AD58652" s="77"/>
    </row>
    <row r="58653" spans="16:30" ht="4.5" customHeight="1" x14ac:dyDescent="0.2">
      <c r="P58653" s="75"/>
      <c r="Q58653" s="75"/>
      <c r="W58653" s="75"/>
      <c r="AD58653" s="77"/>
    </row>
    <row r="58654" spans="16:30" ht="4.5" customHeight="1" x14ac:dyDescent="0.2">
      <c r="P58654" s="75"/>
      <c r="Q58654" s="75"/>
      <c r="W58654" s="75"/>
      <c r="AD58654" s="77"/>
    </row>
    <row r="58655" spans="16:30" ht="4.5" customHeight="1" x14ac:dyDescent="0.2">
      <c r="P58655" s="75"/>
      <c r="Q58655" s="75"/>
      <c r="W58655" s="75"/>
      <c r="AD58655" s="77"/>
    </row>
    <row r="58656" spans="16:30" ht="4.5" customHeight="1" x14ac:dyDescent="0.2">
      <c r="P58656" s="75"/>
      <c r="Q58656" s="75"/>
      <c r="W58656" s="75"/>
      <c r="AD58656" s="77"/>
    </row>
    <row r="58657" spans="16:30" ht="4.5" customHeight="1" x14ac:dyDescent="0.2">
      <c r="P58657" s="75"/>
      <c r="Q58657" s="75"/>
      <c r="W58657" s="75"/>
      <c r="AD58657" s="77"/>
    </row>
    <row r="58658" spans="16:30" ht="4.5" customHeight="1" x14ac:dyDescent="0.2">
      <c r="P58658" s="75"/>
      <c r="Q58658" s="75"/>
      <c r="W58658" s="75"/>
      <c r="AD58658" s="77"/>
    </row>
    <row r="58659" spans="16:30" ht="4.5" customHeight="1" x14ac:dyDescent="0.2">
      <c r="P58659" s="75"/>
      <c r="Q58659" s="75"/>
      <c r="W58659" s="75"/>
      <c r="AD58659" s="77"/>
    </row>
    <row r="58660" spans="16:30" ht="4.5" customHeight="1" x14ac:dyDescent="0.2">
      <c r="P58660" s="75"/>
      <c r="Q58660" s="75"/>
      <c r="W58660" s="75"/>
      <c r="AD58660" s="77"/>
    </row>
    <row r="58661" spans="16:30" ht="4.5" customHeight="1" x14ac:dyDescent="0.2">
      <c r="P58661" s="75"/>
      <c r="Q58661" s="75"/>
      <c r="W58661" s="75"/>
      <c r="AD58661" s="77"/>
    </row>
    <row r="58662" spans="16:30" ht="4.5" customHeight="1" x14ac:dyDescent="0.2">
      <c r="P58662" s="75"/>
      <c r="Q58662" s="75"/>
      <c r="W58662" s="75"/>
      <c r="AD58662" s="77"/>
    </row>
    <row r="58663" spans="16:30" ht="4.5" customHeight="1" x14ac:dyDescent="0.2">
      <c r="P58663" s="75"/>
      <c r="Q58663" s="75"/>
      <c r="W58663" s="75"/>
      <c r="AD58663" s="77"/>
    </row>
    <row r="58664" spans="16:30" ht="4.5" customHeight="1" x14ac:dyDescent="0.2">
      <c r="P58664" s="75"/>
      <c r="Q58664" s="75"/>
      <c r="W58664" s="75"/>
      <c r="AD58664" s="77"/>
    </row>
    <row r="58665" spans="16:30" ht="4.5" customHeight="1" x14ac:dyDescent="0.2">
      <c r="P58665" s="75"/>
      <c r="Q58665" s="75"/>
      <c r="W58665" s="75"/>
      <c r="AD58665" s="77"/>
    </row>
    <row r="58666" spans="16:30" ht="4.5" customHeight="1" x14ac:dyDescent="0.2">
      <c r="P58666" s="75"/>
      <c r="Q58666" s="75"/>
      <c r="W58666" s="75"/>
      <c r="AD58666" s="77"/>
    </row>
    <row r="58667" spans="16:30" ht="4.5" customHeight="1" x14ac:dyDescent="0.2">
      <c r="P58667" s="75"/>
      <c r="Q58667" s="75"/>
      <c r="W58667" s="75"/>
      <c r="AD58667" s="77"/>
    </row>
    <row r="58668" spans="16:30" ht="4.5" customHeight="1" x14ac:dyDescent="0.2">
      <c r="P58668" s="75"/>
      <c r="Q58668" s="75"/>
      <c r="W58668" s="75"/>
      <c r="AD58668" s="77"/>
    </row>
    <row r="58669" spans="16:30" ht="4.5" customHeight="1" x14ac:dyDescent="0.2">
      <c r="P58669" s="75"/>
      <c r="Q58669" s="75"/>
      <c r="W58669" s="75"/>
      <c r="AD58669" s="77"/>
    </row>
    <row r="58670" spans="16:30" ht="4.5" customHeight="1" x14ac:dyDescent="0.2">
      <c r="P58670" s="75"/>
      <c r="Q58670" s="75"/>
      <c r="W58670" s="75"/>
      <c r="AD58670" s="77"/>
    </row>
    <row r="58671" spans="16:30" ht="4.5" customHeight="1" x14ac:dyDescent="0.2">
      <c r="P58671" s="75"/>
      <c r="Q58671" s="75"/>
      <c r="W58671" s="75"/>
      <c r="AD58671" s="77"/>
    </row>
    <row r="58672" spans="16:30" ht="4.5" customHeight="1" x14ac:dyDescent="0.2">
      <c r="P58672" s="75"/>
      <c r="Q58672" s="75"/>
      <c r="W58672" s="75"/>
      <c r="AD58672" s="77"/>
    </row>
    <row r="58673" spans="16:30" ht="4.5" customHeight="1" x14ac:dyDescent="0.2">
      <c r="P58673" s="75"/>
      <c r="Q58673" s="75"/>
      <c r="W58673" s="75"/>
      <c r="AD58673" s="77"/>
    </row>
    <row r="58674" spans="16:30" ht="4.5" customHeight="1" x14ac:dyDescent="0.2">
      <c r="P58674" s="75"/>
      <c r="Q58674" s="75"/>
      <c r="W58674" s="75"/>
      <c r="AD58674" s="77"/>
    </row>
    <row r="58675" spans="16:30" ht="4.5" customHeight="1" x14ac:dyDescent="0.2">
      <c r="P58675" s="75"/>
      <c r="Q58675" s="75"/>
      <c r="W58675" s="75"/>
      <c r="AD58675" s="77"/>
    </row>
    <row r="58676" spans="16:30" ht="4.5" customHeight="1" x14ac:dyDescent="0.2">
      <c r="P58676" s="75"/>
      <c r="Q58676" s="75"/>
      <c r="W58676" s="75"/>
      <c r="AD58676" s="77"/>
    </row>
    <row r="58677" spans="16:30" ht="4.5" customHeight="1" x14ac:dyDescent="0.2">
      <c r="P58677" s="75"/>
      <c r="Q58677" s="75"/>
      <c r="W58677" s="75"/>
      <c r="AD58677" s="77"/>
    </row>
    <row r="58678" spans="16:30" ht="4.5" customHeight="1" x14ac:dyDescent="0.2">
      <c r="P58678" s="75"/>
      <c r="Q58678" s="75"/>
      <c r="W58678" s="75"/>
      <c r="AD58678" s="77"/>
    </row>
    <row r="58679" spans="16:30" ht="4.5" customHeight="1" x14ac:dyDescent="0.2">
      <c r="P58679" s="75"/>
      <c r="Q58679" s="75"/>
      <c r="W58679" s="75"/>
      <c r="AD58679" s="77"/>
    </row>
    <row r="58680" spans="16:30" ht="4.5" customHeight="1" x14ac:dyDescent="0.2">
      <c r="P58680" s="75"/>
      <c r="Q58680" s="75"/>
      <c r="W58680" s="75"/>
      <c r="AD58680" s="77"/>
    </row>
    <row r="58681" spans="16:30" ht="4.5" customHeight="1" x14ac:dyDescent="0.2">
      <c r="P58681" s="75"/>
      <c r="Q58681" s="75"/>
      <c r="W58681" s="75"/>
      <c r="AD58681" s="77"/>
    </row>
    <row r="58682" spans="16:30" ht="4.5" customHeight="1" x14ac:dyDescent="0.2">
      <c r="P58682" s="75"/>
      <c r="Q58682" s="75"/>
      <c r="W58682" s="75"/>
      <c r="AD58682" s="77"/>
    </row>
    <row r="58683" spans="16:30" ht="4.5" customHeight="1" x14ac:dyDescent="0.2">
      <c r="P58683" s="75"/>
      <c r="Q58683" s="75"/>
      <c r="W58683" s="75"/>
      <c r="AD58683" s="77"/>
    </row>
    <row r="58684" spans="16:30" ht="4.5" customHeight="1" x14ac:dyDescent="0.2">
      <c r="P58684" s="75"/>
      <c r="Q58684" s="75"/>
      <c r="W58684" s="75"/>
      <c r="AD58684" s="77"/>
    </row>
    <row r="58685" spans="16:30" ht="4.5" customHeight="1" x14ac:dyDescent="0.2">
      <c r="P58685" s="75"/>
      <c r="Q58685" s="75"/>
      <c r="W58685" s="75"/>
      <c r="AD58685" s="77"/>
    </row>
    <row r="58686" spans="16:30" ht="4.5" customHeight="1" x14ac:dyDescent="0.2">
      <c r="P58686" s="75"/>
      <c r="Q58686" s="75"/>
      <c r="W58686" s="75"/>
      <c r="AD58686" s="77"/>
    </row>
    <row r="58687" spans="16:30" ht="4.5" customHeight="1" x14ac:dyDescent="0.2">
      <c r="P58687" s="75"/>
      <c r="Q58687" s="75"/>
      <c r="W58687" s="75"/>
      <c r="AD58687" s="77"/>
    </row>
    <row r="58688" spans="16:30" ht="4.5" customHeight="1" x14ac:dyDescent="0.2">
      <c r="P58688" s="75"/>
      <c r="Q58688" s="75"/>
      <c r="W58688" s="75"/>
      <c r="AD58688" s="77"/>
    </row>
    <row r="58689" spans="16:30" ht="4.5" customHeight="1" x14ac:dyDescent="0.2">
      <c r="P58689" s="75"/>
      <c r="Q58689" s="75"/>
      <c r="W58689" s="75"/>
      <c r="AD58689" s="77"/>
    </row>
    <row r="58690" spans="16:30" ht="4.5" customHeight="1" x14ac:dyDescent="0.2">
      <c r="P58690" s="75"/>
      <c r="Q58690" s="75"/>
      <c r="W58690" s="75"/>
      <c r="AD58690" s="77"/>
    </row>
    <row r="58691" spans="16:30" ht="4.5" customHeight="1" x14ac:dyDescent="0.2">
      <c r="P58691" s="75"/>
      <c r="Q58691" s="75"/>
      <c r="W58691" s="75"/>
      <c r="AD58691" s="77"/>
    </row>
    <row r="58692" spans="16:30" ht="4.5" customHeight="1" x14ac:dyDescent="0.2">
      <c r="P58692" s="75"/>
      <c r="Q58692" s="75"/>
      <c r="W58692" s="75"/>
      <c r="AD58692" s="77"/>
    </row>
    <row r="58693" spans="16:30" ht="4.5" customHeight="1" x14ac:dyDescent="0.2">
      <c r="P58693" s="75"/>
      <c r="Q58693" s="75"/>
      <c r="W58693" s="75"/>
      <c r="AD58693" s="77"/>
    </row>
    <row r="58694" spans="16:30" ht="4.5" customHeight="1" x14ac:dyDescent="0.2">
      <c r="P58694" s="75"/>
      <c r="Q58694" s="75"/>
      <c r="W58694" s="75"/>
      <c r="AD58694" s="77"/>
    </row>
    <row r="58695" spans="16:30" ht="4.5" customHeight="1" x14ac:dyDescent="0.2">
      <c r="P58695" s="75"/>
      <c r="Q58695" s="75"/>
      <c r="W58695" s="75"/>
      <c r="AD58695" s="77"/>
    </row>
    <row r="58696" spans="16:30" ht="4.5" customHeight="1" x14ac:dyDescent="0.2">
      <c r="P58696" s="75"/>
      <c r="Q58696" s="75"/>
      <c r="W58696" s="75"/>
      <c r="AD58696" s="77"/>
    </row>
    <row r="58697" spans="16:30" ht="4.5" customHeight="1" x14ac:dyDescent="0.2">
      <c r="P58697" s="75"/>
      <c r="Q58697" s="75"/>
      <c r="W58697" s="75"/>
      <c r="AD58697" s="77"/>
    </row>
    <row r="58698" spans="16:30" ht="4.5" customHeight="1" x14ac:dyDescent="0.2">
      <c r="P58698" s="75"/>
      <c r="Q58698" s="75"/>
      <c r="W58698" s="75"/>
      <c r="AD58698" s="77"/>
    </row>
    <row r="58699" spans="16:30" ht="4.5" customHeight="1" x14ac:dyDescent="0.2">
      <c r="P58699" s="75"/>
      <c r="Q58699" s="75"/>
      <c r="W58699" s="75"/>
      <c r="AD58699" s="77"/>
    </row>
    <row r="58700" spans="16:30" ht="4.5" customHeight="1" x14ac:dyDescent="0.2">
      <c r="P58700" s="75"/>
      <c r="Q58700" s="75"/>
      <c r="W58700" s="75"/>
      <c r="AD58700" s="77"/>
    </row>
    <row r="58701" spans="16:30" ht="4.5" customHeight="1" x14ac:dyDescent="0.2">
      <c r="P58701" s="75"/>
      <c r="Q58701" s="75"/>
      <c r="W58701" s="75"/>
      <c r="AD58701" s="77"/>
    </row>
    <row r="58702" spans="16:30" ht="4.5" customHeight="1" x14ac:dyDescent="0.2">
      <c r="P58702" s="75"/>
      <c r="Q58702" s="75"/>
      <c r="W58702" s="75"/>
      <c r="AD58702" s="77"/>
    </row>
    <row r="58703" spans="16:30" ht="4.5" customHeight="1" x14ac:dyDescent="0.2">
      <c r="P58703" s="75"/>
      <c r="Q58703" s="75"/>
      <c r="W58703" s="75"/>
      <c r="AD58703" s="77"/>
    </row>
    <row r="58704" spans="16:30" ht="4.5" customHeight="1" x14ac:dyDescent="0.2">
      <c r="P58704" s="75"/>
      <c r="Q58704" s="75"/>
      <c r="W58704" s="75"/>
      <c r="AD58704" s="77"/>
    </row>
    <row r="58705" spans="16:30" ht="4.5" customHeight="1" x14ac:dyDescent="0.2">
      <c r="P58705" s="75"/>
      <c r="Q58705" s="75"/>
      <c r="W58705" s="75"/>
      <c r="AD58705" s="77"/>
    </row>
    <row r="58706" spans="16:30" ht="4.5" customHeight="1" x14ac:dyDescent="0.2">
      <c r="P58706" s="75"/>
      <c r="Q58706" s="75"/>
      <c r="W58706" s="75"/>
      <c r="AD58706" s="77"/>
    </row>
    <row r="58707" spans="16:30" ht="4.5" customHeight="1" x14ac:dyDescent="0.2">
      <c r="P58707" s="75"/>
      <c r="Q58707" s="75"/>
      <c r="W58707" s="75"/>
      <c r="AD58707" s="77"/>
    </row>
    <row r="58708" spans="16:30" ht="4.5" customHeight="1" x14ac:dyDescent="0.2">
      <c r="P58708" s="75"/>
      <c r="Q58708" s="75"/>
      <c r="W58708" s="75"/>
      <c r="AD58708" s="77"/>
    </row>
    <row r="58709" spans="16:30" ht="4.5" customHeight="1" x14ac:dyDescent="0.2">
      <c r="P58709" s="75"/>
      <c r="Q58709" s="75"/>
      <c r="W58709" s="75"/>
      <c r="AD58709" s="77"/>
    </row>
    <row r="58710" spans="16:30" ht="4.5" customHeight="1" x14ac:dyDescent="0.2">
      <c r="P58710" s="75"/>
      <c r="Q58710" s="75"/>
      <c r="W58710" s="75"/>
      <c r="AD58710" s="77"/>
    </row>
    <row r="58711" spans="16:30" ht="4.5" customHeight="1" x14ac:dyDescent="0.2">
      <c r="P58711" s="75"/>
      <c r="Q58711" s="75"/>
      <c r="W58711" s="75"/>
      <c r="AD58711" s="77"/>
    </row>
    <row r="58712" spans="16:30" ht="4.5" customHeight="1" x14ac:dyDescent="0.2">
      <c r="P58712" s="75"/>
      <c r="Q58712" s="75"/>
      <c r="W58712" s="75"/>
      <c r="AD58712" s="77"/>
    </row>
    <row r="58713" spans="16:30" ht="4.5" customHeight="1" x14ac:dyDescent="0.2">
      <c r="P58713" s="75"/>
      <c r="Q58713" s="75"/>
      <c r="W58713" s="75"/>
      <c r="AD58713" s="77"/>
    </row>
    <row r="58714" spans="16:30" ht="4.5" customHeight="1" x14ac:dyDescent="0.2">
      <c r="P58714" s="75"/>
      <c r="Q58714" s="75"/>
      <c r="W58714" s="75"/>
      <c r="AD58714" s="77"/>
    </row>
    <row r="58715" spans="16:30" ht="4.5" customHeight="1" x14ac:dyDescent="0.2">
      <c r="P58715" s="75"/>
      <c r="Q58715" s="75"/>
      <c r="W58715" s="75"/>
      <c r="AD58715" s="77"/>
    </row>
    <row r="58716" spans="16:30" ht="4.5" customHeight="1" x14ac:dyDescent="0.2">
      <c r="P58716" s="75"/>
      <c r="Q58716" s="75"/>
      <c r="W58716" s="75"/>
      <c r="AD58716" s="77"/>
    </row>
    <row r="58717" spans="16:30" ht="4.5" customHeight="1" x14ac:dyDescent="0.2">
      <c r="P58717" s="75"/>
      <c r="Q58717" s="75"/>
      <c r="W58717" s="75"/>
      <c r="AD58717" s="77"/>
    </row>
    <row r="58718" spans="16:30" ht="4.5" customHeight="1" x14ac:dyDescent="0.2">
      <c r="P58718" s="75"/>
      <c r="Q58718" s="75"/>
      <c r="W58718" s="75"/>
      <c r="AD58718" s="77"/>
    </row>
    <row r="58719" spans="16:30" ht="4.5" customHeight="1" x14ac:dyDescent="0.2">
      <c r="P58719" s="75"/>
      <c r="Q58719" s="75"/>
      <c r="W58719" s="75"/>
      <c r="AD58719" s="77"/>
    </row>
    <row r="58720" spans="16:30" ht="4.5" customHeight="1" x14ac:dyDescent="0.2">
      <c r="P58720" s="75"/>
      <c r="Q58720" s="75"/>
      <c r="W58720" s="75"/>
      <c r="AD58720" s="77"/>
    </row>
    <row r="58721" spans="16:30" ht="4.5" customHeight="1" x14ac:dyDescent="0.2">
      <c r="P58721" s="75"/>
      <c r="Q58721" s="75"/>
      <c r="W58721" s="75"/>
      <c r="AD58721" s="77"/>
    </row>
    <row r="58722" spans="16:30" ht="4.5" customHeight="1" x14ac:dyDescent="0.2">
      <c r="P58722" s="75"/>
      <c r="Q58722" s="75"/>
      <c r="W58722" s="75"/>
      <c r="AD58722" s="77"/>
    </row>
    <row r="58723" spans="16:30" ht="4.5" customHeight="1" x14ac:dyDescent="0.2">
      <c r="P58723" s="75"/>
      <c r="Q58723" s="75"/>
      <c r="W58723" s="75"/>
      <c r="AD58723" s="77"/>
    </row>
    <row r="58724" spans="16:30" ht="4.5" customHeight="1" x14ac:dyDescent="0.2">
      <c r="P58724" s="75"/>
      <c r="Q58724" s="75"/>
      <c r="W58724" s="75"/>
      <c r="AD58724" s="77"/>
    </row>
    <row r="58725" spans="16:30" ht="4.5" customHeight="1" x14ac:dyDescent="0.2">
      <c r="P58725" s="75"/>
      <c r="Q58725" s="75"/>
      <c r="W58725" s="75"/>
      <c r="AD58725" s="77"/>
    </row>
    <row r="58726" spans="16:30" ht="4.5" customHeight="1" x14ac:dyDescent="0.2">
      <c r="P58726" s="75"/>
      <c r="Q58726" s="75"/>
      <c r="W58726" s="75"/>
      <c r="AD58726" s="77"/>
    </row>
    <row r="58727" spans="16:30" ht="4.5" customHeight="1" x14ac:dyDescent="0.2">
      <c r="P58727" s="75"/>
      <c r="Q58727" s="75"/>
      <c r="W58727" s="75"/>
      <c r="AD58727" s="77"/>
    </row>
    <row r="58728" spans="16:30" ht="4.5" customHeight="1" x14ac:dyDescent="0.2">
      <c r="P58728" s="75"/>
      <c r="Q58728" s="75"/>
      <c r="W58728" s="75"/>
      <c r="AD58728" s="77"/>
    </row>
    <row r="58729" spans="16:30" ht="4.5" customHeight="1" x14ac:dyDescent="0.2">
      <c r="P58729" s="75"/>
      <c r="Q58729" s="75"/>
      <c r="W58729" s="75"/>
      <c r="AD58729" s="77"/>
    </row>
    <row r="58730" spans="16:30" ht="4.5" customHeight="1" x14ac:dyDescent="0.2">
      <c r="P58730" s="75"/>
      <c r="Q58730" s="75"/>
      <c r="W58730" s="75"/>
      <c r="AD58730" s="77"/>
    </row>
    <row r="58731" spans="16:30" ht="4.5" customHeight="1" x14ac:dyDescent="0.2">
      <c r="P58731" s="75"/>
      <c r="Q58731" s="75"/>
      <c r="W58731" s="75"/>
      <c r="AD58731" s="77"/>
    </row>
    <row r="58732" spans="16:30" ht="4.5" customHeight="1" x14ac:dyDescent="0.2">
      <c r="P58732" s="75"/>
      <c r="Q58732" s="75"/>
      <c r="W58732" s="75"/>
      <c r="AD58732" s="77"/>
    </row>
    <row r="58733" spans="16:30" ht="4.5" customHeight="1" x14ac:dyDescent="0.2">
      <c r="P58733" s="75"/>
      <c r="Q58733" s="75"/>
      <c r="W58733" s="75"/>
      <c r="AD58733" s="77"/>
    </row>
    <row r="58734" spans="16:30" ht="4.5" customHeight="1" x14ac:dyDescent="0.2">
      <c r="P58734" s="75"/>
      <c r="Q58734" s="75"/>
      <c r="W58734" s="75"/>
      <c r="AD58734" s="77"/>
    </row>
    <row r="58735" spans="16:30" ht="4.5" customHeight="1" x14ac:dyDescent="0.2">
      <c r="P58735" s="75"/>
      <c r="Q58735" s="75"/>
      <c r="W58735" s="75"/>
      <c r="AD58735" s="77"/>
    </row>
    <row r="58736" spans="16:30" ht="4.5" customHeight="1" x14ac:dyDescent="0.2">
      <c r="P58736" s="75"/>
      <c r="Q58736" s="75"/>
      <c r="W58736" s="75"/>
      <c r="AD58736" s="77"/>
    </row>
    <row r="58737" spans="16:30" ht="4.5" customHeight="1" x14ac:dyDescent="0.2">
      <c r="P58737" s="75"/>
      <c r="Q58737" s="75"/>
      <c r="W58737" s="75"/>
      <c r="AD58737" s="77"/>
    </row>
    <row r="58738" spans="16:30" ht="4.5" customHeight="1" x14ac:dyDescent="0.2">
      <c r="P58738" s="75"/>
      <c r="Q58738" s="75"/>
      <c r="W58738" s="75"/>
      <c r="AD58738" s="77"/>
    </row>
    <row r="58739" spans="16:30" ht="4.5" customHeight="1" x14ac:dyDescent="0.2">
      <c r="P58739" s="75"/>
      <c r="Q58739" s="75"/>
      <c r="W58739" s="75"/>
      <c r="AD58739" s="77"/>
    </row>
    <row r="58740" spans="16:30" ht="4.5" customHeight="1" x14ac:dyDescent="0.2">
      <c r="P58740" s="75"/>
      <c r="Q58740" s="75"/>
      <c r="W58740" s="75"/>
      <c r="AD58740" s="77"/>
    </row>
    <row r="58741" spans="16:30" ht="4.5" customHeight="1" x14ac:dyDescent="0.2">
      <c r="P58741" s="75"/>
      <c r="Q58741" s="75"/>
      <c r="W58741" s="75"/>
      <c r="AD58741" s="77"/>
    </row>
    <row r="58742" spans="16:30" ht="4.5" customHeight="1" x14ac:dyDescent="0.2">
      <c r="P58742" s="75"/>
      <c r="Q58742" s="75"/>
      <c r="W58742" s="75"/>
      <c r="AD58742" s="77"/>
    </row>
    <row r="58743" spans="16:30" ht="4.5" customHeight="1" x14ac:dyDescent="0.2">
      <c r="P58743" s="75"/>
      <c r="Q58743" s="75"/>
      <c r="W58743" s="75"/>
      <c r="AD58743" s="77"/>
    </row>
    <row r="58744" spans="16:30" ht="4.5" customHeight="1" x14ac:dyDescent="0.2">
      <c r="P58744" s="75"/>
      <c r="Q58744" s="75"/>
      <c r="W58744" s="75"/>
      <c r="AD58744" s="77"/>
    </row>
    <row r="58745" spans="16:30" ht="4.5" customHeight="1" x14ac:dyDescent="0.2">
      <c r="P58745" s="75"/>
      <c r="Q58745" s="75"/>
      <c r="W58745" s="75"/>
      <c r="AD58745" s="77"/>
    </row>
    <row r="58746" spans="16:30" ht="4.5" customHeight="1" x14ac:dyDescent="0.2">
      <c r="P58746" s="75"/>
      <c r="Q58746" s="75"/>
      <c r="W58746" s="75"/>
      <c r="AD58746" s="77"/>
    </row>
    <row r="58747" spans="16:30" ht="4.5" customHeight="1" x14ac:dyDescent="0.2">
      <c r="P58747" s="75"/>
      <c r="Q58747" s="75"/>
      <c r="W58747" s="75"/>
      <c r="AD58747" s="77"/>
    </row>
    <row r="58748" spans="16:30" ht="4.5" customHeight="1" x14ac:dyDescent="0.2">
      <c r="P58748" s="75"/>
      <c r="Q58748" s="75"/>
      <c r="W58748" s="75"/>
      <c r="AD58748" s="77"/>
    </row>
    <row r="58749" spans="16:30" ht="4.5" customHeight="1" x14ac:dyDescent="0.2">
      <c r="P58749" s="75"/>
      <c r="Q58749" s="75"/>
      <c r="W58749" s="75"/>
      <c r="AD58749" s="77"/>
    </row>
    <row r="58750" spans="16:30" ht="4.5" customHeight="1" x14ac:dyDescent="0.2">
      <c r="P58750" s="75"/>
      <c r="Q58750" s="75"/>
      <c r="W58750" s="75"/>
      <c r="AD58750" s="77"/>
    </row>
    <row r="58751" spans="16:30" ht="4.5" customHeight="1" x14ac:dyDescent="0.2">
      <c r="P58751" s="75"/>
      <c r="Q58751" s="75"/>
      <c r="W58751" s="75"/>
      <c r="AD58751" s="77"/>
    </row>
    <row r="58752" spans="16:30" ht="4.5" customHeight="1" x14ac:dyDescent="0.2">
      <c r="P58752" s="75"/>
      <c r="Q58752" s="75"/>
      <c r="W58752" s="75"/>
      <c r="AD58752" s="77"/>
    </row>
    <row r="58753" spans="16:30" ht="4.5" customHeight="1" x14ac:dyDescent="0.2">
      <c r="P58753" s="75"/>
      <c r="Q58753" s="75"/>
      <c r="W58753" s="75"/>
      <c r="AD58753" s="77"/>
    </row>
    <row r="58754" spans="16:30" ht="4.5" customHeight="1" x14ac:dyDescent="0.2">
      <c r="P58754" s="75"/>
      <c r="Q58754" s="75"/>
      <c r="W58754" s="75"/>
      <c r="AD58754" s="77"/>
    </row>
    <row r="58755" spans="16:30" ht="4.5" customHeight="1" x14ac:dyDescent="0.2">
      <c r="P58755" s="75"/>
      <c r="Q58755" s="75"/>
      <c r="W58755" s="75"/>
      <c r="AD58755" s="77"/>
    </row>
    <row r="58756" spans="16:30" ht="4.5" customHeight="1" x14ac:dyDescent="0.2">
      <c r="P58756" s="75"/>
      <c r="Q58756" s="75"/>
      <c r="W58756" s="75"/>
      <c r="AD58756" s="77"/>
    </row>
    <row r="58757" spans="16:30" ht="4.5" customHeight="1" x14ac:dyDescent="0.2">
      <c r="P58757" s="75"/>
      <c r="Q58757" s="75"/>
      <c r="W58757" s="75"/>
      <c r="AD58757" s="77"/>
    </row>
    <row r="58758" spans="16:30" ht="4.5" customHeight="1" x14ac:dyDescent="0.2">
      <c r="P58758" s="75"/>
      <c r="Q58758" s="75"/>
      <c r="W58758" s="75"/>
      <c r="AD58758" s="77"/>
    </row>
    <row r="58759" spans="16:30" ht="4.5" customHeight="1" x14ac:dyDescent="0.2">
      <c r="P58759" s="75"/>
      <c r="Q58759" s="75"/>
      <c r="W58759" s="75"/>
      <c r="AD58759" s="77"/>
    </row>
    <row r="58760" spans="16:30" ht="4.5" customHeight="1" x14ac:dyDescent="0.2">
      <c r="P58760" s="75"/>
      <c r="Q58760" s="75"/>
      <c r="W58760" s="75"/>
      <c r="AD58760" s="77"/>
    </row>
    <row r="58761" spans="16:30" ht="4.5" customHeight="1" x14ac:dyDescent="0.2">
      <c r="P58761" s="75"/>
      <c r="Q58761" s="75"/>
      <c r="W58761" s="75"/>
      <c r="AD58761" s="77"/>
    </row>
    <row r="58762" spans="16:30" ht="4.5" customHeight="1" x14ac:dyDescent="0.2">
      <c r="P58762" s="75"/>
      <c r="Q58762" s="75"/>
      <c r="W58762" s="75"/>
      <c r="AD58762" s="77"/>
    </row>
    <row r="58763" spans="16:30" ht="4.5" customHeight="1" x14ac:dyDescent="0.2">
      <c r="P58763" s="75"/>
      <c r="Q58763" s="75"/>
      <c r="W58763" s="75"/>
      <c r="AD58763" s="77"/>
    </row>
    <row r="58764" spans="16:30" ht="4.5" customHeight="1" x14ac:dyDescent="0.2">
      <c r="P58764" s="75"/>
      <c r="Q58764" s="75"/>
      <c r="W58764" s="75"/>
      <c r="AD58764" s="77"/>
    </row>
    <row r="58765" spans="16:30" ht="4.5" customHeight="1" x14ac:dyDescent="0.2">
      <c r="P58765" s="75"/>
      <c r="Q58765" s="75"/>
      <c r="W58765" s="75"/>
      <c r="AD58765" s="77"/>
    </row>
    <row r="58766" spans="16:30" ht="4.5" customHeight="1" x14ac:dyDescent="0.2">
      <c r="P58766" s="75"/>
      <c r="Q58766" s="75"/>
      <c r="W58766" s="75"/>
      <c r="AD58766" s="77"/>
    </row>
    <row r="58767" spans="16:30" ht="4.5" customHeight="1" x14ac:dyDescent="0.2">
      <c r="P58767" s="75"/>
      <c r="Q58767" s="75"/>
      <c r="W58767" s="75"/>
      <c r="AD58767" s="77"/>
    </row>
    <row r="58768" spans="16:30" ht="4.5" customHeight="1" x14ac:dyDescent="0.2">
      <c r="P58768" s="75"/>
      <c r="Q58768" s="75"/>
      <c r="W58768" s="75"/>
      <c r="AD58768" s="77"/>
    </row>
    <row r="58769" spans="16:30" ht="4.5" customHeight="1" x14ac:dyDescent="0.2">
      <c r="P58769" s="75"/>
      <c r="Q58769" s="75"/>
      <c r="W58769" s="75"/>
      <c r="AD58769" s="77"/>
    </row>
    <row r="58770" spans="16:30" ht="4.5" customHeight="1" x14ac:dyDescent="0.2">
      <c r="P58770" s="75"/>
      <c r="Q58770" s="75"/>
      <c r="W58770" s="75"/>
      <c r="AD58770" s="77"/>
    </row>
    <row r="58771" spans="16:30" ht="4.5" customHeight="1" x14ac:dyDescent="0.2">
      <c r="P58771" s="75"/>
      <c r="Q58771" s="75"/>
      <c r="W58771" s="75"/>
      <c r="AD58771" s="77"/>
    </row>
    <row r="58772" spans="16:30" ht="4.5" customHeight="1" x14ac:dyDescent="0.2">
      <c r="P58772" s="75"/>
      <c r="Q58772" s="75"/>
      <c r="W58772" s="75"/>
      <c r="AD58772" s="77"/>
    </row>
    <row r="58773" spans="16:30" ht="4.5" customHeight="1" x14ac:dyDescent="0.2">
      <c r="P58773" s="75"/>
      <c r="Q58773" s="75"/>
      <c r="W58773" s="75"/>
      <c r="AD58773" s="77"/>
    </row>
    <row r="58774" spans="16:30" ht="4.5" customHeight="1" x14ac:dyDescent="0.2">
      <c r="P58774" s="75"/>
      <c r="Q58774" s="75"/>
      <c r="W58774" s="75"/>
      <c r="AD58774" s="77"/>
    </row>
    <row r="58775" spans="16:30" ht="4.5" customHeight="1" x14ac:dyDescent="0.2">
      <c r="P58775" s="75"/>
      <c r="Q58775" s="75"/>
      <c r="W58775" s="75"/>
      <c r="AD58775" s="77"/>
    </row>
    <row r="58776" spans="16:30" ht="4.5" customHeight="1" x14ac:dyDescent="0.2">
      <c r="P58776" s="75"/>
      <c r="Q58776" s="75"/>
      <c r="W58776" s="75"/>
      <c r="AD58776" s="77"/>
    </row>
    <row r="58777" spans="16:30" ht="4.5" customHeight="1" x14ac:dyDescent="0.2">
      <c r="P58777" s="75"/>
      <c r="Q58777" s="75"/>
      <c r="W58777" s="75"/>
      <c r="AD58777" s="77"/>
    </row>
    <row r="58778" spans="16:30" ht="4.5" customHeight="1" x14ac:dyDescent="0.2">
      <c r="P58778" s="75"/>
      <c r="Q58778" s="75"/>
      <c r="W58778" s="75"/>
      <c r="AD58778" s="77"/>
    </row>
    <row r="58779" spans="16:30" ht="4.5" customHeight="1" x14ac:dyDescent="0.2">
      <c r="P58779" s="75"/>
      <c r="Q58779" s="75"/>
      <c r="W58779" s="75"/>
      <c r="AD58779" s="77"/>
    </row>
    <row r="58780" spans="16:30" ht="4.5" customHeight="1" x14ac:dyDescent="0.2">
      <c r="P58780" s="75"/>
      <c r="Q58780" s="75"/>
      <c r="W58780" s="75"/>
      <c r="AD58780" s="77"/>
    </row>
    <row r="58781" spans="16:30" ht="4.5" customHeight="1" x14ac:dyDescent="0.2">
      <c r="P58781" s="75"/>
      <c r="Q58781" s="75"/>
      <c r="W58781" s="75"/>
      <c r="AD58781" s="77"/>
    </row>
    <row r="58782" spans="16:30" ht="4.5" customHeight="1" x14ac:dyDescent="0.2">
      <c r="P58782" s="75"/>
      <c r="Q58782" s="75"/>
      <c r="W58782" s="75"/>
      <c r="AD58782" s="77"/>
    </row>
    <row r="58783" spans="16:30" ht="4.5" customHeight="1" x14ac:dyDescent="0.2">
      <c r="P58783" s="75"/>
      <c r="Q58783" s="75"/>
      <c r="W58783" s="75"/>
      <c r="AD58783" s="77"/>
    </row>
    <row r="58784" spans="16:30" ht="4.5" customHeight="1" x14ac:dyDescent="0.2">
      <c r="P58784" s="75"/>
      <c r="Q58784" s="75"/>
      <c r="W58784" s="75"/>
      <c r="AD58784" s="77"/>
    </row>
    <row r="58785" spans="16:30" ht="4.5" customHeight="1" x14ac:dyDescent="0.2">
      <c r="P58785" s="75"/>
      <c r="Q58785" s="75"/>
      <c r="W58785" s="75"/>
      <c r="AD58785" s="77"/>
    </row>
    <row r="58786" spans="16:30" ht="4.5" customHeight="1" x14ac:dyDescent="0.2">
      <c r="P58786" s="75"/>
      <c r="Q58786" s="75"/>
      <c r="W58786" s="75"/>
      <c r="AD58786" s="77"/>
    </row>
    <row r="58787" spans="16:30" ht="4.5" customHeight="1" x14ac:dyDescent="0.2">
      <c r="P58787" s="75"/>
      <c r="Q58787" s="75"/>
      <c r="W58787" s="75"/>
      <c r="AD58787" s="77"/>
    </row>
    <row r="58788" spans="16:30" ht="4.5" customHeight="1" x14ac:dyDescent="0.2">
      <c r="P58788" s="75"/>
      <c r="Q58788" s="75"/>
      <c r="W58788" s="75"/>
      <c r="AD58788" s="77"/>
    </row>
    <row r="58789" spans="16:30" ht="4.5" customHeight="1" x14ac:dyDescent="0.2">
      <c r="P58789" s="75"/>
      <c r="Q58789" s="75"/>
      <c r="W58789" s="75"/>
      <c r="AD58789" s="77"/>
    </row>
    <row r="58790" spans="16:30" ht="4.5" customHeight="1" x14ac:dyDescent="0.2">
      <c r="P58790" s="75"/>
      <c r="Q58790" s="75"/>
      <c r="W58790" s="75"/>
      <c r="AD58790" s="77"/>
    </row>
    <row r="58791" spans="16:30" ht="4.5" customHeight="1" x14ac:dyDescent="0.2">
      <c r="P58791" s="75"/>
      <c r="Q58791" s="75"/>
      <c r="W58791" s="75"/>
      <c r="AD58791" s="77"/>
    </row>
    <row r="58792" spans="16:30" ht="4.5" customHeight="1" x14ac:dyDescent="0.2">
      <c r="P58792" s="75"/>
      <c r="Q58792" s="75"/>
      <c r="W58792" s="75"/>
      <c r="AD58792" s="77"/>
    </row>
    <row r="58793" spans="16:30" ht="4.5" customHeight="1" x14ac:dyDescent="0.2">
      <c r="P58793" s="75"/>
      <c r="Q58793" s="75"/>
      <c r="W58793" s="75"/>
      <c r="AD58793" s="77"/>
    </row>
    <row r="58794" spans="16:30" ht="4.5" customHeight="1" x14ac:dyDescent="0.2">
      <c r="P58794" s="75"/>
      <c r="Q58794" s="75"/>
      <c r="W58794" s="75"/>
      <c r="AD58794" s="77"/>
    </row>
    <row r="58795" spans="16:30" ht="4.5" customHeight="1" x14ac:dyDescent="0.2">
      <c r="P58795" s="75"/>
      <c r="Q58795" s="75"/>
      <c r="W58795" s="75"/>
      <c r="AD58795" s="77"/>
    </row>
    <row r="58796" spans="16:30" ht="4.5" customHeight="1" x14ac:dyDescent="0.2">
      <c r="P58796" s="75"/>
      <c r="Q58796" s="75"/>
      <c r="W58796" s="75"/>
      <c r="AD58796" s="77"/>
    </row>
    <row r="58797" spans="16:30" ht="4.5" customHeight="1" x14ac:dyDescent="0.2">
      <c r="P58797" s="75"/>
      <c r="Q58797" s="75"/>
      <c r="W58797" s="75"/>
      <c r="AD58797" s="77"/>
    </row>
    <row r="58798" spans="16:30" ht="4.5" customHeight="1" x14ac:dyDescent="0.2">
      <c r="P58798" s="75"/>
      <c r="Q58798" s="75"/>
      <c r="W58798" s="75"/>
      <c r="AD58798" s="77"/>
    </row>
    <row r="58799" spans="16:30" ht="4.5" customHeight="1" x14ac:dyDescent="0.2">
      <c r="P58799" s="75"/>
      <c r="Q58799" s="75"/>
      <c r="W58799" s="75"/>
      <c r="AD58799" s="77"/>
    </row>
    <row r="58800" spans="16:30" ht="4.5" customHeight="1" x14ac:dyDescent="0.2">
      <c r="P58800" s="75"/>
      <c r="Q58800" s="75"/>
      <c r="W58800" s="75"/>
      <c r="AD58800" s="77"/>
    </row>
    <row r="58801" spans="16:30" ht="4.5" customHeight="1" x14ac:dyDescent="0.2">
      <c r="P58801" s="75"/>
      <c r="Q58801" s="75"/>
      <c r="W58801" s="75"/>
      <c r="AD58801" s="77"/>
    </row>
    <row r="58802" spans="16:30" ht="4.5" customHeight="1" x14ac:dyDescent="0.2">
      <c r="P58802" s="75"/>
      <c r="Q58802" s="75"/>
      <c r="W58802" s="75"/>
      <c r="AD58802" s="77"/>
    </row>
    <row r="58803" spans="16:30" ht="4.5" customHeight="1" x14ac:dyDescent="0.2">
      <c r="P58803" s="75"/>
      <c r="Q58803" s="75"/>
      <c r="W58803" s="75"/>
      <c r="AD58803" s="77"/>
    </row>
    <row r="58804" spans="16:30" ht="4.5" customHeight="1" x14ac:dyDescent="0.2">
      <c r="P58804" s="75"/>
      <c r="Q58804" s="75"/>
      <c r="W58804" s="75"/>
      <c r="AD58804" s="77"/>
    </row>
    <row r="58805" spans="16:30" ht="4.5" customHeight="1" x14ac:dyDescent="0.2">
      <c r="P58805" s="75"/>
      <c r="Q58805" s="75"/>
      <c r="W58805" s="75"/>
      <c r="AD58805" s="77"/>
    </row>
    <row r="58806" spans="16:30" ht="4.5" customHeight="1" x14ac:dyDescent="0.2">
      <c r="P58806" s="75"/>
      <c r="Q58806" s="75"/>
      <c r="W58806" s="75"/>
      <c r="AD58806" s="77"/>
    </row>
    <row r="58807" spans="16:30" ht="4.5" customHeight="1" x14ac:dyDescent="0.2">
      <c r="P58807" s="75"/>
      <c r="Q58807" s="75"/>
      <c r="W58807" s="75"/>
      <c r="AD58807" s="77"/>
    </row>
    <row r="58808" spans="16:30" ht="4.5" customHeight="1" x14ac:dyDescent="0.2">
      <c r="P58808" s="75"/>
      <c r="Q58808" s="75"/>
      <c r="W58808" s="75"/>
      <c r="AD58808" s="77"/>
    </row>
    <row r="58809" spans="16:30" ht="4.5" customHeight="1" x14ac:dyDescent="0.2">
      <c r="P58809" s="75"/>
      <c r="Q58809" s="75"/>
      <c r="W58809" s="75"/>
      <c r="AD58809" s="77"/>
    </row>
    <row r="58810" spans="16:30" ht="4.5" customHeight="1" x14ac:dyDescent="0.2">
      <c r="P58810" s="75"/>
      <c r="Q58810" s="75"/>
      <c r="W58810" s="75"/>
      <c r="AD58810" s="77"/>
    </row>
    <row r="58811" spans="16:30" ht="4.5" customHeight="1" x14ac:dyDescent="0.2">
      <c r="P58811" s="75"/>
      <c r="Q58811" s="75"/>
      <c r="W58811" s="75"/>
      <c r="AD58811" s="77"/>
    </row>
    <row r="58812" spans="16:30" ht="4.5" customHeight="1" x14ac:dyDescent="0.2">
      <c r="P58812" s="75"/>
      <c r="Q58812" s="75"/>
      <c r="W58812" s="75"/>
      <c r="AD58812" s="77"/>
    </row>
    <row r="58813" spans="16:30" ht="4.5" customHeight="1" x14ac:dyDescent="0.2">
      <c r="P58813" s="75"/>
      <c r="Q58813" s="75"/>
      <c r="W58813" s="75"/>
      <c r="AD58813" s="77"/>
    </row>
    <row r="58814" spans="16:30" ht="4.5" customHeight="1" x14ac:dyDescent="0.2">
      <c r="P58814" s="75"/>
      <c r="Q58814" s="75"/>
      <c r="W58814" s="75"/>
      <c r="AD58814" s="77"/>
    </row>
    <row r="58815" spans="16:30" ht="4.5" customHeight="1" x14ac:dyDescent="0.2">
      <c r="P58815" s="75"/>
      <c r="Q58815" s="75"/>
      <c r="W58815" s="75"/>
      <c r="AD58815" s="77"/>
    </row>
    <row r="58816" spans="16:30" ht="4.5" customHeight="1" x14ac:dyDescent="0.2">
      <c r="P58816" s="75"/>
      <c r="Q58816" s="75"/>
      <c r="W58816" s="75"/>
      <c r="AD58816" s="77"/>
    </row>
    <row r="58817" spans="16:30" ht="4.5" customHeight="1" x14ac:dyDescent="0.2">
      <c r="P58817" s="75"/>
      <c r="Q58817" s="75"/>
      <c r="W58817" s="75"/>
      <c r="AD58817" s="77"/>
    </row>
    <row r="58818" spans="16:30" ht="4.5" customHeight="1" x14ac:dyDescent="0.2">
      <c r="P58818" s="75"/>
      <c r="Q58818" s="75"/>
      <c r="W58818" s="75"/>
      <c r="AD58818" s="77"/>
    </row>
    <row r="58819" spans="16:30" ht="4.5" customHeight="1" x14ac:dyDescent="0.2">
      <c r="P58819" s="75"/>
      <c r="Q58819" s="75"/>
      <c r="W58819" s="75"/>
      <c r="AD58819" s="77"/>
    </row>
    <row r="58820" spans="16:30" ht="4.5" customHeight="1" x14ac:dyDescent="0.2">
      <c r="P58820" s="75"/>
      <c r="Q58820" s="75"/>
      <c r="W58820" s="75"/>
      <c r="AD58820" s="77"/>
    </row>
    <row r="58821" spans="16:30" ht="4.5" customHeight="1" x14ac:dyDescent="0.2">
      <c r="P58821" s="75"/>
      <c r="Q58821" s="75"/>
      <c r="W58821" s="75"/>
      <c r="AD58821" s="77"/>
    </row>
    <row r="58822" spans="16:30" ht="4.5" customHeight="1" x14ac:dyDescent="0.2">
      <c r="P58822" s="75"/>
      <c r="Q58822" s="75"/>
      <c r="W58822" s="75"/>
      <c r="AD58822" s="77"/>
    </row>
    <row r="58823" spans="16:30" ht="4.5" customHeight="1" x14ac:dyDescent="0.2">
      <c r="P58823" s="75"/>
      <c r="Q58823" s="75"/>
      <c r="W58823" s="75"/>
      <c r="AD58823" s="77"/>
    </row>
    <row r="58824" spans="16:30" ht="4.5" customHeight="1" x14ac:dyDescent="0.2">
      <c r="P58824" s="75"/>
      <c r="Q58824" s="75"/>
      <c r="W58824" s="75"/>
      <c r="AD58824" s="77"/>
    </row>
    <row r="58825" spans="16:30" ht="4.5" customHeight="1" x14ac:dyDescent="0.2">
      <c r="P58825" s="75"/>
      <c r="Q58825" s="75"/>
      <c r="W58825" s="75"/>
      <c r="AD58825" s="77"/>
    </row>
    <row r="58826" spans="16:30" ht="4.5" customHeight="1" x14ac:dyDescent="0.2">
      <c r="P58826" s="75"/>
      <c r="Q58826" s="75"/>
      <c r="W58826" s="75"/>
      <c r="AD58826" s="77"/>
    </row>
    <row r="58827" spans="16:30" ht="4.5" customHeight="1" x14ac:dyDescent="0.2">
      <c r="P58827" s="75"/>
      <c r="Q58827" s="75"/>
      <c r="W58827" s="75"/>
      <c r="AD58827" s="77"/>
    </row>
    <row r="58828" spans="16:30" ht="4.5" customHeight="1" x14ac:dyDescent="0.2">
      <c r="P58828" s="75"/>
      <c r="Q58828" s="75"/>
      <c r="W58828" s="75"/>
      <c r="AD58828" s="77"/>
    </row>
    <row r="58829" spans="16:30" ht="4.5" customHeight="1" x14ac:dyDescent="0.2">
      <c r="P58829" s="75"/>
      <c r="Q58829" s="75"/>
      <c r="W58829" s="75"/>
      <c r="AD58829" s="77"/>
    </row>
    <row r="58830" spans="16:30" ht="4.5" customHeight="1" x14ac:dyDescent="0.2">
      <c r="P58830" s="75"/>
      <c r="Q58830" s="75"/>
      <c r="W58830" s="75"/>
      <c r="AD58830" s="77"/>
    </row>
    <row r="58831" spans="16:30" ht="4.5" customHeight="1" x14ac:dyDescent="0.2">
      <c r="P58831" s="75"/>
      <c r="Q58831" s="75"/>
      <c r="W58831" s="75"/>
      <c r="AD58831" s="77"/>
    </row>
    <row r="58832" spans="16:30" ht="4.5" customHeight="1" x14ac:dyDescent="0.2">
      <c r="P58832" s="75"/>
      <c r="Q58832" s="75"/>
      <c r="W58832" s="75"/>
      <c r="AD58832" s="77"/>
    </row>
    <row r="58833" spans="16:30" ht="4.5" customHeight="1" x14ac:dyDescent="0.2">
      <c r="P58833" s="75"/>
      <c r="Q58833" s="75"/>
      <c r="W58833" s="75"/>
      <c r="AD58833" s="77"/>
    </row>
    <row r="58834" spans="16:30" ht="4.5" customHeight="1" x14ac:dyDescent="0.2">
      <c r="P58834" s="75"/>
      <c r="Q58834" s="75"/>
      <c r="W58834" s="75"/>
      <c r="AD58834" s="77"/>
    </row>
    <row r="58835" spans="16:30" ht="4.5" customHeight="1" x14ac:dyDescent="0.2">
      <c r="P58835" s="75"/>
      <c r="Q58835" s="75"/>
      <c r="W58835" s="75"/>
      <c r="AD58835" s="77"/>
    </row>
    <row r="58836" spans="16:30" ht="4.5" customHeight="1" x14ac:dyDescent="0.2">
      <c r="P58836" s="75"/>
      <c r="Q58836" s="75"/>
      <c r="W58836" s="75"/>
      <c r="AD58836" s="77"/>
    </row>
    <row r="58837" spans="16:30" ht="4.5" customHeight="1" x14ac:dyDescent="0.2">
      <c r="P58837" s="75"/>
      <c r="Q58837" s="75"/>
      <c r="W58837" s="75"/>
      <c r="AD58837" s="77"/>
    </row>
    <row r="58838" spans="16:30" ht="4.5" customHeight="1" x14ac:dyDescent="0.2">
      <c r="P58838" s="75"/>
      <c r="Q58838" s="75"/>
      <c r="W58838" s="75"/>
      <c r="AD58838" s="77"/>
    </row>
    <row r="58839" spans="16:30" ht="4.5" customHeight="1" x14ac:dyDescent="0.2">
      <c r="P58839" s="75"/>
      <c r="Q58839" s="75"/>
      <c r="W58839" s="75"/>
      <c r="AD58839" s="77"/>
    </row>
    <row r="58840" spans="16:30" ht="4.5" customHeight="1" x14ac:dyDescent="0.2">
      <c r="P58840" s="75"/>
      <c r="Q58840" s="75"/>
      <c r="W58840" s="75"/>
      <c r="AD58840" s="77"/>
    </row>
    <row r="58841" spans="16:30" ht="4.5" customHeight="1" x14ac:dyDescent="0.2">
      <c r="P58841" s="75"/>
      <c r="Q58841" s="75"/>
      <c r="W58841" s="75"/>
      <c r="AD58841" s="77"/>
    </row>
    <row r="58842" spans="16:30" ht="4.5" customHeight="1" x14ac:dyDescent="0.2">
      <c r="P58842" s="75"/>
      <c r="Q58842" s="75"/>
      <c r="W58842" s="75"/>
      <c r="AD58842" s="77"/>
    </row>
    <row r="58843" spans="16:30" ht="4.5" customHeight="1" x14ac:dyDescent="0.2">
      <c r="P58843" s="75"/>
      <c r="Q58843" s="75"/>
      <c r="W58843" s="75"/>
      <c r="AD58843" s="77"/>
    </row>
    <row r="58844" spans="16:30" ht="4.5" customHeight="1" x14ac:dyDescent="0.2">
      <c r="P58844" s="75"/>
      <c r="Q58844" s="75"/>
      <c r="W58844" s="75"/>
      <c r="AD58844" s="77"/>
    </row>
    <row r="58845" spans="16:30" ht="4.5" customHeight="1" x14ac:dyDescent="0.2">
      <c r="P58845" s="75"/>
      <c r="Q58845" s="75"/>
      <c r="W58845" s="75"/>
      <c r="AD58845" s="77"/>
    </row>
    <row r="58846" spans="16:30" ht="4.5" customHeight="1" x14ac:dyDescent="0.2">
      <c r="P58846" s="75"/>
      <c r="Q58846" s="75"/>
      <c r="W58846" s="75"/>
      <c r="AD58846" s="77"/>
    </row>
    <row r="58847" spans="16:30" ht="4.5" customHeight="1" x14ac:dyDescent="0.2">
      <c r="P58847" s="75"/>
      <c r="Q58847" s="75"/>
      <c r="W58847" s="75"/>
      <c r="AD58847" s="77"/>
    </row>
    <row r="58848" spans="16:30" ht="4.5" customHeight="1" x14ac:dyDescent="0.2">
      <c r="P58848" s="75"/>
      <c r="Q58848" s="75"/>
      <c r="W58848" s="75"/>
      <c r="AD58848" s="77"/>
    </row>
    <row r="58849" spans="16:30" ht="4.5" customHeight="1" x14ac:dyDescent="0.2">
      <c r="P58849" s="75"/>
      <c r="Q58849" s="75"/>
      <c r="W58849" s="75"/>
      <c r="AD58849" s="77"/>
    </row>
    <row r="58850" spans="16:30" ht="4.5" customHeight="1" x14ac:dyDescent="0.2">
      <c r="P58850" s="75"/>
      <c r="Q58850" s="75"/>
      <c r="W58850" s="75"/>
      <c r="AD58850" s="77"/>
    </row>
    <row r="58851" spans="16:30" ht="4.5" customHeight="1" x14ac:dyDescent="0.2">
      <c r="P58851" s="75"/>
      <c r="Q58851" s="75"/>
      <c r="W58851" s="75"/>
      <c r="AD58851" s="77"/>
    </row>
    <row r="58852" spans="16:30" ht="4.5" customHeight="1" x14ac:dyDescent="0.2">
      <c r="P58852" s="75"/>
      <c r="Q58852" s="75"/>
      <c r="W58852" s="75"/>
      <c r="AD58852" s="77"/>
    </row>
    <row r="58853" spans="16:30" ht="4.5" customHeight="1" x14ac:dyDescent="0.2">
      <c r="P58853" s="75"/>
      <c r="Q58853" s="75"/>
      <c r="W58853" s="75"/>
      <c r="AD58853" s="77"/>
    </row>
    <row r="58854" spans="16:30" ht="4.5" customHeight="1" x14ac:dyDescent="0.2">
      <c r="P58854" s="75"/>
      <c r="Q58854" s="75"/>
      <c r="W58854" s="75"/>
      <c r="AD58854" s="77"/>
    </row>
    <row r="58855" spans="16:30" ht="4.5" customHeight="1" x14ac:dyDescent="0.2">
      <c r="P58855" s="75"/>
      <c r="Q58855" s="75"/>
      <c r="W58855" s="75"/>
      <c r="AD58855" s="77"/>
    </row>
    <row r="58856" spans="16:30" ht="4.5" customHeight="1" x14ac:dyDescent="0.2">
      <c r="P58856" s="75"/>
      <c r="Q58856" s="75"/>
      <c r="W58856" s="75"/>
      <c r="AD58856" s="77"/>
    </row>
    <row r="58857" spans="16:30" ht="4.5" customHeight="1" x14ac:dyDescent="0.2">
      <c r="P58857" s="75"/>
      <c r="Q58857" s="75"/>
      <c r="W58857" s="75"/>
      <c r="AD58857" s="77"/>
    </row>
    <row r="58858" spans="16:30" ht="4.5" customHeight="1" x14ac:dyDescent="0.2">
      <c r="P58858" s="75"/>
      <c r="Q58858" s="75"/>
      <c r="W58858" s="75"/>
      <c r="AD58858" s="77"/>
    </row>
    <row r="58859" spans="16:30" ht="4.5" customHeight="1" x14ac:dyDescent="0.2">
      <c r="P58859" s="75"/>
      <c r="Q58859" s="75"/>
      <c r="W58859" s="75"/>
      <c r="AD58859" s="77"/>
    </row>
    <row r="58860" spans="16:30" ht="4.5" customHeight="1" x14ac:dyDescent="0.2">
      <c r="P58860" s="75"/>
      <c r="Q58860" s="75"/>
      <c r="W58860" s="75"/>
      <c r="AD58860" s="77"/>
    </row>
    <row r="58861" spans="16:30" ht="4.5" customHeight="1" x14ac:dyDescent="0.2">
      <c r="P58861" s="75"/>
      <c r="Q58861" s="75"/>
      <c r="W58861" s="75"/>
      <c r="AD58861" s="77"/>
    </row>
    <row r="58862" spans="16:30" ht="4.5" customHeight="1" x14ac:dyDescent="0.2">
      <c r="P58862" s="75"/>
      <c r="Q58862" s="75"/>
      <c r="W58862" s="75"/>
      <c r="AD58862" s="77"/>
    </row>
    <row r="58863" spans="16:30" ht="4.5" customHeight="1" x14ac:dyDescent="0.2">
      <c r="P58863" s="75"/>
      <c r="Q58863" s="75"/>
      <c r="W58863" s="75"/>
      <c r="AD58863" s="77"/>
    </row>
    <row r="58864" spans="16:30" ht="4.5" customHeight="1" x14ac:dyDescent="0.2">
      <c r="P58864" s="75"/>
      <c r="Q58864" s="75"/>
      <c r="W58864" s="75"/>
      <c r="AD58864" s="77"/>
    </row>
    <row r="58865" spans="16:30" ht="4.5" customHeight="1" x14ac:dyDescent="0.2">
      <c r="P58865" s="75"/>
      <c r="Q58865" s="75"/>
      <c r="W58865" s="75"/>
      <c r="AD58865" s="77"/>
    </row>
    <row r="58866" spans="16:30" ht="4.5" customHeight="1" x14ac:dyDescent="0.2">
      <c r="P58866" s="75"/>
      <c r="Q58866" s="75"/>
      <c r="W58866" s="75"/>
      <c r="AD58866" s="77"/>
    </row>
    <row r="58867" spans="16:30" ht="4.5" customHeight="1" x14ac:dyDescent="0.2">
      <c r="P58867" s="75"/>
      <c r="Q58867" s="75"/>
      <c r="W58867" s="75"/>
      <c r="AD58867" s="77"/>
    </row>
    <row r="58868" spans="16:30" ht="4.5" customHeight="1" x14ac:dyDescent="0.2">
      <c r="P58868" s="75"/>
      <c r="Q58868" s="75"/>
      <c r="W58868" s="75"/>
      <c r="AD58868" s="77"/>
    </row>
    <row r="58869" spans="16:30" ht="4.5" customHeight="1" x14ac:dyDescent="0.2">
      <c r="P58869" s="75"/>
      <c r="Q58869" s="75"/>
      <c r="W58869" s="75"/>
      <c r="AD58869" s="77"/>
    </row>
    <row r="58870" spans="16:30" ht="4.5" customHeight="1" x14ac:dyDescent="0.2">
      <c r="P58870" s="75"/>
      <c r="Q58870" s="75"/>
      <c r="W58870" s="75"/>
      <c r="AD58870" s="77"/>
    </row>
    <row r="58871" spans="16:30" ht="4.5" customHeight="1" x14ac:dyDescent="0.2">
      <c r="P58871" s="75"/>
      <c r="Q58871" s="75"/>
      <c r="W58871" s="75"/>
      <c r="AD58871" s="77"/>
    </row>
    <row r="58872" spans="16:30" ht="4.5" customHeight="1" x14ac:dyDescent="0.2">
      <c r="P58872" s="75"/>
      <c r="Q58872" s="75"/>
      <c r="W58872" s="75"/>
      <c r="AD58872" s="77"/>
    </row>
    <row r="58873" spans="16:30" ht="4.5" customHeight="1" x14ac:dyDescent="0.2">
      <c r="P58873" s="75"/>
      <c r="Q58873" s="75"/>
      <c r="W58873" s="75"/>
      <c r="AD58873" s="77"/>
    </row>
    <row r="58874" spans="16:30" ht="4.5" customHeight="1" x14ac:dyDescent="0.2">
      <c r="P58874" s="75"/>
      <c r="Q58874" s="75"/>
      <c r="W58874" s="75"/>
      <c r="AD58874" s="77"/>
    </row>
    <row r="58875" spans="16:30" ht="4.5" customHeight="1" x14ac:dyDescent="0.2">
      <c r="P58875" s="75"/>
      <c r="Q58875" s="75"/>
      <c r="W58875" s="75"/>
      <c r="AD58875" s="77"/>
    </row>
    <row r="58876" spans="16:30" ht="4.5" customHeight="1" x14ac:dyDescent="0.2">
      <c r="P58876" s="75"/>
      <c r="Q58876" s="75"/>
      <c r="W58876" s="75"/>
      <c r="AD58876" s="77"/>
    </row>
    <row r="58877" spans="16:30" ht="4.5" customHeight="1" x14ac:dyDescent="0.2">
      <c r="P58877" s="75"/>
      <c r="Q58877" s="75"/>
      <c r="W58877" s="75"/>
      <c r="AD58877" s="77"/>
    </row>
    <row r="58878" spans="16:30" ht="4.5" customHeight="1" x14ac:dyDescent="0.2">
      <c r="P58878" s="75"/>
      <c r="Q58878" s="75"/>
      <c r="W58878" s="75"/>
      <c r="AD58878" s="77"/>
    </row>
    <row r="58879" spans="16:30" ht="4.5" customHeight="1" x14ac:dyDescent="0.2">
      <c r="P58879" s="75"/>
      <c r="Q58879" s="75"/>
      <c r="W58879" s="75"/>
      <c r="AD58879" s="77"/>
    </row>
    <row r="58880" spans="16:30" ht="4.5" customHeight="1" x14ac:dyDescent="0.2">
      <c r="P58880" s="75"/>
      <c r="Q58880" s="75"/>
      <c r="W58880" s="75"/>
      <c r="AD58880" s="77"/>
    </row>
    <row r="58881" spans="16:30" ht="4.5" customHeight="1" x14ac:dyDescent="0.2">
      <c r="P58881" s="75"/>
      <c r="Q58881" s="75"/>
      <c r="W58881" s="75"/>
      <c r="AD58881" s="77"/>
    </row>
    <row r="58882" spans="16:30" ht="4.5" customHeight="1" x14ac:dyDescent="0.2">
      <c r="P58882" s="75"/>
      <c r="Q58882" s="75"/>
      <c r="W58882" s="75"/>
      <c r="AD58882" s="77"/>
    </row>
    <row r="58883" spans="16:30" ht="4.5" customHeight="1" x14ac:dyDescent="0.2">
      <c r="P58883" s="75"/>
      <c r="Q58883" s="75"/>
      <c r="W58883" s="75"/>
      <c r="AD58883" s="77"/>
    </row>
    <row r="58884" spans="16:30" ht="4.5" customHeight="1" x14ac:dyDescent="0.2">
      <c r="P58884" s="75"/>
      <c r="Q58884" s="75"/>
      <c r="W58884" s="75"/>
      <c r="AD58884" s="77"/>
    </row>
    <row r="58885" spans="16:30" ht="4.5" customHeight="1" x14ac:dyDescent="0.2">
      <c r="P58885" s="75"/>
      <c r="Q58885" s="75"/>
      <c r="W58885" s="75"/>
      <c r="AD58885" s="77"/>
    </row>
    <row r="58886" spans="16:30" ht="4.5" customHeight="1" x14ac:dyDescent="0.2">
      <c r="P58886" s="75"/>
      <c r="Q58886" s="75"/>
      <c r="W58886" s="75"/>
      <c r="AD58886" s="77"/>
    </row>
    <row r="58887" spans="16:30" ht="4.5" customHeight="1" x14ac:dyDescent="0.2">
      <c r="P58887" s="75"/>
      <c r="Q58887" s="75"/>
      <c r="W58887" s="75"/>
      <c r="AD58887" s="77"/>
    </row>
    <row r="58888" spans="16:30" ht="4.5" customHeight="1" x14ac:dyDescent="0.2">
      <c r="P58888" s="75"/>
      <c r="Q58888" s="75"/>
      <c r="W58888" s="75"/>
      <c r="AD58888" s="77"/>
    </row>
    <row r="58889" spans="16:30" ht="4.5" customHeight="1" x14ac:dyDescent="0.2">
      <c r="P58889" s="75"/>
      <c r="Q58889" s="75"/>
      <c r="W58889" s="75"/>
      <c r="AD58889" s="77"/>
    </row>
    <row r="58890" spans="16:30" ht="4.5" customHeight="1" x14ac:dyDescent="0.2">
      <c r="P58890" s="75"/>
      <c r="Q58890" s="75"/>
      <c r="W58890" s="75"/>
      <c r="AD58890" s="77"/>
    </row>
    <row r="58891" spans="16:30" ht="4.5" customHeight="1" x14ac:dyDescent="0.2">
      <c r="P58891" s="75"/>
      <c r="Q58891" s="75"/>
      <c r="W58891" s="75"/>
      <c r="AD58891" s="77"/>
    </row>
    <row r="58892" spans="16:30" ht="4.5" customHeight="1" x14ac:dyDescent="0.2">
      <c r="P58892" s="75"/>
      <c r="Q58892" s="75"/>
      <c r="W58892" s="75"/>
      <c r="AD58892" s="77"/>
    </row>
    <row r="58893" spans="16:30" ht="4.5" customHeight="1" x14ac:dyDescent="0.2">
      <c r="P58893" s="75"/>
      <c r="Q58893" s="75"/>
      <c r="W58893" s="75"/>
      <c r="AD58893" s="77"/>
    </row>
    <row r="58894" spans="16:30" ht="4.5" customHeight="1" x14ac:dyDescent="0.2">
      <c r="P58894" s="75"/>
      <c r="Q58894" s="75"/>
      <c r="W58894" s="75"/>
      <c r="AD58894" s="77"/>
    </row>
    <row r="58895" spans="16:30" ht="4.5" customHeight="1" x14ac:dyDescent="0.2">
      <c r="P58895" s="75"/>
      <c r="Q58895" s="75"/>
      <c r="W58895" s="75"/>
      <c r="AD58895" s="77"/>
    </row>
    <row r="58896" spans="16:30" ht="4.5" customHeight="1" x14ac:dyDescent="0.2">
      <c r="P58896" s="75"/>
      <c r="Q58896" s="75"/>
      <c r="W58896" s="75"/>
      <c r="AD58896" s="77"/>
    </row>
    <row r="58897" spans="16:30" ht="4.5" customHeight="1" x14ac:dyDescent="0.2">
      <c r="P58897" s="75"/>
      <c r="Q58897" s="75"/>
      <c r="W58897" s="75"/>
      <c r="AD58897" s="77"/>
    </row>
    <row r="58898" spans="16:30" ht="4.5" customHeight="1" x14ac:dyDescent="0.2">
      <c r="P58898" s="75"/>
      <c r="Q58898" s="75"/>
      <c r="W58898" s="75"/>
      <c r="AD58898" s="77"/>
    </row>
    <row r="58899" spans="16:30" ht="4.5" customHeight="1" x14ac:dyDescent="0.2">
      <c r="P58899" s="75"/>
      <c r="Q58899" s="75"/>
      <c r="W58899" s="75"/>
      <c r="AD58899" s="77"/>
    </row>
    <row r="58900" spans="16:30" ht="4.5" customHeight="1" x14ac:dyDescent="0.2">
      <c r="P58900" s="75"/>
      <c r="Q58900" s="75"/>
      <c r="W58900" s="75"/>
      <c r="AD58900" s="77"/>
    </row>
    <row r="58901" spans="16:30" ht="4.5" customHeight="1" x14ac:dyDescent="0.2">
      <c r="P58901" s="75"/>
      <c r="Q58901" s="75"/>
      <c r="W58901" s="75"/>
      <c r="AD58901" s="77"/>
    </row>
    <row r="58902" spans="16:30" ht="4.5" customHeight="1" x14ac:dyDescent="0.2">
      <c r="P58902" s="75"/>
      <c r="Q58902" s="75"/>
      <c r="W58902" s="75"/>
      <c r="AD58902" s="77"/>
    </row>
    <row r="58903" spans="16:30" ht="4.5" customHeight="1" x14ac:dyDescent="0.2">
      <c r="P58903" s="75"/>
      <c r="Q58903" s="75"/>
      <c r="W58903" s="75"/>
      <c r="AD58903" s="77"/>
    </row>
    <row r="58904" spans="16:30" ht="4.5" customHeight="1" x14ac:dyDescent="0.2">
      <c r="P58904" s="75"/>
      <c r="Q58904" s="75"/>
      <c r="W58904" s="75"/>
      <c r="AD58904" s="77"/>
    </row>
    <row r="58905" spans="16:30" ht="4.5" customHeight="1" x14ac:dyDescent="0.2">
      <c r="P58905" s="75"/>
      <c r="Q58905" s="75"/>
      <c r="W58905" s="75"/>
      <c r="AD58905" s="77"/>
    </row>
    <row r="58906" spans="16:30" ht="4.5" customHeight="1" x14ac:dyDescent="0.2">
      <c r="P58906" s="75"/>
      <c r="Q58906" s="75"/>
      <c r="W58906" s="75"/>
      <c r="AD58906" s="77"/>
    </row>
    <row r="58907" spans="16:30" ht="4.5" customHeight="1" x14ac:dyDescent="0.2">
      <c r="P58907" s="75"/>
      <c r="Q58907" s="75"/>
      <c r="W58907" s="75"/>
      <c r="AD58907" s="77"/>
    </row>
    <row r="58908" spans="16:30" ht="4.5" customHeight="1" x14ac:dyDescent="0.2">
      <c r="P58908" s="75"/>
      <c r="Q58908" s="75"/>
      <c r="W58908" s="75"/>
      <c r="AD58908" s="77"/>
    </row>
    <row r="58909" spans="16:30" ht="4.5" customHeight="1" x14ac:dyDescent="0.2">
      <c r="P58909" s="75"/>
      <c r="Q58909" s="75"/>
      <c r="W58909" s="75"/>
      <c r="AD58909" s="77"/>
    </row>
    <row r="58910" spans="16:30" ht="4.5" customHeight="1" x14ac:dyDescent="0.2">
      <c r="P58910" s="75"/>
      <c r="Q58910" s="75"/>
      <c r="W58910" s="75"/>
      <c r="AD58910" s="77"/>
    </row>
    <row r="58911" spans="16:30" ht="4.5" customHeight="1" x14ac:dyDescent="0.2">
      <c r="P58911" s="75"/>
      <c r="Q58911" s="75"/>
      <c r="W58911" s="75"/>
      <c r="AD58911" s="77"/>
    </row>
    <row r="58912" spans="16:30" ht="4.5" customHeight="1" x14ac:dyDescent="0.2">
      <c r="P58912" s="75"/>
      <c r="Q58912" s="75"/>
      <c r="W58912" s="75"/>
      <c r="AD58912" s="77"/>
    </row>
    <row r="58913" spans="16:30" ht="4.5" customHeight="1" x14ac:dyDescent="0.2">
      <c r="P58913" s="75"/>
      <c r="Q58913" s="75"/>
      <c r="W58913" s="75"/>
      <c r="AD58913" s="77"/>
    </row>
    <row r="58914" spans="16:30" ht="4.5" customHeight="1" x14ac:dyDescent="0.2">
      <c r="P58914" s="75"/>
      <c r="Q58914" s="75"/>
      <c r="W58914" s="75"/>
      <c r="AD58914" s="77"/>
    </row>
    <row r="58915" spans="16:30" ht="4.5" customHeight="1" x14ac:dyDescent="0.2">
      <c r="P58915" s="75"/>
      <c r="Q58915" s="75"/>
      <c r="W58915" s="75"/>
      <c r="AD58915" s="77"/>
    </row>
    <row r="58916" spans="16:30" ht="4.5" customHeight="1" x14ac:dyDescent="0.2">
      <c r="P58916" s="75"/>
      <c r="Q58916" s="75"/>
      <c r="W58916" s="75"/>
      <c r="AD58916" s="77"/>
    </row>
    <row r="58917" spans="16:30" ht="4.5" customHeight="1" x14ac:dyDescent="0.2">
      <c r="P58917" s="75"/>
      <c r="Q58917" s="75"/>
      <c r="W58917" s="75"/>
      <c r="AD58917" s="77"/>
    </row>
    <row r="58918" spans="16:30" ht="4.5" customHeight="1" x14ac:dyDescent="0.2">
      <c r="P58918" s="75"/>
      <c r="Q58918" s="75"/>
      <c r="W58918" s="75"/>
      <c r="AD58918" s="77"/>
    </row>
    <row r="58919" spans="16:30" ht="4.5" customHeight="1" x14ac:dyDescent="0.2">
      <c r="P58919" s="75"/>
      <c r="Q58919" s="75"/>
      <c r="W58919" s="75"/>
      <c r="AD58919" s="77"/>
    </row>
    <row r="58920" spans="16:30" ht="4.5" customHeight="1" x14ac:dyDescent="0.2">
      <c r="P58920" s="75"/>
      <c r="Q58920" s="75"/>
      <c r="W58920" s="75"/>
      <c r="AD58920" s="77"/>
    </row>
    <row r="58921" spans="16:30" ht="4.5" customHeight="1" x14ac:dyDescent="0.2">
      <c r="P58921" s="75"/>
      <c r="Q58921" s="75"/>
      <c r="W58921" s="75"/>
      <c r="AD58921" s="77"/>
    </row>
    <row r="58922" spans="16:30" ht="4.5" customHeight="1" x14ac:dyDescent="0.2">
      <c r="P58922" s="75"/>
      <c r="Q58922" s="75"/>
      <c r="W58922" s="75"/>
      <c r="AD58922" s="77"/>
    </row>
    <row r="58923" spans="16:30" ht="4.5" customHeight="1" x14ac:dyDescent="0.2">
      <c r="P58923" s="75"/>
      <c r="Q58923" s="75"/>
      <c r="W58923" s="75"/>
      <c r="AD58923" s="77"/>
    </row>
    <row r="58924" spans="16:30" ht="4.5" customHeight="1" x14ac:dyDescent="0.2">
      <c r="P58924" s="75"/>
      <c r="Q58924" s="75"/>
      <c r="W58924" s="75"/>
      <c r="AD58924" s="77"/>
    </row>
    <row r="58925" spans="16:30" ht="4.5" customHeight="1" x14ac:dyDescent="0.2">
      <c r="P58925" s="75"/>
      <c r="Q58925" s="75"/>
      <c r="W58925" s="75"/>
      <c r="AD58925" s="77"/>
    </row>
    <row r="58926" spans="16:30" ht="4.5" customHeight="1" x14ac:dyDescent="0.2">
      <c r="P58926" s="75"/>
      <c r="Q58926" s="75"/>
      <c r="W58926" s="75"/>
      <c r="AD58926" s="77"/>
    </row>
    <row r="58927" spans="16:30" ht="4.5" customHeight="1" x14ac:dyDescent="0.2">
      <c r="P58927" s="75"/>
      <c r="Q58927" s="75"/>
      <c r="W58927" s="75"/>
      <c r="AD58927" s="77"/>
    </row>
    <row r="58928" spans="16:30" ht="4.5" customHeight="1" x14ac:dyDescent="0.2">
      <c r="P58928" s="75"/>
      <c r="Q58928" s="75"/>
      <c r="W58928" s="75"/>
      <c r="AD58928" s="77"/>
    </row>
    <row r="58929" spans="16:30" ht="4.5" customHeight="1" x14ac:dyDescent="0.2">
      <c r="P58929" s="75"/>
      <c r="Q58929" s="75"/>
      <c r="W58929" s="75"/>
      <c r="AD58929" s="77"/>
    </row>
    <row r="58930" spans="16:30" ht="4.5" customHeight="1" x14ac:dyDescent="0.2">
      <c r="P58930" s="75"/>
      <c r="Q58930" s="75"/>
      <c r="W58930" s="75"/>
      <c r="AD58930" s="77"/>
    </row>
    <row r="58931" spans="16:30" ht="4.5" customHeight="1" x14ac:dyDescent="0.2">
      <c r="P58931" s="75"/>
      <c r="Q58931" s="75"/>
      <c r="W58931" s="75"/>
      <c r="AD58931" s="77"/>
    </row>
    <row r="58932" spans="16:30" ht="4.5" customHeight="1" x14ac:dyDescent="0.2">
      <c r="P58932" s="75"/>
      <c r="Q58932" s="75"/>
      <c r="W58932" s="75"/>
      <c r="AD58932" s="77"/>
    </row>
    <row r="58933" spans="16:30" ht="4.5" customHeight="1" x14ac:dyDescent="0.2">
      <c r="P58933" s="75"/>
      <c r="Q58933" s="75"/>
      <c r="W58933" s="75"/>
      <c r="AD58933" s="77"/>
    </row>
    <row r="58934" spans="16:30" ht="4.5" customHeight="1" x14ac:dyDescent="0.2">
      <c r="P58934" s="75"/>
      <c r="Q58934" s="75"/>
      <c r="W58934" s="75"/>
      <c r="AD58934" s="77"/>
    </row>
    <row r="58935" spans="16:30" ht="4.5" customHeight="1" x14ac:dyDescent="0.2">
      <c r="P58935" s="75"/>
      <c r="Q58935" s="75"/>
      <c r="W58935" s="75"/>
      <c r="AD58935" s="77"/>
    </row>
    <row r="58936" spans="16:30" ht="4.5" customHeight="1" x14ac:dyDescent="0.2">
      <c r="P58936" s="75"/>
      <c r="Q58936" s="75"/>
      <c r="W58936" s="75"/>
      <c r="AD58936" s="77"/>
    </row>
    <row r="58937" spans="16:30" ht="4.5" customHeight="1" x14ac:dyDescent="0.2">
      <c r="P58937" s="75"/>
      <c r="Q58937" s="75"/>
      <c r="W58937" s="75"/>
      <c r="AD58937" s="77"/>
    </row>
    <row r="58938" spans="16:30" ht="4.5" customHeight="1" x14ac:dyDescent="0.2">
      <c r="P58938" s="75"/>
      <c r="Q58938" s="75"/>
      <c r="W58938" s="75"/>
      <c r="AD58938" s="77"/>
    </row>
    <row r="58939" spans="16:30" ht="4.5" customHeight="1" x14ac:dyDescent="0.2">
      <c r="P58939" s="75"/>
      <c r="Q58939" s="75"/>
      <c r="W58939" s="75"/>
      <c r="AD58939" s="77"/>
    </row>
    <row r="58940" spans="16:30" ht="4.5" customHeight="1" x14ac:dyDescent="0.2">
      <c r="P58940" s="75"/>
      <c r="Q58940" s="75"/>
      <c r="W58940" s="75"/>
      <c r="AD58940" s="77"/>
    </row>
    <row r="58941" spans="16:30" ht="4.5" customHeight="1" x14ac:dyDescent="0.2">
      <c r="P58941" s="75"/>
      <c r="Q58941" s="75"/>
      <c r="W58941" s="75"/>
      <c r="AD58941" s="77"/>
    </row>
    <row r="58942" spans="16:30" ht="4.5" customHeight="1" x14ac:dyDescent="0.2">
      <c r="P58942" s="75"/>
      <c r="Q58942" s="75"/>
      <c r="W58942" s="75"/>
      <c r="AD58942" s="77"/>
    </row>
    <row r="58943" spans="16:30" ht="4.5" customHeight="1" x14ac:dyDescent="0.2">
      <c r="P58943" s="75"/>
      <c r="Q58943" s="75"/>
      <c r="W58943" s="75"/>
      <c r="AD58943" s="77"/>
    </row>
    <row r="58944" spans="16:30" ht="4.5" customHeight="1" x14ac:dyDescent="0.2">
      <c r="P58944" s="75"/>
      <c r="Q58944" s="75"/>
      <c r="W58944" s="75"/>
      <c r="AD58944" s="77"/>
    </row>
    <row r="58945" spans="16:30" ht="4.5" customHeight="1" x14ac:dyDescent="0.2">
      <c r="P58945" s="75"/>
      <c r="Q58945" s="75"/>
      <c r="W58945" s="75"/>
      <c r="AD58945" s="77"/>
    </row>
    <row r="58946" spans="16:30" ht="4.5" customHeight="1" x14ac:dyDescent="0.2">
      <c r="P58946" s="75"/>
      <c r="Q58946" s="75"/>
      <c r="W58946" s="75"/>
      <c r="AD58946" s="77"/>
    </row>
    <row r="58947" spans="16:30" ht="4.5" customHeight="1" x14ac:dyDescent="0.2">
      <c r="P58947" s="75"/>
      <c r="Q58947" s="75"/>
      <c r="W58947" s="75"/>
      <c r="AD58947" s="77"/>
    </row>
    <row r="58948" spans="16:30" ht="4.5" customHeight="1" x14ac:dyDescent="0.2">
      <c r="P58948" s="75"/>
      <c r="Q58948" s="75"/>
      <c r="W58948" s="75"/>
      <c r="AD58948" s="77"/>
    </row>
    <row r="58949" spans="16:30" ht="4.5" customHeight="1" x14ac:dyDescent="0.2">
      <c r="P58949" s="75"/>
      <c r="Q58949" s="75"/>
      <c r="W58949" s="75"/>
      <c r="AD58949" s="77"/>
    </row>
    <row r="58950" spans="16:30" ht="4.5" customHeight="1" x14ac:dyDescent="0.2">
      <c r="P58950" s="75"/>
      <c r="Q58950" s="75"/>
      <c r="W58950" s="75"/>
      <c r="AD58950" s="77"/>
    </row>
    <row r="58951" spans="16:30" ht="4.5" customHeight="1" x14ac:dyDescent="0.2">
      <c r="P58951" s="75"/>
      <c r="Q58951" s="75"/>
      <c r="W58951" s="75"/>
      <c r="AD58951" s="77"/>
    </row>
    <row r="58952" spans="16:30" ht="4.5" customHeight="1" x14ac:dyDescent="0.2">
      <c r="P58952" s="75"/>
      <c r="Q58952" s="75"/>
      <c r="W58952" s="75"/>
      <c r="AD58952" s="77"/>
    </row>
    <row r="58953" spans="16:30" ht="4.5" customHeight="1" x14ac:dyDescent="0.2">
      <c r="P58953" s="75"/>
      <c r="Q58953" s="75"/>
      <c r="W58953" s="75"/>
      <c r="AD58953" s="77"/>
    </row>
    <row r="58954" spans="16:30" ht="4.5" customHeight="1" x14ac:dyDescent="0.2">
      <c r="P58954" s="75"/>
      <c r="Q58954" s="75"/>
      <c r="W58954" s="75"/>
      <c r="AD58954" s="77"/>
    </row>
    <row r="58955" spans="16:30" ht="4.5" customHeight="1" x14ac:dyDescent="0.2">
      <c r="P58955" s="75"/>
      <c r="Q58955" s="75"/>
      <c r="W58955" s="75"/>
      <c r="AD58955" s="77"/>
    </row>
    <row r="58956" spans="16:30" ht="4.5" customHeight="1" x14ac:dyDescent="0.2">
      <c r="P58956" s="75"/>
      <c r="Q58956" s="75"/>
      <c r="W58956" s="75"/>
      <c r="AD58956" s="77"/>
    </row>
    <row r="58957" spans="16:30" ht="4.5" customHeight="1" x14ac:dyDescent="0.2">
      <c r="P58957" s="75"/>
      <c r="Q58957" s="75"/>
      <c r="W58957" s="75"/>
      <c r="AD58957" s="77"/>
    </row>
    <row r="58958" spans="16:30" ht="4.5" customHeight="1" x14ac:dyDescent="0.2">
      <c r="P58958" s="75"/>
      <c r="Q58958" s="75"/>
      <c r="W58958" s="75"/>
      <c r="AD58958" s="77"/>
    </row>
    <row r="58959" spans="16:30" ht="4.5" customHeight="1" x14ac:dyDescent="0.2">
      <c r="P58959" s="75"/>
      <c r="Q58959" s="75"/>
      <c r="W58959" s="75"/>
      <c r="AD58959" s="77"/>
    </row>
    <row r="58960" spans="16:30" ht="4.5" customHeight="1" x14ac:dyDescent="0.2">
      <c r="P58960" s="75"/>
      <c r="Q58960" s="75"/>
      <c r="W58960" s="75"/>
      <c r="AD58960" s="77"/>
    </row>
    <row r="58961" spans="16:30" ht="4.5" customHeight="1" x14ac:dyDescent="0.2">
      <c r="P58961" s="75"/>
      <c r="Q58961" s="75"/>
      <c r="W58961" s="75"/>
      <c r="AD58961" s="77"/>
    </row>
    <row r="58962" spans="16:30" ht="4.5" customHeight="1" x14ac:dyDescent="0.2">
      <c r="P58962" s="75"/>
      <c r="Q58962" s="75"/>
      <c r="W58962" s="75"/>
      <c r="AD58962" s="77"/>
    </row>
    <row r="58963" spans="16:30" ht="4.5" customHeight="1" x14ac:dyDescent="0.2">
      <c r="P58963" s="75"/>
      <c r="Q58963" s="75"/>
      <c r="W58963" s="75"/>
      <c r="AD58963" s="77"/>
    </row>
    <row r="58964" spans="16:30" ht="4.5" customHeight="1" x14ac:dyDescent="0.2">
      <c r="P58964" s="75"/>
      <c r="Q58964" s="75"/>
      <c r="W58964" s="75"/>
      <c r="AD58964" s="77"/>
    </row>
    <row r="58965" spans="16:30" ht="4.5" customHeight="1" x14ac:dyDescent="0.2">
      <c r="P58965" s="75"/>
      <c r="Q58965" s="75"/>
      <c r="W58965" s="75"/>
      <c r="AD58965" s="77"/>
    </row>
    <row r="58966" spans="16:30" ht="4.5" customHeight="1" x14ac:dyDescent="0.2">
      <c r="P58966" s="75"/>
      <c r="Q58966" s="75"/>
      <c r="W58966" s="75"/>
      <c r="AD58966" s="77"/>
    </row>
    <row r="58967" spans="16:30" ht="4.5" customHeight="1" x14ac:dyDescent="0.2">
      <c r="P58967" s="75"/>
      <c r="Q58967" s="75"/>
      <c r="W58967" s="75"/>
      <c r="AD58967" s="77"/>
    </row>
    <row r="58968" spans="16:30" ht="4.5" customHeight="1" x14ac:dyDescent="0.2">
      <c r="P58968" s="75"/>
      <c r="Q58968" s="75"/>
      <c r="W58968" s="75"/>
      <c r="AD58968" s="77"/>
    </row>
    <row r="58969" spans="16:30" ht="4.5" customHeight="1" x14ac:dyDescent="0.2">
      <c r="P58969" s="75"/>
      <c r="Q58969" s="75"/>
      <c r="W58969" s="75"/>
      <c r="AD58969" s="77"/>
    </row>
    <row r="58970" spans="16:30" ht="4.5" customHeight="1" x14ac:dyDescent="0.2">
      <c r="P58970" s="75"/>
      <c r="Q58970" s="75"/>
      <c r="W58970" s="75"/>
      <c r="AD58970" s="77"/>
    </row>
    <row r="58971" spans="16:30" ht="4.5" customHeight="1" x14ac:dyDescent="0.2">
      <c r="P58971" s="75"/>
      <c r="Q58971" s="75"/>
      <c r="W58971" s="75"/>
      <c r="AD58971" s="77"/>
    </row>
    <row r="58972" spans="16:30" ht="4.5" customHeight="1" x14ac:dyDescent="0.2">
      <c r="P58972" s="75"/>
      <c r="Q58972" s="75"/>
      <c r="W58972" s="75"/>
      <c r="AD58972" s="77"/>
    </row>
    <row r="58973" spans="16:30" ht="4.5" customHeight="1" x14ac:dyDescent="0.2">
      <c r="P58973" s="75"/>
      <c r="Q58973" s="75"/>
      <c r="W58973" s="75"/>
      <c r="AD58973" s="77"/>
    </row>
    <row r="58974" spans="16:30" ht="4.5" customHeight="1" x14ac:dyDescent="0.2">
      <c r="P58974" s="75"/>
      <c r="Q58974" s="75"/>
      <c r="W58974" s="75"/>
      <c r="AD58974" s="77"/>
    </row>
    <row r="58975" spans="16:30" ht="4.5" customHeight="1" x14ac:dyDescent="0.2">
      <c r="P58975" s="75"/>
      <c r="Q58975" s="75"/>
      <c r="W58975" s="75"/>
      <c r="AD58975" s="77"/>
    </row>
    <row r="58976" spans="16:30" ht="4.5" customHeight="1" x14ac:dyDescent="0.2">
      <c r="P58976" s="75"/>
      <c r="Q58976" s="75"/>
      <c r="W58976" s="75"/>
      <c r="AD58976" s="77"/>
    </row>
    <row r="58977" spans="16:30" ht="4.5" customHeight="1" x14ac:dyDescent="0.2">
      <c r="P58977" s="75"/>
      <c r="Q58977" s="75"/>
      <c r="W58977" s="75"/>
      <c r="AD58977" s="77"/>
    </row>
    <row r="58978" spans="16:30" ht="4.5" customHeight="1" x14ac:dyDescent="0.2">
      <c r="P58978" s="75"/>
      <c r="Q58978" s="75"/>
      <c r="W58978" s="75"/>
      <c r="AD58978" s="77"/>
    </row>
    <row r="58979" spans="16:30" ht="4.5" customHeight="1" x14ac:dyDescent="0.2">
      <c r="P58979" s="75"/>
      <c r="Q58979" s="75"/>
      <c r="W58979" s="75"/>
      <c r="AD58979" s="77"/>
    </row>
    <row r="58980" spans="16:30" ht="4.5" customHeight="1" x14ac:dyDescent="0.2">
      <c r="P58980" s="75"/>
      <c r="Q58980" s="75"/>
      <c r="W58980" s="75"/>
      <c r="AD58980" s="77"/>
    </row>
    <row r="58981" spans="16:30" ht="4.5" customHeight="1" x14ac:dyDescent="0.2">
      <c r="P58981" s="75"/>
      <c r="Q58981" s="75"/>
      <c r="W58981" s="75"/>
      <c r="AD58981" s="77"/>
    </row>
    <row r="58982" spans="16:30" ht="4.5" customHeight="1" x14ac:dyDescent="0.2">
      <c r="P58982" s="75"/>
      <c r="Q58982" s="75"/>
      <c r="W58982" s="75"/>
      <c r="AD58982" s="77"/>
    </row>
    <row r="58983" spans="16:30" ht="4.5" customHeight="1" x14ac:dyDescent="0.2">
      <c r="P58983" s="75"/>
      <c r="Q58983" s="75"/>
      <c r="W58983" s="75"/>
      <c r="AD58983" s="77"/>
    </row>
    <row r="58984" spans="16:30" ht="4.5" customHeight="1" x14ac:dyDescent="0.2">
      <c r="P58984" s="75"/>
      <c r="Q58984" s="75"/>
      <c r="W58984" s="75"/>
      <c r="AD58984" s="77"/>
    </row>
    <row r="58985" spans="16:30" ht="4.5" customHeight="1" x14ac:dyDescent="0.2">
      <c r="P58985" s="75"/>
      <c r="Q58985" s="75"/>
      <c r="W58985" s="75"/>
      <c r="AD58985" s="77"/>
    </row>
    <row r="58986" spans="16:30" ht="4.5" customHeight="1" x14ac:dyDescent="0.2">
      <c r="P58986" s="75"/>
      <c r="Q58986" s="75"/>
      <c r="W58986" s="75"/>
      <c r="AD58986" s="77"/>
    </row>
    <row r="58987" spans="16:30" ht="4.5" customHeight="1" x14ac:dyDescent="0.2">
      <c r="P58987" s="75"/>
      <c r="Q58987" s="75"/>
      <c r="W58987" s="75"/>
      <c r="AD58987" s="77"/>
    </row>
    <row r="58988" spans="16:30" ht="4.5" customHeight="1" x14ac:dyDescent="0.2">
      <c r="P58988" s="75"/>
      <c r="Q58988" s="75"/>
      <c r="W58988" s="75"/>
      <c r="AD58988" s="77"/>
    </row>
    <row r="58989" spans="16:30" ht="4.5" customHeight="1" x14ac:dyDescent="0.2">
      <c r="P58989" s="75"/>
      <c r="Q58989" s="75"/>
      <c r="W58989" s="75"/>
      <c r="AD58989" s="77"/>
    </row>
    <row r="58990" spans="16:30" ht="4.5" customHeight="1" x14ac:dyDescent="0.2">
      <c r="P58990" s="75"/>
      <c r="Q58990" s="75"/>
      <c r="W58990" s="75"/>
      <c r="AD58990" s="77"/>
    </row>
    <row r="58991" spans="16:30" ht="4.5" customHeight="1" x14ac:dyDescent="0.2">
      <c r="P58991" s="75"/>
      <c r="Q58991" s="75"/>
      <c r="W58991" s="75"/>
      <c r="AD58991" s="77"/>
    </row>
    <row r="58992" spans="16:30" ht="4.5" customHeight="1" x14ac:dyDescent="0.2">
      <c r="P58992" s="75"/>
      <c r="Q58992" s="75"/>
      <c r="W58992" s="75"/>
      <c r="AD58992" s="77"/>
    </row>
    <row r="58993" spans="16:30" ht="4.5" customHeight="1" x14ac:dyDescent="0.2">
      <c r="P58993" s="75"/>
      <c r="Q58993" s="75"/>
      <c r="W58993" s="75"/>
      <c r="AD58993" s="77"/>
    </row>
    <row r="58994" spans="16:30" ht="4.5" customHeight="1" x14ac:dyDescent="0.2">
      <c r="P58994" s="75"/>
      <c r="Q58994" s="75"/>
      <c r="W58994" s="75"/>
      <c r="AD58994" s="77"/>
    </row>
    <row r="58995" spans="16:30" ht="4.5" customHeight="1" x14ac:dyDescent="0.2">
      <c r="P58995" s="75"/>
      <c r="Q58995" s="75"/>
      <c r="W58995" s="75"/>
      <c r="AD58995" s="77"/>
    </row>
    <row r="58996" spans="16:30" ht="4.5" customHeight="1" x14ac:dyDescent="0.2">
      <c r="P58996" s="75"/>
      <c r="Q58996" s="75"/>
      <c r="W58996" s="75"/>
      <c r="AD58996" s="77"/>
    </row>
    <row r="58997" spans="16:30" ht="4.5" customHeight="1" x14ac:dyDescent="0.2">
      <c r="P58997" s="75"/>
      <c r="Q58997" s="75"/>
      <c r="W58997" s="75"/>
      <c r="AD58997" s="77"/>
    </row>
    <row r="58998" spans="16:30" ht="4.5" customHeight="1" x14ac:dyDescent="0.2">
      <c r="P58998" s="75"/>
      <c r="Q58998" s="75"/>
      <c r="W58998" s="75"/>
      <c r="AD58998" s="77"/>
    </row>
    <row r="58999" spans="16:30" ht="4.5" customHeight="1" x14ac:dyDescent="0.2">
      <c r="P58999" s="75"/>
      <c r="Q58999" s="75"/>
      <c r="W58999" s="75"/>
      <c r="AD58999" s="77"/>
    </row>
    <row r="59000" spans="16:30" ht="4.5" customHeight="1" x14ac:dyDescent="0.2">
      <c r="P59000" s="75"/>
      <c r="Q59000" s="75"/>
      <c r="W59000" s="75"/>
      <c r="AD59000" s="77"/>
    </row>
    <row r="59001" spans="16:30" ht="4.5" customHeight="1" x14ac:dyDescent="0.2">
      <c r="P59001" s="75"/>
      <c r="Q59001" s="75"/>
      <c r="W59001" s="75"/>
      <c r="AD59001" s="77"/>
    </row>
    <row r="59002" spans="16:30" ht="4.5" customHeight="1" x14ac:dyDescent="0.2">
      <c r="P59002" s="75"/>
      <c r="Q59002" s="75"/>
      <c r="W59002" s="75"/>
      <c r="AD59002" s="77"/>
    </row>
    <row r="59003" spans="16:30" ht="4.5" customHeight="1" x14ac:dyDescent="0.2">
      <c r="P59003" s="75"/>
      <c r="Q59003" s="75"/>
      <c r="W59003" s="75"/>
      <c r="AD59003" s="77"/>
    </row>
    <row r="59004" spans="16:30" ht="4.5" customHeight="1" x14ac:dyDescent="0.2">
      <c r="P59004" s="75"/>
      <c r="Q59004" s="75"/>
      <c r="W59004" s="75"/>
      <c r="AD59004" s="77"/>
    </row>
    <row r="59005" spans="16:30" ht="4.5" customHeight="1" x14ac:dyDescent="0.2">
      <c r="P59005" s="75"/>
      <c r="Q59005" s="75"/>
      <c r="W59005" s="75"/>
      <c r="AD59005" s="77"/>
    </row>
    <row r="59006" spans="16:30" ht="4.5" customHeight="1" x14ac:dyDescent="0.2">
      <c r="P59006" s="75"/>
      <c r="Q59006" s="75"/>
      <c r="W59006" s="75"/>
      <c r="AD59006" s="77"/>
    </row>
    <row r="59007" spans="16:30" ht="4.5" customHeight="1" x14ac:dyDescent="0.2">
      <c r="P59007" s="75"/>
      <c r="Q59007" s="75"/>
      <c r="W59007" s="75"/>
      <c r="AD59007" s="77"/>
    </row>
    <row r="59008" spans="16:30" ht="4.5" customHeight="1" x14ac:dyDescent="0.2">
      <c r="P59008" s="75"/>
      <c r="Q59008" s="75"/>
      <c r="W59008" s="75"/>
      <c r="AD59008" s="77"/>
    </row>
    <row r="59009" spans="16:30" ht="4.5" customHeight="1" x14ac:dyDescent="0.2">
      <c r="P59009" s="75"/>
      <c r="Q59009" s="75"/>
      <c r="W59009" s="75"/>
      <c r="AD59009" s="77"/>
    </row>
    <row r="59010" spans="16:30" ht="4.5" customHeight="1" x14ac:dyDescent="0.2">
      <c r="P59010" s="75"/>
      <c r="Q59010" s="75"/>
      <c r="W59010" s="75"/>
      <c r="AD59010" s="77"/>
    </row>
    <row r="59011" spans="16:30" ht="4.5" customHeight="1" x14ac:dyDescent="0.2">
      <c r="P59011" s="75"/>
      <c r="Q59011" s="75"/>
      <c r="W59011" s="75"/>
      <c r="AD59011" s="77"/>
    </row>
    <row r="59012" spans="16:30" ht="4.5" customHeight="1" x14ac:dyDescent="0.2">
      <c r="P59012" s="75"/>
      <c r="Q59012" s="75"/>
      <c r="W59012" s="75"/>
      <c r="AD59012" s="77"/>
    </row>
    <row r="59013" spans="16:30" ht="4.5" customHeight="1" x14ac:dyDescent="0.2">
      <c r="P59013" s="75"/>
      <c r="Q59013" s="75"/>
      <c r="W59013" s="75"/>
      <c r="AD59013" s="77"/>
    </row>
    <row r="59014" spans="16:30" ht="4.5" customHeight="1" x14ac:dyDescent="0.2">
      <c r="P59014" s="75"/>
      <c r="Q59014" s="75"/>
      <c r="W59014" s="75"/>
      <c r="AD59014" s="77"/>
    </row>
    <row r="59015" spans="16:30" ht="4.5" customHeight="1" x14ac:dyDescent="0.2">
      <c r="P59015" s="75"/>
      <c r="Q59015" s="75"/>
      <c r="W59015" s="75"/>
      <c r="AD59015" s="77"/>
    </row>
    <row r="59016" spans="16:30" ht="4.5" customHeight="1" x14ac:dyDescent="0.2">
      <c r="P59016" s="75"/>
      <c r="Q59016" s="75"/>
      <c r="W59016" s="75"/>
      <c r="AD59016" s="77"/>
    </row>
    <row r="59017" spans="16:30" ht="4.5" customHeight="1" x14ac:dyDescent="0.2">
      <c r="P59017" s="75"/>
      <c r="Q59017" s="75"/>
      <c r="W59017" s="75"/>
      <c r="AD59017" s="77"/>
    </row>
    <row r="59018" spans="16:30" ht="4.5" customHeight="1" x14ac:dyDescent="0.2">
      <c r="P59018" s="75"/>
      <c r="Q59018" s="75"/>
      <c r="W59018" s="75"/>
      <c r="AD59018" s="77"/>
    </row>
    <row r="59019" spans="16:30" ht="4.5" customHeight="1" x14ac:dyDescent="0.2">
      <c r="P59019" s="75"/>
      <c r="Q59019" s="75"/>
      <c r="W59019" s="75"/>
      <c r="AD59019" s="77"/>
    </row>
    <row r="59020" spans="16:30" ht="4.5" customHeight="1" x14ac:dyDescent="0.2">
      <c r="P59020" s="75"/>
      <c r="Q59020" s="75"/>
      <c r="W59020" s="75"/>
      <c r="AD59020" s="77"/>
    </row>
    <row r="59021" spans="16:30" ht="4.5" customHeight="1" x14ac:dyDescent="0.2">
      <c r="P59021" s="75"/>
      <c r="Q59021" s="75"/>
      <c r="W59021" s="75"/>
      <c r="AD59021" s="77"/>
    </row>
    <row r="59022" spans="16:30" ht="4.5" customHeight="1" x14ac:dyDescent="0.2">
      <c r="P59022" s="75"/>
      <c r="Q59022" s="75"/>
      <c r="W59022" s="75"/>
      <c r="AD59022" s="77"/>
    </row>
    <row r="59023" spans="16:30" ht="4.5" customHeight="1" x14ac:dyDescent="0.2">
      <c r="P59023" s="75"/>
      <c r="Q59023" s="75"/>
      <c r="W59023" s="75"/>
      <c r="AD59023" s="77"/>
    </row>
    <row r="59024" spans="16:30" ht="4.5" customHeight="1" x14ac:dyDescent="0.2">
      <c r="P59024" s="75"/>
      <c r="Q59024" s="75"/>
      <c r="W59024" s="75"/>
      <c r="AD59024" s="77"/>
    </row>
    <row r="59025" spans="16:30" ht="4.5" customHeight="1" x14ac:dyDescent="0.2">
      <c r="P59025" s="75"/>
      <c r="Q59025" s="75"/>
      <c r="W59025" s="75"/>
      <c r="AD59025" s="77"/>
    </row>
    <row r="59026" spans="16:30" ht="4.5" customHeight="1" x14ac:dyDescent="0.2">
      <c r="P59026" s="75"/>
      <c r="Q59026" s="75"/>
      <c r="W59026" s="75"/>
      <c r="AD59026" s="77"/>
    </row>
    <row r="59027" spans="16:30" ht="4.5" customHeight="1" x14ac:dyDescent="0.2">
      <c r="P59027" s="75"/>
      <c r="Q59027" s="75"/>
      <c r="W59027" s="75"/>
      <c r="AD59027" s="77"/>
    </row>
    <row r="59028" spans="16:30" ht="4.5" customHeight="1" x14ac:dyDescent="0.2">
      <c r="P59028" s="75"/>
      <c r="Q59028" s="75"/>
      <c r="W59028" s="75"/>
      <c r="AD59028" s="77"/>
    </row>
    <row r="59029" spans="16:30" ht="4.5" customHeight="1" x14ac:dyDescent="0.2">
      <c r="P59029" s="75"/>
      <c r="Q59029" s="75"/>
      <c r="W59029" s="75"/>
      <c r="AD59029" s="77"/>
    </row>
    <row r="59030" spans="16:30" ht="4.5" customHeight="1" x14ac:dyDescent="0.2">
      <c r="P59030" s="75"/>
      <c r="Q59030" s="75"/>
      <c r="W59030" s="75"/>
      <c r="AD59030" s="77"/>
    </row>
    <row r="59031" spans="16:30" ht="4.5" customHeight="1" x14ac:dyDescent="0.2">
      <c r="P59031" s="75"/>
      <c r="Q59031" s="75"/>
      <c r="W59031" s="75"/>
      <c r="AD59031" s="77"/>
    </row>
    <row r="59032" spans="16:30" ht="4.5" customHeight="1" x14ac:dyDescent="0.2">
      <c r="P59032" s="75"/>
      <c r="Q59032" s="75"/>
      <c r="W59032" s="75"/>
      <c r="AD59032" s="77"/>
    </row>
    <row r="59033" spans="16:30" ht="4.5" customHeight="1" x14ac:dyDescent="0.2">
      <c r="P59033" s="75"/>
      <c r="Q59033" s="75"/>
      <c r="W59033" s="75"/>
      <c r="AD59033" s="77"/>
    </row>
    <row r="59034" spans="16:30" ht="4.5" customHeight="1" x14ac:dyDescent="0.2">
      <c r="P59034" s="75"/>
      <c r="Q59034" s="75"/>
      <c r="W59034" s="75"/>
      <c r="AD59034" s="77"/>
    </row>
    <row r="59035" spans="16:30" ht="4.5" customHeight="1" x14ac:dyDescent="0.2">
      <c r="P59035" s="75"/>
      <c r="Q59035" s="75"/>
      <c r="W59035" s="75"/>
      <c r="AD59035" s="77"/>
    </row>
    <row r="59036" spans="16:30" ht="4.5" customHeight="1" x14ac:dyDescent="0.2">
      <c r="P59036" s="75"/>
      <c r="Q59036" s="75"/>
      <c r="W59036" s="75"/>
      <c r="AD59036" s="77"/>
    </row>
    <row r="59037" spans="16:30" ht="4.5" customHeight="1" x14ac:dyDescent="0.2">
      <c r="P59037" s="75"/>
      <c r="Q59037" s="75"/>
      <c r="W59037" s="75"/>
      <c r="AD59037" s="77"/>
    </row>
    <row r="59038" spans="16:30" ht="4.5" customHeight="1" x14ac:dyDescent="0.2">
      <c r="P59038" s="75"/>
      <c r="Q59038" s="75"/>
      <c r="W59038" s="75"/>
      <c r="AD59038" s="77"/>
    </row>
    <row r="59039" spans="16:30" ht="4.5" customHeight="1" x14ac:dyDescent="0.2">
      <c r="P59039" s="75"/>
      <c r="Q59039" s="75"/>
      <c r="W59039" s="75"/>
      <c r="AD59039" s="77"/>
    </row>
    <row r="59040" spans="16:30" ht="4.5" customHeight="1" x14ac:dyDescent="0.2">
      <c r="P59040" s="75"/>
      <c r="Q59040" s="75"/>
      <c r="W59040" s="75"/>
      <c r="AD59040" s="77"/>
    </row>
    <row r="59041" spans="16:30" ht="4.5" customHeight="1" x14ac:dyDescent="0.2">
      <c r="P59041" s="75"/>
      <c r="Q59041" s="75"/>
      <c r="W59041" s="75"/>
      <c r="AD59041" s="77"/>
    </row>
    <row r="59042" spans="16:30" ht="4.5" customHeight="1" x14ac:dyDescent="0.2">
      <c r="P59042" s="75"/>
      <c r="Q59042" s="75"/>
      <c r="W59042" s="75"/>
      <c r="AD59042" s="77"/>
    </row>
    <row r="59043" spans="16:30" ht="4.5" customHeight="1" x14ac:dyDescent="0.2">
      <c r="P59043" s="75"/>
      <c r="Q59043" s="75"/>
      <c r="W59043" s="75"/>
      <c r="AD59043" s="77"/>
    </row>
    <row r="59044" spans="16:30" ht="4.5" customHeight="1" x14ac:dyDescent="0.2">
      <c r="P59044" s="75"/>
      <c r="Q59044" s="75"/>
      <c r="W59044" s="75"/>
      <c r="AD59044" s="77"/>
    </row>
    <row r="59045" spans="16:30" ht="4.5" customHeight="1" x14ac:dyDescent="0.2">
      <c r="P59045" s="75"/>
      <c r="Q59045" s="75"/>
      <c r="W59045" s="75"/>
      <c r="AD59045" s="77"/>
    </row>
    <row r="59046" spans="16:30" ht="4.5" customHeight="1" x14ac:dyDescent="0.2">
      <c r="P59046" s="75"/>
      <c r="Q59046" s="75"/>
      <c r="W59046" s="75"/>
      <c r="AD59046" s="77"/>
    </row>
    <row r="59047" spans="16:30" ht="4.5" customHeight="1" x14ac:dyDescent="0.2">
      <c r="P59047" s="75"/>
      <c r="Q59047" s="75"/>
      <c r="W59047" s="75"/>
      <c r="AD59047" s="77"/>
    </row>
    <row r="59048" spans="16:30" ht="4.5" customHeight="1" x14ac:dyDescent="0.2">
      <c r="P59048" s="75"/>
      <c r="Q59048" s="75"/>
      <c r="W59048" s="75"/>
      <c r="AD59048" s="77"/>
    </row>
    <row r="59049" spans="16:30" ht="4.5" customHeight="1" x14ac:dyDescent="0.2">
      <c r="P59049" s="75"/>
      <c r="Q59049" s="75"/>
      <c r="W59049" s="75"/>
      <c r="AD59049" s="77"/>
    </row>
    <row r="59050" spans="16:30" ht="4.5" customHeight="1" x14ac:dyDescent="0.2">
      <c r="P59050" s="75"/>
      <c r="Q59050" s="75"/>
      <c r="W59050" s="75"/>
      <c r="AD59050" s="77"/>
    </row>
    <row r="59051" spans="16:30" ht="4.5" customHeight="1" x14ac:dyDescent="0.2">
      <c r="P59051" s="75"/>
      <c r="Q59051" s="75"/>
      <c r="W59051" s="75"/>
      <c r="AD59051" s="77"/>
    </row>
    <row r="59052" spans="16:30" ht="4.5" customHeight="1" x14ac:dyDescent="0.2">
      <c r="P59052" s="75"/>
      <c r="Q59052" s="75"/>
      <c r="W59052" s="75"/>
      <c r="AD59052" s="77"/>
    </row>
    <row r="59053" spans="16:30" ht="4.5" customHeight="1" x14ac:dyDescent="0.2">
      <c r="P59053" s="75"/>
      <c r="Q59053" s="75"/>
      <c r="W59053" s="75"/>
      <c r="AD59053" s="77"/>
    </row>
    <row r="59054" spans="16:30" ht="4.5" customHeight="1" x14ac:dyDescent="0.2">
      <c r="P59054" s="75"/>
      <c r="Q59054" s="75"/>
      <c r="W59054" s="75"/>
      <c r="AD59054" s="77"/>
    </row>
    <row r="59055" spans="16:30" ht="4.5" customHeight="1" x14ac:dyDescent="0.2">
      <c r="P59055" s="75"/>
      <c r="Q59055" s="75"/>
      <c r="W59055" s="75"/>
      <c r="AD59055" s="77"/>
    </row>
    <row r="59056" spans="16:30" ht="4.5" customHeight="1" x14ac:dyDescent="0.2">
      <c r="P59056" s="75"/>
      <c r="Q59056" s="75"/>
      <c r="W59056" s="75"/>
      <c r="AD59056" s="77"/>
    </row>
    <row r="59057" spans="16:30" ht="4.5" customHeight="1" x14ac:dyDescent="0.2">
      <c r="P59057" s="75"/>
      <c r="Q59057" s="75"/>
      <c r="W59057" s="75"/>
      <c r="AD59057" s="77"/>
    </row>
    <row r="59058" spans="16:30" ht="4.5" customHeight="1" x14ac:dyDescent="0.2">
      <c r="P59058" s="75"/>
      <c r="Q59058" s="75"/>
      <c r="W59058" s="75"/>
      <c r="AD59058" s="77"/>
    </row>
    <row r="59059" spans="16:30" ht="4.5" customHeight="1" x14ac:dyDescent="0.2">
      <c r="P59059" s="75"/>
      <c r="Q59059" s="75"/>
      <c r="W59059" s="75"/>
      <c r="AD59059" s="77"/>
    </row>
    <row r="59060" spans="16:30" ht="4.5" customHeight="1" x14ac:dyDescent="0.2">
      <c r="P59060" s="75"/>
      <c r="Q59060" s="75"/>
      <c r="W59060" s="75"/>
      <c r="AD59060" s="77"/>
    </row>
    <row r="59061" spans="16:30" ht="4.5" customHeight="1" x14ac:dyDescent="0.2">
      <c r="P59061" s="75"/>
      <c r="Q59061" s="75"/>
      <c r="W59061" s="75"/>
      <c r="AD59061" s="77"/>
    </row>
    <row r="59062" spans="16:30" ht="4.5" customHeight="1" x14ac:dyDescent="0.2">
      <c r="P59062" s="75"/>
      <c r="Q59062" s="75"/>
      <c r="W59062" s="75"/>
      <c r="AD59062" s="77"/>
    </row>
    <row r="59063" spans="16:30" ht="4.5" customHeight="1" x14ac:dyDescent="0.2">
      <c r="P59063" s="75"/>
      <c r="Q59063" s="75"/>
      <c r="W59063" s="75"/>
      <c r="AD59063" s="77"/>
    </row>
    <row r="59064" spans="16:30" ht="4.5" customHeight="1" x14ac:dyDescent="0.2">
      <c r="P59064" s="75"/>
      <c r="Q59064" s="75"/>
      <c r="W59064" s="75"/>
      <c r="AD59064" s="77"/>
    </row>
    <row r="59065" spans="16:30" ht="4.5" customHeight="1" x14ac:dyDescent="0.2">
      <c r="P59065" s="75"/>
      <c r="Q59065" s="75"/>
      <c r="W59065" s="75"/>
      <c r="AD59065" s="77"/>
    </row>
    <row r="59066" spans="16:30" ht="4.5" customHeight="1" x14ac:dyDescent="0.2">
      <c r="P59066" s="75"/>
      <c r="Q59066" s="75"/>
      <c r="W59066" s="75"/>
      <c r="AD59066" s="77"/>
    </row>
    <row r="59067" spans="16:30" ht="4.5" customHeight="1" x14ac:dyDescent="0.2">
      <c r="P59067" s="75"/>
      <c r="Q59067" s="75"/>
      <c r="W59067" s="75"/>
      <c r="AD59067" s="77"/>
    </row>
    <row r="59068" spans="16:30" ht="4.5" customHeight="1" x14ac:dyDescent="0.2">
      <c r="P59068" s="75"/>
      <c r="Q59068" s="75"/>
      <c r="W59068" s="75"/>
      <c r="AD59068" s="77"/>
    </row>
    <row r="59069" spans="16:30" ht="4.5" customHeight="1" x14ac:dyDescent="0.2">
      <c r="P59069" s="75"/>
      <c r="Q59069" s="75"/>
      <c r="W59069" s="75"/>
      <c r="AD59069" s="77"/>
    </row>
    <row r="59070" spans="16:30" ht="4.5" customHeight="1" x14ac:dyDescent="0.2">
      <c r="P59070" s="75"/>
      <c r="Q59070" s="75"/>
      <c r="W59070" s="75"/>
      <c r="AD59070" s="77"/>
    </row>
    <row r="59071" spans="16:30" ht="4.5" customHeight="1" x14ac:dyDescent="0.2">
      <c r="P59071" s="75"/>
      <c r="Q59071" s="75"/>
      <c r="W59071" s="75"/>
      <c r="AD59071" s="77"/>
    </row>
    <row r="59072" spans="16:30" ht="4.5" customHeight="1" x14ac:dyDescent="0.2">
      <c r="P59072" s="75"/>
      <c r="Q59072" s="75"/>
      <c r="W59072" s="75"/>
      <c r="AD59072" s="77"/>
    </row>
    <row r="59073" spans="16:30" ht="4.5" customHeight="1" x14ac:dyDescent="0.2">
      <c r="P59073" s="75"/>
      <c r="Q59073" s="75"/>
      <c r="W59073" s="75"/>
      <c r="AD59073" s="77"/>
    </row>
    <row r="59074" spans="16:30" ht="4.5" customHeight="1" x14ac:dyDescent="0.2">
      <c r="P59074" s="75"/>
      <c r="Q59074" s="75"/>
      <c r="W59074" s="75"/>
      <c r="AD59074" s="77"/>
    </row>
    <row r="59075" spans="16:30" ht="4.5" customHeight="1" x14ac:dyDescent="0.2">
      <c r="P59075" s="75"/>
      <c r="Q59075" s="75"/>
      <c r="W59075" s="75"/>
      <c r="AD59075" s="77"/>
    </row>
    <row r="59076" spans="16:30" ht="4.5" customHeight="1" x14ac:dyDescent="0.2">
      <c r="P59076" s="75"/>
      <c r="Q59076" s="75"/>
      <c r="W59076" s="75"/>
      <c r="AD59076" s="77"/>
    </row>
    <row r="59077" spans="16:30" ht="4.5" customHeight="1" x14ac:dyDescent="0.2">
      <c r="P59077" s="75"/>
      <c r="Q59077" s="75"/>
      <c r="W59077" s="75"/>
      <c r="AD59077" s="77"/>
    </row>
    <row r="59078" spans="16:30" ht="4.5" customHeight="1" x14ac:dyDescent="0.2">
      <c r="P59078" s="75"/>
      <c r="Q59078" s="75"/>
      <c r="W59078" s="75"/>
      <c r="AD59078" s="77"/>
    </row>
    <row r="59079" spans="16:30" ht="4.5" customHeight="1" x14ac:dyDescent="0.2">
      <c r="P59079" s="75"/>
      <c r="Q59079" s="75"/>
      <c r="W59079" s="75"/>
      <c r="AD59079" s="77"/>
    </row>
    <row r="59080" spans="16:30" ht="4.5" customHeight="1" x14ac:dyDescent="0.2">
      <c r="P59080" s="75"/>
      <c r="Q59080" s="75"/>
      <c r="W59080" s="75"/>
      <c r="AD59080" s="77"/>
    </row>
    <row r="59081" spans="16:30" ht="4.5" customHeight="1" x14ac:dyDescent="0.2">
      <c r="P59081" s="75"/>
      <c r="Q59081" s="75"/>
      <c r="W59081" s="75"/>
      <c r="AD59081" s="77"/>
    </row>
    <row r="59082" spans="16:30" ht="4.5" customHeight="1" x14ac:dyDescent="0.2">
      <c r="P59082" s="75"/>
      <c r="Q59082" s="75"/>
      <c r="W59082" s="75"/>
      <c r="AD59082" s="77"/>
    </row>
    <row r="59083" spans="16:30" ht="4.5" customHeight="1" x14ac:dyDescent="0.2">
      <c r="P59083" s="75"/>
      <c r="Q59083" s="75"/>
      <c r="W59083" s="75"/>
      <c r="AD59083" s="77"/>
    </row>
    <row r="59084" spans="16:30" ht="4.5" customHeight="1" x14ac:dyDescent="0.2">
      <c r="P59084" s="75"/>
      <c r="Q59084" s="75"/>
      <c r="W59084" s="75"/>
      <c r="AD59084" s="77"/>
    </row>
    <row r="59085" spans="16:30" ht="4.5" customHeight="1" x14ac:dyDescent="0.2">
      <c r="P59085" s="75"/>
      <c r="Q59085" s="75"/>
      <c r="W59085" s="75"/>
      <c r="AD59085" s="77"/>
    </row>
    <row r="59086" spans="16:30" ht="4.5" customHeight="1" x14ac:dyDescent="0.2">
      <c r="P59086" s="75"/>
      <c r="Q59086" s="75"/>
      <c r="W59086" s="75"/>
      <c r="AD59086" s="77"/>
    </row>
    <row r="59087" spans="16:30" ht="4.5" customHeight="1" x14ac:dyDescent="0.2">
      <c r="P59087" s="75"/>
      <c r="Q59087" s="75"/>
      <c r="W59087" s="75"/>
      <c r="AD59087" s="77"/>
    </row>
    <row r="59088" spans="16:30" ht="4.5" customHeight="1" x14ac:dyDescent="0.2">
      <c r="P59088" s="75"/>
      <c r="Q59088" s="75"/>
      <c r="W59088" s="75"/>
      <c r="AD59088" s="77"/>
    </row>
    <row r="59089" spans="16:30" ht="4.5" customHeight="1" x14ac:dyDescent="0.2">
      <c r="P59089" s="75"/>
      <c r="Q59089" s="75"/>
      <c r="W59089" s="75"/>
      <c r="AD59089" s="77"/>
    </row>
    <row r="59090" spans="16:30" ht="4.5" customHeight="1" x14ac:dyDescent="0.2">
      <c r="P59090" s="75"/>
      <c r="Q59090" s="75"/>
      <c r="W59090" s="75"/>
      <c r="AD59090" s="77"/>
    </row>
    <row r="59091" spans="16:30" ht="4.5" customHeight="1" x14ac:dyDescent="0.2">
      <c r="P59091" s="75"/>
      <c r="Q59091" s="75"/>
      <c r="W59091" s="75"/>
      <c r="AD59091" s="77"/>
    </row>
    <row r="59092" spans="16:30" ht="4.5" customHeight="1" x14ac:dyDescent="0.2">
      <c r="P59092" s="75"/>
      <c r="Q59092" s="75"/>
      <c r="W59092" s="75"/>
      <c r="AD59092" s="77"/>
    </row>
    <row r="59093" spans="16:30" ht="4.5" customHeight="1" x14ac:dyDescent="0.2">
      <c r="P59093" s="75"/>
      <c r="Q59093" s="75"/>
      <c r="W59093" s="75"/>
      <c r="AD59093" s="77"/>
    </row>
    <row r="59094" spans="16:30" ht="4.5" customHeight="1" x14ac:dyDescent="0.2">
      <c r="P59094" s="75"/>
      <c r="Q59094" s="75"/>
      <c r="W59094" s="75"/>
      <c r="AD59094" s="77"/>
    </row>
    <row r="59095" spans="16:30" ht="4.5" customHeight="1" x14ac:dyDescent="0.2">
      <c r="P59095" s="75"/>
      <c r="Q59095" s="75"/>
      <c r="W59095" s="75"/>
      <c r="AD59095" s="77"/>
    </row>
    <row r="59096" spans="16:30" ht="4.5" customHeight="1" x14ac:dyDescent="0.2">
      <c r="P59096" s="75"/>
      <c r="Q59096" s="75"/>
      <c r="W59096" s="75"/>
      <c r="AD59096" s="77"/>
    </row>
    <row r="59097" spans="16:30" ht="4.5" customHeight="1" x14ac:dyDescent="0.2">
      <c r="P59097" s="75"/>
      <c r="Q59097" s="75"/>
      <c r="W59097" s="75"/>
      <c r="AD59097" s="77"/>
    </row>
    <row r="59098" spans="16:30" ht="4.5" customHeight="1" x14ac:dyDescent="0.2">
      <c r="P59098" s="75"/>
      <c r="Q59098" s="75"/>
      <c r="W59098" s="75"/>
      <c r="AD59098" s="77"/>
    </row>
    <row r="59099" spans="16:30" ht="4.5" customHeight="1" x14ac:dyDescent="0.2">
      <c r="P59099" s="75"/>
      <c r="Q59099" s="75"/>
      <c r="W59099" s="75"/>
      <c r="AD59099" s="77"/>
    </row>
    <row r="59100" spans="16:30" ht="4.5" customHeight="1" x14ac:dyDescent="0.2">
      <c r="P59100" s="75"/>
      <c r="Q59100" s="75"/>
      <c r="W59100" s="75"/>
      <c r="AD59100" s="77"/>
    </row>
    <row r="59101" spans="16:30" ht="4.5" customHeight="1" x14ac:dyDescent="0.2">
      <c r="P59101" s="75"/>
      <c r="Q59101" s="75"/>
      <c r="W59101" s="75"/>
      <c r="AD59101" s="77"/>
    </row>
    <row r="59102" spans="16:30" ht="4.5" customHeight="1" x14ac:dyDescent="0.2">
      <c r="P59102" s="75"/>
      <c r="Q59102" s="75"/>
      <c r="W59102" s="75"/>
      <c r="AD59102" s="77"/>
    </row>
    <row r="59103" spans="16:30" ht="4.5" customHeight="1" x14ac:dyDescent="0.2">
      <c r="P59103" s="75"/>
      <c r="Q59103" s="75"/>
      <c r="W59103" s="75"/>
      <c r="AD59103" s="77"/>
    </row>
    <row r="59104" spans="16:30" ht="4.5" customHeight="1" x14ac:dyDescent="0.2">
      <c r="P59104" s="75"/>
      <c r="Q59104" s="75"/>
      <c r="W59104" s="75"/>
      <c r="AD59104" s="77"/>
    </row>
    <row r="59105" spans="16:30" ht="4.5" customHeight="1" x14ac:dyDescent="0.2">
      <c r="P59105" s="75"/>
      <c r="Q59105" s="75"/>
      <c r="W59105" s="75"/>
      <c r="AD59105" s="77"/>
    </row>
    <row r="59106" spans="16:30" ht="4.5" customHeight="1" x14ac:dyDescent="0.2">
      <c r="P59106" s="75"/>
      <c r="Q59106" s="75"/>
      <c r="W59106" s="75"/>
      <c r="AD59106" s="77"/>
    </row>
    <row r="59107" spans="16:30" ht="4.5" customHeight="1" x14ac:dyDescent="0.2">
      <c r="P59107" s="75"/>
      <c r="Q59107" s="75"/>
      <c r="W59107" s="75"/>
      <c r="AD59107" s="77"/>
    </row>
    <row r="59108" spans="16:30" ht="4.5" customHeight="1" x14ac:dyDescent="0.2">
      <c r="P59108" s="75"/>
      <c r="Q59108" s="75"/>
      <c r="W59108" s="75"/>
      <c r="AD59108" s="77"/>
    </row>
    <row r="59109" spans="16:30" ht="4.5" customHeight="1" x14ac:dyDescent="0.2">
      <c r="P59109" s="75"/>
      <c r="Q59109" s="75"/>
      <c r="W59109" s="75"/>
      <c r="AD59109" s="77"/>
    </row>
    <row r="59110" spans="16:30" ht="4.5" customHeight="1" x14ac:dyDescent="0.2">
      <c r="P59110" s="75"/>
      <c r="Q59110" s="75"/>
      <c r="W59110" s="75"/>
      <c r="AD59110" s="77"/>
    </row>
    <row r="59111" spans="16:30" ht="4.5" customHeight="1" x14ac:dyDescent="0.2">
      <c r="P59111" s="75"/>
      <c r="Q59111" s="75"/>
      <c r="W59111" s="75"/>
      <c r="AD59111" s="77"/>
    </row>
    <row r="59112" spans="16:30" ht="4.5" customHeight="1" x14ac:dyDescent="0.2">
      <c r="P59112" s="75"/>
      <c r="Q59112" s="75"/>
      <c r="W59112" s="75"/>
      <c r="AD59112" s="77"/>
    </row>
    <row r="59113" spans="16:30" ht="4.5" customHeight="1" x14ac:dyDescent="0.2">
      <c r="P59113" s="75"/>
      <c r="Q59113" s="75"/>
      <c r="W59113" s="75"/>
      <c r="AD59113" s="77"/>
    </row>
    <row r="59114" spans="16:30" ht="4.5" customHeight="1" x14ac:dyDescent="0.2">
      <c r="P59114" s="75"/>
      <c r="Q59114" s="75"/>
      <c r="W59114" s="75"/>
      <c r="AD59114" s="77"/>
    </row>
    <row r="59115" spans="16:30" ht="4.5" customHeight="1" x14ac:dyDescent="0.2">
      <c r="P59115" s="75"/>
      <c r="Q59115" s="75"/>
      <c r="W59115" s="75"/>
      <c r="AD59115" s="77"/>
    </row>
    <row r="59116" spans="16:30" ht="4.5" customHeight="1" x14ac:dyDescent="0.2">
      <c r="P59116" s="75"/>
      <c r="Q59116" s="75"/>
      <c r="W59116" s="75"/>
      <c r="AD59116" s="77"/>
    </row>
    <row r="59117" spans="16:30" ht="4.5" customHeight="1" x14ac:dyDescent="0.2">
      <c r="P59117" s="75"/>
      <c r="Q59117" s="75"/>
      <c r="W59117" s="75"/>
      <c r="AD59117" s="77"/>
    </row>
    <row r="59118" spans="16:30" ht="4.5" customHeight="1" x14ac:dyDescent="0.2">
      <c r="P59118" s="75"/>
      <c r="Q59118" s="75"/>
      <c r="W59118" s="75"/>
      <c r="AD59118" s="77"/>
    </row>
    <row r="59119" spans="16:30" ht="4.5" customHeight="1" x14ac:dyDescent="0.2">
      <c r="P59119" s="75"/>
      <c r="Q59119" s="75"/>
      <c r="W59119" s="75"/>
      <c r="AD59119" s="77"/>
    </row>
    <row r="59120" spans="16:30" ht="4.5" customHeight="1" x14ac:dyDescent="0.2">
      <c r="P59120" s="75"/>
      <c r="Q59120" s="75"/>
      <c r="W59120" s="75"/>
      <c r="AD59120" s="77"/>
    </row>
    <row r="59121" spans="16:30" ht="4.5" customHeight="1" x14ac:dyDescent="0.2">
      <c r="P59121" s="75"/>
      <c r="Q59121" s="75"/>
      <c r="W59121" s="75"/>
      <c r="AD59121" s="77"/>
    </row>
    <row r="59122" spans="16:30" ht="4.5" customHeight="1" x14ac:dyDescent="0.2">
      <c r="P59122" s="75"/>
      <c r="Q59122" s="75"/>
      <c r="W59122" s="75"/>
      <c r="AD59122" s="77"/>
    </row>
    <row r="59123" spans="16:30" ht="4.5" customHeight="1" x14ac:dyDescent="0.2">
      <c r="P59123" s="75"/>
      <c r="Q59123" s="75"/>
      <c r="W59123" s="75"/>
      <c r="AD59123" s="77"/>
    </row>
    <row r="59124" spans="16:30" ht="4.5" customHeight="1" x14ac:dyDescent="0.2">
      <c r="P59124" s="75"/>
      <c r="Q59124" s="75"/>
      <c r="W59124" s="75"/>
      <c r="AD59124" s="77"/>
    </row>
    <row r="59125" spans="16:30" ht="4.5" customHeight="1" x14ac:dyDescent="0.2">
      <c r="P59125" s="75"/>
      <c r="Q59125" s="75"/>
      <c r="W59125" s="75"/>
      <c r="AD59125" s="77"/>
    </row>
    <row r="59126" spans="16:30" ht="4.5" customHeight="1" x14ac:dyDescent="0.2">
      <c r="P59126" s="75"/>
      <c r="Q59126" s="75"/>
      <c r="W59126" s="75"/>
      <c r="AD59126" s="77"/>
    </row>
    <row r="59127" spans="16:30" ht="4.5" customHeight="1" x14ac:dyDescent="0.2">
      <c r="P59127" s="75"/>
      <c r="Q59127" s="75"/>
      <c r="W59127" s="75"/>
      <c r="AD59127" s="77"/>
    </row>
    <row r="59128" spans="16:30" ht="4.5" customHeight="1" x14ac:dyDescent="0.2">
      <c r="P59128" s="75"/>
      <c r="Q59128" s="75"/>
      <c r="W59128" s="75"/>
      <c r="AD59128" s="77"/>
    </row>
    <row r="59129" spans="16:30" ht="4.5" customHeight="1" x14ac:dyDescent="0.2">
      <c r="P59129" s="75"/>
      <c r="Q59129" s="75"/>
      <c r="W59129" s="75"/>
      <c r="AD59129" s="77"/>
    </row>
    <row r="59130" spans="16:30" ht="4.5" customHeight="1" x14ac:dyDescent="0.2">
      <c r="P59130" s="75"/>
      <c r="Q59130" s="75"/>
      <c r="W59130" s="75"/>
      <c r="AD59130" s="77"/>
    </row>
    <row r="59131" spans="16:30" ht="4.5" customHeight="1" x14ac:dyDescent="0.2">
      <c r="P59131" s="75"/>
      <c r="Q59131" s="75"/>
      <c r="W59131" s="75"/>
      <c r="AD59131" s="77"/>
    </row>
    <row r="59132" spans="16:30" ht="4.5" customHeight="1" x14ac:dyDescent="0.2">
      <c r="P59132" s="75"/>
      <c r="Q59132" s="75"/>
      <c r="W59132" s="75"/>
      <c r="AD59132" s="77"/>
    </row>
    <row r="59133" spans="16:30" ht="4.5" customHeight="1" x14ac:dyDescent="0.2">
      <c r="P59133" s="75"/>
      <c r="Q59133" s="75"/>
      <c r="W59133" s="75"/>
      <c r="AD59133" s="77"/>
    </row>
    <row r="59134" spans="16:30" ht="4.5" customHeight="1" x14ac:dyDescent="0.2">
      <c r="P59134" s="75"/>
      <c r="Q59134" s="75"/>
      <c r="W59134" s="75"/>
      <c r="AD59134" s="77"/>
    </row>
    <row r="59135" spans="16:30" ht="4.5" customHeight="1" x14ac:dyDescent="0.2">
      <c r="P59135" s="75"/>
      <c r="Q59135" s="75"/>
      <c r="W59135" s="75"/>
      <c r="AD59135" s="77"/>
    </row>
    <row r="59136" spans="16:30" ht="4.5" customHeight="1" x14ac:dyDescent="0.2">
      <c r="P59136" s="75"/>
      <c r="Q59136" s="75"/>
      <c r="W59136" s="75"/>
      <c r="AD59136" s="77"/>
    </row>
    <row r="59137" spans="16:30" ht="4.5" customHeight="1" x14ac:dyDescent="0.2">
      <c r="P59137" s="75"/>
      <c r="Q59137" s="75"/>
      <c r="W59137" s="75"/>
      <c r="AD59137" s="77"/>
    </row>
    <row r="59138" spans="16:30" ht="4.5" customHeight="1" x14ac:dyDescent="0.2">
      <c r="P59138" s="75"/>
      <c r="Q59138" s="75"/>
      <c r="W59138" s="75"/>
      <c r="AD59138" s="77"/>
    </row>
    <row r="59139" spans="16:30" ht="4.5" customHeight="1" x14ac:dyDescent="0.2">
      <c r="P59139" s="75"/>
      <c r="Q59139" s="75"/>
      <c r="W59139" s="75"/>
      <c r="AD59139" s="77"/>
    </row>
    <row r="59140" spans="16:30" ht="4.5" customHeight="1" x14ac:dyDescent="0.2">
      <c r="P59140" s="75"/>
      <c r="Q59140" s="75"/>
      <c r="W59140" s="75"/>
      <c r="AD59140" s="77"/>
    </row>
    <row r="59141" spans="16:30" ht="4.5" customHeight="1" x14ac:dyDescent="0.2">
      <c r="P59141" s="75"/>
      <c r="Q59141" s="75"/>
      <c r="W59141" s="75"/>
      <c r="AD59141" s="77"/>
    </row>
    <row r="59142" spans="16:30" ht="4.5" customHeight="1" x14ac:dyDescent="0.2">
      <c r="P59142" s="75"/>
      <c r="Q59142" s="75"/>
      <c r="W59142" s="75"/>
      <c r="AD59142" s="77"/>
    </row>
    <row r="59143" spans="16:30" ht="4.5" customHeight="1" x14ac:dyDescent="0.2">
      <c r="P59143" s="75"/>
      <c r="Q59143" s="75"/>
      <c r="W59143" s="75"/>
      <c r="AD59143" s="77"/>
    </row>
    <row r="59144" spans="16:30" ht="4.5" customHeight="1" x14ac:dyDescent="0.2">
      <c r="P59144" s="75"/>
      <c r="Q59144" s="75"/>
      <c r="W59144" s="75"/>
      <c r="AD59144" s="77"/>
    </row>
    <row r="59145" spans="16:30" ht="4.5" customHeight="1" x14ac:dyDescent="0.2">
      <c r="P59145" s="75"/>
      <c r="Q59145" s="75"/>
      <c r="W59145" s="75"/>
      <c r="AD59145" s="77"/>
    </row>
    <row r="59146" spans="16:30" ht="4.5" customHeight="1" x14ac:dyDescent="0.2">
      <c r="P59146" s="75"/>
      <c r="Q59146" s="75"/>
      <c r="W59146" s="75"/>
      <c r="AD59146" s="77"/>
    </row>
    <row r="59147" spans="16:30" ht="4.5" customHeight="1" x14ac:dyDescent="0.2">
      <c r="P59147" s="75"/>
      <c r="Q59147" s="75"/>
      <c r="W59147" s="75"/>
      <c r="AD59147" s="77"/>
    </row>
    <row r="59148" spans="16:30" ht="4.5" customHeight="1" x14ac:dyDescent="0.2">
      <c r="P59148" s="75"/>
      <c r="Q59148" s="75"/>
      <c r="W59148" s="75"/>
      <c r="AD59148" s="77"/>
    </row>
    <row r="59149" spans="16:30" ht="4.5" customHeight="1" x14ac:dyDescent="0.2">
      <c r="P59149" s="75"/>
      <c r="Q59149" s="75"/>
      <c r="W59149" s="75"/>
      <c r="AD59149" s="77"/>
    </row>
    <row r="59150" spans="16:30" ht="4.5" customHeight="1" x14ac:dyDescent="0.2">
      <c r="P59150" s="75"/>
      <c r="Q59150" s="75"/>
      <c r="W59150" s="75"/>
      <c r="AD59150" s="77"/>
    </row>
    <row r="59151" spans="16:30" ht="4.5" customHeight="1" x14ac:dyDescent="0.2">
      <c r="P59151" s="75"/>
      <c r="Q59151" s="75"/>
      <c r="W59151" s="75"/>
      <c r="AD59151" s="77"/>
    </row>
    <row r="59152" spans="16:30" ht="4.5" customHeight="1" x14ac:dyDescent="0.2">
      <c r="P59152" s="75"/>
      <c r="Q59152" s="75"/>
      <c r="W59152" s="75"/>
      <c r="AD59152" s="77"/>
    </row>
    <row r="59153" spans="16:30" ht="4.5" customHeight="1" x14ac:dyDescent="0.2">
      <c r="P59153" s="75"/>
      <c r="Q59153" s="75"/>
      <c r="W59153" s="75"/>
      <c r="AD59153" s="77"/>
    </row>
    <row r="59154" spans="16:30" ht="4.5" customHeight="1" x14ac:dyDescent="0.2">
      <c r="P59154" s="75"/>
      <c r="Q59154" s="75"/>
      <c r="W59154" s="75"/>
      <c r="AD59154" s="77"/>
    </row>
    <row r="59155" spans="16:30" ht="4.5" customHeight="1" x14ac:dyDescent="0.2">
      <c r="P59155" s="75"/>
      <c r="Q59155" s="75"/>
      <c r="W59155" s="75"/>
      <c r="AD59155" s="77"/>
    </row>
    <row r="59156" spans="16:30" ht="4.5" customHeight="1" x14ac:dyDescent="0.2">
      <c r="P59156" s="75"/>
      <c r="Q59156" s="75"/>
      <c r="W59156" s="75"/>
      <c r="AD59156" s="77"/>
    </row>
    <row r="59157" spans="16:30" ht="4.5" customHeight="1" x14ac:dyDescent="0.2">
      <c r="P59157" s="75"/>
      <c r="Q59157" s="75"/>
      <c r="W59157" s="75"/>
      <c r="AD59157" s="77"/>
    </row>
    <row r="59158" spans="16:30" ht="4.5" customHeight="1" x14ac:dyDescent="0.2">
      <c r="P59158" s="75"/>
      <c r="Q59158" s="75"/>
      <c r="W59158" s="75"/>
      <c r="AD59158" s="77"/>
    </row>
    <row r="59159" spans="16:30" ht="4.5" customHeight="1" x14ac:dyDescent="0.2">
      <c r="P59159" s="75"/>
      <c r="Q59159" s="75"/>
      <c r="W59159" s="75"/>
      <c r="AD59159" s="77"/>
    </row>
    <row r="59160" spans="16:30" ht="4.5" customHeight="1" x14ac:dyDescent="0.2">
      <c r="P59160" s="75"/>
      <c r="Q59160" s="75"/>
      <c r="W59160" s="75"/>
      <c r="AD59160" s="77"/>
    </row>
    <row r="59161" spans="16:30" ht="4.5" customHeight="1" x14ac:dyDescent="0.2">
      <c r="P59161" s="75"/>
      <c r="Q59161" s="75"/>
      <c r="W59161" s="75"/>
      <c r="AD59161" s="77"/>
    </row>
    <row r="59162" spans="16:30" ht="4.5" customHeight="1" x14ac:dyDescent="0.2">
      <c r="P59162" s="75"/>
      <c r="Q59162" s="75"/>
      <c r="W59162" s="75"/>
      <c r="AD59162" s="77"/>
    </row>
    <row r="59163" spans="16:30" ht="4.5" customHeight="1" x14ac:dyDescent="0.2">
      <c r="P59163" s="75"/>
      <c r="Q59163" s="75"/>
      <c r="W59163" s="75"/>
      <c r="AD59163" s="77"/>
    </row>
    <row r="59164" spans="16:30" ht="4.5" customHeight="1" x14ac:dyDescent="0.2">
      <c r="P59164" s="75"/>
      <c r="Q59164" s="75"/>
      <c r="W59164" s="75"/>
      <c r="AD59164" s="77"/>
    </row>
    <row r="59165" spans="16:30" ht="4.5" customHeight="1" x14ac:dyDescent="0.2">
      <c r="P59165" s="75"/>
      <c r="Q59165" s="75"/>
      <c r="W59165" s="75"/>
      <c r="AD59165" s="77"/>
    </row>
    <row r="59166" spans="16:30" ht="4.5" customHeight="1" x14ac:dyDescent="0.2">
      <c r="P59166" s="75"/>
      <c r="Q59166" s="75"/>
      <c r="W59166" s="75"/>
      <c r="AD59166" s="77"/>
    </row>
    <row r="59167" spans="16:30" ht="4.5" customHeight="1" x14ac:dyDescent="0.2">
      <c r="P59167" s="75"/>
      <c r="Q59167" s="75"/>
      <c r="W59167" s="75"/>
      <c r="AD59167" s="77"/>
    </row>
    <row r="59168" spans="16:30" ht="4.5" customHeight="1" x14ac:dyDescent="0.2">
      <c r="P59168" s="75"/>
      <c r="Q59168" s="75"/>
      <c r="W59168" s="75"/>
      <c r="AD59168" s="77"/>
    </row>
    <row r="59169" spans="16:30" ht="4.5" customHeight="1" x14ac:dyDescent="0.2">
      <c r="P59169" s="75"/>
      <c r="Q59169" s="75"/>
      <c r="W59169" s="75"/>
      <c r="AD59169" s="77"/>
    </row>
    <row r="59170" spans="16:30" ht="4.5" customHeight="1" x14ac:dyDescent="0.2">
      <c r="P59170" s="75"/>
      <c r="Q59170" s="75"/>
      <c r="W59170" s="75"/>
      <c r="AD59170" s="77"/>
    </row>
    <row r="59171" spans="16:30" ht="4.5" customHeight="1" x14ac:dyDescent="0.2">
      <c r="P59171" s="75"/>
      <c r="Q59171" s="75"/>
      <c r="W59171" s="75"/>
      <c r="AD59171" s="77"/>
    </row>
    <row r="59172" spans="16:30" ht="4.5" customHeight="1" x14ac:dyDescent="0.2">
      <c r="P59172" s="75"/>
      <c r="Q59172" s="75"/>
      <c r="W59172" s="75"/>
      <c r="AD59172" s="77"/>
    </row>
    <row r="59173" spans="16:30" ht="4.5" customHeight="1" x14ac:dyDescent="0.2">
      <c r="P59173" s="75"/>
      <c r="Q59173" s="75"/>
      <c r="W59173" s="75"/>
      <c r="AD59173" s="77"/>
    </row>
    <row r="59174" spans="16:30" ht="4.5" customHeight="1" x14ac:dyDescent="0.2">
      <c r="P59174" s="75"/>
      <c r="Q59174" s="75"/>
      <c r="W59174" s="75"/>
      <c r="AD59174" s="77"/>
    </row>
    <row r="59175" spans="16:30" ht="4.5" customHeight="1" x14ac:dyDescent="0.2">
      <c r="P59175" s="75"/>
      <c r="Q59175" s="75"/>
      <c r="W59175" s="75"/>
      <c r="AD59175" s="77"/>
    </row>
    <row r="59176" spans="16:30" ht="4.5" customHeight="1" x14ac:dyDescent="0.2">
      <c r="P59176" s="75"/>
      <c r="Q59176" s="75"/>
      <c r="W59176" s="75"/>
      <c r="AD59176" s="77"/>
    </row>
    <row r="59177" spans="16:30" ht="4.5" customHeight="1" x14ac:dyDescent="0.2">
      <c r="P59177" s="75"/>
      <c r="Q59177" s="75"/>
      <c r="W59177" s="75"/>
      <c r="AD59177" s="77"/>
    </row>
    <row r="59178" spans="16:30" ht="4.5" customHeight="1" x14ac:dyDescent="0.2">
      <c r="P59178" s="75"/>
      <c r="Q59178" s="75"/>
      <c r="W59178" s="75"/>
      <c r="AD59178" s="77"/>
    </row>
    <row r="59179" spans="16:30" ht="4.5" customHeight="1" x14ac:dyDescent="0.2">
      <c r="P59179" s="75"/>
      <c r="Q59179" s="75"/>
      <c r="W59179" s="75"/>
      <c r="AD59179" s="77"/>
    </row>
    <row r="59180" spans="16:30" ht="4.5" customHeight="1" x14ac:dyDescent="0.2">
      <c r="P59180" s="75"/>
      <c r="Q59180" s="75"/>
      <c r="W59180" s="75"/>
      <c r="AD59180" s="77"/>
    </row>
    <row r="59181" spans="16:30" ht="4.5" customHeight="1" x14ac:dyDescent="0.2">
      <c r="P59181" s="75"/>
      <c r="Q59181" s="75"/>
      <c r="W59181" s="75"/>
      <c r="AD59181" s="77"/>
    </row>
    <row r="59182" spans="16:30" ht="4.5" customHeight="1" x14ac:dyDescent="0.2">
      <c r="P59182" s="75"/>
      <c r="Q59182" s="75"/>
      <c r="W59182" s="75"/>
      <c r="AD59182" s="77"/>
    </row>
    <row r="59183" spans="16:30" ht="4.5" customHeight="1" x14ac:dyDescent="0.2">
      <c r="P59183" s="75"/>
      <c r="Q59183" s="75"/>
      <c r="W59183" s="75"/>
      <c r="AD59183" s="77"/>
    </row>
    <row r="59184" spans="16:30" ht="4.5" customHeight="1" x14ac:dyDescent="0.2">
      <c r="P59184" s="75"/>
      <c r="Q59184" s="75"/>
      <c r="W59184" s="75"/>
      <c r="AD59184" s="77"/>
    </row>
    <row r="59185" spans="16:30" ht="4.5" customHeight="1" x14ac:dyDescent="0.2">
      <c r="P59185" s="75"/>
      <c r="Q59185" s="75"/>
      <c r="W59185" s="75"/>
      <c r="AD59185" s="77"/>
    </row>
    <row r="59186" spans="16:30" ht="4.5" customHeight="1" x14ac:dyDescent="0.2">
      <c r="P59186" s="75"/>
      <c r="Q59186" s="75"/>
      <c r="W59186" s="75"/>
      <c r="AD59186" s="77"/>
    </row>
    <row r="59187" spans="16:30" ht="4.5" customHeight="1" x14ac:dyDescent="0.2">
      <c r="P59187" s="75"/>
      <c r="Q59187" s="75"/>
      <c r="W59187" s="75"/>
      <c r="AD59187" s="77"/>
    </row>
    <row r="59188" spans="16:30" ht="4.5" customHeight="1" x14ac:dyDescent="0.2">
      <c r="P59188" s="75"/>
      <c r="Q59188" s="75"/>
      <c r="W59188" s="75"/>
      <c r="AD59188" s="77"/>
    </row>
    <row r="59189" spans="16:30" ht="4.5" customHeight="1" x14ac:dyDescent="0.2">
      <c r="P59189" s="75"/>
      <c r="Q59189" s="75"/>
      <c r="W59189" s="75"/>
      <c r="AD59189" s="77"/>
    </row>
    <row r="59190" spans="16:30" ht="4.5" customHeight="1" x14ac:dyDescent="0.2">
      <c r="P59190" s="75"/>
      <c r="Q59190" s="75"/>
      <c r="W59190" s="75"/>
      <c r="AD59190" s="77"/>
    </row>
    <row r="59191" spans="16:30" ht="4.5" customHeight="1" x14ac:dyDescent="0.2">
      <c r="P59191" s="75"/>
      <c r="Q59191" s="75"/>
      <c r="W59191" s="75"/>
      <c r="AD59191" s="77"/>
    </row>
    <row r="59192" spans="16:30" ht="4.5" customHeight="1" x14ac:dyDescent="0.2">
      <c r="P59192" s="75"/>
      <c r="Q59192" s="75"/>
      <c r="W59192" s="75"/>
      <c r="AD59192" s="77"/>
    </row>
    <row r="59193" spans="16:30" ht="4.5" customHeight="1" x14ac:dyDescent="0.2">
      <c r="P59193" s="75"/>
      <c r="Q59193" s="75"/>
      <c r="W59193" s="75"/>
      <c r="AD59193" s="77"/>
    </row>
    <row r="59194" spans="16:30" ht="4.5" customHeight="1" x14ac:dyDescent="0.2">
      <c r="P59194" s="75"/>
      <c r="Q59194" s="75"/>
      <c r="W59194" s="75"/>
      <c r="AD59194" s="77"/>
    </row>
    <row r="59195" spans="16:30" ht="4.5" customHeight="1" x14ac:dyDescent="0.2">
      <c r="P59195" s="75"/>
      <c r="Q59195" s="75"/>
      <c r="W59195" s="75"/>
      <c r="AD59195" s="77"/>
    </row>
    <row r="59196" spans="16:30" ht="4.5" customHeight="1" x14ac:dyDescent="0.2">
      <c r="P59196" s="75"/>
      <c r="Q59196" s="75"/>
      <c r="W59196" s="75"/>
      <c r="AD59196" s="77"/>
    </row>
    <row r="59197" spans="16:30" ht="4.5" customHeight="1" x14ac:dyDescent="0.2">
      <c r="P59197" s="75"/>
      <c r="Q59197" s="75"/>
      <c r="W59197" s="75"/>
      <c r="AD59197" s="77"/>
    </row>
    <row r="59198" spans="16:30" ht="4.5" customHeight="1" x14ac:dyDescent="0.2">
      <c r="P59198" s="75"/>
      <c r="Q59198" s="75"/>
      <c r="W59198" s="75"/>
      <c r="AD59198" s="77"/>
    </row>
    <row r="59199" spans="16:30" ht="4.5" customHeight="1" x14ac:dyDescent="0.2">
      <c r="P59199" s="75"/>
      <c r="Q59199" s="75"/>
      <c r="W59199" s="75"/>
      <c r="AD59199" s="77"/>
    </row>
    <row r="59200" spans="16:30" ht="4.5" customHeight="1" x14ac:dyDescent="0.2">
      <c r="P59200" s="75"/>
      <c r="Q59200" s="75"/>
      <c r="W59200" s="75"/>
      <c r="AD59200" s="77"/>
    </row>
    <row r="59201" spans="16:30" ht="4.5" customHeight="1" x14ac:dyDescent="0.2">
      <c r="P59201" s="75"/>
      <c r="Q59201" s="75"/>
      <c r="W59201" s="75"/>
      <c r="AD59201" s="77"/>
    </row>
    <row r="59202" spans="16:30" ht="4.5" customHeight="1" x14ac:dyDescent="0.2">
      <c r="P59202" s="75"/>
      <c r="Q59202" s="75"/>
      <c r="W59202" s="75"/>
      <c r="AD59202" s="77"/>
    </row>
    <row r="59203" spans="16:30" ht="4.5" customHeight="1" x14ac:dyDescent="0.2">
      <c r="P59203" s="75"/>
      <c r="Q59203" s="75"/>
      <c r="W59203" s="75"/>
      <c r="AD59203" s="77"/>
    </row>
    <row r="59204" spans="16:30" ht="4.5" customHeight="1" x14ac:dyDescent="0.2">
      <c r="P59204" s="75"/>
      <c r="Q59204" s="75"/>
      <c r="W59204" s="75"/>
      <c r="AD59204" s="77"/>
    </row>
    <row r="59205" spans="16:30" ht="4.5" customHeight="1" x14ac:dyDescent="0.2">
      <c r="P59205" s="75"/>
      <c r="Q59205" s="75"/>
      <c r="W59205" s="75"/>
      <c r="AD59205" s="77"/>
    </row>
    <row r="59206" spans="16:30" ht="4.5" customHeight="1" x14ac:dyDescent="0.2">
      <c r="P59206" s="75"/>
      <c r="Q59206" s="75"/>
      <c r="W59206" s="75"/>
      <c r="AD59206" s="77"/>
    </row>
    <row r="59207" spans="16:30" ht="4.5" customHeight="1" x14ac:dyDescent="0.2">
      <c r="P59207" s="75"/>
      <c r="Q59207" s="75"/>
      <c r="W59207" s="75"/>
      <c r="AD59207" s="77"/>
    </row>
    <row r="59208" spans="16:30" ht="4.5" customHeight="1" x14ac:dyDescent="0.2">
      <c r="P59208" s="75"/>
      <c r="Q59208" s="75"/>
      <c r="W59208" s="75"/>
      <c r="AD59208" s="77"/>
    </row>
    <row r="59209" spans="16:30" ht="4.5" customHeight="1" x14ac:dyDescent="0.2">
      <c r="P59209" s="75"/>
      <c r="Q59209" s="75"/>
      <c r="W59209" s="75"/>
      <c r="AD59209" s="77"/>
    </row>
    <row r="59210" spans="16:30" ht="4.5" customHeight="1" x14ac:dyDescent="0.2">
      <c r="P59210" s="75"/>
      <c r="Q59210" s="75"/>
      <c r="W59210" s="75"/>
      <c r="AD59210" s="77"/>
    </row>
    <row r="59211" spans="16:30" ht="4.5" customHeight="1" x14ac:dyDescent="0.2">
      <c r="P59211" s="75"/>
      <c r="Q59211" s="75"/>
      <c r="W59211" s="75"/>
      <c r="AD59211" s="77"/>
    </row>
    <row r="59212" spans="16:30" ht="4.5" customHeight="1" x14ac:dyDescent="0.2">
      <c r="P59212" s="75"/>
      <c r="Q59212" s="75"/>
      <c r="W59212" s="75"/>
      <c r="AD59212" s="77"/>
    </row>
    <row r="59213" spans="16:30" ht="4.5" customHeight="1" x14ac:dyDescent="0.2">
      <c r="P59213" s="75"/>
      <c r="Q59213" s="75"/>
      <c r="W59213" s="75"/>
      <c r="AD59213" s="77"/>
    </row>
    <row r="59214" spans="16:30" ht="4.5" customHeight="1" x14ac:dyDescent="0.2">
      <c r="P59214" s="75"/>
      <c r="Q59214" s="75"/>
      <c r="W59214" s="75"/>
      <c r="AD59214" s="77"/>
    </row>
    <row r="59215" spans="16:30" ht="4.5" customHeight="1" x14ac:dyDescent="0.2">
      <c r="P59215" s="75"/>
      <c r="Q59215" s="75"/>
      <c r="W59215" s="75"/>
      <c r="AD59215" s="77"/>
    </row>
    <row r="59216" spans="16:30" ht="4.5" customHeight="1" x14ac:dyDescent="0.2">
      <c r="P59216" s="75"/>
      <c r="Q59216" s="75"/>
      <c r="W59216" s="75"/>
      <c r="AD59216" s="77"/>
    </row>
    <row r="59217" spans="16:30" ht="4.5" customHeight="1" x14ac:dyDescent="0.2">
      <c r="P59217" s="75"/>
      <c r="Q59217" s="75"/>
      <c r="W59217" s="75"/>
      <c r="AD59217" s="77"/>
    </row>
    <row r="59218" spans="16:30" ht="4.5" customHeight="1" x14ac:dyDescent="0.2">
      <c r="P59218" s="75"/>
      <c r="Q59218" s="75"/>
      <c r="W59218" s="75"/>
      <c r="AD59218" s="77"/>
    </row>
    <row r="59219" spans="16:30" ht="4.5" customHeight="1" x14ac:dyDescent="0.2">
      <c r="P59219" s="75"/>
      <c r="Q59219" s="75"/>
      <c r="W59219" s="75"/>
      <c r="AD59219" s="77"/>
    </row>
    <row r="59220" spans="16:30" ht="4.5" customHeight="1" x14ac:dyDescent="0.2">
      <c r="P59220" s="75"/>
      <c r="Q59220" s="75"/>
      <c r="W59220" s="75"/>
      <c r="AD59220" s="77"/>
    </row>
    <row r="59221" spans="16:30" ht="4.5" customHeight="1" x14ac:dyDescent="0.2">
      <c r="P59221" s="75"/>
      <c r="Q59221" s="75"/>
      <c r="W59221" s="75"/>
      <c r="AD59221" s="77"/>
    </row>
    <row r="59222" spans="16:30" ht="4.5" customHeight="1" x14ac:dyDescent="0.2">
      <c r="P59222" s="75"/>
      <c r="Q59222" s="75"/>
      <c r="W59222" s="75"/>
      <c r="AD59222" s="77"/>
    </row>
    <row r="59223" spans="16:30" ht="4.5" customHeight="1" x14ac:dyDescent="0.2">
      <c r="P59223" s="75"/>
      <c r="Q59223" s="75"/>
      <c r="W59223" s="75"/>
      <c r="AD59223" s="77"/>
    </row>
    <row r="59224" spans="16:30" ht="4.5" customHeight="1" x14ac:dyDescent="0.2">
      <c r="P59224" s="75"/>
      <c r="Q59224" s="75"/>
      <c r="W59224" s="75"/>
      <c r="AD59224" s="77"/>
    </row>
    <row r="59225" spans="16:30" ht="4.5" customHeight="1" x14ac:dyDescent="0.2">
      <c r="P59225" s="75"/>
      <c r="Q59225" s="75"/>
      <c r="W59225" s="75"/>
      <c r="AD59225" s="77"/>
    </row>
    <row r="59226" spans="16:30" ht="4.5" customHeight="1" x14ac:dyDescent="0.2">
      <c r="P59226" s="75"/>
      <c r="Q59226" s="75"/>
      <c r="W59226" s="75"/>
      <c r="AD59226" s="77"/>
    </row>
    <row r="59227" spans="16:30" ht="4.5" customHeight="1" x14ac:dyDescent="0.2">
      <c r="P59227" s="75"/>
      <c r="Q59227" s="75"/>
      <c r="W59227" s="75"/>
      <c r="AD59227" s="77"/>
    </row>
    <row r="59228" spans="16:30" ht="4.5" customHeight="1" x14ac:dyDescent="0.2">
      <c r="P59228" s="75"/>
      <c r="Q59228" s="75"/>
      <c r="W59228" s="75"/>
      <c r="AD59228" s="77"/>
    </row>
    <row r="59229" spans="16:30" ht="4.5" customHeight="1" x14ac:dyDescent="0.2">
      <c r="P59229" s="75"/>
      <c r="Q59229" s="75"/>
      <c r="W59229" s="75"/>
      <c r="AD59229" s="77"/>
    </row>
    <row r="59230" spans="16:30" ht="4.5" customHeight="1" x14ac:dyDescent="0.2">
      <c r="P59230" s="75"/>
      <c r="Q59230" s="75"/>
      <c r="W59230" s="75"/>
      <c r="AD59230" s="77"/>
    </row>
    <row r="59231" spans="16:30" ht="4.5" customHeight="1" x14ac:dyDescent="0.2">
      <c r="P59231" s="75"/>
      <c r="Q59231" s="75"/>
      <c r="W59231" s="75"/>
      <c r="AD59231" s="77"/>
    </row>
    <row r="59232" spans="16:30" ht="4.5" customHeight="1" x14ac:dyDescent="0.2">
      <c r="P59232" s="75"/>
      <c r="Q59232" s="75"/>
      <c r="W59232" s="75"/>
      <c r="AD59232" s="77"/>
    </row>
    <row r="59233" spans="16:30" ht="4.5" customHeight="1" x14ac:dyDescent="0.2">
      <c r="P59233" s="75"/>
      <c r="Q59233" s="75"/>
      <c r="W59233" s="75"/>
      <c r="AD59233" s="77"/>
    </row>
    <row r="59234" spans="16:30" ht="4.5" customHeight="1" x14ac:dyDescent="0.2">
      <c r="P59234" s="75"/>
      <c r="Q59234" s="75"/>
      <c r="W59234" s="75"/>
      <c r="AD59234" s="77"/>
    </row>
    <row r="59235" spans="16:30" ht="4.5" customHeight="1" x14ac:dyDescent="0.2">
      <c r="P59235" s="75"/>
      <c r="Q59235" s="75"/>
      <c r="W59235" s="75"/>
      <c r="AD59235" s="77"/>
    </row>
    <row r="59236" spans="16:30" ht="4.5" customHeight="1" x14ac:dyDescent="0.2">
      <c r="P59236" s="75"/>
      <c r="Q59236" s="75"/>
      <c r="W59236" s="75"/>
      <c r="AD59236" s="77"/>
    </row>
    <row r="59237" spans="16:30" ht="4.5" customHeight="1" x14ac:dyDescent="0.2">
      <c r="P59237" s="75"/>
      <c r="Q59237" s="75"/>
      <c r="W59237" s="75"/>
      <c r="AD59237" s="77"/>
    </row>
    <row r="59238" spans="16:30" ht="4.5" customHeight="1" x14ac:dyDescent="0.2">
      <c r="P59238" s="75"/>
      <c r="Q59238" s="75"/>
      <c r="W59238" s="75"/>
      <c r="AD59238" s="77"/>
    </row>
    <row r="59239" spans="16:30" ht="4.5" customHeight="1" x14ac:dyDescent="0.2">
      <c r="P59239" s="75"/>
      <c r="Q59239" s="75"/>
      <c r="W59239" s="75"/>
      <c r="AD59239" s="77"/>
    </row>
    <row r="59240" spans="16:30" ht="4.5" customHeight="1" x14ac:dyDescent="0.2">
      <c r="P59240" s="75"/>
      <c r="Q59240" s="75"/>
      <c r="W59240" s="75"/>
      <c r="AD59240" s="77"/>
    </row>
    <row r="59241" spans="16:30" ht="4.5" customHeight="1" x14ac:dyDescent="0.2">
      <c r="P59241" s="75"/>
      <c r="Q59241" s="75"/>
      <c r="W59241" s="75"/>
      <c r="AD59241" s="77"/>
    </row>
    <row r="59242" spans="16:30" ht="4.5" customHeight="1" x14ac:dyDescent="0.2">
      <c r="P59242" s="75"/>
      <c r="Q59242" s="75"/>
      <c r="W59242" s="75"/>
      <c r="AD59242" s="77"/>
    </row>
    <row r="59243" spans="16:30" ht="4.5" customHeight="1" x14ac:dyDescent="0.2">
      <c r="P59243" s="75"/>
      <c r="Q59243" s="75"/>
      <c r="W59243" s="75"/>
      <c r="AD59243" s="77"/>
    </row>
    <row r="59244" spans="16:30" ht="4.5" customHeight="1" x14ac:dyDescent="0.2">
      <c r="P59244" s="75"/>
      <c r="Q59244" s="75"/>
      <c r="W59244" s="75"/>
      <c r="AD59244" s="77"/>
    </row>
    <row r="59245" spans="16:30" ht="4.5" customHeight="1" x14ac:dyDescent="0.2">
      <c r="P59245" s="75"/>
      <c r="Q59245" s="75"/>
      <c r="W59245" s="75"/>
      <c r="AD59245" s="77"/>
    </row>
    <row r="59246" spans="16:30" ht="4.5" customHeight="1" x14ac:dyDescent="0.2">
      <c r="P59246" s="75"/>
      <c r="Q59246" s="75"/>
      <c r="W59246" s="75"/>
      <c r="AD59246" s="77"/>
    </row>
    <row r="59247" spans="16:30" ht="4.5" customHeight="1" x14ac:dyDescent="0.2">
      <c r="P59247" s="75"/>
      <c r="Q59247" s="75"/>
      <c r="W59247" s="75"/>
      <c r="AD59247" s="77"/>
    </row>
    <row r="59248" spans="16:30" ht="4.5" customHeight="1" x14ac:dyDescent="0.2">
      <c r="P59248" s="75"/>
      <c r="Q59248" s="75"/>
      <c r="W59248" s="75"/>
      <c r="AD59248" s="77"/>
    </row>
    <row r="59249" spans="16:30" ht="4.5" customHeight="1" x14ac:dyDescent="0.2">
      <c r="P59249" s="75"/>
      <c r="Q59249" s="75"/>
      <c r="W59249" s="75"/>
      <c r="AD59249" s="77"/>
    </row>
    <row r="59250" spans="16:30" ht="4.5" customHeight="1" x14ac:dyDescent="0.2">
      <c r="P59250" s="75"/>
      <c r="Q59250" s="75"/>
      <c r="W59250" s="75"/>
      <c r="AD59250" s="77"/>
    </row>
    <row r="59251" spans="16:30" ht="4.5" customHeight="1" x14ac:dyDescent="0.2">
      <c r="P59251" s="75"/>
      <c r="Q59251" s="75"/>
      <c r="W59251" s="75"/>
      <c r="AD59251" s="77"/>
    </row>
    <row r="59252" spans="16:30" ht="4.5" customHeight="1" x14ac:dyDescent="0.2">
      <c r="P59252" s="75"/>
      <c r="Q59252" s="75"/>
      <c r="W59252" s="75"/>
      <c r="AD59252" s="77"/>
    </row>
    <row r="59253" spans="16:30" ht="4.5" customHeight="1" x14ac:dyDescent="0.2">
      <c r="P59253" s="75"/>
      <c r="Q59253" s="75"/>
      <c r="W59253" s="75"/>
      <c r="AD59253" s="77"/>
    </row>
    <row r="59254" spans="16:30" ht="4.5" customHeight="1" x14ac:dyDescent="0.2">
      <c r="P59254" s="75"/>
      <c r="Q59254" s="75"/>
      <c r="W59254" s="75"/>
      <c r="AD59254" s="77"/>
    </row>
    <row r="59255" spans="16:30" ht="4.5" customHeight="1" x14ac:dyDescent="0.2">
      <c r="P59255" s="75"/>
      <c r="Q59255" s="75"/>
      <c r="W59255" s="75"/>
      <c r="AD59255" s="77"/>
    </row>
    <row r="59256" spans="16:30" ht="4.5" customHeight="1" x14ac:dyDescent="0.2">
      <c r="P59256" s="75"/>
      <c r="Q59256" s="75"/>
      <c r="W59256" s="75"/>
      <c r="AD59256" s="77"/>
    </row>
    <row r="59257" spans="16:30" ht="4.5" customHeight="1" x14ac:dyDescent="0.2">
      <c r="P59257" s="75"/>
      <c r="Q59257" s="75"/>
      <c r="W59257" s="75"/>
      <c r="AD59257" s="77"/>
    </row>
    <row r="59258" spans="16:30" ht="4.5" customHeight="1" x14ac:dyDescent="0.2">
      <c r="P59258" s="75"/>
      <c r="Q59258" s="75"/>
      <c r="W59258" s="75"/>
      <c r="AD59258" s="77"/>
    </row>
    <row r="59259" spans="16:30" ht="4.5" customHeight="1" x14ac:dyDescent="0.2">
      <c r="P59259" s="75"/>
      <c r="Q59259" s="75"/>
      <c r="W59259" s="75"/>
      <c r="AD59259" s="77"/>
    </row>
    <row r="59260" spans="16:30" ht="4.5" customHeight="1" x14ac:dyDescent="0.2">
      <c r="P59260" s="75"/>
      <c r="Q59260" s="75"/>
      <c r="W59260" s="75"/>
      <c r="AD59260" s="77"/>
    </row>
    <row r="59261" spans="16:30" ht="4.5" customHeight="1" x14ac:dyDescent="0.2">
      <c r="P59261" s="75"/>
      <c r="Q59261" s="75"/>
      <c r="W59261" s="75"/>
      <c r="AD59261" s="77"/>
    </row>
    <row r="59262" spans="16:30" ht="4.5" customHeight="1" x14ac:dyDescent="0.2">
      <c r="P59262" s="75"/>
      <c r="Q59262" s="75"/>
      <c r="W59262" s="75"/>
      <c r="AD59262" s="77"/>
    </row>
    <row r="59263" spans="16:30" ht="4.5" customHeight="1" x14ac:dyDescent="0.2">
      <c r="P59263" s="75"/>
      <c r="Q59263" s="75"/>
      <c r="W59263" s="75"/>
      <c r="AD59263" s="77"/>
    </row>
    <row r="59264" spans="16:30" ht="4.5" customHeight="1" x14ac:dyDescent="0.2">
      <c r="P59264" s="75"/>
      <c r="Q59264" s="75"/>
      <c r="W59264" s="75"/>
      <c r="AD59264" s="77"/>
    </row>
    <row r="59265" spans="16:30" ht="4.5" customHeight="1" x14ac:dyDescent="0.2">
      <c r="P59265" s="75"/>
      <c r="Q59265" s="75"/>
      <c r="W59265" s="75"/>
      <c r="AD59265" s="77"/>
    </row>
    <row r="59266" spans="16:30" ht="4.5" customHeight="1" x14ac:dyDescent="0.2">
      <c r="P59266" s="75"/>
      <c r="Q59266" s="75"/>
      <c r="W59266" s="75"/>
      <c r="AD59266" s="77"/>
    </row>
    <row r="59267" spans="16:30" ht="4.5" customHeight="1" x14ac:dyDescent="0.2">
      <c r="P59267" s="75"/>
      <c r="Q59267" s="75"/>
      <c r="W59267" s="75"/>
      <c r="AD59267" s="77"/>
    </row>
    <row r="59268" spans="16:30" ht="4.5" customHeight="1" x14ac:dyDescent="0.2">
      <c r="P59268" s="75"/>
      <c r="Q59268" s="75"/>
      <c r="W59268" s="75"/>
      <c r="AD59268" s="77"/>
    </row>
    <row r="59269" spans="16:30" ht="4.5" customHeight="1" x14ac:dyDescent="0.2">
      <c r="P59269" s="75"/>
      <c r="Q59269" s="75"/>
      <c r="W59269" s="75"/>
      <c r="AD59269" s="77"/>
    </row>
    <row r="59270" spans="16:30" ht="4.5" customHeight="1" x14ac:dyDescent="0.2">
      <c r="P59270" s="75"/>
      <c r="Q59270" s="75"/>
      <c r="W59270" s="75"/>
      <c r="AD59270" s="77"/>
    </row>
    <row r="59271" spans="16:30" ht="4.5" customHeight="1" x14ac:dyDescent="0.2">
      <c r="P59271" s="75"/>
      <c r="Q59271" s="75"/>
      <c r="W59271" s="75"/>
      <c r="AD59271" s="77"/>
    </row>
    <row r="59272" spans="16:30" ht="4.5" customHeight="1" x14ac:dyDescent="0.2">
      <c r="P59272" s="75"/>
      <c r="Q59272" s="75"/>
      <c r="W59272" s="75"/>
      <c r="AD59272" s="77"/>
    </row>
    <row r="59273" spans="16:30" ht="4.5" customHeight="1" x14ac:dyDescent="0.2">
      <c r="P59273" s="75"/>
      <c r="Q59273" s="75"/>
      <c r="W59273" s="75"/>
      <c r="AD59273" s="77"/>
    </row>
    <row r="59274" spans="16:30" ht="4.5" customHeight="1" x14ac:dyDescent="0.2">
      <c r="P59274" s="75"/>
      <c r="Q59274" s="75"/>
      <c r="W59274" s="75"/>
      <c r="AD59274" s="77"/>
    </row>
    <row r="59275" spans="16:30" ht="4.5" customHeight="1" x14ac:dyDescent="0.2">
      <c r="P59275" s="75"/>
      <c r="Q59275" s="75"/>
      <c r="W59275" s="75"/>
      <c r="AD59275" s="77"/>
    </row>
    <row r="59276" spans="16:30" ht="4.5" customHeight="1" x14ac:dyDescent="0.2">
      <c r="P59276" s="75"/>
      <c r="Q59276" s="75"/>
      <c r="W59276" s="75"/>
      <c r="AD59276" s="77"/>
    </row>
    <row r="59277" spans="16:30" ht="4.5" customHeight="1" x14ac:dyDescent="0.2">
      <c r="P59277" s="75"/>
      <c r="Q59277" s="75"/>
      <c r="W59277" s="75"/>
      <c r="AD59277" s="77"/>
    </row>
    <row r="59278" spans="16:30" ht="4.5" customHeight="1" x14ac:dyDescent="0.2">
      <c r="P59278" s="75"/>
      <c r="Q59278" s="75"/>
      <c r="W59278" s="75"/>
      <c r="AD59278" s="77"/>
    </row>
    <row r="59279" spans="16:30" ht="4.5" customHeight="1" x14ac:dyDescent="0.2">
      <c r="P59279" s="75"/>
      <c r="Q59279" s="75"/>
      <c r="W59279" s="75"/>
      <c r="AD59279" s="77"/>
    </row>
    <row r="59280" spans="16:30" ht="4.5" customHeight="1" x14ac:dyDescent="0.2">
      <c r="P59280" s="75"/>
      <c r="Q59280" s="75"/>
      <c r="W59280" s="75"/>
      <c r="AD59280" s="77"/>
    </row>
    <row r="59281" spans="16:30" ht="4.5" customHeight="1" x14ac:dyDescent="0.2">
      <c r="P59281" s="75"/>
      <c r="Q59281" s="75"/>
      <c r="W59281" s="75"/>
      <c r="AD59281" s="77"/>
    </row>
    <row r="59282" spans="16:30" ht="4.5" customHeight="1" x14ac:dyDescent="0.2">
      <c r="P59282" s="75"/>
      <c r="Q59282" s="75"/>
      <c r="W59282" s="75"/>
      <c r="AD59282" s="77"/>
    </row>
    <row r="59283" spans="16:30" ht="4.5" customHeight="1" x14ac:dyDescent="0.2">
      <c r="P59283" s="75"/>
      <c r="Q59283" s="75"/>
      <c r="W59283" s="75"/>
      <c r="AD59283" s="77"/>
    </row>
    <row r="59284" spans="16:30" ht="4.5" customHeight="1" x14ac:dyDescent="0.2">
      <c r="P59284" s="75"/>
      <c r="Q59284" s="75"/>
      <c r="W59284" s="75"/>
      <c r="AD59284" s="77"/>
    </row>
    <row r="59285" spans="16:30" ht="4.5" customHeight="1" x14ac:dyDescent="0.2">
      <c r="P59285" s="75"/>
      <c r="Q59285" s="75"/>
      <c r="W59285" s="75"/>
      <c r="AD59285" s="77"/>
    </row>
    <row r="59286" spans="16:30" ht="4.5" customHeight="1" x14ac:dyDescent="0.2">
      <c r="P59286" s="75"/>
      <c r="Q59286" s="75"/>
      <c r="W59286" s="75"/>
      <c r="AD59286" s="77"/>
    </row>
    <row r="59287" spans="16:30" ht="4.5" customHeight="1" x14ac:dyDescent="0.2">
      <c r="P59287" s="75"/>
      <c r="Q59287" s="75"/>
      <c r="W59287" s="75"/>
      <c r="AD59287" s="77"/>
    </row>
    <row r="59288" spans="16:30" ht="4.5" customHeight="1" x14ac:dyDescent="0.2">
      <c r="P59288" s="75"/>
      <c r="Q59288" s="75"/>
      <c r="W59288" s="75"/>
      <c r="AD59288" s="77"/>
    </row>
    <row r="59289" spans="16:30" ht="4.5" customHeight="1" x14ac:dyDescent="0.2">
      <c r="P59289" s="75"/>
      <c r="Q59289" s="75"/>
      <c r="W59289" s="75"/>
      <c r="AD59289" s="77"/>
    </row>
    <row r="59290" spans="16:30" ht="4.5" customHeight="1" x14ac:dyDescent="0.2">
      <c r="P59290" s="75"/>
      <c r="Q59290" s="75"/>
      <c r="W59290" s="75"/>
      <c r="AD59290" s="77"/>
    </row>
    <row r="59291" spans="16:30" ht="4.5" customHeight="1" x14ac:dyDescent="0.2">
      <c r="P59291" s="75"/>
      <c r="Q59291" s="75"/>
      <c r="W59291" s="75"/>
      <c r="AD59291" s="77"/>
    </row>
    <row r="59292" spans="16:30" ht="4.5" customHeight="1" x14ac:dyDescent="0.2">
      <c r="P59292" s="75"/>
      <c r="Q59292" s="75"/>
      <c r="W59292" s="75"/>
      <c r="AD59292" s="77"/>
    </row>
    <row r="59293" spans="16:30" ht="4.5" customHeight="1" x14ac:dyDescent="0.2">
      <c r="P59293" s="75"/>
      <c r="Q59293" s="75"/>
      <c r="W59293" s="75"/>
      <c r="AD59293" s="77"/>
    </row>
    <row r="59294" spans="16:30" ht="4.5" customHeight="1" x14ac:dyDescent="0.2">
      <c r="P59294" s="75"/>
      <c r="Q59294" s="75"/>
      <c r="W59294" s="75"/>
      <c r="AD59294" s="77"/>
    </row>
    <row r="59295" spans="16:30" ht="4.5" customHeight="1" x14ac:dyDescent="0.2">
      <c r="P59295" s="75"/>
      <c r="Q59295" s="75"/>
      <c r="W59295" s="75"/>
      <c r="AD59295" s="77"/>
    </row>
    <row r="59296" spans="16:30" ht="4.5" customHeight="1" x14ac:dyDescent="0.2">
      <c r="P59296" s="75"/>
      <c r="Q59296" s="75"/>
      <c r="W59296" s="75"/>
      <c r="AD59296" s="77"/>
    </row>
    <row r="59297" spans="16:30" ht="4.5" customHeight="1" x14ac:dyDescent="0.2">
      <c r="P59297" s="75"/>
      <c r="Q59297" s="75"/>
      <c r="W59297" s="75"/>
      <c r="AD59297" s="77"/>
    </row>
    <row r="59298" spans="16:30" ht="4.5" customHeight="1" x14ac:dyDescent="0.2">
      <c r="P59298" s="75"/>
      <c r="Q59298" s="75"/>
      <c r="W59298" s="75"/>
      <c r="AD59298" s="77"/>
    </row>
    <row r="59299" spans="16:30" ht="4.5" customHeight="1" x14ac:dyDescent="0.2">
      <c r="P59299" s="75"/>
      <c r="Q59299" s="75"/>
      <c r="W59299" s="75"/>
      <c r="AD59299" s="77"/>
    </row>
    <row r="59300" spans="16:30" ht="4.5" customHeight="1" x14ac:dyDescent="0.2">
      <c r="P59300" s="75"/>
      <c r="Q59300" s="75"/>
      <c r="W59300" s="75"/>
      <c r="AD59300" s="77"/>
    </row>
    <row r="59301" spans="16:30" ht="4.5" customHeight="1" x14ac:dyDescent="0.2">
      <c r="P59301" s="75"/>
      <c r="Q59301" s="75"/>
      <c r="W59301" s="75"/>
      <c r="AD59301" s="77"/>
    </row>
    <row r="59302" spans="16:30" ht="4.5" customHeight="1" x14ac:dyDescent="0.2">
      <c r="P59302" s="75"/>
      <c r="Q59302" s="75"/>
      <c r="W59302" s="75"/>
      <c r="AD59302" s="77"/>
    </row>
    <row r="59303" spans="16:30" ht="4.5" customHeight="1" x14ac:dyDescent="0.2">
      <c r="P59303" s="75"/>
      <c r="Q59303" s="75"/>
      <c r="W59303" s="75"/>
      <c r="AD59303" s="77"/>
    </row>
    <row r="59304" spans="16:30" ht="4.5" customHeight="1" x14ac:dyDescent="0.2">
      <c r="P59304" s="75"/>
      <c r="Q59304" s="75"/>
      <c r="W59304" s="75"/>
      <c r="AD59304" s="77"/>
    </row>
    <row r="59305" spans="16:30" ht="4.5" customHeight="1" x14ac:dyDescent="0.2">
      <c r="P59305" s="75"/>
      <c r="Q59305" s="75"/>
      <c r="W59305" s="75"/>
      <c r="AD59305" s="77"/>
    </row>
    <row r="59306" spans="16:30" ht="4.5" customHeight="1" x14ac:dyDescent="0.2">
      <c r="P59306" s="75"/>
      <c r="Q59306" s="75"/>
      <c r="W59306" s="75"/>
      <c r="AD59306" s="77"/>
    </row>
    <row r="59307" spans="16:30" ht="4.5" customHeight="1" x14ac:dyDescent="0.2">
      <c r="P59307" s="75"/>
      <c r="Q59307" s="75"/>
      <c r="W59307" s="75"/>
      <c r="AD59307" s="77"/>
    </row>
    <row r="59308" spans="16:30" ht="4.5" customHeight="1" x14ac:dyDescent="0.2">
      <c r="P59308" s="75"/>
      <c r="Q59308" s="75"/>
      <c r="W59308" s="75"/>
      <c r="AD59308" s="77"/>
    </row>
    <row r="59309" spans="16:30" ht="4.5" customHeight="1" x14ac:dyDescent="0.2">
      <c r="P59309" s="75"/>
      <c r="Q59309" s="75"/>
      <c r="W59309" s="75"/>
      <c r="AD59309" s="77"/>
    </row>
    <row r="59310" spans="16:30" ht="4.5" customHeight="1" x14ac:dyDescent="0.2">
      <c r="P59310" s="75"/>
      <c r="Q59310" s="75"/>
      <c r="W59310" s="75"/>
      <c r="AD59310" s="77"/>
    </row>
    <row r="59311" spans="16:30" ht="4.5" customHeight="1" x14ac:dyDescent="0.2">
      <c r="P59311" s="75"/>
      <c r="Q59311" s="75"/>
      <c r="W59311" s="75"/>
      <c r="AD59311" s="77"/>
    </row>
    <row r="59312" spans="16:30" ht="4.5" customHeight="1" x14ac:dyDescent="0.2">
      <c r="P59312" s="75"/>
      <c r="Q59312" s="75"/>
      <c r="W59312" s="75"/>
      <c r="AD59312" s="77"/>
    </row>
    <row r="59313" spans="16:30" ht="4.5" customHeight="1" x14ac:dyDescent="0.2">
      <c r="P59313" s="75"/>
      <c r="Q59313" s="75"/>
      <c r="W59313" s="75"/>
      <c r="AD59313" s="77"/>
    </row>
    <row r="59314" spans="16:30" ht="4.5" customHeight="1" x14ac:dyDescent="0.2">
      <c r="P59314" s="75"/>
      <c r="Q59314" s="75"/>
      <c r="W59314" s="75"/>
      <c r="AD59314" s="77"/>
    </row>
    <row r="59315" spans="16:30" ht="4.5" customHeight="1" x14ac:dyDescent="0.2">
      <c r="P59315" s="75"/>
      <c r="Q59315" s="75"/>
      <c r="W59315" s="75"/>
      <c r="AD59315" s="77"/>
    </row>
    <row r="59316" spans="16:30" ht="4.5" customHeight="1" x14ac:dyDescent="0.2">
      <c r="P59316" s="75"/>
      <c r="Q59316" s="75"/>
      <c r="W59316" s="75"/>
      <c r="AD59316" s="77"/>
    </row>
    <row r="59317" spans="16:30" ht="4.5" customHeight="1" x14ac:dyDescent="0.2">
      <c r="P59317" s="75"/>
      <c r="Q59317" s="75"/>
      <c r="W59317" s="75"/>
      <c r="AD59317" s="77"/>
    </row>
    <row r="59318" spans="16:30" ht="4.5" customHeight="1" x14ac:dyDescent="0.2">
      <c r="P59318" s="75"/>
      <c r="Q59318" s="75"/>
      <c r="W59318" s="75"/>
      <c r="AD59318" s="77"/>
    </row>
    <row r="59319" spans="16:30" ht="4.5" customHeight="1" x14ac:dyDescent="0.2">
      <c r="P59319" s="75"/>
      <c r="Q59319" s="75"/>
      <c r="W59319" s="75"/>
      <c r="AD59319" s="77"/>
    </row>
    <row r="59320" spans="16:30" ht="4.5" customHeight="1" x14ac:dyDescent="0.2">
      <c r="P59320" s="75"/>
      <c r="Q59320" s="75"/>
      <c r="W59320" s="75"/>
      <c r="AD59320" s="77"/>
    </row>
    <row r="59321" spans="16:30" ht="4.5" customHeight="1" x14ac:dyDescent="0.2">
      <c r="P59321" s="75"/>
      <c r="Q59321" s="75"/>
      <c r="W59321" s="75"/>
      <c r="AD59321" s="77"/>
    </row>
    <row r="59322" spans="16:30" ht="4.5" customHeight="1" x14ac:dyDescent="0.2">
      <c r="P59322" s="75"/>
      <c r="Q59322" s="75"/>
      <c r="W59322" s="75"/>
      <c r="AD59322" s="77"/>
    </row>
    <row r="59323" spans="16:30" ht="4.5" customHeight="1" x14ac:dyDescent="0.2">
      <c r="P59323" s="75"/>
      <c r="Q59323" s="75"/>
      <c r="W59323" s="75"/>
      <c r="AD59323" s="77"/>
    </row>
    <row r="59324" spans="16:30" ht="4.5" customHeight="1" x14ac:dyDescent="0.2">
      <c r="P59324" s="75"/>
      <c r="Q59324" s="75"/>
      <c r="W59324" s="75"/>
      <c r="AD59324" s="77"/>
    </row>
    <row r="59325" spans="16:30" ht="4.5" customHeight="1" x14ac:dyDescent="0.2">
      <c r="P59325" s="75"/>
      <c r="Q59325" s="75"/>
      <c r="W59325" s="75"/>
      <c r="AD59325" s="77"/>
    </row>
    <row r="59326" spans="16:30" ht="4.5" customHeight="1" x14ac:dyDescent="0.2">
      <c r="P59326" s="75"/>
      <c r="Q59326" s="75"/>
      <c r="W59326" s="75"/>
      <c r="AD59326" s="77"/>
    </row>
    <row r="59327" spans="16:30" ht="4.5" customHeight="1" x14ac:dyDescent="0.2">
      <c r="P59327" s="75"/>
      <c r="Q59327" s="75"/>
      <c r="W59327" s="75"/>
      <c r="AD59327" s="77"/>
    </row>
    <row r="59328" spans="16:30" ht="4.5" customHeight="1" x14ac:dyDescent="0.2">
      <c r="P59328" s="75"/>
      <c r="Q59328" s="75"/>
      <c r="W59328" s="75"/>
      <c r="AD59328" s="77"/>
    </row>
    <row r="59329" spans="16:30" ht="4.5" customHeight="1" x14ac:dyDescent="0.2">
      <c r="P59329" s="75"/>
      <c r="Q59329" s="75"/>
      <c r="W59329" s="75"/>
      <c r="AD59329" s="77"/>
    </row>
    <row r="59330" spans="16:30" ht="4.5" customHeight="1" x14ac:dyDescent="0.2">
      <c r="P59330" s="75"/>
      <c r="Q59330" s="75"/>
      <c r="W59330" s="75"/>
      <c r="AD59330" s="77"/>
    </row>
    <row r="59331" spans="16:30" ht="4.5" customHeight="1" x14ac:dyDescent="0.2">
      <c r="P59331" s="75"/>
      <c r="Q59331" s="75"/>
      <c r="W59331" s="75"/>
      <c r="AD59331" s="77"/>
    </row>
    <row r="59332" spans="16:30" ht="4.5" customHeight="1" x14ac:dyDescent="0.2">
      <c r="P59332" s="75"/>
      <c r="Q59332" s="75"/>
      <c r="W59332" s="75"/>
      <c r="AD59332" s="77"/>
    </row>
    <row r="59333" spans="16:30" ht="4.5" customHeight="1" x14ac:dyDescent="0.2">
      <c r="P59333" s="75"/>
      <c r="Q59333" s="75"/>
      <c r="W59333" s="75"/>
      <c r="AD59333" s="77"/>
    </row>
    <row r="59334" spans="16:30" ht="4.5" customHeight="1" x14ac:dyDescent="0.2">
      <c r="P59334" s="75"/>
      <c r="Q59334" s="75"/>
      <c r="W59334" s="75"/>
      <c r="AD59334" s="77"/>
    </row>
    <row r="59335" spans="16:30" ht="4.5" customHeight="1" x14ac:dyDescent="0.2">
      <c r="P59335" s="75"/>
      <c r="Q59335" s="75"/>
      <c r="W59335" s="75"/>
      <c r="AD59335" s="77"/>
    </row>
    <row r="59336" spans="16:30" ht="4.5" customHeight="1" x14ac:dyDescent="0.2">
      <c r="P59336" s="75"/>
      <c r="Q59336" s="75"/>
      <c r="W59336" s="75"/>
      <c r="AD59336" s="77"/>
    </row>
    <row r="59337" spans="16:30" ht="4.5" customHeight="1" x14ac:dyDescent="0.2">
      <c r="P59337" s="75"/>
      <c r="Q59337" s="75"/>
      <c r="W59337" s="75"/>
      <c r="AD59337" s="77"/>
    </row>
    <row r="59338" spans="16:30" ht="4.5" customHeight="1" x14ac:dyDescent="0.2">
      <c r="P59338" s="75"/>
      <c r="Q59338" s="75"/>
      <c r="W59338" s="75"/>
      <c r="AD59338" s="77"/>
    </row>
    <row r="59339" spans="16:30" ht="4.5" customHeight="1" x14ac:dyDescent="0.2">
      <c r="P59339" s="75"/>
      <c r="Q59339" s="75"/>
      <c r="W59339" s="75"/>
      <c r="AD59339" s="77"/>
    </row>
    <row r="59340" spans="16:30" ht="4.5" customHeight="1" x14ac:dyDescent="0.2">
      <c r="P59340" s="75"/>
      <c r="Q59340" s="75"/>
      <c r="W59340" s="75"/>
      <c r="AD59340" s="77"/>
    </row>
    <row r="59341" spans="16:30" ht="4.5" customHeight="1" x14ac:dyDescent="0.2">
      <c r="P59341" s="75"/>
      <c r="Q59341" s="75"/>
      <c r="W59341" s="75"/>
      <c r="AD59341" s="77"/>
    </row>
    <row r="59342" spans="16:30" ht="4.5" customHeight="1" x14ac:dyDescent="0.2">
      <c r="P59342" s="75"/>
      <c r="Q59342" s="75"/>
      <c r="W59342" s="75"/>
      <c r="AD59342" s="77"/>
    </row>
    <row r="59343" spans="16:30" ht="4.5" customHeight="1" x14ac:dyDescent="0.2">
      <c r="P59343" s="75"/>
      <c r="Q59343" s="75"/>
      <c r="W59343" s="75"/>
      <c r="AD59343" s="77"/>
    </row>
    <row r="59344" spans="16:30" ht="4.5" customHeight="1" x14ac:dyDescent="0.2">
      <c r="P59344" s="75"/>
      <c r="Q59344" s="75"/>
      <c r="W59344" s="75"/>
      <c r="AD59344" s="77"/>
    </row>
    <row r="59345" spans="16:30" ht="4.5" customHeight="1" x14ac:dyDescent="0.2">
      <c r="P59345" s="75"/>
      <c r="Q59345" s="75"/>
      <c r="W59345" s="75"/>
      <c r="AD59345" s="77"/>
    </row>
    <row r="59346" spans="16:30" ht="4.5" customHeight="1" x14ac:dyDescent="0.2">
      <c r="P59346" s="75"/>
      <c r="Q59346" s="75"/>
      <c r="W59346" s="75"/>
      <c r="AD59346" s="77"/>
    </row>
    <row r="59347" spans="16:30" ht="4.5" customHeight="1" x14ac:dyDescent="0.2">
      <c r="P59347" s="75"/>
      <c r="Q59347" s="75"/>
      <c r="W59347" s="75"/>
      <c r="AD59347" s="77"/>
    </row>
    <row r="59348" spans="16:30" ht="4.5" customHeight="1" x14ac:dyDescent="0.2">
      <c r="P59348" s="75"/>
      <c r="Q59348" s="75"/>
      <c r="W59348" s="75"/>
      <c r="AD59348" s="77"/>
    </row>
    <row r="59349" spans="16:30" ht="4.5" customHeight="1" x14ac:dyDescent="0.2">
      <c r="P59349" s="75"/>
      <c r="Q59349" s="75"/>
      <c r="W59349" s="75"/>
      <c r="AD59349" s="77"/>
    </row>
    <row r="59350" spans="16:30" ht="4.5" customHeight="1" x14ac:dyDescent="0.2">
      <c r="P59350" s="75"/>
      <c r="Q59350" s="75"/>
      <c r="W59350" s="75"/>
      <c r="AD59350" s="77"/>
    </row>
    <row r="59351" spans="16:30" ht="4.5" customHeight="1" x14ac:dyDescent="0.2">
      <c r="P59351" s="75"/>
      <c r="Q59351" s="75"/>
      <c r="W59351" s="75"/>
      <c r="AD59351" s="77"/>
    </row>
    <row r="59352" spans="16:30" ht="4.5" customHeight="1" x14ac:dyDescent="0.2">
      <c r="P59352" s="75"/>
      <c r="Q59352" s="75"/>
      <c r="W59352" s="75"/>
      <c r="AD59352" s="77"/>
    </row>
    <row r="59353" spans="16:30" ht="4.5" customHeight="1" x14ac:dyDescent="0.2">
      <c r="P59353" s="75"/>
      <c r="Q59353" s="75"/>
      <c r="W59353" s="75"/>
      <c r="AD59353" s="77"/>
    </row>
    <row r="59354" spans="16:30" ht="4.5" customHeight="1" x14ac:dyDescent="0.2">
      <c r="P59354" s="75"/>
      <c r="Q59354" s="75"/>
      <c r="W59354" s="75"/>
      <c r="AD59354" s="77"/>
    </row>
    <row r="59355" spans="16:30" ht="4.5" customHeight="1" x14ac:dyDescent="0.2">
      <c r="P59355" s="75"/>
      <c r="Q59355" s="75"/>
      <c r="W59355" s="75"/>
      <c r="AD59355" s="77"/>
    </row>
    <row r="59356" spans="16:30" ht="4.5" customHeight="1" x14ac:dyDescent="0.2">
      <c r="P59356" s="75"/>
      <c r="Q59356" s="75"/>
      <c r="W59356" s="75"/>
      <c r="AD59356" s="77"/>
    </row>
    <row r="59357" spans="16:30" ht="4.5" customHeight="1" x14ac:dyDescent="0.2">
      <c r="P59357" s="75"/>
      <c r="Q59357" s="75"/>
      <c r="W59357" s="75"/>
      <c r="AD59357" s="77"/>
    </row>
    <row r="59358" spans="16:30" ht="4.5" customHeight="1" x14ac:dyDescent="0.2">
      <c r="P59358" s="75"/>
      <c r="Q59358" s="75"/>
      <c r="W59358" s="75"/>
      <c r="AD59358" s="77"/>
    </row>
    <row r="59359" spans="16:30" ht="4.5" customHeight="1" x14ac:dyDescent="0.2">
      <c r="P59359" s="75"/>
      <c r="Q59359" s="75"/>
      <c r="W59359" s="75"/>
      <c r="AD59359" s="77"/>
    </row>
    <row r="59360" spans="16:30" ht="4.5" customHeight="1" x14ac:dyDescent="0.2">
      <c r="P59360" s="75"/>
      <c r="Q59360" s="75"/>
      <c r="W59360" s="75"/>
      <c r="AD59360" s="77"/>
    </row>
    <row r="59361" spans="16:30" ht="4.5" customHeight="1" x14ac:dyDescent="0.2">
      <c r="P59361" s="75"/>
      <c r="Q59361" s="75"/>
      <c r="W59361" s="75"/>
      <c r="AD59361" s="77"/>
    </row>
    <row r="59362" spans="16:30" ht="4.5" customHeight="1" x14ac:dyDescent="0.2">
      <c r="P59362" s="75"/>
      <c r="Q59362" s="75"/>
      <c r="W59362" s="75"/>
      <c r="AD59362" s="77"/>
    </row>
    <row r="59363" spans="16:30" ht="4.5" customHeight="1" x14ac:dyDescent="0.2">
      <c r="P59363" s="75"/>
      <c r="Q59363" s="75"/>
      <c r="W59363" s="75"/>
      <c r="AD59363" s="77"/>
    </row>
    <row r="59364" spans="16:30" ht="4.5" customHeight="1" x14ac:dyDescent="0.2">
      <c r="P59364" s="75"/>
      <c r="Q59364" s="75"/>
      <c r="W59364" s="75"/>
      <c r="AD59364" s="77"/>
    </row>
    <row r="59365" spans="16:30" ht="4.5" customHeight="1" x14ac:dyDescent="0.2">
      <c r="P59365" s="75"/>
      <c r="Q59365" s="75"/>
      <c r="W59365" s="75"/>
      <c r="AD59365" s="77"/>
    </row>
    <row r="59366" spans="16:30" ht="4.5" customHeight="1" x14ac:dyDescent="0.2">
      <c r="P59366" s="75"/>
      <c r="Q59366" s="75"/>
      <c r="W59366" s="75"/>
      <c r="AD59366" s="77"/>
    </row>
    <row r="59367" spans="16:30" ht="4.5" customHeight="1" x14ac:dyDescent="0.2">
      <c r="P59367" s="75"/>
      <c r="Q59367" s="75"/>
      <c r="W59367" s="75"/>
      <c r="AD59367" s="77"/>
    </row>
    <row r="59368" spans="16:30" ht="4.5" customHeight="1" x14ac:dyDescent="0.2">
      <c r="P59368" s="75"/>
      <c r="Q59368" s="75"/>
      <c r="W59368" s="75"/>
      <c r="AD59368" s="77"/>
    </row>
    <row r="59369" spans="16:30" ht="4.5" customHeight="1" x14ac:dyDescent="0.2">
      <c r="P59369" s="75"/>
      <c r="Q59369" s="75"/>
      <c r="W59369" s="75"/>
      <c r="AD59369" s="77"/>
    </row>
    <row r="59370" spans="16:30" ht="4.5" customHeight="1" x14ac:dyDescent="0.2">
      <c r="P59370" s="75"/>
      <c r="Q59370" s="75"/>
      <c r="W59370" s="75"/>
      <c r="AD59370" s="77"/>
    </row>
    <row r="59371" spans="16:30" ht="4.5" customHeight="1" x14ac:dyDescent="0.2">
      <c r="P59371" s="75"/>
      <c r="Q59371" s="75"/>
      <c r="W59371" s="75"/>
      <c r="AD59371" s="77"/>
    </row>
    <row r="59372" spans="16:30" ht="4.5" customHeight="1" x14ac:dyDescent="0.2">
      <c r="P59372" s="75"/>
      <c r="Q59372" s="75"/>
      <c r="W59372" s="75"/>
      <c r="AD59372" s="77"/>
    </row>
    <row r="59373" spans="16:30" ht="4.5" customHeight="1" x14ac:dyDescent="0.2">
      <c r="P59373" s="75"/>
      <c r="Q59373" s="75"/>
      <c r="W59373" s="75"/>
      <c r="AD59373" s="77"/>
    </row>
    <row r="59374" spans="16:30" ht="4.5" customHeight="1" x14ac:dyDescent="0.2">
      <c r="P59374" s="75"/>
      <c r="Q59374" s="75"/>
      <c r="W59374" s="75"/>
      <c r="AD59374" s="77"/>
    </row>
    <row r="59375" spans="16:30" ht="4.5" customHeight="1" x14ac:dyDescent="0.2">
      <c r="P59375" s="75"/>
      <c r="Q59375" s="75"/>
      <c r="W59375" s="75"/>
      <c r="AD59375" s="77"/>
    </row>
    <row r="59376" spans="16:30" ht="4.5" customHeight="1" x14ac:dyDescent="0.2">
      <c r="P59376" s="75"/>
      <c r="Q59376" s="75"/>
      <c r="W59376" s="75"/>
      <c r="AD59376" s="77"/>
    </row>
    <row r="59377" spans="16:30" ht="4.5" customHeight="1" x14ac:dyDescent="0.2">
      <c r="P59377" s="75"/>
      <c r="Q59377" s="75"/>
      <c r="W59377" s="75"/>
      <c r="AD59377" s="77"/>
    </row>
    <row r="59378" spans="16:30" ht="4.5" customHeight="1" x14ac:dyDescent="0.2">
      <c r="P59378" s="75"/>
      <c r="Q59378" s="75"/>
      <c r="W59378" s="75"/>
      <c r="AD59378" s="77"/>
    </row>
    <row r="59379" spans="16:30" ht="4.5" customHeight="1" x14ac:dyDescent="0.2">
      <c r="P59379" s="75"/>
      <c r="Q59379" s="75"/>
      <c r="W59379" s="75"/>
      <c r="AD59379" s="77"/>
    </row>
    <row r="59380" spans="16:30" ht="4.5" customHeight="1" x14ac:dyDescent="0.2">
      <c r="P59380" s="75"/>
      <c r="Q59380" s="75"/>
      <c r="W59380" s="75"/>
      <c r="AD59380" s="77"/>
    </row>
    <row r="59381" spans="16:30" ht="4.5" customHeight="1" x14ac:dyDescent="0.2">
      <c r="P59381" s="75"/>
      <c r="Q59381" s="75"/>
      <c r="W59381" s="75"/>
      <c r="AD59381" s="77"/>
    </row>
    <row r="59382" spans="16:30" ht="4.5" customHeight="1" x14ac:dyDescent="0.2">
      <c r="P59382" s="75"/>
      <c r="Q59382" s="75"/>
      <c r="W59382" s="75"/>
      <c r="AD59382" s="77"/>
    </row>
    <row r="59383" spans="16:30" ht="4.5" customHeight="1" x14ac:dyDescent="0.2">
      <c r="P59383" s="75"/>
      <c r="Q59383" s="75"/>
      <c r="W59383" s="75"/>
      <c r="AD59383" s="77"/>
    </row>
    <row r="59384" spans="16:30" ht="4.5" customHeight="1" x14ac:dyDescent="0.2">
      <c r="P59384" s="75"/>
      <c r="Q59384" s="75"/>
      <c r="W59384" s="75"/>
      <c r="AD59384" s="77"/>
    </row>
    <row r="59385" spans="16:30" ht="4.5" customHeight="1" x14ac:dyDescent="0.2">
      <c r="P59385" s="75"/>
      <c r="Q59385" s="75"/>
      <c r="W59385" s="75"/>
      <c r="AD59385" s="77"/>
    </row>
    <row r="59386" spans="16:30" ht="4.5" customHeight="1" x14ac:dyDescent="0.2">
      <c r="P59386" s="75"/>
      <c r="Q59386" s="75"/>
      <c r="W59386" s="75"/>
      <c r="AD59386" s="77"/>
    </row>
    <row r="59387" spans="16:30" ht="4.5" customHeight="1" x14ac:dyDescent="0.2">
      <c r="P59387" s="75"/>
      <c r="Q59387" s="75"/>
      <c r="W59387" s="75"/>
      <c r="AD59387" s="77"/>
    </row>
    <row r="59388" spans="16:30" ht="4.5" customHeight="1" x14ac:dyDescent="0.2">
      <c r="P59388" s="75"/>
      <c r="Q59388" s="75"/>
      <c r="W59388" s="75"/>
      <c r="AD59388" s="77"/>
    </row>
    <row r="59389" spans="16:30" ht="4.5" customHeight="1" x14ac:dyDescent="0.2">
      <c r="P59389" s="75"/>
      <c r="Q59389" s="75"/>
      <c r="W59389" s="75"/>
      <c r="AD59389" s="77"/>
    </row>
    <row r="59390" spans="16:30" ht="4.5" customHeight="1" x14ac:dyDescent="0.2">
      <c r="P59390" s="75"/>
      <c r="Q59390" s="75"/>
      <c r="W59390" s="75"/>
      <c r="AD59390" s="77"/>
    </row>
    <row r="59391" spans="16:30" ht="4.5" customHeight="1" x14ac:dyDescent="0.2">
      <c r="P59391" s="75"/>
      <c r="Q59391" s="75"/>
      <c r="W59391" s="75"/>
      <c r="AD59391" s="77"/>
    </row>
    <row r="59392" spans="16:30" ht="4.5" customHeight="1" x14ac:dyDescent="0.2">
      <c r="P59392" s="75"/>
      <c r="Q59392" s="75"/>
      <c r="W59392" s="75"/>
      <c r="AD59392" s="77"/>
    </row>
    <row r="59393" spans="16:30" ht="4.5" customHeight="1" x14ac:dyDescent="0.2">
      <c r="P59393" s="75"/>
      <c r="Q59393" s="75"/>
      <c r="W59393" s="75"/>
      <c r="AD59393" s="77"/>
    </row>
    <row r="59394" spans="16:30" ht="4.5" customHeight="1" x14ac:dyDescent="0.2">
      <c r="P59394" s="75"/>
      <c r="Q59394" s="75"/>
      <c r="W59394" s="75"/>
      <c r="AD59394" s="77"/>
    </row>
    <row r="59395" spans="16:30" ht="4.5" customHeight="1" x14ac:dyDescent="0.2">
      <c r="P59395" s="75"/>
      <c r="Q59395" s="75"/>
      <c r="W59395" s="75"/>
      <c r="AD59395" s="77"/>
    </row>
    <row r="59396" spans="16:30" ht="4.5" customHeight="1" x14ac:dyDescent="0.2">
      <c r="P59396" s="75"/>
      <c r="Q59396" s="75"/>
      <c r="W59396" s="75"/>
      <c r="AD59396" s="77"/>
    </row>
    <row r="59397" spans="16:30" ht="4.5" customHeight="1" x14ac:dyDescent="0.2">
      <c r="P59397" s="75"/>
      <c r="Q59397" s="75"/>
      <c r="W59397" s="75"/>
      <c r="AD59397" s="77"/>
    </row>
    <row r="59398" spans="16:30" ht="4.5" customHeight="1" x14ac:dyDescent="0.2">
      <c r="P59398" s="75"/>
      <c r="Q59398" s="75"/>
      <c r="W59398" s="75"/>
      <c r="AD59398" s="77"/>
    </row>
    <row r="59399" spans="16:30" ht="4.5" customHeight="1" x14ac:dyDescent="0.2">
      <c r="P59399" s="75"/>
      <c r="Q59399" s="75"/>
      <c r="W59399" s="75"/>
      <c r="AD59399" s="77"/>
    </row>
    <row r="59400" spans="16:30" ht="4.5" customHeight="1" x14ac:dyDescent="0.2">
      <c r="P59400" s="75"/>
      <c r="Q59400" s="75"/>
      <c r="W59400" s="75"/>
      <c r="AD59400" s="77"/>
    </row>
    <row r="59401" spans="16:30" ht="4.5" customHeight="1" x14ac:dyDescent="0.2">
      <c r="P59401" s="75"/>
      <c r="Q59401" s="75"/>
      <c r="W59401" s="75"/>
      <c r="AD59401" s="77"/>
    </row>
    <row r="59402" spans="16:30" ht="4.5" customHeight="1" x14ac:dyDescent="0.2">
      <c r="P59402" s="75"/>
      <c r="Q59402" s="75"/>
      <c r="W59402" s="75"/>
      <c r="AD59402" s="77"/>
    </row>
    <row r="59403" spans="16:30" ht="4.5" customHeight="1" x14ac:dyDescent="0.2">
      <c r="P59403" s="75"/>
      <c r="Q59403" s="75"/>
      <c r="W59403" s="75"/>
      <c r="AD59403" s="77"/>
    </row>
    <row r="59404" spans="16:30" ht="4.5" customHeight="1" x14ac:dyDescent="0.2">
      <c r="P59404" s="75"/>
      <c r="Q59404" s="75"/>
      <c r="W59404" s="75"/>
      <c r="AD59404" s="77"/>
    </row>
    <row r="59405" spans="16:30" ht="4.5" customHeight="1" x14ac:dyDescent="0.2">
      <c r="P59405" s="75"/>
      <c r="Q59405" s="75"/>
      <c r="W59405" s="75"/>
      <c r="AD59405" s="77"/>
    </row>
    <row r="59406" spans="16:30" ht="4.5" customHeight="1" x14ac:dyDescent="0.2">
      <c r="P59406" s="75"/>
      <c r="Q59406" s="75"/>
      <c r="W59406" s="75"/>
      <c r="AD59406" s="77"/>
    </row>
    <row r="59407" spans="16:30" ht="4.5" customHeight="1" x14ac:dyDescent="0.2">
      <c r="P59407" s="75"/>
      <c r="Q59407" s="75"/>
      <c r="W59407" s="75"/>
      <c r="AD59407" s="77"/>
    </row>
    <row r="59408" spans="16:30" ht="4.5" customHeight="1" x14ac:dyDescent="0.2">
      <c r="P59408" s="75"/>
      <c r="Q59408" s="75"/>
      <c r="W59408" s="75"/>
      <c r="AD59408" s="77"/>
    </row>
    <row r="59409" spans="16:30" ht="4.5" customHeight="1" x14ac:dyDescent="0.2">
      <c r="P59409" s="75"/>
      <c r="Q59409" s="75"/>
      <c r="W59409" s="75"/>
      <c r="AD59409" s="77"/>
    </row>
    <row r="59410" spans="16:30" ht="4.5" customHeight="1" x14ac:dyDescent="0.2">
      <c r="P59410" s="75"/>
      <c r="Q59410" s="75"/>
      <c r="W59410" s="75"/>
      <c r="AD59410" s="77"/>
    </row>
    <row r="59411" spans="16:30" ht="4.5" customHeight="1" x14ac:dyDescent="0.2">
      <c r="P59411" s="75"/>
      <c r="Q59411" s="75"/>
      <c r="W59411" s="75"/>
      <c r="AD59411" s="77"/>
    </row>
    <row r="59412" spans="16:30" ht="4.5" customHeight="1" x14ac:dyDescent="0.2">
      <c r="P59412" s="75"/>
      <c r="Q59412" s="75"/>
      <c r="W59412" s="75"/>
      <c r="AD59412" s="77"/>
    </row>
    <row r="59413" spans="16:30" ht="4.5" customHeight="1" x14ac:dyDescent="0.2">
      <c r="P59413" s="75"/>
      <c r="Q59413" s="75"/>
      <c r="W59413" s="75"/>
      <c r="AD59413" s="77"/>
    </row>
    <row r="59414" spans="16:30" ht="4.5" customHeight="1" x14ac:dyDescent="0.2">
      <c r="P59414" s="75"/>
      <c r="Q59414" s="75"/>
      <c r="W59414" s="75"/>
      <c r="AD59414" s="77"/>
    </row>
    <row r="59415" spans="16:30" ht="4.5" customHeight="1" x14ac:dyDescent="0.2">
      <c r="P59415" s="75"/>
      <c r="Q59415" s="75"/>
      <c r="W59415" s="75"/>
      <c r="AD59415" s="77"/>
    </row>
    <row r="59416" spans="16:30" ht="4.5" customHeight="1" x14ac:dyDescent="0.2">
      <c r="P59416" s="75"/>
      <c r="Q59416" s="75"/>
      <c r="W59416" s="75"/>
      <c r="AD59416" s="77"/>
    </row>
    <row r="59417" spans="16:30" ht="4.5" customHeight="1" x14ac:dyDescent="0.2">
      <c r="P59417" s="75"/>
      <c r="Q59417" s="75"/>
      <c r="W59417" s="75"/>
      <c r="AD59417" s="77"/>
    </row>
    <row r="59418" spans="16:30" ht="4.5" customHeight="1" x14ac:dyDescent="0.2">
      <c r="P59418" s="75"/>
      <c r="Q59418" s="75"/>
      <c r="W59418" s="75"/>
      <c r="AD59418" s="77"/>
    </row>
    <row r="59419" spans="16:30" ht="4.5" customHeight="1" x14ac:dyDescent="0.2">
      <c r="P59419" s="75"/>
      <c r="Q59419" s="75"/>
      <c r="W59419" s="75"/>
      <c r="AD59419" s="77"/>
    </row>
    <row r="59420" spans="16:30" ht="4.5" customHeight="1" x14ac:dyDescent="0.2">
      <c r="P59420" s="75"/>
      <c r="Q59420" s="75"/>
      <c r="W59420" s="75"/>
      <c r="AD59420" s="77"/>
    </row>
    <row r="59421" spans="16:30" ht="4.5" customHeight="1" x14ac:dyDescent="0.2">
      <c r="P59421" s="75"/>
      <c r="Q59421" s="75"/>
      <c r="W59421" s="75"/>
      <c r="AD59421" s="77"/>
    </row>
    <row r="59422" spans="16:30" ht="4.5" customHeight="1" x14ac:dyDescent="0.2">
      <c r="P59422" s="75"/>
      <c r="Q59422" s="75"/>
      <c r="W59422" s="75"/>
      <c r="AD59422" s="77"/>
    </row>
    <row r="59423" spans="16:30" ht="4.5" customHeight="1" x14ac:dyDescent="0.2">
      <c r="P59423" s="75"/>
      <c r="Q59423" s="75"/>
      <c r="W59423" s="75"/>
      <c r="AD59423" s="77"/>
    </row>
    <row r="59424" spans="16:30" ht="4.5" customHeight="1" x14ac:dyDescent="0.2">
      <c r="P59424" s="75"/>
      <c r="Q59424" s="75"/>
      <c r="W59424" s="75"/>
      <c r="AD59424" s="77"/>
    </row>
    <row r="59425" spans="16:30" ht="4.5" customHeight="1" x14ac:dyDescent="0.2">
      <c r="P59425" s="75"/>
      <c r="Q59425" s="75"/>
      <c r="W59425" s="75"/>
      <c r="AD59425" s="77"/>
    </row>
    <row r="59426" spans="16:30" ht="4.5" customHeight="1" x14ac:dyDescent="0.2">
      <c r="P59426" s="75"/>
      <c r="Q59426" s="75"/>
      <c r="W59426" s="75"/>
      <c r="AD59426" s="77"/>
    </row>
    <row r="59427" spans="16:30" ht="4.5" customHeight="1" x14ac:dyDescent="0.2">
      <c r="P59427" s="75"/>
      <c r="Q59427" s="75"/>
      <c r="W59427" s="75"/>
      <c r="AD59427" s="77"/>
    </row>
    <row r="59428" spans="16:30" ht="4.5" customHeight="1" x14ac:dyDescent="0.2">
      <c r="P59428" s="75"/>
      <c r="Q59428" s="75"/>
      <c r="W59428" s="75"/>
      <c r="AD59428" s="77"/>
    </row>
    <row r="59429" spans="16:30" ht="4.5" customHeight="1" x14ac:dyDescent="0.2">
      <c r="P59429" s="75"/>
      <c r="Q59429" s="75"/>
      <c r="W59429" s="75"/>
      <c r="AD59429" s="77"/>
    </row>
    <row r="59430" spans="16:30" ht="4.5" customHeight="1" x14ac:dyDescent="0.2">
      <c r="P59430" s="75"/>
      <c r="Q59430" s="75"/>
      <c r="W59430" s="75"/>
      <c r="AD59430" s="77"/>
    </row>
    <row r="59431" spans="16:30" ht="4.5" customHeight="1" x14ac:dyDescent="0.2">
      <c r="P59431" s="75"/>
      <c r="Q59431" s="75"/>
      <c r="W59431" s="75"/>
      <c r="AD59431" s="77"/>
    </row>
    <row r="59432" spans="16:30" ht="4.5" customHeight="1" x14ac:dyDescent="0.2">
      <c r="P59432" s="75"/>
      <c r="Q59432" s="75"/>
      <c r="W59432" s="75"/>
      <c r="AD59432" s="77"/>
    </row>
    <row r="59433" spans="16:30" ht="4.5" customHeight="1" x14ac:dyDescent="0.2">
      <c r="P59433" s="75"/>
      <c r="Q59433" s="75"/>
      <c r="W59433" s="75"/>
      <c r="AD59433" s="77"/>
    </row>
    <row r="59434" spans="16:30" ht="4.5" customHeight="1" x14ac:dyDescent="0.2">
      <c r="P59434" s="75"/>
      <c r="Q59434" s="75"/>
      <c r="W59434" s="75"/>
      <c r="AD59434" s="77"/>
    </row>
    <row r="59435" spans="16:30" ht="4.5" customHeight="1" x14ac:dyDescent="0.2">
      <c r="P59435" s="75"/>
      <c r="Q59435" s="75"/>
      <c r="W59435" s="75"/>
      <c r="AD59435" s="77"/>
    </row>
    <row r="59436" spans="16:30" ht="4.5" customHeight="1" x14ac:dyDescent="0.2">
      <c r="P59436" s="75"/>
      <c r="Q59436" s="75"/>
      <c r="W59436" s="75"/>
      <c r="AD59436" s="77"/>
    </row>
    <row r="59437" spans="16:30" ht="4.5" customHeight="1" x14ac:dyDescent="0.2">
      <c r="P59437" s="75"/>
      <c r="Q59437" s="75"/>
      <c r="W59437" s="75"/>
      <c r="AD59437" s="77"/>
    </row>
    <row r="59438" spans="16:30" ht="4.5" customHeight="1" x14ac:dyDescent="0.2">
      <c r="P59438" s="75"/>
      <c r="Q59438" s="75"/>
      <c r="W59438" s="75"/>
      <c r="AD59438" s="77"/>
    </row>
    <row r="59439" spans="16:30" ht="4.5" customHeight="1" x14ac:dyDescent="0.2">
      <c r="P59439" s="75"/>
      <c r="Q59439" s="75"/>
      <c r="W59439" s="75"/>
      <c r="AD59439" s="77"/>
    </row>
    <row r="59440" spans="16:30" ht="4.5" customHeight="1" x14ac:dyDescent="0.2">
      <c r="P59440" s="75"/>
      <c r="Q59440" s="75"/>
      <c r="W59440" s="75"/>
      <c r="AD59440" s="77"/>
    </row>
    <row r="59441" spans="16:30" ht="4.5" customHeight="1" x14ac:dyDescent="0.2">
      <c r="P59441" s="75"/>
      <c r="Q59441" s="75"/>
      <c r="W59441" s="75"/>
      <c r="AD59441" s="77"/>
    </row>
    <row r="59442" spans="16:30" ht="4.5" customHeight="1" x14ac:dyDescent="0.2">
      <c r="P59442" s="75"/>
      <c r="Q59442" s="75"/>
      <c r="W59442" s="75"/>
      <c r="AD59442" s="77"/>
    </row>
    <row r="59443" spans="16:30" ht="4.5" customHeight="1" x14ac:dyDescent="0.2">
      <c r="P59443" s="75"/>
      <c r="Q59443" s="75"/>
      <c r="W59443" s="75"/>
      <c r="AD59443" s="77"/>
    </row>
    <row r="59444" spans="16:30" ht="4.5" customHeight="1" x14ac:dyDescent="0.2">
      <c r="P59444" s="75"/>
      <c r="Q59444" s="75"/>
      <c r="W59444" s="75"/>
      <c r="AD59444" s="77"/>
    </row>
    <row r="59445" spans="16:30" ht="4.5" customHeight="1" x14ac:dyDescent="0.2">
      <c r="P59445" s="75"/>
      <c r="Q59445" s="75"/>
      <c r="W59445" s="75"/>
      <c r="AD59445" s="77"/>
    </row>
    <row r="59446" spans="16:30" ht="4.5" customHeight="1" x14ac:dyDescent="0.2">
      <c r="P59446" s="75"/>
      <c r="Q59446" s="75"/>
      <c r="W59446" s="75"/>
      <c r="AD59446" s="77"/>
    </row>
    <row r="59447" spans="16:30" ht="4.5" customHeight="1" x14ac:dyDescent="0.2">
      <c r="P59447" s="75"/>
      <c r="Q59447" s="75"/>
      <c r="W59447" s="75"/>
      <c r="AD59447" s="77"/>
    </row>
    <row r="59448" spans="16:30" ht="4.5" customHeight="1" x14ac:dyDescent="0.2">
      <c r="P59448" s="75"/>
      <c r="Q59448" s="75"/>
      <c r="W59448" s="75"/>
      <c r="AD59448" s="77"/>
    </row>
    <row r="59449" spans="16:30" ht="4.5" customHeight="1" x14ac:dyDescent="0.2">
      <c r="P59449" s="75"/>
      <c r="Q59449" s="75"/>
      <c r="W59449" s="75"/>
      <c r="AD59449" s="77"/>
    </row>
    <row r="59450" spans="16:30" ht="4.5" customHeight="1" x14ac:dyDescent="0.2">
      <c r="P59450" s="75"/>
      <c r="Q59450" s="75"/>
      <c r="W59450" s="75"/>
      <c r="AD59450" s="77"/>
    </row>
    <row r="59451" spans="16:30" ht="4.5" customHeight="1" x14ac:dyDescent="0.2">
      <c r="P59451" s="75"/>
      <c r="Q59451" s="75"/>
      <c r="W59451" s="75"/>
      <c r="AD59451" s="77"/>
    </row>
    <row r="59452" spans="16:30" ht="4.5" customHeight="1" x14ac:dyDescent="0.2">
      <c r="P59452" s="75"/>
      <c r="Q59452" s="75"/>
      <c r="W59452" s="75"/>
      <c r="AD59452" s="77"/>
    </row>
    <row r="59453" spans="16:30" ht="4.5" customHeight="1" x14ac:dyDescent="0.2">
      <c r="P59453" s="75"/>
      <c r="Q59453" s="75"/>
      <c r="W59453" s="75"/>
      <c r="AD59453" s="77"/>
    </row>
    <row r="59454" spans="16:30" ht="4.5" customHeight="1" x14ac:dyDescent="0.2">
      <c r="P59454" s="75"/>
      <c r="Q59454" s="75"/>
      <c r="W59454" s="75"/>
      <c r="AD59454" s="77"/>
    </row>
    <row r="59455" spans="16:30" ht="4.5" customHeight="1" x14ac:dyDescent="0.2">
      <c r="P59455" s="75"/>
      <c r="Q59455" s="75"/>
      <c r="W59455" s="75"/>
      <c r="AD59455" s="77"/>
    </row>
    <row r="59456" spans="16:30" ht="4.5" customHeight="1" x14ac:dyDescent="0.2">
      <c r="P59456" s="75"/>
      <c r="Q59456" s="75"/>
      <c r="W59456" s="75"/>
      <c r="AD59456" s="77"/>
    </row>
    <row r="59457" spans="16:30" ht="4.5" customHeight="1" x14ac:dyDescent="0.2">
      <c r="P59457" s="75"/>
      <c r="Q59457" s="75"/>
      <c r="W59457" s="75"/>
      <c r="AD59457" s="77"/>
    </row>
    <row r="59458" spans="16:30" ht="4.5" customHeight="1" x14ac:dyDescent="0.2">
      <c r="P59458" s="75"/>
      <c r="Q59458" s="75"/>
      <c r="W59458" s="75"/>
      <c r="AD59458" s="77"/>
    </row>
    <row r="59459" spans="16:30" ht="4.5" customHeight="1" x14ac:dyDescent="0.2">
      <c r="P59459" s="75"/>
      <c r="Q59459" s="75"/>
      <c r="W59459" s="75"/>
      <c r="AD59459" s="77"/>
    </row>
    <row r="59460" spans="16:30" ht="4.5" customHeight="1" x14ac:dyDescent="0.2">
      <c r="P59460" s="75"/>
      <c r="Q59460" s="75"/>
      <c r="W59460" s="75"/>
      <c r="AD59460" s="77"/>
    </row>
    <row r="59461" spans="16:30" ht="4.5" customHeight="1" x14ac:dyDescent="0.2">
      <c r="P59461" s="75"/>
      <c r="Q59461" s="75"/>
      <c r="W59461" s="75"/>
      <c r="AD59461" s="77"/>
    </row>
    <row r="59462" spans="16:30" ht="4.5" customHeight="1" x14ac:dyDescent="0.2">
      <c r="P59462" s="75"/>
      <c r="Q59462" s="75"/>
      <c r="W59462" s="75"/>
      <c r="AD59462" s="77"/>
    </row>
    <row r="59463" spans="16:30" ht="4.5" customHeight="1" x14ac:dyDescent="0.2">
      <c r="P59463" s="75"/>
      <c r="Q59463" s="75"/>
      <c r="W59463" s="75"/>
      <c r="AD59463" s="77"/>
    </row>
    <row r="59464" spans="16:30" ht="4.5" customHeight="1" x14ac:dyDescent="0.2">
      <c r="P59464" s="75"/>
      <c r="Q59464" s="75"/>
      <c r="W59464" s="75"/>
      <c r="AD59464" s="77"/>
    </row>
    <row r="59465" spans="16:30" ht="4.5" customHeight="1" x14ac:dyDescent="0.2">
      <c r="P59465" s="75"/>
      <c r="Q59465" s="75"/>
      <c r="W59465" s="75"/>
      <c r="AD59465" s="77"/>
    </row>
    <row r="59466" spans="16:30" ht="4.5" customHeight="1" x14ac:dyDescent="0.2">
      <c r="P59466" s="75"/>
      <c r="Q59466" s="75"/>
      <c r="W59466" s="75"/>
      <c r="AD59466" s="77"/>
    </row>
    <row r="59467" spans="16:30" ht="4.5" customHeight="1" x14ac:dyDescent="0.2">
      <c r="P59467" s="75"/>
      <c r="Q59467" s="75"/>
      <c r="W59467" s="75"/>
      <c r="AD59467" s="77"/>
    </row>
    <row r="59468" spans="16:30" ht="4.5" customHeight="1" x14ac:dyDescent="0.2">
      <c r="P59468" s="75"/>
      <c r="Q59468" s="75"/>
      <c r="W59468" s="75"/>
      <c r="AD59468" s="77"/>
    </row>
    <row r="59469" spans="16:30" ht="4.5" customHeight="1" x14ac:dyDescent="0.2">
      <c r="P59469" s="75"/>
      <c r="Q59469" s="75"/>
      <c r="W59469" s="75"/>
      <c r="AD59469" s="77"/>
    </row>
    <row r="59470" spans="16:30" ht="4.5" customHeight="1" x14ac:dyDescent="0.2">
      <c r="P59470" s="75"/>
      <c r="Q59470" s="75"/>
      <c r="W59470" s="75"/>
      <c r="AD59470" s="77"/>
    </row>
    <row r="59471" spans="16:30" ht="4.5" customHeight="1" x14ac:dyDescent="0.2">
      <c r="P59471" s="75"/>
      <c r="Q59471" s="75"/>
      <c r="W59471" s="75"/>
      <c r="AD59471" s="77"/>
    </row>
    <row r="59472" spans="16:30" ht="4.5" customHeight="1" x14ac:dyDescent="0.2">
      <c r="P59472" s="75"/>
      <c r="Q59472" s="75"/>
      <c r="W59472" s="75"/>
      <c r="AD59472" s="77"/>
    </row>
    <row r="59473" spans="16:30" ht="4.5" customHeight="1" x14ac:dyDescent="0.2">
      <c r="P59473" s="75"/>
      <c r="Q59473" s="75"/>
      <c r="W59473" s="75"/>
      <c r="AD59473" s="77"/>
    </row>
    <row r="59474" spans="16:30" ht="4.5" customHeight="1" x14ac:dyDescent="0.2">
      <c r="P59474" s="75"/>
      <c r="Q59474" s="75"/>
      <c r="W59474" s="75"/>
      <c r="AD59474" s="77"/>
    </row>
    <row r="59475" spans="16:30" ht="4.5" customHeight="1" x14ac:dyDescent="0.2">
      <c r="P59475" s="75"/>
      <c r="Q59475" s="75"/>
      <c r="W59475" s="75"/>
      <c r="AD59475" s="77"/>
    </row>
    <row r="59476" spans="16:30" ht="4.5" customHeight="1" x14ac:dyDescent="0.2">
      <c r="P59476" s="75"/>
      <c r="Q59476" s="75"/>
      <c r="W59476" s="75"/>
      <c r="AD59476" s="77"/>
    </row>
    <row r="59477" spans="16:30" ht="4.5" customHeight="1" x14ac:dyDescent="0.2">
      <c r="P59477" s="75"/>
      <c r="Q59477" s="75"/>
      <c r="W59477" s="75"/>
      <c r="AD59477" s="77"/>
    </row>
    <row r="59478" spans="16:30" ht="4.5" customHeight="1" x14ac:dyDescent="0.2">
      <c r="P59478" s="75"/>
      <c r="Q59478" s="75"/>
      <c r="W59478" s="75"/>
      <c r="AD59478" s="77"/>
    </row>
    <row r="59479" spans="16:30" ht="4.5" customHeight="1" x14ac:dyDescent="0.2">
      <c r="P59479" s="75"/>
      <c r="Q59479" s="75"/>
      <c r="W59479" s="75"/>
      <c r="AD59479" s="77"/>
    </row>
    <row r="59480" spans="16:30" ht="4.5" customHeight="1" x14ac:dyDescent="0.2">
      <c r="P59480" s="75"/>
      <c r="Q59480" s="75"/>
      <c r="W59480" s="75"/>
      <c r="AD59480" s="77"/>
    </row>
    <row r="59481" spans="16:30" ht="4.5" customHeight="1" x14ac:dyDescent="0.2">
      <c r="P59481" s="75"/>
      <c r="Q59481" s="75"/>
      <c r="W59481" s="75"/>
      <c r="AD59481" s="77"/>
    </row>
    <row r="59482" spans="16:30" ht="4.5" customHeight="1" x14ac:dyDescent="0.2">
      <c r="P59482" s="75"/>
      <c r="Q59482" s="75"/>
      <c r="W59482" s="75"/>
      <c r="AD59482" s="77"/>
    </row>
    <row r="59483" spans="16:30" ht="4.5" customHeight="1" x14ac:dyDescent="0.2">
      <c r="P59483" s="75"/>
      <c r="Q59483" s="75"/>
      <c r="W59483" s="75"/>
      <c r="AD59483" s="77"/>
    </row>
    <row r="59484" spans="16:30" ht="4.5" customHeight="1" x14ac:dyDescent="0.2">
      <c r="P59484" s="75"/>
      <c r="Q59484" s="75"/>
      <c r="W59484" s="75"/>
      <c r="AD59484" s="77"/>
    </row>
    <row r="59485" spans="16:30" ht="4.5" customHeight="1" x14ac:dyDescent="0.2">
      <c r="P59485" s="75"/>
      <c r="Q59485" s="75"/>
      <c r="W59485" s="75"/>
      <c r="AD59485" s="77"/>
    </row>
    <row r="59486" spans="16:30" ht="4.5" customHeight="1" x14ac:dyDescent="0.2">
      <c r="P59486" s="75"/>
      <c r="Q59486" s="75"/>
      <c r="W59486" s="75"/>
      <c r="AD59486" s="77"/>
    </row>
    <row r="59487" spans="16:30" ht="4.5" customHeight="1" x14ac:dyDescent="0.2">
      <c r="P59487" s="75"/>
      <c r="Q59487" s="75"/>
      <c r="W59487" s="75"/>
      <c r="AD59487" s="77"/>
    </row>
    <row r="59488" spans="16:30" ht="4.5" customHeight="1" x14ac:dyDescent="0.2">
      <c r="P59488" s="75"/>
      <c r="Q59488" s="75"/>
      <c r="W59488" s="75"/>
      <c r="AD59488" s="77"/>
    </row>
    <row r="59489" spans="16:30" ht="4.5" customHeight="1" x14ac:dyDescent="0.2">
      <c r="P59489" s="75"/>
      <c r="Q59489" s="75"/>
      <c r="W59489" s="75"/>
      <c r="AD59489" s="77"/>
    </row>
    <row r="59490" spans="16:30" ht="4.5" customHeight="1" x14ac:dyDescent="0.2">
      <c r="P59490" s="75"/>
      <c r="Q59490" s="75"/>
      <c r="W59490" s="75"/>
      <c r="AD59490" s="77"/>
    </row>
    <row r="59491" spans="16:30" ht="4.5" customHeight="1" x14ac:dyDescent="0.2">
      <c r="P59491" s="75"/>
      <c r="Q59491" s="75"/>
      <c r="W59491" s="75"/>
      <c r="AD59491" s="77"/>
    </row>
    <row r="59492" spans="16:30" ht="4.5" customHeight="1" x14ac:dyDescent="0.2">
      <c r="P59492" s="75"/>
      <c r="Q59492" s="75"/>
      <c r="W59492" s="75"/>
      <c r="AD59492" s="77"/>
    </row>
    <row r="59493" spans="16:30" ht="4.5" customHeight="1" x14ac:dyDescent="0.2">
      <c r="P59493" s="75"/>
      <c r="Q59493" s="75"/>
      <c r="W59493" s="75"/>
      <c r="AD59493" s="77"/>
    </row>
    <row r="59494" spans="16:30" ht="4.5" customHeight="1" x14ac:dyDescent="0.2">
      <c r="P59494" s="75"/>
      <c r="Q59494" s="75"/>
      <c r="W59494" s="75"/>
      <c r="AD59494" s="77"/>
    </row>
    <row r="59495" spans="16:30" ht="4.5" customHeight="1" x14ac:dyDescent="0.2">
      <c r="P59495" s="75"/>
      <c r="Q59495" s="75"/>
      <c r="W59495" s="75"/>
      <c r="AD59495" s="77"/>
    </row>
    <row r="59496" spans="16:30" ht="4.5" customHeight="1" x14ac:dyDescent="0.2">
      <c r="P59496" s="75"/>
      <c r="Q59496" s="75"/>
      <c r="W59496" s="75"/>
      <c r="AD59496" s="77"/>
    </row>
    <row r="59497" spans="16:30" ht="4.5" customHeight="1" x14ac:dyDescent="0.2">
      <c r="P59497" s="75"/>
      <c r="Q59497" s="75"/>
      <c r="W59497" s="75"/>
      <c r="AD59497" s="77"/>
    </row>
    <row r="59498" spans="16:30" ht="4.5" customHeight="1" x14ac:dyDescent="0.2">
      <c r="P59498" s="75"/>
      <c r="Q59498" s="75"/>
      <c r="W59498" s="75"/>
      <c r="AD59498" s="77"/>
    </row>
    <row r="59499" spans="16:30" ht="4.5" customHeight="1" x14ac:dyDescent="0.2">
      <c r="P59499" s="75"/>
      <c r="Q59499" s="75"/>
      <c r="W59499" s="75"/>
      <c r="AD59499" s="77"/>
    </row>
    <row r="59500" spans="16:30" ht="4.5" customHeight="1" x14ac:dyDescent="0.2">
      <c r="P59500" s="75"/>
      <c r="Q59500" s="75"/>
      <c r="W59500" s="75"/>
      <c r="AD59500" s="77"/>
    </row>
    <row r="59501" spans="16:30" ht="4.5" customHeight="1" x14ac:dyDescent="0.2">
      <c r="P59501" s="75"/>
      <c r="Q59501" s="75"/>
      <c r="W59501" s="75"/>
      <c r="AD59501" s="77"/>
    </row>
    <row r="59502" spans="16:30" ht="4.5" customHeight="1" x14ac:dyDescent="0.2">
      <c r="P59502" s="75"/>
      <c r="Q59502" s="75"/>
      <c r="W59502" s="75"/>
      <c r="AD59502" s="77"/>
    </row>
    <row r="59503" spans="16:30" ht="4.5" customHeight="1" x14ac:dyDescent="0.2">
      <c r="P59503" s="75"/>
      <c r="Q59503" s="75"/>
      <c r="W59503" s="75"/>
      <c r="AD59503" s="77"/>
    </row>
    <row r="59504" spans="16:30" ht="4.5" customHeight="1" x14ac:dyDescent="0.2">
      <c r="P59504" s="75"/>
      <c r="Q59504" s="75"/>
      <c r="W59504" s="75"/>
      <c r="AD59504" s="77"/>
    </row>
    <row r="59505" spans="16:30" ht="4.5" customHeight="1" x14ac:dyDescent="0.2">
      <c r="P59505" s="75"/>
      <c r="Q59505" s="75"/>
      <c r="W59505" s="75"/>
      <c r="AD59505" s="77"/>
    </row>
    <row r="59506" spans="16:30" ht="4.5" customHeight="1" x14ac:dyDescent="0.2">
      <c r="P59506" s="75"/>
      <c r="Q59506" s="75"/>
      <c r="W59506" s="75"/>
      <c r="AD59506" s="77"/>
    </row>
    <row r="59507" spans="16:30" ht="4.5" customHeight="1" x14ac:dyDescent="0.2">
      <c r="P59507" s="75"/>
      <c r="Q59507" s="75"/>
      <c r="W59507" s="75"/>
      <c r="AD59507" s="77"/>
    </row>
    <row r="59508" spans="16:30" ht="4.5" customHeight="1" x14ac:dyDescent="0.2">
      <c r="P59508" s="75"/>
      <c r="Q59508" s="75"/>
      <c r="W59508" s="75"/>
      <c r="AD59508" s="77"/>
    </row>
    <row r="59509" spans="16:30" ht="4.5" customHeight="1" x14ac:dyDescent="0.2">
      <c r="P59509" s="75"/>
      <c r="Q59509" s="75"/>
      <c r="W59509" s="75"/>
      <c r="AD59509" s="77"/>
    </row>
    <row r="59510" spans="16:30" ht="4.5" customHeight="1" x14ac:dyDescent="0.2">
      <c r="P59510" s="75"/>
      <c r="Q59510" s="75"/>
      <c r="W59510" s="75"/>
      <c r="AD59510" s="77"/>
    </row>
    <row r="59511" spans="16:30" ht="4.5" customHeight="1" x14ac:dyDescent="0.2">
      <c r="P59511" s="75"/>
      <c r="Q59511" s="75"/>
      <c r="W59511" s="75"/>
      <c r="AD59511" s="77"/>
    </row>
    <row r="59512" spans="16:30" ht="4.5" customHeight="1" x14ac:dyDescent="0.2">
      <c r="P59512" s="75"/>
      <c r="Q59512" s="75"/>
      <c r="W59512" s="75"/>
      <c r="AD59512" s="77"/>
    </row>
    <row r="59513" spans="16:30" ht="4.5" customHeight="1" x14ac:dyDescent="0.2">
      <c r="P59513" s="75"/>
      <c r="Q59513" s="75"/>
      <c r="W59513" s="75"/>
      <c r="AD59513" s="77"/>
    </row>
    <row r="59514" spans="16:30" ht="4.5" customHeight="1" x14ac:dyDescent="0.2">
      <c r="P59514" s="75"/>
      <c r="Q59514" s="75"/>
      <c r="W59514" s="75"/>
      <c r="AD59514" s="77"/>
    </row>
    <row r="59515" spans="16:30" ht="4.5" customHeight="1" x14ac:dyDescent="0.2">
      <c r="P59515" s="75"/>
      <c r="Q59515" s="75"/>
      <c r="W59515" s="75"/>
      <c r="AD59515" s="77"/>
    </row>
    <row r="59516" spans="16:30" ht="4.5" customHeight="1" x14ac:dyDescent="0.2">
      <c r="P59516" s="75"/>
      <c r="Q59516" s="75"/>
      <c r="W59516" s="75"/>
      <c r="AD59516" s="77"/>
    </row>
    <row r="59517" spans="16:30" ht="4.5" customHeight="1" x14ac:dyDescent="0.2">
      <c r="P59517" s="75"/>
      <c r="Q59517" s="75"/>
      <c r="W59517" s="75"/>
      <c r="AD59517" s="77"/>
    </row>
    <row r="59518" spans="16:30" ht="4.5" customHeight="1" x14ac:dyDescent="0.2">
      <c r="P59518" s="75"/>
      <c r="Q59518" s="75"/>
      <c r="W59518" s="75"/>
      <c r="AD59518" s="77"/>
    </row>
    <row r="59519" spans="16:30" ht="4.5" customHeight="1" x14ac:dyDescent="0.2">
      <c r="P59519" s="75"/>
      <c r="Q59519" s="75"/>
      <c r="W59519" s="75"/>
      <c r="AD59519" s="77"/>
    </row>
    <row r="59520" spans="16:30" ht="4.5" customHeight="1" x14ac:dyDescent="0.2">
      <c r="P59520" s="75"/>
      <c r="Q59520" s="75"/>
      <c r="W59520" s="75"/>
      <c r="AD59520" s="77"/>
    </row>
    <row r="59521" spans="16:30" ht="4.5" customHeight="1" x14ac:dyDescent="0.2">
      <c r="P59521" s="75"/>
      <c r="Q59521" s="75"/>
      <c r="W59521" s="75"/>
      <c r="AD59521" s="77"/>
    </row>
    <row r="59522" spans="16:30" ht="4.5" customHeight="1" x14ac:dyDescent="0.2">
      <c r="P59522" s="75"/>
      <c r="Q59522" s="75"/>
      <c r="W59522" s="75"/>
      <c r="AD59522" s="77"/>
    </row>
    <row r="59523" spans="16:30" ht="4.5" customHeight="1" x14ac:dyDescent="0.2">
      <c r="P59523" s="75"/>
      <c r="Q59523" s="75"/>
      <c r="W59523" s="75"/>
      <c r="AD59523" s="77"/>
    </row>
    <row r="59524" spans="16:30" ht="4.5" customHeight="1" x14ac:dyDescent="0.2">
      <c r="P59524" s="75"/>
      <c r="Q59524" s="75"/>
      <c r="W59524" s="75"/>
      <c r="AD59524" s="77"/>
    </row>
    <row r="59525" spans="16:30" ht="4.5" customHeight="1" x14ac:dyDescent="0.2">
      <c r="P59525" s="75"/>
      <c r="Q59525" s="75"/>
      <c r="W59525" s="75"/>
      <c r="AD59525" s="77"/>
    </row>
    <row r="59526" spans="16:30" ht="4.5" customHeight="1" x14ac:dyDescent="0.2">
      <c r="P59526" s="75"/>
      <c r="Q59526" s="75"/>
      <c r="W59526" s="75"/>
      <c r="AD59526" s="77"/>
    </row>
    <row r="59527" spans="16:30" ht="4.5" customHeight="1" x14ac:dyDescent="0.2">
      <c r="P59527" s="75"/>
      <c r="Q59527" s="75"/>
      <c r="W59527" s="75"/>
      <c r="AD59527" s="77"/>
    </row>
    <row r="59528" spans="16:30" ht="4.5" customHeight="1" x14ac:dyDescent="0.2">
      <c r="P59528" s="75"/>
      <c r="Q59528" s="75"/>
      <c r="W59528" s="75"/>
      <c r="AD59528" s="77"/>
    </row>
    <row r="59529" spans="16:30" ht="4.5" customHeight="1" x14ac:dyDescent="0.2">
      <c r="P59529" s="75"/>
      <c r="Q59529" s="75"/>
      <c r="W59529" s="75"/>
      <c r="AD59529" s="77"/>
    </row>
    <row r="59530" spans="16:30" ht="4.5" customHeight="1" x14ac:dyDescent="0.2">
      <c r="P59530" s="75"/>
      <c r="Q59530" s="75"/>
      <c r="W59530" s="75"/>
      <c r="AD59530" s="77"/>
    </row>
    <row r="59531" spans="16:30" ht="4.5" customHeight="1" x14ac:dyDescent="0.2">
      <c r="P59531" s="75"/>
      <c r="Q59531" s="75"/>
      <c r="W59531" s="75"/>
      <c r="AD59531" s="77"/>
    </row>
    <row r="59532" spans="16:30" ht="4.5" customHeight="1" x14ac:dyDescent="0.2">
      <c r="P59532" s="75"/>
      <c r="Q59532" s="75"/>
      <c r="W59532" s="75"/>
      <c r="AD59532" s="77"/>
    </row>
    <row r="59533" spans="16:30" ht="4.5" customHeight="1" x14ac:dyDescent="0.2">
      <c r="P59533" s="75"/>
      <c r="Q59533" s="75"/>
      <c r="W59533" s="75"/>
      <c r="AD59533" s="77"/>
    </row>
    <row r="59534" spans="16:30" ht="4.5" customHeight="1" x14ac:dyDescent="0.2">
      <c r="P59534" s="75"/>
      <c r="Q59534" s="75"/>
      <c r="W59534" s="75"/>
      <c r="AD59534" s="77"/>
    </row>
    <row r="59535" spans="16:30" ht="4.5" customHeight="1" x14ac:dyDescent="0.2">
      <c r="P59535" s="75"/>
      <c r="Q59535" s="75"/>
      <c r="W59535" s="75"/>
      <c r="AD59535" s="77"/>
    </row>
    <row r="59536" spans="16:30" ht="4.5" customHeight="1" x14ac:dyDescent="0.2">
      <c r="P59536" s="75"/>
      <c r="Q59536" s="75"/>
      <c r="W59536" s="75"/>
      <c r="AD59536" s="77"/>
    </row>
    <row r="59537" spans="16:30" ht="4.5" customHeight="1" x14ac:dyDescent="0.2">
      <c r="P59537" s="75"/>
      <c r="Q59537" s="75"/>
      <c r="W59537" s="75"/>
      <c r="AD59537" s="77"/>
    </row>
    <row r="59538" spans="16:30" ht="4.5" customHeight="1" x14ac:dyDescent="0.2">
      <c r="P59538" s="75"/>
      <c r="Q59538" s="75"/>
      <c r="W59538" s="75"/>
      <c r="AD59538" s="77"/>
    </row>
    <row r="59539" spans="16:30" ht="4.5" customHeight="1" x14ac:dyDescent="0.2">
      <c r="P59539" s="75"/>
      <c r="Q59539" s="75"/>
      <c r="W59539" s="75"/>
      <c r="AD59539" s="77"/>
    </row>
    <row r="59540" spans="16:30" ht="4.5" customHeight="1" x14ac:dyDescent="0.2">
      <c r="P59540" s="75"/>
      <c r="Q59540" s="75"/>
      <c r="W59540" s="75"/>
      <c r="AD59540" s="77"/>
    </row>
    <row r="59541" spans="16:30" ht="4.5" customHeight="1" x14ac:dyDescent="0.2">
      <c r="P59541" s="75"/>
      <c r="Q59541" s="75"/>
      <c r="W59541" s="75"/>
      <c r="AD59541" s="77"/>
    </row>
    <row r="59542" spans="16:30" ht="4.5" customHeight="1" x14ac:dyDescent="0.2">
      <c r="P59542" s="75"/>
      <c r="Q59542" s="75"/>
      <c r="W59542" s="75"/>
      <c r="AD59542" s="77"/>
    </row>
    <row r="59543" spans="16:30" ht="4.5" customHeight="1" x14ac:dyDescent="0.2">
      <c r="P59543" s="75"/>
      <c r="Q59543" s="75"/>
      <c r="W59543" s="75"/>
      <c r="AD59543" s="77"/>
    </row>
    <row r="59544" spans="16:30" ht="4.5" customHeight="1" x14ac:dyDescent="0.2">
      <c r="P59544" s="75"/>
      <c r="Q59544" s="75"/>
      <c r="W59544" s="75"/>
      <c r="AD59544" s="77"/>
    </row>
    <row r="59545" spans="16:30" ht="4.5" customHeight="1" x14ac:dyDescent="0.2">
      <c r="P59545" s="75"/>
      <c r="Q59545" s="75"/>
      <c r="W59545" s="75"/>
      <c r="AD59545" s="77"/>
    </row>
    <row r="59546" spans="16:30" ht="4.5" customHeight="1" x14ac:dyDescent="0.2">
      <c r="P59546" s="75"/>
      <c r="Q59546" s="75"/>
      <c r="W59546" s="75"/>
      <c r="AD59546" s="77"/>
    </row>
    <row r="59547" spans="16:30" ht="4.5" customHeight="1" x14ac:dyDescent="0.2">
      <c r="P59547" s="75"/>
      <c r="Q59547" s="75"/>
      <c r="W59547" s="75"/>
      <c r="AD59547" s="77"/>
    </row>
    <row r="59548" spans="16:30" ht="4.5" customHeight="1" x14ac:dyDescent="0.2">
      <c r="P59548" s="75"/>
      <c r="Q59548" s="75"/>
      <c r="W59548" s="75"/>
      <c r="AD59548" s="77"/>
    </row>
    <row r="59549" spans="16:30" ht="4.5" customHeight="1" x14ac:dyDescent="0.2">
      <c r="P59549" s="75"/>
      <c r="Q59549" s="75"/>
      <c r="W59549" s="75"/>
      <c r="AD59549" s="77"/>
    </row>
    <row r="59550" spans="16:30" ht="4.5" customHeight="1" x14ac:dyDescent="0.2">
      <c r="P59550" s="75"/>
      <c r="Q59550" s="75"/>
      <c r="W59550" s="75"/>
      <c r="AD59550" s="77"/>
    </row>
    <row r="59551" spans="16:30" ht="4.5" customHeight="1" x14ac:dyDescent="0.2">
      <c r="P59551" s="75"/>
      <c r="Q59551" s="75"/>
      <c r="W59551" s="75"/>
      <c r="AD59551" s="77"/>
    </row>
    <row r="59552" spans="16:30" ht="4.5" customHeight="1" x14ac:dyDescent="0.2">
      <c r="P59552" s="75"/>
      <c r="Q59552" s="75"/>
      <c r="W59552" s="75"/>
      <c r="AD59552" s="77"/>
    </row>
    <row r="59553" spans="16:30" ht="4.5" customHeight="1" x14ac:dyDescent="0.2">
      <c r="P59553" s="75"/>
      <c r="Q59553" s="75"/>
      <c r="W59553" s="75"/>
      <c r="AD59553" s="77"/>
    </row>
    <row r="59554" spans="16:30" ht="4.5" customHeight="1" x14ac:dyDescent="0.2">
      <c r="P59554" s="75"/>
      <c r="Q59554" s="75"/>
      <c r="W59554" s="75"/>
      <c r="AD59554" s="77"/>
    </row>
    <row r="59555" spans="16:30" ht="4.5" customHeight="1" x14ac:dyDescent="0.2">
      <c r="P59555" s="75"/>
      <c r="Q59555" s="75"/>
      <c r="W59555" s="75"/>
      <c r="AD59555" s="77"/>
    </row>
    <row r="59556" spans="16:30" ht="4.5" customHeight="1" x14ac:dyDescent="0.2">
      <c r="P59556" s="75"/>
      <c r="Q59556" s="75"/>
      <c r="W59556" s="75"/>
      <c r="AD59556" s="77"/>
    </row>
    <row r="59557" spans="16:30" ht="4.5" customHeight="1" x14ac:dyDescent="0.2">
      <c r="P59557" s="75"/>
      <c r="Q59557" s="75"/>
      <c r="W59557" s="75"/>
      <c r="AD59557" s="77"/>
    </row>
    <row r="59558" spans="16:30" ht="4.5" customHeight="1" x14ac:dyDescent="0.2">
      <c r="P59558" s="75"/>
      <c r="Q59558" s="75"/>
      <c r="W59558" s="75"/>
      <c r="AD59558" s="77"/>
    </row>
    <row r="59559" spans="16:30" ht="4.5" customHeight="1" x14ac:dyDescent="0.2">
      <c r="P59559" s="75"/>
      <c r="Q59559" s="75"/>
      <c r="W59559" s="75"/>
      <c r="AD59559" s="77"/>
    </row>
    <row r="59560" spans="16:30" ht="4.5" customHeight="1" x14ac:dyDescent="0.2">
      <c r="P59560" s="75"/>
      <c r="Q59560" s="75"/>
      <c r="W59560" s="75"/>
      <c r="AD59560" s="77"/>
    </row>
    <row r="59561" spans="16:30" ht="4.5" customHeight="1" x14ac:dyDescent="0.2">
      <c r="P59561" s="75"/>
      <c r="Q59561" s="75"/>
      <c r="W59561" s="75"/>
      <c r="AD59561" s="77"/>
    </row>
    <row r="59562" spans="16:30" ht="4.5" customHeight="1" x14ac:dyDescent="0.2">
      <c r="P59562" s="75"/>
      <c r="Q59562" s="75"/>
      <c r="W59562" s="75"/>
      <c r="AD59562" s="77"/>
    </row>
    <row r="59563" spans="16:30" ht="4.5" customHeight="1" x14ac:dyDescent="0.2">
      <c r="P59563" s="75"/>
      <c r="Q59563" s="75"/>
      <c r="W59563" s="75"/>
      <c r="AD59563" s="77"/>
    </row>
    <row r="59564" spans="16:30" ht="4.5" customHeight="1" x14ac:dyDescent="0.2">
      <c r="P59564" s="75"/>
      <c r="Q59564" s="75"/>
      <c r="W59564" s="75"/>
      <c r="AD59564" s="77"/>
    </row>
    <row r="59565" spans="16:30" ht="4.5" customHeight="1" x14ac:dyDescent="0.2">
      <c r="P59565" s="75"/>
      <c r="Q59565" s="75"/>
      <c r="W59565" s="75"/>
      <c r="AD59565" s="77"/>
    </row>
    <row r="59566" spans="16:30" ht="4.5" customHeight="1" x14ac:dyDescent="0.2">
      <c r="P59566" s="75"/>
      <c r="Q59566" s="75"/>
      <c r="W59566" s="75"/>
      <c r="AD59566" s="77"/>
    </row>
    <row r="59567" spans="16:30" ht="4.5" customHeight="1" x14ac:dyDescent="0.2">
      <c r="P59567" s="75"/>
      <c r="Q59567" s="75"/>
      <c r="W59567" s="75"/>
      <c r="AD59567" s="77"/>
    </row>
    <row r="59568" spans="16:30" ht="4.5" customHeight="1" x14ac:dyDescent="0.2">
      <c r="P59568" s="75"/>
      <c r="Q59568" s="75"/>
      <c r="W59568" s="75"/>
      <c r="AD59568" s="77"/>
    </row>
    <row r="59569" spans="16:30" ht="4.5" customHeight="1" x14ac:dyDescent="0.2">
      <c r="P59569" s="75"/>
      <c r="Q59569" s="75"/>
      <c r="W59569" s="75"/>
      <c r="AD59569" s="77"/>
    </row>
    <row r="59570" spans="16:30" ht="4.5" customHeight="1" x14ac:dyDescent="0.2">
      <c r="P59570" s="75"/>
      <c r="Q59570" s="75"/>
      <c r="W59570" s="75"/>
      <c r="AD59570" s="77"/>
    </row>
    <row r="59571" spans="16:30" ht="4.5" customHeight="1" x14ac:dyDescent="0.2">
      <c r="P59571" s="75"/>
      <c r="Q59571" s="75"/>
      <c r="W59571" s="75"/>
      <c r="AD59571" s="77"/>
    </row>
    <row r="59572" spans="16:30" ht="4.5" customHeight="1" x14ac:dyDescent="0.2">
      <c r="P59572" s="75"/>
      <c r="Q59572" s="75"/>
      <c r="W59572" s="75"/>
      <c r="AD59572" s="77"/>
    </row>
    <row r="59573" spans="16:30" ht="4.5" customHeight="1" x14ac:dyDescent="0.2">
      <c r="P59573" s="75"/>
      <c r="Q59573" s="75"/>
      <c r="W59573" s="75"/>
      <c r="AD59573" s="77"/>
    </row>
    <row r="59574" spans="16:30" ht="4.5" customHeight="1" x14ac:dyDescent="0.2">
      <c r="P59574" s="75"/>
      <c r="Q59574" s="75"/>
      <c r="W59574" s="75"/>
      <c r="AD59574" s="77"/>
    </row>
    <row r="59575" spans="16:30" ht="4.5" customHeight="1" x14ac:dyDescent="0.2">
      <c r="P59575" s="75"/>
      <c r="Q59575" s="75"/>
      <c r="W59575" s="75"/>
      <c r="AD59575" s="77"/>
    </row>
    <row r="59576" spans="16:30" ht="4.5" customHeight="1" x14ac:dyDescent="0.2">
      <c r="P59576" s="75"/>
      <c r="Q59576" s="75"/>
      <c r="W59576" s="75"/>
      <c r="AD59576" s="77"/>
    </row>
    <row r="59577" spans="16:30" ht="4.5" customHeight="1" x14ac:dyDescent="0.2">
      <c r="P59577" s="75"/>
      <c r="Q59577" s="75"/>
      <c r="W59577" s="75"/>
      <c r="AD59577" s="77"/>
    </row>
    <row r="59578" spans="16:30" ht="4.5" customHeight="1" x14ac:dyDescent="0.2">
      <c r="P59578" s="75"/>
      <c r="Q59578" s="75"/>
      <c r="W59578" s="75"/>
      <c r="AD59578" s="77"/>
    </row>
    <row r="59579" spans="16:30" ht="4.5" customHeight="1" x14ac:dyDescent="0.2">
      <c r="P59579" s="75"/>
      <c r="Q59579" s="75"/>
      <c r="W59579" s="75"/>
      <c r="AD59579" s="77"/>
    </row>
    <row r="59580" spans="16:30" ht="4.5" customHeight="1" x14ac:dyDescent="0.2">
      <c r="P59580" s="75"/>
      <c r="Q59580" s="75"/>
      <c r="W59580" s="75"/>
      <c r="AD59580" s="77"/>
    </row>
    <row r="59581" spans="16:30" ht="4.5" customHeight="1" x14ac:dyDescent="0.2">
      <c r="P59581" s="75"/>
      <c r="Q59581" s="75"/>
      <c r="W59581" s="75"/>
      <c r="AD59581" s="77"/>
    </row>
    <row r="59582" spans="16:30" ht="4.5" customHeight="1" x14ac:dyDescent="0.2">
      <c r="P59582" s="75"/>
      <c r="Q59582" s="75"/>
      <c r="W59582" s="75"/>
      <c r="AD59582" s="77"/>
    </row>
    <row r="59583" spans="16:30" ht="4.5" customHeight="1" x14ac:dyDescent="0.2">
      <c r="P59583" s="75"/>
      <c r="Q59583" s="75"/>
      <c r="W59583" s="75"/>
      <c r="AD59583" s="77"/>
    </row>
    <row r="59584" spans="16:30" ht="4.5" customHeight="1" x14ac:dyDescent="0.2">
      <c r="P59584" s="75"/>
      <c r="Q59584" s="75"/>
      <c r="W59584" s="75"/>
      <c r="AD59584" s="77"/>
    </row>
    <row r="59585" spans="16:30" ht="4.5" customHeight="1" x14ac:dyDescent="0.2">
      <c r="P59585" s="75"/>
      <c r="Q59585" s="75"/>
      <c r="W59585" s="75"/>
      <c r="AD59585" s="77"/>
    </row>
    <row r="59586" spans="16:30" ht="4.5" customHeight="1" x14ac:dyDescent="0.2">
      <c r="P59586" s="75"/>
      <c r="Q59586" s="75"/>
      <c r="W59586" s="75"/>
      <c r="AD59586" s="77"/>
    </row>
    <row r="59587" spans="16:30" ht="4.5" customHeight="1" x14ac:dyDescent="0.2">
      <c r="P59587" s="75"/>
      <c r="Q59587" s="75"/>
      <c r="W59587" s="75"/>
      <c r="AD59587" s="77"/>
    </row>
    <row r="59588" spans="16:30" ht="4.5" customHeight="1" x14ac:dyDescent="0.2">
      <c r="P59588" s="75"/>
      <c r="Q59588" s="75"/>
      <c r="W59588" s="75"/>
      <c r="AD59588" s="77"/>
    </row>
    <row r="59589" spans="16:30" ht="4.5" customHeight="1" x14ac:dyDescent="0.2">
      <c r="P59589" s="75"/>
      <c r="Q59589" s="75"/>
      <c r="W59589" s="75"/>
      <c r="AD59589" s="77"/>
    </row>
    <row r="59590" spans="16:30" ht="4.5" customHeight="1" x14ac:dyDescent="0.2">
      <c r="P59590" s="75"/>
      <c r="Q59590" s="75"/>
      <c r="W59590" s="75"/>
      <c r="AD59590" s="77"/>
    </row>
    <row r="59591" spans="16:30" ht="4.5" customHeight="1" x14ac:dyDescent="0.2">
      <c r="P59591" s="75"/>
      <c r="Q59591" s="75"/>
      <c r="W59591" s="75"/>
      <c r="AD59591" s="77"/>
    </row>
    <row r="59592" spans="16:30" ht="4.5" customHeight="1" x14ac:dyDescent="0.2">
      <c r="P59592" s="75"/>
      <c r="Q59592" s="75"/>
      <c r="W59592" s="75"/>
      <c r="AD59592" s="77"/>
    </row>
    <row r="59593" spans="16:30" ht="4.5" customHeight="1" x14ac:dyDescent="0.2">
      <c r="P59593" s="75"/>
      <c r="Q59593" s="75"/>
      <c r="W59593" s="75"/>
      <c r="AD59593" s="77"/>
    </row>
    <row r="59594" spans="16:30" ht="4.5" customHeight="1" x14ac:dyDescent="0.2">
      <c r="P59594" s="75"/>
      <c r="Q59594" s="75"/>
      <c r="W59594" s="75"/>
      <c r="AD59594" s="77"/>
    </row>
    <row r="59595" spans="16:30" ht="4.5" customHeight="1" x14ac:dyDescent="0.2">
      <c r="P59595" s="75"/>
      <c r="Q59595" s="75"/>
      <c r="W59595" s="75"/>
      <c r="AD59595" s="77"/>
    </row>
    <row r="59596" spans="16:30" ht="4.5" customHeight="1" x14ac:dyDescent="0.2">
      <c r="P59596" s="75"/>
      <c r="Q59596" s="75"/>
      <c r="W59596" s="75"/>
      <c r="AD59596" s="77"/>
    </row>
    <row r="59597" spans="16:30" ht="4.5" customHeight="1" x14ac:dyDescent="0.2">
      <c r="P59597" s="75"/>
      <c r="Q59597" s="75"/>
      <c r="W59597" s="75"/>
      <c r="AD59597" s="77"/>
    </row>
    <row r="59598" spans="16:30" ht="4.5" customHeight="1" x14ac:dyDescent="0.2">
      <c r="P59598" s="75"/>
      <c r="Q59598" s="75"/>
      <c r="W59598" s="75"/>
      <c r="AD59598" s="77"/>
    </row>
    <row r="59599" spans="16:30" ht="4.5" customHeight="1" x14ac:dyDescent="0.2">
      <c r="P59599" s="75"/>
      <c r="Q59599" s="75"/>
      <c r="W59599" s="75"/>
      <c r="AD59599" s="77"/>
    </row>
    <row r="59600" spans="16:30" ht="4.5" customHeight="1" x14ac:dyDescent="0.2">
      <c r="P59600" s="75"/>
      <c r="Q59600" s="75"/>
      <c r="W59600" s="75"/>
      <c r="AD59600" s="77"/>
    </row>
    <row r="59601" spans="16:30" ht="4.5" customHeight="1" x14ac:dyDescent="0.2">
      <c r="P59601" s="75"/>
      <c r="Q59601" s="75"/>
      <c r="W59601" s="75"/>
      <c r="AD59601" s="77"/>
    </row>
    <row r="59602" spans="16:30" ht="4.5" customHeight="1" x14ac:dyDescent="0.2">
      <c r="P59602" s="75"/>
      <c r="Q59602" s="75"/>
      <c r="W59602" s="75"/>
      <c r="AD59602" s="77"/>
    </row>
    <row r="59603" spans="16:30" ht="4.5" customHeight="1" x14ac:dyDescent="0.2">
      <c r="P59603" s="75"/>
      <c r="Q59603" s="75"/>
      <c r="W59603" s="75"/>
      <c r="AD59603" s="77"/>
    </row>
    <row r="59604" spans="16:30" ht="4.5" customHeight="1" x14ac:dyDescent="0.2">
      <c r="P59604" s="75"/>
      <c r="Q59604" s="75"/>
      <c r="W59604" s="75"/>
      <c r="AD59604" s="77"/>
    </row>
    <row r="59605" spans="16:30" ht="4.5" customHeight="1" x14ac:dyDescent="0.2">
      <c r="P59605" s="75"/>
      <c r="Q59605" s="75"/>
      <c r="W59605" s="75"/>
      <c r="AD59605" s="77"/>
    </row>
    <row r="59606" spans="16:30" ht="4.5" customHeight="1" x14ac:dyDescent="0.2">
      <c r="P59606" s="75"/>
      <c r="Q59606" s="75"/>
      <c r="W59606" s="75"/>
      <c r="AD59606" s="77"/>
    </row>
    <row r="59607" spans="16:30" ht="4.5" customHeight="1" x14ac:dyDescent="0.2">
      <c r="P59607" s="75"/>
      <c r="Q59607" s="75"/>
      <c r="W59607" s="75"/>
      <c r="AD59607" s="77"/>
    </row>
    <row r="59608" spans="16:30" ht="4.5" customHeight="1" x14ac:dyDescent="0.2">
      <c r="P59608" s="75"/>
      <c r="Q59608" s="75"/>
      <c r="W59608" s="75"/>
      <c r="AD59608" s="77"/>
    </row>
    <row r="59609" spans="16:30" ht="4.5" customHeight="1" x14ac:dyDescent="0.2">
      <c r="P59609" s="75"/>
      <c r="Q59609" s="75"/>
      <c r="W59609" s="75"/>
      <c r="AD59609" s="77"/>
    </row>
    <row r="59610" spans="16:30" ht="4.5" customHeight="1" x14ac:dyDescent="0.2">
      <c r="P59610" s="75"/>
      <c r="Q59610" s="75"/>
      <c r="W59610" s="75"/>
      <c r="AD59610" s="77"/>
    </row>
    <row r="59611" spans="16:30" ht="4.5" customHeight="1" x14ac:dyDescent="0.2">
      <c r="P59611" s="75"/>
      <c r="Q59611" s="75"/>
      <c r="W59611" s="75"/>
      <c r="AD59611" s="77"/>
    </row>
    <row r="59612" spans="16:30" ht="4.5" customHeight="1" x14ac:dyDescent="0.2">
      <c r="P59612" s="75"/>
      <c r="Q59612" s="75"/>
      <c r="W59612" s="75"/>
      <c r="AD59612" s="77"/>
    </row>
    <row r="59613" spans="16:30" ht="4.5" customHeight="1" x14ac:dyDescent="0.2">
      <c r="P59613" s="75"/>
      <c r="Q59613" s="75"/>
      <c r="W59613" s="75"/>
      <c r="AD59613" s="77"/>
    </row>
    <row r="59614" spans="16:30" ht="4.5" customHeight="1" x14ac:dyDescent="0.2">
      <c r="P59614" s="75"/>
      <c r="Q59614" s="75"/>
      <c r="W59614" s="75"/>
      <c r="AD59614" s="77"/>
    </row>
    <row r="59615" spans="16:30" ht="4.5" customHeight="1" x14ac:dyDescent="0.2">
      <c r="P59615" s="75"/>
      <c r="Q59615" s="75"/>
      <c r="W59615" s="75"/>
      <c r="AD59615" s="77"/>
    </row>
    <row r="59616" spans="16:30" ht="4.5" customHeight="1" x14ac:dyDescent="0.2">
      <c r="P59616" s="75"/>
      <c r="Q59616" s="75"/>
      <c r="W59616" s="75"/>
      <c r="AD59616" s="77"/>
    </row>
    <row r="59617" spans="16:30" ht="4.5" customHeight="1" x14ac:dyDescent="0.2">
      <c r="P59617" s="75"/>
      <c r="Q59617" s="75"/>
      <c r="W59617" s="75"/>
      <c r="AD59617" s="77"/>
    </row>
    <row r="59618" spans="16:30" ht="4.5" customHeight="1" x14ac:dyDescent="0.2">
      <c r="P59618" s="75"/>
      <c r="Q59618" s="75"/>
      <c r="W59618" s="75"/>
      <c r="AD59618" s="77"/>
    </row>
    <row r="59619" spans="16:30" ht="4.5" customHeight="1" x14ac:dyDescent="0.2">
      <c r="P59619" s="75"/>
      <c r="Q59619" s="75"/>
      <c r="W59619" s="75"/>
      <c r="AD59619" s="77"/>
    </row>
    <row r="59620" spans="16:30" ht="4.5" customHeight="1" x14ac:dyDescent="0.2">
      <c r="P59620" s="75"/>
      <c r="Q59620" s="75"/>
      <c r="W59620" s="75"/>
      <c r="AD59620" s="77"/>
    </row>
    <row r="59621" spans="16:30" ht="4.5" customHeight="1" x14ac:dyDescent="0.2">
      <c r="P59621" s="75"/>
      <c r="Q59621" s="75"/>
      <c r="W59621" s="75"/>
      <c r="AD59621" s="77"/>
    </row>
    <row r="59622" spans="16:30" ht="4.5" customHeight="1" x14ac:dyDescent="0.2">
      <c r="P59622" s="75"/>
      <c r="Q59622" s="75"/>
      <c r="W59622" s="75"/>
      <c r="AD59622" s="77"/>
    </row>
    <row r="59623" spans="16:30" ht="4.5" customHeight="1" x14ac:dyDescent="0.2">
      <c r="P59623" s="75"/>
      <c r="Q59623" s="75"/>
      <c r="W59623" s="75"/>
      <c r="AD59623" s="77"/>
    </row>
    <row r="59624" spans="16:30" ht="4.5" customHeight="1" x14ac:dyDescent="0.2">
      <c r="P59624" s="75"/>
      <c r="Q59624" s="75"/>
      <c r="W59624" s="75"/>
      <c r="AD59624" s="77"/>
    </row>
    <row r="59625" spans="16:30" ht="4.5" customHeight="1" x14ac:dyDescent="0.2">
      <c r="P59625" s="75"/>
      <c r="Q59625" s="75"/>
      <c r="W59625" s="75"/>
      <c r="AD59625" s="77"/>
    </row>
    <row r="59626" spans="16:30" ht="4.5" customHeight="1" x14ac:dyDescent="0.2">
      <c r="P59626" s="75"/>
      <c r="Q59626" s="75"/>
      <c r="W59626" s="75"/>
      <c r="AD59626" s="77"/>
    </row>
    <row r="59627" spans="16:30" ht="4.5" customHeight="1" x14ac:dyDescent="0.2">
      <c r="P59627" s="75"/>
      <c r="Q59627" s="75"/>
      <c r="W59627" s="75"/>
      <c r="AD59627" s="77"/>
    </row>
    <row r="59628" spans="16:30" ht="4.5" customHeight="1" x14ac:dyDescent="0.2">
      <c r="P59628" s="75"/>
      <c r="Q59628" s="75"/>
      <c r="W59628" s="75"/>
      <c r="AD59628" s="77"/>
    </row>
    <row r="59629" spans="16:30" ht="4.5" customHeight="1" x14ac:dyDescent="0.2">
      <c r="P59629" s="75"/>
      <c r="Q59629" s="75"/>
      <c r="W59629" s="75"/>
      <c r="AD59629" s="77"/>
    </row>
    <row r="59630" spans="16:30" ht="4.5" customHeight="1" x14ac:dyDescent="0.2">
      <c r="P59630" s="75"/>
      <c r="Q59630" s="75"/>
      <c r="W59630" s="75"/>
      <c r="AD59630" s="77"/>
    </row>
    <row r="59631" spans="16:30" ht="4.5" customHeight="1" x14ac:dyDescent="0.2">
      <c r="P59631" s="75"/>
      <c r="Q59631" s="75"/>
      <c r="W59631" s="75"/>
      <c r="AD59631" s="77"/>
    </row>
    <row r="59632" spans="16:30" ht="4.5" customHeight="1" x14ac:dyDescent="0.2">
      <c r="P59632" s="75"/>
      <c r="Q59632" s="75"/>
      <c r="W59632" s="75"/>
      <c r="AD59632" s="77"/>
    </row>
    <row r="59633" spans="16:30" ht="4.5" customHeight="1" x14ac:dyDescent="0.2">
      <c r="P59633" s="75"/>
      <c r="Q59633" s="75"/>
      <c r="W59633" s="75"/>
      <c r="AD59633" s="77"/>
    </row>
    <row r="59634" spans="16:30" ht="4.5" customHeight="1" x14ac:dyDescent="0.2">
      <c r="P59634" s="75"/>
      <c r="Q59634" s="75"/>
      <c r="W59634" s="75"/>
      <c r="AD59634" s="77"/>
    </row>
    <row r="59635" spans="16:30" ht="4.5" customHeight="1" x14ac:dyDescent="0.2">
      <c r="P59635" s="75"/>
      <c r="Q59635" s="75"/>
      <c r="W59635" s="75"/>
      <c r="AD59635" s="77"/>
    </row>
    <row r="59636" spans="16:30" ht="4.5" customHeight="1" x14ac:dyDescent="0.2">
      <c r="P59636" s="75"/>
      <c r="Q59636" s="75"/>
      <c r="W59636" s="75"/>
      <c r="AD59636" s="77"/>
    </row>
    <row r="59637" spans="16:30" ht="4.5" customHeight="1" x14ac:dyDescent="0.2">
      <c r="P59637" s="75"/>
      <c r="Q59637" s="75"/>
      <c r="W59637" s="75"/>
      <c r="AD59637" s="77"/>
    </row>
    <row r="59638" spans="16:30" ht="4.5" customHeight="1" x14ac:dyDescent="0.2">
      <c r="P59638" s="75"/>
      <c r="Q59638" s="75"/>
      <c r="W59638" s="75"/>
      <c r="AD59638" s="77"/>
    </row>
    <row r="59639" spans="16:30" ht="4.5" customHeight="1" x14ac:dyDescent="0.2">
      <c r="P59639" s="75"/>
      <c r="Q59639" s="75"/>
      <c r="W59639" s="75"/>
      <c r="AD59639" s="77"/>
    </row>
    <row r="59640" spans="16:30" ht="4.5" customHeight="1" x14ac:dyDescent="0.2">
      <c r="P59640" s="75"/>
      <c r="Q59640" s="75"/>
      <c r="W59640" s="75"/>
      <c r="AD59640" s="77"/>
    </row>
    <row r="59641" spans="16:30" ht="4.5" customHeight="1" x14ac:dyDescent="0.2">
      <c r="P59641" s="75"/>
      <c r="Q59641" s="75"/>
      <c r="W59641" s="75"/>
      <c r="AD59641" s="77"/>
    </row>
    <row r="59642" spans="16:30" ht="4.5" customHeight="1" x14ac:dyDescent="0.2">
      <c r="P59642" s="75"/>
      <c r="Q59642" s="75"/>
      <c r="W59642" s="75"/>
      <c r="AD59642" s="77"/>
    </row>
    <row r="59643" spans="16:30" ht="4.5" customHeight="1" x14ac:dyDescent="0.2">
      <c r="P59643" s="75"/>
      <c r="Q59643" s="75"/>
      <c r="W59643" s="75"/>
      <c r="AD59643" s="77"/>
    </row>
    <row r="59644" spans="16:30" ht="4.5" customHeight="1" x14ac:dyDescent="0.2">
      <c r="P59644" s="75"/>
      <c r="Q59644" s="75"/>
      <c r="W59644" s="75"/>
      <c r="AD59644" s="77"/>
    </row>
    <row r="59645" spans="16:30" ht="4.5" customHeight="1" x14ac:dyDescent="0.2">
      <c r="P59645" s="75"/>
      <c r="Q59645" s="75"/>
      <c r="W59645" s="75"/>
      <c r="AD59645" s="77"/>
    </row>
    <row r="59646" spans="16:30" ht="4.5" customHeight="1" x14ac:dyDescent="0.2">
      <c r="P59646" s="75"/>
      <c r="Q59646" s="75"/>
      <c r="W59646" s="75"/>
      <c r="AD59646" s="77"/>
    </row>
    <row r="59647" spans="16:30" ht="4.5" customHeight="1" x14ac:dyDescent="0.2">
      <c r="P59647" s="75"/>
      <c r="Q59647" s="75"/>
      <c r="W59647" s="75"/>
      <c r="AD59647" s="77"/>
    </row>
    <row r="59648" spans="16:30" ht="4.5" customHeight="1" x14ac:dyDescent="0.2">
      <c r="P59648" s="75"/>
      <c r="Q59648" s="75"/>
      <c r="W59648" s="75"/>
      <c r="AD59648" s="77"/>
    </row>
    <row r="59649" spans="16:30" ht="4.5" customHeight="1" x14ac:dyDescent="0.2">
      <c r="P59649" s="75"/>
      <c r="Q59649" s="75"/>
      <c r="W59649" s="75"/>
      <c r="AD59649" s="77"/>
    </row>
    <row r="59650" spans="16:30" ht="4.5" customHeight="1" x14ac:dyDescent="0.2">
      <c r="P59650" s="75"/>
      <c r="Q59650" s="75"/>
      <c r="W59650" s="75"/>
      <c r="AD59650" s="77"/>
    </row>
    <row r="59651" spans="16:30" ht="4.5" customHeight="1" x14ac:dyDescent="0.2">
      <c r="P59651" s="75"/>
      <c r="Q59651" s="75"/>
      <c r="W59651" s="75"/>
      <c r="AD59651" s="77"/>
    </row>
    <row r="59652" spans="16:30" ht="4.5" customHeight="1" x14ac:dyDescent="0.2">
      <c r="P59652" s="75"/>
      <c r="Q59652" s="75"/>
      <c r="W59652" s="75"/>
      <c r="AD59652" s="77"/>
    </row>
    <row r="59653" spans="16:30" ht="4.5" customHeight="1" x14ac:dyDescent="0.2">
      <c r="P59653" s="75"/>
      <c r="Q59653" s="75"/>
      <c r="W59653" s="75"/>
      <c r="AD59653" s="77"/>
    </row>
    <row r="59654" spans="16:30" ht="4.5" customHeight="1" x14ac:dyDescent="0.2">
      <c r="P59654" s="75"/>
      <c r="Q59654" s="75"/>
      <c r="W59654" s="75"/>
      <c r="AD59654" s="77"/>
    </row>
    <row r="59655" spans="16:30" ht="4.5" customHeight="1" x14ac:dyDescent="0.2">
      <c r="P59655" s="75"/>
      <c r="Q59655" s="75"/>
      <c r="W59655" s="75"/>
      <c r="AD59655" s="77"/>
    </row>
    <row r="59656" spans="16:30" ht="4.5" customHeight="1" x14ac:dyDescent="0.2">
      <c r="P59656" s="75"/>
      <c r="Q59656" s="75"/>
      <c r="W59656" s="75"/>
      <c r="AD59656" s="77"/>
    </row>
    <row r="59657" spans="16:30" ht="4.5" customHeight="1" x14ac:dyDescent="0.2">
      <c r="P59657" s="75"/>
      <c r="Q59657" s="75"/>
      <c r="W59657" s="75"/>
      <c r="AD59657" s="77"/>
    </row>
    <row r="59658" spans="16:30" ht="4.5" customHeight="1" x14ac:dyDescent="0.2">
      <c r="P59658" s="75"/>
      <c r="Q59658" s="75"/>
      <c r="W59658" s="75"/>
      <c r="AD59658" s="77"/>
    </row>
    <row r="59659" spans="16:30" ht="4.5" customHeight="1" x14ac:dyDescent="0.2">
      <c r="P59659" s="75"/>
      <c r="Q59659" s="75"/>
      <c r="W59659" s="75"/>
      <c r="AD59659" s="77"/>
    </row>
    <row r="59660" spans="16:30" ht="4.5" customHeight="1" x14ac:dyDescent="0.2">
      <c r="P59660" s="75"/>
      <c r="Q59660" s="75"/>
      <c r="W59660" s="75"/>
      <c r="AD59660" s="77"/>
    </row>
    <row r="59661" spans="16:30" ht="4.5" customHeight="1" x14ac:dyDescent="0.2">
      <c r="P59661" s="75"/>
      <c r="Q59661" s="75"/>
      <c r="W59661" s="75"/>
      <c r="AD59661" s="77"/>
    </row>
    <row r="59662" spans="16:30" ht="4.5" customHeight="1" x14ac:dyDescent="0.2">
      <c r="P59662" s="75"/>
      <c r="Q59662" s="75"/>
      <c r="W59662" s="75"/>
      <c r="AD59662" s="77"/>
    </row>
    <row r="59663" spans="16:30" ht="4.5" customHeight="1" x14ac:dyDescent="0.2">
      <c r="P59663" s="75"/>
      <c r="Q59663" s="75"/>
      <c r="W59663" s="75"/>
      <c r="AD59663" s="77"/>
    </row>
    <row r="59664" spans="16:30" ht="4.5" customHeight="1" x14ac:dyDescent="0.2">
      <c r="P59664" s="75"/>
      <c r="Q59664" s="75"/>
      <c r="W59664" s="75"/>
      <c r="AD59664" s="77"/>
    </row>
    <row r="59665" spans="16:30" ht="4.5" customHeight="1" x14ac:dyDescent="0.2">
      <c r="P59665" s="75"/>
      <c r="Q59665" s="75"/>
      <c r="W59665" s="75"/>
      <c r="AD59665" s="77"/>
    </row>
    <row r="59666" spans="16:30" ht="4.5" customHeight="1" x14ac:dyDescent="0.2">
      <c r="P59666" s="75"/>
      <c r="Q59666" s="75"/>
      <c r="W59666" s="75"/>
      <c r="AD59666" s="77"/>
    </row>
    <row r="59667" spans="16:30" ht="4.5" customHeight="1" x14ac:dyDescent="0.2">
      <c r="P59667" s="75"/>
      <c r="Q59667" s="75"/>
      <c r="W59667" s="75"/>
      <c r="AD59667" s="77"/>
    </row>
    <row r="59668" spans="16:30" ht="4.5" customHeight="1" x14ac:dyDescent="0.2">
      <c r="P59668" s="75"/>
      <c r="Q59668" s="75"/>
      <c r="W59668" s="75"/>
      <c r="AD59668" s="77"/>
    </row>
    <row r="59669" spans="16:30" ht="4.5" customHeight="1" x14ac:dyDescent="0.2">
      <c r="P59669" s="75"/>
      <c r="Q59669" s="75"/>
      <c r="W59669" s="75"/>
      <c r="AD59669" s="77"/>
    </row>
    <row r="59670" spans="16:30" ht="4.5" customHeight="1" x14ac:dyDescent="0.2">
      <c r="P59670" s="75"/>
      <c r="Q59670" s="75"/>
      <c r="W59670" s="75"/>
      <c r="AD59670" s="77"/>
    </row>
    <row r="59671" spans="16:30" ht="4.5" customHeight="1" x14ac:dyDescent="0.2">
      <c r="P59671" s="75"/>
      <c r="Q59671" s="75"/>
      <c r="W59671" s="75"/>
      <c r="AD59671" s="77"/>
    </row>
    <row r="59672" spans="16:30" ht="4.5" customHeight="1" x14ac:dyDescent="0.2">
      <c r="P59672" s="75"/>
      <c r="Q59672" s="75"/>
      <c r="W59672" s="75"/>
      <c r="AD59672" s="77"/>
    </row>
    <row r="59673" spans="16:30" ht="4.5" customHeight="1" x14ac:dyDescent="0.2">
      <c r="P59673" s="75"/>
      <c r="Q59673" s="75"/>
      <c r="W59673" s="75"/>
      <c r="AD59673" s="77"/>
    </row>
    <row r="59674" spans="16:30" ht="4.5" customHeight="1" x14ac:dyDescent="0.2">
      <c r="P59674" s="75"/>
      <c r="Q59674" s="75"/>
      <c r="W59674" s="75"/>
      <c r="AD59674" s="77"/>
    </row>
    <row r="59675" spans="16:30" ht="4.5" customHeight="1" x14ac:dyDescent="0.2">
      <c r="P59675" s="75"/>
      <c r="Q59675" s="75"/>
      <c r="W59675" s="75"/>
      <c r="AD59675" s="77"/>
    </row>
    <row r="59676" spans="16:30" ht="4.5" customHeight="1" x14ac:dyDescent="0.2">
      <c r="P59676" s="75"/>
      <c r="Q59676" s="75"/>
      <c r="W59676" s="75"/>
      <c r="AD59676" s="77"/>
    </row>
    <row r="59677" spans="16:30" ht="4.5" customHeight="1" x14ac:dyDescent="0.2">
      <c r="P59677" s="75"/>
      <c r="Q59677" s="75"/>
      <c r="W59677" s="75"/>
      <c r="AD59677" s="77"/>
    </row>
    <row r="59678" spans="16:30" ht="4.5" customHeight="1" x14ac:dyDescent="0.2">
      <c r="P59678" s="75"/>
      <c r="Q59678" s="75"/>
      <c r="W59678" s="75"/>
      <c r="AD59678" s="77"/>
    </row>
    <row r="59679" spans="16:30" ht="4.5" customHeight="1" x14ac:dyDescent="0.2">
      <c r="P59679" s="75"/>
      <c r="Q59679" s="75"/>
      <c r="W59679" s="75"/>
      <c r="AD59679" s="77"/>
    </row>
    <row r="59680" spans="16:30" ht="4.5" customHeight="1" x14ac:dyDescent="0.2">
      <c r="P59680" s="75"/>
      <c r="Q59680" s="75"/>
      <c r="W59680" s="75"/>
      <c r="AD59680" s="77"/>
    </row>
    <row r="59681" spans="16:30" ht="4.5" customHeight="1" x14ac:dyDescent="0.2">
      <c r="P59681" s="75"/>
      <c r="Q59681" s="75"/>
      <c r="W59681" s="75"/>
      <c r="AD59681" s="77"/>
    </row>
    <row r="59682" spans="16:30" ht="4.5" customHeight="1" x14ac:dyDescent="0.2">
      <c r="P59682" s="75"/>
      <c r="Q59682" s="75"/>
      <c r="W59682" s="75"/>
      <c r="AD59682" s="77"/>
    </row>
    <row r="59683" spans="16:30" ht="4.5" customHeight="1" x14ac:dyDescent="0.2">
      <c r="P59683" s="75"/>
      <c r="Q59683" s="75"/>
      <c r="W59683" s="75"/>
      <c r="AD59683" s="77"/>
    </row>
    <row r="59684" spans="16:30" ht="4.5" customHeight="1" x14ac:dyDescent="0.2">
      <c r="P59684" s="75"/>
      <c r="Q59684" s="75"/>
      <c r="W59684" s="75"/>
      <c r="AD59684" s="77"/>
    </row>
    <row r="59685" spans="16:30" ht="4.5" customHeight="1" x14ac:dyDescent="0.2">
      <c r="P59685" s="75"/>
      <c r="Q59685" s="75"/>
      <c r="W59685" s="75"/>
      <c r="AD59685" s="77"/>
    </row>
    <row r="59686" spans="16:30" ht="4.5" customHeight="1" x14ac:dyDescent="0.2">
      <c r="P59686" s="75"/>
      <c r="Q59686" s="75"/>
      <c r="W59686" s="75"/>
      <c r="AD59686" s="77"/>
    </row>
    <row r="59687" spans="16:30" ht="4.5" customHeight="1" x14ac:dyDescent="0.2">
      <c r="P59687" s="75"/>
      <c r="Q59687" s="75"/>
      <c r="W59687" s="75"/>
      <c r="AD59687" s="77"/>
    </row>
    <row r="59688" spans="16:30" ht="4.5" customHeight="1" x14ac:dyDescent="0.2">
      <c r="P59688" s="75"/>
      <c r="Q59688" s="75"/>
      <c r="W59688" s="75"/>
      <c r="AD59688" s="77"/>
    </row>
    <row r="59689" spans="16:30" ht="4.5" customHeight="1" x14ac:dyDescent="0.2">
      <c r="P59689" s="75"/>
      <c r="Q59689" s="75"/>
      <c r="W59689" s="75"/>
      <c r="AD59689" s="77"/>
    </row>
    <row r="59690" spans="16:30" ht="4.5" customHeight="1" x14ac:dyDescent="0.2">
      <c r="P59690" s="75"/>
      <c r="Q59690" s="75"/>
      <c r="W59690" s="75"/>
      <c r="AD59690" s="77"/>
    </row>
    <row r="59691" spans="16:30" ht="4.5" customHeight="1" x14ac:dyDescent="0.2">
      <c r="P59691" s="75"/>
      <c r="Q59691" s="75"/>
      <c r="W59691" s="75"/>
      <c r="AD59691" s="77"/>
    </row>
    <row r="59692" spans="16:30" ht="4.5" customHeight="1" x14ac:dyDescent="0.2">
      <c r="P59692" s="75"/>
      <c r="Q59692" s="75"/>
      <c r="W59692" s="75"/>
      <c r="AD59692" s="77"/>
    </row>
    <row r="59693" spans="16:30" ht="4.5" customHeight="1" x14ac:dyDescent="0.2">
      <c r="P59693" s="75"/>
      <c r="Q59693" s="75"/>
      <c r="W59693" s="75"/>
      <c r="AD59693" s="77"/>
    </row>
    <row r="59694" spans="16:30" ht="4.5" customHeight="1" x14ac:dyDescent="0.2">
      <c r="P59694" s="75"/>
      <c r="Q59694" s="75"/>
      <c r="W59694" s="75"/>
      <c r="AD59694" s="77"/>
    </row>
    <row r="59695" spans="16:30" ht="4.5" customHeight="1" x14ac:dyDescent="0.2">
      <c r="P59695" s="75"/>
      <c r="Q59695" s="75"/>
      <c r="W59695" s="75"/>
      <c r="AD59695" s="77"/>
    </row>
    <row r="59696" spans="16:30" ht="4.5" customHeight="1" x14ac:dyDescent="0.2">
      <c r="P59696" s="75"/>
      <c r="Q59696" s="75"/>
      <c r="W59696" s="75"/>
      <c r="AD59696" s="77"/>
    </row>
    <row r="59697" spans="16:30" ht="4.5" customHeight="1" x14ac:dyDescent="0.2">
      <c r="P59697" s="75"/>
      <c r="Q59697" s="75"/>
      <c r="W59697" s="75"/>
      <c r="AD59697" s="77"/>
    </row>
    <row r="59698" spans="16:30" ht="4.5" customHeight="1" x14ac:dyDescent="0.2">
      <c r="P59698" s="75"/>
      <c r="Q59698" s="75"/>
      <c r="W59698" s="75"/>
      <c r="AD59698" s="77"/>
    </row>
    <row r="59699" spans="16:30" ht="4.5" customHeight="1" x14ac:dyDescent="0.2">
      <c r="P59699" s="75"/>
      <c r="Q59699" s="75"/>
      <c r="W59699" s="75"/>
      <c r="AD59699" s="77"/>
    </row>
    <row r="59700" spans="16:30" ht="4.5" customHeight="1" x14ac:dyDescent="0.2">
      <c r="P59700" s="75"/>
      <c r="Q59700" s="75"/>
      <c r="W59700" s="75"/>
      <c r="AD59700" s="77"/>
    </row>
    <row r="59701" spans="16:30" ht="4.5" customHeight="1" x14ac:dyDescent="0.2">
      <c r="P59701" s="75"/>
      <c r="Q59701" s="75"/>
      <c r="W59701" s="75"/>
      <c r="AD59701" s="77"/>
    </row>
    <row r="59702" spans="16:30" ht="4.5" customHeight="1" x14ac:dyDescent="0.2">
      <c r="P59702" s="75"/>
      <c r="Q59702" s="75"/>
      <c r="W59702" s="75"/>
      <c r="AD59702" s="77"/>
    </row>
    <row r="59703" spans="16:30" ht="4.5" customHeight="1" x14ac:dyDescent="0.2">
      <c r="P59703" s="75"/>
      <c r="Q59703" s="75"/>
      <c r="W59703" s="75"/>
      <c r="AD59703" s="77"/>
    </row>
    <row r="59704" spans="16:30" ht="4.5" customHeight="1" x14ac:dyDescent="0.2">
      <c r="P59704" s="75"/>
      <c r="Q59704" s="75"/>
      <c r="W59704" s="75"/>
      <c r="AD59704" s="77"/>
    </row>
    <row r="59705" spans="16:30" ht="4.5" customHeight="1" x14ac:dyDescent="0.2">
      <c r="P59705" s="75"/>
      <c r="Q59705" s="75"/>
      <c r="W59705" s="75"/>
      <c r="AD59705" s="77"/>
    </row>
    <row r="59706" spans="16:30" ht="4.5" customHeight="1" x14ac:dyDescent="0.2">
      <c r="P59706" s="75"/>
      <c r="Q59706" s="75"/>
      <c r="W59706" s="75"/>
      <c r="AD59706" s="77"/>
    </row>
    <row r="59707" spans="16:30" ht="4.5" customHeight="1" x14ac:dyDescent="0.2">
      <c r="P59707" s="75"/>
      <c r="Q59707" s="75"/>
      <c r="W59707" s="75"/>
      <c r="AD59707" s="77"/>
    </row>
    <row r="59708" spans="16:30" ht="4.5" customHeight="1" x14ac:dyDescent="0.2">
      <c r="P59708" s="75"/>
      <c r="Q59708" s="75"/>
      <c r="W59708" s="75"/>
      <c r="AD59708" s="77"/>
    </row>
    <row r="59709" spans="16:30" ht="4.5" customHeight="1" x14ac:dyDescent="0.2">
      <c r="P59709" s="75"/>
      <c r="Q59709" s="75"/>
      <c r="W59709" s="75"/>
      <c r="AD59709" s="77"/>
    </row>
    <row r="59710" spans="16:30" ht="4.5" customHeight="1" x14ac:dyDescent="0.2">
      <c r="P59710" s="75"/>
      <c r="Q59710" s="75"/>
      <c r="W59710" s="75"/>
      <c r="AD59710" s="77"/>
    </row>
    <row r="59711" spans="16:30" ht="4.5" customHeight="1" x14ac:dyDescent="0.2">
      <c r="P59711" s="75"/>
      <c r="Q59711" s="75"/>
      <c r="W59711" s="75"/>
      <c r="AD59711" s="77"/>
    </row>
    <row r="59712" spans="16:30" ht="4.5" customHeight="1" x14ac:dyDescent="0.2">
      <c r="P59712" s="75"/>
      <c r="Q59712" s="75"/>
      <c r="W59712" s="75"/>
      <c r="AD59712" s="77"/>
    </row>
    <row r="59713" spans="16:30" ht="4.5" customHeight="1" x14ac:dyDescent="0.2">
      <c r="P59713" s="75"/>
      <c r="Q59713" s="75"/>
      <c r="W59713" s="75"/>
      <c r="AD59713" s="77"/>
    </row>
    <row r="59714" spans="16:30" ht="4.5" customHeight="1" x14ac:dyDescent="0.2">
      <c r="P59714" s="75"/>
      <c r="Q59714" s="75"/>
      <c r="W59714" s="75"/>
      <c r="AD59714" s="77"/>
    </row>
    <row r="59715" spans="16:30" ht="4.5" customHeight="1" x14ac:dyDescent="0.2">
      <c r="P59715" s="75"/>
      <c r="Q59715" s="75"/>
      <c r="W59715" s="75"/>
      <c r="AD59715" s="77"/>
    </row>
    <row r="59716" spans="16:30" ht="4.5" customHeight="1" x14ac:dyDescent="0.2">
      <c r="P59716" s="75"/>
      <c r="Q59716" s="75"/>
      <c r="W59716" s="75"/>
      <c r="AD59716" s="77"/>
    </row>
    <row r="59717" spans="16:30" ht="4.5" customHeight="1" x14ac:dyDescent="0.2">
      <c r="P59717" s="75"/>
      <c r="Q59717" s="75"/>
      <c r="W59717" s="75"/>
      <c r="AD59717" s="77"/>
    </row>
    <row r="59718" spans="16:30" ht="4.5" customHeight="1" x14ac:dyDescent="0.2">
      <c r="P59718" s="75"/>
      <c r="Q59718" s="75"/>
      <c r="W59718" s="75"/>
      <c r="AD59718" s="77"/>
    </row>
    <row r="59719" spans="16:30" ht="4.5" customHeight="1" x14ac:dyDescent="0.2">
      <c r="P59719" s="75"/>
      <c r="Q59719" s="75"/>
      <c r="W59719" s="75"/>
      <c r="AD59719" s="77"/>
    </row>
    <row r="59720" spans="16:30" ht="4.5" customHeight="1" x14ac:dyDescent="0.2">
      <c r="P59720" s="75"/>
      <c r="Q59720" s="75"/>
      <c r="W59720" s="75"/>
      <c r="AD59720" s="77"/>
    </row>
    <row r="59721" spans="16:30" ht="4.5" customHeight="1" x14ac:dyDescent="0.2">
      <c r="P59721" s="75"/>
      <c r="Q59721" s="75"/>
      <c r="W59721" s="75"/>
      <c r="AD59721" s="77"/>
    </row>
    <row r="59722" spans="16:30" ht="4.5" customHeight="1" x14ac:dyDescent="0.2">
      <c r="P59722" s="75"/>
      <c r="Q59722" s="75"/>
      <c r="W59722" s="75"/>
      <c r="AD59722" s="77"/>
    </row>
    <row r="59723" spans="16:30" ht="4.5" customHeight="1" x14ac:dyDescent="0.2">
      <c r="P59723" s="75"/>
      <c r="Q59723" s="75"/>
      <c r="W59723" s="75"/>
      <c r="AD59723" s="77"/>
    </row>
    <row r="59724" spans="16:30" ht="4.5" customHeight="1" x14ac:dyDescent="0.2">
      <c r="P59724" s="75"/>
      <c r="Q59724" s="75"/>
      <c r="W59724" s="75"/>
      <c r="AD59724" s="77"/>
    </row>
    <row r="59725" spans="16:30" ht="4.5" customHeight="1" x14ac:dyDescent="0.2">
      <c r="P59725" s="75"/>
      <c r="Q59725" s="75"/>
      <c r="W59725" s="75"/>
      <c r="AD59725" s="77"/>
    </row>
    <row r="59726" spans="16:30" ht="4.5" customHeight="1" x14ac:dyDescent="0.2">
      <c r="P59726" s="75"/>
      <c r="Q59726" s="75"/>
      <c r="W59726" s="75"/>
      <c r="AD59726" s="77"/>
    </row>
    <row r="59727" spans="16:30" ht="4.5" customHeight="1" x14ac:dyDescent="0.2">
      <c r="P59727" s="75"/>
      <c r="Q59727" s="75"/>
      <c r="W59727" s="75"/>
      <c r="AD59727" s="77"/>
    </row>
    <row r="59728" spans="16:30" ht="4.5" customHeight="1" x14ac:dyDescent="0.2">
      <c r="P59728" s="75"/>
      <c r="Q59728" s="75"/>
      <c r="W59728" s="75"/>
      <c r="AD59728" s="77"/>
    </row>
    <row r="59729" spans="16:30" ht="4.5" customHeight="1" x14ac:dyDescent="0.2">
      <c r="P59729" s="75"/>
      <c r="Q59729" s="75"/>
      <c r="W59729" s="75"/>
      <c r="AD59729" s="77"/>
    </row>
    <row r="59730" spans="16:30" ht="4.5" customHeight="1" x14ac:dyDescent="0.2">
      <c r="P59730" s="75"/>
      <c r="Q59730" s="75"/>
      <c r="W59730" s="75"/>
      <c r="AD59730" s="77"/>
    </row>
    <row r="59731" spans="16:30" ht="4.5" customHeight="1" x14ac:dyDescent="0.2">
      <c r="P59731" s="75"/>
      <c r="Q59731" s="75"/>
      <c r="W59731" s="75"/>
      <c r="AD59731" s="77"/>
    </row>
    <row r="59732" spans="16:30" ht="4.5" customHeight="1" x14ac:dyDescent="0.2">
      <c r="P59732" s="75"/>
      <c r="Q59732" s="75"/>
      <c r="W59732" s="75"/>
      <c r="AD59732" s="77"/>
    </row>
    <row r="59733" spans="16:30" ht="4.5" customHeight="1" x14ac:dyDescent="0.2">
      <c r="P59733" s="75"/>
      <c r="Q59733" s="75"/>
      <c r="W59733" s="75"/>
      <c r="AD59733" s="77"/>
    </row>
    <row r="59734" spans="16:30" ht="4.5" customHeight="1" x14ac:dyDescent="0.2">
      <c r="P59734" s="75"/>
      <c r="Q59734" s="75"/>
      <c r="W59734" s="75"/>
      <c r="AD59734" s="77"/>
    </row>
    <row r="59735" spans="16:30" ht="4.5" customHeight="1" x14ac:dyDescent="0.2">
      <c r="P59735" s="75"/>
      <c r="Q59735" s="75"/>
      <c r="W59735" s="75"/>
      <c r="AD59735" s="77"/>
    </row>
    <row r="59736" spans="16:30" ht="4.5" customHeight="1" x14ac:dyDescent="0.2">
      <c r="P59736" s="75"/>
      <c r="Q59736" s="75"/>
      <c r="W59736" s="75"/>
      <c r="AD59736" s="77"/>
    </row>
    <row r="59737" spans="16:30" ht="4.5" customHeight="1" x14ac:dyDescent="0.2">
      <c r="P59737" s="75"/>
      <c r="Q59737" s="75"/>
      <c r="W59737" s="75"/>
      <c r="AD59737" s="77"/>
    </row>
    <row r="59738" spans="16:30" ht="4.5" customHeight="1" x14ac:dyDescent="0.2">
      <c r="P59738" s="75"/>
      <c r="Q59738" s="75"/>
      <c r="W59738" s="75"/>
      <c r="AD59738" s="77"/>
    </row>
    <row r="59739" spans="16:30" ht="4.5" customHeight="1" x14ac:dyDescent="0.2">
      <c r="P59739" s="75"/>
      <c r="Q59739" s="75"/>
      <c r="W59739" s="75"/>
      <c r="AD59739" s="77"/>
    </row>
    <row r="59740" spans="16:30" ht="4.5" customHeight="1" x14ac:dyDescent="0.2">
      <c r="P59740" s="75"/>
      <c r="Q59740" s="75"/>
      <c r="W59740" s="75"/>
      <c r="AD59740" s="77"/>
    </row>
    <row r="59741" spans="16:30" ht="4.5" customHeight="1" x14ac:dyDescent="0.2">
      <c r="P59741" s="75"/>
      <c r="Q59741" s="75"/>
      <c r="W59741" s="75"/>
      <c r="AD59741" s="77"/>
    </row>
    <row r="59742" spans="16:30" ht="4.5" customHeight="1" x14ac:dyDescent="0.2">
      <c r="P59742" s="75"/>
      <c r="Q59742" s="75"/>
      <c r="W59742" s="75"/>
      <c r="AD59742" s="77"/>
    </row>
    <row r="59743" spans="16:30" ht="4.5" customHeight="1" x14ac:dyDescent="0.2">
      <c r="P59743" s="75"/>
      <c r="Q59743" s="75"/>
      <c r="W59743" s="75"/>
      <c r="AD59743" s="77"/>
    </row>
    <row r="59744" spans="16:30" ht="4.5" customHeight="1" x14ac:dyDescent="0.2">
      <c r="P59744" s="75"/>
      <c r="Q59744" s="75"/>
      <c r="W59744" s="75"/>
      <c r="AD59744" s="77"/>
    </row>
    <row r="59745" spans="16:30" ht="4.5" customHeight="1" x14ac:dyDescent="0.2">
      <c r="P59745" s="75"/>
      <c r="Q59745" s="75"/>
      <c r="W59745" s="75"/>
      <c r="AD59745" s="77"/>
    </row>
    <row r="59746" spans="16:30" ht="4.5" customHeight="1" x14ac:dyDescent="0.2">
      <c r="P59746" s="75"/>
      <c r="Q59746" s="75"/>
      <c r="W59746" s="75"/>
      <c r="AD59746" s="77"/>
    </row>
    <row r="59747" spans="16:30" ht="4.5" customHeight="1" x14ac:dyDescent="0.2">
      <c r="P59747" s="75"/>
      <c r="Q59747" s="75"/>
      <c r="W59747" s="75"/>
      <c r="AD59747" s="77"/>
    </row>
    <row r="59748" spans="16:30" ht="4.5" customHeight="1" x14ac:dyDescent="0.2">
      <c r="P59748" s="75"/>
      <c r="Q59748" s="75"/>
      <c r="W59748" s="75"/>
      <c r="AD59748" s="77"/>
    </row>
    <row r="59749" spans="16:30" ht="4.5" customHeight="1" x14ac:dyDescent="0.2">
      <c r="P59749" s="75"/>
      <c r="Q59749" s="75"/>
      <c r="W59749" s="75"/>
      <c r="AD59749" s="77"/>
    </row>
    <row r="59750" spans="16:30" ht="4.5" customHeight="1" x14ac:dyDescent="0.2">
      <c r="P59750" s="75"/>
      <c r="Q59750" s="75"/>
      <c r="W59750" s="75"/>
      <c r="AD59750" s="77"/>
    </row>
    <row r="59751" spans="16:30" ht="4.5" customHeight="1" x14ac:dyDescent="0.2">
      <c r="P59751" s="75"/>
      <c r="Q59751" s="75"/>
      <c r="W59751" s="75"/>
      <c r="AD59751" s="77"/>
    </row>
    <row r="59752" spans="16:30" ht="4.5" customHeight="1" x14ac:dyDescent="0.2">
      <c r="P59752" s="75"/>
      <c r="Q59752" s="75"/>
      <c r="W59752" s="75"/>
      <c r="AD59752" s="77"/>
    </row>
    <row r="59753" spans="16:30" ht="4.5" customHeight="1" x14ac:dyDescent="0.2">
      <c r="P59753" s="75"/>
      <c r="Q59753" s="75"/>
      <c r="W59753" s="75"/>
      <c r="AD59753" s="77"/>
    </row>
    <row r="59754" spans="16:30" ht="4.5" customHeight="1" x14ac:dyDescent="0.2">
      <c r="P59754" s="75"/>
      <c r="Q59754" s="75"/>
      <c r="W59754" s="75"/>
      <c r="AD59754" s="77"/>
    </row>
    <row r="59755" spans="16:30" ht="4.5" customHeight="1" x14ac:dyDescent="0.2">
      <c r="P59755" s="75"/>
      <c r="Q59755" s="75"/>
      <c r="W59755" s="75"/>
      <c r="AD59755" s="77"/>
    </row>
    <row r="59756" spans="16:30" ht="4.5" customHeight="1" x14ac:dyDescent="0.2">
      <c r="P59756" s="75"/>
      <c r="Q59756" s="75"/>
      <c r="W59756" s="75"/>
      <c r="AD59756" s="77"/>
    </row>
    <row r="59757" spans="16:30" ht="4.5" customHeight="1" x14ac:dyDescent="0.2">
      <c r="P59757" s="75"/>
      <c r="Q59757" s="75"/>
      <c r="W59757" s="75"/>
      <c r="AD59757" s="77"/>
    </row>
    <row r="59758" spans="16:30" ht="4.5" customHeight="1" x14ac:dyDescent="0.2">
      <c r="P59758" s="75"/>
      <c r="Q59758" s="75"/>
      <c r="W59758" s="75"/>
      <c r="AD59758" s="77"/>
    </row>
    <row r="59759" spans="16:30" ht="4.5" customHeight="1" x14ac:dyDescent="0.2">
      <c r="P59759" s="75"/>
      <c r="Q59759" s="75"/>
      <c r="W59759" s="75"/>
      <c r="AD59759" s="77"/>
    </row>
    <row r="59760" spans="16:30" ht="4.5" customHeight="1" x14ac:dyDescent="0.2">
      <c r="P59760" s="75"/>
      <c r="Q59760" s="75"/>
      <c r="W59760" s="75"/>
      <c r="AD59760" s="77"/>
    </row>
    <row r="59761" spans="16:30" ht="4.5" customHeight="1" x14ac:dyDescent="0.2">
      <c r="P59761" s="75"/>
      <c r="Q59761" s="75"/>
      <c r="W59761" s="75"/>
      <c r="AD59761" s="77"/>
    </row>
    <row r="59762" spans="16:30" ht="4.5" customHeight="1" x14ac:dyDescent="0.2">
      <c r="P59762" s="75"/>
      <c r="Q59762" s="75"/>
      <c r="W59762" s="75"/>
      <c r="AD59762" s="77"/>
    </row>
    <row r="59763" spans="16:30" ht="4.5" customHeight="1" x14ac:dyDescent="0.2">
      <c r="P59763" s="75"/>
      <c r="Q59763" s="75"/>
      <c r="W59763" s="75"/>
      <c r="AD59763" s="77"/>
    </row>
    <row r="59764" spans="16:30" ht="4.5" customHeight="1" x14ac:dyDescent="0.2">
      <c r="P59764" s="75"/>
      <c r="Q59764" s="75"/>
      <c r="W59764" s="75"/>
      <c r="AD59764" s="77"/>
    </row>
    <row r="59765" spans="16:30" ht="4.5" customHeight="1" x14ac:dyDescent="0.2">
      <c r="P59765" s="75"/>
      <c r="Q59765" s="75"/>
      <c r="W59765" s="75"/>
      <c r="AD59765" s="77"/>
    </row>
    <row r="59766" spans="16:30" ht="4.5" customHeight="1" x14ac:dyDescent="0.2">
      <c r="P59766" s="75"/>
      <c r="Q59766" s="75"/>
      <c r="W59766" s="75"/>
      <c r="AD59766" s="77"/>
    </row>
    <row r="59767" spans="16:30" ht="4.5" customHeight="1" x14ac:dyDescent="0.2">
      <c r="P59767" s="75"/>
      <c r="Q59767" s="75"/>
      <c r="W59767" s="75"/>
      <c r="AD59767" s="77"/>
    </row>
    <row r="59768" spans="16:30" ht="4.5" customHeight="1" x14ac:dyDescent="0.2">
      <c r="P59768" s="75"/>
      <c r="Q59768" s="75"/>
      <c r="W59768" s="75"/>
      <c r="AD59768" s="77"/>
    </row>
    <row r="59769" spans="16:30" ht="4.5" customHeight="1" x14ac:dyDescent="0.2">
      <c r="P59769" s="75"/>
      <c r="Q59769" s="75"/>
      <c r="W59769" s="75"/>
      <c r="AD59769" s="77"/>
    </row>
    <row r="59770" spans="16:30" ht="4.5" customHeight="1" x14ac:dyDescent="0.2">
      <c r="P59770" s="75"/>
      <c r="Q59770" s="75"/>
      <c r="W59770" s="75"/>
      <c r="AD59770" s="77"/>
    </row>
    <row r="59771" spans="16:30" ht="4.5" customHeight="1" x14ac:dyDescent="0.2">
      <c r="P59771" s="75"/>
      <c r="Q59771" s="75"/>
      <c r="W59771" s="75"/>
      <c r="AD59771" s="77"/>
    </row>
    <row r="59772" spans="16:30" ht="4.5" customHeight="1" x14ac:dyDescent="0.2">
      <c r="P59772" s="75"/>
      <c r="Q59772" s="75"/>
      <c r="W59772" s="75"/>
      <c r="AD59772" s="77"/>
    </row>
    <row r="59773" spans="16:30" ht="4.5" customHeight="1" x14ac:dyDescent="0.2">
      <c r="P59773" s="75"/>
      <c r="Q59773" s="75"/>
      <c r="W59773" s="75"/>
      <c r="AD59773" s="77"/>
    </row>
    <row r="59774" spans="16:30" ht="4.5" customHeight="1" x14ac:dyDescent="0.2">
      <c r="P59774" s="75"/>
      <c r="Q59774" s="75"/>
      <c r="W59774" s="75"/>
      <c r="AD59774" s="77"/>
    </row>
    <row r="59775" spans="16:30" ht="4.5" customHeight="1" x14ac:dyDescent="0.2">
      <c r="P59775" s="75"/>
      <c r="Q59775" s="75"/>
      <c r="W59775" s="75"/>
      <c r="AD59775" s="77"/>
    </row>
    <row r="59776" spans="16:30" ht="4.5" customHeight="1" x14ac:dyDescent="0.2">
      <c r="P59776" s="75"/>
      <c r="Q59776" s="75"/>
      <c r="W59776" s="75"/>
      <c r="AD59776" s="77"/>
    </row>
    <row r="59777" spans="16:30" ht="4.5" customHeight="1" x14ac:dyDescent="0.2">
      <c r="P59777" s="75"/>
      <c r="Q59777" s="75"/>
      <c r="W59777" s="75"/>
      <c r="AD59777" s="77"/>
    </row>
    <row r="59778" spans="16:30" ht="4.5" customHeight="1" x14ac:dyDescent="0.2">
      <c r="P59778" s="75"/>
      <c r="Q59778" s="75"/>
      <c r="W59778" s="75"/>
      <c r="AD59778" s="77"/>
    </row>
    <row r="59779" spans="16:30" ht="4.5" customHeight="1" x14ac:dyDescent="0.2">
      <c r="P59779" s="75"/>
      <c r="Q59779" s="75"/>
      <c r="W59779" s="75"/>
      <c r="AD59779" s="77"/>
    </row>
    <row r="59780" spans="16:30" ht="4.5" customHeight="1" x14ac:dyDescent="0.2">
      <c r="P59780" s="75"/>
      <c r="Q59780" s="75"/>
      <c r="W59780" s="75"/>
      <c r="AD59780" s="77"/>
    </row>
    <row r="59781" spans="16:30" ht="4.5" customHeight="1" x14ac:dyDescent="0.2">
      <c r="P59781" s="75"/>
      <c r="Q59781" s="75"/>
      <c r="W59781" s="75"/>
      <c r="AD59781" s="77"/>
    </row>
    <row r="59782" spans="16:30" ht="4.5" customHeight="1" x14ac:dyDescent="0.2">
      <c r="P59782" s="75"/>
      <c r="Q59782" s="75"/>
      <c r="W59782" s="75"/>
      <c r="AD59782" s="77"/>
    </row>
    <row r="59783" spans="16:30" ht="4.5" customHeight="1" x14ac:dyDescent="0.2">
      <c r="P59783" s="75"/>
      <c r="Q59783" s="75"/>
      <c r="W59783" s="75"/>
      <c r="AD59783" s="77"/>
    </row>
    <row r="59784" spans="16:30" ht="4.5" customHeight="1" x14ac:dyDescent="0.2">
      <c r="P59784" s="75"/>
      <c r="Q59784" s="75"/>
      <c r="W59784" s="75"/>
      <c r="AD59784" s="77"/>
    </row>
    <row r="59785" spans="16:30" ht="4.5" customHeight="1" x14ac:dyDescent="0.2">
      <c r="P59785" s="75"/>
      <c r="Q59785" s="75"/>
      <c r="W59785" s="75"/>
      <c r="AD59785" s="77"/>
    </row>
    <row r="59786" spans="16:30" ht="4.5" customHeight="1" x14ac:dyDescent="0.2">
      <c r="P59786" s="75"/>
      <c r="Q59786" s="75"/>
      <c r="W59786" s="75"/>
      <c r="AD59786" s="77"/>
    </row>
    <row r="59787" spans="16:30" ht="4.5" customHeight="1" x14ac:dyDescent="0.2">
      <c r="P59787" s="75"/>
      <c r="Q59787" s="75"/>
      <c r="W59787" s="75"/>
      <c r="AD59787" s="77"/>
    </row>
    <row r="59788" spans="16:30" ht="4.5" customHeight="1" x14ac:dyDescent="0.2">
      <c r="P59788" s="75"/>
      <c r="Q59788" s="75"/>
      <c r="W59788" s="75"/>
      <c r="AD59788" s="77"/>
    </row>
    <row r="59789" spans="16:30" ht="4.5" customHeight="1" x14ac:dyDescent="0.2">
      <c r="P59789" s="75"/>
      <c r="Q59789" s="75"/>
      <c r="W59789" s="75"/>
      <c r="AD59789" s="77"/>
    </row>
    <row r="59790" spans="16:30" ht="4.5" customHeight="1" x14ac:dyDescent="0.2">
      <c r="P59790" s="75"/>
      <c r="Q59790" s="75"/>
      <c r="W59790" s="75"/>
      <c r="AD59790" s="77"/>
    </row>
    <row r="59791" spans="16:30" ht="4.5" customHeight="1" x14ac:dyDescent="0.2">
      <c r="P59791" s="75"/>
      <c r="Q59791" s="75"/>
      <c r="W59791" s="75"/>
      <c r="AD59791" s="77"/>
    </row>
    <row r="59792" spans="16:30" ht="4.5" customHeight="1" x14ac:dyDescent="0.2">
      <c r="P59792" s="75"/>
      <c r="Q59792" s="75"/>
      <c r="W59792" s="75"/>
      <c r="AD59792" s="77"/>
    </row>
    <row r="59793" spans="16:30" ht="4.5" customHeight="1" x14ac:dyDescent="0.2">
      <c r="P59793" s="75"/>
      <c r="Q59793" s="75"/>
      <c r="W59793" s="75"/>
      <c r="AD59793" s="77"/>
    </row>
    <row r="59794" spans="16:30" ht="4.5" customHeight="1" x14ac:dyDescent="0.2">
      <c r="P59794" s="75"/>
      <c r="Q59794" s="75"/>
      <c r="W59794" s="75"/>
      <c r="AD59794" s="77"/>
    </row>
    <row r="59795" spans="16:30" ht="4.5" customHeight="1" x14ac:dyDescent="0.2">
      <c r="P59795" s="75"/>
      <c r="Q59795" s="75"/>
      <c r="W59795" s="75"/>
      <c r="AD59795" s="77"/>
    </row>
    <row r="59796" spans="16:30" ht="4.5" customHeight="1" x14ac:dyDescent="0.2">
      <c r="P59796" s="75"/>
      <c r="Q59796" s="75"/>
      <c r="W59796" s="75"/>
      <c r="AD59796" s="77"/>
    </row>
    <row r="59797" spans="16:30" ht="4.5" customHeight="1" x14ac:dyDescent="0.2">
      <c r="P59797" s="75"/>
      <c r="Q59797" s="75"/>
      <c r="W59797" s="75"/>
      <c r="AD59797" s="77"/>
    </row>
    <row r="59798" spans="16:30" ht="4.5" customHeight="1" x14ac:dyDescent="0.2">
      <c r="P59798" s="75"/>
      <c r="Q59798" s="75"/>
      <c r="W59798" s="75"/>
      <c r="AD59798" s="77"/>
    </row>
    <row r="59799" spans="16:30" ht="4.5" customHeight="1" x14ac:dyDescent="0.2">
      <c r="P59799" s="75"/>
      <c r="Q59799" s="75"/>
      <c r="W59799" s="75"/>
      <c r="AD59799" s="77"/>
    </row>
    <row r="59800" spans="16:30" ht="4.5" customHeight="1" x14ac:dyDescent="0.2">
      <c r="P59800" s="75"/>
      <c r="Q59800" s="75"/>
      <c r="W59800" s="75"/>
      <c r="AD59800" s="77"/>
    </row>
    <row r="59801" spans="16:30" ht="4.5" customHeight="1" x14ac:dyDescent="0.2">
      <c r="P59801" s="75"/>
      <c r="Q59801" s="75"/>
      <c r="W59801" s="75"/>
      <c r="AD59801" s="77"/>
    </row>
    <row r="59802" spans="16:30" ht="4.5" customHeight="1" x14ac:dyDescent="0.2">
      <c r="P59802" s="75"/>
      <c r="Q59802" s="75"/>
      <c r="W59802" s="75"/>
      <c r="AD59802" s="77"/>
    </row>
    <row r="59803" spans="16:30" ht="4.5" customHeight="1" x14ac:dyDescent="0.2">
      <c r="P59803" s="75"/>
      <c r="Q59803" s="75"/>
      <c r="W59803" s="75"/>
      <c r="AD59803" s="77"/>
    </row>
    <row r="59804" spans="16:30" ht="4.5" customHeight="1" x14ac:dyDescent="0.2">
      <c r="P59804" s="75"/>
      <c r="Q59804" s="75"/>
      <c r="W59804" s="75"/>
      <c r="AD59804" s="77"/>
    </row>
    <row r="59805" spans="16:30" ht="4.5" customHeight="1" x14ac:dyDescent="0.2">
      <c r="P59805" s="75"/>
      <c r="Q59805" s="75"/>
      <c r="W59805" s="75"/>
      <c r="AD59805" s="77"/>
    </row>
    <row r="59806" spans="16:30" ht="4.5" customHeight="1" x14ac:dyDescent="0.2">
      <c r="P59806" s="75"/>
      <c r="Q59806" s="75"/>
      <c r="W59806" s="75"/>
      <c r="AD59806" s="77"/>
    </row>
    <row r="59807" spans="16:30" ht="4.5" customHeight="1" x14ac:dyDescent="0.2">
      <c r="P59807" s="75"/>
      <c r="Q59807" s="75"/>
      <c r="W59807" s="75"/>
      <c r="AD59807" s="77"/>
    </row>
    <row r="59808" spans="16:30" ht="4.5" customHeight="1" x14ac:dyDescent="0.2">
      <c r="P59808" s="75"/>
      <c r="Q59808" s="75"/>
      <c r="W59808" s="75"/>
      <c r="AD59808" s="77"/>
    </row>
    <row r="59809" spans="16:30" ht="4.5" customHeight="1" x14ac:dyDescent="0.2">
      <c r="P59809" s="75"/>
      <c r="Q59809" s="75"/>
      <c r="W59809" s="75"/>
      <c r="AD59809" s="77"/>
    </row>
    <row r="59810" spans="16:30" ht="4.5" customHeight="1" x14ac:dyDescent="0.2">
      <c r="P59810" s="75"/>
      <c r="Q59810" s="75"/>
      <c r="W59810" s="75"/>
      <c r="AD59810" s="77"/>
    </row>
    <row r="59811" spans="16:30" ht="4.5" customHeight="1" x14ac:dyDescent="0.2">
      <c r="P59811" s="75"/>
      <c r="Q59811" s="75"/>
      <c r="W59811" s="75"/>
      <c r="AD59811" s="77"/>
    </row>
    <row r="59812" spans="16:30" ht="4.5" customHeight="1" x14ac:dyDescent="0.2">
      <c r="P59812" s="75"/>
      <c r="Q59812" s="75"/>
      <c r="W59812" s="75"/>
      <c r="AD59812" s="77"/>
    </row>
    <row r="59813" spans="16:30" ht="4.5" customHeight="1" x14ac:dyDescent="0.2">
      <c r="P59813" s="75"/>
      <c r="Q59813" s="75"/>
      <c r="W59813" s="75"/>
      <c r="AD59813" s="77"/>
    </row>
    <row r="59814" spans="16:30" ht="4.5" customHeight="1" x14ac:dyDescent="0.2">
      <c r="P59814" s="75"/>
      <c r="Q59814" s="75"/>
      <c r="W59814" s="75"/>
      <c r="AD59814" s="77"/>
    </row>
    <row r="59815" spans="16:30" ht="4.5" customHeight="1" x14ac:dyDescent="0.2">
      <c r="P59815" s="75"/>
      <c r="Q59815" s="75"/>
      <c r="W59815" s="75"/>
      <c r="AD59815" s="77"/>
    </row>
    <row r="59816" spans="16:30" ht="4.5" customHeight="1" x14ac:dyDescent="0.2">
      <c r="P59816" s="75"/>
      <c r="Q59816" s="75"/>
      <c r="W59816" s="75"/>
      <c r="AD59816" s="77"/>
    </row>
    <row r="59817" spans="16:30" ht="4.5" customHeight="1" x14ac:dyDescent="0.2">
      <c r="P59817" s="75"/>
      <c r="Q59817" s="75"/>
      <c r="W59817" s="75"/>
      <c r="AD59817" s="77"/>
    </row>
    <row r="59818" spans="16:30" ht="4.5" customHeight="1" x14ac:dyDescent="0.2">
      <c r="P59818" s="75"/>
      <c r="Q59818" s="75"/>
      <c r="W59818" s="75"/>
      <c r="AD59818" s="77"/>
    </row>
    <row r="59819" spans="16:30" ht="4.5" customHeight="1" x14ac:dyDescent="0.2">
      <c r="P59819" s="75"/>
      <c r="Q59819" s="75"/>
      <c r="W59819" s="75"/>
      <c r="AD59819" s="77"/>
    </row>
    <row r="59820" spans="16:30" ht="4.5" customHeight="1" x14ac:dyDescent="0.2">
      <c r="P59820" s="75"/>
      <c r="Q59820" s="75"/>
      <c r="W59820" s="75"/>
      <c r="AD59820" s="77"/>
    </row>
    <row r="59821" spans="16:30" ht="4.5" customHeight="1" x14ac:dyDescent="0.2">
      <c r="P59821" s="75"/>
      <c r="Q59821" s="75"/>
      <c r="W59821" s="75"/>
      <c r="AD59821" s="77"/>
    </row>
    <row r="59822" spans="16:30" ht="4.5" customHeight="1" x14ac:dyDescent="0.2">
      <c r="P59822" s="75"/>
      <c r="Q59822" s="75"/>
      <c r="W59822" s="75"/>
      <c r="AD59822" s="77"/>
    </row>
    <row r="59823" spans="16:30" ht="4.5" customHeight="1" x14ac:dyDescent="0.2">
      <c r="P59823" s="75"/>
      <c r="Q59823" s="75"/>
      <c r="W59823" s="75"/>
      <c r="AD59823" s="77"/>
    </row>
    <row r="59824" spans="16:30" ht="4.5" customHeight="1" x14ac:dyDescent="0.2">
      <c r="P59824" s="75"/>
      <c r="Q59824" s="75"/>
      <c r="W59824" s="75"/>
      <c r="AD59824" s="77"/>
    </row>
    <row r="59825" spans="16:30" ht="4.5" customHeight="1" x14ac:dyDescent="0.2">
      <c r="P59825" s="75"/>
      <c r="Q59825" s="75"/>
      <c r="W59825" s="75"/>
      <c r="AD59825" s="77"/>
    </row>
    <row r="59826" spans="16:30" ht="4.5" customHeight="1" x14ac:dyDescent="0.2">
      <c r="P59826" s="75"/>
      <c r="Q59826" s="75"/>
      <c r="W59826" s="75"/>
      <c r="AD59826" s="77"/>
    </row>
    <row r="59827" spans="16:30" ht="4.5" customHeight="1" x14ac:dyDescent="0.2">
      <c r="P59827" s="75"/>
      <c r="Q59827" s="75"/>
      <c r="W59827" s="75"/>
      <c r="AD59827" s="77"/>
    </row>
    <row r="59828" spans="16:30" ht="4.5" customHeight="1" x14ac:dyDescent="0.2">
      <c r="P59828" s="75"/>
      <c r="Q59828" s="75"/>
      <c r="W59828" s="75"/>
      <c r="AD59828" s="77"/>
    </row>
    <row r="59829" spans="16:30" ht="4.5" customHeight="1" x14ac:dyDescent="0.2">
      <c r="P59829" s="75"/>
      <c r="Q59829" s="75"/>
      <c r="W59829" s="75"/>
      <c r="AD59829" s="77"/>
    </row>
    <row r="59830" spans="16:30" ht="4.5" customHeight="1" x14ac:dyDescent="0.2">
      <c r="P59830" s="75"/>
      <c r="Q59830" s="75"/>
      <c r="W59830" s="75"/>
      <c r="AD59830" s="77"/>
    </row>
    <row r="59831" spans="16:30" ht="4.5" customHeight="1" x14ac:dyDescent="0.2">
      <c r="P59831" s="75"/>
      <c r="Q59831" s="75"/>
      <c r="W59831" s="75"/>
      <c r="AD59831" s="77"/>
    </row>
    <row r="59832" spans="16:30" ht="4.5" customHeight="1" x14ac:dyDescent="0.2">
      <c r="P59832" s="75"/>
      <c r="Q59832" s="75"/>
      <c r="W59832" s="75"/>
      <c r="AD59832" s="77"/>
    </row>
    <row r="59833" spans="16:30" ht="4.5" customHeight="1" x14ac:dyDescent="0.2">
      <c r="P59833" s="75"/>
      <c r="Q59833" s="75"/>
      <c r="W59833" s="75"/>
      <c r="AD59833" s="77"/>
    </row>
    <row r="59834" spans="16:30" ht="4.5" customHeight="1" x14ac:dyDescent="0.2">
      <c r="P59834" s="75"/>
      <c r="Q59834" s="75"/>
      <c r="W59834" s="75"/>
      <c r="AD59834" s="77"/>
    </row>
    <row r="59835" spans="16:30" ht="4.5" customHeight="1" x14ac:dyDescent="0.2">
      <c r="P59835" s="75"/>
      <c r="Q59835" s="75"/>
      <c r="W59835" s="75"/>
      <c r="AD59835" s="77"/>
    </row>
    <row r="59836" spans="16:30" ht="4.5" customHeight="1" x14ac:dyDescent="0.2">
      <c r="P59836" s="75"/>
      <c r="Q59836" s="75"/>
      <c r="W59836" s="75"/>
      <c r="AD59836" s="77"/>
    </row>
    <row r="59837" spans="16:30" ht="4.5" customHeight="1" x14ac:dyDescent="0.2">
      <c r="P59837" s="75"/>
      <c r="Q59837" s="75"/>
      <c r="W59837" s="75"/>
      <c r="AD59837" s="77"/>
    </row>
    <row r="59838" spans="16:30" ht="4.5" customHeight="1" x14ac:dyDescent="0.2">
      <c r="P59838" s="75"/>
      <c r="Q59838" s="75"/>
      <c r="W59838" s="75"/>
      <c r="AD59838" s="77"/>
    </row>
    <row r="59839" spans="16:30" ht="4.5" customHeight="1" x14ac:dyDescent="0.2">
      <c r="P59839" s="75"/>
      <c r="Q59839" s="75"/>
      <c r="W59839" s="75"/>
      <c r="AD59839" s="77"/>
    </row>
    <row r="59840" spans="16:30" ht="4.5" customHeight="1" x14ac:dyDescent="0.2">
      <c r="P59840" s="75"/>
      <c r="Q59840" s="75"/>
      <c r="W59840" s="75"/>
      <c r="AD59840" s="77"/>
    </row>
    <row r="59841" spans="16:30" ht="4.5" customHeight="1" x14ac:dyDescent="0.2">
      <c r="P59841" s="75"/>
      <c r="Q59841" s="75"/>
      <c r="W59841" s="75"/>
      <c r="AD59841" s="77"/>
    </row>
    <row r="59842" spans="16:30" ht="4.5" customHeight="1" x14ac:dyDescent="0.2">
      <c r="P59842" s="75"/>
      <c r="Q59842" s="75"/>
      <c r="W59842" s="75"/>
      <c r="AD59842" s="77"/>
    </row>
    <row r="59843" spans="16:30" ht="4.5" customHeight="1" x14ac:dyDescent="0.2">
      <c r="P59843" s="75"/>
      <c r="Q59843" s="75"/>
      <c r="W59843" s="75"/>
      <c r="AD59843" s="77"/>
    </row>
    <row r="59844" spans="16:30" ht="4.5" customHeight="1" x14ac:dyDescent="0.2">
      <c r="P59844" s="75"/>
      <c r="Q59844" s="75"/>
      <c r="W59844" s="75"/>
      <c r="AD59844" s="77"/>
    </row>
    <row r="59845" spans="16:30" ht="4.5" customHeight="1" x14ac:dyDescent="0.2">
      <c r="P59845" s="75"/>
      <c r="Q59845" s="75"/>
      <c r="W59845" s="75"/>
      <c r="AD59845" s="77"/>
    </row>
    <row r="59846" spans="16:30" ht="4.5" customHeight="1" x14ac:dyDescent="0.2">
      <c r="P59846" s="75"/>
      <c r="Q59846" s="75"/>
      <c r="W59846" s="75"/>
      <c r="AD59846" s="77"/>
    </row>
    <row r="59847" spans="16:30" ht="4.5" customHeight="1" x14ac:dyDescent="0.2">
      <c r="P59847" s="75"/>
      <c r="Q59847" s="75"/>
      <c r="W59847" s="75"/>
      <c r="AD59847" s="77"/>
    </row>
    <row r="59848" spans="16:30" ht="4.5" customHeight="1" x14ac:dyDescent="0.2">
      <c r="P59848" s="75"/>
      <c r="Q59848" s="75"/>
      <c r="W59848" s="75"/>
      <c r="AD59848" s="77"/>
    </row>
    <row r="59849" spans="16:30" ht="4.5" customHeight="1" x14ac:dyDescent="0.2">
      <c r="P59849" s="75"/>
      <c r="Q59849" s="75"/>
      <c r="W59849" s="75"/>
      <c r="AD59849" s="77"/>
    </row>
    <row r="59850" spans="16:30" ht="4.5" customHeight="1" x14ac:dyDescent="0.2">
      <c r="P59850" s="75"/>
      <c r="Q59850" s="75"/>
      <c r="W59850" s="75"/>
      <c r="AD59850" s="77"/>
    </row>
    <row r="59851" spans="16:30" ht="4.5" customHeight="1" x14ac:dyDescent="0.2">
      <c r="P59851" s="75"/>
      <c r="Q59851" s="75"/>
      <c r="W59851" s="75"/>
      <c r="AD59851" s="77"/>
    </row>
    <row r="59852" spans="16:30" ht="4.5" customHeight="1" x14ac:dyDescent="0.2">
      <c r="P59852" s="75"/>
      <c r="Q59852" s="75"/>
      <c r="W59852" s="75"/>
      <c r="AD59852" s="77"/>
    </row>
    <row r="59853" spans="16:30" ht="4.5" customHeight="1" x14ac:dyDescent="0.2">
      <c r="P59853" s="75"/>
      <c r="Q59853" s="75"/>
      <c r="W59853" s="75"/>
      <c r="AD59853" s="77"/>
    </row>
    <row r="59854" spans="16:30" ht="4.5" customHeight="1" x14ac:dyDescent="0.2">
      <c r="P59854" s="75"/>
      <c r="Q59854" s="75"/>
      <c r="W59854" s="75"/>
      <c r="AD59854" s="77"/>
    </row>
    <row r="59855" spans="16:30" ht="4.5" customHeight="1" x14ac:dyDescent="0.2">
      <c r="P59855" s="75"/>
      <c r="Q59855" s="75"/>
      <c r="W59855" s="75"/>
      <c r="AD59855" s="77"/>
    </row>
    <row r="59856" spans="16:30" ht="4.5" customHeight="1" x14ac:dyDescent="0.2">
      <c r="P59856" s="75"/>
      <c r="Q59856" s="75"/>
      <c r="W59856" s="75"/>
      <c r="AD59856" s="77"/>
    </row>
    <row r="59857" spans="16:30" ht="4.5" customHeight="1" x14ac:dyDescent="0.2">
      <c r="P59857" s="75"/>
      <c r="Q59857" s="75"/>
      <c r="W59857" s="75"/>
      <c r="AD59857" s="77"/>
    </row>
    <row r="59858" spans="16:30" ht="4.5" customHeight="1" x14ac:dyDescent="0.2">
      <c r="P59858" s="75"/>
      <c r="Q59858" s="75"/>
      <c r="W59858" s="75"/>
      <c r="AD59858" s="77"/>
    </row>
    <row r="59859" spans="16:30" ht="4.5" customHeight="1" x14ac:dyDescent="0.2">
      <c r="P59859" s="75"/>
      <c r="Q59859" s="75"/>
      <c r="W59859" s="75"/>
      <c r="AD59859" s="77"/>
    </row>
    <row r="59860" spans="16:30" ht="4.5" customHeight="1" x14ac:dyDescent="0.2">
      <c r="P59860" s="75"/>
      <c r="Q59860" s="75"/>
      <c r="W59860" s="75"/>
      <c r="AD59860" s="77"/>
    </row>
    <row r="59861" spans="16:30" ht="4.5" customHeight="1" x14ac:dyDescent="0.2">
      <c r="P59861" s="75"/>
      <c r="Q59861" s="75"/>
      <c r="W59861" s="75"/>
      <c r="AD59861" s="77"/>
    </row>
    <row r="59862" spans="16:30" ht="4.5" customHeight="1" x14ac:dyDescent="0.2">
      <c r="P59862" s="75"/>
      <c r="Q59862" s="75"/>
      <c r="W59862" s="75"/>
      <c r="AD59862" s="77"/>
    </row>
    <row r="59863" spans="16:30" ht="4.5" customHeight="1" x14ac:dyDescent="0.2">
      <c r="P59863" s="75"/>
      <c r="Q59863" s="75"/>
      <c r="W59863" s="75"/>
      <c r="AD59863" s="77"/>
    </row>
    <row r="59864" spans="16:30" ht="4.5" customHeight="1" x14ac:dyDescent="0.2">
      <c r="P59864" s="75"/>
      <c r="Q59864" s="75"/>
      <c r="W59864" s="75"/>
      <c r="AD59864" s="77"/>
    </row>
    <row r="59865" spans="16:30" ht="4.5" customHeight="1" x14ac:dyDescent="0.2">
      <c r="P59865" s="75"/>
      <c r="Q59865" s="75"/>
      <c r="W59865" s="75"/>
      <c r="AD59865" s="77"/>
    </row>
    <row r="59866" spans="16:30" ht="4.5" customHeight="1" x14ac:dyDescent="0.2">
      <c r="P59866" s="75"/>
      <c r="Q59866" s="75"/>
      <c r="W59866" s="75"/>
      <c r="AD59866" s="77"/>
    </row>
    <row r="59867" spans="16:30" ht="4.5" customHeight="1" x14ac:dyDescent="0.2">
      <c r="P59867" s="75"/>
      <c r="Q59867" s="75"/>
      <c r="W59867" s="75"/>
      <c r="AD59867" s="77"/>
    </row>
    <row r="59868" spans="16:30" ht="4.5" customHeight="1" x14ac:dyDescent="0.2">
      <c r="P59868" s="75"/>
      <c r="Q59868" s="75"/>
      <c r="W59868" s="75"/>
      <c r="AD59868" s="77"/>
    </row>
    <row r="59869" spans="16:30" ht="4.5" customHeight="1" x14ac:dyDescent="0.2">
      <c r="P59869" s="75"/>
      <c r="Q59869" s="75"/>
      <c r="W59869" s="75"/>
      <c r="AD59869" s="77"/>
    </row>
    <row r="59870" spans="16:30" ht="4.5" customHeight="1" x14ac:dyDescent="0.2">
      <c r="P59870" s="75"/>
      <c r="Q59870" s="75"/>
      <c r="W59870" s="75"/>
      <c r="AD59870" s="77"/>
    </row>
    <row r="59871" spans="16:30" ht="4.5" customHeight="1" x14ac:dyDescent="0.2">
      <c r="P59871" s="75"/>
      <c r="Q59871" s="75"/>
      <c r="W59871" s="75"/>
      <c r="AD59871" s="77"/>
    </row>
    <row r="59872" spans="16:30" ht="4.5" customHeight="1" x14ac:dyDescent="0.2">
      <c r="P59872" s="75"/>
      <c r="Q59872" s="75"/>
      <c r="W59872" s="75"/>
      <c r="AD59872" s="77"/>
    </row>
    <row r="59873" spans="16:30" ht="4.5" customHeight="1" x14ac:dyDescent="0.2">
      <c r="P59873" s="75"/>
      <c r="Q59873" s="75"/>
      <c r="W59873" s="75"/>
      <c r="AD59873" s="77"/>
    </row>
    <row r="59874" spans="16:30" ht="4.5" customHeight="1" x14ac:dyDescent="0.2">
      <c r="P59874" s="75"/>
      <c r="Q59874" s="75"/>
      <c r="W59874" s="75"/>
      <c r="AD59874" s="77"/>
    </row>
    <row r="59875" spans="16:30" ht="4.5" customHeight="1" x14ac:dyDescent="0.2">
      <c r="P59875" s="75"/>
      <c r="Q59875" s="75"/>
      <c r="W59875" s="75"/>
      <c r="AD59875" s="77"/>
    </row>
    <row r="59876" spans="16:30" ht="4.5" customHeight="1" x14ac:dyDescent="0.2">
      <c r="P59876" s="75"/>
      <c r="Q59876" s="75"/>
      <c r="W59876" s="75"/>
      <c r="AD59876" s="77"/>
    </row>
    <row r="59877" spans="16:30" ht="4.5" customHeight="1" x14ac:dyDescent="0.2">
      <c r="P59877" s="75"/>
      <c r="Q59877" s="75"/>
      <c r="W59877" s="75"/>
      <c r="AD59877" s="77"/>
    </row>
    <row r="59878" spans="16:30" ht="4.5" customHeight="1" x14ac:dyDescent="0.2">
      <c r="P59878" s="75"/>
      <c r="Q59878" s="75"/>
      <c r="W59878" s="75"/>
      <c r="AD59878" s="77"/>
    </row>
    <row r="59879" spans="16:30" ht="4.5" customHeight="1" x14ac:dyDescent="0.2">
      <c r="P59879" s="75"/>
      <c r="Q59879" s="75"/>
      <c r="W59879" s="75"/>
      <c r="AD59879" s="77"/>
    </row>
    <row r="59880" spans="16:30" ht="4.5" customHeight="1" x14ac:dyDescent="0.2">
      <c r="P59880" s="75"/>
      <c r="Q59880" s="75"/>
      <c r="W59880" s="75"/>
      <c r="AD59880" s="77"/>
    </row>
    <row r="59881" spans="16:30" ht="4.5" customHeight="1" x14ac:dyDescent="0.2">
      <c r="P59881" s="75"/>
      <c r="Q59881" s="75"/>
      <c r="W59881" s="75"/>
      <c r="AD59881" s="77"/>
    </row>
    <row r="59882" spans="16:30" ht="4.5" customHeight="1" x14ac:dyDescent="0.2">
      <c r="P59882" s="75"/>
      <c r="Q59882" s="75"/>
      <c r="W59882" s="75"/>
      <c r="AD59882" s="77"/>
    </row>
    <row r="59883" spans="16:30" ht="4.5" customHeight="1" x14ac:dyDescent="0.2">
      <c r="P59883" s="75"/>
      <c r="Q59883" s="75"/>
      <c r="W59883" s="75"/>
      <c r="AD59883" s="77"/>
    </row>
    <row r="59884" spans="16:30" ht="4.5" customHeight="1" x14ac:dyDescent="0.2">
      <c r="P59884" s="75"/>
      <c r="Q59884" s="75"/>
      <c r="W59884" s="75"/>
      <c r="AD59884" s="77"/>
    </row>
    <row r="59885" spans="16:30" ht="4.5" customHeight="1" x14ac:dyDescent="0.2">
      <c r="P59885" s="75"/>
      <c r="Q59885" s="75"/>
      <c r="W59885" s="75"/>
      <c r="AD59885" s="77"/>
    </row>
    <row r="59886" spans="16:30" ht="4.5" customHeight="1" x14ac:dyDescent="0.2">
      <c r="P59886" s="75"/>
      <c r="Q59886" s="75"/>
      <c r="W59886" s="75"/>
      <c r="AD59886" s="77"/>
    </row>
    <row r="59887" spans="16:30" ht="4.5" customHeight="1" x14ac:dyDescent="0.2">
      <c r="P59887" s="75"/>
      <c r="Q59887" s="75"/>
      <c r="W59887" s="75"/>
      <c r="AD59887" s="77"/>
    </row>
    <row r="59888" spans="16:30" ht="4.5" customHeight="1" x14ac:dyDescent="0.2">
      <c r="P59888" s="75"/>
      <c r="Q59888" s="75"/>
      <c r="W59888" s="75"/>
      <c r="AD59888" s="77"/>
    </row>
    <row r="59889" spans="16:30" ht="4.5" customHeight="1" x14ac:dyDescent="0.2">
      <c r="P59889" s="75"/>
      <c r="Q59889" s="75"/>
      <c r="W59889" s="75"/>
      <c r="AD59889" s="77"/>
    </row>
    <row r="59890" spans="16:30" ht="4.5" customHeight="1" x14ac:dyDescent="0.2">
      <c r="P59890" s="75"/>
      <c r="Q59890" s="75"/>
      <c r="W59890" s="75"/>
      <c r="AD59890" s="77"/>
    </row>
    <row r="59891" spans="16:30" ht="4.5" customHeight="1" x14ac:dyDescent="0.2">
      <c r="P59891" s="75"/>
      <c r="Q59891" s="75"/>
      <c r="W59891" s="75"/>
      <c r="AD59891" s="77"/>
    </row>
    <row r="59892" spans="16:30" ht="4.5" customHeight="1" x14ac:dyDescent="0.2">
      <c r="P59892" s="75"/>
      <c r="Q59892" s="75"/>
      <c r="W59892" s="75"/>
      <c r="AD59892" s="77"/>
    </row>
    <row r="59893" spans="16:30" ht="4.5" customHeight="1" x14ac:dyDescent="0.2">
      <c r="P59893" s="75"/>
      <c r="Q59893" s="75"/>
      <c r="W59893" s="75"/>
      <c r="AD59893" s="77"/>
    </row>
    <row r="59894" spans="16:30" ht="4.5" customHeight="1" x14ac:dyDescent="0.2">
      <c r="P59894" s="75"/>
      <c r="Q59894" s="75"/>
      <c r="W59894" s="75"/>
      <c r="AD59894" s="77"/>
    </row>
    <row r="59895" spans="16:30" ht="4.5" customHeight="1" x14ac:dyDescent="0.2">
      <c r="P59895" s="75"/>
      <c r="Q59895" s="75"/>
      <c r="W59895" s="75"/>
      <c r="AD59895" s="77"/>
    </row>
    <row r="59896" spans="16:30" ht="4.5" customHeight="1" x14ac:dyDescent="0.2">
      <c r="P59896" s="75"/>
      <c r="Q59896" s="75"/>
      <c r="W59896" s="75"/>
      <c r="AD59896" s="77"/>
    </row>
    <row r="59897" spans="16:30" ht="4.5" customHeight="1" x14ac:dyDescent="0.2">
      <c r="P59897" s="75"/>
      <c r="Q59897" s="75"/>
      <c r="W59897" s="75"/>
      <c r="AD59897" s="77"/>
    </row>
    <row r="59898" spans="16:30" ht="4.5" customHeight="1" x14ac:dyDescent="0.2">
      <c r="P59898" s="75"/>
      <c r="Q59898" s="75"/>
      <c r="W59898" s="75"/>
      <c r="AD59898" s="77"/>
    </row>
    <row r="59899" spans="16:30" ht="4.5" customHeight="1" x14ac:dyDescent="0.2">
      <c r="P59899" s="75"/>
      <c r="Q59899" s="75"/>
      <c r="W59899" s="75"/>
      <c r="AD59899" s="77"/>
    </row>
    <row r="59900" spans="16:30" ht="4.5" customHeight="1" x14ac:dyDescent="0.2">
      <c r="P59900" s="75"/>
      <c r="Q59900" s="75"/>
      <c r="W59900" s="75"/>
      <c r="AD59900" s="77"/>
    </row>
    <row r="59901" spans="16:30" ht="4.5" customHeight="1" x14ac:dyDescent="0.2">
      <c r="P59901" s="75"/>
      <c r="Q59901" s="75"/>
      <c r="W59901" s="75"/>
      <c r="AD59901" s="77"/>
    </row>
    <row r="59902" spans="16:30" ht="4.5" customHeight="1" x14ac:dyDescent="0.2">
      <c r="P59902" s="75"/>
      <c r="Q59902" s="75"/>
      <c r="W59902" s="75"/>
      <c r="AD59902" s="77"/>
    </row>
    <row r="59903" spans="16:30" ht="4.5" customHeight="1" x14ac:dyDescent="0.2">
      <c r="P59903" s="75"/>
      <c r="Q59903" s="75"/>
      <c r="W59903" s="75"/>
      <c r="AD59903" s="77"/>
    </row>
    <row r="59904" spans="16:30" ht="4.5" customHeight="1" x14ac:dyDescent="0.2">
      <c r="P59904" s="75"/>
      <c r="Q59904" s="75"/>
      <c r="W59904" s="75"/>
      <c r="AD59904" s="77"/>
    </row>
    <row r="59905" spans="16:30" ht="4.5" customHeight="1" x14ac:dyDescent="0.2">
      <c r="P59905" s="75"/>
      <c r="Q59905" s="75"/>
      <c r="W59905" s="75"/>
      <c r="AD59905" s="77"/>
    </row>
    <row r="59906" spans="16:30" ht="4.5" customHeight="1" x14ac:dyDescent="0.2">
      <c r="P59906" s="75"/>
      <c r="Q59906" s="75"/>
      <c r="W59906" s="75"/>
      <c r="AD59906" s="77"/>
    </row>
    <row r="59907" spans="16:30" ht="4.5" customHeight="1" x14ac:dyDescent="0.2">
      <c r="P59907" s="75"/>
      <c r="Q59907" s="75"/>
      <c r="W59907" s="75"/>
      <c r="AD59907" s="77"/>
    </row>
    <row r="59908" spans="16:30" ht="4.5" customHeight="1" x14ac:dyDescent="0.2">
      <c r="P59908" s="75"/>
      <c r="Q59908" s="75"/>
      <c r="W59908" s="75"/>
      <c r="AD59908" s="77"/>
    </row>
    <row r="59909" spans="16:30" ht="4.5" customHeight="1" x14ac:dyDescent="0.2">
      <c r="P59909" s="75"/>
      <c r="Q59909" s="75"/>
      <c r="W59909" s="75"/>
      <c r="AD59909" s="77"/>
    </row>
    <row r="59910" spans="16:30" ht="4.5" customHeight="1" x14ac:dyDescent="0.2">
      <c r="P59910" s="75"/>
      <c r="Q59910" s="75"/>
      <c r="W59910" s="75"/>
      <c r="AD59910" s="77"/>
    </row>
    <row r="59911" spans="16:30" ht="4.5" customHeight="1" x14ac:dyDescent="0.2">
      <c r="P59911" s="75"/>
      <c r="Q59911" s="75"/>
      <c r="W59911" s="75"/>
      <c r="AD59911" s="77"/>
    </row>
    <row r="59912" spans="16:30" ht="4.5" customHeight="1" x14ac:dyDescent="0.2">
      <c r="P59912" s="75"/>
      <c r="Q59912" s="75"/>
      <c r="W59912" s="75"/>
      <c r="AD59912" s="77"/>
    </row>
    <row r="59913" spans="16:30" ht="4.5" customHeight="1" x14ac:dyDescent="0.2">
      <c r="P59913" s="75"/>
      <c r="Q59913" s="75"/>
      <c r="W59913" s="75"/>
      <c r="AD59913" s="77"/>
    </row>
    <row r="59914" spans="16:30" ht="4.5" customHeight="1" x14ac:dyDescent="0.2">
      <c r="P59914" s="75"/>
      <c r="Q59914" s="75"/>
      <c r="W59914" s="75"/>
      <c r="AD59914" s="77"/>
    </row>
    <row r="59915" spans="16:30" ht="4.5" customHeight="1" x14ac:dyDescent="0.2">
      <c r="P59915" s="75"/>
      <c r="Q59915" s="75"/>
      <c r="W59915" s="75"/>
      <c r="AD59915" s="77"/>
    </row>
    <row r="59916" spans="16:30" ht="4.5" customHeight="1" x14ac:dyDescent="0.2">
      <c r="P59916" s="75"/>
      <c r="Q59916" s="75"/>
      <c r="W59916" s="75"/>
      <c r="AD59916" s="77"/>
    </row>
    <row r="59917" spans="16:30" ht="4.5" customHeight="1" x14ac:dyDescent="0.2">
      <c r="P59917" s="75"/>
      <c r="Q59917" s="75"/>
      <c r="W59917" s="75"/>
      <c r="AD59917" s="77"/>
    </row>
    <row r="59918" spans="16:30" ht="4.5" customHeight="1" x14ac:dyDescent="0.2">
      <c r="P59918" s="75"/>
      <c r="Q59918" s="75"/>
      <c r="W59918" s="75"/>
      <c r="AD59918" s="77"/>
    </row>
    <row r="59919" spans="16:30" ht="4.5" customHeight="1" x14ac:dyDescent="0.2">
      <c r="P59919" s="75"/>
      <c r="Q59919" s="75"/>
      <c r="W59919" s="75"/>
      <c r="AD59919" s="77"/>
    </row>
    <row r="59920" spans="16:30" ht="4.5" customHeight="1" x14ac:dyDescent="0.2">
      <c r="P59920" s="75"/>
      <c r="Q59920" s="75"/>
      <c r="W59920" s="75"/>
      <c r="AD59920" s="77"/>
    </row>
    <row r="59921" spans="16:30" ht="4.5" customHeight="1" x14ac:dyDescent="0.2">
      <c r="P59921" s="75"/>
      <c r="Q59921" s="75"/>
      <c r="W59921" s="75"/>
      <c r="AD59921" s="77"/>
    </row>
    <row r="59922" spans="16:30" ht="4.5" customHeight="1" x14ac:dyDescent="0.2">
      <c r="P59922" s="75"/>
      <c r="Q59922" s="75"/>
      <c r="W59922" s="75"/>
      <c r="AD59922" s="77"/>
    </row>
    <row r="59923" spans="16:30" ht="4.5" customHeight="1" x14ac:dyDescent="0.2">
      <c r="P59923" s="75"/>
      <c r="Q59923" s="75"/>
      <c r="W59923" s="75"/>
      <c r="AD59923" s="77"/>
    </row>
    <row r="59924" spans="16:30" ht="4.5" customHeight="1" x14ac:dyDescent="0.2">
      <c r="P59924" s="75"/>
      <c r="Q59924" s="75"/>
      <c r="W59924" s="75"/>
      <c r="AD59924" s="77"/>
    </row>
    <row r="59925" spans="16:30" ht="4.5" customHeight="1" x14ac:dyDescent="0.2">
      <c r="P59925" s="75"/>
      <c r="Q59925" s="75"/>
      <c r="W59925" s="75"/>
      <c r="AD59925" s="77"/>
    </row>
    <row r="59926" spans="16:30" ht="4.5" customHeight="1" x14ac:dyDescent="0.2">
      <c r="P59926" s="75"/>
      <c r="Q59926" s="75"/>
      <c r="W59926" s="75"/>
      <c r="AD59926" s="77"/>
    </row>
    <row r="59927" spans="16:30" ht="4.5" customHeight="1" x14ac:dyDescent="0.2">
      <c r="P59927" s="75"/>
      <c r="Q59927" s="75"/>
      <c r="W59927" s="75"/>
      <c r="AD59927" s="77"/>
    </row>
    <row r="59928" spans="16:30" ht="4.5" customHeight="1" x14ac:dyDescent="0.2">
      <c r="P59928" s="75"/>
      <c r="Q59928" s="75"/>
      <c r="W59928" s="75"/>
      <c r="AD59928" s="77"/>
    </row>
    <row r="59929" spans="16:30" ht="4.5" customHeight="1" x14ac:dyDescent="0.2">
      <c r="P59929" s="75"/>
      <c r="Q59929" s="75"/>
      <c r="W59929" s="75"/>
      <c r="AD59929" s="77"/>
    </row>
    <row r="59930" spans="16:30" ht="4.5" customHeight="1" x14ac:dyDescent="0.2">
      <c r="P59930" s="75"/>
      <c r="Q59930" s="75"/>
      <c r="W59930" s="75"/>
      <c r="AD59930" s="77"/>
    </row>
    <row r="59931" spans="16:30" ht="4.5" customHeight="1" x14ac:dyDescent="0.2">
      <c r="P59931" s="75"/>
      <c r="Q59931" s="75"/>
      <c r="W59931" s="75"/>
      <c r="AD59931" s="77"/>
    </row>
    <row r="59932" spans="16:30" ht="4.5" customHeight="1" x14ac:dyDescent="0.2">
      <c r="P59932" s="75"/>
      <c r="Q59932" s="75"/>
      <c r="W59932" s="75"/>
      <c r="AD59932" s="77"/>
    </row>
    <row r="59933" spans="16:30" ht="4.5" customHeight="1" x14ac:dyDescent="0.2">
      <c r="P59933" s="75"/>
      <c r="Q59933" s="75"/>
      <c r="W59933" s="75"/>
      <c r="AD59933" s="77"/>
    </row>
    <row r="59934" spans="16:30" ht="4.5" customHeight="1" x14ac:dyDescent="0.2">
      <c r="P59934" s="75"/>
      <c r="Q59934" s="75"/>
      <c r="W59934" s="75"/>
      <c r="AD59934" s="77"/>
    </row>
    <row r="59935" spans="16:30" ht="4.5" customHeight="1" x14ac:dyDescent="0.2">
      <c r="P59935" s="75"/>
      <c r="Q59935" s="75"/>
      <c r="W59935" s="75"/>
      <c r="AD59935" s="77"/>
    </row>
    <row r="59936" spans="16:30" ht="4.5" customHeight="1" x14ac:dyDescent="0.2">
      <c r="P59936" s="75"/>
      <c r="Q59936" s="75"/>
      <c r="W59936" s="75"/>
      <c r="AD59936" s="77"/>
    </row>
    <row r="59937" spans="16:30" ht="4.5" customHeight="1" x14ac:dyDescent="0.2">
      <c r="P59937" s="75"/>
      <c r="Q59937" s="75"/>
      <c r="W59937" s="75"/>
      <c r="AD59937" s="77"/>
    </row>
    <row r="59938" spans="16:30" ht="4.5" customHeight="1" x14ac:dyDescent="0.2">
      <c r="P59938" s="75"/>
      <c r="Q59938" s="75"/>
      <c r="W59938" s="75"/>
      <c r="AD59938" s="77"/>
    </row>
    <row r="59939" spans="16:30" ht="4.5" customHeight="1" x14ac:dyDescent="0.2">
      <c r="P59939" s="75"/>
      <c r="Q59939" s="75"/>
      <c r="W59939" s="75"/>
      <c r="AD59939" s="77"/>
    </row>
    <row r="59940" spans="16:30" ht="4.5" customHeight="1" x14ac:dyDescent="0.2">
      <c r="P59940" s="75"/>
      <c r="Q59940" s="75"/>
      <c r="W59940" s="75"/>
      <c r="AD59940" s="77"/>
    </row>
    <row r="59941" spans="16:30" ht="4.5" customHeight="1" x14ac:dyDescent="0.2">
      <c r="P59941" s="75"/>
      <c r="Q59941" s="75"/>
      <c r="W59941" s="75"/>
      <c r="AD59941" s="77"/>
    </row>
    <row r="59942" spans="16:30" ht="4.5" customHeight="1" x14ac:dyDescent="0.2">
      <c r="P59942" s="75"/>
      <c r="Q59942" s="75"/>
      <c r="W59942" s="75"/>
      <c r="AD59942" s="77"/>
    </row>
    <row r="59943" spans="16:30" ht="4.5" customHeight="1" x14ac:dyDescent="0.2">
      <c r="P59943" s="75"/>
      <c r="Q59943" s="75"/>
      <c r="W59943" s="75"/>
      <c r="AD59943" s="77"/>
    </row>
    <row r="59944" spans="16:30" ht="4.5" customHeight="1" x14ac:dyDescent="0.2">
      <c r="P59944" s="75"/>
      <c r="Q59944" s="75"/>
      <c r="W59944" s="75"/>
      <c r="AD59944" s="77"/>
    </row>
    <row r="59945" spans="16:30" ht="4.5" customHeight="1" x14ac:dyDescent="0.2">
      <c r="P59945" s="75"/>
      <c r="Q59945" s="75"/>
      <c r="W59945" s="75"/>
      <c r="AD59945" s="77"/>
    </row>
    <row r="59946" spans="16:30" ht="4.5" customHeight="1" x14ac:dyDescent="0.2">
      <c r="P59946" s="75"/>
      <c r="Q59946" s="75"/>
      <c r="W59946" s="75"/>
      <c r="AD59946" s="77"/>
    </row>
    <row r="59947" spans="16:30" ht="4.5" customHeight="1" x14ac:dyDescent="0.2">
      <c r="P59947" s="75"/>
      <c r="Q59947" s="75"/>
      <c r="W59947" s="75"/>
      <c r="AD59947" s="77"/>
    </row>
    <row r="59948" spans="16:30" ht="4.5" customHeight="1" x14ac:dyDescent="0.2">
      <c r="P59948" s="75"/>
      <c r="Q59948" s="75"/>
      <c r="W59948" s="75"/>
      <c r="AD59948" s="77"/>
    </row>
    <row r="59949" spans="16:30" ht="4.5" customHeight="1" x14ac:dyDescent="0.2">
      <c r="P59949" s="75"/>
      <c r="Q59949" s="75"/>
      <c r="W59949" s="75"/>
      <c r="AD59949" s="77"/>
    </row>
    <row r="59950" spans="16:30" ht="4.5" customHeight="1" x14ac:dyDescent="0.2">
      <c r="P59950" s="75"/>
      <c r="Q59950" s="75"/>
      <c r="W59950" s="75"/>
      <c r="AD59950" s="77"/>
    </row>
    <row r="59951" spans="16:30" ht="4.5" customHeight="1" x14ac:dyDescent="0.2">
      <c r="P59951" s="75"/>
      <c r="Q59951" s="75"/>
      <c r="W59951" s="75"/>
      <c r="AD59951" s="77"/>
    </row>
    <row r="59952" spans="16:30" ht="4.5" customHeight="1" x14ac:dyDescent="0.2">
      <c r="P59952" s="75"/>
      <c r="Q59952" s="75"/>
      <c r="W59952" s="75"/>
      <c r="AD59952" s="77"/>
    </row>
    <row r="59953" spans="16:30" ht="4.5" customHeight="1" x14ac:dyDescent="0.2">
      <c r="P59953" s="75"/>
      <c r="Q59953" s="75"/>
      <c r="W59953" s="75"/>
      <c r="AD59953" s="77"/>
    </row>
    <row r="59954" spans="16:30" ht="4.5" customHeight="1" x14ac:dyDescent="0.2">
      <c r="P59954" s="75"/>
      <c r="Q59954" s="75"/>
      <c r="W59954" s="75"/>
      <c r="AD59954" s="77"/>
    </row>
    <row r="59955" spans="16:30" ht="4.5" customHeight="1" x14ac:dyDescent="0.2">
      <c r="P59955" s="75"/>
      <c r="Q59955" s="75"/>
      <c r="W59955" s="75"/>
      <c r="AD59955" s="77"/>
    </row>
    <row r="59956" spans="16:30" ht="4.5" customHeight="1" x14ac:dyDescent="0.2">
      <c r="P59956" s="75"/>
      <c r="Q59956" s="75"/>
      <c r="W59956" s="75"/>
      <c r="AD59956" s="77"/>
    </row>
    <row r="59957" spans="16:30" ht="4.5" customHeight="1" x14ac:dyDescent="0.2">
      <c r="P59957" s="75"/>
      <c r="Q59957" s="75"/>
      <c r="W59957" s="75"/>
      <c r="AD59957" s="77"/>
    </row>
    <row r="59958" spans="16:30" ht="4.5" customHeight="1" x14ac:dyDescent="0.2">
      <c r="P59958" s="75"/>
      <c r="Q59958" s="75"/>
      <c r="W59958" s="75"/>
      <c r="AD59958" s="77"/>
    </row>
    <row r="59959" spans="16:30" ht="4.5" customHeight="1" x14ac:dyDescent="0.2">
      <c r="P59959" s="75"/>
      <c r="Q59959" s="75"/>
      <c r="W59959" s="75"/>
      <c r="AD59959" s="77"/>
    </row>
    <row r="59960" spans="16:30" ht="4.5" customHeight="1" x14ac:dyDescent="0.2">
      <c r="P59960" s="75"/>
      <c r="Q59960" s="75"/>
      <c r="W59960" s="75"/>
      <c r="AD59960" s="77"/>
    </row>
    <row r="59961" spans="16:30" ht="4.5" customHeight="1" x14ac:dyDescent="0.2">
      <c r="P59961" s="75"/>
      <c r="Q59961" s="75"/>
      <c r="W59961" s="75"/>
      <c r="AD59961" s="77"/>
    </row>
    <row r="59962" spans="16:30" ht="4.5" customHeight="1" x14ac:dyDescent="0.2">
      <c r="P59962" s="75"/>
      <c r="Q59962" s="75"/>
      <c r="W59962" s="75"/>
      <c r="AD59962" s="77"/>
    </row>
    <row r="59963" spans="16:30" ht="4.5" customHeight="1" x14ac:dyDescent="0.2">
      <c r="P59963" s="75"/>
      <c r="Q59963" s="75"/>
      <c r="W59963" s="75"/>
      <c r="AD59963" s="77"/>
    </row>
    <row r="59964" spans="16:30" ht="4.5" customHeight="1" x14ac:dyDescent="0.2">
      <c r="P59964" s="75"/>
      <c r="Q59964" s="75"/>
      <c r="W59964" s="75"/>
      <c r="AD59964" s="77"/>
    </row>
    <row r="59965" spans="16:30" ht="4.5" customHeight="1" x14ac:dyDescent="0.2">
      <c r="P59965" s="75"/>
      <c r="Q59965" s="75"/>
      <c r="W59965" s="75"/>
      <c r="AD59965" s="77"/>
    </row>
    <row r="59966" spans="16:30" ht="4.5" customHeight="1" x14ac:dyDescent="0.2">
      <c r="P59966" s="75"/>
      <c r="Q59966" s="75"/>
      <c r="W59966" s="75"/>
      <c r="AD59966" s="77"/>
    </row>
    <row r="59967" spans="16:30" ht="4.5" customHeight="1" x14ac:dyDescent="0.2">
      <c r="P59967" s="75"/>
      <c r="Q59967" s="75"/>
      <c r="W59967" s="75"/>
      <c r="AD59967" s="77"/>
    </row>
    <row r="59968" spans="16:30" ht="4.5" customHeight="1" x14ac:dyDescent="0.2">
      <c r="P59968" s="75"/>
      <c r="Q59968" s="75"/>
      <c r="W59968" s="75"/>
      <c r="AD59968" s="77"/>
    </row>
    <row r="59969" spans="16:30" ht="4.5" customHeight="1" x14ac:dyDescent="0.2">
      <c r="P59969" s="75"/>
      <c r="Q59969" s="75"/>
      <c r="W59969" s="75"/>
      <c r="AD59969" s="77"/>
    </row>
    <row r="59970" spans="16:30" ht="4.5" customHeight="1" x14ac:dyDescent="0.2">
      <c r="P59970" s="75"/>
      <c r="Q59970" s="75"/>
      <c r="W59970" s="75"/>
      <c r="AD59970" s="77"/>
    </row>
    <row r="59971" spans="16:30" ht="4.5" customHeight="1" x14ac:dyDescent="0.2">
      <c r="P59971" s="75"/>
      <c r="Q59971" s="75"/>
      <c r="W59971" s="75"/>
      <c r="AD59971" s="77"/>
    </row>
    <row r="59972" spans="16:30" ht="4.5" customHeight="1" x14ac:dyDescent="0.2">
      <c r="P59972" s="75"/>
      <c r="Q59972" s="75"/>
      <c r="W59972" s="75"/>
      <c r="AD59972" s="77"/>
    </row>
    <row r="59973" spans="16:30" ht="4.5" customHeight="1" x14ac:dyDescent="0.2">
      <c r="P59973" s="75"/>
      <c r="Q59973" s="75"/>
      <c r="W59973" s="75"/>
      <c r="AD59973" s="77"/>
    </row>
    <row r="59974" spans="16:30" ht="4.5" customHeight="1" x14ac:dyDescent="0.2">
      <c r="P59974" s="75"/>
      <c r="Q59974" s="75"/>
      <c r="W59974" s="75"/>
      <c r="AD59974" s="77"/>
    </row>
    <row r="59975" spans="16:30" ht="4.5" customHeight="1" x14ac:dyDescent="0.2">
      <c r="P59975" s="75"/>
      <c r="Q59975" s="75"/>
      <c r="W59975" s="75"/>
      <c r="AD59975" s="77"/>
    </row>
    <row r="59976" spans="16:30" ht="4.5" customHeight="1" x14ac:dyDescent="0.2">
      <c r="P59976" s="75"/>
      <c r="Q59976" s="75"/>
      <c r="W59976" s="75"/>
      <c r="AD59976" s="77"/>
    </row>
    <row r="59977" spans="16:30" ht="4.5" customHeight="1" x14ac:dyDescent="0.2">
      <c r="P59977" s="75"/>
      <c r="Q59977" s="75"/>
      <c r="W59977" s="75"/>
      <c r="AD59977" s="77"/>
    </row>
    <row r="59978" spans="16:30" ht="4.5" customHeight="1" x14ac:dyDescent="0.2">
      <c r="P59978" s="75"/>
      <c r="Q59978" s="75"/>
      <c r="W59978" s="75"/>
      <c r="AD59978" s="77"/>
    </row>
    <row r="59979" spans="16:30" ht="4.5" customHeight="1" x14ac:dyDescent="0.2">
      <c r="P59979" s="75"/>
      <c r="Q59979" s="75"/>
      <c r="W59979" s="75"/>
      <c r="AD59979" s="77"/>
    </row>
    <row r="59980" spans="16:30" ht="4.5" customHeight="1" x14ac:dyDescent="0.2">
      <c r="P59980" s="75"/>
      <c r="Q59980" s="75"/>
      <c r="W59980" s="75"/>
      <c r="AD59980" s="77"/>
    </row>
    <row r="59981" spans="16:30" ht="4.5" customHeight="1" x14ac:dyDescent="0.2">
      <c r="P59981" s="75"/>
      <c r="Q59981" s="75"/>
      <c r="W59981" s="75"/>
      <c r="AD59981" s="77"/>
    </row>
    <row r="59982" spans="16:30" ht="4.5" customHeight="1" x14ac:dyDescent="0.2">
      <c r="P59982" s="75"/>
      <c r="Q59982" s="75"/>
      <c r="W59982" s="75"/>
      <c r="AD59982" s="77"/>
    </row>
    <row r="59983" spans="16:30" ht="4.5" customHeight="1" x14ac:dyDescent="0.2">
      <c r="P59983" s="75"/>
      <c r="Q59983" s="75"/>
      <c r="W59983" s="75"/>
      <c r="AD59983" s="77"/>
    </row>
    <row r="59984" spans="16:30" ht="4.5" customHeight="1" x14ac:dyDescent="0.2">
      <c r="P59984" s="75"/>
      <c r="Q59984" s="75"/>
      <c r="W59984" s="75"/>
      <c r="AD59984" s="77"/>
    </row>
    <row r="59985" spans="16:30" ht="4.5" customHeight="1" x14ac:dyDescent="0.2">
      <c r="P59985" s="75"/>
      <c r="Q59985" s="75"/>
      <c r="W59985" s="75"/>
      <c r="AD59985" s="77"/>
    </row>
    <row r="59986" spans="16:30" ht="4.5" customHeight="1" x14ac:dyDescent="0.2">
      <c r="P59986" s="75"/>
      <c r="Q59986" s="75"/>
      <c r="W59986" s="75"/>
      <c r="AD59986" s="77"/>
    </row>
    <row r="59987" spans="16:30" ht="4.5" customHeight="1" x14ac:dyDescent="0.2">
      <c r="P59987" s="75"/>
      <c r="Q59987" s="75"/>
      <c r="W59987" s="75"/>
      <c r="AD59987" s="77"/>
    </row>
    <row r="59988" spans="16:30" ht="4.5" customHeight="1" x14ac:dyDescent="0.2">
      <c r="P59988" s="75"/>
      <c r="Q59988" s="75"/>
      <c r="W59988" s="75"/>
      <c r="AD59988" s="77"/>
    </row>
    <row r="59989" spans="16:30" ht="4.5" customHeight="1" x14ac:dyDescent="0.2">
      <c r="P59989" s="75"/>
      <c r="Q59989" s="75"/>
      <c r="W59989" s="75"/>
      <c r="AD59989" s="77"/>
    </row>
    <row r="59990" spans="16:30" ht="4.5" customHeight="1" x14ac:dyDescent="0.2">
      <c r="P59990" s="75"/>
      <c r="Q59990" s="75"/>
      <c r="W59990" s="75"/>
      <c r="AD59990" s="77"/>
    </row>
    <row r="59991" spans="16:30" ht="4.5" customHeight="1" x14ac:dyDescent="0.2">
      <c r="P59991" s="75"/>
      <c r="Q59991" s="75"/>
      <c r="W59991" s="75"/>
      <c r="AD59991" s="77"/>
    </row>
    <row r="59992" spans="16:30" ht="4.5" customHeight="1" x14ac:dyDescent="0.2">
      <c r="P59992" s="75"/>
      <c r="Q59992" s="75"/>
      <c r="W59992" s="75"/>
      <c r="AD59992" s="77"/>
    </row>
    <row r="59993" spans="16:30" ht="4.5" customHeight="1" x14ac:dyDescent="0.2">
      <c r="P59993" s="75"/>
      <c r="Q59993" s="75"/>
      <c r="W59993" s="75"/>
      <c r="AD59993" s="77"/>
    </row>
    <row r="59994" spans="16:30" ht="4.5" customHeight="1" x14ac:dyDescent="0.2">
      <c r="P59994" s="75"/>
      <c r="Q59994" s="75"/>
      <c r="W59994" s="75"/>
      <c r="AD59994" s="77"/>
    </row>
    <row r="59995" spans="16:30" ht="4.5" customHeight="1" x14ac:dyDescent="0.2">
      <c r="P59995" s="75"/>
      <c r="Q59995" s="75"/>
      <c r="W59995" s="75"/>
      <c r="AD59995" s="77"/>
    </row>
    <row r="59996" spans="16:30" ht="4.5" customHeight="1" x14ac:dyDescent="0.2">
      <c r="P59996" s="75"/>
      <c r="Q59996" s="75"/>
      <c r="W59996" s="75"/>
      <c r="AD59996" s="77"/>
    </row>
    <row r="59997" spans="16:30" ht="4.5" customHeight="1" x14ac:dyDescent="0.2">
      <c r="P59997" s="75"/>
      <c r="Q59997" s="75"/>
      <c r="W59997" s="75"/>
      <c r="AD59997" s="77"/>
    </row>
    <row r="59998" spans="16:30" ht="4.5" customHeight="1" x14ac:dyDescent="0.2">
      <c r="P59998" s="75"/>
      <c r="Q59998" s="75"/>
      <c r="W59998" s="75"/>
      <c r="AD59998" s="77"/>
    </row>
    <row r="59999" spans="16:30" ht="4.5" customHeight="1" x14ac:dyDescent="0.2">
      <c r="P59999" s="75"/>
      <c r="Q59999" s="75"/>
      <c r="W59999" s="75"/>
      <c r="AD59999" s="77"/>
    </row>
    <row r="60000" spans="16:30" ht="4.5" customHeight="1" x14ac:dyDescent="0.2">
      <c r="P60000" s="75"/>
      <c r="Q60000" s="75"/>
      <c r="W60000" s="75"/>
      <c r="AD60000" s="77"/>
    </row>
    <row r="60001" spans="16:30" ht="4.5" customHeight="1" x14ac:dyDescent="0.2">
      <c r="P60001" s="75"/>
      <c r="Q60001" s="75"/>
      <c r="W60001" s="75"/>
      <c r="AD60001" s="77"/>
    </row>
    <row r="60002" spans="16:30" ht="4.5" customHeight="1" x14ac:dyDescent="0.2">
      <c r="P60002" s="75"/>
      <c r="Q60002" s="75"/>
      <c r="W60002" s="75"/>
      <c r="AD60002" s="77"/>
    </row>
    <row r="60003" spans="16:30" ht="4.5" customHeight="1" x14ac:dyDescent="0.2">
      <c r="P60003" s="75"/>
      <c r="Q60003" s="75"/>
      <c r="W60003" s="75"/>
      <c r="AD60003" s="77"/>
    </row>
    <row r="60004" spans="16:30" ht="4.5" customHeight="1" x14ac:dyDescent="0.2">
      <c r="P60004" s="75"/>
      <c r="Q60004" s="75"/>
      <c r="W60004" s="75"/>
      <c r="AD60004" s="77"/>
    </row>
    <row r="60005" spans="16:30" ht="4.5" customHeight="1" x14ac:dyDescent="0.2">
      <c r="P60005" s="75"/>
      <c r="Q60005" s="75"/>
      <c r="W60005" s="75"/>
      <c r="AD60005" s="77"/>
    </row>
    <row r="60006" spans="16:30" ht="4.5" customHeight="1" x14ac:dyDescent="0.2">
      <c r="P60006" s="75"/>
      <c r="Q60006" s="75"/>
      <c r="W60006" s="75"/>
      <c r="AD60006" s="77"/>
    </row>
    <row r="60007" spans="16:30" ht="4.5" customHeight="1" x14ac:dyDescent="0.2">
      <c r="P60007" s="75"/>
      <c r="Q60007" s="75"/>
      <c r="W60007" s="75"/>
      <c r="AD60007" s="77"/>
    </row>
    <row r="60008" spans="16:30" ht="4.5" customHeight="1" x14ac:dyDescent="0.2">
      <c r="P60008" s="75"/>
      <c r="Q60008" s="75"/>
      <c r="W60008" s="75"/>
      <c r="AD60008" s="77"/>
    </row>
    <row r="60009" spans="16:30" ht="4.5" customHeight="1" x14ac:dyDescent="0.2">
      <c r="P60009" s="75"/>
      <c r="Q60009" s="75"/>
      <c r="W60009" s="75"/>
      <c r="AD60009" s="77"/>
    </row>
    <row r="60010" spans="16:30" ht="4.5" customHeight="1" x14ac:dyDescent="0.2">
      <c r="P60010" s="75"/>
      <c r="Q60010" s="75"/>
      <c r="W60010" s="75"/>
      <c r="AD60010" s="77"/>
    </row>
    <row r="60011" spans="16:30" ht="4.5" customHeight="1" x14ac:dyDescent="0.2">
      <c r="P60011" s="75"/>
      <c r="Q60011" s="75"/>
      <c r="W60011" s="75"/>
      <c r="AD60011" s="77"/>
    </row>
    <row r="60012" spans="16:30" ht="4.5" customHeight="1" x14ac:dyDescent="0.2">
      <c r="P60012" s="75"/>
      <c r="Q60012" s="75"/>
      <c r="W60012" s="75"/>
      <c r="AD60012" s="77"/>
    </row>
    <row r="60013" spans="16:30" ht="4.5" customHeight="1" x14ac:dyDescent="0.2">
      <c r="P60013" s="75"/>
      <c r="Q60013" s="75"/>
      <c r="W60013" s="75"/>
      <c r="AD60013" s="77"/>
    </row>
    <row r="60014" spans="16:30" ht="4.5" customHeight="1" x14ac:dyDescent="0.2">
      <c r="P60014" s="75"/>
      <c r="Q60014" s="75"/>
      <c r="W60014" s="75"/>
      <c r="AD60014" s="77"/>
    </row>
    <row r="60015" spans="16:30" ht="4.5" customHeight="1" x14ac:dyDescent="0.2">
      <c r="P60015" s="75"/>
      <c r="Q60015" s="75"/>
      <c r="W60015" s="75"/>
      <c r="AD60015" s="77"/>
    </row>
    <row r="60016" spans="16:30" ht="4.5" customHeight="1" x14ac:dyDescent="0.2">
      <c r="P60016" s="75"/>
      <c r="Q60016" s="75"/>
      <c r="W60016" s="75"/>
      <c r="AD60016" s="77"/>
    </row>
    <row r="60017" spans="16:30" ht="4.5" customHeight="1" x14ac:dyDescent="0.2">
      <c r="P60017" s="75"/>
      <c r="Q60017" s="75"/>
      <c r="W60017" s="75"/>
      <c r="AD60017" s="77"/>
    </row>
    <row r="60018" spans="16:30" ht="4.5" customHeight="1" x14ac:dyDescent="0.2">
      <c r="P60018" s="75"/>
      <c r="Q60018" s="75"/>
      <c r="W60018" s="75"/>
      <c r="AD60018" s="77"/>
    </row>
    <row r="60019" spans="16:30" ht="4.5" customHeight="1" x14ac:dyDescent="0.2">
      <c r="P60019" s="75"/>
      <c r="Q60019" s="75"/>
      <c r="W60019" s="75"/>
      <c r="AD60019" s="77"/>
    </row>
    <row r="60020" spans="16:30" ht="4.5" customHeight="1" x14ac:dyDescent="0.2">
      <c r="P60020" s="75"/>
      <c r="Q60020" s="75"/>
      <c r="W60020" s="75"/>
      <c r="AD60020" s="77"/>
    </row>
    <row r="60021" spans="16:30" ht="4.5" customHeight="1" x14ac:dyDescent="0.2">
      <c r="P60021" s="75"/>
      <c r="Q60021" s="75"/>
      <c r="W60021" s="75"/>
      <c r="AD60021" s="77"/>
    </row>
    <row r="60022" spans="16:30" ht="4.5" customHeight="1" x14ac:dyDescent="0.2">
      <c r="P60022" s="75"/>
      <c r="Q60022" s="75"/>
      <c r="W60022" s="75"/>
      <c r="AD60022" s="77"/>
    </row>
    <row r="60023" spans="16:30" ht="4.5" customHeight="1" x14ac:dyDescent="0.2">
      <c r="P60023" s="75"/>
      <c r="Q60023" s="75"/>
      <c r="W60023" s="75"/>
      <c r="AD60023" s="77"/>
    </row>
    <row r="60024" spans="16:30" ht="4.5" customHeight="1" x14ac:dyDescent="0.2">
      <c r="P60024" s="75"/>
      <c r="Q60024" s="75"/>
      <c r="W60024" s="75"/>
      <c r="AD60024" s="77"/>
    </row>
    <row r="60025" spans="16:30" ht="4.5" customHeight="1" x14ac:dyDescent="0.2">
      <c r="P60025" s="75"/>
      <c r="Q60025" s="75"/>
      <c r="W60025" s="75"/>
      <c r="AD60025" s="77"/>
    </row>
    <row r="60026" spans="16:30" ht="4.5" customHeight="1" x14ac:dyDescent="0.2">
      <c r="P60026" s="75"/>
      <c r="Q60026" s="75"/>
      <c r="W60026" s="75"/>
      <c r="AD60026" s="77"/>
    </row>
    <row r="60027" spans="16:30" ht="4.5" customHeight="1" x14ac:dyDescent="0.2">
      <c r="P60027" s="75"/>
      <c r="Q60027" s="75"/>
      <c r="W60027" s="75"/>
      <c r="AD60027" s="77"/>
    </row>
    <row r="60028" spans="16:30" ht="4.5" customHeight="1" x14ac:dyDescent="0.2">
      <c r="P60028" s="75"/>
      <c r="Q60028" s="75"/>
      <c r="W60028" s="75"/>
      <c r="AD60028" s="77"/>
    </row>
    <row r="60029" spans="16:30" ht="4.5" customHeight="1" x14ac:dyDescent="0.2">
      <c r="P60029" s="75"/>
      <c r="Q60029" s="75"/>
      <c r="W60029" s="75"/>
      <c r="AD60029" s="77"/>
    </row>
    <row r="60030" spans="16:30" ht="4.5" customHeight="1" x14ac:dyDescent="0.2">
      <c r="P60030" s="75"/>
      <c r="Q60030" s="75"/>
      <c r="W60030" s="75"/>
      <c r="AD60030" s="77"/>
    </row>
    <row r="60031" spans="16:30" ht="4.5" customHeight="1" x14ac:dyDescent="0.2">
      <c r="P60031" s="75"/>
      <c r="Q60031" s="75"/>
      <c r="W60031" s="75"/>
      <c r="AD60031" s="77"/>
    </row>
    <row r="60032" spans="16:30" ht="4.5" customHeight="1" x14ac:dyDescent="0.2">
      <c r="P60032" s="75"/>
      <c r="Q60032" s="75"/>
      <c r="W60032" s="75"/>
      <c r="AD60032" s="77"/>
    </row>
    <row r="60033" spans="16:30" ht="4.5" customHeight="1" x14ac:dyDescent="0.2">
      <c r="P60033" s="75"/>
      <c r="Q60033" s="75"/>
      <c r="W60033" s="75"/>
      <c r="AD60033" s="77"/>
    </row>
    <row r="60034" spans="16:30" ht="4.5" customHeight="1" x14ac:dyDescent="0.2">
      <c r="P60034" s="75"/>
      <c r="Q60034" s="75"/>
      <c r="W60034" s="75"/>
      <c r="AD60034" s="77"/>
    </row>
    <row r="60035" spans="16:30" ht="4.5" customHeight="1" x14ac:dyDescent="0.2">
      <c r="P60035" s="75"/>
      <c r="Q60035" s="75"/>
      <c r="W60035" s="75"/>
      <c r="AD60035" s="77"/>
    </row>
    <row r="60036" spans="16:30" ht="4.5" customHeight="1" x14ac:dyDescent="0.2">
      <c r="P60036" s="75"/>
      <c r="Q60036" s="75"/>
      <c r="W60036" s="75"/>
      <c r="AD60036" s="77"/>
    </row>
    <row r="60037" spans="16:30" ht="4.5" customHeight="1" x14ac:dyDescent="0.2">
      <c r="P60037" s="75"/>
      <c r="Q60037" s="75"/>
      <c r="W60037" s="75"/>
      <c r="AD60037" s="77"/>
    </row>
    <row r="60038" spans="16:30" ht="4.5" customHeight="1" x14ac:dyDescent="0.2">
      <c r="P60038" s="75"/>
      <c r="Q60038" s="75"/>
      <c r="W60038" s="75"/>
      <c r="AD60038" s="77"/>
    </row>
    <row r="60039" spans="16:30" ht="4.5" customHeight="1" x14ac:dyDescent="0.2">
      <c r="P60039" s="75"/>
      <c r="Q60039" s="75"/>
      <c r="W60039" s="75"/>
      <c r="AD60039" s="77"/>
    </row>
    <row r="60040" spans="16:30" ht="4.5" customHeight="1" x14ac:dyDescent="0.2">
      <c r="P60040" s="75"/>
      <c r="Q60040" s="75"/>
      <c r="W60040" s="75"/>
      <c r="AD60040" s="77"/>
    </row>
    <row r="60041" spans="16:30" ht="4.5" customHeight="1" x14ac:dyDescent="0.2">
      <c r="P60041" s="75"/>
      <c r="Q60041" s="75"/>
      <c r="W60041" s="75"/>
      <c r="AD60041" s="77"/>
    </row>
    <row r="60042" spans="16:30" ht="4.5" customHeight="1" x14ac:dyDescent="0.2">
      <c r="P60042" s="75"/>
      <c r="Q60042" s="75"/>
      <c r="W60042" s="75"/>
      <c r="AD60042" s="77"/>
    </row>
    <row r="60043" spans="16:30" ht="4.5" customHeight="1" x14ac:dyDescent="0.2">
      <c r="P60043" s="75"/>
      <c r="Q60043" s="75"/>
      <c r="W60043" s="75"/>
      <c r="AD60043" s="77"/>
    </row>
    <row r="60044" spans="16:30" ht="4.5" customHeight="1" x14ac:dyDescent="0.2">
      <c r="P60044" s="75"/>
      <c r="Q60044" s="75"/>
      <c r="W60044" s="75"/>
      <c r="AD60044" s="77"/>
    </row>
    <row r="60045" spans="16:30" ht="4.5" customHeight="1" x14ac:dyDescent="0.2">
      <c r="P60045" s="75"/>
      <c r="Q60045" s="75"/>
      <c r="W60045" s="75"/>
      <c r="AD60045" s="77"/>
    </row>
    <row r="60046" spans="16:30" ht="4.5" customHeight="1" x14ac:dyDescent="0.2">
      <c r="P60046" s="75"/>
      <c r="Q60046" s="75"/>
      <c r="W60046" s="75"/>
      <c r="AD60046" s="77"/>
    </row>
    <row r="60047" spans="16:30" ht="4.5" customHeight="1" x14ac:dyDescent="0.2">
      <c r="P60047" s="75"/>
      <c r="Q60047" s="75"/>
      <c r="W60047" s="75"/>
      <c r="AD60047" s="77"/>
    </row>
    <row r="60048" spans="16:30" ht="4.5" customHeight="1" x14ac:dyDescent="0.2">
      <c r="P60048" s="75"/>
      <c r="Q60048" s="75"/>
      <c r="W60048" s="75"/>
      <c r="AD60048" s="77"/>
    </row>
    <row r="60049" spans="16:30" ht="4.5" customHeight="1" x14ac:dyDescent="0.2">
      <c r="P60049" s="75"/>
      <c r="Q60049" s="75"/>
      <c r="W60049" s="75"/>
      <c r="AD60049" s="77"/>
    </row>
    <row r="60050" spans="16:30" ht="4.5" customHeight="1" x14ac:dyDescent="0.2">
      <c r="P60050" s="75"/>
      <c r="Q60050" s="75"/>
      <c r="W60050" s="75"/>
      <c r="AD60050" s="77"/>
    </row>
    <row r="60051" spans="16:30" ht="4.5" customHeight="1" x14ac:dyDescent="0.2">
      <c r="P60051" s="75"/>
      <c r="Q60051" s="75"/>
      <c r="W60051" s="75"/>
      <c r="AD60051" s="77"/>
    </row>
    <row r="60052" spans="16:30" ht="4.5" customHeight="1" x14ac:dyDescent="0.2">
      <c r="P60052" s="75"/>
      <c r="Q60052" s="75"/>
      <c r="W60052" s="75"/>
      <c r="AD60052" s="77"/>
    </row>
    <row r="60053" spans="16:30" ht="4.5" customHeight="1" x14ac:dyDescent="0.2">
      <c r="P60053" s="75"/>
      <c r="Q60053" s="75"/>
      <c r="W60053" s="75"/>
      <c r="AD60053" s="77"/>
    </row>
    <row r="60054" spans="16:30" ht="4.5" customHeight="1" x14ac:dyDescent="0.2">
      <c r="P60054" s="75"/>
      <c r="Q60054" s="75"/>
      <c r="W60054" s="75"/>
      <c r="AD60054" s="77"/>
    </row>
    <row r="60055" spans="16:30" ht="4.5" customHeight="1" x14ac:dyDescent="0.2">
      <c r="P60055" s="75"/>
      <c r="Q60055" s="75"/>
      <c r="W60055" s="75"/>
      <c r="AD60055" s="77"/>
    </row>
    <row r="60056" spans="16:30" ht="4.5" customHeight="1" x14ac:dyDescent="0.2">
      <c r="P60056" s="75"/>
      <c r="Q60056" s="75"/>
      <c r="W60056" s="75"/>
      <c r="AD60056" s="77"/>
    </row>
    <row r="60057" spans="16:30" ht="4.5" customHeight="1" x14ac:dyDescent="0.2">
      <c r="P60057" s="75"/>
      <c r="Q60057" s="75"/>
      <c r="W60057" s="75"/>
      <c r="AD60057" s="77"/>
    </row>
    <row r="60058" spans="16:30" ht="4.5" customHeight="1" x14ac:dyDescent="0.2">
      <c r="P60058" s="75"/>
      <c r="Q60058" s="75"/>
      <c r="W60058" s="75"/>
      <c r="AD60058" s="77"/>
    </row>
    <row r="60059" spans="16:30" ht="4.5" customHeight="1" x14ac:dyDescent="0.2">
      <c r="P60059" s="75"/>
      <c r="Q60059" s="75"/>
      <c r="W60059" s="75"/>
      <c r="AD60059" s="77"/>
    </row>
    <row r="60060" spans="16:30" ht="4.5" customHeight="1" x14ac:dyDescent="0.2">
      <c r="P60060" s="75"/>
      <c r="Q60060" s="75"/>
      <c r="W60060" s="75"/>
      <c r="AD60060" s="77"/>
    </row>
    <row r="60061" spans="16:30" ht="4.5" customHeight="1" x14ac:dyDescent="0.2">
      <c r="P60061" s="75"/>
      <c r="Q60061" s="75"/>
      <c r="W60061" s="75"/>
      <c r="AD60061" s="77"/>
    </row>
    <row r="60062" spans="16:30" ht="4.5" customHeight="1" x14ac:dyDescent="0.2">
      <c r="P60062" s="75"/>
      <c r="Q60062" s="75"/>
      <c r="W60062" s="75"/>
      <c r="AD60062" s="77"/>
    </row>
    <row r="60063" spans="16:30" ht="4.5" customHeight="1" x14ac:dyDescent="0.2">
      <c r="P60063" s="75"/>
      <c r="Q60063" s="75"/>
      <c r="W60063" s="75"/>
      <c r="AD60063" s="77"/>
    </row>
    <row r="60064" spans="16:30" ht="4.5" customHeight="1" x14ac:dyDescent="0.2">
      <c r="P60064" s="75"/>
      <c r="Q60064" s="75"/>
      <c r="W60064" s="75"/>
      <c r="AD60064" s="77"/>
    </row>
    <row r="60065" spans="16:30" ht="4.5" customHeight="1" x14ac:dyDescent="0.2">
      <c r="P60065" s="75"/>
      <c r="Q60065" s="75"/>
      <c r="W60065" s="75"/>
      <c r="AD60065" s="77"/>
    </row>
    <row r="60066" spans="16:30" ht="4.5" customHeight="1" x14ac:dyDescent="0.2">
      <c r="P60066" s="75"/>
      <c r="Q60066" s="75"/>
      <c r="W60066" s="75"/>
      <c r="AD60066" s="77"/>
    </row>
    <row r="60067" spans="16:30" ht="4.5" customHeight="1" x14ac:dyDescent="0.2">
      <c r="P60067" s="75"/>
      <c r="Q60067" s="75"/>
      <c r="W60067" s="75"/>
      <c r="AD60067" s="77"/>
    </row>
    <row r="60068" spans="16:30" ht="4.5" customHeight="1" x14ac:dyDescent="0.2">
      <c r="P60068" s="75"/>
      <c r="Q60068" s="75"/>
      <c r="W60068" s="75"/>
      <c r="AD60068" s="77"/>
    </row>
    <row r="60069" spans="16:30" ht="4.5" customHeight="1" x14ac:dyDescent="0.2">
      <c r="P60069" s="75"/>
      <c r="Q60069" s="75"/>
      <c r="W60069" s="75"/>
      <c r="AD60069" s="77"/>
    </row>
    <row r="60070" spans="16:30" ht="4.5" customHeight="1" x14ac:dyDescent="0.2">
      <c r="P60070" s="75"/>
      <c r="Q60070" s="75"/>
      <c r="W60070" s="75"/>
      <c r="AD60070" s="77"/>
    </row>
    <row r="60071" spans="16:30" ht="4.5" customHeight="1" x14ac:dyDescent="0.2">
      <c r="P60071" s="75"/>
      <c r="Q60071" s="75"/>
      <c r="W60071" s="75"/>
      <c r="AD60071" s="77"/>
    </row>
    <row r="60072" spans="16:30" ht="4.5" customHeight="1" x14ac:dyDescent="0.2">
      <c r="P60072" s="75"/>
      <c r="Q60072" s="75"/>
      <c r="W60072" s="75"/>
      <c r="AD60072" s="77"/>
    </row>
    <row r="60073" spans="16:30" ht="4.5" customHeight="1" x14ac:dyDescent="0.2">
      <c r="P60073" s="75"/>
      <c r="Q60073" s="75"/>
      <c r="W60073" s="75"/>
      <c r="AD60073" s="77"/>
    </row>
    <row r="60074" spans="16:30" ht="4.5" customHeight="1" x14ac:dyDescent="0.2">
      <c r="P60074" s="75"/>
      <c r="Q60074" s="75"/>
      <c r="W60074" s="75"/>
      <c r="AD60074" s="77"/>
    </row>
    <row r="60075" spans="16:30" ht="4.5" customHeight="1" x14ac:dyDescent="0.2">
      <c r="P60075" s="75"/>
      <c r="Q60075" s="75"/>
      <c r="W60075" s="75"/>
      <c r="AD60075" s="77"/>
    </row>
    <row r="60076" spans="16:30" ht="4.5" customHeight="1" x14ac:dyDescent="0.2">
      <c r="P60076" s="75"/>
      <c r="Q60076" s="75"/>
      <c r="W60076" s="75"/>
      <c r="AD60076" s="77"/>
    </row>
    <row r="60077" spans="16:30" ht="4.5" customHeight="1" x14ac:dyDescent="0.2">
      <c r="P60077" s="75"/>
      <c r="Q60077" s="75"/>
      <c r="W60077" s="75"/>
      <c r="AD60077" s="77"/>
    </row>
    <row r="60078" spans="16:30" ht="4.5" customHeight="1" x14ac:dyDescent="0.2">
      <c r="P60078" s="75"/>
      <c r="Q60078" s="75"/>
      <c r="W60078" s="75"/>
      <c r="AD60078" s="77"/>
    </row>
    <row r="60079" spans="16:30" ht="4.5" customHeight="1" x14ac:dyDescent="0.2">
      <c r="P60079" s="75"/>
      <c r="Q60079" s="75"/>
      <c r="W60079" s="75"/>
      <c r="AD60079" s="77"/>
    </row>
    <row r="60080" spans="16:30" ht="4.5" customHeight="1" x14ac:dyDescent="0.2">
      <c r="P60080" s="75"/>
      <c r="Q60080" s="75"/>
      <c r="W60080" s="75"/>
      <c r="AD60080" s="77"/>
    </row>
    <row r="60081" spans="16:30" ht="4.5" customHeight="1" x14ac:dyDescent="0.2">
      <c r="P60081" s="75"/>
      <c r="Q60081" s="75"/>
      <c r="W60081" s="75"/>
      <c r="AD60081" s="77"/>
    </row>
    <row r="60082" spans="16:30" ht="4.5" customHeight="1" x14ac:dyDescent="0.2">
      <c r="P60082" s="75"/>
      <c r="Q60082" s="75"/>
      <c r="W60082" s="75"/>
      <c r="AD60082" s="77"/>
    </row>
    <row r="60083" spans="16:30" ht="4.5" customHeight="1" x14ac:dyDescent="0.2">
      <c r="P60083" s="75"/>
      <c r="Q60083" s="75"/>
      <c r="W60083" s="75"/>
      <c r="AD60083" s="77"/>
    </row>
    <row r="60084" spans="16:30" ht="4.5" customHeight="1" x14ac:dyDescent="0.2">
      <c r="P60084" s="75"/>
      <c r="Q60084" s="75"/>
      <c r="W60084" s="75"/>
      <c r="AD60084" s="77"/>
    </row>
    <row r="60085" spans="16:30" ht="4.5" customHeight="1" x14ac:dyDescent="0.2">
      <c r="P60085" s="75"/>
      <c r="Q60085" s="75"/>
      <c r="W60085" s="75"/>
      <c r="AD60085" s="77"/>
    </row>
    <row r="60086" spans="16:30" ht="4.5" customHeight="1" x14ac:dyDescent="0.2">
      <c r="P60086" s="75"/>
      <c r="Q60086" s="75"/>
      <c r="W60086" s="75"/>
      <c r="AD60086" s="77"/>
    </row>
    <row r="60087" spans="16:30" ht="4.5" customHeight="1" x14ac:dyDescent="0.2">
      <c r="P60087" s="75"/>
      <c r="Q60087" s="75"/>
      <c r="W60087" s="75"/>
      <c r="AD60087" s="77"/>
    </row>
    <row r="60088" spans="16:30" ht="4.5" customHeight="1" x14ac:dyDescent="0.2">
      <c r="P60088" s="75"/>
      <c r="Q60088" s="75"/>
      <c r="W60088" s="75"/>
      <c r="AD60088" s="77"/>
    </row>
    <row r="60089" spans="16:30" ht="4.5" customHeight="1" x14ac:dyDescent="0.2">
      <c r="P60089" s="75"/>
      <c r="Q60089" s="75"/>
      <c r="W60089" s="75"/>
      <c r="AD60089" s="77"/>
    </row>
    <row r="60090" spans="16:30" ht="4.5" customHeight="1" x14ac:dyDescent="0.2">
      <c r="P60090" s="75"/>
      <c r="Q60090" s="75"/>
      <c r="W60090" s="75"/>
      <c r="AD60090" s="77"/>
    </row>
    <row r="60091" spans="16:30" ht="4.5" customHeight="1" x14ac:dyDescent="0.2">
      <c r="P60091" s="75"/>
      <c r="Q60091" s="75"/>
      <c r="W60091" s="75"/>
      <c r="AD60091" s="77"/>
    </row>
    <row r="60092" spans="16:30" ht="4.5" customHeight="1" x14ac:dyDescent="0.2">
      <c r="P60092" s="75"/>
      <c r="Q60092" s="75"/>
      <c r="W60092" s="75"/>
      <c r="AD60092" s="77"/>
    </row>
    <row r="60093" spans="16:30" ht="4.5" customHeight="1" x14ac:dyDescent="0.2">
      <c r="P60093" s="75"/>
      <c r="Q60093" s="75"/>
      <c r="W60093" s="75"/>
      <c r="AD60093" s="77"/>
    </row>
    <row r="60094" spans="16:30" ht="4.5" customHeight="1" x14ac:dyDescent="0.2">
      <c r="P60094" s="75"/>
      <c r="Q60094" s="75"/>
      <c r="W60094" s="75"/>
      <c r="AD60094" s="77"/>
    </row>
    <row r="60095" spans="16:30" ht="4.5" customHeight="1" x14ac:dyDescent="0.2">
      <c r="P60095" s="75"/>
      <c r="Q60095" s="75"/>
      <c r="W60095" s="75"/>
      <c r="AD60095" s="77"/>
    </row>
    <row r="60096" spans="16:30" ht="4.5" customHeight="1" x14ac:dyDescent="0.2">
      <c r="P60096" s="75"/>
      <c r="Q60096" s="75"/>
      <c r="W60096" s="75"/>
      <c r="AD60096" s="77"/>
    </row>
    <row r="60097" spans="16:30" ht="4.5" customHeight="1" x14ac:dyDescent="0.2">
      <c r="P60097" s="75"/>
      <c r="Q60097" s="75"/>
      <c r="W60097" s="75"/>
      <c r="AD60097" s="77"/>
    </row>
    <row r="60098" spans="16:30" ht="4.5" customHeight="1" x14ac:dyDescent="0.2">
      <c r="P60098" s="75"/>
      <c r="Q60098" s="75"/>
      <c r="W60098" s="75"/>
      <c r="AD60098" s="77"/>
    </row>
    <row r="60099" spans="16:30" ht="4.5" customHeight="1" x14ac:dyDescent="0.2">
      <c r="P60099" s="75"/>
      <c r="Q60099" s="75"/>
      <c r="W60099" s="75"/>
      <c r="AD60099" s="77"/>
    </row>
    <row r="60100" spans="16:30" ht="4.5" customHeight="1" x14ac:dyDescent="0.2">
      <c r="P60100" s="75"/>
      <c r="Q60100" s="75"/>
      <c r="W60100" s="75"/>
      <c r="AD60100" s="77"/>
    </row>
    <row r="60101" spans="16:30" ht="4.5" customHeight="1" x14ac:dyDescent="0.2">
      <c r="P60101" s="75"/>
      <c r="Q60101" s="75"/>
      <c r="W60101" s="75"/>
      <c r="AD60101" s="77"/>
    </row>
    <row r="60102" spans="16:30" ht="4.5" customHeight="1" x14ac:dyDescent="0.2">
      <c r="P60102" s="75"/>
      <c r="Q60102" s="75"/>
      <c r="W60102" s="75"/>
      <c r="AD60102" s="77"/>
    </row>
    <row r="60103" spans="16:30" ht="4.5" customHeight="1" x14ac:dyDescent="0.2">
      <c r="P60103" s="75"/>
      <c r="Q60103" s="75"/>
      <c r="W60103" s="75"/>
      <c r="AD60103" s="77"/>
    </row>
    <row r="60104" spans="16:30" ht="4.5" customHeight="1" x14ac:dyDescent="0.2">
      <c r="P60104" s="75"/>
      <c r="Q60104" s="75"/>
      <c r="W60104" s="75"/>
      <c r="AD60104" s="77"/>
    </row>
    <row r="60105" spans="16:30" ht="4.5" customHeight="1" x14ac:dyDescent="0.2">
      <c r="P60105" s="75"/>
      <c r="Q60105" s="75"/>
      <c r="W60105" s="75"/>
      <c r="AD60105" s="77"/>
    </row>
    <row r="60106" spans="16:30" ht="4.5" customHeight="1" x14ac:dyDescent="0.2">
      <c r="P60106" s="75"/>
      <c r="Q60106" s="75"/>
      <c r="W60106" s="75"/>
      <c r="AD60106" s="77"/>
    </row>
    <row r="60107" spans="16:30" ht="4.5" customHeight="1" x14ac:dyDescent="0.2">
      <c r="P60107" s="75"/>
      <c r="Q60107" s="75"/>
      <c r="W60107" s="75"/>
      <c r="AD60107" s="77"/>
    </row>
    <row r="60108" spans="16:30" ht="4.5" customHeight="1" x14ac:dyDescent="0.2">
      <c r="P60108" s="75"/>
      <c r="Q60108" s="75"/>
      <c r="W60108" s="75"/>
      <c r="AD60108" s="77"/>
    </row>
    <row r="60109" spans="16:30" ht="4.5" customHeight="1" x14ac:dyDescent="0.2">
      <c r="P60109" s="75"/>
      <c r="Q60109" s="75"/>
      <c r="W60109" s="75"/>
      <c r="AD60109" s="77"/>
    </row>
    <row r="60110" spans="16:30" ht="4.5" customHeight="1" x14ac:dyDescent="0.2">
      <c r="P60110" s="75"/>
      <c r="Q60110" s="75"/>
      <c r="W60110" s="75"/>
      <c r="AD60110" s="77"/>
    </row>
    <row r="60111" spans="16:30" ht="4.5" customHeight="1" x14ac:dyDescent="0.2">
      <c r="P60111" s="75"/>
      <c r="Q60111" s="75"/>
      <c r="W60111" s="75"/>
      <c r="AD60111" s="77"/>
    </row>
    <row r="60112" spans="16:30" ht="4.5" customHeight="1" x14ac:dyDescent="0.2">
      <c r="P60112" s="75"/>
      <c r="Q60112" s="75"/>
      <c r="W60112" s="75"/>
      <c r="AD60112" s="77"/>
    </row>
    <row r="60113" spans="16:30" ht="4.5" customHeight="1" x14ac:dyDescent="0.2">
      <c r="P60113" s="75"/>
      <c r="Q60113" s="75"/>
      <c r="W60113" s="75"/>
      <c r="AD60113" s="77"/>
    </row>
    <row r="60114" spans="16:30" ht="4.5" customHeight="1" x14ac:dyDescent="0.2">
      <c r="P60114" s="75"/>
      <c r="Q60114" s="75"/>
      <c r="W60114" s="75"/>
      <c r="AD60114" s="77"/>
    </row>
    <row r="60115" spans="16:30" ht="4.5" customHeight="1" x14ac:dyDescent="0.2">
      <c r="P60115" s="75"/>
      <c r="Q60115" s="75"/>
      <c r="W60115" s="75"/>
      <c r="AD60115" s="77"/>
    </row>
    <row r="60116" spans="16:30" ht="4.5" customHeight="1" x14ac:dyDescent="0.2">
      <c r="P60116" s="75"/>
      <c r="Q60116" s="75"/>
      <c r="W60116" s="75"/>
      <c r="AD60116" s="77"/>
    </row>
    <row r="60117" spans="16:30" ht="4.5" customHeight="1" x14ac:dyDescent="0.2">
      <c r="P60117" s="75"/>
      <c r="Q60117" s="75"/>
      <c r="W60117" s="75"/>
      <c r="AD60117" s="77"/>
    </row>
    <row r="60118" spans="16:30" ht="4.5" customHeight="1" x14ac:dyDescent="0.2">
      <c r="P60118" s="75"/>
      <c r="Q60118" s="75"/>
      <c r="W60118" s="75"/>
      <c r="AD60118" s="77"/>
    </row>
    <row r="60119" spans="16:30" ht="4.5" customHeight="1" x14ac:dyDescent="0.2">
      <c r="P60119" s="75"/>
      <c r="Q60119" s="75"/>
      <c r="W60119" s="75"/>
      <c r="AD60119" s="77"/>
    </row>
    <row r="60120" spans="16:30" ht="4.5" customHeight="1" x14ac:dyDescent="0.2">
      <c r="P60120" s="75"/>
      <c r="Q60120" s="75"/>
      <c r="W60120" s="75"/>
      <c r="AD60120" s="77"/>
    </row>
    <row r="60121" spans="16:30" ht="4.5" customHeight="1" x14ac:dyDescent="0.2">
      <c r="P60121" s="75"/>
      <c r="Q60121" s="75"/>
      <c r="W60121" s="75"/>
      <c r="AD60121" s="77"/>
    </row>
    <row r="60122" spans="16:30" ht="4.5" customHeight="1" x14ac:dyDescent="0.2">
      <c r="P60122" s="75"/>
      <c r="Q60122" s="75"/>
      <c r="W60122" s="75"/>
      <c r="AD60122" s="77"/>
    </row>
    <row r="60123" spans="16:30" ht="4.5" customHeight="1" x14ac:dyDescent="0.2">
      <c r="P60123" s="75"/>
      <c r="Q60123" s="75"/>
      <c r="W60123" s="75"/>
      <c r="AD60123" s="77"/>
    </row>
    <row r="60124" spans="16:30" ht="4.5" customHeight="1" x14ac:dyDescent="0.2">
      <c r="P60124" s="75"/>
      <c r="Q60124" s="75"/>
      <c r="W60124" s="75"/>
      <c r="AD60124" s="77"/>
    </row>
    <row r="60125" spans="16:30" ht="4.5" customHeight="1" x14ac:dyDescent="0.2">
      <c r="P60125" s="75"/>
      <c r="Q60125" s="75"/>
      <c r="W60125" s="75"/>
      <c r="AD60125" s="77"/>
    </row>
    <row r="60126" spans="16:30" ht="4.5" customHeight="1" x14ac:dyDescent="0.2">
      <c r="P60126" s="75"/>
      <c r="Q60126" s="75"/>
      <c r="W60126" s="75"/>
      <c r="AD60126" s="77"/>
    </row>
    <row r="60127" spans="16:30" ht="4.5" customHeight="1" x14ac:dyDescent="0.2">
      <c r="P60127" s="75"/>
      <c r="Q60127" s="75"/>
      <c r="W60127" s="75"/>
      <c r="AD60127" s="77"/>
    </row>
    <row r="60128" spans="16:30" ht="4.5" customHeight="1" x14ac:dyDescent="0.2">
      <c r="P60128" s="75"/>
      <c r="Q60128" s="75"/>
      <c r="W60128" s="75"/>
      <c r="AD60128" s="77"/>
    </row>
    <row r="60129" spans="16:30" ht="4.5" customHeight="1" x14ac:dyDescent="0.2">
      <c r="P60129" s="75"/>
      <c r="Q60129" s="75"/>
      <c r="W60129" s="75"/>
      <c r="AD60129" s="77"/>
    </row>
    <row r="60130" spans="16:30" ht="4.5" customHeight="1" x14ac:dyDescent="0.2">
      <c r="P60130" s="75"/>
      <c r="Q60130" s="75"/>
      <c r="W60130" s="75"/>
      <c r="AD60130" s="77"/>
    </row>
    <row r="60131" spans="16:30" ht="4.5" customHeight="1" x14ac:dyDescent="0.2">
      <c r="P60131" s="75"/>
      <c r="Q60131" s="75"/>
      <c r="W60131" s="75"/>
      <c r="AD60131" s="77"/>
    </row>
    <row r="60132" spans="16:30" ht="4.5" customHeight="1" x14ac:dyDescent="0.2">
      <c r="P60132" s="75"/>
      <c r="Q60132" s="75"/>
      <c r="W60132" s="75"/>
      <c r="AD60132" s="77"/>
    </row>
    <row r="60133" spans="16:30" ht="4.5" customHeight="1" x14ac:dyDescent="0.2">
      <c r="P60133" s="75"/>
      <c r="Q60133" s="75"/>
      <c r="W60133" s="75"/>
      <c r="AD60133" s="77"/>
    </row>
    <row r="60134" spans="16:30" ht="4.5" customHeight="1" x14ac:dyDescent="0.2">
      <c r="P60134" s="75"/>
      <c r="Q60134" s="75"/>
      <c r="W60134" s="75"/>
      <c r="AD60134" s="77"/>
    </row>
    <row r="60135" spans="16:30" ht="4.5" customHeight="1" x14ac:dyDescent="0.2">
      <c r="P60135" s="75"/>
      <c r="Q60135" s="75"/>
      <c r="W60135" s="75"/>
      <c r="AD60135" s="77"/>
    </row>
    <row r="60136" spans="16:30" ht="4.5" customHeight="1" x14ac:dyDescent="0.2">
      <c r="P60136" s="75"/>
      <c r="Q60136" s="75"/>
      <c r="W60136" s="75"/>
      <c r="AD60136" s="77"/>
    </row>
    <row r="60137" spans="16:30" ht="4.5" customHeight="1" x14ac:dyDescent="0.2">
      <c r="P60137" s="75"/>
      <c r="Q60137" s="75"/>
      <c r="W60137" s="75"/>
      <c r="AD60137" s="77"/>
    </row>
    <row r="60138" spans="16:30" ht="4.5" customHeight="1" x14ac:dyDescent="0.2">
      <c r="P60138" s="75"/>
      <c r="Q60138" s="75"/>
      <c r="W60138" s="75"/>
      <c r="AD60138" s="77"/>
    </row>
    <row r="60139" spans="16:30" ht="4.5" customHeight="1" x14ac:dyDescent="0.2">
      <c r="P60139" s="75"/>
      <c r="Q60139" s="75"/>
      <c r="W60139" s="75"/>
      <c r="AD60139" s="77"/>
    </row>
    <row r="60140" spans="16:30" ht="4.5" customHeight="1" x14ac:dyDescent="0.2">
      <c r="P60140" s="75"/>
      <c r="Q60140" s="75"/>
      <c r="W60140" s="75"/>
      <c r="AD60140" s="77"/>
    </row>
    <row r="60141" spans="16:30" ht="4.5" customHeight="1" x14ac:dyDescent="0.2">
      <c r="P60141" s="75"/>
      <c r="Q60141" s="75"/>
      <c r="W60141" s="75"/>
      <c r="AD60141" s="77"/>
    </row>
    <row r="60142" spans="16:30" ht="4.5" customHeight="1" x14ac:dyDescent="0.2">
      <c r="P60142" s="75"/>
      <c r="Q60142" s="75"/>
      <c r="W60142" s="75"/>
      <c r="AD60142" s="77"/>
    </row>
    <row r="60143" spans="16:30" ht="4.5" customHeight="1" x14ac:dyDescent="0.2">
      <c r="P60143" s="75"/>
      <c r="Q60143" s="75"/>
      <c r="W60143" s="75"/>
      <c r="AD60143" s="77"/>
    </row>
    <row r="60144" spans="16:30" ht="4.5" customHeight="1" x14ac:dyDescent="0.2">
      <c r="P60144" s="75"/>
      <c r="Q60144" s="75"/>
      <c r="W60144" s="75"/>
      <c r="AD60144" s="77"/>
    </row>
    <row r="60145" spans="16:30" ht="4.5" customHeight="1" x14ac:dyDescent="0.2">
      <c r="P60145" s="75"/>
      <c r="Q60145" s="75"/>
      <c r="W60145" s="75"/>
      <c r="AD60145" s="77"/>
    </row>
    <row r="60146" spans="16:30" ht="4.5" customHeight="1" x14ac:dyDescent="0.2">
      <c r="P60146" s="75"/>
      <c r="Q60146" s="75"/>
      <c r="W60146" s="75"/>
      <c r="AD60146" s="77"/>
    </row>
    <row r="60147" spans="16:30" ht="4.5" customHeight="1" x14ac:dyDescent="0.2">
      <c r="P60147" s="75"/>
      <c r="Q60147" s="75"/>
      <c r="W60147" s="75"/>
      <c r="AD60147" s="77"/>
    </row>
    <row r="60148" spans="16:30" ht="4.5" customHeight="1" x14ac:dyDescent="0.2">
      <c r="P60148" s="75"/>
      <c r="Q60148" s="75"/>
      <c r="W60148" s="75"/>
      <c r="AD60148" s="77"/>
    </row>
    <row r="60149" spans="16:30" ht="4.5" customHeight="1" x14ac:dyDescent="0.2">
      <c r="P60149" s="75"/>
      <c r="Q60149" s="75"/>
      <c r="W60149" s="75"/>
      <c r="AD60149" s="77"/>
    </row>
    <row r="60150" spans="16:30" ht="4.5" customHeight="1" x14ac:dyDescent="0.2">
      <c r="P60150" s="75"/>
      <c r="Q60150" s="75"/>
      <c r="W60150" s="75"/>
      <c r="AD60150" s="77"/>
    </row>
    <row r="60151" spans="16:30" ht="4.5" customHeight="1" x14ac:dyDescent="0.2">
      <c r="P60151" s="75"/>
      <c r="Q60151" s="75"/>
      <c r="W60151" s="75"/>
      <c r="AD60151" s="77"/>
    </row>
    <row r="60152" spans="16:30" ht="4.5" customHeight="1" x14ac:dyDescent="0.2">
      <c r="P60152" s="75"/>
      <c r="Q60152" s="75"/>
      <c r="W60152" s="75"/>
      <c r="AD60152" s="77"/>
    </row>
    <row r="60153" spans="16:30" ht="4.5" customHeight="1" x14ac:dyDescent="0.2">
      <c r="P60153" s="75"/>
      <c r="Q60153" s="75"/>
      <c r="W60153" s="75"/>
      <c r="AD60153" s="77"/>
    </row>
    <row r="60154" spans="16:30" ht="4.5" customHeight="1" x14ac:dyDescent="0.2">
      <c r="P60154" s="75"/>
      <c r="Q60154" s="75"/>
      <c r="W60154" s="75"/>
      <c r="AD60154" s="77"/>
    </row>
    <row r="60155" spans="16:30" ht="4.5" customHeight="1" x14ac:dyDescent="0.2">
      <c r="P60155" s="75"/>
      <c r="Q60155" s="75"/>
      <c r="W60155" s="75"/>
      <c r="AD60155" s="77"/>
    </row>
    <row r="60156" spans="16:30" ht="4.5" customHeight="1" x14ac:dyDescent="0.2">
      <c r="P60156" s="75"/>
      <c r="Q60156" s="75"/>
      <c r="W60156" s="75"/>
      <c r="AD60156" s="77"/>
    </row>
    <row r="60157" spans="16:30" ht="4.5" customHeight="1" x14ac:dyDescent="0.2">
      <c r="P60157" s="75"/>
      <c r="Q60157" s="75"/>
      <c r="W60157" s="75"/>
      <c r="AD60157" s="77"/>
    </row>
    <row r="60158" spans="16:30" ht="4.5" customHeight="1" x14ac:dyDescent="0.2">
      <c r="P60158" s="75"/>
      <c r="Q60158" s="75"/>
      <c r="W60158" s="75"/>
      <c r="AD60158" s="77"/>
    </row>
    <row r="60159" spans="16:30" ht="4.5" customHeight="1" x14ac:dyDescent="0.2">
      <c r="P60159" s="75"/>
      <c r="Q60159" s="75"/>
      <c r="W60159" s="75"/>
      <c r="AD60159" s="77"/>
    </row>
    <row r="60160" spans="16:30" ht="4.5" customHeight="1" x14ac:dyDescent="0.2">
      <c r="P60160" s="75"/>
      <c r="Q60160" s="75"/>
      <c r="W60160" s="75"/>
      <c r="AD60160" s="77"/>
    </row>
    <row r="60161" spans="16:30" ht="4.5" customHeight="1" x14ac:dyDescent="0.2">
      <c r="P60161" s="75"/>
      <c r="Q60161" s="75"/>
      <c r="W60161" s="75"/>
      <c r="AD60161" s="77"/>
    </row>
    <row r="60162" spans="16:30" ht="4.5" customHeight="1" x14ac:dyDescent="0.2">
      <c r="P60162" s="75"/>
      <c r="Q60162" s="75"/>
      <c r="W60162" s="75"/>
      <c r="AD60162" s="77"/>
    </row>
    <row r="60163" spans="16:30" ht="4.5" customHeight="1" x14ac:dyDescent="0.2">
      <c r="P60163" s="75"/>
      <c r="Q60163" s="75"/>
      <c r="W60163" s="75"/>
      <c r="AD60163" s="77"/>
    </row>
    <row r="60164" spans="16:30" ht="4.5" customHeight="1" x14ac:dyDescent="0.2">
      <c r="P60164" s="75"/>
      <c r="Q60164" s="75"/>
      <c r="W60164" s="75"/>
      <c r="AD60164" s="77"/>
    </row>
    <row r="60165" spans="16:30" ht="4.5" customHeight="1" x14ac:dyDescent="0.2">
      <c r="P60165" s="75"/>
      <c r="Q60165" s="75"/>
      <c r="W60165" s="75"/>
      <c r="AD60165" s="77"/>
    </row>
    <row r="60166" spans="16:30" ht="4.5" customHeight="1" x14ac:dyDescent="0.2">
      <c r="P60166" s="75"/>
      <c r="Q60166" s="75"/>
      <c r="W60166" s="75"/>
      <c r="AD60166" s="77"/>
    </row>
    <row r="60167" spans="16:30" ht="4.5" customHeight="1" x14ac:dyDescent="0.2">
      <c r="P60167" s="75"/>
      <c r="Q60167" s="75"/>
      <c r="W60167" s="75"/>
      <c r="AD60167" s="77"/>
    </row>
    <row r="60168" spans="16:30" ht="4.5" customHeight="1" x14ac:dyDescent="0.2">
      <c r="P60168" s="75"/>
      <c r="Q60168" s="75"/>
      <c r="W60168" s="75"/>
      <c r="AD60168" s="77"/>
    </row>
    <row r="60169" spans="16:30" ht="4.5" customHeight="1" x14ac:dyDescent="0.2">
      <c r="P60169" s="75"/>
      <c r="Q60169" s="75"/>
      <c r="W60169" s="75"/>
      <c r="AD60169" s="77"/>
    </row>
    <row r="60170" spans="16:30" ht="4.5" customHeight="1" x14ac:dyDescent="0.2">
      <c r="P60170" s="75"/>
      <c r="Q60170" s="75"/>
      <c r="W60170" s="75"/>
      <c r="AD60170" s="77"/>
    </row>
    <row r="60171" spans="16:30" ht="4.5" customHeight="1" x14ac:dyDescent="0.2">
      <c r="P60171" s="75"/>
      <c r="Q60171" s="75"/>
      <c r="W60171" s="75"/>
      <c r="AD60171" s="77"/>
    </row>
    <row r="60172" spans="16:30" ht="4.5" customHeight="1" x14ac:dyDescent="0.2">
      <c r="P60172" s="75"/>
      <c r="Q60172" s="75"/>
      <c r="W60172" s="75"/>
      <c r="AD60172" s="77"/>
    </row>
    <row r="60173" spans="16:30" ht="4.5" customHeight="1" x14ac:dyDescent="0.2">
      <c r="P60173" s="75"/>
      <c r="Q60173" s="75"/>
      <c r="W60173" s="75"/>
      <c r="AD60173" s="77"/>
    </row>
    <row r="60174" spans="16:30" ht="4.5" customHeight="1" x14ac:dyDescent="0.2">
      <c r="P60174" s="75"/>
      <c r="Q60174" s="75"/>
      <c r="W60174" s="75"/>
      <c r="AD60174" s="77"/>
    </row>
    <row r="60175" spans="16:30" ht="4.5" customHeight="1" x14ac:dyDescent="0.2">
      <c r="P60175" s="75"/>
      <c r="Q60175" s="75"/>
      <c r="W60175" s="75"/>
      <c r="AD60175" s="77"/>
    </row>
    <row r="60176" spans="16:30" ht="4.5" customHeight="1" x14ac:dyDescent="0.2">
      <c r="P60176" s="75"/>
      <c r="Q60176" s="75"/>
      <c r="W60176" s="75"/>
      <c r="AD60176" s="77"/>
    </row>
    <row r="60177" spans="16:30" ht="4.5" customHeight="1" x14ac:dyDescent="0.2">
      <c r="P60177" s="75"/>
      <c r="Q60177" s="75"/>
      <c r="W60177" s="75"/>
      <c r="AD60177" s="77"/>
    </row>
    <row r="60178" spans="16:30" ht="4.5" customHeight="1" x14ac:dyDescent="0.2">
      <c r="P60178" s="75"/>
      <c r="Q60178" s="75"/>
      <c r="W60178" s="75"/>
      <c r="AD60178" s="77"/>
    </row>
    <row r="60179" spans="16:30" ht="4.5" customHeight="1" x14ac:dyDescent="0.2">
      <c r="P60179" s="75"/>
      <c r="Q60179" s="75"/>
      <c r="W60179" s="75"/>
      <c r="AD60179" s="77"/>
    </row>
    <row r="60180" spans="16:30" ht="4.5" customHeight="1" x14ac:dyDescent="0.2">
      <c r="P60180" s="75"/>
      <c r="Q60180" s="75"/>
      <c r="W60180" s="75"/>
      <c r="AD60180" s="77"/>
    </row>
    <row r="60181" spans="16:30" ht="4.5" customHeight="1" x14ac:dyDescent="0.2">
      <c r="P60181" s="75"/>
      <c r="Q60181" s="75"/>
      <c r="W60181" s="75"/>
      <c r="AD60181" s="77"/>
    </row>
    <row r="60182" spans="16:30" ht="4.5" customHeight="1" x14ac:dyDescent="0.2">
      <c r="P60182" s="75"/>
      <c r="Q60182" s="75"/>
      <c r="W60182" s="75"/>
      <c r="AD60182" s="77"/>
    </row>
    <row r="60183" spans="16:30" ht="4.5" customHeight="1" x14ac:dyDescent="0.2">
      <c r="P60183" s="75"/>
      <c r="Q60183" s="75"/>
      <c r="W60183" s="75"/>
      <c r="AD60183" s="77"/>
    </row>
    <row r="60184" spans="16:30" ht="4.5" customHeight="1" x14ac:dyDescent="0.2">
      <c r="P60184" s="75"/>
      <c r="Q60184" s="75"/>
      <c r="W60184" s="75"/>
      <c r="AD60184" s="77"/>
    </row>
    <row r="60185" spans="16:30" ht="4.5" customHeight="1" x14ac:dyDescent="0.2">
      <c r="P60185" s="75"/>
      <c r="Q60185" s="75"/>
      <c r="W60185" s="75"/>
      <c r="AD60185" s="77"/>
    </row>
    <row r="60186" spans="16:30" ht="4.5" customHeight="1" x14ac:dyDescent="0.2">
      <c r="P60186" s="75"/>
      <c r="Q60186" s="75"/>
      <c r="W60186" s="75"/>
      <c r="AD60186" s="77"/>
    </row>
    <row r="60187" spans="16:30" ht="4.5" customHeight="1" x14ac:dyDescent="0.2">
      <c r="P60187" s="75"/>
      <c r="Q60187" s="75"/>
      <c r="W60187" s="75"/>
      <c r="AD60187" s="77"/>
    </row>
    <row r="60188" spans="16:30" ht="4.5" customHeight="1" x14ac:dyDescent="0.2">
      <c r="P60188" s="75"/>
      <c r="Q60188" s="75"/>
      <c r="W60188" s="75"/>
      <c r="AD60188" s="77"/>
    </row>
    <row r="60189" spans="16:30" ht="4.5" customHeight="1" x14ac:dyDescent="0.2">
      <c r="P60189" s="75"/>
      <c r="Q60189" s="75"/>
      <c r="W60189" s="75"/>
      <c r="AD60189" s="77"/>
    </row>
    <row r="60190" spans="16:30" ht="4.5" customHeight="1" x14ac:dyDescent="0.2">
      <c r="P60190" s="75"/>
      <c r="Q60190" s="75"/>
      <c r="W60190" s="75"/>
      <c r="AD60190" s="77"/>
    </row>
    <row r="60191" spans="16:30" ht="4.5" customHeight="1" x14ac:dyDescent="0.2">
      <c r="P60191" s="75"/>
      <c r="Q60191" s="75"/>
      <c r="W60191" s="75"/>
      <c r="AD60191" s="77"/>
    </row>
    <row r="60192" spans="16:30" ht="4.5" customHeight="1" x14ac:dyDescent="0.2">
      <c r="P60192" s="75"/>
      <c r="Q60192" s="75"/>
      <c r="W60192" s="75"/>
      <c r="AD60192" s="77"/>
    </row>
    <row r="60193" spans="16:30" ht="4.5" customHeight="1" x14ac:dyDescent="0.2">
      <c r="P60193" s="75"/>
      <c r="Q60193" s="75"/>
      <c r="W60193" s="75"/>
      <c r="AD60193" s="77"/>
    </row>
    <row r="60194" spans="16:30" ht="4.5" customHeight="1" x14ac:dyDescent="0.2">
      <c r="P60194" s="75"/>
      <c r="Q60194" s="75"/>
      <c r="W60194" s="75"/>
      <c r="AD60194" s="77"/>
    </row>
    <row r="60195" spans="16:30" ht="4.5" customHeight="1" x14ac:dyDescent="0.2">
      <c r="P60195" s="75"/>
      <c r="Q60195" s="75"/>
      <c r="W60195" s="75"/>
      <c r="AD60195" s="77"/>
    </row>
    <row r="60196" spans="16:30" ht="4.5" customHeight="1" x14ac:dyDescent="0.2">
      <c r="P60196" s="75"/>
      <c r="Q60196" s="75"/>
      <c r="W60196" s="75"/>
      <c r="AD60196" s="77"/>
    </row>
    <row r="60197" spans="16:30" ht="4.5" customHeight="1" x14ac:dyDescent="0.2">
      <c r="P60197" s="75"/>
      <c r="Q60197" s="75"/>
      <c r="W60197" s="75"/>
      <c r="AD60197" s="77"/>
    </row>
    <row r="60198" spans="16:30" ht="4.5" customHeight="1" x14ac:dyDescent="0.2">
      <c r="P60198" s="75"/>
      <c r="Q60198" s="75"/>
      <c r="W60198" s="75"/>
      <c r="AD60198" s="77"/>
    </row>
    <row r="60199" spans="16:30" ht="4.5" customHeight="1" x14ac:dyDescent="0.2">
      <c r="P60199" s="75"/>
      <c r="Q60199" s="75"/>
      <c r="W60199" s="75"/>
      <c r="AD60199" s="77"/>
    </row>
    <row r="60200" spans="16:30" ht="4.5" customHeight="1" x14ac:dyDescent="0.2">
      <c r="P60200" s="75"/>
      <c r="Q60200" s="75"/>
      <c r="W60200" s="75"/>
      <c r="AD60200" s="77"/>
    </row>
    <row r="60201" spans="16:30" ht="4.5" customHeight="1" x14ac:dyDescent="0.2">
      <c r="P60201" s="75"/>
      <c r="Q60201" s="75"/>
      <c r="W60201" s="75"/>
      <c r="AD60201" s="77"/>
    </row>
    <row r="60202" spans="16:30" ht="4.5" customHeight="1" x14ac:dyDescent="0.2">
      <c r="P60202" s="75"/>
      <c r="Q60202" s="75"/>
      <c r="W60202" s="75"/>
      <c r="AD60202" s="77"/>
    </row>
    <row r="60203" spans="16:30" ht="4.5" customHeight="1" x14ac:dyDescent="0.2">
      <c r="P60203" s="75"/>
      <c r="Q60203" s="75"/>
      <c r="W60203" s="75"/>
      <c r="AD60203" s="77"/>
    </row>
    <row r="60204" spans="16:30" ht="4.5" customHeight="1" x14ac:dyDescent="0.2">
      <c r="P60204" s="75"/>
      <c r="Q60204" s="75"/>
      <c r="W60204" s="75"/>
      <c r="AD60204" s="77"/>
    </row>
    <row r="60205" spans="16:30" ht="4.5" customHeight="1" x14ac:dyDescent="0.2">
      <c r="P60205" s="75"/>
      <c r="Q60205" s="75"/>
      <c r="W60205" s="75"/>
      <c r="AD60205" s="77"/>
    </row>
    <row r="60206" spans="16:30" ht="4.5" customHeight="1" x14ac:dyDescent="0.2">
      <c r="P60206" s="75"/>
      <c r="Q60206" s="75"/>
      <c r="W60206" s="75"/>
      <c r="AD60206" s="77"/>
    </row>
    <row r="60207" spans="16:30" ht="4.5" customHeight="1" x14ac:dyDescent="0.2">
      <c r="P60207" s="75"/>
      <c r="Q60207" s="75"/>
      <c r="W60207" s="75"/>
      <c r="AD60207" s="77"/>
    </row>
    <row r="60208" spans="16:30" ht="4.5" customHeight="1" x14ac:dyDescent="0.2">
      <c r="P60208" s="75"/>
      <c r="Q60208" s="75"/>
      <c r="W60208" s="75"/>
      <c r="AD60208" s="77"/>
    </row>
    <row r="60209" spans="16:30" ht="4.5" customHeight="1" x14ac:dyDescent="0.2">
      <c r="P60209" s="75"/>
      <c r="Q60209" s="75"/>
      <c r="W60209" s="75"/>
      <c r="AD60209" s="77"/>
    </row>
    <row r="60210" spans="16:30" ht="4.5" customHeight="1" x14ac:dyDescent="0.2">
      <c r="P60210" s="75"/>
      <c r="Q60210" s="75"/>
      <c r="W60210" s="75"/>
      <c r="AD60210" s="77"/>
    </row>
    <row r="60211" spans="16:30" ht="4.5" customHeight="1" x14ac:dyDescent="0.2">
      <c r="P60211" s="75"/>
      <c r="Q60211" s="75"/>
      <c r="W60211" s="75"/>
      <c r="AD60211" s="77"/>
    </row>
    <row r="60212" spans="16:30" ht="4.5" customHeight="1" x14ac:dyDescent="0.2">
      <c r="P60212" s="75"/>
      <c r="Q60212" s="75"/>
      <c r="W60212" s="75"/>
      <c r="AD60212" s="77"/>
    </row>
    <row r="60213" spans="16:30" ht="4.5" customHeight="1" x14ac:dyDescent="0.2">
      <c r="P60213" s="75"/>
      <c r="Q60213" s="75"/>
      <c r="W60213" s="75"/>
      <c r="AD60213" s="77"/>
    </row>
    <row r="60214" spans="16:30" ht="4.5" customHeight="1" x14ac:dyDescent="0.2">
      <c r="P60214" s="75"/>
      <c r="Q60214" s="75"/>
      <c r="W60214" s="75"/>
      <c r="AD60214" s="77"/>
    </row>
    <row r="60215" spans="16:30" ht="4.5" customHeight="1" x14ac:dyDescent="0.2">
      <c r="P60215" s="75"/>
      <c r="Q60215" s="75"/>
      <c r="W60215" s="75"/>
      <c r="AD60215" s="77"/>
    </row>
    <row r="60216" spans="16:30" ht="4.5" customHeight="1" x14ac:dyDescent="0.2">
      <c r="P60216" s="75"/>
      <c r="Q60216" s="75"/>
      <c r="W60216" s="75"/>
      <c r="AD60216" s="77"/>
    </row>
    <row r="60217" spans="16:30" ht="4.5" customHeight="1" x14ac:dyDescent="0.2">
      <c r="P60217" s="75"/>
      <c r="Q60217" s="75"/>
      <c r="W60217" s="75"/>
      <c r="AD60217" s="77"/>
    </row>
    <row r="60218" spans="16:30" ht="4.5" customHeight="1" x14ac:dyDescent="0.2">
      <c r="P60218" s="75"/>
      <c r="Q60218" s="75"/>
      <c r="W60218" s="75"/>
      <c r="AD60218" s="77"/>
    </row>
    <row r="60219" spans="16:30" ht="4.5" customHeight="1" x14ac:dyDescent="0.2">
      <c r="P60219" s="75"/>
      <c r="Q60219" s="75"/>
      <c r="W60219" s="75"/>
      <c r="AD60219" s="77"/>
    </row>
    <row r="60220" spans="16:30" ht="4.5" customHeight="1" x14ac:dyDescent="0.2">
      <c r="P60220" s="75"/>
      <c r="Q60220" s="75"/>
      <c r="W60220" s="75"/>
      <c r="AD60220" s="77"/>
    </row>
    <row r="60221" spans="16:30" ht="4.5" customHeight="1" x14ac:dyDescent="0.2">
      <c r="P60221" s="75"/>
      <c r="Q60221" s="75"/>
      <c r="W60221" s="75"/>
      <c r="AD60221" s="77"/>
    </row>
    <row r="60222" spans="16:30" ht="4.5" customHeight="1" x14ac:dyDescent="0.2">
      <c r="P60222" s="75"/>
      <c r="Q60222" s="75"/>
      <c r="W60222" s="75"/>
      <c r="AD60222" s="77"/>
    </row>
    <row r="60223" spans="16:30" ht="4.5" customHeight="1" x14ac:dyDescent="0.2">
      <c r="P60223" s="75"/>
      <c r="Q60223" s="75"/>
      <c r="W60223" s="75"/>
      <c r="AD60223" s="77"/>
    </row>
    <row r="60224" spans="16:30" ht="4.5" customHeight="1" x14ac:dyDescent="0.2">
      <c r="P60224" s="75"/>
      <c r="Q60224" s="75"/>
      <c r="W60224" s="75"/>
      <c r="AD60224" s="77"/>
    </row>
    <row r="60225" spans="16:30" ht="4.5" customHeight="1" x14ac:dyDescent="0.2">
      <c r="P60225" s="75"/>
      <c r="Q60225" s="75"/>
      <c r="W60225" s="75"/>
      <c r="AD60225" s="77"/>
    </row>
    <row r="60226" spans="16:30" ht="4.5" customHeight="1" x14ac:dyDescent="0.2">
      <c r="P60226" s="75"/>
      <c r="Q60226" s="75"/>
      <c r="W60226" s="75"/>
      <c r="AD60226" s="77"/>
    </row>
    <row r="60227" spans="16:30" ht="4.5" customHeight="1" x14ac:dyDescent="0.2">
      <c r="P60227" s="75"/>
      <c r="Q60227" s="75"/>
      <c r="W60227" s="75"/>
      <c r="AD60227" s="77"/>
    </row>
    <row r="60228" spans="16:30" ht="4.5" customHeight="1" x14ac:dyDescent="0.2">
      <c r="P60228" s="75"/>
      <c r="Q60228" s="75"/>
      <c r="W60228" s="75"/>
      <c r="AD60228" s="77"/>
    </row>
    <row r="60229" spans="16:30" ht="4.5" customHeight="1" x14ac:dyDescent="0.2">
      <c r="P60229" s="75"/>
      <c r="Q60229" s="75"/>
      <c r="W60229" s="75"/>
      <c r="AD60229" s="77"/>
    </row>
    <row r="60230" spans="16:30" ht="4.5" customHeight="1" x14ac:dyDescent="0.2">
      <c r="P60230" s="75"/>
      <c r="Q60230" s="75"/>
      <c r="W60230" s="75"/>
      <c r="AD60230" s="77"/>
    </row>
    <row r="60231" spans="16:30" ht="4.5" customHeight="1" x14ac:dyDescent="0.2">
      <c r="P60231" s="75"/>
      <c r="Q60231" s="75"/>
      <c r="W60231" s="75"/>
      <c r="AD60231" s="77"/>
    </row>
    <row r="60232" spans="16:30" ht="4.5" customHeight="1" x14ac:dyDescent="0.2">
      <c r="P60232" s="75"/>
      <c r="Q60232" s="75"/>
      <c r="W60232" s="75"/>
      <c r="AD60232" s="77"/>
    </row>
    <row r="60233" spans="16:30" ht="4.5" customHeight="1" x14ac:dyDescent="0.2">
      <c r="P60233" s="75"/>
      <c r="Q60233" s="75"/>
      <c r="W60233" s="75"/>
      <c r="AD60233" s="77"/>
    </row>
    <row r="60234" spans="16:30" ht="4.5" customHeight="1" x14ac:dyDescent="0.2">
      <c r="P60234" s="75"/>
      <c r="Q60234" s="75"/>
      <c r="W60234" s="75"/>
      <c r="AD60234" s="77"/>
    </row>
    <row r="60235" spans="16:30" ht="4.5" customHeight="1" x14ac:dyDescent="0.2">
      <c r="P60235" s="75"/>
      <c r="Q60235" s="75"/>
      <c r="W60235" s="75"/>
      <c r="AD60235" s="77"/>
    </row>
    <row r="60236" spans="16:30" ht="4.5" customHeight="1" x14ac:dyDescent="0.2">
      <c r="P60236" s="75"/>
      <c r="Q60236" s="75"/>
      <c r="W60236" s="75"/>
      <c r="AD60236" s="77"/>
    </row>
    <row r="60237" spans="16:30" ht="4.5" customHeight="1" x14ac:dyDescent="0.2">
      <c r="P60237" s="75"/>
      <c r="Q60237" s="75"/>
      <c r="W60237" s="75"/>
      <c r="AD60237" s="77"/>
    </row>
    <row r="60238" spans="16:30" ht="4.5" customHeight="1" x14ac:dyDescent="0.2">
      <c r="P60238" s="75"/>
      <c r="Q60238" s="75"/>
      <c r="W60238" s="75"/>
      <c r="AD60238" s="77"/>
    </row>
    <row r="60239" spans="16:30" ht="4.5" customHeight="1" x14ac:dyDescent="0.2">
      <c r="P60239" s="75"/>
      <c r="Q60239" s="75"/>
      <c r="W60239" s="75"/>
      <c r="AD60239" s="77"/>
    </row>
    <row r="60240" spans="16:30" ht="4.5" customHeight="1" x14ac:dyDescent="0.2">
      <c r="P60240" s="75"/>
      <c r="Q60240" s="75"/>
      <c r="W60240" s="75"/>
      <c r="AD60240" s="77"/>
    </row>
    <row r="60241" spans="16:30" ht="4.5" customHeight="1" x14ac:dyDescent="0.2">
      <c r="P60241" s="75"/>
      <c r="Q60241" s="75"/>
      <c r="W60241" s="75"/>
      <c r="AD60241" s="77"/>
    </row>
    <row r="60242" spans="16:30" ht="4.5" customHeight="1" x14ac:dyDescent="0.2">
      <c r="P60242" s="75"/>
      <c r="Q60242" s="75"/>
      <c r="W60242" s="75"/>
      <c r="AD60242" s="77"/>
    </row>
    <row r="60243" spans="16:30" ht="4.5" customHeight="1" x14ac:dyDescent="0.2">
      <c r="P60243" s="75"/>
      <c r="Q60243" s="75"/>
      <c r="W60243" s="75"/>
      <c r="AD60243" s="77"/>
    </row>
    <row r="60244" spans="16:30" ht="4.5" customHeight="1" x14ac:dyDescent="0.2">
      <c r="P60244" s="75"/>
      <c r="Q60244" s="75"/>
      <c r="W60244" s="75"/>
      <c r="AD60244" s="77"/>
    </row>
    <row r="60245" spans="16:30" ht="4.5" customHeight="1" x14ac:dyDescent="0.2">
      <c r="P60245" s="75"/>
      <c r="Q60245" s="75"/>
      <c r="W60245" s="75"/>
      <c r="AD60245" s="77"/>
    </row>
    <row r="60246" spans="16:30" ht="4.5" customHeight="1" x14ac:dyDescent="0.2">
      <c r="P60246" s="75"/>
      <c r="Q60246" s="75"/>
      <c r="W60246" s="75"/>
      <c r="AD60246" s="77"/>
    </row>
    <row r="60247" spans="16:30" ht="4.5" customHeight="1" x14ac:dyDescent="0.2">
      <c r="P60247" s="75"/>
      <c r="Q60247" s="75"/>
      <c r="W60247" s="75"/>
      <c r="AD60247" s="77"/>
    </row>
    <row r="60248" spans="16:30" ht="4.5" customHeight="1" x14ac:dyDescent="0.2">
      <c r="P60248" s="75"/>
      <c r="Q60248" s="75"/>
      <c r="W60248" s="75"/>
      <c r="AD60248" s="77"/>
    </row>
    <row r="60249" spans="16:30" ht="4.5" customHeight="1" x14ac:dyDescent="0.2">
      <c r="P60249" s="75"/>
      <c r="Q60249" s="75"/>
      <c r="W60249" s="75"/>
      <c r="AD60249" s="77"/>
    </row>
    <row r="60250" spans="16:30" ht="4.5" customHeight="1" x14ac:dyDescent="0.2">
      <c r="P60250" s="75"/>
      <c r="Q60250" s="75"/>
      <c r="W60250" s="75"/>
      <c r="AD60250" s="77"/>
    </row>
    <row r="60251" spans="16:30" ht="4.5" customHeight="1" x14ac:dyDescent="0.2">
      <c r="P60251" s="75"/>
      <c r="Q60251" s="75"/>
      <c r="W60251" s="75"/>
      <c r="AD60251" s="77"/>
    </row>
    <row r="60252" spans="16:30" ht="4.5" customHeight="1" x14ac:dyDescent="0.2">
      <c r="P60252" s="75"/>
      <c r="Q60252" s="75"/>
      <c r="W60252" s="75"/>
      <c r="AD60252" s="77"/>
    </row>
    <row r="60253" spans="16:30" ht="4.5" customHeight="1" x14ac:dyDescent="0.2">
      <c r="P60253" s="75"/>
      <c r="Q60253" s="75"/>
      <c r="W60253" s="75"/>
      <c r="AD60253" s="77"/>
    </row>
    <row r="60254" spans="16:30" ht="4.5" customHeight="1" x14ac:dyDescent="0.2">
      <c r="P60254" s="75"/>
      <c r="Q60254" s="75"/>
      <c r="W60254" s="75"/>
      <c r="AD60254" s="77"/>
    </row>
    <row r="60255" spans="16:30" ht="4.5" customHeight="1" x14ac:dyDescent="0.2">
      <c r="P60255" s="75"/>
      <c r="Q60255" s="75"/>
      <c r="W60255" s="75"/>
      <c r="AD60255" s="77"/>
    </row>
    <row r="60256" spans="16:30" ht="4.5" customHeight="1" x14ac:dyDescent="0.2">
      <c r="P60256" s="75"/>
      <c r="Q60256" s="75"/>
      <c r="W60256" s="75"/>
      <c r="AD60256" s="77"/>
    </row>
    <row r="60257" spans="16:30" ht="4.5" customHeight="1" x14ac:dyDescent="0.2">
      <c r="P60257" s="75"/>
      <c r="Q60257" s="75"/>
      <c r="W60257" s="75"/>
      <c r="AD60257" s="77"/>
    </row>
    <row r="60258" spans="16:30" ht="4.5" customHeight="1" x14ac:dyDescent="0.2">
      <c r="P60258" s="75"/>
      <c r="Q60258" s="75"/>
      <c r="W60258" s="75"/>
      <c r="AD60258" s="77"/>
    </row>
    <row r="60259" spans="16:30" ht="4.5" customHeight="1" x14ac:dyDescent="0.2">
      <c r="P60259" s="75"/>
      <c r="Q60259" s="75"/>
      <c r="W60259" s="75"/>
      <c r="AD60259" s="77"/>
    </row>
    <row r="60260" spans="16:30" ht="4.5" customHeight="1" x14ac:dyDescent="0.2">
      <c r="P60260" s="75"/>
      <c r="Q60260" s="75"/>
      <c r="W60260" s="75"/>
      <c r="AD60260" s="77"/>
    </row>
    <row r="60261" spans="16:30" ht="4.5" customHeight="1" x14ac:dyDescent="0.2">
      <c r="P60261" s="75"/>
      <c r="Q60261" s="75"/>
      <c r="W60261" s="75"/>
      <c r="AD60261" s="77"/>
    </row>
    <row r="60262" spans="16:30" ht="4.5" customHeight="1" x14ac:dyDescent="0.2">
      <c r="P60262" s="75"/>
      <c r="Q60262" s="75"/>
      <c r="W60262" s="75"/>
      <c r="AD60262" s="77"/>
    </row>
    <row r="60263" spans="16:30" ht="4.5" customHeight="1" x14ac:dyDescent="0.2">
      <c r="P60263" s="75"/>
      <c r="Q60263" s="75"/>
      <c r="W60263" s="75"/>
      <c r="AD60263" s="77"/>
    </row>
    <row r="60264" spans="16:30" ht="4.5" customHeight="1" x14ac:dyDescent="0.2">
      <c r="P60264" s="75"/>
      <c r="Q60264" s="75"/>
      <c r="W60264" s="75"/>
      <c r="AD60264" s="77"/>
    </row>
    <row r="60265" spans="16:30" ht="4.5" customHeight="1" x14ac:dyDescent="0.2">
      <c r="P60265" s="75"/>
      <c r="Q60265" s="75"/>
      <c r="W60265" s="75"/>
      <c r="AD60265" s="77"/>
    </row>
    <row r="60266" spans="16:30" ht="4.5" customHeight="1" x14ac:dyDescent="0.2">
      <c r="P60266" s="75"/>
      <c r="Q60266" s="75"/>
      <c r="W60266" s="75"/>
      <c r="AD60266" s="77"/>
    </row>
    <row r="60267" spans="16:30" ht="4.5" customHeight="1" x14ac:dyDescent="0.2">
      <c r="P60267" s="75"/>
      <c r="Q60267" s="75"/>
      <c r="W60267" s="75"/>
      <c r="AD60267" s="77"/>
    </row>
    <row r="60268" spans="16:30" ht="4.5" customHeight="1" x14ac:dyDescent="0.2">
      <c r="P60268" s="75"/>
      <c r="Q60268" s="75"/>
      <c r="W60268" s="75"/>
      <c r="AD60268" s="77"/>
    </row>
    <row r="60269" spans="16:30" ht="4.5" customHeight="1" x14ac:dyDescent="0.2">
      <c r="P60269" s="75"/>
      <c r="Q60269" s="75"/>
      <c r="W60269" s="75"/>
      <c r="AD60269" s="77"/>
    </row>
    <row r="60270" spans="16:30" ht="4.5" customHeight="1" x14ac:dyDescent="0.2">
      <c r="P60270" s="75"/>
      <c r="Q60270" s="75"/>
      <c r="W60270" s="75"/>
      <c r="AD60270" s="77"/>
    </row>
    <row r="60271" spans="16:30" ht="4.5" customHeight="1" x14ac:dyDescent="0.2">
      <c r="P60271" s="75"/>
      <c r="Q60271" s="75"/>
      <c r="W60271" s="75"/>
      <c r="AD60271" s="77"/>
    </row>
    <row r="60272" spans="16:30" ht="4.5" customHeight="1" x14ac:dyDescent="0.2">
      <c r="P60272" s="75"/>
      <c r="Q60272" s="75"/>
      <c r="W60272" s="75"/>
      <c r="AD60272" s="77"/>
    </row>
    <row r="60273" spans="16:30" ht="4.5" customHeight="1" x14ac:dyDescent="0.2">
      <c r="P60273" s="75"/>
      <c r="Q60273" s="75"/>
      <c r="W60273" s="75"/>
      <c r="AD60273" s="77"/>
    </row>
    <row r="60274" spans="16:30" ht="4.5" customHeight="1" x14ac:dyDescent="0.2">
      <c r="P60274" s="75"/>
      <c r="Q60274" s="75"/>
      <c r="W60274" s="75"/>
      <c r="AD60274" s="77"/>
    </row>
    <row r="60275" spans="16:30" ht="4.5" customHeight="1" x14ac:dyDescent="0.2">
      <c r="P60275" s="75"/>
      <c r="Q60275" s="75"/>
      <c r="W60275" s="75"/>
      <c r="AD60275" s="77"/>
    </row>
    <row r="60276" spans="16:30" ht="4.5" customHeight="1" x14ac:dyDescent="0.2">
      <c r="P60276" s="75"/>
      <c r="Q60276" s="75"/>
      <c r="W60276" s="75"/>
      <c r="AD60276" s="77"/>
    </row>
    <row r="60277" spans="16:30" ht="4.5" customHeight="1" x14ac:dyDescent="0.2">
      <c r="P60277" s="75"/>
      <c r="Q60277" s="75"/>
      <c r="W60277" s="75"/>
      <c r="AD60277" s="77"/>
    </row>
    <row r="60278" spans="16:30" ht="4.5" customHeight="1" x14ac:dyDescent="0.2">
      <c r="P60278" s="75"/>
      <c r="Q60278" s="75"/>
      <c r="W60278" s="75"/>
      <c r="AD60278" s="77"/>
    </row>
    <row r="60279" spans="16:30" ht="4.5" customHeight="1" x14ac:dyDescent="0.2">
      <c r="P60279" s="75"/>
      <c r="Q60279" s="75"/>
      <c r="W60279" s="75"/>
      <c r="AD60279" s="77"/>
    </row>
    <row r="60280" spans="16:30" ht="4.5" customHeight="1" x14ac:dyDescent="0.2">
      <c r="P60280" s="75"/>
      <c r="Q60280" s="75"/>
      <c r="W60280" s="75"/>
      <c r="AD60280" s="77"/>
    </row>
    <row r="60281" spans="16:30" ht="4.5" customHeight="1" x14ac:dyDescent="0.2">
      <c r="P60281" s="75"/>
      <c r="Q60281" s="75"/>
      <c r="W60281" s="75"/>
      <c r="AD60281" s="77"/>
    </row>
    <row r="60282" spans="16:30" ht="4.5" customHeight="1" x14ac:dyDescent="0.2">
      <c r="P60282" s="75"/>
      <c r="Q60282" s="75"/>
      <c r="W60282" s="75"/>
      <c r="AD60282" s="77"/>
    </row>
    <row r="60283" spans="16:30" ht="4.5" customHeight="1" x14ac:dyDescent="0.2">
      <c r="P60283" s="75"/>
      <c r="Q60283" s="75"/>
      <c r="W60283" s="75"/>
      <c r="AD60283" s="77"/>
    </row>
    <row r="60284" spans="16:30" ht="4.5" customHeight="1" x14ac:dyDescent="0.2">
      <c r="P60284" s="75"/>
      <c r="Q60284" s="75"/>
      <c r="W60284" s="75"/>
      <c r="AD60284" s="77"/>
    </row>
    <row r="60285" spans="16:30" ht="4.5" customHeight="1" x14ac:dyDescent="0.2">
      <c r="P60285" s="75"/>
      <c r="Q60285" s="75"/>
      <c r="W60285" s="75"/>
      <c r="AD60285" s="77"/>
    </row>
    <row r="60286" spans="16:30" ht="4.5" customHeight="1" x14ac:dyDescent="0.2">
      <c r="P60286" s="75"/>
      <c r="Q60286" s="75"/>
      <c r="W60286" s="75"/>
      <c r="AD60286" s="77"/>
    </row>
    <row r="60287" spans="16:30" ht="4.5" customHeight="1" x14ac:dyDescent="0.2">
      <c r="P60287" s="75"/>
      <c r="Q60287" s="75"/>
      <c r="W60287" s="75"/>
      <c r="AD60287" s="77"/>
    </row>
    <row r="60288" spans="16:30" ht="4.5" customHeight="1" x14ac:dyDescent="0.2">
      <c r="P60288" s="75"/>
      <c r="Q60288" s="75"/>
      <c r="W60288" s="75"/>
      <c r="AD60288" s="77"/>
    </row>
    <row r="60289" spans="16:30" ht="4.5" customHeight="1" x14ac:dyDescent="0.2">
      <c r="P60289" s="75"/>
      <c r="Q60289" s="75"/>
      <c r="W60289" s="75"/>
      <c r="AD60289" s="77"/>
    </row>
    <row r="60290" spans="16:30" ht="4.5" customHeight="1" x14ac:dyDescent="0.2">
      <c r="P60290" s="75"/>
      <c r="Q60290" s="75"/>
      <c r="W60290" s="75"/>
      <c r="AD60290" s="77"/>
    </row>
    <row r="60291" spans="16:30" ht="4.5" customHeight="1" x14ac:dyDescent="0.2">
      <c r="P60291" s="75"/>
      <c r="Q60291" s="75"/>
      <c r="W60291" s="75"/>
      <c r="AD60291" s="77"/>
    </row>
    <row r="60292" spans="16:30" ht="4.5" customHeight="1" x14ac:dyDescent="0.2">
      <c r="P60292" s="75"/>
      <c r="Q60292" s="75"/>
      <c r="W60292" s="75"/>
      <c r="AD60292" s="77"/>
    </row>
    <row r="60293" spans="16:30" ht="4.5" customHeight="1" x14ac:dyDescent="0.2">
      <c r="P60293" s="75"/>
      <c r="Q60293" s="75"/>
      <c r="W60293" s="75"/>
      <c r="AD60293" s="77"/>
    </row>
    <row r="60294" spans="16:30" ht="4.5" customHeight="1" x14ac:dyDescent="0.2">
      <c r="P60294" s="75"/>
      <c r="Q60294" s="75"/>
      <c r="W60294" s="75"/>
      <c r="AD60294" s="77"/>
    </row>
    <row r="60295" spans="16:30" ht="4.5" customHeight="1" x14ac:dyDescent="0.2">
      <c r="P60295" s="75"/>
      <c r="Q60295" s="75"/>
      <c r="W60295" s="75"/>
      <c r="AD60295" s="77"/>
    </row>
    <row r="60296" spans="16:30" ht="4.5" customHeight="1" x14ac:dyDescent="0.2">
      <c r="P60296" s="75"/>
      <c r="Q60296" s="75"/>
      <c r="W60296" s="75"/>
      <c r="AD60296" s="77"/>
    </row>
    <row r="60297" spans="16:30" ht="4.5" customHeight="1" x14ac:dyDescent="0.2">
      <c r="P60297" s="75"/>
      <c r="Q60297" s="75"/>
      <c r="W60297" s="75"/>
      <c r="AD60297" s="77"/>
    </row>
    <row r="60298" spans="16:30" ht="4.5" customHeight="1" x14ac:dyDescent="0.2">
      <c r="P60298" s="75"/>
      <c r="Q60298" s="75"/>
      <c r="W60298" s="75"/>
      <c r="AD60298" s="77"/>
    </row>
    <row r="60299" spans="16:30" ht="4.5" customHeight="1" x14ac:dyDescent="0.2">
      <c r="P60299" s="75"/>
      <c r="Q60299" s="75"/>
      <c r="W60299" s="75"/>
      <c r="AD60299" s="77"/>
    </row>
    <row r="60300" spans="16:30" ht="4.5" customHeight="1" x14ac:dyDescent="0.2">
      <c r="P60300" s="75"/>
      <c r="Q60300" s="75"/>
      <c r="W60300" s="75"/>
      <c r="AD60300" s="77"/>
    </row>
    <row r="60301" spans="16:30" ht="4.5" customHeight="1" x14ac:dyDescent="0.2">
      <c r="P60301" s="75"/>
      <c r="Q60301" s="75"/>
      <c r="W60301" s="75"/>
      <c r="AD60301" s="77"/>
    </row>
    <row r="60302" spans="16:30" ht="4.5" customHeight="1" x14ac:dyDescent="0.2">
      <c r="P60302" s="75"/>
      <c r="Q60302" s="75"/>
      <c r="W60302" s="75"/>
      <c r="AD60302" s="77"/>
    </row>
    <row r="60303" spans="16:30" ht="4.5" customHeight="1" x14ac:dyDescent="0.2">
      <c r="P60303" s="75"/>
      <c r="Q60303" s="75"/>
      <c r="W60303" s="75"/>
      <c r="AD60303" s="77"/>
    </row>
    <row r="60304" spans="16:30" ht="4.5" customHeight="1" x14ac:dyDescent="0.2">
      <c r="P60304" s="75"/>
      <c r="Q60304" s="75"/>
      <c r="W60304" s="75"/>
      <c r="AD60304" s="77"/>
    </row>
    <row r="60305" spans="16:30" ht="4.5" customHeight="1" x14ac:dyDescent="0.2">
      <c r="P60305" s="75"/>
      <c r="Q60305" s="75"/>
      <c r="W60305" s="75"/>
      <c r="AD60305" s="77"/>
    </row>
    <row r="60306" spans="16:30" ht="4.5" customHeight="1" x14ac:dyDescent="0.2">
      <c r="P60306" s="75"/>
      <c r="Q60306" s="75"/>
      <c r="W60306" s="75"/>
      <c r="AD60306" s="77"/>
    </row>
    <row r="60307" spans="16:30" ht="4.5" customHeight="1" x14ac:dyDescent="0.2">
      <c r="P60307" s="75"/>
      <c r="Q60307" s="75"/>
      <c r="W60307" s="75"/>
      <c r="AD60307" s="77"/>
    </row>
    <row r="60308" spans="16:30" ht="4.5" customHeight="1" x14ac:dyDescent="0.2">
      <c r="P60308" s="75"/>
      <c r="Q60308" s="75"/>
      <c r="W60308" s="75"/>
      <c r="AD60308" s="77"/>
    </row>
    <row r="60309" spans="16:30" ht="4.5" customHeight="1" x14ac:dyDescent="0.2">
      <c r="P60309" s="75"/>
      <c r="Q60309" s="75"/>
      <c r="W60309" s="75"/>
      <c r="AD60309" s="77"/>
    </row>
    <row r="60310" spans="16:30" ht="4.5" customHeight="1" x14ac:dyDescent="0.2">
      <c r="P60310" s="75"/>
      <c r="Q60310" s="75"/>
      <c r="W60310" s="75"/>
      <c r="AD60310" s="77"/>
    </row>
    <row r="60311" spans="16:30" ht="4.5" customHeight="1" x14ac:dyDescent="0.2">
      <c r="P60311" s="75"/>
      <c r="Q60311" s="75"/>
      <c r="W60311" s="75"/>
      <c r="AD60311" s="77"/>
    </row>
    <row r="60312" spans="16:30" ht="4.5" customHeight="1" x14ac:dyDescent="0.2">
      <c r="P60312" s="75"/>
      <c r="Q60312" s="75"/>
      <c r="W60312" s="75"/>
      <c r="AD60312" s="77"/>
    </row>
    <row r="60313" spans="16:30" ht="4.5" customHeight="1" x14ac:dyDescent="0.2">
      <c r="P60313" s="75"/>
      <c r="Q60313" s="75"/>
      <c r="W60313" s="75"/>
      <c r="AD60313" s="77"/>
    </row>
    <row r="60314" spans="16:30" ht="4.5" customHeight="1" x14ac:dyDescent="0.2">
      <c r="P60314" s="75"/>
      <c r="Q60314" s="75"/>
      <c r="W60314" s="75"/>
      <c r="AD60314" s="77"/>
    </row>
    <row r="60315" spans="16:30" ht="4.5" customHeight="1" x14ac:dyDescent="0.2">
      <c r="P60315" s="75"/>
      <c r="Q60315" s="75"/>
      <c r="W60315" s="75"/>
      <c r="AD60315" s="77"/>
    </row>
    <row r="60316" spans="16:30" ht="4.5" customHeight="1" x14ac:dyDescent="0.2">
      <c r="P60316" s="75"/>
      <c r="Q60316" s="75"/>
      <c r="W60316" s="75"/>
      <c r="AD60316" s="77"/>
    </row>
    <row r="60317" spans="16:30" ht="4.5" customHeight="1" x14ac:dyDescent="0.2">
      <c r="P60317" s="75"/>
      <c r="Q60317" s="75"/>
      <c r="W60317" s="75"/>
      <c r="AD60317" s="77"/>
    </row>
    <row r="60318" spans="16:30" ht="4.5" customHeight="1" x14ac:dyDescent="0.2">
      <c r="P60318" s="75"/>
      <c r="Q60318" s="75"/>
      <c r="W60318" s="75"/>
      <c r="AD60318" s="77"/>
    </row>
    <row r="60319" spans="16:30" ht="4.5" customHeight="1" x14ac:dyDescent="0.2">
      <c r="P60319" s="75"/>
      <c r="Q60319" s="75"/>
      <c r="W60319" s="75"/>
      <c r="AD60319" s="77"/>
    </row>
    <row r="60320" spans="16:30" ht="4.5" customHeight="1" x14ac:dyDescent="0.2">
      <c r="P60320" s="75"/>
      <c r="Q60320" s="75"/>
      <c r="W60320" s="75"/>
      <c r="AD60320" s="77"/>
    </row>
    <row r="60321" spans="16:30" ht="4.5" customHeight="1" x14ac:dyDescent="0.2">
      <c r="P60321" s="75"/>
      <c r="Q60321" s="75"/>
      <c r="W60321" s="75"/>
      <c r="AD60321" s="77"/>
    </row>
    <row r="60322" spans="16:30" ht="4.5" customHeight="1" x14ac:dyDescent="0.2">
      <c r="P60322" s="75"/>
      <c r="Q60322" s="75"/>
      <c r="W60322" s="75"/>
      <c r="AD60322" s="77"/>
    </row>
    <row r="60323" spans="16:30" ht="4.5" customHeight="1" x14ac:dyDescent="0.2">
      <c r="P60323" s="75"/>
      <c r="Q60323" s="75"/>
      <c r="W60323" s="75"/>
      <c r="AD60323" s="77"/>
    </row>
    <row r="60324" spans="16:30" ht="4.5" customHeight="1" x14ac:dyDescent="0.2">
      <c r="P60324" s="75"/>
      <c r="Q60324" s="75"/>
      <c r="W60324" s="75"/>
      <c r="AD60324" s="77"/>
    </row>
    <row r="60325" spans="16:30" ht="4.5" customHeight="1" x14ac:dyDescent="0.2">
      <c r="P60325" s="75"/>
      <c r="Q60325" s="75"/>
      <c r="W60325" s="75"/>
      <c r="AD60325" s="77"/>
    </row>
    <row r="60326" spans="16:30" ht="4.5" customHeight="1" x14ac:dyDescent="0.2">
      <c r="P60326" s="75"/>
      <c r="Q60326" s="75"/>
      <c r="W60326" s="75"/>
      <c r="AD60326" s="77"/>
    </row>
    <row r="60327" spans="16:30" ht="4.5" customHeight="1" x14ac:dyDescent="0.2">
      <c r="P60327" s="75"/>
      <c r="Q60327" s="75"/>
      <c r="W60327" s="75"/>
      <c r="AD60327" s="77"/>
    </row>
    <row r="60328" spans="16:30" ht="4.5" customHeight="1" x14ac:dyDescent="0.2">
      <c r="P60328" s="75"/>
      <c r="Q60328" s="75"/>
      <c r="W60328" s="75"/>
      <c r="AD60328" s="77"/>
    </row>
    <row r="60329" spans="16:30" ht="4.5" customHeight="1" x14ac:dyDescent="0.2">
      <c r="P60329" s="75"/>
      <c r="Q60329" s="75"/>
      <c r="W60329" s="75"/>
      <c r="AD60329" s="77"/>
    </row>
    <row r="60330" spans="16:30" ht="4.5" customHeight="1" x14ac:dyDescent="0.2">
      <c r="P60330" s="75"/>
      <c r="Q60330" s="75"/>
      <c r="W60330" s="75"/>
      <c r="AD60330" s="77"/>
    </row>
    <row r="60331" spans="16:30" ht="4.5" customHeight="1" x14ac:dyDescent="0.2">
      <c r="P60331" s="75"/>
      <c r="Q60331" s="75"/>
      <c r="W60331" s="75"/>
      <c r="AD60331" s="77"/>
    </row>
    <row r="60332" spans="16:30" ht="4.5" customHeight="1" x14ac:dyDescent="0.2">
      <c r="P60332" s="75"/>
      <c r="Q60332" s="75"/>
      <c r="W60332" s="75"/>
      <c r="AD60332" s="77"/>
    </row>
    <row r="60333" spans="16:30" ht="4.5" customHeight="1" x14ac:dyDescent="0.2">
      <c r="P60333" s="75"/>
      <c r="Q60333" s="75"/>
      <c r="W60333" s="75"/>
      <c r="AD60333" s="77"/>
    </row>
    <row r="60334" spans="16:30" ht="4.5" customHeight="1" x14ac:dyDescent="0.2">
      <c r="P60334" s="75"/>
      <c r="Q60334" s="75"/>
      <c r="W60334" s="75"/>
      <c r="AD60334" s="77"/>
    </row>
    <row r="60335" spans="16:30" ht="4.5" customHeight="1" x14ac:dyDescent="0.2">
      <c r="P60335" s="75"/>
      <c r="Q60335" s="75"/>
      <c r="W60335" s="75"/>
      <c r="AD60335" s="77"/>
    </row>
    <row r="60336" spans="16:30" ht="4.5" customHeight="1" x14ac:dyDescent="0.2">
      <c r="P60336" s="75"/>
      <c r="Q60336" s="75"/>
      <c r="W60336" s="75"/>
      <c r="AD60336" s="77"/>
    </row>
    <row r="60337" spans="16:30" ht="4.5" customHeight="1" x14ac:dyDescent="0.2">
      <c r="P60337" s="75"/>
      <c r="Q60337" s="75"/>
      <c r="W60337" s="75"/>
      <c r="AD60337" s="77"/>
    </row>
    <row r="60338" spans="16:30" ht="4.5" customHeight="1" x14ac:dyDescent="0.2">
      <c r="P60338" s="75"/>
      <c r="Q60338" s="75"/>
      <c r="W60338" s="75"/>
      <c r="AD60338" s="77"/>
    </row>
    <row r="60339" spans="16:30" ht="4.5" customHeight="1" x14ac:dyDescent="0.2">
      <c r="P60339" s="75"/>
      <c r="Q60339" s="75"/>
      <c r="W60339" s="75"/>
      <c r="AD60339" s="77"/>
    </row>
    <row r="60340" spans="16:30" ht="4.5" customHeight="1" x14ac:dyDescent="0.2">
      <c r="P60340" s="75"/>
      <c r="Q60340" s="75"/>
      <c r="W60340" s="75"/>
      <c r="AD60340" s="77"/>
    </row>
    <row r="60341" spans="16:30" ht="4.5" customHeight="1" x14ac:dyDescent="0.2">
      <c r="P60341" s="75"/>
      <c r="Q60341" s="75"/>
      <c r="W60341" s="75"/>
      <c r="AD60341" s="77"/>
    </row>
    <row r="60342" spans="16:30" ht="4.5" customHeight="1" x14ac:dyDescent="0.2">
      <c r="P60342" s="75"/>
      <c r="Q60342" s="75"/>
      <c r="W60342" s="75"/>
      <c r="AD60342" s="77"/>
    </row>
    <row r="60343" spans="16:30" ht="4.5" customHeight="1" x14ac:dyDescent="0.2">
      <c r="P60343" s="75"/>
      <c r="Q60343" s="75"/>
      <c r="W60343" s="75"/>
      <c r="AD60343" s="77"/>
    </row>
    <row r="60344" spans="16:30" ht="4.5" customHeight="1" x14ac:dyDescent="0.2">
      <c r="P60344" s="75"/>
      <c r="Q60344" s="75"/>
      <c r="W60344" s="75"/>
      <c r="AD60344" s="77"/>
    </row>
    <row r="60345" spans="16:30" ht="4.5" customHeight="1" x14ac:dyDescent="0.2">
      <c r="P60345" s="75"/>
      <c r="Q60345" s="75"/>
      <c r="W60345" s="75"/>
      <c r="AD60345" s="77"/>
    </row>
    <row r="60346" spans="16:30" ht="4.5" customHeight="1" x14ac:dyDescent="0.2">
      <c r="P60346" s="75"/>
      <c r="Q60346" s="75"/>
      <c r="W60346" s="75"/>
      <c r="AD60346" s="77"/>
    </row>
    <row r="60347" spans="16:30" ht="4.5" customHeight="1" x14ac:dyDescent="0.2">
      <c r="P60347" s="75"/>
      <c r="Q60347" s="75"/>
      <c r="W60347" s="75"/>
      <c r="AD60347" s="77"/>
    </row>
    <row r="60348" spans="16:30" ht="4.5" customHeight="1" x14ac:dyDescent="0.2">
      <c r="P60348" s="75"/>
      <c r="Q60348" s="75"/>
      <c r="W60348" s="75"/>
      <c r="AD60348" s="77"/>
    </row>
    <row r="60349" spans="16:30" ht="4.5" customHeight="1" x14ac:dyDescent="0.2">
      <c r="P60349" s="75"/>
      <c r="Q60349" s="75"/>
      <c r="W60349" s="75"/>
      <c r="AD60349" s="77"/>
    </row>
    <row r="60350" spans="16:30" ht="4.5" customHeight="1" x14ac:dyDescent="0.2">
      <c r="P60350" s="75"/>
      <c r="Q60350" s="75"/>
      <c r="W60350" s="75"/>
      <c r="AD60350" s="77"/>
    </row>
    <row r="60351" spans="16:30" ht="4.5" customHeight="1" x14ac:dyDescent="0.2">
      <c r="P60351" s="75"/>
      <c r="Q60351" s="75"/>
      <c r="W60351" s="75"/>
      <c r="AD60351" s="77"/>
    </row>
    <row r="60352" spans="16:30" ht="4.5" customHeight="1" x14ac:dyDescent="0.2">
      <c r="P60352" s="75"/>
      <c r="Q60352" s="75"/>
      <c r="W60352" s="75"/>
      <c r="AD60352" s="77"/>
    </row>
    <row r="60353" spans="16:30" ht="4.5" customHeight="1" x14ac:dyDescent="0.2">
      <c r="P60353" s="75"/>
      <c r="Q60353" s="75"/>
      <c r="W60353" s="75"/>
      <c r="AD60353" s="77"/>
    </row>
    <row r="60354" spans="16:30" ht="4.5" customHeight="1" x14ac:dyDescent="0.2">
      <c r="P60354" s="75"/>
      <c r="Q60354" s="75"/>
      <c r="W60354" s="75"/>
      <c r="AD60354" s="77"/>
    </row>
    <row r="60355" spans="16:30" ht="4.5" customHeight="1" x14ac:dyDescent="0.2">
      <c r="P60355" s="75"/>
      <c r="Q60355" s="75"/>
      <c r="W60355" s="75"/>
      <c r="AD60355" s="77"/>
    </row>
    <row r="60356" spans="16:30" ht="4.5" customHeight="1" x14ac:dyDescent="0.2">
      <c r="P60356" s="75"/>
      <c r="Q60356" s="75"/>
      <c r="W60356" s="75"/>
      <c r="AD60356" s="77"/>
    </row>
    <row r="60357" spans="16:30" ht="4.5" customHeight="1" x14ac:dyDescent="0.2">
      <c r="P60357" s="75"/>
      <c r="Q60357" s="75"/>
      <c r="W60357" s="75"/>
      <c r="AD60357" s="77"/>
    </row>
    <row r="60358" spans="16:30" ht="4.5" customHeight="1" x14ac:dyDescent="0.2">
      <c r="P60358" s="75"/>
      <c r="Q60358" s="75"/>
      <c r="W60358" s="75"/>
      <c r="AD60358" s="77"/>
    </row>
    <row r="60359" spans="16:30" ht="4.5" customHeight="1" x14ac:dyDescent="0.2">
      <c r="P60359" s="75"/>
      <c r="Q60359" s="75"/>
      <c r="W60359" s="75"/>
      <c r="AD60359" s="77"/>
    </row>
    <row r="60360" spans="16:30" ht="4.5" customHeight="1" x14ac:dyDescent="0.2">
      <c r="P60360" s="75"/>
      <c r="Q60360" s="75"/>
      <c r="W60360" s="75"/>
      <c r="AD60360" s="77"/>
    </row>
    <row r="60361" spans="16:30" ht="4.5" customHeight="1" x14ac:dyDescent="0.2">
      <c r="P60361" s="75"/>
      <c r="Q60361" s="75"/>
      <c r="W60361" s="75"/>
      <c r="AD60361" s="77"/>
    </row>
    <row r="60362" spans="16:30" ht="4.5" customHeight="1" x14ac:dyDescent="0.2">
      <c r="P60362" s="75"/>
      <c r="Q60362" s="75"/>
      <c r="W60362" s="75"/>
      <c r="AD60362" s="77"/>
    </row>
    <row r="60363" spans="16:30" ht="4.5" customHeight="1" x14ac:dyDescent="0.2">
      <c r="P60363" s="75"/>
      <c r="Q60363" s="75"/>
      <c r="W60363" s="75"/>
      <c r="AD60363" s="77"/>
    </row>
    <row r="60364" spans="16:30" ht="4.5" customHeight="1" x14ac:dyDescent="0.2">
      <c r="P60364" s="75"/>
      <c r="Q60364" s="75"/>
      <c r="W60364" s="75"/>
      <c r="AD60364" s="77"/>
    </row>
    <row r="60365" spans="16:30" ht="4.5" customHeight="1" x14ac:dyDescent="0.2">
      <c r="P60365" s="75"/>
      <c r="Q60365" s="75"/>
      <c r="W60365" s="75"/>
      <c r="AD60365" s="77"/>
    </row>
    <row r="60366" spans="16:30" ht="4.5" customHeight="1" x14ac:dyDescent="0.2">
      <c r="P60366" s="75"/>
      <c r="Q60366" s="75"/>
      <c r="W60366" s="75"/>
      <c r="AD60366" s="77"/>
    </row>
    <row r="60367" spans="16:30" ht="4.5" customHeight="1" x14ac:dyDescent="0.2">
      <c r="P60367" s="75"/>
      <c r="Q60367" s="75"/>
      <c r="W60367" s="75"/>
      <c r="AD60367" s="77"/>
    </row>
    <row r="60368" spans="16:30" ht="4.5" customHeight="1" x14ac:dyDescent="0.2">
      <c r="P60368" s="75"/>
      <c r="Q60368" s="75"/>
      <c r="W60368" s="75"/>
      <c r="AD60368" s="77"/>
    </row>
    <row r="60369" spans="16:30" ht="4.5" customHeight="1" x14ac:dyDescent="0.2">
      <c r="P60369" s="75"/>
      <c r="Q60369" s="75"/>
      <c r="W60369" s="75"/>
      <c r="AD60369" s="77"/>
    </row>
    <row r="60370" spans="16:30" ht="4.5" customHeight="1" x14ac:dyDescent="0.2">
      <c r="P60370" s="75"/>
      <c r="Q60370" s="75"/>
      <c r="W60370" s="75"/>
      <c r="AD60370" s="77"/>
    </row>
    <row r="60371" spans="16:30" ht="4.5" customHeight="1" x14ac:dyDescent="0.2">
      <c r="P60371" s="75"/>
      <c r="Q60371" s="75"/>
      <c r="W60371" s="75"/>
      <c r="AD60371" s="77"/>
    </row>
    <row r="60372" spans="16:30" ht="4.5" customHeight="1" x14ac:dyDescent="0.2">
      <c r="P60372" s="75"/>
      <c r="Q60372" s="75"/>
      <c r="W60372" s="75"/>
      <c r="AD60372" s="77"/>
    </row>
    <row r="60373" spans="16:30" ht="4.5" customHeight="1" x14ac:dyDescent="0.2">
      <c r="P60373" s="75"/>
      <c r="Q60373" s="75"/>
      <c r="W60373" s="75"/>
      <c r="AD60373" s="77"/>
    </row>
    <row r="60374" spans="16:30" ht="4.5" customHeight="1" x14ac:dyDescent="0.2">
      <c r="P60374" s="75"/>
      <c r="Q60374" s="75"/>
      <c r="W60374" s="75"/>
      <c r="AD60374" s="77"/>
    </row>
    <row r="60375" spans="16:30" ht="4.5" customHeight="1" x14ac:dyDescent="0.2">
      <c r="P60375" s="75"/>
      <c r="Q60375" s="75"/>
      <c r="W60375" s="75"/>
      <c r="AD60375" s="77"/>
    </row>
    <row r="60376" spans="16:30" ht="4.5" customHeight="1" x14ac:dyDescent="0.2">
      <c r="P60376" s="75"/>
      <c r="Q60376" s="75"/>
      <c r="W60376" s="75"/>
      <c r="AD60376" s="77"/>
    </row>
    <row r="60377" spans="16:30" ht="4.5" customHeight="1" x14ac:dyDescent="0.2">
      <c r="P60377" s="75"/>
      <c r="Q60377" s="75"/>
      <c r="W60377" s="75"/>
      <c r="AD60377" s="77"/>
    </row>
    <row r="60378" spans="16:30" ht="4.5" customHeight="1" x14ac:dyDescent="0.2">
      <c r="P60378" s="75"/>
      <c r="Q60378" s="75"/>
      <c r="W60378" s="75"/>
      <c r="AD60378" s="77"/>
    </row>
    <row r="60379" spans="16:30" ht="4.5" customHeight="1" x14ac:dyDescent="0.2">
      <c r="P60379" s="75"/>
      <c r="Q60379" s="75"/>
      <c r="W60379" s="75"/>
      <c r="AD60379" s="77"/>
    </row>
    <row r="60380" spans="16:30" ht="4.5" customHeight="1" x14ac:dyDescent="0.2">
      <c r="P60380" s="75"/>
      <c r="Q60380" s="75"/>
      <c r="W60380" s="75"/>
      <c r="AD60380" s="77"/>
    </row>
    <row r="60381" spans="16:30" ht="4.5" customHeight="1" x14ac:dyDescent="0.2">
      <c r="P60381" s="75"/>
      <c r="Q60381" s="75"/>
      <c r="W60381" s="75"/>
      <c r="AD60381" s="77"/>
    </row>
    <row r="60382" spans="16:30" ht="4.5" customHeight="1" x14ac:dyDescent="0.2">
      <c r="P60382" s="75"/>
      <c r="Q60382" s="75"/>
      <c r="W60382" s="75"/>
      <c r="AD60382" s="77"/>
    </row>
    <row r="60383" spans="16:30" ht="4.5" customHeight="1" x14ac:dyDescent="0.2">
      <c r="P60383" s="75"/>
      <c r="Q60383" s="75"/>
      <c r="W60383" s="75"/>
      <c r="AD60383" s="77"/>
    </row>
    <row r="60384" spans="16:30" ht="4.5" customHeight="1" x14ac:dyDescent="0.2">
      <c r="P60384" s="75"/>
      <c r="Q60384" s="75"/>
      <c r="W60384" s="75"/>
      <c r="AD60384" s="77"/>
    </row>
    <row r="60385" spans="16:30" ht="4.5" customHeight="1" x14ac:dyDescent="0.2">
      <c r="P60385" s="75"/>
      <c r="Q60385" s="75"/>
      <c r="W60385" s="75"/>
      <c r="AD60385" s="77"/>
    </row>
    <row r="60386" spans="16:30" ht="4.5" customHeight="1" x14ac:dyDescent="0.2">
      <c r="P60386" s="75"/>
      <c r="Q60386" s="75"/>
      <c r="W60386" s="75"/>
      <c r="AD60386" s="77"/>
    </row>
    <row r="60387" spans="16:30" ht="4.5" customHeight="1" x14ac:dyDescent="0.2">
      <c r="P60387" s="75"/>
      <c r="Q60387" s="75"/>
      <c r="W60387" s="75"/>
      <c r="AD60387" s="77"/>
    </row>
    <row r="60388" spans="16:30" ht="4.5" customHeight="1" x14ac:dyDescent="0.2">
      <c r="P60388" s="75"/>
      <c r="Q60388" s="75"/>
      <c r="W60388" s="75"/>
      <c r="AD60388" s="77"/>
    </row>
    <row r="60389" spans="16:30" ht="4.5" customHeight="1" x14ac:dyDescent="0.2">
      <c r="P60389" s="75"/>
      <c r="Q60389" s="75"/>
      <c r="W60389" s="75"/>
      <c r="AD60389" s="77"/>
    </row>
    <row r="60390" spans="16:30" ht="4.5" customHeight="1" x14ac:dyDescent="0.2">
      <c r="P60390" s="75"/>
      <c r="Q60390" s="75"/>
      <c r="W60390" s="75"/>
      <c r="AD60390" s="77"/>
    </row>
    <row r="60391" spans="16:30" ht="4.5" customHeight="1" x14ac:dyDescent="0.2">
      <c r="P60391" s="75"/>
      <c r="Q60391" s="75"/>
      <c r="W60391" s="75"/>
      <c r="AD60391" s="77"/>
    </row>
    <row r="60392" spans="16:30" ht="4.5" customHeight="1" x14ac:dyDescent="0.2">
      <c r="P60392" s="75"/>
      <c r="Q60392" s="75"/>
      <c r="W60392" s="75"/>
      <c r="AD60392" s="77"/>
    </row>
    <row r="60393" spans="16:30" ht="4.5" customHeight="1" x14ac:dyDescent="0.2">
      <c r="P60393" s="75"/>
      <c r="Q60393" s="75"/>
      <c r="W60393" s="75"/>
      <c r="AD60393" s="77"/>
    </row>
    <row r="60394" spans="16:30" ht="4.5" customHeight="1" x14ac:dyDescent="0.2">
      <c r="P60394" s="75"/>
      <c r="Q60394" s="75"/>
      <c r="W60394" s="75"/>
      <c r="AD60394" s="77"/>
    </row>
    <row r="60395" spans="16:30" ht="4.5" customHeight="1" x14ac:dyDescent="0.2">
      <c r="P60395" s="75"/>
      <c r="Q60395" s="75"/>
      <c r="W60395" s="75"/>
      <c r="AD60395" s="77"/>
    </row>
    <row r="60396" spans="16:30" ht="4.5" customHeight="1" x14ac:dyDescent="0.2">
      <c r="P60396" s="75"/>
      <c r="Q60396" s="75"/>
      <c r="W60396" s="75"/>
      <c r="AD60396" s="77"/>
    </row>
    <row r="60397" spans="16:30" ht="4.5" customHeight="1" x14ac:dyDescent="0.2">
      <c r="P60397" s="75"/>
      <c r="Q60397" s="75"/>
      <c r="W60397" s="75"/>
      <c r="AD60397" s="77"/>
    </row>
    <row r="60398" spans="16:30" ht="4.5" customHeight="1" x14ac:dyDescent="0.2">
      <c r="P60398" s="75"/>
      <c r="Q60398" s="75"/>
      <c r="W60398" s="75"/>
      <c r="AD60398" s="77"/>
    </row>
    <row r="60399" spans="16:30" ht="4.5" customHeight="1" x14ac:dyDescent="0.2">
      <c r="P60399" s="75"/>
      <c r="Q60399" s="75"/>
      <c r="W60399" s="75"/>
      <c r="AD60399" s="77"/>
    </row>
    <row r="60400" spans="16:30" ht="4.5" customHeight="1" x14ac:dyDescent="0.2">
      <c r="P60400" s="75"/>
      <c r="Q60400" s="75"/>
      <c r="W60400" s="75"/>
      <c r="AD60400" s="77"/>
    </row>
    <row r="60401" spans="16:30" ht="4.5" customHeight="1" x14ac:dyDescent="0.2">
      <c r="P60401" s="75"/>
      <c r="Q60401" s="75"/>
      <c r="W60401" s="75"/>
      <c r="AD60401" s="77"/>
    </row>
    <row r="60402" spans="16:30" ht="4.5" customHeight="1" x14ac:dyDescent="0.2">
      <c r="P60402" s="75"/>
      <c r="Q60402" s="75"/>
      <c r="W60402" s="75"/>
      <c r="AD60402" s="77"/>
    </row>
    <row r="60403" spans="16:30" ht="4.5" customHeight="1" x14ac:dyDescent="0.2">
      <c r="P60403" s="75"/>
      <c r="Q60403" s="75"/>
      <c r="W60403" s="75"/>
      <c r="AD60403" s="77"/>
    </row>
    <row r="60404" spans="16:30" ht="4.5" customHeight="1" x14ac:dyDescent="0.2">
      <c r="P60404" s="75"/>
      <c r="Q60404" s="75"/>
      <c r="W60404" s="75"/>
      <c r="AD60404" s="77"/>
    </row>
    <row r="60405" spans="16:30" ht="4.5" customHeight="1" x14ac:dyDescent="0.2">
      <c r="P60405" s="75"/>
      <c r="Q60405" s="75"/>
      <c r="W60405" s="75"/>
      <c r="AD60405" s="77"/>
    </row>
    <row r="60406" spans="16:30" ht="4.5" customHeight="1" x14ac:dyDescent="0.2">
      <c r="P60406" s="75"/>
      <c r="Q60406" s="75"/>
      <c r="W60406" s="75"/>
      <c r="AD60406" s="77"/>
    </row>
    <row r="60407" spans="16:30" ht="4.5" customHeight="1" x14ac:dyDescent="0.2">
      <c r="P60407" s="75"/>
      <c r="Q60407" s="75"/>
      <c r="W60407" s="75"/>
      <c r="AD60407" s="77"/>
    </row>
    <row r="60408" spans="16:30" ht="4.5" customHeight="1" x14ac:dyDescent="0.2">
      <c r="P60408" s="75"/>
      <c r="Q60408" s="75"/>
      <c r="W60408" s="75"/>
      <c r="AD60408" s="77"/>
    </row>
    <row r="60409" spans="16:30" ht="4.5" customHeight="1" x14ac:dyDescent="0.2">
      <c r="P60409" s="75"/>
      <c r="Q60409" s="75"/>
      <c r="W60409" s="75"/>
      <c r="AD60409" s="77"/>
    </row>
    <row r="60410" spans="16:30" ht="4.5" customHeight="1" x14ac:dyDescent="0.2">
      <c r="P60410" s="75"/>
      <c r="Q60410" s="75"/>
      <c r="W60410" s="75"/>
      <c r="AD60410" s="77"/>
    </row>
    <row r="60411" spans="16:30" ht="4.5" customHeight="1" x14ac:dyDescent="0.2">
      <c r="P60411" s="75"/>
      <c r="Q60411" s="75"/>
      <c r="W60411" s="75"/>
      <c r="AD60411" s="77"/>
    </row>
    <row r="60412" spans="16:30" ht="4.5" customHeight="1" x14ac:dyDescent="0.2">
      <c r="P60412" s="75"/>
      <c r="Q60412" s="75"/>
      <c r="W60412" s="75"/>
      <c r="AD60412" s="77"/>
    </row>
    <row r="60413" spans="16:30" ht="4.5" customHeight="1" x14ac:dyDescent="0.2">
      <c r="P60413" s="75"/>
      <c r="Q60413" s="75"/>
      <c r="W60413" s="75"/>
      <c r="AD60413" s="77"/>
    </row>
    <row r="60414" spans="16:30" ht="4.5" customHeight="1" x14ac:dyDescent="0.2">
      <c r="P60414" s="75"/>
      <c r="Q60414" s="75"/>
      <c r="W60414" s="75"/>
      <c r="AD60414" s="77"/>
    </row>
    <row r="60415" spans="16:30" ht="4.5" customHeight="1" x14ac:dyDescent="0.2">
      <c r="P60415" s="75"/>
      <c r="Q60415" s="75"/>
      <c r="W60415" s="75"/>
      <c r="AD60415" s="77"/>
    </row>
    <row r="60416" spans="16:30" ht="4.5" customHeight="1" x14ac:dyDescent="0.2">
      <c r="P60416" s="75"/>
      <c r="Q60416" s="75"/>
      <c r="W60416" s="75"/>
      <c r="AD60416" s="77"/>
    </row>
    <row r="60417" spans="16:30" ht="4.5" customHeight="1" x14ac:dyDescent="0.2">
      <c r="P60417" s="75"/>
      <c r="Q60417" s="75"/>
      <c r="W60417" s="75"/>
      <c r="AD60417" s="77"/>
    </row>
    <row r="60418" spans="16:30" ht="4.5" customHeight="1" x14ac:dyDescent="0.2">
      <c r="P60418" s="75"/>
      <c r="Q60418" s="75"/>
      <c r="W60418" s="75"/>
      <c r="AD60418" s="77"/>
    </row>
    <row r="60419" spans="16:30" ht="4.5" customHeight="1" x14ac:dyDescent="0.2">
      <c r="P60419" s="75"/>
      <c r="Q60419" s="75"/>
      <c r="W60419" s="75"/>
      <c r="AD60419" s="77"/>
    </row>
    <row r="60420" spans="16:30" ht="4.5" customHeight="1" x14ac:dyDescent="0.2">
      <c r="P60420" s="75"/>
      <c r="Q60420" s="75"/>
      <c r="W60420" s="75"/>
      <c r="AD60420" s="77"/>
    </row>
    <row r="60421" spans="16:30" ht="4.5" customHeight="1" x14ac:dyDescent="0.2">
      <c r="P60421" s="75"/>
      <c r="Q60421" s="75"/>
      <c r="W60421" s="75"/>
      <c r="AD60421" s="77"/>
    </row>
    <row r="60422" spans="16:30" ht="4.5" customHeight="1" x14ac:dyDescent="0.2">
      <c r="P60422" s="75"/>
      <c r="Q60422" s="75"/>
      <c r="W60422" s="75"/>
      <c r="AD60422" s="77"/>
    </row>
    <row r="60423" spans="16:30" ht="4.5" customHeight="1" x14ac:dyDescent="0.2">
      <c r="P60423" s="75"/>
      <c r="Q60423" s="75"/>
      <c r="W60423" s="75"/>
      <c r="AD60423" s="77"/>
    </row>
    <row r="60424" spans="16:30" ht="4.5" customHeight="1" x14ac:dyDescent="0.2">
      <c r="P60424" s="75"/>
      <c r="Q60424" s="75"/>
      <c r="W60424" s="75"/>
      <c r="AD60424" s="77"/>
    </row>
    <row r="60425" spans="16:30" ht="4.5" customHeight="1" x14ac:dyDescent="0.2">
      <c r="P60425" s="75"/>
      <c r="Q60425" s="75"/>
      <c r="W60425" s="75"/>
      <c r="AD60425" s="77"/>
    </row>
    <row r="60426" spans="16:30" ht="4.5" customHeight="1" x14ac:dyDescent="0.2">
      <c r="P60426" s="75"/>
      <c r="Q60426" s="75"/>
      <c r="W60426" s="75"/>
      <c r="AD60426" s="77"/>
    </row>
    <row r="60427" spans="16:30" ht="4.5" customHeight="1" x14ac:dyDescent="0.2">
      <c r="P60427" s="75"/>
      <c r="Q60427" s="75"/>
      <c r="W60427" s="75"/>
      <c r="AD60427" s="77"/>
    </row>
    <row r="60428" spans="16:30" ht="4.5" customHeight="1" x14ac:dyDescent="0.2">
      <c r="P60428" s="75"/>
      <c r="Q60428" s="75"/>
      <c r="W60428" s="75"/>
      <c r="AD60428" s="77"/>
    </row>
    <row r="60429" spans="16:30" ht="4.5" customHeight="1" x14ac:dyDescent="0.2">
      <c r="P60429" s="75"/>
      <c r="Q60429" s="75"/>
      <c r="W60429" s="75"/>
      <c r="AD60429" s="77"/>
    </row>
    <row r="60430" spans="16:30" ht="4.5" customHeight="1" x14ac:dyDescent="0.2">
      <c r="P60430" s="75"/>
      <c r="Q60430" s="75"/>
      <c r="W60430" s="75"/>
      <c r="AD60430" s="77"/>
    </row>
    <row r="60431" spans="16:30" ht="4.5" customHeight="1" x14ac:dyDescent="0.2">
      <c r="P60431" s="75"/>
      <c r="Q60431" s="75"/>
      <c r="W60431" s="75"/>
      <c r="AD60431" s="77"/>
    </row>
    <row r="60432" spans="16:30" ht="4.5" customHeight="1" x14ac:dyDescent="0.2">
      <c r="P60432" s="75"/>
      <c r="Q60432" s="75"/>
      <c r="W60432" s="75"/>
      <c r="AD60432" s="77"/>
    </row>
    <row r="60433" spans="16:30" ht="4.5" customHeight="1" x14ac:dyDescent="0.2">
      <c r="P60433" s="75"/>
      <c r="Q60433" s="75"/>
      <c r="W60433" s="75"/>
      <c r="AD60433" s="77"/>
    </row>
    <row r="60434" spans="16:30" ht="4.5" customHeight="1" x14ac:dyDescent="0.2">
      <c r="P60434" s="75"/>
      <c r="Q60434" s="75"/>
      <c r="W60434" s="75"/>
      <c r="AD60434" s="77"/>
    </row>
    <row r="60435" spans="16:30" ht="4.5" customHeight="1" x14ac:dyDescent="0.2">
      <c r="P60435" s="75"/>
      <c r="Q60435" s="75"/>
      <c r="W60435" s="75"/>
      <c r="AD60435" s="77"/>
    </row>
    <row r="60436" spans="16:30" ht="4.5" customHeight="1" x14ac:dyDescent="0.2">
      <c r="P60436" s="75"/>
      <c r="Q60436" s="75"/>
      <c r="W60436" s="75"/>
      <c r="AD60436" s="77"/>
    </row>
    <row r="60437" spans="16:30" ht="4.5" customHeight="1" x14ac:dyDescent="0.2">
      <c r="P60437" s="75"/>
      <c r="Q60437" s="75"/>
      <c r="W60437" s="75"/>
      <c r="AD60437" s="77"/>
    </row>
    <row r="60438" spans="16:30" ht="4.5" customHeight="1" x14ac:dyDescent="0.2">
      <c r="P60438" s="75"/>
      <c r="Q60438" s="75"/>
      <c r="W60438" s="75"/>
      <c r="AD60438" s="77"/>
    </row>
    <row r="60439" spans="16:30" ht="4.5" customHeight="1" x14ac:dyDescent="0.2">
      <c r="P60439" s="75"/>
      <c r="Q60439" s="75"/>
      <c r="W60439" s="75"/>
      <c r="AD60439" s="77"/>
    </row>
    <row r="60440" spans="16:30" ht="4.5" customHeight="1" x14ac:dyDescent="0.2">
      <c r="P60440" s="75"/>
      <c r="Q60440" s="75"/>
      <c r="W60440" s="75"/>
      <c r="AD60440" s="77"/>
    </row>
    <row r="60441" spans="16:30" ht="4.5" customHeight="1" x14ac:dyDescent="0.2">
      <c r="P60441" s="75"/>
      <c r="Q60441" s="75"/>
      <c r="W60441" s="75"/>
      <c r="AD60441" s="77"/>
    </row>
    <row r="60442" spans="16:30" ht="4.5" customHeight="1" x14ac:dyDescent="0.2">
      <c r="P60442" s="75"/>
      <c r="Q60442" s="75"/>
      <c r="W60442" s="75"/>
      <c r="AD60442" s="77"/>
    </row>
    <row r="60443" spans="16:30" ht="4.5" customHeight="1" x14ac:dyDescent="0.2">
      <c r="P60443" s="75"/>
      <c r="Q60443" s="75"/>
      <c r="W60443" s="75"/>
      <c r="AD60443" s="77"/>
    </row>
    <row r="60444" spans="16:30" ht="4.5" customHeight="1" x14ac:dyDescent="0.2">
      <c r="P60444" s="75"/>
      <c r="Q60444" s="75"/>
      <c r="W60444" s="75"/>
      <c r="AD60444" s="77"/>
    </row>
    <row r="60445" spans="16:30" ht="4.5" customHeight="1" x14ac:dyDescent="0.2">
      <c r="P60445" s="75"/>
      <c r="Q60445" s="75"/>
      <c r="W60445" s="75"/>
      <c r="AD60445" s="77"/>
    </row>
    <row r="60446" spans="16:30" ht="4.5" customHeight="1" x14ac:dyDescent="0.2">
      <c r="P60446" s="75"/>
      <c r="Q60446" s="75"/>
      <c r="W60446" s="75"/>
      <c r="AD60446" s="77"/>
    </row>
    <row r="60447" spans="16:30" ht="4.5" customHeight="1" x14ac:dyDescent="0.2">
      <c r="P60447" s="75"/>
      <c r="Q60447" s="75"/>
      <c r="W60447" s="75"/>
      <c r="AD60447" s="77"/>
    </row>
    <row r="60448" spans="16:30" ht="4.5" customHeight="1" x14ac:dyDescent="0.2">
      <c r="P60448" s="75"/>
      <c r="Q60448" s="75"/>
      <c r="W60448" s="75"/>
      <c r="AD60448" s="77"/>
    </row>
    <row r="60449" spans="16:30" ht="4.5" customHeight="1" x14ac:dyDescent="0.2">
      <c r="P60449" s="75"/>
      <c r="Q60449" s="75"/>
      <c r="W60449" s="75"/>
      <c r="AD60449" s="77"/>
    </row>
    <row r="60450" spans="16:30" ht="4.5" customHeight="1" x14ac:dyDescent="0.2">
      <c r="P60450" s="75"/>
      <c r="Q60450" s="75"/>
      <c r="W60450" s="75"/>
      <c r="AD60450" s="77"/>
    </row>
    <row r="60451" spans="16:30" ht="4.5" customHeight="1" x14ac:dyDescent="0.2">
      <c r="P60451" s="75"/>
      <c r="Q60451" s="75"/>
      <c r="W60451" s="75"/>
      <c r="AD60451" s="77"/>
    </row>
    <row r="60452" spans="16:30" ht="4.5" customHeight="1" x14ac:dyDescent="0.2">
      <c r="P60452" s="75"/>
      <c r="Q60452" s="75"/>
      <c r="W60452" s="75"/>
      <c r="AD60452" s="77"/>
    </row>
    <row r="60453" spans="16:30" ht="4.5" customHeight="1" x14ac:dyDescent="0.2">
      <c r="P60453" s="75"/>
      <c r="Q60453" s="75"/>
      <c r="W60453" s="75"/>
      <c r="AD60453" s="77"/>
    </row>
    <row r="60454" spans="16:30" ht="4.5" customHeight="1" x14ac:dyDescent="0.2">
      <c r="P60454" s="75"/>
      <c r="Q60454" s="75"/>
      <c r="W60454" s="75"/>
      <c r="AD60454" s="77"/>
    </row>
    <row r="60455" spans="16:30" ht="4.5" customHeight="1" x14ac:dyDescent="0.2">
      <c r="P60455" s="75"/>
      <c r="Q60455" s="75"/>
      <c r="W60455" s="75"/>
      <c r="AD60455" s="77"/>
    </row>
    <row r="60456" spans="16:30" ht="4.5" customHeight="1" x14ac:dyDescent="0.2">
      <c r="P60456" s="75"/>
      <c r="Q60456" s="75"/>
      <c r="W60456" s="75"/>
      <c r="AD60456" s="77"/>
    </row>
    <row r="60457" spans="16:30" ht="4.5" customHeight="1" x14ac:dyDescent="0.2">
      <c r="P60457" s="75"/>
      <c r="Q60457" s="75"/>
      <c r="W60457" s="75"/>
      <c r="AD60457" s="77"/>
    </row>
    <row r="60458" spans="16:30" ht="4.5" customHeight="1" x14ac:dyDescent="0.2">
      <c r="P60458" s="75"/>
      <c r="Q60458" s="75"/>
      <c r="W60458" s="75"/>
      <c r="AD60458" s="77"/>
    </row>
    <row r="60459" spans="16:30" ht="4.5" customHeight="1" x14ac:dyDescent="0.2">
      <c r="P60459" s="75"/>
      <c r="Q60459" s="75"/>
      <c r="W60459" s="75"/>
      <c r="AD60459" s="77"/>
    </row>
    <row r="60460" spans="16:30" ht="4.5" customHeight="1" x14ac:dyDescent="0.2">
      <c r="P60460" s="75"/>
      <c r="Q60460" s="75"/>
      <c r="W60460" s="75"/>
      <c r="AD60460" s="77"/>
    </row>
    <row r="60461" spans="16:30" ht="4.5" customHeight="1" x14ac:dyDescent="0.2">
      <c r="P60461" s="75"/>
      <c r="Q60461" s="75"/>
      <c r="W60461" s="75"/>
      <c r="AD60461" s="77"/>
    </row>
    <row r="60462" spans="16:30" ht="4.5" customHeight="1" x14ac:dyDescent="0.2">
      <c r="P60462" s="75"/>
      <c r="Q60462" s="75"/>
      <c r="W60462" s="75"/>
      <c r="AD60462" s="77"/>
    </row>
    <row r="60463" spans="16:30" ht="4.5" customHeight="1" x14ac:dyDescent="0.2">
      <c r="P60463" s="75"/>
      <c r="Q60463" s="75"/>
      <c r="W60463" s="75"/>
      <c r="AD60463" s="77"/>
    </row>
    <row r="60464" spans="16:30" ht="4.5" customHeight="1" x14ac:dyDescent="0.2">
      <c r="P60464" s="75"/>
      <c r="Q60464" s="75"/>
      <c r="W60464" s="75"/>
      <c r="AD60464" s="77"/>
    </row>
    <row r="60465" spans="16:30" ht="4.5" customHeight="1" x14ac:dyDescent="0.2">
      <c r="P60465" s="75"/>
      <c r="Q60465" s="75"/>
      <c r="W60465" s="75"/>
      <c r="AD60465" s="77"/>
    </row>
    <row r="60466" spans="16:30" ht="4.5" customHeight="1" x14ac:dyDescent="0.2">
      <c r="P60466" s="75"/>
      <c r="Q60466" s="75"/>
      <c r="W60466" s="75"/>
      <c r="AD60466" s="77"/>
    </row>
    <row r="60467" spans="16:30" ht="4.5" customHeight="1" x14ac:dyDescent="0.2">
      <c r="P60467" s="75"/>
      <c r="Q60467" s="75"/>
      <c r="W60467" s="75"/>
      <c r="AD60467" s="77"/>
    </row>
    <row r="60468" spans="16:30" ht="4.5" customHeight="1" x14ac:dyDescent="0.2">
      <c r="P60468" s="75"/>
      <c r="Q60468" s="75"/>
      <c r="W60468" s="75"/>
      <c r="AD60468" s="77"/>
    </row>
    <row r="60469" spans="16:30" ht="4.5" customHeight="1" x14ac:dyDescent="0.2">
      <c r="P60469" s="75"/>
      <c r="Q60469" s="75"/>
      <c r="W60469" s="75"/>
      <c r="AD60469" s="77"/>
    </row>
    <row r="60470" spans="16:30" ht="4.5" customHeight="1" x14ac:dyDescent="0.2">
      <c r="P60470" s="75"/>
      <c r="Q60470" s="75"/>
      <c r="W60470" s="75"/>
      <c r="AD60470" s="77"/>
    </row>
    <row r="60471" spans="16:30" ht="4.5" customHeight="1" x14ac:dyDescent="0.2">
      <c r="P60471" s="75"/>
      <c r="Q60471" s="75"/>
      <c r="W60471" s="75"/>
      <c r="AD60471" s="77"/>
    </row>
    <row r="60472" spans="16:30" ht="4.5" customHeight="1" x14ac:dyDescent="0.2">
      <c r="P60472" s="75"/>
      <c r="Q60472" s="75"/>
      <c r="W60472" s="75"/>
      <c r="AD60472" s="77"/>
    </row>
    <row r="60473" spans="16:30" ht="4.5" customHeight="1" x14ac:dyDescent="0.2">
      <c r="P60473" s="75"/>
      <c r="Q60473" s="75"/>
      <c r="W60473" s="75"/>
      <c r="AD60473" s="77"/>
    </row>
    <row r="60474" spans="16:30" ht="4.5" customHeight="1" x14ac:dyDescent="0.2">
      <c r="P60474" s="75"/>
      <c r="Q60474" s="75"/>
      <c r="W60474" s="75"/>
      <c r="AD60474" s="77"/>
    </row>
    <row r="60475" spans="16:30" ht="4.5" customHeight="1" x14ac:dyDescent="0.2">
      <c r="P60475" s="75"/>
      <c r="Q60475" s="75"/>
      <c r="W60475" s="75"/>
      <c r="AD60475" s="77"/>
    </row>
    <row r="60476" spans="16:30" ht="4.5" customHeight="1" x14ac:dyDescent="0.2">
      <c r="P60476" s="75"/>
      <c r="Q60476" s="75"/>
      <c r="W60476" s="75"/>
      <c r="AD60476" s="77"/>
    </row>
    <row r="60477" spans="16:30" ht="4.5" customHeight="1" x14ac:dyDescent="0.2">
      <c r="P60477" s="75"/>
      <c r="Q60477" s="75"/>
      <c r="W60477" s="75"/>
      <c r="AD60477" s="77"/>
    </row>
    <row r="60478" spans="16:30" ht="4.5" customHeight="1" x14ac:dyDescent="0.2">
      <c r="P60478" s="75"/>
      <c r="Q60478" s="75"/>
      <c r="W60478" s="75"/>
      <c r="AD60478" s="77"/>
    </row>
    <row r="60479" spans="16:30" ht="4.5" customHeight="1" x14ac:dyDescent="0.2">
      <c r="P60479" s="75"/>
      <c r="Q60479" s="75"/>
      <c r="W60479" s="75"/>
      <c r="AD60479" s="77"/>
    </row>
    <row r="60480" spans="16:30" ht="4.5" customHeight="1" x14ac:dyDescent="0.2">
      <c r="P60480" s="75"/>
      <c r="Q60480" s="75"/>
      <c r="W60480" s="75"/>
      <c r="AD60480" s="77"/>
    </row>
    <row r="60481" spans="16:30" ht="4.5" customHeight="1" x14ac:dyDescent="0.2">
      <c r="P60481" s="75"/>
      <c r="Q60481" s="75"/>
      <c r="W60481" s="75"/>
      <c r="AD60481" s="77"/>
    </row>
    <row r="60482" spans="16:30" ht="4.5" customHeight="1" x14ac:dyDescent="0.2">
      <c r="P60482" s="75"/>
      <c r="Q60482" s="75"/>
      <c r="W60482" s="75"/>
      <c r="AD60482" s="77"/>
    </row>
    <row r="60483" spans="16:30" ht="4.5" customHeight="1" x14ac:dyDescent="0.2">
      <c r="P60483" s="75"/>
      <c r="Q60483" s="75"/>
      <c r="W60483" s="75"/>
      <c r="AD60483" s="77"/>
    </row>
    <row r="60484" spans="16:30" ht="4.5" customHeight="1" x14ac:dyDescent="0.2">
      <c r="P60484" s="75"/>
      <c r="Q60484" s="75"/>
      <c r="W60484" s="75"/>
      <c r="AD60484" s="77"/>
    </row>
    <row r="60485" spans="16:30" ht="4.5" customHeight="1" x14ac:dyDescent="0.2">
      <c r="P60485" s="75"/>
      <c r="Q60485" s="75"/>
      <c r="W60485" s="75"/>
      <c r="AD60485" s="77"/>
    </row>
    <row r="60486" spans="16:30" ht="4.5" customHeight="1" x14ac:dyDescent="0.2">
      <c r="P60486" s="75"/>
      <c r="Q60486" s="75"/>
      <c r="W60486" s="75"/>
      <c r="AD60486" s="77"/>
    </row>
    <row r="60487" spans="16:30" ht="4.5" customHeight="1" x14ac:dyDescent="0.2">
      <c r="P60487" s="75"/>
      <c r="Q60487" s="75"/>
      <c r="W60487" s="75"/>
      <c r="AD60487" s="77"/>
    </row>
    <row r="60488" spans="16:30" ht="4.5" customHeight="1" x14ac:dyDescent="0.2">
      <c r="P60488" s="75"/>
      <c r="Q60488" s="75"/>
      <c r="W60488" s="75"/>
      <c r="AD60488" s="77"/>
    </row>
    <row r="60489" spans="16:30" ht="4.5" customHeight="1" x14ac:dyDescent="0.2">
      <c r="P60489" s="75"/>
      <c r="Q60489" s="75"/>
      <c r="W60489" s="75"/>
      <c r="AD60489" s="77"/>
    </row>
    <row r="60490" spans="16:30" ht="4.5" customHeight="1" x14ac:dyDescent="0.2">
      <c r="P60490" s="75"/>
      <c r="Q60490" s="75"/>
      <c r="W60490" s="75"/>
      <c r="AD60490" s="77"/>
    </row>
    <row r="60491" spans="16:30" ht="4.5" customHeight="1" x14ac:dyDescent="0.2">
      <c r="P60491" s="75"/>
      <c r="Q60491" s="75"/>
      <c r="W60491" s="75"/>
      <c r="AD60491" s="77"/>
    </row>
    <row r="60492" spans="16:30" ht="4.5" customHeight="1" x14ac:dyDescent="0.2">
      <c r="P60492" s="75"/>
      <c r="Q60492" s="75"/>
      <c r="W60492" s="75"/>
      <c r="AD60492" s="77"/>
    </row>
    <row r="60493" spans="16:30" ht="4.5" customHeight="1" x14ac:dyDescent="0.2">
      <c r="P60493" s="75"/>
      <c r="Q60493" s="75"/>
      <c r="W60493" s="75"/>
      <c r="AD60493" s="77"/>
    </row>
    <row r="60494" spans="16:30" ht="4.5" customHeight="1" x14ac:dyDescent="0.2">
      <c r="P60494" s="75"/>
      <c r="Q60494" s="75"/>
      <c r="W60494" s="75"/>
      <c r="AD60494" s="77"/>
    </row>
    <row r="60495" spans="16:30" ht="4.5" customHeight="1" x14ac:dyDescent="0.2">
      <c r="P60495" s="75"/>
      <c r="Q60495" s="75"/>
      <c r="W60495" s="75"/>
      <c r="AD60495" s="77"/>
    </row>
    <row r="60496" spans="16:30" ht="4.5" customHeight="1" x14ac:dyDescent="0.2">
      <c r="P60496" s="75"/>
      <c r="Q60496" s="75"/>
      <c r="W60496" s="75"/>
      <c r="AD60496" s="77"/>
    </row>
    <row r="60497" spans="16:30" ht="4.5" customHeight="1" x14ac:dyDescent="0.2">
      <c r="P60497" s="75"/>
      <c r="Q60497" s="75"/>
      <c r="W60497" s="75"/>
      <c r="AD60497" s="77"/>
    </row>
    <row r="60498" spans="16:30" ht="4.5" customHeight="1" x14ac:dyDescent="0.2">
      <c r="P60498" s="75"/>
      <c r="Q60498" s="75"/>
      <c r="W60498" s="75"/>
      <c r="AD60498" s="77"/>
    </row>
    <row r="60499" spans="16:30" ht="4.5" customHeight="1" x14ac:dyDescent="0.2">
      <c r="P60499" s="75"/>
      <c r="Q60499" s="75"/>
      <c r="W60499" s="75"/>
      <c r="AD60499" s="77"/>
    </row>
    <row r="60500" spans="16:30" ht="4.5" customHeight="1" x14ac:dyDescent="0.2">
      <c r="P60500" s="75"/>
      <c r="Q60500" s="75"/>
      <c r="W60500" s="75"/>
      <c r="AD60500" s="77"/>
    </row>
    <row r="60501" spans="16:30" ht="4.5" customHeight="1" x14ac:dyDescent="0.2">
      <c r="P60501" s="75"/>
      <c r="Q60501" s="75"/>
      <c r="W60501" s="75"/>
      <c r="AD60501" s="77"/>
    </row>
    <row r="60502" spans="16:30" ht="4.5" customHeight="1" x14ac:dyDescent="0.2">
      <c r="P60502" s="75"/>
      <c r="Q60502" s="75"/>
      <c r="W60502" s="75"/>
      <c r="AD60502" s="77"/>
    </row>
    <row r="60503" spans="16:30" ht="4.5" customHeight="1" x14ac:dyDescent="0.2">
      <c r="P60503" s="75"/>
      <c r="Q60503" s="75"/>
      <c r="W60503" s="75"/>
      <c r="AD60503" s="77"/>
    </row>
    <row r="60504" spans="16:30" ht="4.5" customHeight="1" x14ac:dyDescent="0.2">
      <c r="P60504" s="75"/>
      <c r="Q60504" s="75"/>
      <c r="W60504" s="75"/>
      <c r="AD60504" s="77"/>
    </row>
    <row r="60505" spans="16:30" ht="4.5" customHeight="1" x14ac:dyDescent="0.2">
      <c r="P60505" s="75"/>
      <c r="Q60505" s="75"/>
      <c r="W60505" s="75"/>
      <c r="AD60505" s="77"/>
    </row>
    <row r="60506" spans="16:30" ht="4.5" customHeight="1" x14ac:dyDescent="0.2">
      <c r="P60506" s="75"/>
      <c r="Q60506" s="75"/>
      <c r="W60506" s="75"/>
      <c r="AD60506" s="77"/>
    </row>
    <row r="60507" spans="16:30" ht="4.5" customHeight="1" x14ac:dyDescent="0.2">
      <c r="P60507" s="75"/>
      <c r="Q60507" s="75"/>
      <c r="W60507" s="75"/>
      <c r="AD60507" s="77"/>
    </row>
    <row r="60508" spans="16:30" ht="4.5" customHeight="1" x14ac:dyDescent="0.2">
      <c r="P60508" s="75"/>
      <c r="Q60508" s="75"/>
      <c r="W60508" s="75"/>
      <c r="AD60508" s="77"/>
    </row>
    <row r="60509" spans="16:30" ht="4.5" customHeight="1" x14ac:dyDescent="0.2">
      <c r="P60509" s="75"/>
      <c r="Q60509" s="75"/>
      <c r="W60509" s="75"/>
      <c r="AD60509" s="77"/>
    </row>
    <row r="60510" spans="16:30" ht="4.5" customHeight="1" x14ac:dyDescent="0.2">
      <c r="P60510" s="75"/>
      <c r="Q60510" s="75"/>
      <c r="W60510" s="75"/>
      <c r="AD60510" s="77"/>
    </row>
    <row r="60511" spans="16:30" ht="4.5" customHeight="1" x14ac:dyDescent="0.2">
      <c r="P60511" s="75"/>
      <c r="Q60511" s="75"/>
      <c r="W60511" s="75"/>
      <c r="AD60511" s="77"/>
    </row>
    <row r="60512" spans="16:30" ht="4.5" customHeight="1" x14ac:dyDescent="0.2">
      <c r="P60512" s="75"/>
      <c r="Q60512" s="75"/>
      <c r="W60512" s="75"/>
      <c r="AD60512" s="77"/>
    </row>
    <row r="60513" spans="16:30" ht="4.5" customHeight="1" x14ac:dyDescent="0.2">
      <c r="P60513" s="75"/>
      <c r="Q60513" s="75"/>
      <c r="W60513" s="75"/>
      <c r="AD60513" s="77"/>
    </row>
    <row r="60514" spans="16:30" ht="4.5" customHeight="1" x14ac:dyDescent="0.2">
      <c r="P60514" s="75"/>
      <c r="Q60514" s="75"/>
      <c r="W60514" s="75"/>
      <c r="AD60514" s="77"/>
    </row>
    <row r="60515" spans="16:30" ht="4.5" customHeight="1" x14ac:dyDescent="0.2">
      <c r="P60515" s="75"/>
      <c r="Q60515" s="75"/>
      <c r="W60515" s="75"/>
      <c r="AD60515" s="77"/>
    </row>
    <row r="60516" spans="16:30" ht="4.5" customHeight="1" x14ac:dyDescent="0.2">
      <c r="P60516" s="75"/>
      <c r="Q60516" s="75"/>
      <c r="W60516" s="75"/>
      <c r="AD60516" s="77"/>
    </row>
    <row r="60517" spans="16:30" ht="4.5" customHeight="1" x14ac:dyDescent="0.2">
      <c r="P60517" s="75"/>
      <c r="Q60517" s="75"/>
      <c r="W60517" s="75"/>
      <c r="AD60517" s="77"/>
    </row>
    <row r="60518" spans="16:30" ht="4.5" customHeight="1" x14ac:dyDescent="0.2">
      <c r="P60518" s="75"/>
      <c r="Q60518" s="75"/>
      <c r="W60518" s="75"/>
      <c r="AD60518" s="77"/>
    </row>
    <row r="60519" spans="16:30" ht="4.5" customHeight="1" x14ac:dyDescent="0.2">
      <c r="P60519" s="75"/>
      <c r="Q60519" s="75"/>
      <c r="W60519" s="75"/>
      <c r="AD60519" s="77"/>
    </row>
    <row r="60520" spans="16:30" ht="4.5" customHeight="1" x14ac:dyDescent="0.2">
      <c r="P60520" s="75"/>
      <c r="Q60520" s="75"/>
      <c r="W60520" s="75"/>
      <c r="AD60520" s="77"/>
    </row>
    <row r="60521" spans="16:30" ht="4.5" customHeight="1" x14ac:dyDescent="0.2">
      <c r="P60521" s="75"/>
      <c r="Q60521" s="75"/>
      <c r="W60521" s="75"/>
      <c r="AD60521" s="77"/>
    </row>
    <row r="60522" spans="16:30" ht="4.5" customHeight="1" x14ac:dyDescent="0.2">
      <c r="P60522" s="75"/>
      <c r="Q60522" s="75"/>
      <c r="W60522" s="75"/>
      <c r="AD60522" s="77"/>
    </row>
    <row r="60523" spans="16:30" ht="4.5" customHeight="1" x14ac:dyDescent="0.2">
      <c r="P60523" s="75"/>
      <c r="Q60523" s="75"/>
      <c r="W60523" s="75"/>
      <c r="AD60523" s="77"/>
    </row>
    <row r="60524" spans="16:30" ht="4.5" customHeight="1" x14ac:dyDescent="0.2">
      <c r="P60524" s="75"/>
      <c r="Q60524" s="75"/>
      <c r="W60524" s="75"/>
      <c r="AD60524" s="77"/>
    </row>
    <row r="60525" spans="16:30" ht="4.5" customHeight="1" x14ac:dyDescent="0.2">
      <c r="P60525" s="75"/>
      <c r="Q60525" s="75"/>
      <c r="W60525" s="75"/>
      <c r="AD60525" s="77"/>
    </row>
    <row r="60526" spans="16:30" ht="4.5" customHeight="1" x14ac:dyDescent="0.2">
      <c r="P60526" s="75"/>
      <c r="Q60526" s="75"/>
      <c r="W60526" s="75"/>
      <c r="AD60526" s="77"/>
    </row>
    <row r="60527" spans="16:30" ht="4.5" customHeight="1" x14ac:dyDescent="0.2">
      <c r="P60527" s="75"/>
      <c r="Q60527" s="75"/>
      <c r="W60527" s="75"/>
      <c r="AD60527" s="77"/>
    </row>
    <row r="60528" spans="16:30" ht="4.5" customHeight="1" x14ac:dyDescent="0.2">
      <c r="P60528" s="75"/>
      <c r="Q60528" s="75"/>
      <c r="W60528" s="75"/>
      <c r="AD60528" s="77"/>
    </row>
    <row r="60529" spans="16:30" ht="4.5" customHeight="1" x14ac:dyDescent="0.2">
      <c r="P60529" s="75"/>
      <c r="Q60529" s="75"/>
      <c r="W60529" s="75"/>
      <c r="AD60529" s="77"/>
    </row>
    <row r="60530" spans="16:30" ht="4.5" customHeight="1" x14ac:dyDescent="0.2">
      <c r="P60530" s="75"/>
      <c r="Q60530" s="75"/>
      <c r="W60530" s="75"/>
      <c r="AD60530" s="77"/>
    </row>
    <row r="60531" spans="16:30" ht="4.5" customHeight="1" x14ac:dyDescent="0.2">
      <c r="P60531" s="75"/>
      <c r="Q60531" s="75"/>
      <c r="W60531" s="75"/>
      <c r="AD60531" s="77"/>
    </row>
    <row r="60532" spans="16:30" ht="4.5" customHeight="1" x14ac:dyDescent="0.2">
      <c r="P60532" s="75"/>
      <c r="Q60532" s="75"/>
      <c r="W60532" s="75"/>
      <c r="AD60532" s="77"/>
    </row>
    <row r="60533" spans="16:30" ht="4.5" customHeight="1" x14ac:dyDescent="0.2">
      <c r="P60533" s="75"/>
      <c r="Q60533" s="75"/>
      <c r="W60533" s="75"/>
      <c r="AD60533" s="77"/>
    </row>
    <row r="60534" spans="16:30" ht="4.5" customHeight="1" x14ac:dyDescent="0.2">
      <c r="P60534" s="75"/>
      <c r="Q60534" s="75"/>
      <c r="W60534" s="75"/>
      <c r="AD60534" s="77"/>
    </row>
    <row r="60535" spans="16:30" ht="4.5" customHeight="1" x14ac:dyDescent="0.2">
      <c r="P60535" s="75"/>
      <c r="Q60535" s="75"/>
      <c r="W60535" s="75"/>
      <c r="AD60535" s="77"/>
    </row>
    <row r="60536" spans="16:30" ht="4.5" customHeight="1" x14ac:dyDescent="0.2">
      <c r="P60536" s="75"/>
      <c r="Q60536" s="75"/>
      <c r="W60536" s="75"/>
      <c r="AD60536" s="77"/>
    </row>
    <row r="60537" spans="16:30" ht="4.5" customHeight="1" x14ac:dyDescent="0.2">
      <c r="P60537" s="75"/>
      <c r="Q60537" s="75"/>
      <c r="W60537" s="75"/>
      <c r="AD60537" s="77"/>
    </row>
    <row r="60538" spans="16:30" ht="4.5" customHeight="1" x14ac:dyDescent="0.2">
      <c r="P60538" s="75"/>
      <c r="Q60538" s="75"/>
      <c r="W60538" s="75"/>
      <c r="AD60538" s="77"/>
    </row>
    <row r="60539" spans="16:30" ht="4.5" customHeight="1" x14ac:dyDescent="0.2">
      <c r="P60539" s="75"/>
      <c r="Q60539" s="75"/>
      <c r="W60539" s="75"/>
      <c r="AD60539" s="77"/>
    </row>
    <row r="60540" spans="16:30" ht="4.5" customHeight="1" x14ac:dyDescent="0.2">
      <c r="P60540" s="75"/>
      <c r="Q60540" s="75"/>
      <c r="W60540" s="75"/>
      <c r="AD60540" s="77"/>
    </row>
    <row r="60541" spans="16:30" ht="4.5" customHeight="1" x14ac:dyDescent="0.2">
      <c r="P60541" s="75"/>
      <c r="Q60541" s="75"/>
      <c r="W60541" s="75"/>
      <c r="AD60541" s="77"/>
    </row>
    <row r="60542" spans="16:30" ht="4.5" customHeight="1" x14ac:dyDescent="0.2">
      <c r="P60542" s="75"/>
      <c r="Q60542" s="75"/>
      <c r="W60542" s="75"/>
      <c r="AD60542" s="77"/>
    </row>
    <row r="60543" spans="16:30" ht="4.5" customHeight="1" x14ac:dyDescent="0.2">
      <c r="P60543" s="75"/>
      <c r="Q60543" s="75"/>
      <c r="W60543" s="75"/>
      <c r="AD60543" s="77"/>
    </row>
    <row r="60544" spans="16:30" ht="4.5" customHeight="1" x14ac:dyDescent="0.2">
      <c r="P60544" s="75"/>
      <c r="Q60544" s="75"/>
      <c r="W60544" s="75"/>
      <c r="AD60544" s="77"/>
    </row>
    <row r="60545" spans="16:30" ht="4.5" customHeight="1" x14ac:dyDescent="0.2">
      <c r="P60545" s="75"/>
      <c r="Q60545" s="75"/>
      <c r="W60545" s="75"/>
      <c r="AD60545" s="77"/>
    </row>
    <row r="60546" spans="16:30" ht="4.5" customHeight="1" x14ac:dyDescent="0.2">
      <c r="P60546" s="75"/>
      <c r="Q60546" s="75"/>
      <c r="W60546" s="75"/>
      <c r="AD60546" s="77"/>
    </row>
    <row r="60547" spans="16:30" ht="4.5" customHeight="1" x14ac:dyDescent="0.2">
      <c r="P60547" s="75"/>
      <c r="Q60547" s="75"/>
      <c r="W60547" s="75"/>
      <c r="AD60547" s="77"/>
    </row>
    <row r="60548" spans="16:30" ht="4.5" customHeight="1" x14ac:dyDescent="0.2">
      <c r="P60548" s="75"/>
      <c r="Q60548" s="75"/>
      <c r="W60548" s="75"/>
      <c r="AD60548" s="77"/>
    </row>
    <row r="60549" spans="16:30" ht="4.5" customHeight="1" x14ac:dyDescent="0.2">
      <c r="P60549" s="75"/>
      <c r="Q60549" s="75"/>
      <c r="W60549" s="75"/>
      <c r="AD60549" s="77"/>
    </row>
    <row r="60550" spans="16:30" ht="4.5" customHeight="1" x14ac:dyDescent="0.2">
      <c r="P60550" s="75"/>
      <c r="Q60550" s="75"/>
      <c r="W60550" s="75"/>
      <c r="AD60550" s="77"/>
    </row>
    <row r="60551" spans="16:30" ht="4.5" customHeight="1" x14ac:dyDescent="0.2">
      <c r="P60551" s="75"/>
      <c r="Q60551" s="75"/>
      <c r="W60551" s="75"/>
      <c r="AD60551" s="77"/>
    </row>
    <row r="60552" spans="16:30" ht="4.5" customHeight="1" x14ac:dyDescent="0.2">
      <c r="P60552" s="75"/>
      <c r="Q60552" s="75"/>
      <c r="W60552" s="75"/>
      <c r="AD60552" s="77"/>
    </row>
    <row r="60553" spans="16:30" ht="4.5" customHeight="1" x14ac:dyDescent="0.2">
      <c r="P60553" s="75"/>
      <c r="Q60553" s="75"/>
      <c r="W60553" s="75"/>
      <c r="AD60553" s="77"/>
    </row>
    <row r="60554" spans="16:30" ht="4.5" customHeight="1" x14ac:dyDescent="0.2">
      <c r="P60554" s="75"/>
      <c r="Q60554" s="75"/>
      <c r="W60554" s="75"/>
      <c r="AD60554" s="77"/>
    </row>
    <row r="60555" spans="16:30" ht="4.5" customHeight="1" x14ac:dyDescent="0.2">
      <c r="P60555" s="75"/>
      <c r="Q60555" s="75"/>
      <c r="W60555" s="75"/>
      <c r="AD60555" s="77"/>
    </row>
    <row r="60556" spans="16:30" ht="4.5" customHeight="1" x14ac:dyDescent="0.2">
      <c r="P60556" s="75"/>
      <c r="Q60556" s="75"/>
      <c r="W60556" s="75"/>
      <c r="AD60556" s="77"/>
    </row>
    <row r="60557" spans="16:30" ht="4.5" customHeight="1" x14ac:dyDescent="0.2">
      <c r="P60557" s="75"/>
      <c r="Q60557" s="75"/>
      <c r="W60557" s="75"/>
      <c r="AD60557" s="77"/>
    </row>
    <row r="60558" spans="16:30" ht="4.5" customHeight="1" x14ac:dyDescent="0.2">
      <c r="P60558" s="75"/>
      <c r="Q60558" s="75"/>
      <c r="W60558" s="75"/>
      <c r="AD60558" s="77"/>
    </row>
    <row r="60559" spans="16:30" ht="4.5" customHeight="1" x14ac:dyDescent="0.2">
      <c r="P60559" s="75"/>
      <c r="Q60559" s="75"/>
      <c r="W60559" s="75"/>
      <c r="AD60559" s="77"/>
    </row>
    <row r="60560" spans="16:30" ht="4.5" customHeight="1" x14ac:dyDescent="0.2">
      <c r="P60560" s="75"/>
      <c r="Q60560" s="75"/>
      <c r="W60560" s="75"/>
      <c r="AD60560" s="77"/>
    </row>
    <row r="60561" spans="16:30" ht="4.5" customHeight="1" x14ac:dyDescent="0.2">
      <c r="P60561" s="75"/>
      <c r="Q60561" s="75"/>
      <c r="W60561" s="75"/>
      <c r="AD60561" s="77"/>
    </row>
    <row r="60562" spans="16:30" ht="4.5" customHeight="1" x14ac:dyDescent="0.2">
      <c r="P60562" s="75"/>
      <c r="Q60562" s="75"/>
      <c r="W60562" s="75"/>
      <c r="AD60562" s="77"/>
    </row>
    <row r="60563" spans="16:30" ht="4.5" customHeight="1" x14ac:dyDescent="0.2">
      <c r="P60563" s="75"/>
      <c r="Q60563" s="75"/>
      <c r="W60563" s="75"/>
      <c r="AD60563" s="77"/>
    </row>
    <row r="60564" spans="16:30" ht="4.5" customHeight="1" x14ac:dyDescent="0.2">
      <c r="P60564" s="75"/>
      <c r="Q60564" s="75"/>
      <c r="W60564" s="75"/>
      <c r="AD60564" s="77"/>
    </row>
    <row r="60565" spans="16:30" ht="4.5" customHeight="1" x14ac:dyDescent="0.2">
      <c r="P60565" s="75"/>
      <c r="Q60565" s="75"/>
      <c r="W60565" s="75"/>
      <c r="AD60565" s="77"/>
    </row>
    <row r="60566" spans="16:30" ht="4.5" customHeight="1" x14ac:dyDescent="0.2">
      <c r="P60566" s="75"/>
      <c r="Q60566" s="75"/>
      <c r="W60566" s="75"/>
      <c r="AD60566" s="77"/>
    </row>
    <row r="60567" spans="16:30" ht="4.5" customHeight="1" x14ac:dyDescent="0.2">
      <c r="P60567" s="75"/>
      <c r="Q60567" s="75"/>
      <c r="W60567" s="75"/>
      <c r="AD60567" s="77"/>
    </row>
    <row r="60568" spans="16:30" ht="4.5" customHeight="1" x14ac:dyDescent="0.2">
      <c r="P60568" s="75"/>
      <c r="Q60568" s="75"/>
      <c r="W60568" s="75"/>
      <c r="AD60568" s="77"/>
    </row>
    <row r="60569" spans="16:30" ht="4.5" customHeight="1" x14ac:dyDescent="0.2">
      <c r="P60569" s="75"/>
      <c r="Q60569" s="75"/>
      <c r="W60569" s="75"/>
      <c r="AD60569" s="77"/>
    </row>
    <row r="60570" spans="16:30" ht="4.5" customHeight="1" x14ac:dyDescent="0.2">
      <c r="P60570" s="75"/>
      <c r="Q60570" s="75"/>
      <c r="W60570" s="75"/>
      <c r="AD60570" s="77"/>
    </row>
    <row r="60571" spans="16:30" ht="4.5" customHeight="1" x14ac:dyDescent="0.2">
      <c r="P60571" s="75"/>
      <c r="Q60571" s="75"/>
      <c r="W60571" s="75"/>
      <c r="AD60571" s="77"/>
    </row>
    <row r="60572" spans="16:30" ht="4.5" customHeight="1" x14ac:dyDescent="0.2">
      <c r="P60572" s="75"/>
      <c r="Q60572" s="75"/>
      <c r="W60572" s="75"/>
      <c r="AD60572" s="77"/>
    </row>
    <row r="60573" spans="16:30" ht="4.5" customHeight="1" x14ac:dyDescent="0.2">
      <c r="P60573" s="75"/>
      <c r="Q60573" s="75"/>
      <c r="W60573" s="75"/>
      <c r="AD60573" s="77"/>
    </row>
    <row r="60574" spans="16:30" ht="4.5" customHeight="1" x14ac:dyDescent="0.2">
      <c r="P60574" s="75"/>
      <c r="Q60574" s="75"/>
      <c r="W60574" s="75"/>
      <c r="AD60574" s="77"/>
    </row>
    <row r="60575" spans="16:30" ht="4.5" customHeight="1" x14ac:dyDescent="0.2">
      <c r="P60575" s="75"/>
      <c r="Q60575" s="75"/>
      <c r="W60575" s="75"/>
      <c r="AD60575" s="77"/>
    </row>
    <row r="60576" spans="16:30" ht="4.5" customHeight="1" x14ac:dyDescent="0.2">
      <c r="P60576" s="75"/>
      <c r="Q60576" s="75"/>
      <c r="W60576" s="75"/>
      <c r="AD60576" s="77"/>
    </row>
    <row r="60577" spans="16:30" ht="4.5" customHeight="1" x14ac:dyDescent="0.2">
      <c r="P60577" s="75"/>
      <c r="Q60577" s="75"/>
      <c r="W60577" s="75"/>
      <c r="AD60577" s="77"/>
    </row>
    <row r="60578" spans="16:30" ht="4.5" customHeight="1" x14ac:dyDescent="0.2">
      <c r="P60578" s="75"/>
      <c r="Q60578" s="75"/>
      <c r="W60578" s="75"/>
      <c r="AD60578" s="77"/>
    </row>
    <row r="60579" spans="16:30" ht="4.5" customHeight="1" x14ac:dyDescent="0.2">
      <c r="P60579" s="75"/>
      <c r="Q60579" s="75"/>
      <c r="W60579" s="75"/>
      <c r="AD60579" s="77"/>
    </row>
    <row r="60580" spans="16:30" ht="4.5" customHeight="1" x14ac:dyDescent="0.2">
      <c r="P60580" s="75"/>
      <c r="Q60580" s="75"/>
      <c r="W60580" s="75"/>
      <c r="AD60580" s="77"/>
    </row>
    <row r="60581" spans="16:30" ht="4.5" customHeight="1" x14ac:dyDescent="0.2">
      <c r="P60581" s="75"/>
      <c r="Q60581" s="75"/>
      <c r="W60581" s="75"/>
      <c r="AD60581" s="77"/>
    </row>
    <row r="60582" spans="16:30" ht="4.5" customHeight="1" x14ac:dyDescent="0.2">
      <c r="P60582" s="75"/>
      <c r="Q60582" s="75"/>
      <c r="W60582" s="75"/>
      <c r="AD60582" s="77"/>
    </row>
    <row r="60583" spans="16:30" ht="4.5" customHeight="1" x14ac:dyDescent="0.2">
      <c r="P60583" s="75"/>
      <c r="Q60583" s="75"/>
      <c r="W60583" s="75"/>
      <c r="AD60583" s="77"/>
    </row>
    <row r="60584" spans="16:30" ht="4.5" customHeight="1" x14ac:dyDescent="0.2">
      <c r="P60584" s="75"/>
      <c r="Q60584" s="75"/>
      <c r="W60584" s="75"/>
      <c r="AD60584" s="77"/>
    </row>
    <row r="60585" spans="16:30" ht="4.5" customHeight="1" x14ac:dyDescent="0.2">
      <c r="P60585" s="75"/>
      <c r="Q60585" s="75"/>
      <c r="W60585" s="75"/>
      <c r="AD60585" s="77"/>
    </row>
    <row r="60586" spans="16:30" ht="4.5" customHeight="1" x14ac:dyDescent="0.2">
      <c r="P60586" s="75"/>
      <c r="Q60586" s="75"/>
      <c r="W60586" s="75"/>
      <c r="AD60586" s="77"/>
    </row>
    <row r="60587" spans="16:30" ht="4.5" customHeight="1" x14ac:dyDescent="0.2">
      <c r="P60587" s="75"/>
      <c r="Q60587" s="75"/>
      <c r="W60587" s="75"/>
      <c r="AD60587" s="77"/>
    </row>
    <row r="60588" spans="16:30" ht="4.5" customHeight="1" x14ac:dyDescent="0.2">
      <c r="P60588" s="75"/>
      <c r="Q60588" s="75"/>
      <c r="W60588" s="75"/>
      <c r="AD60588" s="77"/>
    </row>
    <row r="60589" spans="16:30" ht="4.5" customHeight="1" x14ac:dyDescent="0.2">
      <c r="P60589" s="75"/>
      <c r="Q60589" s="75"/>
      <c r="W60589" s="75"/>
      <c r="AD60589" s="77"/>
    </row>
    <row r="60590" spans="16:30" ht="4.5" customHeight="1" x14ac:dyDescent="0.2">
      <c r="P60590" s="75"/>
      <c r="Q60590" s="75"/>
      <c r="W60590" s="75"/>
      <c r="AD60590" s="77"/>
    </row>
    <row r="60591" spans="16:30" ht="4.5" customHeight="1" x14ac:dyDescent="0.2">
      <c r="P60591" s="75"/>
      <c r="Q60591" s="75"/>
      <c r="W60591" s="75"/>
      <c r="AD60591" s="77"/>
    </row>
    <row r="60592" spans="16:30" ht="4.5" customHeight="1" x14ac:dyDescent="0.2">
      <c r="P60592" s="75"/>
      <c r="Q60592" s="75"/>
      <c r="W60592" s="75"/>
      <c r="AD60592" s="77"/>
    </row>
    <row r="60593" spans="16:30" ht="4.5" customHeight="1" x14ac:dyDescent="0.2">
      <c r="P60593" s="75"/>
      <c r="Q60593" s="75"/>
      <c r="W60593" s="75"/>
      <c r="AD60593" s="77"/>
    </row>
    <row r="60594" spans="16:30" ht="4.5" customHeight="1" x14ac:dyDescent="0.2">
      <c r="P60594" s="75"/>
      <c r="Q60594" s="75"/>
      <c r="W60594" s="75"/>
      <c r="AD60594" s="77"/>
    </row>
    <row r="60595" spans="16:30" ht="4.5" customHeight="1" x14ac:dyDescent="0.2">
      <c r="P60595" s="75"/>
      <c r="Q60595" s="75"/>
      <c r="W60595" s="75"/>
      <c r="AD60595" s="77"/>
    </row>
    <row r="60596" spans="16:30" ht="4.5" customHeight="1" x14ac:dyDescent="0.2">
      <c r="P60596" s="75"/>
      <c r="Q60596" s="75"/>
      <c r="W60596" s="75"/>
      <c r="AD60596" s="77"/>
    </row>
    <row r="60597" spans="16:30" ht="4.5" customHeight="1" x14ac:dyDescent="0.2">
      <c r="P60597" s="75"/>
      <c r="Q60597" s="75"/>
      <c r="W60597" s="75"/>
      <c r="AD60597" s="77"/>
    </row>
    <row r="60598" spans="16:30" ht="4.5" customHeight="1" x14ac:dyDescent="0.2">
      <c r="P60598" s="75"/>
      <c r="Q60598" s="75"/>
      <c r="W60598" s="75"/>
      <c r="AD60598" s="77"/>
    </row>
    <row r="60599" spans="16:30" ht="4.5" customHeight="1" x14ac:dyDescent="0.2">
      <c r="P60599" s="75"/>
      <c r="Q60599" s="75"/>
      <c r="W60599" s="75"/>
      <c r="AD60599" s="77"/>
    </row>
    <row r="60600" spans="16:30" ht="4.5" customHeight="1" x14ac:dyDescent="0.2">
      <c r="P60600" s="75"/>
      <c r="Q60600" s="75"/>
      <c r="W60600" s="75"/>
      <c r="AD60600" s="77"/>
    </row>
    <row r="60601" spans="16:30" ht="4.5" customHeight="1" x14ac:dyDescent="0.2">
      <c r="P60601" s="75"/>
      <c r="Q60601" s="75"/>
      <c r="W60601" s="75"/>
      <c r="AD60601" s="77"/>
    </row>
    <row r="60602" spans="16:30" ht="4.5" customHeight="1" x14ac:dyDescent="0.2">
      <c r="P60602" s="75"/>
      <c r="Q60602" s="75"/>
      <c r="W60602" s="75"/>
      <c r="AD60602" s="77"/>
    </row>
    <row r="60603" spans="16:30" ht="4.5" customHeight="1" x14ac:dyDescent="0.2">
      <c r="P60603" s="75"/>
      <c r="Q60603" s="75"/>
      <c r="W60603" s="75"/>
      <c r="AD60603" s="77"/>
    </row>
    <row r="60604" spans="16:30" ht="4.5" customHeight="1" x14ac:dyDescent="0.2">
      <c r="P60604" s="75"/>
      <c r="Q60604" s="75"/>
      <c r="W60604" s="75"/>
      <c r="AD60604" s="77"/>
    </row>
    <row r="60605" spans="16:30" ht="4.5" customHeight="1" x14ac:dyDescent="0.2">
      <c r="P60605" s="75"/>
      <c r="Q60605" s="75"/>
      <c r="W60605" s="75"/>
      <c r="AD60605" s="77"/>
    </row>
    <row r="60606" spans="16:30" ht="4.5" customHeight="1" x14ac:dyDescent="0.2">
      <c r="P60606" s="75"/>
      <c r="Q60606" s="75"/>
      <c r="W60606" s="75"/>
      <c r="AD60606" s="77"/>
    </row>
    <row r="60607" spans="16:30" ht="4.5" customHeight="1" x14ac:dyDescent="0.2">
      <c r="P60607" s="75"/>
      <c r="Q60607" s="75"/>
      <c r="W60607" s="75"/>
      <c r="AD60607" s="77"/>
    </row>
    <row r="60608" spans="16:30" ht="4.5" customHeight="1" x14ac:dyDescent="0.2">
      <c r="P60608" s="75"/>
      <c r="Q60608" s="75"/>
      <c r="W60608" s="75"/>
      <c r="AD60608" s="77"/>
    </row>
    <row r="60609" spans="16:30" ht="4.5" customHeight="1" x14ac:dyDescent="0.2">
      <c r="P60609" s="75"/>
      <c r="Q60609" s="75"/>
      <c r="W60609" s="75"/>
      <c r="AD60609" s="77"/>
    </row>
    <row r="60610" spans="16:30" ht="4.5" customHeight="1" x14ac:dyDescent="0.2">
      <c r="P60610" s="75"/>
      <c r="Q60610" s="75"/>
      <c r="W60610" s="75"/>
      <c r="AD60610" s="77"/>
    </row>
    <row r="60611" spans="16:30" ht="4.5" customHeight="1" x14ac:dyDescent="0.2">
      <c r="P60611" s="75"/>
      <c r="Q60611" s="75"/>
      <c r="W60611" s="75"/>
      <c r="AD60611" s="77"/>
    </row>
    <row r="60612" spans="16:30" ht="4.5" customHeight="1" x14ac:dyDescent="0.2">
      <c r="P60612" s="75"/>
      <c r="Q60612" s="75"/>
      <c r="W60612" s="75"/>
      <c r="AD60612" s="77"/>
    </row>
    <row r="60613" spans="16:30" ht="4.5" customHeight="1" x14ac:dyDescent="0.2">
      <c r="P60613" s="75"/>
      <c r="Q60613" s="75"/>
      <c r="W60613" s="75"/>
      <c r="AD60613" s="77"/>
    </row>
    <row r="60614" spans="16:30" ht="4.5" customHeight="1" x14ac:dyDescent="0.2">
      <c r="P60614" s="75"/>
      <c r="Q60614" s="75"/>
      <c r="W60614" s="75"/>
      <c r="AD60614" s="77"/>
    </row>
    <row r="60615" spans="16:30" ht="4.5" customHeight="1" x14ac:dyDescent="0.2">
      <c r="P60615" s="75"/>
      <c r="Q60615" s="75"/>
      <c r="W60615" s="75"/>
      <c r="AD60615" s="77"/>
    </row>
    <row r="60616" spans="16:30" ht="4.5" customHeight="1" x14ac:dyDescent="0.2">
      <c r="P60616" s="75"/>
      <c r="Q60616" s="75"/>
      <c r="W60616" s="75"/>
      <c r="AD60616" s="77"/>
    </row>
    <row r="60617" spans="16:30" ht="4.5" customHeight="1" x14ac:dyDescent="0.2">
      <c r="P60617" s="75"/>
      <c r="Q60617" s="75"/>
      <c r="W60617" s="75"/>
      <c r="AD60617" s="77"/>
    </row>
    <row r="60618" spans="16:30" ht="4.5" customHeight="1" x14ac:dyDescent="0.2">
      <c r="P60618" s="75"/>
      <c r="Q60618" s="75"/>
      <c r="W60618" s="75"/>
      <c r="AD60618" s="77"/>
    </row>
    <row r="60619" spans="16:30" ht="4.5" customHeight="1" x14ac:dyDescent="0.2">
      <c r="P60619" s="75"/>
      <c r="Q60619" s="75"/>
      <c r="W60619" s="75"/>
      <c r="AD60619" s="77"/>
    </row>
    <row r="60620" spans="16:30" ht="4.5" customHeight="1" x14ac:dyDescent="0.2">
      <c r="P60620" s="75"/>
      <c r="Q60620" s="75"/>
      <c r="W60620" s="75"/>
      <c r="AD60620" s="77"/>
    </row>
    <row r="60621" spans="16:30" ht="4.5" customHeight="1" x14ac:dyDescent="0.2">
      <c r="P60621" s="75"/>
      <c r="Q60621" s="75"/>
      <c r="W60621" s="75"/>
      <c r="AD60621" s="77"/>
    </row>
    <row r="60622" spans="16:30" ht="4.5" customHeight="1" x14ac:dyDescent="0.2">
      <c r="P60622" s="75"/>
      <c r="Q60622" s="75"/>
      <c r="W60622" s="75"/>
      <c r="AD60622" s="77"/>
    </row>
    <row r="60623" spans="16:30" ht="4.5" customHeight="1" x14ac:dyDescent="0.2">
      <c r="P60623" s="75"/>
      <c r="Q60623" s="75"/>
      <c r="W60623" s="75"/>
      <c r="AD60623" s="77"/>
    </row>
    <row r="60624" spans="16:30" ht="4.5" customHeight="1" x14ac:dyDescent="0.2">
      <c r="P60624" s="75"/>
      <c r="Q60624" s="75"/>
      <c r="W60624" s="75"/>
      <c r="AD60624" s="77"/>
    </row>
    <row r="60625" spans="16:30" ht="4.5" customHeight="1" x14ac:dyDescent="0.2">
      <c r="P60625" s="75"/>
      <c r="Q60625" s="75"/>
      <c r="W60625" s="75"/>
      <c r="AD60625" s="77"/>
    </row>
    <row r="60626" spans="16:30" ht="4.5" customHeight="1" x14ac:dyDescent="0.2">
      <c r="P60626" s="75"/>
      <c r="Q60626" s="75"/>
      <c r="W60626" s="75"/>
      <c r="AD60626" s="77"/>
    </row>
    <row r="60627" spans="16:30" ht="4.5" customHeight="1" x14ac:dyDescent="0.2">
      <c r="P60627" s="75"/>
      <c r="Q60627" s="75"/>
      <c r="W60627" s="75"/>
      <c r="AD60627" s="77"/>
    </row>
    <row r="60628" spans="16:30" ht="4.5" customHeight="1" x14ac:dyDescent="0.2">
      <c r="P60628" s="75"/>
      <c r="Q60628" s="75"/>
      <c r="W60628" s="75"/>
      <c r="AD60628" s="77"/>
    </row>
    <row r="60629" spans="16:30" ht="4.5" customHeight="1" x14ac:dyDescent="0.2">
      <c r="P60629" s="75"/>
      <c r="Q60629" s="75"/>
      <c r="W60629" s="75"/>
      <c r="AD60629" s="77"/>
    </row>
    <row r="60630" spans="16:30" ht="4.5" customHeight="1" x14ac:dyDescent="0.2">
      <c r="P60630" s="75"/>
      <c r="Q60630" s="75"/>
      <c r="W60630" s="75"/>
      <c r="AD60630" s="77"/>
    </row>
    <row r="60631" spans="16:30" ht="4.5" customHeight="1" x14ac:dyDescent="0.2">
      <c r="P60631" s="75"/>
      <c r="Q60631" s="75"/>
      <c r="W60631" s="75"/>
      <c r="AD60631" s="77"/>
    </row>
    <row r="60632" spans="16:30" ht="4.5" customHeight="1" x14ac:dyDescent="0.2">
      <c r="P60632" s="75"/>
      <c r="Q60632" s="75"/>
      <c r="W60632" s="75"/>
      <c r="AD60632" s="77"/>
    </row>
    <row r="60633" spans="16:30" ht="4.5" customHeight="1" x14ac:dyDescent="0.2">
      <c r="P60633" s="75"/>
      <c r="Q60633" s="75"/>
      <c r="W60633" s="75"/>
      <c r="AD60633" s="77"/>
    </row>
    <row r="60634" spans="16:30" ht="4.5" customHeight="1" x14ac:dyDescent="0.2">
      <c r="P60634" s="75"/>
      <c r="Q60634" s="75"/>
      <c r="W60634" s="75"/>
      <c r="AD60634" s="77"/>
    </row>
    <row r="60635" spans="16:30" ht="4.5" customHeight="1" x14ac:dyDescent="0.2">
      <c r="P60635" s="75"/>
      <c r="Q60635" s="75"/>
      <c r="W60635" s="75"/>
      <c r="AD60635" s="77"/>
    </row>
    <row r="60636" spans="16:30" ht="4.5" customHeight="1" x14ac:dyDescent="0.2">
      <c r="P60636" s="75"/>
      <c r="Q60636" s="75"/>
      <c r="W60636" s="75"/>
      <c r="AD60636" s="77"/>
    </row>
    <row r="60637" spans="16:30" ht="4.5" customHeight="1" x14ac:dyDescent="0.2">
      <c r="P60637" s="75"/>
      <c r="Q60637" s="75"/>
      <c r="W60637" s="75"/>
      <c r="AD60637" s="77"/>
    </row>
    <row r="60638" spans="16:30" ht="4.5" customHeight="1" x14ac:dyDescent="0.2">
      <c r="P60638" s="75"/>
      <c r="Q60638" s="75"/>
      <c r="W60638" s="75"/>
      <c r="AD60638" s="77"/>
    </row>
    <row r="60639" spans="16:30" ht="4.5" customHeight="1" x14ac:dyDescent="0.2">
      <c r="P60639" s="75"/>
      <c r="Q60639" s="75"/>
      <c r="W60639" s="75"/>
      <c r="AD60639" s="77"/>
    </row>
    <row r="60640" spans="16:30" ht="4.5" customHeight="1" x14ac:dyDescent="0.2">
      <c r="P60640" s="75"/>
      <c r="Q60640" s="75"/>
      <c r="W60640" s="75"/>
      <c r="AD60640" s="77"/>
    </row>
    <row r="60641" spans="16:30" ht="4.5" customHeight="1" x14ac:dyDescent="0.2">
      <c r="P60641" s="75"/>
      <c r="Q60641" s="75"/>
      <c r="W60641" s="75"/>
      <c r="AD60641" s="77"/>
    </row>
    <row r="60642" spans="16:30" ht="4.5" customHeight="1" x14ac:dyDescent="0.2">
      <c r="P60642" s="75"/>
      <c r="Q60642" s="75"/>
      <c r="W60642" s="75"/>
      <c r="AD60642" s="77"/>
    </row>
    <row r="60643" spans="16:30" ht="4.5" customHeight="1" x14ac:dyDescent="0.2">
      <c r="P60643" s="75"/>
      <c r="Q60643" s="75"/>
      <c r="W60643" s="75"/>
      <c r="AD60643" s="77"/>
    </row>
    <row r="60644" spans="16:30" ht="4.5" customHeight="1" x14ac:dyDescent="0.2">
      <c r="P60644" s="75"/>
      <c r="Q60644" s="75"/>
      <c r="W60644" s="75"/>
      <c r="AD60644" s="77"/>
    </row>
    <row r="60645" spans="16:30" ht="4.5" customHeight="1" x14ac:dyDescent="0.2">
      <c r="P60645" s="75"/>
      <c r="Q60645" s="75"/>
      <c r="W60645" s="75"/>
      <c r="AD60645" s="77"/>
    </row>
    <row r="60646" spans="16:30" ht="4.5" customHeight="1" x14ac:dyDescent="0.2">
      <c r="P60646" s="75"/>
      <c r="Q60646" s="75"/>
      <c r="W60646" s="75"/>
      <c r="AD60646" s="77"/>
    </row>
    <row r="60647" spans="16:30" ht="4.5" customHeight="1" x14ac:dyDescent="0.2">
      <c r="P60647" s="75"/>
      <c r="Q60647" s="75"/>
      <c r="W60647" s="75"/>
      <c r="AD60647" s="77"/>
    </row>
    <row r="60648" spans="16:30" ht="4.5" customHeight="1" x14ac:dyDescent="0.2">
      <c r="P60648" s="75"/>
      <c r="Q60648" s="75"/>
      <c r="W60648" s="75"/>
      <c r="AD60648" s="77"/>
    </row>
    <row r="60649" spans="16:30" ht="4.5" customHeight="1" x14ac:dyDescent="0.2">
      <c r="P60649" s="75"/>
      <c r="Q60649" s="75"/>
      <c r="W60649" s="75"/>
      <c r="AD60649" s="77"/>
    </row>
    <row r="60650" spans="16:30" ht="4.5" customHeight="1" x14ac:dyDescent="0.2">
      <c r="P60650" s="75"/>
      <c r="Q60650" s="75"/>
      <c r="W60650" s="75"/>
      <c r="AD60650" s="77"/>
    </row>
    <row r="60651" spans="16:30" ht="4.5" customHeight="1" x14ac:dyDescent="0.2">
      <c r="P60651" s="75"/>
      <c r="Q60651" s="75"/>
      <c r="W60651" s="75"/>
      <c r="AD60651" s="77"/>
    </row>
    <row r="60652" spans="16:30" ht="4.5" customHeight="1" x14ac:dyDescent="0.2">
      <c r="P60652" s="75"/>
      <c r="Q60652" s="75"/>
      <c r="W60652" s="75"/>
      <c r="AD60652" s="77"/>
    </row>
    <row r="60653" spans="16:30" ht="4.5" customHeight="1" x14ac:dyDescent="0.2">
      <c r="P60653" s="75"/>
      <c r="Q60653" s="75"/>
      <c r="W60653" s="75"/>
      <c r="AD60653" s="77"/>
    </row>
    <row r="60654" spans="16:30" ht="4.5" customHeight="1" x14ac:dyDescent="0.2">
      <c r="P60654" s="75"/>
      <c r="Q60654" s="75"/>
      <c r="W60654" s="75"/>
      <c r="AD60654" s="77"/>
    </row>
    <row r="60655" spans="16:30" ht="4.5" customHeight="1" x14ac:dyDescent="0.2">
      <c r="P60655" s="75"/>
      <c r="Q60655" s="75"/>
      <c r="W60655" s="75"/>
      <c r="AD60655" s="77"/>
    </row>
    <row r="60656" spans="16:30" ht="4.5" customHeight="1" x14ac:dyDescent="0.2">
      <c r="P60656" s="75"/>
      <c r="Q60656" s="75"/>
      <c r="W60656" s="75"/>
      <c r="AD60656" s="77"/>
    </row>
    <row r="60657" spans="16:30" ht="4.5" customHeight="1" x14ac:dyDescent="0.2">
      <c r="P60657" s="75"/>
      <c r="Q60657" s="75"/>
      <c r="W60657" s="75"/>
      <c r="AD60657" s="77"/>
    </row>
    <row r="60658" spans="16:30" ht="4.5" customHeight="1" x14ac:dyDescent="0.2">
      <c r="P60658" s="75"/>
      <c r="Q60658" s="75"/>
      <c r="W60658" s="75"/>
      <c r="AD60658" s="77"/>
    </row>
    <row r="60659" spans="16:30" ht="4.5" customHeight="1" x14ac:dyDescent="0.2">
      <c r="P60659" s="75"/>
      <c r="Q60659" s="75"/>
      <c r="W60659" s="75"/>
      <c r="AD60659" s="77"/>
    </row>
    <row r="60660" spans="16:30" ht="4.5" customHeight="1" x14ac:dyDescent="0.2">
      <c r="P60660" s="75"/>
      <c r="Q60660" s="75"/>
      <c r="W60660" s="75"/>
      <c r="AD60660" s="77"/>
    </row>
    <row r="60661" spans="16:30" ht="4.5" customHeight="1" x14ac:dyDescent="0.2">
      <c r="P60661" s="75"/>
      <c r="Q60661" s="75"/>
      <c r="W60661" s="75"/>
      <c r="AD60661" s="77"/>
    </row>
    <row r="60662" spans="16:30" ht="4.5" customHeight="1" x14ac:dyDescent="0.2">
      <c r="P60662" s="75"/>
      <c r="Q60662" s="75"/>
      <c r="W60662" s="75"/>
      <c r="AD60662" s="77"/>
    </row>
    <row r="60663" spans="16:30" ht="4.5" customHeight="1" x14ac:dyDescent="0.2">
      <c r="P60663" s="75"/>
      <c r="Q60663" s="75"/>
      <c r="W60663" s="75"/>
      <c r="AD60663" s="77"/>
    </row>
    <row r="60664" spans="16:30" ht="4.5" customHeight="1" x14ac:dyDescent="0.2">
      <c r="P60664" s="75"/>
      <c r="Q60664" s="75"/>
      <c r="W60664" s="75"/>
      <c r="AD60664" s="77"/>
    </row>
    <row r="60665" spans="16:30" ht="4.5" customHeight="1" x14ac:dyDescent="0.2">
      <c r="P60665" s="75"/>
      <c r="Q60665" s="75"/>
      <c r="W60665" s="75"/>
      <c r="AD60665" s="77"/>
    </row>
    <row r="60666" spans="16:30" ht="4.5" customHeight="1" x14ac:dyDescent="0.2">
      <c r="P60666" s="75"/>
      <c r="Q60666" s="75"/>
      <c r="W60666" s="75"/>
      <c r="AD60666" s="77"/>
    </row>
    <row r="60667" spans="16:30" ht="4.5" customHeight="1" x14ac:dyDescent="0.2">
      <c r="P60667" s="75"/>
      <c r="Q60667" s="75"/>
      <c r="W60667" s="75"/>
      <c r="AD60667" s="77"/>
    </row>
    <row r="60668" spans="16:30" ht="4.5" customHeight="1" x14ac:dyDescent="0.2">
      <c r="P60668" s="75"/>
      <c r="Q60668" s="75"/>
      <c r="W60668" s="75"/>
      <c r="AD60668" s="77"/>
    </row>
    <row r="60669" spans="16:30" ht="4.5" customHeight="1" x14ac:dyDescent="0.2">
      <c r="P60669" s="75"/>
      <c r="Q60669" s="75"/>
      <c r="W60669" s="75"/>
      <c r="AD60669" s="77"/>
    </row>
    <row r="60670" spans="16:30" ht="4.5" customHeight="1" x14ac:dyDescent="0.2">
      <c r="P60670" s="75"/>
      <c r="Q60670" s="75"/>
      <c r="W60670" s="75"/>
      <c r="AD60670" s="77"/>
    </row>
    <row r="60671" spans="16:30" ht="4.5" customHeight="1" x14ac:dyDescent="0.2">
      <c r="P60671" s="75"/>
      <c r="Q60671" s="75"/>
      <c r="W60671" s="75"/>
      <c r="AD60671" s="77"/>
    </row>
    <row r="60672" spans="16:30" ht="4.5" customHeight="1" x14ac:dyDescent="0.2">
      <c r="P60672" s="75"/>
      <c r="Q60672" s="75"/>
      <c r="W60672" s="75"/>
      <c r="AD60672" s="77"/>
    </row>
    <row r="60673" spans="16:30" ht="4.5" customHeight="1" x14ac:dyDescent="0.2">
      <c r="P60673" s="75"/>
      <c r="Q60673" s="75"/>
      <c r="W60673" s="75"/>
      <c r="AD60673" s="77"/>
    </row>
    <row r="60674" spans="16:30" ht="4.5" customHeight="1" x14ac:dyDescent="0.2">
      <c r="P60674" s="75"/>
      <c r="Q60674" s="75"/>
      <c r="W60674" s="75"/>
      <c r="AD60674" s="77"/>
    </row>
    <row r="60675" spans="16:30" ht="4.5" customHeight="1" x14ac:dyDescent="0.2">
      <c r="P60675" s="75"/>
      <c r="Q60675" s="75"/>
      <c r="W60675" s="75"/>
      <c r="AD60675" s="77"/>
    </row>
    <row r="60676" spans="16:30" ht="4.5" customHeight="1" x14ac:dyDescent="0.2">
      <c r="P60676" s="75"/>
      <c r="Q60676" s="75"/>
      <c r="W60676" s="75"/>
      <c r="AD60676" s="77"/>
    </row>
    <row r="60677" spans="16:30" ht="4.5" customHeight="1" x14ac:dyDescent="0.2">
      <c r="P60677" s="75"/>
      <c r="Q60677" s="75"/>
      <c r="W60677" s="75"/>
      <c r="AD60677" s="77"/>
    </row>
    <row r="60678" spans="16:30" ht="4.5" customHeight="1" x14ac:dyDescent="0.2">
      <c r="P60678" s="75"/>
      <c r="Q60678" s="75"/>
      <c r="W60678" s="75"/>
      <c r="AD60678" s="77"/>
    </row>
    <row r="60679" spans="16:30" ht="4.5" customHeight="1" x14ac:dyDescent="0.2">
      <c r="P60679" s="75"/>
      <c r="Q60679" s="75"/>
      <c r="W60679" s="75"/>
      <c r="AD60679" s="77"/>
    </row>
    <row r="60680" spans="16:30" ht="4.5" customHeight="1" x14ac:dyDescent="0.2">
      <c r="P60680" s="75"/>
      <c r="Q60680" s="75"/>
      <c r="W60680" s="75"/>
      <c r="AD60680" s="77"/>
    </row>
    <row r="60681" spans="16:30" ht="4.5" customHeight="1" x14ac:dyDescent="0.2">
      <c r="P60681" s="75"/>
      <c r="Q60681" s="75"/>
      <c r="W60681" s="75"/>
      <c r="AD60681" s="77"/>
    </row>
    <row r="60682" spans="16:30" ht="4.5" customHeight="1" x14ac:dyDescent="0.2">
      <c r="P60682" s="75"/>
      <c r="Q60682" s="75"/>
      <c r="W60682" s="75"/>
      <c r="AD60682" s="77"/>
    </row>
    <row r="60683" spans="16:30" ht="4.5" customHeight="1" x14ac:dyDescent="0.2">
      <c r="P60683" s="75"/>
      <c r="Q60683" s="75"/>
      <c r="W60683" s="75"/>
      <c r="AD60683" s="77"/>
    </row>
    <row r="60684" spans="16:30" ht="4.5" customHeight="1" x14ac:dyDescent="0.2">
      <c r="P60684" s="75"/>
      <c r="Q60684" s="75"/>
      <c r="W60684" s="75"/>
      <c r="AD60684" s="77"/>
    </row>
    <row r="60685" spans="16:30" ht="4.5" customHeight="1" x14ac:dyDescent="0.2">
      <c r="P60685" s="75"/>
      <c r="Q60685" s="75"/>
      <c r="W60685" s="75"/>
      <c r="AD60685" s="77"/>
    </row>
    <row r="60686" spans="16:30" ht="4.5" customHeight="1" x14ac:dyDescent="0.2">
      <c r="P60686" s="75"/>
      <c r="Q60686" s="75"/>
      <c r="W60686" s="75"/>
      <c r="AD60686" s="77"/>
    </row>
    <row r="60687" spans="16:30" ht="4.5" customHeight="1" x14ac:dyDescent="0.2">
      <c r="P60687" s="75"/>
      <c r="Q60687" s="75"/>
      <c r="W60687" s="75"/>
      <c r="AD60687" s="77"/>
    </row>
    <row r="60688" spans="16:30" ht="4.5" customHeight="1" x14ac:dyDescent="0.2">
      <c r="P60688" s="75"/>
      <c r="Q60688" s="75"/>
      <c r="W60688" s="75"/>
      <c r="AD60688" s="77"/>
    </row>
    <row r="60689" spans="16:30" ht="4.5" customHeight="1" x14ac:dyDescent="0.2">
      <c r="P60689" s="75"/>
      <c r="Q60689" s="75"/>
      <c r="W60689" s="75"/>
      <c r="AD60689" s="77"/>
    </row>
    <row r="60690" spans="16:30" ht="4.5" customHeight="1" x14ac:dyDescent="0.2">
      <c r="P60690" s="75"/>
      <c r="Q60690" s="75"/>
      <c r="W60690" s="75"/>
      <c r="AD60690" s="77"/>
    </row>
    <row r="60691" spans="16:30" ht="4.5" customHeight="1" x14ac:dyDescent="0.2">
      <c r="P60691" s="75"/>
      <c r="Q60691" s="75"/>
      <c r="W60691" s="75"/>
      <c r="AD60691" s="77"/>
    </row>
    <row r="60692" spans="16:30" ht="4.5" customHeight="1" x14ac:dyDescent="0.2">
      <c r="P60692" s="75"/>
      <c r="Q60692" s="75"/>
      <c r="W60692" s="75"/>
      <c r="AD60692" s="77"/>
    </row>
    <row r="60693" spans="16:30" ht="4.5" customHeight="1" x14ac:dyDescent="0.2">
      <c r="P60693" s="75"/>
      <c r="Q60693" s="75"/>
      <c r="W60693" s="75"/>
      <c r="AD60693" s="77"/>
    </row>
    <row r="60694" spans="16:30" ht="4.5" customHeight="1" x14ac:dyDescent="0.2">
      <c r="P60694" s="75"/>
      <c r="Q60694" s="75"/>
      <c r="W60694" s="75"/>
      <c r="AD60694" s="77"/>
    </row>
    <row r="60695" spans="16:30" ht="4.5" customHeight="1" x14ac:dyDescent="0.2">
      <c r="P60695" s="75"/>
      <c r="Q60695" s="75"/>
      <c r="W60695" s="75"/>
      <c r="AD60695" s="77"/>
    </row>
    <row r="60696" spans="16:30" ht="4.5" customHeight="1" x14ac:dyDescent="0.2">
      <c r="P60696" s="75"/>
      <c r="Q60696" s="75"/>
      <c r="W60696" s="75"/>
      <c r="AD60696" s="77"/>
    </row>
    <row r="60697" spans="16:30" ht="4.5" customHeight="1" x14ac:dyDescent="0.2">
      <c r="P60697" s="75"/>
      <c r="Q60697" s="75"/>
      <c r="W60697" s="75"/>
      <c r="AD60697" s="77"/>
    </row>
    <row r="60698" spans="16:30" ht="4.5" customHeight="1" x14ac:dyDescent="0.2">
      <c r="P60698" s="75"/>
      <c r="Q60698" s="75"/>
      <c r="W60698" s="75"/>
      <c r="AD60698" s="77"/>
    </row>
    <row r="60699" spans="16:30" ht="4.5" customHeight="1" x14ac:dyDescent="0.2">
      <c r="P60699" s="75"/>
      <c r="Q60699" s="75"/>
      <c r="W60699" s="75"/>
      <c r="AD60699" s="77"/>
    </row>
    <row r="60700" spans="16:30" ht="4.5" customHeight="1" x14ac:dyDescent="0.2">
      <c r="P60700" s="75"/>
      <c r="Q60700" s="75"/>
      <c r="W60700" s="75"/>
      <c r="AD60700" s="77"/>
    </row>
    <row r="60701" spans="16:30" ht="4.5" customHeight="1" x14ac:dyDescent="0.2">
      <c r="P60701" s="75"/>
      <c r="Q60701" s="75"/>
      <c r="W60701" s="75"/>
      <c r="AD60701" s="77"/>
    </row>
    <row r="60702" spans="16:30" ht="4.5" customHeight="1" x14ac:dyDescent="0.2">
      <c r="P60702" s="75"/>
      <c r="Q60702" s="75"/>
      <c r="W60702" s="75"/>
      <c r="AD60702" s="77"/>
    </row>
    <row r="60703" spans="16:30" ht="4.5" customHeight="1" x14ac:dyDescent="0.2">
      <c r="P60703" s="75"/>
      <c r="Q60703" s="75"/>
      <c r="W60703" s="75"/>
      <c r="AD60703" s="77"/>
    </row>
    <row r="60704" spans="16:30" ht="4.5" customHeight="1" x14ac:dyDescent="0.2">
      <c r="P60704" s="75"/>
      <c r="Q60704" s="75"/>
      <c r="W60704" s="75"/>
      <c r="AD60704" s="77"/>
    </row>
    <row r="60705" spans="16:30" ht="4.5" customHeight="1" x14ac:dyDescent="0.2">
      <c r="P60705" s="75"/>
      <c r="Q60705" s="75"/>
      <c r="W60705" s="75"/>
      <c r="AD60705" s="77"/>
    </row>
    <row r="60706" spans="16:30" ht="4.5" customHeight="1" x14ac:dyDescent="0.2">
      <c r="P60706" s="75"/>
      <c r="Q60706" s="75"/>
      <c r="W60706" s="75"/>
      <c r="AD60706" s="77"/>
    </row>
    <row r="60707" spans="16:30" ht="4.5" customHeight="1" x14ac:dyDescent="0.2">
      <c r="P60707" s="75"/>
      <c r="Q60707" s="75"/>
      <c r="W60707" s="75"/>
      <c r="AD60707" s="77"/>
    </row>
    <row r="60708" spans="16:30" ht="4.5" customHeight="1" x14ac:dyDescent="0.2">
      <c r="P60708" s="75"/>
      <c r="Q60708" s="75"/>
      <c r="W60708" s="75"/>
      <c r="AD60708" s="77"/>
    </row>
    <row r="60709" spans="16:30" ht="4.5" customHeight="1" x14ac:dyDescent="0.2">
      <c r="P60709" s="75"/>
      <c r="Q60709" s="75"/>
      <c r="W60709" s="75"/>
      <c r="AD60709" s="77"/>
    </row>
    <row r="60710" spans="16:30" ht="4.5" customHeight="1" x14ac:dyDescent="0.2">
      <c r="P60710" s="75"/>
      <c r="Q60710" s="75"/>
      <c r="W60710" s="75"/>
      <c r="AD60710" s="77"/>
    </row>
    <row r="60711" spans="16:30" ht="4.5" customHeight="1" x14ac:dyDescent="0.2">
      <c r="P60711" s="75"/>
      <c r="Q60711" s="75"/>
      <c r="W60711" s="75"/>
      <c r="AD60711" s="77"/>
    </row>
    <row r="60712" spans="16:30" ht="4.5" customHeight="1" x14ac:dyDescent="0.2">
      <c r="P60712" s="75"/>
      <c r="Q60712" s="75"/>
      <c r="W60712" s="75"/>
      <c r="AD60712" s="77"/>
    </row>
    <row r="60713" spans="16:30" ht="4.5" customHeight="1" x14ac:dyDescent="0.2">
      <c r="P60713" s="75"/>
      <c r="Q60713" s="75"/>
      <c r="W60713" s="75"/>
      <c r="AD60713" s="77"/>
    </row>
    <row r="60714" spans="16:30" ht="4.5" customHeight="1" x14ac:dyDescent="0.2">
      <c r="P60714" s="75"/>
      <c r="Q60714" s="75"/>
      <c r="W60714" s="75"/>
      <c r="AD60714" s="77"/>
    </row>
    <row r="60715" spans="16:30" ht="4.5" customHeight="1" x14ac:dyDescent="0.2">
      <c r="P60715" s="75"/>
      <c r="Q60715" s="75"/>
      <c r="W60715" s="75"/>
      <c r="AD60715" s="77"/>
    </row>
    <row r="60716" spans="16:30" ht="4.5" customHeight="1" x14ac:dyDescent="0.2">
      <c r="P60716" s="75"/>
      <c r="Q60716" s="75"/>
      <c r="W60716" s="75"/>
      <c r="AD60716" s="77"/>
    </row>
    <row r="60717" spans="16:30" ht="4.5" customHeight="1" x14ac:dyDescent="0.2">
      <c r="P60717" s="75"/>
      <c r="Q60717" s="75"/>
      <c r="W60717" s="75"/>
      <c r="AD60717" s="77"/>
    </row>
    <row r="60718" spans="16:30" ht="4.5" customHeight="1" x14ac:dyDescent="0.2">
      <c r="P60718" s="75"/>
      <c r="Q60718" s="75"/>
      <c r="W60718" s="75"/>
      <c r="AD60718" s="77"/>
    </row>
    <row r="60719" spans="16:30" ht="4.5" customHeight="1" x14ac:dyDescent="0.2">
      <c r="P60719" s="75"/>
      <c r="Q60719" s="75"/>
      <c r="W60719" s="75"/>
      <c r="AD60719" s="77"/>
    </row>
    <row r="60720" spans="16:30" ht="4.5" customHeight="1" x14ac:dyDescent="0.2">
      <c r="P60720" s="75"/>
      <c r="Q60720" s="75"/>
      <c r="W60720" s="75"/>
      <c r="AD60720" s="77"/>
    </row>
    <row r="60721" spans="16:30" ht="4.5" customHeight="1" x14ac:dyDescent="0.2">
      <c r="P60721" s="75"/>
      <c r="Q60721" s="75"/>
      <c r="W60721" s="75"/>
      <c r="AD60721" s="77"/>
    </row>
    <row r="60722" spans="16:30" ht="4.5" customHeight="1" x14ac:dyDescent="0.2">
      <c r="P60722" s="75"/>
      <c r="Q60722" s="75"/>
      <c r="W60722" s="75"/>
      <c r="AD60722" s="77"/>
    </row>
    <row r="60723" spans="16:30" ht="4.5" customHeight="1" x14ac:dyDescent="0.2">
      <c r="P60723" s="75"/>
      <c r="Q60723" s="75"/>
      <c r="W60723" s="75"/>
      <c r="AD60723" s="77"/>
    </row>
    <row r="60724" spans="16:30" ht="4.5" customHeight="1" x14ac:dyDescent="0.2">
      <c r="P60724" s="75"/>
      <c r="Q60724" s="75"/>
      <c r="W60724" s="75"/>
      <c r="AD60724" s="77"/>
    </row>
    <row r="60725" spans="16:30" ht="4.5" customHeight="1" x14ac:dyDescent="0.2">
      <c r="P60725" s="75"/>
      <c r="Q60725" s="75"/>
      <c r="W60725" s="75"/>
      <c r="AD60725" s="77"/>
    </row>
    <row r="60726" spans="16:30" ht="4.5" customHeight="1" x14ac:dyDescent="0.2">
      <c r="P60726" s="75"/>
      <c r="Q60726" s="75"/>
      <c r="W60726" s="75"/>
      <c r="AD60726" s="77"/>
    </row>
    <row r="60727" spans="16:30" ht="4.5" customHeight="1" x14ac:dyDescent="0.2">
      <c r="P60727" s="75"/>
      <c r="Q60727" s="75"/>
      <c r="W60727" s="75"/>
      <c r="AD60727" s="77"/>
    </row>
    <row r="60728" spans="16:30" ht="4.5" customHeight="1" x14ac:dyDescent="0.2">
      <c r="P60728" s="75"/>
      <c r="Q60728" s="75"/>
      <c r="W60728" s="75"/>
      <c r="AD60728" s="77"/>
    </row>
    <row r="60729" spans="16:30" ht="4.5" customHeight="1" x14ac:dyDescent="0.2">
      <c r="P60729" s="75"/>
      <c r="Q60729" s="75"/>
      <c r="W60729" s="75"/>
      <c r="AD60729" s="77"/>
    </row>
    <row r="60730" spans="16:30" ht="4.5" customHeight="1" x14ac:dyDescent="0.2">
      <c r="P60730" s="75"/>
      <c r="Q60730" s="75"/>
      <c r="W60730" s="75"/>
      <c r="AD60730" s="77"/>
    </row>
    <row r="60731" spans="16:30" ht="4.5" customHeight="1" x14ac:dyDescent="0.2">
      <c r="P60731" s="75"/>
      <c r="Q60731" s="75"/>
      <c r="W60731" s="75"/>
      <c r="AD60731" s="77"/>
    </row>
    <row r="60732" spans="16:30" ht="4.5" customHeight="1" x14ac:dyDescent="0.2">
      <c r="P60732" s="75"/>
      <c r="Q60732" s="75"/>
      <c r="W60732" s="75"/>
      <c r="AD60732" s="77"/>
    </row>
    <row r="60733" spans="16:30" ht="4.5" customHeight="1" x14ac:dyDescent="0.2">
      <c r="P60733" s="75"/>
      <c r="Q60733" s="75"/>
      <c r="W60733" s="75"/>
      <c r="AD60733" s="77"/>
    </row>
    <row r="60734" spans="16:30" ht="4.5" customHeight="1" x14ac:dyDescent="0.2">
      <c r="P60734" s="75"/>
      <c r="Q60734" s="75"/>
      <c r="W60734" s="75"/>
      <c r="AD60734" s="77"/>
    </row>
    <row r="60735" spans="16:30" ht="4.5" customHeight="1" x14ac:dyDescent="0.2">
      <c r="P60735" s="75"/>
      <c r="Q60735" s="75"/>
      <c r="W60735" s="75"/>
      <c r="AD60735" s="77"/>
    </row>
    <row r="60736" spans="16:30" ht="4.5" customHeight="1" x14ac:dyDescent="0.2">
      <c r="P60736" s="75"/>
      <c r="Q60736" s="75"/>
      <c r="W60736" s="75"/>
      <c r="AD60736" s="77"/>
    </row>
    <row r="60737" spans="16:30" ht="4.5" customHeight="1" x14ac:dyDescent="0.2">
      <c r="P60737" s="75"/>
      <c r="Q60737" s="75"/>
      <c r="W60737" s="75"/>
      <c r="AD60737" s="77"/>
    </row>
    <row r="60738" spans="16:30" ht="4.5" customHeight="1" x14ac:dyDescent="0.2">
      <c r="P60738" s="75"/>
      <c r="Q60738" s="75"/>
      <c r="W60738" s="75"/>
      <c r="AD60738" s="77"/>
    </row>
    <row r="60739" spans="16:30" ht="4.5" customHeight="1" x14ac:dyDescent="0.2">
      <c r="P60739" s="75"/>
      <c r="Q60739" s="75"/>
      <c r="W60739" s="75"/>
      <c r="AD60739" s="77"/>
    </row>
    <row r="60740" spans="16:30" ht="4.5" customHeight="1" x14ac:dyDescent="0.2">
      <c r="P60740" s="75"/>
      <c r="Q60740" s="75"/>
      <c r="W60740" s="75"/>
      <c r="AD60740" s="77"/>
    </row>
    <row r="60741" spans="16:30" ht="4.5" customHeight="1" x14ac:dyDescent="0.2">
      <c r="P60741" s="75"/>
      <c r="Q60741" s="75"/>
      <c r="W60741" s="75"/>
      <c r="AD60741" s="77"/>
    </row>
    <row r="60742" spans="16:30" ht="4.5" customHeight="1" x14ac:dyDescent="0.2">
      <c r="P60742" s="75"/>
      <c r="Q60742" s="75"/>
      <c r="W60742" s="75"/>
      <c r="AD60742" s="77"/>
    </row>
    <row r="60743" spans="16:30" ht="4.5" customHeight="1" x14ac:dyDescent="0.2">
      <c r="P60743" s="75"/>
      <c r="Q60743" s="75"/>
      <c r="W60743" s="75"/>
      <c r="AD60743" s="77"/>
    </row>
    <row r="60744" spans="16:30" ht="4.5" customHeight="1" x14ac:dyDescent="0.2">
      <c r="P60744" s="75"/>
      <c r="Q60744" s="75"/>
      <c r="W60744" s="75"/>
      <c r="AD60744" s="77"/>
    </row>
    <row r="60745" spans="16:30" ht="4.5" customHeight="1" x14ac:dyDescent="0.2">
      <c r="P60745" s="75"/>
      <c r="Q60745" s="75"/>
      <c r="W60745" s="75"/>
      <c r="AD60745" s="77"/>
    </row>
    <row r="60746" spans="16:30" ht="4.5" customHeight="1" x14ac:dyDescent="0.2">
      <c r="P60746" s="75"/>
      <c r="Q60746" s="75"/>
      <c r="W60746" s="75"/>
      <c r="AD60746" s="77"/>
    </row>
    <row r="60747" spans="16:30" ht="4.5" customHeight="1" x14ac:dyDescent="0.2">
      <c r="P60747" s="75"/>
      <c r="Q60747" s="75"/>
      <c r="W60747" s="75"/>
      <c r="AD60747" s="77"/>
    </row>
    <row r="60748" spans="16:30" ht="4.5" customHeight="1" x14ac:dyDescent="0.2">
      <c r="P60748" s="75"/>
      <c r="Q60748" s="75"/>
      <c r="W60748" s="75"/>
      <c r="AD60748" s="77"/>
    </row>
    <row r="60749" spans="16:30" ht="4.5" customHeight="1" x14ac:dyDescent="0.2">
      <c r="P60749" s="75"/>
      <c r="Q60749" s="75"/>
      <c r="W60749" s="75"/>
      <c r="AD60749" s="77"/>
    </row>
    <row r="60750" spans="16:30" ht="4.5" customHeight="1" x14ac:dyDescent="0.2">
      <c r="P60750" s="75"/>
      <c r="Q60750" s="75"/>
      <c r="W60750" s="75"/>
      <c r="AD60750" s="77"/>
    </row>
    <row r="60751" spans="16:30" ht="4.5" customHeight="1" x14ac:dyDescent="0.2">
      <c r="P60751" s="75"/>
      <c r="Q60751" s="75"/>
      <c r="W60751" s="75"/>
      <c r="AD60751" s="77"/>
    </row>
    <row r="60752" spans="16:30" ht="4.5" customHeight="1" x14ac:dyDescent="0.2">
      <c r="P60752" s="75"/>
      <c r="Q60752" s="75"/>
      <c r="W60752" s="75"/>
      <c r="AD60752" s="77"/>
    </row>
    <row r="60753" spans="16:30" ht="4.5" customHeight="1" x14ac:dyDescent="0.2">
      <c r="P60753" s="75"/>
      <c r="Q60753" s="75"/>
      <c r="W60753" s="75"/>
      <c r="AD60753" s="77"/>
    </row>
    <row r="60754" spans="16:30" ht="4.5" customHeight="1" x14ac:dyDescent="0.2">
      <c r="P60754" s="75"/>
      <c r="Q60754" s="75"/>
      <c r="W60754" s="75"/>
      <c r="AD60754" s="77"/>
    </row>
    <row r="60755" spans="16:30" ht="4.5" customHeight="1" x14ac:dyDescent="0.2">
      <c r="P60755" s="75"/>
      <c r="Q60755" s="75"/>
      <c r="W60755" s="75"/>
      <c r="AD60755" s="77"/>
    </row>
    <row r="60756" spans="16:30" ht="4.5" customHeight="1" x14ac:dyDescent="0.2">
      <c r="P60756" s="75"/>
      <c r="Q60756" s="75"/>
      <c r="W60756" s="75"/>
      <c r="AD60756" s="77"/>
    </row>
    <row r="60757" spans="16:30" ht="4.5" customHeight="1" x14ac:dyDescent="0.2">
      <c r="P60757" s="75"/>
      <c r="Q60757" s="75"/>
      <c r="W60757" s="75"/>
      <c r="AD60757" s="77"/>
    </row>
    <row r="60758" spans="16:30" ht="4.5" customHeight="1" x14ac:dyDescent="0.2">
      <c r="P60758" s="75"/>
      <c r="Q60758" s="75"/>
      <c r="W60758" s="75"/>
      <c r="AD60758" s="77"/>
    </row>
    <row r="60759" spans="16:30" ht="4.5" customHeight="1" x14ac:dyDescent="0.2">
      <c r="P60759" s="75"/>
      <c r="Q60759" s="75"/>
      <c r="W60759" s="75"/>
      <c r="AD60759" s="77"/>
    </row>
    <row r="60760" spans="16:30" ht="4.5" customHeight="1" x14ac:dyDescent="0.2">
      <c r="P60760" s="75"/>
      <c r="Q60760" s="75"/>
      <c r="W60760" s="75"/>
      <c r="AD60760" s="77"/>
    </row>
    <row r="60761" spans="16:30" ht="4.5" customHeight="1" x14ac:dyDescent="0.2">
      <c r="P60761" s="75"/>
      <c r="Q60761" s="75"/>
      <c r="W60761" s="75"/>
      <c r="AD60761" s="77"/>
    </row>
    <row r="60762" spans="16:30" ht="4.5" customHeight="1" x14ac:dyDescent="0.2">
      <c r="P60762" s="75"/>
      <c r="Q60762" s="75"/>
      <c r="W60762" s="75"/>
      <c r="AD60762" s="77"/>
    </row>
    <row r="60763" spans="16:30" ht="4.5" customHeight="1" x14ac:dyDescent="0.2">
      <c r="P60763" s="75"/>
      <c r="Q60763" s="75"/>
      <c r="W60763" s="75"/>
      <c r="AD60763" s="77"/>
    </row>
    <row r="60764" spans="16:30" ht="4.5" customHeight="1" x14ac:dyDescent="0.2">
      <c r="P60764" s="75"/>
      <c r="Q60764" s="75"/>
      <c r="W60764" s="75"/>
      <c r="AD60764" s="77"/>
    </row>
    <row r="60765" spans="16:30" ht="4.5" customHeight="1" x14ac:dyDescent="0.2">
      <c r="P60765" s="75"/>
      <c r="Q60765" s="75"/>
      <c r="W60765" s="75"/>
      <c r="AD60765" s="77"/>
    </row>
    <row r="60766" spans="16:30" ht="4.5" customHeight="1" x14ac:dyDescent="0.2">
      <c r="P60766" s="75"/>
      <c r="Q60766" s="75"/>
      <c r="W60766" s="75"/>
      <c r="AD60766" s="77"/>
    </row>
    <row r="60767" spans="16:30" ht="4.5" customHeight="1" x14ac:dyDescent="0.2">
      <c r="P60767" s="75"/>
      <c r="Q60767" s="75"/>
      <c r="W60767" s="75"/>
      <c r="AD60767" s="77"/>
    </row>
    <row r="60768" spans="16:30" ht="4.5" customHeight="1" x14ac:dyDescent="0.2">
      <c r="P60768" s="75"/>
      <c r="Q60768" s="75"/>
      <c r="W60768" s="75"/>
      <c r="AD60768" s="77"/>
    </row>
    <row r="60769" spans="16:30" ht="4.5" customHeight="1" x14ac:dyDescent="0.2">
      <c r="P60769" s="75"/>
      <c r="Q60769" s="75"/>
      <c r="W60769" s="75"/>
      <c r="AD60769" s="77"/>
    </row>
    <row r="60770" spans="16:30" ht="4.5" customHeight="1" x14ac:dyDescent="0.2">
      <c r="P60770" s="75"/>
      <c r="Q60770" s="75"/>
      <c r="W60770" s="75"/>
      <c r="AD60770" s="77"/>
    </row>
    <row r="60771" spans="16:30" ht="4.5" customHeight="1" x14ac:dyDescent="0.2">
      <c r="P60771" s="75"/>
      <c r="Q60771" s="75"/>
      <c r="W60771" s="75"/>
      <c r="AD60771" s="77"/>
    </row>
    <row r="60772" spans="16:30" ht="4.5" customHeight="1" x14ac:dyDescent="0.2">
      <c r="P60772" s="75"/>
      <c r="Q60772" s="75"/>
      <c r="W60772" s="75"/>
      <c r="AD60772" s="77"/>
    </row>
    <row r="60773" spans="16:30" ht="4.5" customHeight="1" x14ac:dyDescent="0.2">
      <c r="P60773" s="75"/>
      <c r="Q60773" s="75"/>
      <c r="W60773" s="75"/>
      <c r="AD60773" s="77"/>
    </row>
    <row r="60774" spans="16:30" ht="4.5" customHeight="1" x14ac:dyDescent="0.2">
      <c r="P60774" s="75"/>
      <c r="Q60774" s="75"/>
      <c r="W60774" s="75"/>
      <c r="AD60774" s="77"/>
    </row>
    <row r="60775" spans="16:30" ht="4.5" customHeight="1" x14ac:dyDescent="0.2">
      <c r="P60775" s="75"/>
      <c r="Q60775" s="75"/>
      <c r="W60775" s="75"/>
      <c r="AD60775" s="77"/>
    </row>
    <row r="60776" spans="16:30" ht="4.5" customHeight="1" x14ac:dyDescent="0.2">
      <c r="P60776" s="75"/>
      <c r="Q60776" s="75"/>
      <c r="W60776" s="75"/>
      <c r="AD60776" s="77"/>
    </row>
    <row r="60777" spans="16:30" ht="4.5" customHeight="1" x14ac:dyDescent="0.2">
      <c r="P60777" s="75"/>
      <c r="Q60777" s="75"/>
      <c r="W60777" s="75"/>
      <c r="AD60777" s="77"/>
    </row>
    <row r="60778" spans="16:30" ht="4.5" customHeight="1" x14ac:dyDescent="0.2">
      <c r="P60778" s="75"/>
      <c r="Q60778" s="75"/>
      <c r="W60778" s="75"/>
      <c r="AD60778" s="77"/>
    </row>
    <row r="60779" spans="16:30" ht="4.5" customHeight="1" x14ac:dyDescent="0.2">
      <c r="P60779" s="75"/>
      <c r="Q60779" s="75"/>
      <c r="W60779" s="75"/>
      <c r="AD60779" s="77"/>
    </row>
    <row r="60780" spans="16:30" ht="4.5" customHeight="1" x14ac:dyDescent="0.2">
      <c r="P60780" s="75"/>
      <c r="Q60780" s="75"/>
      <c r="W60780" s="75"/>
      <c r="AD60780" s="77"/>
    </row>
    <row r="60781" spans="16:30" ht="4.5" customHeight="1" x14ac:dyDescent="0.2">
      <c r="P60781" s="75"/>
      <c r="Q60781" s="75"/>
      <c r="W60781" s="75"/>
      <c r="AD60781" s="77"/>
    </row>
    <row r="60782" spans="16:30" ht="4.5" customHeight="1" x14ac:dyDescent="0.2">
      <c r="P60782" s="75"/>
      <c r="Q60782" s="75"/>
      <c r="W60782" s="75"/>
      <c r="AD60782" s="77"/>
    </row>
    <row r="60783" spans="16:30" ht="4.5" customHeight="1" x14ac:dyDescent="0.2">
      <c r="P60783" s="75"/>
      <c r="Q60783" s="75"/>
      <c r="W60783" s="75"/>
      <c r="AD60783" s="77"/>
    </row>
    <row r="60784" spans="16:30" ht="4.5" customHeight="1" x14ac:dyDescent="0.2">
      <c r="P60784" s="75"/>
      <c r="Q60784" s="75"/>
      <c r="W60784" s="75"/>
      <c r="AD60784" s="77"/>
    </row>
    <row r="60785" spans="16:30" ht="4.5" customHeight="1" x14ac:dyDescent="0.2">
      <c r="P60785" s="75"/>
      <c r="Q60785" s="75"/>
      <c r="W60785" s="75"/>
      <c r="AD60785" s="77"/>
    </row>
    <row r="60786" spans="16:30" ht="4.5" customHeight="1" x14ac:dyDescent="0.2">
      <c r="P60786" s="75"/>
      <c r="Q60786" s="75"/>
      <c r="W60786" s="75"/>
      <c r="AD60786" s="77"/>
    </row>
    <row r="60787" spans="16:30" ht="4.5" customHeight="1" x14ac:dyDescent="0.2">
      <c r="P60787" s="75"/>
      <c r="Q60787" s="75"/>
      <c r="W60787" s="75"/>
      <c r="AD60787" s="77"/>
    </row>
    <row r="60788" spans="16:30" ht="4.5" customHeight="1" x14ac:dyDescent="0.2">
      <c r="P60788" s="75"/>
      <c r="Q60788" s="75"/>
      <c r="W60788" s="75"/>
      <c r="AD60788" s="77"/>
    </row>
    <row r="60789" spans="16:30" ht="4.5" customHeight="1" x14ac:dyDescent="0.2">
      <c r="P60789" s="75"/>
      <c r="Q60789" s="75"/>
      <c r="W60789" s="75"/>
      <c r="AD60789" s="77"/>
    </row>
    <row r="60790" spans="16:30" ht="4.5" customHeight="1" x14ac:dyDescent="0.2">
      <c r="P60790" s="75"/>
      <c r="Q60790" s="75"/>
      <c r="W60790" s="75"/>
      <c r="AD60790" s="77"/>
    </row>
    <row r="60791" spans="16:30" ht="4.5" customHeight="1" x14ac:dyDescent="0.2">
      <c r="P60791" s="75"/>
      <c r="Q60791" s="75"/>
      <c r="W60791" s="75"/>
      <c r="AD60791" s="77"/>
    </row>
    <row r="60792" spans="16:30" ht="4.5" customHeight="1" x14ac:dyDescent="0.2">
      <c r="P60792" s="75"/>
      <c r="Q60792" s="75"/>
      <c r="W60792" s="75"/>
      <c r="AD60792" s="77"/>
    </row>
    <row r="60793" spans="16:30" ht="4.5" customHeight="1" x14ac:dyDescent="0.2">
      <c r="P60793" s="75"/>
      <c r="Q60793" s="75"/>
      <c r="W60793" s="75"/>
      <c r="AD60793" s="77"/>
    </row>
    <row r="60794" spans="16:30" ht="4.5" customHeight="1" x14ac:dyDescent="0.2">
      <c r="P60794" s="75"/>
      <c r="Q60794" s="75"/>
      <c r="W60794" s="75"/>
      <c r="AD60794" s="77"/>
    </row>
    <row r="60795" spans="16:30" ht="4.5" customHeight="1" x14ac:dyDescent="0.2">
      <c r="P60795" s="75"/>
      <c r="Q60795" s="75"/>
      <c r="W60795" s="75"/>
      <c r="AD60795" s="77"/>
    </row>
    <row r="60796" spans="16:30" ht="4.5" customHeight="1" x14ac:dyDescent="0.2">
      <c r="P60796" s="75"/>
      <c r="Q60796" s="75"/>
      <c r="W60796" s="75"/>
      <c r="AD60796" s="77"/>
    </row>
    <row r="60797" spans="16:30" ht="4.5" customHeight="1" x14ac:dyDescent="0.2">
      <c r="P60797" s="75"/>
      <c r="Q60797" s="75"/>
      <c r="W60797" s="75"/>
      <c r="AD60797" s="77"/>
    </row>
    <row r="60798" spans="16:30" ht="4.5" customHeight="1" x14ac:dyDescent="0.2">
      <c r="P60798" s="75"/>
      <c r="Q60798" s="75"/>
      <c r="W60798" s="75"/>
      <c r="AD60798" s="77"/>
    </row>
    <row r="60799" spans="16:30" ht="4.5" customHeight="1" x14ac:dyDescent="0.2">
      <c r="P60799" s="75"/>
      <c r="Q60799" s="75"/>
      <c r="W60799" s="75"/>
      <c r="AD60799" s="77"/>
    </row>
    <row r="60800" spans="16:30" ht="4.5" customHeight="1" x14ac:dyDescent="0.2">
      <c r="P60800" s="75"/>
      <c r="Q60800" s="75"/>
      <c r="W60800" s="75"/>
      <c r="AD60800" s="77"/>
    </row>
    <row r="60801" spans="16:30" ht="4.5" customHeight="1" x14ac:dyDescent="0.2">
      <c r="P60801" s="75"/>
      <c r="Q60801" s="75"/>
      <c r="W60801" s="75"/>
      <c r="AD60801" s="77"/>
    </row>
    <row r="60802" spans="16:30" ht="4.5" customHeight="1" x14ac:dyDescent="0.2">
      <c r="P60802" s="75"/>
      <c r="Q60802" s="75"/>
      <c r="W60802" s="75"/>
      <c r="AD60802" s="77"/>
    </row>
    <row r="60803" spans="16:30" ht="4.5" customHeight="1" x14ac:dyDescent="0.2">
      <c r="P60803" s="75"/>
      <c r="Q60803" s="75"/>
      <c r="W60803" s="75"/>
      <c r="AD60803" s="77"/>
    </row>
    <row r="60804" spans="16:30" ht="4.5" customHeight="1" x14ac:dyDescent="0.2">
      <c r="P60804" s="75"/>
      <c r="Q60804" s="75"/>
      <c r="W60804" s="75"/>
      <c r="AD60804" s="77"/>
    </row>
    <row r="60805" spans="16:30" ht="4.5" customHeight="1" x14ac:dyDescent="0.2">
      <c r="P60805" s="75"/>
      <c r="Q60805" s="75"/>
      <c r="W60805" s="75"/>
      <c r="AD60805" s="77"/>
    </row>
    <row r="60806" spans="16:30" ht="4.5" customHeight="1" x14ac:dyDescent="0.2">
      <c r="P60806" s="75"/>
      <c r="Q60806" s="75"/>
      <c r="W60806" s="75"/>
      <c r="AD60806" s="77"/>
    </row>
    <row r="60807" spans="16:30" ht="4.5" customHeight="1" x14ac:dyDescent="0.2">
      <c r="P60807" s="75"/>
      <c r="Q60807" s="75"/>
      <c r="W60807" s="75"/>
      <c r="AD60807" s="77"/>
    </row>
    <row r="60808" spans="16:30" ht="4.5" customHeight="1" x14ac:dyDescent="0.2">
      <c r="P60808" s="75"/>
      <c r="Q60808" s="75"/>
      <c r="W60808" s="75"/>
      <c r="AD60808" s="77"/>
    </row>
    <row r="60809" spans="16:30" ht="4.5" customHeight="1" x14ac:dyDescent="0.2">
      <c r="P60809" s="75"/>
      <c r="Q60809" s="75"/>
      <c r="W60809" s="75"/>
      <c r="AD60809" s="77"/>
    </row>
    <row r="60810" spans="16:30" ht="4.5" customHeight="1" x14ac:dyDescent="0.2">
      <c r="P60810" s="75"/>
      <c r="Q60810" s="75"/>
      <c r="W60810" s="75"/>
      <c r="AD60810" s="77"/>
    </row>
    <row r="60811" spans="16:30" ht="4.5" customHeight="1" x14ac:dyDescent="0.2">
      <c r="P60811" s="75"/>
      <c r="Q60811" s="75"/>
      <c r="W60811" s="75"/>
      <c r="AD60811" s="77"/>
    </row>
    <row r="60812" spans="16:30" ht="4.5" customHeight="1" x14ac:dyDescent="0.2">
      <c r="P60812" s="75"/>
      <c r="Q60812" s="75"/>
      <c r="W60812" s="75"/>
      <c r="AD60812" s="77"/>
    </row>
    <row r="60813" spans="16:30" ht="4.5" customHeight="1" x14ac:dyDescent="0.2">
      <c r="P60813" s="75"/>
      <c r="Q60813" s="75"/>
      <c r="W60813" s="75"/>
      <c r="AD60813" s="77"/>
    </row>
    <row r="60814" spans="16:30" ht="4.5" customHeight="1" x14ac:dyDescent="0.2">
      <c r="P60814" s="75"/>
      <c r="Q60814" s="75"/>
      <c r="W60814" s="75"/>
      <c r="AD60814" s="77"/>
    </row>
    <row r="60815" spans="16:30" ht="4.5" customHeight="1" x14ac:dyDescent="0.2">
      <c r="P60815" s="75"/>
      <c r="Q60815" s="75"/>
      <c r="W60815" s="75"/>
      <c r="AD60815" s="77"/>
    </row>
    <row r="60816" spans="16:30" ht="4.5" customHeight="1" x14ac:dyDescent="0.2">
      <c r="P60816" s="75"/>
      <c r="Q60816" s="75"/>
      <c r="W60816" s="75"/>
      <c r="AD60816" s="77"/>
    </row>
    <row r="60817" spans="16:30" ht="4.5" customHeight="1" x14ac:dyDescent="0.2">
      <c r="P60817" s="75"/>
      <c r="Q60817" s="75"/>
      <c r="W60817" s="75"/>
      <c r="AD60817" s="77"/>
    </row>
    <row r="60818" spans="16:30" ht="4.5" customHeight="1" x14ac:dyDescent="0.2">
      <c r="P60818" s="75"/>
      <c r="Q60818" s="75"/>
      <c r="W60818" s="75"/>
      <c r="AD60818" s="77"/>
    </row>
    <row r="60819" spans="16:30" ht="4.5" customHeight="1" x14ac:dyDescent="0.2">
      <c r="P60819" s="75"/>
      <c r="Q60819" s="75"/>
      <c r="W60819" s="75"/>
      <c r="AD60819" s="77"/>
    </row>
    <row r="60820" spans="16:30" ht="4.5" customHeight="1" x14ac:dyDescent="0.2">
      <c r="P60820" s="75"/>
      <c r="Q60820" s="75"/>
      <c r="W60820" s="75"/>
      <c r="AD60820" s="77"/>
    </row>
    <row r="60821" spans="16:30" ht="4.5" customHeight="1" x14ac:dyDescent="0.2">
      <c r="P60821" s="75"/>
      <c r="Q60821" s="75"/>
      <c r="W60821" s="75"/>
      <c r="AD60821" s="77"/>
    </row>
    <row r="60822" spans="16:30" ht="4.5" customHeight="1" x14ac:dyDescent="0.2">
      <c r="P60822" s="75"/>
      <c r="Q60822" s="75"/>
      <c r="W60822" s="75"/>
      <c r="AD60822" s="77"/>
    </row>
    <row r="60823" spans="16:30" ht="4.5" customHeight="1" x14ac:dyDescent="0.2">
      <c r="P60823" s="75"/>
      <c r="Q60823" s="75"/>
      <c r="W60823" s="75"/>
      <c r="AD60823" s="77"/>
    </row>
    <row r="60824" spans="16:30" ht="4.5" customHeight="1" x14ac:dyDescent="0.2">
      <c r="P60824" s="75"/>
      <c r="Q60824" s="75"/>
      <c r="W60824" s="75"/>
      <c r="AD60824" s="77"/>
    </row>
    <row r="60825" spans="16:30" ht="4.5" customHeight="1" x14ac:dyDescent="0.2">
      <c r="P60825" s="75"/>
      <c r="Q60825" s="75"/>
      <c r="W60825" s="75"/>
      <c r="AD60825" s="77"/>
    </row>
    <row r="60826" spans="16:30" ht="4.5" customHeight="1" x14ac:dyDescent="0.2">
      <c r="P60826" s="75"/>
      <c r="Q60826" s="75"/>
      <c r="W60826" s="75"/>
      <c r="AD60826" s="77"/>
    </row>
    <row r="60827" spans="16:30" ht="4.5" customHeight="1" x14ac:dyDescent="0.2">
      <c r="P60827" s="75"/>
      <c r="Q60827" s="75"/>
      <c r="W60827" s="75"/>
      <c r="AD60827" s="77"/>
    </row>
    <row r="60828" spans="16:30" ht="4.5" customHeight="1" x14ac:dyDescent="0.2">
      <c r="P60828" s="75"/>
      <c r="Q60828" s="75"/>
      <c r="W60828" s="75"/>
      <c r="AD60828" s="77"/>
    </row>
    <row r="60829" spans="16:30" ht="4.5" customHeight="1" x14ac:dyDescent="0.2">
      <c r="P60829" s="75"/>
      <c r="Q60829" s="75"/>
      <c r="W60829" s="75"/>
      <c r="AD60829" s="77"/>
    </row>
    <row r="60830" spans="16:30" ht="4.5" customHeight="1" x14ac:dyDescent="0.2">
      <c r="P60830" s="75"/>
      <c r="Q60830" s="75"/>
      <c r="W60830" s="75"/>
      <c r="AD60830" s="77"/>
    </row>
    <row r="60831" spans="16:30" ht="4.5" customHeight="1" x14ac:dyDescent="0.2">
      <c r="P60831" s="75"/>
      <c r="Q60831" s="75"/>
      <c r="W60831" s="75"/>
      <c r="AD60831" s="77"/>
    </row>
    <row r="60832" spans="16:30" ht="4.5" customHeight="1" x14ac:dyDescent="0.2">
      <c r="P60832" s="75"/>
      <c r="Q60832" s="75"/>
      <c r="W60832" s="75"/>
      <c r="AD60832" s="77"/>
    </row>
    <row r="60833" spans="16:30" ht="4.5" customHeight="1" x14ac:dyDescent="0.2">
      <c r="P60833" s="75"/>
      <c r="Q60833" s="75"/>
      <c r="W60833" s="75"/>
      <c r="AD60833" s="77"/>
    </row>
    <row r="60834" spans="16:30" ht="4.5" customHeight="1" x14ac:dyDescent="0.2">
      <c r="P60834" s="75"/>
      <c r="Q60834" s="75"/>
      <c r="W60834" s="75"/>
      <c r="AD60834" s="77"/>
    </row>
    <row r="60835" spans="16:30" ht="4.5" customHeight="1" x14ac:dyDescent="0.2">
      <c r="P60835" s="75"/>
      <c r="Q60835" s="75"/>
      <c r="W60835" s="75"/>
      <c r="AD60835" s="77"/>
    </row>
    <row r="60836" spans="16:30" ht="4.5" customHeight="1" x14ac:dyDescent="0.2">
      <c r="P60836" s="75"/>
      <c r="Q60836" s="75"/>
      <c r="W60836" s="75"/>
      <c r="AD60836" s="77"/>
    </row>
    <row r="60837" spans="16:30" ht="4.5" customHeight="1" x14ac:dyDescent="0.2">
      <c r="P60837" s="75"/>
      <c r="Q60837" s="75"/>
      <c r="W60837" s="75"/>
      <c r="AD60837" s="77"/>
    </row>
    <row r="60838" spans="16:30" ht="4.5" customHeight="1" x14ac:dyDescent="0.2">
      <c r="P60838" s="75"/>
      <c r="Q60838" s="75"/>
      <c r="W60838" s="75"/>
      <c r="AD60838" s="77"/>
    </row>
    <row r="60839" spans="16:30" ht="4.5" customHeight="1" x14ac:dyDescent="0.2">
      <c r="P60839" s="75"/>
      <c r="Q60839" s="75"/>
      <c r="W60839" s="75"/>
      <c r="AD60839" s="77"/>
    </row>
    <row r="60840" spans="16:30" ht="4.5" customHeight="1" x14ac:dyDescent="0.2">
      <c r="P60840" s="75"/>
      <c r="Q60840" s="75"/>
      <c r="W60840" s="75"/>
      <c r="AD60840" s="77"/>
    </row>
    <row r="60841" spans="16:30" ht="4.5" customHeight="1" x14ac:dyDescent="0.2">
      <c r="P60841" s="75"/>
      <c r="Q60841" s="75"/>
      <c r="W60841" s="75"/>
      <c r="AD60841" s="77"/>
    </row>
    <row r="60842" spans="16:30" ht="4.5" customHeight="1" x14ac:dyDescent="0.2">
      <c r="P60842" s="75"/>
      <c r="Q60842" s="75"/>
      <c r="W60842" s="75"/>
      <c r="AD60842" s="77"/>
    </row>
    <row r="60843" spans="16:30" ht="4.5" customHeight="1" x14ac:dyDescent="0.2">
      <c r="P60843" s="75"/>
      <c r="Q60843" s="75"/>
      <c r="W60843" s="75"/>
      <c r="AD60843" s="77"/>
    </row>
    <row r="60844" spans="16:30" ht="4.5" customHeight="1" x14ac:dyDescent="0.2">
      <c r="P60844" s="75"/>
      <c r="Q60844" s="75"/>
      <c r="W60844" s="75"/>
      <c r="AD60844" s="77"/>
    </row>
    <row r="60845" spans="16:30" ht="4.5" customHeight="1" x14ac:dyDescent="0.2">
      <c r="P60845" s="75"/>
      <c r="Q60845" s="75"/>
      <c r="W60845" s="75"/>
      <c r="AD60845" s="77"/>
    </row>
    <row r="60846" spans="16:30" ht="4.5" customHeight="1" x14ac:dyDescent="0.2">
      <c r="P60846" s="75"/>
      <c r="Q60846" s="75"/>
      <c r="W60846" s="75"/>
      <c r="AD60846" s="77"/>
    </row>
    <row r="60847" spans="16:30" ht="4.5" customHeight="1" x14ac:dyDescent="0.2">
      <c r="P60847" s="75"/>
      <c r="Q60847" s="75"/>
      <c r="W60847" s="75"/>
      <c r="AD60847" s="77"/>
    </row>
    <row r="60848" spans="16:30" ht="4.5" customHeight="1" x14ac:dyDescent="0.2">
      <c r="P60848" s="75"/>
      <c r="Q60848" s="75"/>
      <c r="W60848" s="75"/>
      <c r="AD60848" s="77"/>
    </row>
    <row r="60849" spans="16:30" ht="4.5" customHeight="1" x14ac:dyDescent="0.2">
      <c r="P60849" s="75"/>
      <c r="Q60849" s="75"/>
      <c r="W60849" s="75"/>
      <c r="AD60849" s="77"/>
    </row>
    <row r="60850" spans="16:30" ht="4.5" customHeight="1" x14ac:dyDescent="0.2">
      <c r="P60850" s="75"/>
      <c r="Q60850" s="75"/>
      <c r="W60850" s="75"/>
      <c r="AD60850" s="77"/>
    </row>
    <row r="60851" spans="16:30" ht="4.5" customHeight="1" x14ac:dyDescent="0.2">
      <c r="P60851" s="75"/>
      <c r="Q60851" s="75"/>
      <c r="W60851" s="75"/>
      <c r="AD60851" s="77"/>
    </row>
    <row r="60852" spans="16:30" ht="4.5" customHeight="1" x14ac:dyDescent="0.2">
      <c r="P60852" s="75"/>
      <c r="Q60852" s="75"/>
      <c r="W60852" s="75"/>
      <c r="AD60852" s="77"/>
    </row>
    <row r="60853" spans="16:30" ht="4.5" customHeight="1" x14ac:dyDescent="0.2">
      <c r="P60853" s="75"/>
      <c r="Q60853" s="75"/>
      <c r="W60853" s="75"/>
      <c r="AD60853" s="77"/>
    </row>
    <row r="60854" spans="16:30" ht="4.5" customHeight="1" x14ac:dyDescent="0.2">
      <c r="P60854" s="75"/>
      <c r="Q60854" s="75"/>
      <c r="W60854" s="75"/>
      <c r="AD60854" s="77"/>
    </row>
    <row r="60855" spans="16:30" ht="4.5" customHeight="1" x14ac:dyDescent="0.2">
      <c r="P60855" s="75"/>
      <c r="Q60855" s="75"/>
      <c r="W60855" s="75"/>
      <c r="AD60855" s="77"/>
    </row>
    <row r="60856" spans="16:30" ht="4.5" customHeight="1" x14ac:dyDescent="0.2">
      <c r="P60856" s="75"/>
      <c r="Q60856" s="75"/>
      <c r="W60856" s="75"/>
      <c r="AD60856" s="77"/>
    </row>
    <row r="60857" spans="16:30" ht="4.5" customHeight="1" x14ac:dyDescent="0.2">
      <c r="P60857" s="75"/>
      <c r="Q60857" s="75"/>
      <c r="W60857" s="75"/>
      <c r="AD60857" s="77"/>
    </row>
    <row r="60858" spans="16:30" ht="4.5" customHeight="1" x14ac:dyDescent="0.2">
      <c r="P60858" s="75"/>
      <c r="Q60858" s="75"/>
      <c r="W60858" s="75"/>
      <c r="AD60858" s="77"/>
    </row>
    <row r="60859" spans="16:30" ht="4.5" customHeight="1" x14ac:dyDescent="0.2">
      <c r="P60859" s="75"/>
      <c r="Q60859" s="75"/>
      <c r="W60859" s="75"/>
      <c r="AD60859" s="77"/>
    </row>
    <row r="60860" spans="16:30" ht="4.5" customHeight="1" x14ac:dyDescent="0.2">
      <c r="P60860" s="75"/>
      <c r="Q60860" s="75"/>
      <c r="W60860" s="75"/>
      <c r="AD60860" s="77"/>
    </row>
    <row r="60861" spans="16:30" ht="4.5" customHeight="1" x14ac:dyDescent="0.2">
      <c r="P60861" s="75"/>
      <c r="Q60861" s="75"/>
      <c r="W60861" s="75"/>
      <c r="AD60861" s="77"/>
    </row>
    <row r="60862" spans="16:30" ht="4.5" customHeight="1" x14ac:dyDescent="0.2">
      <c r="P60862" s="75"/>
      <c r="Q60862" s="75"/>
      <c r="W60862" s="75"/>
      <c r="AD60862" s="77"/>
    </row>
    <row r="60863" spans="16:30" ht="4.5" customHeight="1" x14ac:dyDescent="0.2">
      <c r="P60863" s="75"/>
      <c r="Q60863" s="75"/>
      <c r="W60863" s="75"/>
      <c r="AD60863" s="77"/>
    </row>
    <row r="60864" spans="16:30" ht="4.5" customHeight="1" x14ac:dyDescent="0.2">
      <c r="P60864" s="75"/>
      <c r="Q60864" s="75"/>
      <c r="W60864" s="75"/>
      <c r="AD60864" s="77"/>
    </row>
    <row r="60865" spans="16:30" ht="4.5" customHeight="1" x14ac:dyDescent="0.2">
      <c r="P60865" s="75"/>
      <c r="Q60865" s="75"/>
      <c r="W60865" s="75"/>
      <c r="AD60865" s="77"/>
    </row>
    <row r="60866" spans="16:30" ht="4.5" customHeight="1" x14ac:dyDescent="0.2">
      <c r="P60866" s="75"/>
      <c r="Q60866" s="75"/>
      <c r="W60866" s="75"/>
      <c r="AD60866" s="77"/>
    </row>
    <row r="60867" spans="16:30" ht="4.5" customHeight="1" x14ac:dyDescent="0.2">
      <c r="P60867" s="75"/>
      <c r="Q60867" s="75"/>
      <c r="W60867" s="75"/>
      <c r="AD60867" s="77"/>
    </row>
    <row r="60868" spans="16:30" ht="4.5" customHeight="1" x14ac:dyDescent="0.2">
      <c r="P60868" s="75"/>
      <c r="Q60868" s="75"/>
      <c r="W60868" s="75"/>
      <c r="AD60868" s="77"/>
    </row>
    <row r="60869" spans="16:30" ht="4.5" customHeight="1" x14ac:dyDescent="0.2">
      <c r="P60869" s="75"/>
      <c r="Q60869" s="75"/>
      <c r="W60869" s="75"/>
      <c r="AD60869" s="77"/>
    </row>
    <row r="60870" spans="16:30" ht="4.5" customHeight="1" x14ac:dyDescent="0.2">
      <c r="P60870" s="75"/>
      <c r="Q60870" s="75"/>
      <c r="W60870" s="75"/>
      <c r="AD60870" s="77"/>
    </row>
    <row r="60871" spans="16:30" ht="4.5" customHeight="1" x14ac:dyDescent="0.2">
      <c r="P60871" s="75"/>
      <c r="Q60871" s="75"/>
      <c r="W60871" s="75"/>
      <c r="AD60871" s="77"/>
    </row>
    <row r="60872" spans="16:30" ht="4.5" customHeight="1" x14ac:dyDescent="0.2">
      <c r="P60872" s="75"/>
      <c r="Q60872" s="75"/>
      <c r="W60872" s="75"/>
      <c r="AD60872" s="77"/>
    </row>
    <row r="60873" spans="16:30" ht="4.5" customHeight="1" x14ac:dyDescent="0.2">
      <c r="P60873" s="75"/>
      <c r="Q60873" s="75"/>
      <c r="W60873" s="75"/>
      <c r="AD60873" s="77"/>
    </row>
    <row r="60874" spans="16:30" ht="4.5" customHeight="1" x14ac:dyDescent="0.2">
      <c r="P60874" s="75"/>
      <c r="Q60874" s="75"/>
      <c r="W60874" s="75"/>
      <c r="AD60874" s="77"/>
    </row>
    <row r="60875" spans="16:30" ht="4.5" customHeight="1" x14ac:dyDescent="0.2">
      <c r="P60875" s="75"/>
      <c r="Q60875" s="75"/>
      <c r="W60875" s="75"/>
      <c r="AD60875" s="77"/>
    </row>
    <row r="60876" spans="16:30" ht="4.5" customHeight="1" x14ac:dyDescent="0.2">
      <c r="P60876" s="75"/>
      <c r="Q60876" s="75"/>
      <c r="W60876" s="75"/>
      <c r="AD60876" s="77"/>
    </row>
    <row r="60877" spans="16:30" ht="4.5" customHeight="1" x14ac:dyDescent="0.2">
      <c r="P60877" s="75"/>
      <c r="Q60877" s="75"/>
      <c r="W60877" s="75"/>
      <c r="AD60877" s="77"/>
    </row>
    <row r="60878" spans="16:30" ht="4.5" customHeight="1" x14ac:dyDescent="0.2">
      <c r="P60878" s="75"/>
      <c r="Q60878" s="75"/>
      <c r="W60878" s="75"/>
      <c r="AD60878" s="77"/>
    </row>
    <row r="60879" spans="16:30" ht="4.5" customHeight="1" x14ac:dyDescent="0.2">
      <c r="P60879" s="75"/>
      <c r="Q60879" s="75"/>
      <c r="W60879" s="75"/>
      <c r="AD60879" s="77"/>
    </row>
    <row r="60880" spans="16:30" ht="4.5" customHeight="1" x14ac:dyDescent="0.2">
      <c r="P60880" s="75"/>
      <c r="Q60880" s="75"/>
      <c r="W60880" s="75"/>
      <c r="AD60880" s="77"/>
    </row>
    <row r="60881" spans="16:30" ht="4.5" customHeight="1" x14ac:dyDescent="0.2">
      <c r="P60881" s="75"/>
      <c r="Q60881" s="75"/>
      <c r="W60881" s="75"/>
      <c r="AD60881" s="77"/>
    </row>
    <row r="60882" spans="16:30" ht="4.5" customHeight="1" x14ac:dyDescent="0.2">
      <c r="P60882" s="75"/>
      <c r="Q60882" s="75"/>
      <c r="W60882" s="75"/>
      <c r="AD60882" s="77"/>
    </row>
    <row r="60883" spans="16:30" ht="4.5" customHeight="1" x14ac:dyDescent="0.2">
      <c r="P60883" s="75"/>
      <c r="Q60883" s="75"/>
      <c r="W60883" s="75"/>
      <c r="AD60883" s="77"/>
    </row>
    <row r="60884" spans="16:30" ht="4.5" customHeight="1" x14ac:dyDescent="0.2">
      <c r="P60884" s="75"/>
      <c r="Q60884" s="75"/>
      <c r="W60884" s="75"/>
      <c r="AD60884" s="77"/>
    </row>
    <row r="60885" spans="16:30" ht="4.5" customHeight="1" x14ac:dyDescent="0.2">
      <c r="P60885" s="75"/>
      <c r="Q60885" s="75"/>
      <c r="W60885" s="75"/>
      <c r="AD60885" s="77"/>
    </row>
    <row r="60886" spans="16:30" ht="4.5" customHeight="1" x14ac:dyDescent="0.2">
      <c r="P60886" s="75"/>
      <c r="Q60886" s="75"/>
      <c r="W60886" s="75"/>
      <c r="AD60886" s="77"/>
    </row>
    <row r="60887" spans="16:30" ht="4.5" customHeight="1" x14ac:dyDescent="0.2">
      <c r="P60887" s="75"/>
      <c r="Q60887" s="75"/>
      <c r="W60887" s="75"/>
      <c r="AD60887" s="77"/>
    </row>
    <row r="60888" spans="16:30" ht="4.5" customHeight="1" x14ac:dyDescent="0.2">
      <c r="P60888" s="75"/>
      <c r="Q60888" s="75"/>
      <c r="W60888" s="75"/>
      <c r="AD60888" s="77"/>
    </row>
    <row r="60889" spans="16:30" ht="4.5" customHeight="1" x14ac:dyDescent="0.2">
      <c r="P60889" s="75"/>
      <c r="Q60889" s="75"/>
      <c r="W60889" s="75"/>
      <c r="AD60889" s="77"/>
    </row>
    <row r="60890" spans="16:30" ht="4.5" customHeight="1" x14ac:dyDescent="0.2">
      <c r="P60890" s="75"/>
      <c r="Q60890" s="75"/>
      <c r="W60890" s="75"/>
      <c r="AD60890" s="77"/>
    </row>
    <row r="60891" spans="16:30" ht="4.5" customHeight="1" x14ac:dyDescent="0.2">
      <c r="P60891" s="75"/>
      <c r="Q60891" s="75"/>
      <c r="W60891" s="75"/>
      <c r="AD60891" s="77"/>
    </row>
    <row r="60892" spans="16:30" ht="4.5" customHeight="1" x14ac:dyDescent="0.2">
      <c r="P60892" s="75"/>
      <c r="Q60892" s="75"/>
      <c r="W60892" s="75"/>
      <c r="AD60892" s="77"/>
    </row>
    <row r="60893" spans="16:30" ht="4.5" customHeight="1" x14ac:dyDescent="0.2">
      <c r="P60893" s="75"/>
      <c r="Q60893" s="75"/>
      <c r="W60893" s="75"/>
      <c r="AD60893" s="77"/>
    </row>
    <row r="60894" spans="16:30" ht="4.5" customHeight="1" x14ac:dyDescent="0.2">
      <c r="P60894" s="75"/>
      <c r="Q60894" s="75"/>
      <c r="W60894" s="75"/>
      <c r="AD60894" s="77"/>
    </row>
    <row r="60895" spans="16:30" ht="4.5" customHeight="1" x14ac:dyDescent="0.2">
      <c r="P60895" s="75"/>
      <c r="Q60895" s="75"/>
      <c r="W60895" s="75"/>
      <c r="AD60895" s="77"/>
    </row>
    <row r="60896" spans="16:30" ht="4.5" customHeight="1" x14ac:dyDescent="0.2">
      <c r="P60896" s="75"/>
      <c r="Q60896" s="75"/>
      <c r="W60896" s="75"/>
      <c r="AD60896" s="77"/>
    </row>
    <row r="60897" spans="16:30" ht="4.5" customHeight="1" x14ac:dyDescent="0.2">
      <c r="P60897" s="75"/>
      <c r="Q60897" s="75"/>
      <c r="W60897" s="75"/>
      <c r="AD60897" s="77"/>
    </row>
    <row r="60898" spans="16:30" ht="4.5" customHeight="1" x14ac:dyDescent="0.2">
      <c r="P60898" s="75"/>
      <c r="Q60898" s="75"/>
      <c r="W60898" s="75"/>
      <c r="AD60898" s="77"/>
    </row>
    <row r="60899" spans="16:30" ht="4.5" customHeight="1" x14ac:dyDescent="0.2">
      <c r="P60899" s="75"/>
      <c r="Q60899" s="75"/>
      <c r="W60899" s="75"/>
      <c r="AD60899" s="77"/>
    </row>
    <row r="60900" spans="16:30" ht="4.5" customHeight="1" x14ac:dyDescent="0.2">
      <c r="P60900" s="75"/>
      <c r="Q60900" s="75"/>
      <c r="W60900" s="75"/>
      <c r="AD60900" s="77"/>
    </row>
    <row r="60901" spans="16:30" ht="4.5" customHeight="1" x14ac:dyDescent="0.2">
      <c r="P60901" s="75"/>
      <c r="Q60901" s="75"/>
      <c r="W60901" s="75"/>
      <c r="AD60901" s="77"/>
    </row>
    <row r="60902" spans="16:30" ht="4.5" customHeight="1" x14ac:dyDescent="0.2">
      <c r="P60902" s="75"/>
      <c r="Q60902" s="75"/>
      <c r="W60902" s="75"/>
      <c r="AD60902" s="77"/>
    </row>
    <row r="60903" spans="16:30" ht="4.5" customHeight="1" x14ac:dyDescent="0.2">
      <c r="P60903" s="75"/>
      <c r="Q60903" s="75"/>
      <c r="W60903" s="75"/>
      <c r="AD60903" s="77"/>
    </row>
    <row r="60904" spans="16:30" ht="4.5" customHeight="1" x14ac:dyDescent="0.2">
      <c r="P60904" s="75"/>
      <c r="Q60904" s="75"/>
      <c r="W60904" s="75"/>
      <c r="AD60904" s="77"/>
    </row>
    <row r="60905" spans="16:30" ht="4.5" customHeight="1" x14ac:dyDescent="0.2">
      <c r="P60905" s="75"/>
      <c r="Q60905" s="75"/>
      <c r="W60905" s="75"/>
      <c r="AD60905" s="77"/>
    </row>
    <row r="60906" spans="16:30" ht="4.5" customHeight="1" x14ac:dyDescent="0.2">
      <c r="P60906" s="75"/>
      <c r="Q60906" s="75"/>
      <c r="W60906" s="75"/>
      <c r="AD60906" s="77"/>
    </row>
    <row r="60907" spans="16:30" ht="4.5" customHeight="1" x14ac:dyDescent="0.2">
      <c r="P60907" s="75"/>
      <c r="Q60907" s="75"/>
      <c r="W60907" s="75"/>
      <c r="AD60907" s="77"/>
    </row>
    <row r="60908" spans="16:30" ht="4.5" customHeight="1" x14ac:dyDescent="0.2">
      <c r="P60908" s="75"/>
      <c r="Q60908" s="75"/>
      <c r="W60908" s="75"/>
      <c r="AD60908" s="77"/>
    </row>
    <row r="60909" spans="16:30" ht="4.5" customHeight="1" x14ac:dyDescent="0.2">
      <c r="P60909" s="75"/>
      <c r="Q60909" s="75"/>
      <c r="W60909" s="75"/>
      <c r="AD60909" s="77"/>
    </row>
    <row r="60910" spans="16:30" ht="4.5" customHeight="1" x14ac:dyDescent="0.2">
      <c r="P60910" s="75"/>
      <c r="Q60910" s="75"/>
      <c r="W60910" s="75"/>
      <c r="AD60910" s="77"/>
    </row>
    <row r="60911" spans="16:30" ht="4.5" customHeight="1" x14ac:dyDescent="0.2">
      <c r="P60911" s="75"/>
      <c r="Q60911" s="75"/>
      <c r="W60911" s="75"/>
      <c r="AD60911" s="77"/>
    </row>
    <row r="60912" spans="16:30" ht="4.5" customHeight="1" x14ac:dyDescent="0.2">
      <c r="P60912" s="75"/>
      <c r="Q60912" s="75"/>
      <c r="W60912" s="75"/>
      <c r="AD60912" s="77"/>
    </row>
    <row r="60913" spans="16:30" ht="4.5" customHeight="1" x14ac:dyDescent="0.2">
      <c r="P60913" s="75"/>
      <c r="Q60913" s="75"/>
      <c r="W60913" s="75"/>
      <c r="AD60913" s="77"/>
    </row>
    <row r="60914" spans="16:30" ht="4.5" customHeight="1" x14ac:dyDescent="0.2">
      <c r="P60914" s="75"/>
      <c r="Q60914" s="75"/>
      <c r="W60914" s="75"/>
      <c r="AD60914" s="77"/>
    </row>
    <row r="60915" spans="16:30" ht="4.5" customHeight="1" x14ac:dyDescent="0.2">
      <c r="P60915" s="75"/>
      <c r="Q60915" s="75"/>
      <c r="W60915" s="75"/>
      <c r="AD60915" s="77"/>
    </row>
    <row r="60916" spans="16:30" ht="4.5" customHeight="1" x14ac:dyDescent="0.2">
      <c r="P60916" s="75"/>
      <c r="Q60916" s="75"/>
      <c r="W60916" s="75"/>
      <c r="AD60916" s="77"/>
    </row>
    <row r="60917" spans="16:30" ht="4.5" customHeight="1" x14ac:dyDescent="0.2">
      <c r="P60917" s="75"/>
      <c r="Q60917" s="75"/>
      <c r="W60917" s="75"/>
      <c r="AD60917" s="77"/>
    </row>
    <row r="60918" spans="16:30" ht="4.5" customHeight="1" x14ac:dyDescent="0.2">
      <c r="P60918" s="75"/>
      <c r="Q60918" s="75"/>
      <c r="W60918" s="75"/>
      <c r="AD60918" s="77"/>
    </row>
    <row r="60919" spans="16:30" ht="4.5" customHeight="1" x14ac:dyDescent="0.2">
      <c r="P60919" s="75"/>
      <c r="Q60919" s="75"/>
      <c r="W60919" s="75"/>
      <c r="AD60919" s="77"/>
    </row>
    <row r="60920" spans="16:30" ht="4.5" customHeight="1" x14ac:dyDescent="0.2">
      <c r="P60920" s="75"/>
      <c r="Q60920" s="75"/>
      <c r="W60920" s="75"/>
      <c r="AD60920" s="77"/>
    </row>
    <row r="60921" spans="16:30" ht="4.5" customHeight="1" x14ac:dyDescent="0.2">
      <c r="P60921" s="75"/>
      <c r="Q60921" s="75"/>
      <c r="W60921" s="75"/>
      <c r="AD60921" s="77"/>
    </row>
    <row r="60922" spans="16:30" ht="4.5" customHeight="1" x14ac:dyDescent="0.2">
      <c r="P60922" s="75"/>
      <c r="Q60922" s="75"/>
      <c r="W60922" s="75"/>
      <c r="AD60922" s="77"/>
    </row>
    <row r="60923" spans="16:30" ht="4.5" customHeight="1" x14ac:dyDescent="0.2">
      <c r="P60923" s="75"/>
      <c r="Q60923" s="75"/>
      <c r="W60923" s="75"/>
      <c r="AD60923" s="77"/>
    </row>
    <row r="60924" spans="16:30" ht="4.5" customHeight="1" x14ac:dyDescent="0.2">
      <c r="P60924" s="75"/>
      <c r="Q60924" s="75"/>
      <c r="W60924" s="75"/>
      <c r="AD60924" s="77"/>
    </row>
    <row r="60925" spans="16:30" ht="4.5" customHeight="1" x14ac:dyDescent="0.2">
      <c r="P60925" s="75"/>
      <c r="Q60925" s="75"/>
      <c r="W60925" s="75"/>
      <c r="AD60925" s="77"/>
    </row>
    <row r="60926" spans="16:30" ht="4.5" customHeight="1" x14ac:dyDescent="0.2">
      <c r="P60926" s="75"/>
      <c r="Q60926" s="75"/>
      <c r="W60926" s="75"/>
      <c r="AD60926" s="77"/>
    </row>
    <row r="60927" spans="16:30" ht="4.5" customHeight="1" x14ac:dyDescent="0.2">
      <c r="P60927" s="75"/>
      <c r="Q60927" s="75"/>
      <c r="W60927" s="75"/>
      <c r="AD60927" s="77"/>
    </row>
    <row r="60928" spans="16:30" ht="4.5" customHeight="1" x14ac:dyDescent="0.2">
      <c r="P60928" s="75"/>
      <c r="Q60928" s="75"/>
      <c r="W60928" s="75"/>
      <c r="AD60928" s="77"/>
    </row>
    <row r="60929" spans="16:30" ht="4.5" customHeight="1" x14ac:dyDescent="0.2">
      <c r="P60929" s="75"/>
      <c r="Q60929" s="75"/>
      <c r="W60929" s="75"/>
      <c r="AD60929" s="77"/>
    </row>
    <row r="60930" spans="16:30" ht="4.5" customHeight="1" x14ac:dyDescent="0.2">
      <c r="P60930" s="75"/>
      <c r="Q60930" s="75"/>
      <c r="W60930" s="75"/>
      <c r="AD60930" s="77"/>
    </row>
    <row r="60931" spans="16:30" ht="4.5" customHeight="1" x14ac:dyDescent="0.2">
      <c r="P60931" s="75"/>
      <c r="Q60931" s="75"/>
      <c r="W60931" s="75"/>
      <c r="AD60931" s="77"/>
    </row>
    <row r="60932" spans="16:30" ht="4.5" customHeight="1" x14ac:dyDescent="0.2">
      <c r="P60932" s="75"/>
      <c r="Q60932" s="75"/>
      <c r="W60932" s="75"/>
      <c r="AD60932" s="77"/>
    </row>
    <row r="60933" spans="16:30" ht="4.5" customHeight="1" x14ac:dyDescent="0.2">
      <c r="P60933" s="75"/>
      <c r="Q60933" s="75"/>
      <c r="W60933" s="75"/>
      <c r="AD60933" s="77"/>
    </row>
    <row r="60934" spans="16:30" ht="4.5" customHeight="1" x14ac:dyDescent="0.2">
      <c r="P60934" s="75"/>
      <c r="Q60934" s="75"/>
      <c r="W60934" s="75"/>
      <c r="AD60934" s="77"/>
    </row>
    <row r="60935" spans="16:30" ht="4.5" customHeight="1" x14ac:dyDescent="0.2">
      <c r="P60935" s="75"/>
      <c r="Q60935" s="75"/>
      <c r="W60935" s="75"/>
      <c r="AD60935" s="77"/>
    </row>
    <row r="60936" spans="16:30" ht="4.5" customHeight="1" x14ac:dyDescent="0.2">
      <c r="P60936" s="75"/>
      <c r="Q60936" s="75"/>
      <c r="W60936" s="75"/>
      <c r="AD60936" s="77"/>
    </row>
    <row r="60937" spans="16:30" ht="4.5" customHeight="1" x14ac:dyDescent="0.2">
      <c r="P60937" s="75"/>
      <c r="Q60937" s="75"/>
      <c r="W60937" s="75"/>
      <c r="AD60937" s="77"/>
    </row>
    <row r="60938" spans="16:30" ht="4.5" customHeight="1" x14ac:dyDescent="0.2">
      <c r="P60938" s="75"/>
      <c r="Q60938" s="75"/>
      <c r="W60938" s="75"/>
      <c r="AD60938" s="77"/>
    </row>
    <row r="60939" spans="16:30" ht="4.5" customHeight="1" x14ac:dyDescent="0.2">
      <c r="P60939" s="75"/>
      <c r="Q60939" s="75"/>
      <c r="W60939" s="75"/>
      <c r="AD60939" s="77"/>
    </row>
    <row r="60940" spans="16:30" ht="4.5" customHeight="1" x14ac:dyDescent="0.2">
      <c r="P60940" s="75"/>
      <c r="Q60940" s="75"/>
      <c r="W60940" s="75"/>
      <c r="AD60940" s="77"/>
    </row>
    <row r="60941" spans="16:30" ht="4.5" customHeight="1" x14ac:dyDescent="0.2">
      <c r="P60941" s="75"/>
      <c r="Q60941" s="75"/>
      <c r="W60941" s="75"/>
      <c r="AD60941" s="77"/>
    </row>
    <row r="60942" spans="16:30" ht="4.5" customHeight="1" x14ac:dyDescent="0.2">
      <c r="P60942" s="75"/>
      <c r="Q60942" s="75"/>
      <c r="W60942" s="75"/>
      <c r="AD60942" s="77"/>
    </row>
    <row r="60943" spans="16:30" ht="4.5" customHeight="1" x14ac:dyDescent="0.2">
      <c r="P60943" s="75"/>
      <c r="Q60943" s="75"/>
      <c r="W60943" s="75"/>
      <c r="AD60943" s="77"/>
    </row>
    <row r="60944" spans="16:30" ht="4.5" customHeight="1" x14ac:dyDescent="0.2">
      <c r="P60944" s="75"/>
      <c r="Q60944" s="75"/>
      <c r="W60944" s="75"/>
      <c r="AD60944" s="77"/>
    </row>
    <row r="60945" spans="16:30" ht="4.5" customHeight="1" x14ac:dyDescent="0.2">
      <c r="P60945" s="75"/>
      <c r="Q60945" s="75"/>
      <c r="W60945" s="75"/>
      <c r="AD60945" s="77"/>
    </row>
    <row r="60946" spans="16:30" ht="4.5" customHeight="1" x14ac:dyDescent="0.2">
      <c r="P60946" s="75"/>
      <c r="Q60946" s="75"/>
      <c r="W60946" s="75"/>
      <c r="AD60946" s="77"/>
    </row>
    <row r="60947" spans="16:30" ht="4.5" customHeight="1" x14ac:dyDescent="0.2">
      <c r="P60947" s="75"/>
      <c r="Q60947" s="75"/>
      <c r="W60947" s="75"/>
      <c r="AD60947" s="77"/>
    </row>
    <row r="60948" spans="16:30" ht="4.5" customHeight="1" x14ac:dyDescent="0.2">
      <c r="P60948" s="75"/>
      <c r="Q60948" s="75"/>
      <c r="W60948" s="75"/>
      <c r="AD60948" s="77"/>
    </row>
    <row r="60949" spans="16:30" ht="4.5" customHeight="1" x14ac:dyDescent="0.2">
      <c r="P60949" s="75"/>
      <c r="Q60949" s="75"/>
      <c r="W60949" s="75"/>
      <c r="AD60949" s="77"/>
    </row>
    <row r="60950" spans="16:30" ht="4.5" customHeight="1" x14ac:dyDescent="0.2">
      <c r="P60950" s="75"/>
      <c r="Q60950" s="75"/>
      <c r="W60950" s="75"/>
      <c r="AD60950" s="77"/>
    </row>
    <row r="60951" spans="16:30" ht="4.5" customHeight="1" x14ac:dyDescent="0.2">
      <c r="P60951" s="75"/>
      <c r="Q60951" s="75"/>
      <c r="W60951" s="75"/>
      <c r="AD60951" s="77"/>
    </row>
    <row r="60952" spans="16:30" ht="4.5" customHeight="1" x14ac:dyDescent="0.2">
      <c r="P60952" s="75"/>
      <c r="Q60952" s="75"/>
      <c r="W60952" s="75"/>
      <c r="AD60952" s="77"/>
    </row>
    <row r="60953" spans="16:30" ht="4.5" customHeight="1" x14ac:dyDescent="0.2">
      <c r="P60953" s="75"/>
      <c r="Q60953" s="75"/>
      <c r="W60953" s="75"/>
      <c r="AD60953" s="77"/>
    </row>
    <row r="60954" spans="16:30" ht="4.5" customHeight="1" x14ac:dyDescent="0.2">
      <c r="P60954" s="75"/>
      <c r="Q60954" s="75"/>
      <c r="W60954" s="75"/>
      <c r="AD60954" s="77"/>
    </row>
    <row r="60955" spans="16:30" ht="4.5" customHeight="1" x14ac:dyDescent="0.2">
      <c r="P60955" s="75"/>
      <c r="Q60955" s="75"/>
      <c r="W60955" s="75"/>
      <c r="AD60955" s="77"/>
    </row>
    <row r="60956" spans="16:30" ht="4.5" customHeight="1" x14ac:dyDescent="0.2">
      <c r="P60956" s="75"/>
      <c r="Q60956" s="75"/>
      <c r="W60956" s="75"/>
      <c r="AD60956" s="77"/>
    </row>
    <row r="60957" spans="16:30" ht="4.5" customHeight="1" x14ac:dyDescent="0.2">
      <c r="P60957" s="75"/>
      <c r="Q60957" s="75"/>
      <c r="W60957" s="75"/>
      <c r="AD60957" s="77"/>
    </row>
    <row r="60958" spans="16:30" ht="4.5" customHeight="1" x14ac:dyDescent="0.2">
      <c r="P60958" s="75"/>
      <c r="Q60958" s="75"/>
      <c r="W60958" s="75"/>
      <c r="AD60958" s="77"/>
    </row>
    <row r="60959" spans="16:30" ht="4.5" customHeight="1" x14ac:dyDescent="0.2">
      <c r="P60959" s="75"/>
      <c r="Q60959" s="75"/>
      <c r="W60959" s="75"/>
      <c r="AD60959" s="77"/>
    </row>
    <row r="60960" spans="16:30" ht="4.5" customHeight="1" x14ac:dyDescent="0.2">
      <c r="P60960" s="75"/>
      <c r="Q60960" s="75"/>
      <c r="W60960" s="75"/>
      <c r="AD60960" s="77"/>
    </row>
    <row r="60961" spans="16:30" ht="4.5" customHeight="1" x14ac:dyDescent="0.2">
      <c r="P60961" s="75"/>
      <c r="Q60961" s="75"/>
      <c r="W60961" s="75"/>
      <c r="AD60961" s="77"/>
    </row>
    <row r="60962" spans="16:30" ht="4.5" customHeight="1" x14ac:dyDescent="0.2">
      <c r="P60962" s="75"/>
      <c r="Q60962" s="75"/>
      <c r="W60962" s="75"/>
      <c r="AD60962" s="77"/>
    </row>
    <row r="60963" spans="16:30" ht="4.5" customHeight="1" x14ac:dyDescent="0.2">
      <c r="P60963" s="75"/>
      <c r="Q60963" s="75"/>
      <c r="W60963" s="75"/>
      <c r="AD60963" s="77"/>
    </row>
    <row r="60964" spans="16:30" ht="4.5" customHeight="1" x14ac:dyDescent="0.2">
      <c r="P60964" s="75"/>
      <c r="Q60964" s="75"/>
      <c r="W60964" s="75"/>
      <c r="AD60964" s="77"/>
    </row>
    <row r="60965" spans="16:30" ht="4.5" customHeight="1" x14ac:dyDescent="0.2">
      <c r="P60965" s="75"/>
      <c r="Q60965" s="75"/>
      <c r="W60965" s="75"/>
      <c r="AD60965" s="77"/>
    </row>
    <row r="60966" spans="16:30" ht="4.5" customHeight="1" x14ac:dyDescent="0.2">
      <c r="P60966" s="75"/>
      <c r="Q60966" s="75"/>
      <c r="W60966" s="75"/>
      <c r="AD60966" s="77"/>
    </row>
    <row r="60967" spans="16:30" ht="4.5" customHeight="1" x14ac:dyDescent="0.2">
      <c r="P60967" s="75"/>
      <c r="Q60967" s="75"/>
      <c r="W60967" s="75"/>
      <c r="AD60967" s="77"/>
    </row>
    <row r="60968" spans="16:30" ht="4.5" customHeight="1" x14ac:dyDescent="0.2">
      <c r="P60968" s="75"/>
      <c r="Q60968" s="75"/>
      <c r="W60968" s="75"/>
      <c r="AD60968" s="77"/>
    </row>
    <row r="60969" spans="16:30" ht="4.5" customHeight="1" x14ac:dyDescent="0.2">
      <c r="P60969" s="75"/>
      <c r="Q60969" s="75"/>
      <c r="W60969" s="75"/>
      <c r="AD60969" s="77"/>
    </row>
    <row r="60970" spans="16:30" ht="4.5" customHeight="1" x14ac:dyDescent="0.2">
      <c r="P60970" s="75"/>
      <c r="Q60970" s="75"/>
      <c r="W60970" s="75"/>
      <c r="AD60970" s="77"/>
    </row>
    <row r="60971" spans="16:30" ht="4.5" customHeight="1" x14ac:dyDescent="0.2">
      <c r="P60971" s="75"/>
      <c r="Q60971" s="75"/>
      <c r="W60971" s="75"/>
      <c r="AD60971" s="77"/>
    </row>
    <row r="60972" spans="16:30" ht="4.5" customHeight="1" x14ac:dyDescent="0.2">
      <c r="P60972" s="75"/>
      <c r="Q60972" s="75"/>
      <c r="W60972" s="75"/>
      <c r="AD60972" s="77"/>
    </row>
    <row r="60973" spans="16:30" ht="4.5" customHeight="1" x14ac:dyDescent="0.2">
      <c r="P60973" s="75"/>
      <c r="Q60973" s="75"/>
      <c r="W60973" s="75"/>
      <c r="AD60973" s="77"/>
    </row>
    <row r="60974" spans="16:30" ht="4.5" customHeight="1" x14ac:dyDescent="0.2">
      <c r="P60974" s="75"/>
      <c r="Q60974" s="75"/>
      <c r="W60974" s="75"/>
      <c r="AD60974" s="77"/>
    </row>
    <row r="60975" spans="16:30" ht="4.5" customHeight="1" x14ac:dyDescent="0.2">
      <c r="P60975" s="75"/>
      <c r="Q60975" s="75"/>
      <c r="W60975" s="75"/>
      <c r="AD60975" s="77"/>
    </row>
    <row r="60976" spans="16:30" ht="4.5" customHeight="1" x14ac:dyDescent="0.2">
      <c r="P60976" s="75"/>
      <c r="Q60976" s="75"/>
      <c r="W60976" s="75"/>
      <c r="AD60976" s="77"/>
    </row>
    <row r="60977" spans="16:30" ht="4.5" customHeight="1" x14ac:dyDescent="0.2">
      <c r="P60977" s="75"/>
      <c r="Q60977" s="75"/>
      <c r="W60977" s="75"/>
      <c r="AD60977" s="77"/>
    </row>
    <row r="60978" spans="16:30" ht="4.5" customHeight="1" x14ac:dyDescent="0.2">
      <c r="P60978" s="75"/>
      <c r="Q60978" s="75"/>
      <c r="W60978" s="75"/>
      <c r="AD60978" s="77"/>
    </row>
    <row r="60979" spans="16:30" ht="4.5" customHeight="1" x14ac:dyDescent="0.2">
      <c r="P60979" s="75"/>
      <c r="Q60979" s="75"/>
      <c r="W60979" s="75"/>
      <c r="AD60979" s="77"/>
    </row>
    <row r="60980" spans="16:30" ht="4.5" customHeight="1" x14ac:dyDescent="0.2">
      <c r="P60980" s="75"/>
      <c r="Q60980" s="75"/>
      <c r="W60980" s="75"/>
      <c r="AD60980" s="77"/>
    </row>
    <row r="60981" spans="16:30" ht="4.5" customHeight="1" x14ac:dyDescent="0.2">
      <c r="P60981" s="75"/>
      <c r="Q60981" s="75"/>
      <c r="W60981" s="75"/>
      <c r="AD60981" s="77"/>
    </row>
    <row r="60982" spans="16:30" ht="4.5" customHeight="1" x14ac:dyDescent="0.2">
      <c r="P60982" s="75"/>
      <c r="Q60982" s="75"/>
      <c r="W60982" s="75"/>
      <c r="AD60982" s="77"/>
    </row>
    <row r="60983" spans="16:30" ht="4.5" customHeight="1" x14ac:dyDescent="0.2">
      <c r="P60983" s="75"/>
      <c r="Q60983" s="75"/>
      <c r="W60983" s="75"/>
      <c r="AD60983" s="77"/>
    </row>
    <row r="60984" spans="16:30" ht="4.5" customHeight="1" x14ac:dyDescent="0.2">
      <c r="P60984" s="75"/>
      <c r="Q60984" s="75"/>
      <c r="W60984" s="75"/>
      <c r="AD60984" s="77"/>
    </row>
    <row r="60985" spans="16:30" ht="4.5" customHeight="1" x14ac:dyDescent="0.2">
      <c r="P60985" s="75"/>
      <c r="Q60985" s="75"/>
      <c r="W60985" s="75"/>
      <c r="AD60985" s="77"/>
    </row>
    <row r="60986" spans="16:30" ht="4.5" customHeight="1" x14ac:dyDescent="0.2">
      <c r="P60986" s="75"/>
      <c r="Q60986" s="75"/>
      <c r="W60986" s="75"/>
      <c r="AD60986" s="77"/>
    </row>
    <row r="60987" spans="16:30" ht="4.5" customHeight="1" x14ac:dyDescent="0.2">
      <c r="P60987" s="75"/>
      <c r="Q60987" s="75"/>
      <c r="W60987" s="75"/>
      <c r="AD60987" s="77"/>
    </row>
    <row r="60988" spans="16:30" ht="4.5" customHeight="1" x14ac:dyDescent="0.2">
      <c r="P60988" s="75"/>
      <c r="Q60988" s="75"/>
      <c r="W60988" s="75"/>
      <c r="AD60988" s="77"/>
    </row>
    <row r="60989" spans="16:30" ht="4.5" customHeight="1" x14ac:dyDescent="0.2">
      <c r="P60989" s="75"/>
      <c r="Q60989" s="75"/>
      <c r="W60989" s="75"/>
      <c r="AD60989" s="77"/>
    </row>
    <row r="60990" spans="16:30" ht="4.5" customHeight="1" x14ac:dyDescent="0.2">
      <c r="P60990" s="75"/>
      <c r="Q60990" s="75"/>
      <c r="W60990" s="75"/>
      <c r="AD60990" s="77"/>
    </row>
    <row r="60991" spans="16:30" ht="4.5" customHeight="1" x14ac:dyDescent="0.2">
      <c r="P60991" s="75"/>
      <c r="Q60991" s="75"/>
      <c r="W60991" s="75"/>
      <c r="AD60991" s="77"/>
    </row>
    <row r="60992" spans="16:30" ht="4.5" customHeight="1" x14ac:dyDescent="0.2">
      <c r="P60992" s="75"/>
      <c r="Q60992" s="75"/>
      <c r="W60992" s="75"/>
      <c r="AD60992" s="77"/>
    </row>
    <row r="60993" spans="16:30" ht="4.5" customHeight="1" x14ac:dyDescent="0.2">
      <c r="P60993" s="75"/>
      <c r="Q60993" s="75"/>
      <c r="W60993" s="75"/>
      <c r="AD60993" s="77"/>
    </row>
    <row r="60994" spans="16:30" ht="4.5" customHeight="1" x14ac:dyDescent="0.2">
      <c r="P60994" s="75"/>
      <c r="Q60994" s="75"/>
      <c r="W60994" s="75"/>
      <c r="AD60994" s="77"/>
    </row>
    <row r="60995" spans="16:30" ht="4.5" customHeight="1" x14ac:dyDescent="0.2">
      <c r="P60995" s="75"/>
      <c r="Q60995" s="75"/>
      <c r="W60995" s="75"/>
      <c r="AD60995" s="77"/>
    </row>
    <row r="60996" spans="16:30" ht="4.5" customHeight="1" x14ac:dyDescent="0.2">
      <c r="P60996" s="75"/>
      <c r="Q60996" s="75"/>
      <c r="W60996" s="75"/>
      <c r="AD60996" s="77"/>
    </row>
    <row r="60997" spans="16:30" ht="4.5" customHeight="1" x14ac:dyDescent="0.2">
      <c r="P60997" s="75"/>
      <c r="Q60997" s="75"/>
      <c r="W60997" s="75"/>
      <c r="AD60997" s="77"/>
    </row>
    <row r="60998" spans="16:30" ht="4.5" customHeight="1" x14ac:dyDescent="0.2">
      <c r="P60998" s="75"/>
      <c r="Q60998" s="75"/>
      <c r="W60998" s="75"/>
      <c r="AD60998" s="77"/>
    </row>
    <row r="60999" spans="16:30" ht="4.5" customHeight="1" x14ac:dyDescent="0.2">
      <c r="P60999" s="75"/>
      <c r="Q60999" s="75"/>
      <c r="W60999" s="75"/>
      <c r="AD60999" s="77"/>
    </row>
    <row r="61000" spans="16:30" ht="4.5" customHeight="1" x14ac:dyDescent="0.2">
      <c r="P61000" s="75"/>
      <c r="Q61000" s="75"/>
      <c r="W61000" s="75"/>
      <c r="AD61000" s="77"/>
    </row>
    <row r="61001" spans="16:30" ht="4.5" customHeight="1" x14ac:dyDescent="0.2">
      <c r="P61001" s="75"/>
      <c r="Q61001" s="75"/>
      <c r="W61001" s="75"/>
      <c r="AD61001" s="77"/>
    </row>
    <row r="61002" spans="16:30" ht="4.5" customHeight="1" x14ac:dyDescent="0.2">
      <c r="P61002" s="75"/>
      <c r="Q61002" s="75"/>
      <c r="W61002" s="75"/>
      <c r="AD61002" s="77"/>
    </row>
    <row r="61003" spans="16:30" ht="4.5" customHeight="1" x14ac:dyDescent="0.2">
      <c r="P61003" s="75"/>
      <c r="Q61003" s="75"/>
      <c r="W61003" s="75"/>
      <c r="AD61003" s="77"/>
    </row>
    <row r="61004" spans="16:30" ht="4.5" customHeight="1" x14ac:dyDescent="0.2">
      <c r="P61004" s="75"/>
      <c r="Q61004" s="75"/>
      <c r="W61004" s="75"/>
      <c r="AD61004" s="77"/>
    </row>
    <row r="61005" spans="16:30" ht="4.5" customHeight="1" x14ac:dyDescent="0.2">
      <c r="P61005" s="75"/>
      <c r="Q61005" s="75"/>
      <c r="W61005" s="75"/>
      <c r="AD61005" s="77"/>
    </row>
    <row r="61006" spans="16:30" ht="4.5" customHeight="1" x14ac:dyDescent="0.2">
      <c r="P61006" s="75"/>
      <c r="Q61006" s="75"/>
      <c r="W61006" s="75"/>
      <c r="AD61006" s="77"/>
    </row>
    <row r="61007" spans="16:30" ht="4.5" customHeight="1" x14ac:dyDescent="0.2">
      <c r="P61007" s="75"/>
      <c r="Q61007" s="75"/>
      <c r="W61007" s="75"/>
      <c r="AD61007" s="77"/>
    </row>
    <row r="61008" spans="16:30" ht="4.5" customHeight="1" x14ac:dyDescent="0.2">
      <c r="P61008" s="75"/>
      <c r="Q61008" s="75"/>
      <c r="W61008" s="75"/>
      <c r="AD61008" s="77"/>
    </row>
    <row r="61009" spans="16:30" ht="4.5" customHeight="1" x14ac:dyDescent="0.2">
      <c r="P61009" s="75"/>
      <c r="Q61009" s="75"/>
      <c r="W61009" s="75"/>
      <c r="AD61009" s="77"/>
    </row>
    <row r="61010" spans="16:30" ht="4.5" customHeight="1" x14ac:dyDescent="0.2">
      <c r="P61010" s="75"/>
      <c r="Q61010" s="75"/>
      <c r="W61010" s="75"/>
      <c r="AD61010" s="77"/>
    </row>
    <row r="61011" spans="16:30" ht="4.5" customHeight="1" x14ac:dyDescent="0.2">
      <c r="P61011" s="75"/>
      <c r="Q61011" s="75"/>
      <c r="W61011" s="75"/>
      <c r="AD61011" s="77"/>
    </row>
    <row r="61012" spans="16:30" ht="4.5" customHeight="1" x14ac:dyDescent="0.2">
      <c r="P61012" s="75"/>
      <c r="Q61012" s="75"/>
      <c r="W61012" s="75"/>
      <c r="AD61012" s="77"/>
    </row>
    <row r="61013" spans="16:30" ht="4.5" customHeight="1" x14ac:dyDescent="0.2">
      <c r="P61013" s="75"/>
      <c r="Q61013" s="75"/>
      <c r="W61013" s="75"/>
      <c r="AD61013" s="77"/>
    </row>
    <row r="61014" spans="16:30" ht="4.5" customHeight="1" x14ac:dyDescent="0.2">
      <c r="P61014" s="75"/>
      <c r="Q61014" s="75"/>
      <c r="W61014" s="75"/>
      <c r="AD61014" s="77"/>
    </row>
    <row r="61015" spans="16:30" ht="4.5" customHeight="1" x14ac:dyDescent="0.2">
      <c r="P61015" s="75"/>
      <c r="Q61015" s="75"/>
      <c r="W61015" s="75"/>
      <c r="AD61015" s="77"/>
    </row>
    <row r="61016" spans="16:30" ht="4.5" customHeight="1" x14ac:dyDescent="0.2">
      <c r="P61016" s="75"/>
      <c r="Q61016" s="75"/>
      <c r="W61016" s="75"/>
      <c r="AD61016" s="77"/>
    </row>
    <row r="61017" spans="16:30" ht="4.5" customHeight="1" x14ac:dyDescent="0.2">
      <c r="P61017" s="75"/>
      <c r="Q61017" s="75"/>
      <c r="W61017" s="75"/>
      <c r="AD61017" s="77"/>
    </row>
    <row r="61018" spans="16:30" ht="4.5" customHeight="1" x14ac:dyDescent="0.2">
      <c r="P61018" s="75"/>
      <c r="Q61018" s="75"/>
      <c r="W61018" s="75"/>
      <c r="AD61018" s="77"/>
    </row>
    <row r="61019" spans="16:30" ht="4.5" customHeight="1" x14ac:dyDescent="0.2">
      <c r="P61019" s="75"/>
      <c r="Q61019" s="75"/>
      <c r="W61019" s="75"/>
      <c r="AD61019" s="77"/>
    </row>
    <row r="61020" spans="16:30" ht="4.5" customHeight="1" x14ac:dyDescent="0.2">
      <c r="P61020" s="75"/>
      <c r="Q61020" s="75"/>
      <c r="W61020" s="75"/>
      <c r="AD61020" s="77"/>
    </row>
    <row r="61021" spans="16:30" ht="4.5" customHeight="1" x14ac:dyDescent="0.2">
      <c r="P61021" s="75"/>
      <c r="Q61021" s="75"/>
      <c r="W61021" s="75"/>
      <c r="AD61021" s="77"/>
    </row>
    <row r="61022" spans="16:30" ht="4.5" customHeight="1" x14ac:dyDescent="0.2">
      <c r="P61022" s="75"/>
      <c r="Q61022" s="75"/>
      <c r="W61022" s="75"/>
      <c r="AD61022" s="77"/>
    </row>
    <row r="61023" spans="16:30" ht="4.5" customHeight="1" x14ac:dyDescent="0.2">
      <c r="P61023" s="75"/>
      <c r="Q61023" s="75"/>
      <c r="W61023" s="75"/>
      <c r="AD61023" s="77"/>
    </row>
    <row r="61024" spans="16:30" ht="4.5" customHeight="1" x14ac:dyDescent="0.2">
      <c r="P61024" s="75"/>
      <c r="Q61024" s="75"/>
      <c r="W61024" s="75"/>
      <c r="AD61024" s="77"/>
    </row>
    <row r="61025" spans="16:30" ht="4.5" customHeight="1" x14ac:dyDescent="0.2">
      <c r="P61025" s="75"/>
      <c r="Q61025" s="75"/>
      <c r="W61025" s="75"/>
      <c r="AD61025" s="77"/>
    </row>
    <row r="61026" spans="16:30" ht="4.5" customHeight="1" x14ac:dyDescent="0.2">
      <c r="P61026" s="75"/>
      <c r="Q61026" s="75"/>
      <c r="W61026" s="75"/>
      <c r="AD61026" s="77"/>
    </row>
    <row r="61027" spans="16:30" ht="4.5" customHeight="1" x14ac:dyDescent="0.2">
      <c r="P61027" s="75"/>
      <c r="Q61027" s="75"/>
      <c r="W61027" s="75"/>
      <c r="AD61027" s="77"/>
    </row>
    <row r="61028" spans="16:30" ht="4.5" customHeight="1" x14ac:dyDescent="0.2">
      <c r="P61028" s="75"/>
      <c r="Q61028" s="75"/>
      <c r="W61028" s="75"/>
      <c r="AD61028" s="77"/>
    </row>
    <row r="61029" spans="16:30" ht="4.5" customHeight="1" x14ac:dyDescent="0.2">
      <c r="P61029" s="75"/>
      <c r="Q61029" s="75"/>
      <c r="W61029" s="75"/>
      <c r="AD61029" s="77"/>
    </row>
    <row r="61030" spans="16:30" ht="4.5" customHeight="1" x14ac:dyDescent="0.2">
      <c r="P61030" s="75"/>
      <c r="Q61030" s="75"/>
      <c r="W61030" s="75"/>
      <c r="AD61030" s="77"/>
    </row>
    <row r="61031" spans="16:30" ht="4.5" customHeight="1" x14ac:dyDescent="0.2">
      <c r="P61031" s="75"/>
      <c r="Q61031" s="75"/>
      <c r="W61031" s="75"/>
      <c r="AD61031" s="77"/>
    </row>
    <row r="61032" spans="16:30" ht="4.5" customHeight="1" x14ac:dyDescent="0.2">
      <c r="P61032" s="75"/>
      <c r="Q61032" s="75"/>
      <c r="W61032" s="75"/>
      <c r="AD61032" s="77"/>
    </row>
    <row r="61033" spans="16:30" ht="4.5" customHeight="1" x14ac:dyDescent="0.2">
      <c r="P61033" s="75"/>
      <c r="Q61033" s="75"/>
      <c r="W61033" s="75"/>
      <c r="AD61033" s="77"/>
    </row>
    <row r="61034" spans="16:30" ht="4.5" customHeight="1" x14ac:dyDescent="0.2">
      <c r="P61034" s="75"/>
      <c r="Q61034" s="75"/>
      <c r="W61034" s="75"/>
      <c r="AD61034" s="77"/>
    </row>
    <row r="61035" spans="16:30" ht="4.5" customHeight="1" x14ac:dyDescent="0.2">
      <c r="P61035" s="75"/>
      <c r="Q61035" s="75"/>
      <c r="W61035" s="75"/>
      <c r="AD61035" s="77"/>
    </row>
    <row r="61036" spans="16:30" ht="4.5" customHeight="1" x14ac:dyDescent="0.2">
      <c r="P61036" s="75"/>
      <c r="Q61036" s="75"/>
      <c r="W61036" s="75"/>
      <c r="AD61036" s="77"/>
    </row>
    <row r="61037" spans="16:30" ht="4.5" customHeight="1" x14ac:dyDescent="0.2">
      <c r="P61037" s="75"/>
      <c r="Q61037" s="75"/>
      <c r="W61037" s="75"/>
      <c r="AD61037" s="77"/>
    </row>
    <row r="61038" spans="16:30" ht="4.5" customHeight="1" x14ac:dyDescent="0.2">
      <c r="P61038" s="75"/>
      <c r="Q61038" s="75"/>
      <c r="W61038" s="75"/>
      <c r="AD61038" s="77"/>
    </row>
    <row r="61039" spans="16:30" ht="4.5" customHeight="1" x14ac:dyDescent="0.2">
      <c r="P61039" s="75"/>
      <c r="Q61039" s="75"/>
      <c r="W61039" s="75"/>
      <c r="AD61039" s="77"/>
    </row>
    <row r="61040" spans="16:30" ht="4.5" customHeight="1" x14ac:dyDescent="0.2">
      <c r="P61040" s="75"/>
      <c r="Q61040" s="75"/>
      <c r="W61040" s="75"/>
      <c r="AD61040" s="77"/>
    </row>
    <row r="61041" spans="16:30" ht="4.5" customHeight="1" x14ac:dyDescent="0.2">
      <c r="P61041" s="75"/>
      <c r="Q61041" s="75"/>
      <c r="W61041" s="75"/>
      <c r="AD61041" s="77"/>
    </row>
    <row r="61042" spans="16:30" ht="4.5" customHeight="1" x14ac:dyDescent="0.2">
      <c r="P61042" s="75"/>
      <c r="Q61042" s="75"/>
      <c r="W61042" s="75"/>
      <c r="AD61042" s="77"/>
    </row>
    <row r="61043" spans="16:30" ht="4.5" customHeight="1" x14ac:dyDescent="0.2">
      <c r="P61043" s="75"/>
      <c r="Q61043" s="75"/>
      <c r="W61043" s="75"/>
      <c r="AD61043" s="77"/>
    </row>
    <row r="61044" spans="16:30" ht="4.5" customHeight="1" x14ac:dyDescent="0.2">
      <c r="P61044" s="75"/>
      <c r="Q61044" s="75"/>
      <c r="W61044" s="75"/>
      <c r="AD61044" s="77"/>
    </row>
    <row r="61045" spans="16:30" ht="4.5" customHeight="1" x14ac:dyDescent="0.2">
      <c r="P61045" s="75"/>
      <c r="Q61045" s="75"/>
      <c r="W61045" s="75"/>
      <c r="AD61045" s="77"/>
    </row>
    <row r="61046" spans="16:30" ht="4.5" customHeight="1" x14ac:dyDescent="0.2">
      <c r="P61046" s="75"/>
      <c r="Q61046" s="75"/>
      <c r="W61046" s="75"/>
      <c r="AD61046" s="77"/>
    </row>
    <row r="61047" spans="16:30" ht="4.5" customHeight="1" x14ac:dyDescent="0.2">
      <c r="P61047" s="75"/>
      <c r="Q61047" s="75"/>
      <c r="W61047" s="75"/>
      <c r="AD61047" s="77"/>
    </row>
    <row r="61048" spans="16:30" ht="4.5" customHeight="1" x14ac:dyDescent="0.2">
      <c r="P61048" s="75"/>
      <c r="Q61048" s="75"/>
      <c r="W61048" s="75"/>
      <c r="AD61048" s="77"/>
    </row>
    <row r="61049" spans="16:30" ht="4.5" customHeight="1" x14ac:dyDescent="0.2">
      <c r="P61049" s="75"/>
      <c r="Q61049" s="75"/>
      <c r="W61049" s="75"/>
      <c r="AD61049" s="77"/>
    </row>
    <row r="61050" spans="16:30" ht="4.5" customHeight="1" x14ac:dyDescent="0.2">
      <c r="P61050" s="75"/>
      <c r="Q61050" s="75"/>
      <c r="W61050" s="75"/>
      <c r="AD61050" s="77"/>
    </row>
    <row r="61051" spans="16:30" ht="4.5" customHeight="1" x14ac:dyDescent="0.2">
      <c r="P61051" s="75"/>
      <c r="Q61051" s="75"/>
      <c r="W61051" s="75"/>
      <c r="AD61051" s="77"/>
    </row>
    <row r="61052" spans="16:30" ht="4.5" customHeight="1" x14ac:dyDescent="0.2">
      <c r="P61052" s="75"/>
      <c r="Q61052" s="75"/>
      <c r="W61052" s="75"/>
      <c r="AD61052" s="77"/>
    </row>
    <row r="61053" spans="16:30" ht="4.5" customHeight="1" x14ac:dyDescent="0.2">
      <c r="P61053" s="75"/>
      <c r="Q61053" s="75"/>
      <c r="W61053" s="75"/>
      <c r="AD61053" s="77"/>
    </row>
    <row r="61054" spans="16:30" ht="4.5" customHeight="1" x14ac:dyDescent="0.2">
      <c r="P61054" s="75"/>
      <c r="Q61054" s="75"/>
      <c r="W61054" s="75"/>
      <c r="AD61054" s="77"/>
    </row>
    <row r="61055" spans="16:30" ht="4.5" customHeight="1" x14ac:dyDescent="0.2">
      <c r="P61055" s="75"/>
      <c r="Q61055" s="75"/>
      <c r="W61055" s="75"/>
      <c r="AD61055" s="77"/>
    </row>
    <row r="61056" spans="16:30" ht="4.5" customHeight="1" x14ac:dyDescent="0.2">
      <c r="P61056" s="75"/>
      <c r="Q61056" s="75"/>
      <c r="W61056" s="75"/>
      <c r="AD61056" s="77"/>
    </row>
    <row r="61057" spans="16:30" ht="4.5" customHeight="1" x14ac:dyDescent="0.2">
      <c r="P61057" s="75"/>
      <c r="Q61057" s="75"/>
      <c r="W61057" s="75"/>
      <c r="AD61057" s="77"/>
    </row>
    <row r="61058" spans="16:30" ht="4.5" customHeight="1" x14ac:dyDescent="0.2">
      <c r="P61058" s="75"/>
      <c r="Q61058" s="75"/>
      <c r="W61058" s="75"/>
      <c r="AD61058" s="77"/>
    </row>
    <row r="61059" spans="16:30" ht="4.5" customHeight="1" x14ac:dyDescent="0.2">
      <c r="P61059" s="75"/>
      <c r="Q61059" s="75"/>
      <c r="W61059" s="75"/>
      <c r="AD61059" s="77"/>
    </row>
    <row r="61060" spans="16:30" ht="4.5" customHeight="1" x14ac:dyDescent="0.2">
      <c r="P61060" s="75"/>
      <c r="Q61060" s="75"/>
      <c r="W61060" s="75"/>
      <c r="AD61060" s="77"/>
    </row>
    <row r="61061" spans="16:30" ht="4.5" customHeight="1" x14ac:dyDescent="0.2">
      <c r="P61061" s="75"/>
      <c r="Q61061" s="75"/>
      <c r="W61061" s="75"/>
      <c r="AD61061" s="77"/>
    </row>
    <row r="61062" spans="16:30" ht="4.5" customHeight="1" x14ac:dyDescent="0.2">
      <c r="P61062" s="75"/>
      <c r="Q61062" s="75"/>
      <c r="W61062" s="75"/>
      <c r="AD61062" s="77"/>
    </row>
    <row r="61063" spans="16:30" ht="4.5" customHeight="1" x14ac:dyDescent="0.2">
      <c r="P61063" s="75"/>
      <c r="Q61063" s="75"/>
      <c r="W61063" s="75"/>
      <c r="AD61063" s="77"/>
    </row>
    <row r="61064" spans="16:30" ht="4.5" customHeight="1" x14ac:dyDescent="0.2">
      <c r="P61064" s="75"/>
      <c r="Q61064" s="75"/>
      <c r="W61064" s="75"/>
      <c r="AD61064" s="77"/>
    </row>
    <row r="61065" spans="16:30" ht="4.5" customHeight="1" x14ac:dyDescent="0.2">
      <c r="P61065" s="75"/>
      <c r="Q61065" s="75"/>
      <c r="W61065" s="75"/>
      <c r="AD61065" s="77"/>
    </row>
    <row r="61066" spans="16:30" ht="4.5" customHeight="1" x14ac:dyDescent="0.2">
      <c r="P61066" s="75"/>
      <c r="Q61066" s="75"/>
      <c r="W61066" s="75"/>
      <c r="AD61066" s="77"/>
    </row>
    <row r="61067" spans="16:30" ht="4.5" customHeight="1" x14ac:dyDescent="0.2">
      <c r="P61067" s="75"/>
      <c r="Q61067" s="75"/>
      <c r="W61067" s="75"/>
      <c r="AD61067" s="77"/>
    </row>
    <row r="61068" spans="16:30" ht="4.5" customHeight="1" x14ac:dyDescent="0.2">
      <c r="P61068" s="75"/>
      <c r="Q61068" s="75"/>
      <c r="W61068" s="75"/>
      <c r="AD61068" s="77"/>
    </row>
    <row r="61069" spans="16:30" ht="4.5" customHeight="1" x14ac:dyDescent="0.2">
      <c r="P61069" s="75"/>
      <c r="Q61069" s="75"/>
      <c r="W61069" s="75"/>
      <c r="AD61069" s="77"/>
    </row>
    <row r="61070" spans="16:30" ht="4.5" customHeight="1" x14ac:dyDescent="0.2">
      <c r="P61070" s="75"/>
      <c r="Q61070" s="75"/>
      <c r="W61070" s="75"/>
      <c r="AD61070" s="77"/>
    </row>
    <row r="61071" spans="16:30" ht="4.5" customHeight="1" x14ac:dyDescent="0.2">
      <c r="P61071" s="75"/>
      <c r="Q61071" s="75"/>
      <c r="W61071" s="75"/>
      <c r="AD61071" s="77"/>
    </row>
    <row r="61072" spans="16:30" ht="4.5" customHeight="1" x14ac:dyDescent="0.2">
      <c r="P61072" s="75"/>
      <c r="Q61072" s="75"/>
      <c r="W61072" s="75"/>
      <c r="AD61072" s="77"/>
    </row>
    <row r="61073" spans="16:30" ht="4.5" customHeight="1" x14ac:dyDescent="0.2">
      <c r="P61073" s="75"/>
      <c r="Q61073" s="75"/>
      <c r="W61073" s="75"/>
      <c r="AD61073" s="77"/>
    </row>
    <row r="61074" spans="16:30" ht="4.5" customHeight="1" x14ac:dyDescent="0.2">
      <c r="P61074" s="75"/>
      <c r="Q61074" s="75"/>
      <c r="W61074" s="75"/>
      <c r="AD61074" s="77"/>
    </row>
    <row r="61075" spans="16:30" ht="4.5" customHeight="1" x14ac:dyDescent="0.2">
      <c r="P61075" s="75"/>
      <c r="Q61075" s="75"/>
      <c r="W61075" s="75"/>
      <c r="AD61075" s="77"/>
    </row>
    <row r="61076" spans="16:30" ht="4.5" customHeight="1" x14ac:dyDescent="0.2">
      <c r="P61076" s="75"/>
      <c r="Q61076" s="75"/>
      <c r="W61076" s="75"/>
      <c r="AD61076" s="77"/>
    </row>
    <row r="61077" spans="16:30" ht="4.5" customHeight="1" x14ac:dyDescent="0.2">
      <c r="P61077" s="75"/>
      <c r="Q61077" s="75"/>
      <c r="W61077" s="75"/>
      <c r="AD61077" s="77"/>
    </row>
    <row r="61078" spans="16:30" ht="4.5" customHeight="1" x14ac:dyDescent="0.2">
      <c r="P61078" s="75"/>
      <c r="Q61078" s="75"/>
      <c r="W61078" s="75"/>
      <c r="AD61078" s="77"/>
    </row>
    <row r="61079" spans="16:30" ht="4.5" customHeight="1" x14ac:dyDescent="0.2">
      <c r="P61079" s="75"/>
      <c r="Q61079" s="75"/>
      <c r="W61079" s="75"/>
      <c r="AD61079" s="77"/>
    </row>
    <row r="61080" spans="16:30" ht="4.5" customHeight="1" x14ac:dyDescent="0.2">
      <c r="P61080" s="75"/>
      <c r="Q61080" s="75"/>
      <c r="W61080" s="75"/>
      <c r="AD61080" s="77"/>
    </row>
    <row r="61081" spans="16:30" ht="4.5" customHeight="1" x14ac:dyDescent="0.2">
      <c r="P61081" s="75"/>
      <c r="Q61081" s="75"/>
      <c r="W61081" s="75"/>
      <c r="AD61081" s="77"/>
    </row>
    <row r="61082" spans="16:30" ht="4.5" customHeight="1" x14ac:dyDescent="0.2">
      <c r="P61082" s="75"/>
      <c r="Q61082" s="75"/>
      <c r="W61082" s="75"/>
      <c r="AD61082" s="77"/>
    </row>
    <row r="61083" spans="16:30" ht="4.5" customHeight="1" x14ac:dyDescent="0.2">
      <c r="P61083" s="75"/>
      <c r="Q61083" s="75"/>
      <c r="W61083" s="75"/>
      <c r="AD61083" s="77"/>
    </row>
    <row r="61084" spans="16:30" ht="4.5" customHeight="1" x14ac:dyDescent="0.2">
      <c r="P61084" s="75"/>
      <c r="Q61084" s="75"/>
      <c r="W61084" s="75"/>
      <c r="AD61084" s="77"/>
    </row>
    <row r="61085" spans="16:30" ht="4.5" customHeight="1" x14ac:dyDescent="0.2">
      <c r="P61085" s="75"/>
      <c r="Q61085" s="75"/>
      <c r="W61085" s="75"/>
      <c r="AD61085" s="77"/>
    </row>
    <row r="61086" spans="16:30" ht="4.5" customHeight="1" x14ac:dyDescent="0.2">
      <c r="P61086" s="75"/>
      <c r="Q61086" s="75"/>
      <c r="W61086" s="75"/>
      <c r="AD61086" s="77"/>
    </row>
    <row r="61087" spans="16:30" ht="4.5" customHeight="1" x14ac:dyDescent="0.2">
      <c r="P61087" s="75"/>
      <c r="Q61087" s="75"/>
      <c r="W61087" s="75"/>
      <c r="AD61087" s="77"/>
    </row>
    <row r="61088" spans="16:30" ht="4.5" customHeight="1" x14ac:dyDescent="0.2">
      <c r="P61088" s="75"/>
      <c r="Q61088" s="75"/>
      <c r="W61088" s="75"/>
      <c r="AD61088" s="77"/>
    </row>
    <row r="61089" spans="16:30" ht="4.5" customHeight="1" x14ac:dyDescent="0.2">
      <c r="P61089" s="75"/>
      <c r="Q61089" s="75"/>
      <c r="W61089" s="75"/>
      <c r="AD61089" s="77"/>
    </row>
    <row r="61090" spans="16:30" ht="4.5" customHeight="1" x14ac:dyDescent="0.2">
      <c r="P61090" s="75"/>
      <c r="Q61090" s="75"/>
      <c r="W61090" s="75"/>
      <c r="AD61090" s="77"/>
    </row>
    <row r="61091" spans="16:30" ht="4.5" customHeight="1" x14ac:dyDescent="0.2">
      <c r="P61091" s="75"/>
      <c r="Q61091" s="75"/>
      <c r="W61091" s="75"/>
      <c r="AD61091" s="77"/>
    </row>
    <row r="61092" spans="16:30" ht="4.5" customHeight="1" x14ac:dyDescent="0.2">
      <c r="P61092" s="75"/>
      <c r="Q61092" s="75"/>
      <c r="W61092" s="75"/>
      <c r="AD61092" s="77"/>
    </row>
    <row r="61093" spans="16:30" ht="4.5" customHeight="1" x14ac:dyDescent="0.2">
      <c r="P61093" s="75"/>
      <c r="Q61093" s="75"/>
      <c r="W61093" s="75"/>
      <c r="AD61093" s="77"/>
    </row>
    <row r="61094" spans="16:30" ht="4.5" customHeight="1" x14ac:dyDescent="0.2">
      <c r="P61094" s="75"/>
      <c r="Q61094" s="75"/>
      <c r="W61094" s="75"/>
      <c r="AD61094" s="77"/>
    </row>
    <row r="61095" spans="16:30" ht="4.5" customHeight="1" x14ac:dyDescent="0.2">
      <c r="P61095" s="75"/>
      <c r="Q61095" s="75"/>
      <c r="W61095" s="75"/>
      <c r="AD61095" s="77"/>
    </row>
    <row r="61096" spans="16:30" ht="4.5" customHeight="1" x14ac:dyDescent="0.2">
      <c r="P61096" s="75"/>
      <c r="Q61096" s="75"/>
      <c r="W61096" s="75"/>
      <c r="AD61096" s="77"/>
    </row>
    <row r="61097" spans="16:30" ht="4.5" customHeight="1" x14ac:dyDescent="0.2">
      <c r="P61097" s="75"/>
      <c r="Q61097" s="75"/>
      <c r="W61097" s="75"/>
      <c r="AD61097" s="77"/>
    </row>
    <row r="61098" spans="16:30" ht="4.5" customHeight="1" x14ac:dyDescent="0.2">
      <c r="P61098" s="75"/>
      <c r="Q61098" s="75"/>
      <c r="W61098" s="75"/>
      <c r="AD61098" s="77"/>
    </row>
    <row r="61099" spans="16:30" ht="4.5" customHeight="1" x14ac:dyDescent="0.2">
      <c r="P61099" s="75"/>
      <c r="Q61099" s="75"/>
      <c r="W61099" s="75"/>
      <c r="AD61099" s="77"/>
    </row>
    <row r="61100" spans="16:30" ht="4.5" customHeight="1" x14ac:dyDescent="0.2">
      <c r="P61100" s="75"/>
      <c r="Q61100" s="75"/>
      <c r="W61100" s="75"/>
      <c r="AD61100" s="77"/>
    </row>
    <row r="61101" spans="16:30" ht="4.5" customHeight="1" x14ac:dyDescent="0.2">
      <c r="P61101" s="75"/>
      <c r="Q61101" s="75"/>
      <c r="W61101" s="75"/>
      <c r="AD61101" s="77"/>
    </row>
    <row r="61102" spans="16:30" ht="4.5" customHeight="1" x14ac:dyDescent="0.2">
      <c r="P61102" s="75"/>
      <c r="Q61102" s="75"/>
      <c r="W61102" s="75"/>
      <c r="AD61102" s="77"/>
    </row>
    <row r="61103" spans="16:30" ht="4.5" customHeight="1" x14ac:dyDescent="0.2">
      <c r="P61103" s="75"/>
      <c r="Q61103" s="75"/>
      <c r="W61103" s="75"/>
      <c r="AD61103" s="77"/>
    </row>
    <row r="61104" spans="16:30" ht="4.5" customHeight="1" x14ac:dyDescent="0.2">
      <c r="P61104" s="75"/>
      <c r="Q61104" s="75"/>
      <c r="W61104" s="75"/>
      <c r="AD61104" s="77"/>
    </row>
    <row r="61105" spans="16:30" ht="4.5" customHeight="1" x14ac:dyDescent="0.2">
      <c r="P61105" s="75"/>
      <c r="Q61105" s="75"/>
      <c r="W61105" s="75"/>
      <c r="AD61105" s="77"/>
    </row>
    <row r="61106" spans="16:30" ht="4.5" customHeight="1" x14ac:dyDescent="0.2">
      <c r="P61106" s="75"/>
      <c r="Q61106" s="75"/>
      <c r="W61106" s="75"/>
      <c r="AD61106" s="77"/>
    </row>
    <row r="61107" spans="16:30" ht="4.5" customHeight="1" x14ac:dyDescent="0.2">
      <c r="P61107" s="75"/>
      <c r="Q61107" s="75"/>
      <c r="W61107" s="75"/>
      <c r="AD61107" s="77"/>
    </row>
    <row r="61108" spans="16:30" ht="4.5" customHeight="1" x14ac:dyDescent="0.2">
      <c r="P61108" s="75"/>
      <c r="Q61108" s="75"/>
      <c r="W61108" s="75"/>
      <c r="AD61108" s="77"/>
    </row>
    <row r="61109" spans="16:30" ht="4.5" customHeight="1" x14ac:dyDescent="0.2">
      <c r="P61109" s="75"/>
      <c r="Q61109" s="75"/>
      <c r="W61109" s="75"/>
      <c r="AD61109" s="77"/>
    </row>
    <row r="61110" spans="16:30" ht="4.5" customHeight="1" x14ac:dyDescent="0.2">
      <c r="P61110" s="75"/>
      <c r="Q61110" s="75"/>
      <c r="W61110" s="75"/>
      <c r="AD61110" s="77"/>
    </row>
    <row r="61111" spans="16:30" ht="4.5" customHeight="1" x14ac:dyDescent="0.2">
      <c r="P61111" s="75"/>
      <c r="Q61111" s="75"/>
      <c r="W61111" s="75"/>
      <c r="AD61111" s="77"/>
    </row>
    <row r="61112" spans="16:30" ht="4.5" customHeight="1" x14ac:dyDescent="0.2">
      <c r="P61112" s="75"/>
      <c r="Q61112" s="75"/>
      <c r="W61112" s="75"/>
      <c r="AD61112" s="77"/>
    </row>
    <row r="61113" spans="16:30" ht="4.5" customHeight="1" x14ac:dyDescent="0.2">
      <c r="P61113" s="75"/>
      <c r="Q61113" s="75"/>
      <c r="W61113" s="75"/>
      <c r="AD61113" s="77"/>
    </row>
    <row r="61114" spans="16:30" ht="4.5" customHeight="1" x14ac:dyDescent="0.2">
      <c r="P61114" s="75"/>
      <c r="Q61114" s="75"/>
      <c r="W61114" s="75"/>
      <c r="AD61114" s="77"/>
    </row>
    <row r="61115" spans="16:30" ht="4.5" customHeight="1" x14ac:dyDescent="0.2">
      <c r="P61115" s="75"/>
      <c r="Q61115" s="75"/>
      <c r="W61115" s="75"/>
      <c r="AD61115" s="77"/>
    </row>
    <row r="61116" spans="16:30" ht="4.5" customHeight="1" x14ac:dyDescent="0.2">
      <c r="P61116" s="75"/>
      <c r="Q61116" s="75"/>
      <c r="W61116" s="75"/>
      <c r="AD61116" s="77"/>
    </row>
    <row r="61117" spans="16:30" ht="4.5" customHeight="1" x14ac:dyDescent="0.2">
      <c r="P61117" s="75"/>
      <c r="Q61117" s="75"/>
      <c r="W61117" s="75"/>
      <c r="AD61117" s="77"/>
    </row>
    <row r="61118" spans="16:30" ht="4.5" customHeight="1" x14ac:dyDescent="0.2">
      <c r="P61118" s="75"/>
      <c r="Q61118" s="75"/>
      <c r="W61118" s="75"/>
      <c r="AD61118" s="77"/>
    </row>
    <row r="61119" spans="16:30" ht="4.5" customHeight="1" x14ac:dyDescent="0.2">
      <c r="P61119" s="75"/>
      <c r="Q61119" s="75"/>
      <c r="W61119" s="75"/>
      <c r="AD61119" s="77"/>
    </row>
    <row r="61120" spans="16:30" ht="4.5" customHeight="1" x14ac:dyDescent="0.2">
      <c r="P61120" s="75"/>
      <c r="Q61120" s="75"/>
      <c r="W61120" s="75"/>
      <c r="AD61120" s="77"/>
    </row>
    <row r="61121" spans="16:30" ht="4.5" customHeight="1" x14ac:dyDescent="0.2">
      <c r="P61121" s="75"/>
      <c r="Q61121" s="75"/>
      <c r="W61121" s="75"/>
      <c r="AD61121" s="77"/>
    </row>
    <row r="61122" spans="16:30" ht="4.5" customHeight="1" x14ac:dyDescent="0.2">
      <c r="P61122" s="75"/>
      <c r="Q61122" s="75"/>
      <c r="W61122" s="75"/>
      <c r="AD61122" s="77"/>
    </row>
    <row r="61123" spans="16:30" ht="4.5" customHeight="1" x14ac:dyDescent="0.2">
      <c r="P61123" s="75"/>
      <c r="Q61123" s="75"/>
      <c r="W61123" s="75"/>
      <c r="AD61123" s="77"/>
    </row>
    <row r="61124" spans="16:30" ht="4.5" customHeight="1" x14ac:dyDescent="0.2">
      <c r="P61124" s="75"/>
      <c r="Q61124" s="75"/>
      <c r="W61124" s="75"/>
      <c r="AD61124" s="77"/>
    </row>
    <row r="61125" spans="16:30" ht="4.5" customHeight="1" x14ac:dyDescent="0.2">
      <c r="P61125" s="75"/>
      <c r="Q61125" s="75"/>
      <c r="W61125" s="75"/>
      <c r="AD61125" s="77"/>
    </row>
    <row r="61126" spans="16:30" ht="4.5" customHeight="1" x14ac:dyDescent="0.2">
      <c r="P61126" s="75"/>
      <c r="Q61126" s="75"/>
      <c r="W61126" s="75"/>
      <c r="AD61126" s="77"/>
    </row>
    <row r="61127" spans="16:30" ht="4.5" customHeight="1" x14ac:dyDescent="0.2">
      <c r="P61127" s="75"/>
      <c r="Q61127" s="75"/>
      <c r="W61127" s="75"/>
      <c r="AD61127" s="77"/>
    </row>
    <row r="61128" spans="16:30" ht="4.5" customHeight="1" x14ac:dyDescent="0.2">
      <c r="P61128" s="75"/>
      <c r="Q61128" s="75"/>
      <c r="W61128" s="75"/>
      <c r="AD61128" s="77"/>
    </row>
    <row r="61129" spans="16:30" ht="4.5" customHeight="1" x14ac:dyDescent="0.2">
      <c r="P61129" s="75"/>
      <c r="Q61129" s="75"/>
      <c r="W61129" s="75"/>
      <c r="AD61129" s="77"/>
    </row>
    <row r="61130" spans="16:30" ht="4.5" customHeight="1" x14ac:dyDescent="0.2">
      <c r="P61130" s="75"/>
      <c r="Q61130" s="75"/>
      <c r="W61130" s="75"/>
      <c r="AD61130" s="77"/>
    </row>
    <row r="61131" spans="16:30" ht="4.5" customHeight="1" x14ac:dyDescent="0.2">
      <c r="P61131" s="75"/>
      <c r="Q61131" s="75"/>
      <c r="W61131" s="75"/>
      <c r="AD61131" s="77"/>
    </row>
    <row r="61132" spans="16:30" ht="4.5" customHeight="1" x14ac:dyDescent="0.2">
      <c r="P61132" s="75"/>
      <c r="Q61132" s="75"/>
      <c r="W61132" s="75"/>
      <c r="AD61132" s="77"/>
    </row>
    <row r="61133" spans="16:30" ht="4.5" customHeight="1" x14ac:dyDescent="0.2">
      <c r="P61133" s="75"/>
      <c r="Q61133" s="75"/>
      <c r="W61133" s="75"/>
      <c r="AD61133" s="77"/>
    </row>
    <row r="61134" spans="16:30" ht="4.5" customHeight="1" x14ac:dyDescent="0.2">
      <c r="P61134" s="75"/>
      <c r="Q61134" s="75"/>
      <c r="W61134" s="75"/>
      <c r="AD61134" s="77"/>
    </row>
    <row r="61135" spans="16:30" ht="4.5" customHeight="1" x14ac:dyDescent="0.2">
      <c r="P61135" s="75"/>
      <c r="Q61135" s="75"/>
      <c r="W61135" s="75"/>
      <c r="AD61135" s="77"/>
    </row>
    <row r="61136" spans="16:30" ht="4.5" customHeight="1" x14ac:dyDescent="0.2">
      <c r="P61136" s="75"/>
      <c r="Q61136" s="75"/>
      <c r="W61136" s="75"/>
      <c r="AD61136" s="77"/>
    </row>
    <row r="61137" spans="16:30" ht="4.5" customHeight="1" x14ac:dyDescent="0.2">
      <c r="P61137" s="75"/>
      <c r="Q61137" s="75"/>
      <c r="W61137" s="75"/>
      <c r="AD61137" s="77"/>
    </row>
    <row r="61138" spans="16:30" ht="4.5" customHeight="1" x14ac:dyDescent="0.2">
      <c r="P61138" s="75"/>
      <c r="Q61138" s="75"/>
      <c r="W61138" s="75"/>
      <c r="AD61138" s="77"/>
    </row>
    <row r="61139" spans="16:30" ht="4.5" customHeight="1" x14ac:dyDescent="0.2">
      <c r="P61139" s="75"/>
      <c r="Q61139" s="75"/>
      <c r="W61139" s="75"/>
      <c r="AD61139" s="77"/>
    </row>
    <row r="61140" spans="16:30" ht="4.5" customHeight="1" x14ac:dyDescent="0.2">
      <c r="P61140" s="75"/>
      <c r="Q61140" s="75"/>
      <c r="W61140" s="75"/>
      <c r="AD61140" s="77"/>
    </row>
    <row r="61141" spans="16:30" ht="4.5" customHeight="1" x14ac:dyDescent="0.2">
      <c r="P61141" s="75"/>
      <c r="Q61141" s="75"/>
      <c r="W61141" s="75"/>
      <c r="AD61141" s="77"/>
    </row>
    <row r="61142" spans="16:30" ht="4.5" customHeight="1" x14ac:dyDescent="0.2">
      <c r="P61142" s="75"/>
      <c r="Q61142" s="75"/>
      <c r="W61142" s="75"/>
      <c r="AD61142" s="77"/>
    </row>
    <row r="61143" spans="16:30" ht="4.5" customHeight="1" x14ac:dyDescent="0.2">
      <c r="P61143" s="75"/>
      <c r="Q61143" s="75"/>
      <c r="W61143" s="75"/>
      <c r="AD61143" s="77"/>
    </row>
    <row r="61144" spans="16:30" ht="4.5" customHeight="1" x14ac:dyDescent="0.2">
      <c r="P61144" s="75"/>
      <c r="Q61144" s="75"/>
      <c r="W61144" s="75"/>
      <c r="AD61144" s="77"/>
    </row>
    <row r="61145" spans="16:30" ht="4.5" customHeight="1" x14ac:dyDescent="0.2">
      <c r="P61145" s="75"/>
      <c r="Q61145" s="75"/>
      <c r="W61145" s="75"/>
      <c r="AD61145" s="77"/>
    </row>
    <row r="61146" spans="16:30" ht="4.5" customHeight="1" x14ac:dyDescent="0.2">
      <c r="P61146" s="75"/>
      <c r="Q61146" s="75"/>
      <c r="W61146" s="75"/>
      <c r="AD61146" s="77"/>
    </row>
    <row r="61147" spans="16:30" ht="4.5" customHeight="1" x14ac:dyDescent="0.2">
      <c r="P61147" s="75"/>
      <c r="Q61147" s="75"/>
      <c r="W61147" s="75"/>
      <c r="AD61147" s="77"/>
    </row>
    <row r="61148" spans="16:30" ht="4.5" customHeight="1" x14ac:dyDescent="0.2">
      <c r="P61148" s="75"/>
      <c r="Q61148" s="75"/>
      <c r="W61148" s="75"/>
      <c r="AD61148" s="77"/>
    </row>
    <row r="61149" spans="16:30" ht="4.5" customHeight="1" x14ac:dyDescent="0.2">
      <c r="P61149" s="75"/>
      <c r="Q61149" s="75"/>
      <c r="W61149" s="75"/>
      <c r="AD61149" s="77"/>
    </row>
    <row r="61150" spans="16:30" ht="4.5" customHeight="1" x14ac:dyDescent="0.2">
      <c r="P61150" s="75"/>
      <c r="Q61150" s="75"/>
      <c r="W61150" s="75"/>
      <c r="AD61150" s="77"/>
    </row>
    <row r="61151" spans="16:30" ht="4.5" customHeight="1" x14ac:dyDescent="0.2">
      <c r="P61151" s="75"/>
      <c r="Q61151" s="75"/>
      <c r="W61151" s="75"/>
      <c r="AD61151" s="77"/>
    </row>
    <row r="61152" spans="16:30" ht="4.5" customHeight="1" x14ac:dyDescent="0.2">
      <c r="P61152" s="75"/>
      <c r="Q61152" s="75"/>
      <c r="W61152" s="75"/>
      <c r="AD61152" s="77"/>
    </row>
    <row r="61153" spans="16:30" ht="4.5" customHeight="1" x14ac:dyDescent="0.2">
      <c r="P61153" s="75"/>
      <c r="Q61153" s="75"/>
      <c r="W61153" s="75"/>
      <c r="AD61153" s="77"/>
    </row>
    <row r="61154" spans="16:30" ht="4.5" customHeight="1" x14ac:dyDescent="0.2">
      <c r="P61154" s="75"/>
      <c r="Q61154" s="75"/>
      <c r="W61154" s="75"/>
      <c r="AD61154" s="77"/>
    </row>
    <row r="61155" spans="16:30" ht="4.5" customHeight="1" x14ac:dyDescent="0.2">
      <c r="P61155" s="75"/>
      <c r="Q61155" s="75"/>
      <c r="W61155" s="75"/>
      <c r="AD61155" s="77"/>
    </row>
    <row r="61156" spans="16:30" ht="4.5" customHeight="1" x14ac:dyDescent="0.2">
      <c r="P61156" s="75"/>
      <c r="Q61156" s="75"/>
      <c r="W61156" s="75"/>
      <c r="AD61156" s="77"/>
    </row>
    <row r="61157" spans="16:30" ht="4.5" customHeight="1" x14ac:dyDescent="0.2">
      <c r="P61157" s="75"/>
      <c r="Q61157" s="75"/>
      <c r="W61157" s="75"/>
      <c r="AD61157" s="77"/>
    </row>
    <row r="61158" spans="16:30" ht="4.5" customHeight="1" x14ac:dyDescent="0.2">
      <c r="P61158" s="75"/>
      <c r="Q61158" s="75"/>
      <c r="W61158" s="75"/>
      <c r="AD61158" s="77"/>
    </row>
    <row r="61159" spans="16:30" ht="4.5" customHeight="1" x14ac:dyDescent="0.2">
      <c r="P61159" s="75"/>
      <c r="Q61159" s="75"/>
      <c r="W61159" s="75"/>
      <c r="AD61159" s="77"/>
    </row>
    <row r="61160" spans="16:30" ht="4.5" customHeight="1" x14ac:dyDescent="0.2">
      <c r="P61160" s="75"/>
      <c r="Q61160" s="75"/>
      <c r="W61160" s="75"/>
      <c r="AD61160" s="77"/>
    </row>
    <row r="61161" spans="16:30" ht="4.5" customHeight="1" x14ac:dyDescent="0.2">
      <c r="P61161" s="75"/>
      <c r="Q61161" s="75"/>
      <c r="W61161" s="75"/>
      <c r="AD61161" s="77"/>
    </row>
    <row r="61162" spans="16:30" ht="4.5" customHeight="1" x14ac:dyDescent="0.2">
      <c r="P61162" s="75"/>
      <c r="Q61162" s="75"/>
      <c r="W61162" s="75"/>
      <c r="AD61162" s="77"/>
    </row>
    <row r="61163" spans="16:30" ht="4.5" customHeight="1" x14ac:dyDescent="0.2">
      <c r="P61163" s="75"/>
      <c r="Q61163" s="75"/>
      <c r="W61163" s="75"/>
      <c r="AD61163" s="77"/>
    </row>
    <row r="61164" spans="16:30" ht="4.5" customHeight="1" x14ac:dyDescent="0.2">
      <c r="P61164" s="75"/>
      <c r="Q61164" s="75"/>
      <c r="W61164" s="75"/>
      <c r="AD61164" s="77"/>
    </row>
    <row r="61165" spans="16:30" ht="4.5" customHeight="1" x14ac:dyDescent="0.2">
      <c r="P61165" s="75"/>
      <c r="Q61165" s="75"/>
      <c r="W61165" s="75"/>
      <c r="AD61165" s="77"/>
    </row>
    <row r="61166" spans="16:30" ht="4.5" customHeight="1" x14ac:dyDescent="0.2">
      <c r="P61166" s="75"/>
      <c r="Q61166" s="75"/>
      <c r="W61166" s="75"/>
      <c r="AD61166" s="77"/>
    </row>
    <row r="61167" spans="16:30" ht="4.5" customHeight="1" x14ac:dyDescent="0.2">
      <c r="P61167" s="75"/>
      <c r="Q61167" s="75"/>
      <c r="W61167" s="75"/>
      <c r="AD61167" s="77"/>
    </row>
    <row r="61168" spans="16:30" ht="4.5" customHeight="1" x14ac:dyDescent="0.2">
      <c r="P61168" s="75"/>
      <c r="Q61168" s="75"/>
      <c r="W61168" s="75"/>
      <c r="AD61168" s="77"/>
    </row>
    <row r="61169" spans="16:30" ht="4.5" customHeight="1" x14ac:dyDescent="0.2">
      <c r="P61169" s="75"/>
      <c r="Q61169" s="75"/>
      <c r="W61169" s="75"/>
      <c r="AD61169" s="77"/>
    </row>
    <row r="61170" spans="16:30" ht="4.5" customHeight="1" x14ac:dyDescent="0.2">
      <c r="P61170" s="75"/>
      <c r="Q61170" s="75"/>
      <c r="W61170" s="75"/>
      <c r="AD61170" s="77"/>
    </row>
    <row r="61171" spans="16:30" ht="4.5" customHeight="1" x14ac:dyDescent="0.2">
      <c r="P61171" s="75"/>
      <c r="Q61171" s="75"/>
      <c r="W61171" s="75"/>
      <c r="AD61171" s="77"/>
    </row>
    <row r="61172" spans="16:30" ht="4.5" customHeight="1" x14ac:dyDescent="0.2">
      <c r="P61172" s="75"/>
      <c r="Q61172" s="75"/>
      <c r="W61172" s="75"/>
      <c r="AD61172" s="77"/>
    </row>
    <row r="61173" spans="16:30" ht="4.5" customHeight="1" x14ac:dyDescent="0.2">
      <c r="P61173" s="75"/>
      <c r="Q61173" s="75"/>
      <c r="W61173" s="75"/>
      <c r="AD61173" s="77"/>
    </row>
    <row r="61174" spans="16:30" ht="4.5" customHeight="1" x14ac:dyDescent="0.2">
      <c r="P61174" s="75"/>
      <c r="Q61174" s="75"/>
      <c r="W61174" s="75"/>
      <c r="AD61174" s="77"/>
    </row>
    <row r="61175" spans="16:30" ht="4.5" customHeight="1" x14ac:dyDescent="0.2">
      <c r="P61175" s="75"/>
      <c r="Q61175" s="75"/>
      <c r="W61175" s="75"/>
      <c r="AD61175" s="77"/>
    </row>
    <row r="61176" spans="16:30" ht="4.5" customHeight="1" x14ac:dyDescent="0.2">
      <c r="P61176" s="75"/>
      <c r="Q61176" s="75"/>
      <c r="W61176" s="75"/>
      <c r="AD61176" s="77"/>
    </row>
    <row r="61177" spans="16:30" ht="4.5" customHeight="1" x14ac:dyDescent="0.2">
      <c r="P61177" s="75"/>
      <c r="Q61177" s="75"/>
      <c r="W61177" s="75"/>
      <c r="AD61177" s="77"/>
    </row>
    <row r="61178" spans="16:30" ht="4.5" customHeight="1" x14ac:dyDescent="0.2">
      <c r="P61178" s="75"/>
      <c r="Q61178" s="75"/>
      <c r="W61178" s="75"/>
      <c r="AD61178" s="77"/>
    </row>
    <row r="61179" spans="16:30" ht="4.5" customHeight="1" x14ac:dyDescent="0.2">
      <c r="P61179" s="75"/>
      <c r="Q61179" s="75"/>
      <c r="W61179" s="75"/>
      <c r="AD61179" s="77"/>
    </row>
    <row r="61180" spans="16:30" ht="4.5" customHeight="1" x14ac:dyDescent="0.2">
      <c r="P61180" s="75"/>
      <c r="Q61180" s="75"/>
      <c r="W61180" s="75"/>
      <c r="AD61180" s="77"/>
    </row>
    <row r="61181" spans="16:30" ht="4.5" customHeight="1" x14ac:dyDescent="0.2">
      <c r="P61181" s="75"/>
      <c r="Q61181" s="75"/>
      <c r="W61181" s="75"/>
      <c r="AD61181" s="77"/>
    </row>
    <row r="61182" spans="16:30" ht="4.5" customHeight="1" x14ac:dyDescent="0.2">
      <c r="P61182" s="75"/>
      <c r="Q61182" s="75"/>
      <c r="W61182" s="75"/>
      <c r="AD61182" s="77"/>
    </row>
    <row r="61183" spans="16:30" ht="4.5" customHeight="1" x14ac:dyDescent="0.2">
      <c r="P61183" s="75"/>
      <c r="Q61183" s="75"/>
      <c r="W61183" s="75"/>
      <c r="AD61183" s="77"/>
    </row>
    <row r="61184" spans="16:30" ht="4.5" customHeight="1" x14ac:dyDescent="0.2">
      <c r="P61184" s="75"/>
      <c r="Q61184" s="75"/>
      <c r="W61184" s="75"/>
      <c r="AD61184" s="77"/>
    </row>
    <row r="61185" spans="16:30" ht="4.5" customHeight="1" x14ac:dyDescent="0.2">
      <c r="P61185" s="75"/>
      <c r="Q61185" s="75"/>
      <c r="W61185" s="75"/>
      <c r="AD61185" s="77"/>
    </row>
    <row r="61186" spans="16:30" ht="4.5" customHeight="1" x14ac:dyDescent="0.2">
      <c r="P61186" s="75"/>
      <c r="Q61186" s="75"/>
      <c r="W61186" s="75"/>
      <c r="AD61186" s="77"/>
    </row>
    <row r="61187" spans="16:30" ht="4.5" customHeight="1" x14ac:dyDescent="0.2">
      <c r="P61187" s="75"/>
      <c r="Q61187" s="75"/>
      <c r="W61187" s="75"/>
      <c r="AD61187" s="77"/>
    </row>
    <row r="61188" spans="16:30" ht="4.5" customHeight="1" x14ac:dyDescent="0.2">
      <c r="P61188" s="75"/>
      <c r="Q61188" s="75"/>
      <c r="W61188" s="75"/>
      <c r="AD61188" s="77"/>
    </row>
    <row r="61189" spans="16:30" ht="4.5" customHeight="1" x14ac:dyDescent="0.2">
      <c r="P61189" s="75"/>
      <c r="Q61189" s="75"/>
      <c r="W61189" s="75"/>
      <c r="AD61189" s="77"/>
    </row>
    <row r="61190" spans="16:30" ht="4.5" customHeight="1" x14ac:dyDescent="0.2">
      <c r="P61190" s="75"/>
      <c r="Q61190" s="75"/>
      <c r="W61190" s="75"/>
      <c r="AD61190" s="77"/>
    </row>
    <row r="61191" spans="16:30" ht="4.5" customHeight="1" x14ac:dyDescent="0.2">
      <c r="P61191" s="75"/>
      <c r="Q61191" s="75"/>
      <c r="W61191" s="75"/>
      <c r="AD61191" s="77"/>
    </row>
    <row r="61192" spans="16:30" ht="4.5" customHeight="1" x14ac:dyDescent="0.2">
      <c r="P61192" s="75"/>
      <c r="Q61192" s="75"/>
      <c r="W61192" s="75"/>
      <c r="AD61192" s="77"/>
    </row>
    <row r="61193" spans="16:30" ht="4.5" customHeight="1" x14ac:dyDescent="0.2">
      <c r="P61193" s="75"/>
      <c r="Q61193" s="75"/>
      <c r="W61193" s="75"/>
      <c r="AD61193" s="77"/>
    </row>
    <row r="61194" spans="16:30" ht="4.5" customHeight="1" x14ac:dyDescent="0.2">
      <c r="P61194" s="75"/>
      <c r="Q61194" s="75"/>
      <c r="W61194" s="75"/>
      <c r="AD61194" s="77"/>
    </row>
    <row r="61195" spans="16:30" ht="4.5" customHeight="1" x14ac:dyDescent="0.2">
      <c r="P61195" s="75"/>
      <c r="Q61195" s="75"/>
      <c r="W61195" s="75"/>
      <c r="AD61195" s="77"/>
    </row>
    <row r="61196" spans="16:30" ht="4.5" customHeight="1" x14ac:dyDescent="0.2">
      <c r="P61196" s="75"/>
      <c r="Q61196" s="75"/>
      <c r="W61196" s="75"/>
      <c r="AD61196" s="77"/>
    </row>
    <row r="61197" spans="16:30" ht="4.5" customHeight="1" x14ac:dyDescent="0.2">
      <c r="P61197" s="75"/>
      <c r="Q61197" s="75"/>
      <c r="W61197" s="75"/>
      <c r="AD61197" s="77"/>
    </row>
    <row r="61198" spans="16:30" ht="4.5" customHeight="1" x14ac:dyDescent="0.2">
      <c r="P61198" s="75"/>
      <c r="Q61198" s="75"/>
      <c r="W61198" s="75"/>
      <c r="AD61198" s="77"/>
    </row>
    <row r="61199" spans="16:30" ht="4.5" customHeight="1" x14ac:dyDescent="0.2">
      <c r="P61199" s="75"/>
      <c r="Q61199" s="75"/>
      <c r="W61199" s="75"/>
      <c r="AD61199" s="77"/>
    </row>
    <row r="61200" spans="16:30" ht="4.5" customHeight="1" x14ac:dyDescent="0.2">
      <c r="P61200" s="75"/>
      <c r="Q61200" s="75"/>
      <c r="W61200" s="75"/>
      <c r="AD61200" s="77"/>
    </row>
    <row r="61201" spans="16:30" ht="4.5" customHeight="1" x14ac:dyDescent="0.2">
      <c r="P61201" s="75"/>
      <c r="Q61201" s="75"/>
      <c r="W61201" s="75"/>
      <c r="AD61201" s="77"/>
    </row>
    <row r="61202" spans="16:30" ht="4.5" customHeight="1" x14ac:dyDescent="0.2">
      <c r="P61202" s="75"/>
      <c r="Q61202" s="75"/>
      <c r="W61202" s="75"/>
      <c r="AD61202" s="77"/>
    </row>
    <row r="61203" spans="16:30" ht="4.5" customHeight="1" x14ac:dyDescent="0.2">
      <c r="P61203" s="75"/>
      <c r="Q61203" s="75"/>
      <c r="W61203" s="75"/>
      <c r="AD61203" s="77"/>
    </row>
    <row r="61204" spans="16:30" ht="4.5" customHeight="1" x14ac:dyDescent="0.2">
      <c r="P61204" s="75"/>
      <c r="Q61204" s="75"/>
      <c r="W61204" s="75"/>
      <c r="AD61204" s="77"/>
    </row>
    <row r="61205" spans="16:30" ht="4.5" customHeight="1" x14ac:dyDescent="0.2">
      <c r="P61205" s="75"/>
      <c r="Q61205" s="75"/>
      <c r="W61205" s="75"/>
      <c r="AD61205" s="77"/>
    </row>
    <row r="61206" spans="16:30" ht="4.5" customHeight="1" x14ac:dyDescent="0.2">
      <c r="P61206" s="75"/>
      <c r="Q61206" s="75"/>
      <c r="W61206" s="75"/>
      <c r="AD61206" s="77"/>
    </row>
    <row r="61207" spans="16:30" ht="4.5" customHeight="1" x14ac:dyDescent="0.2">
      <c r="P61207" s="75"/>
      <c r="Q61207" s="75"/>
      <c r="W61207" s="75"/>
      <c r="AD61207" s="77"/>
    </row>
    <row r="61208" spans="16:30" ht="4.5" customHeight="1" x14ac:dyDescent="0.2">
      <c r="P61208" s="75"/>
      <c r="Q61208" s="75"/>
      <c r="W61208" s="75"/>
      <c r="AD61208" s="77"/>
    </row>
    <row r="61209" spans="16:30" ht="4.5" customHeight="1" x14ac:dyDescent="0.2">
      <c r="P61209" s="75"/>
      <c r="Q61209" s="75"/>
      <c r="W61209" s="75"/>
      <c r="AD61209" s="77"/>
    </row>
    <row r="61210" spans="16:30" ht="4.5" customHeight="1" x14ac:dyDescent="0.2">
      <c r="P61210" s="75"/>
      <c r="Q61210" s="75"/>
      <c r="W61210" s="75"/>
      <c r="AD61210" s="77"/>
    </row>
    <row r="61211" spans="16:30" ht="4.5" customHeight="1" x14ac:dyDescent="0.2">
      <c r="P61211" s="75"/>
      <c r="Q61211" s="75"/>
      <c r="W61211" s="75"/>
      <c r="AD61211" s="77"/>
    </row>
    <row r="61212" spans="16:30" ht="4.5" customHeight="1" x14ac:dyDescent="0.2">
      <c r="P61212" s="75"/>
      <c r="Q61212" s="75"/>
      <c r="W61212" s="75"/>
      <c r="AD61212" s="77"/>
    </row>
    <row r="61213" spans="16:30" ht="4.5" customHeight="1" x14ac:dyDescent="0.2">
      <c r="P61213" s="75"/>
      <c r="Q61213" s="75"/>
      <c r="W61213" s="75"/>
      <c r="AD61213" s="77"/>
    </row>
    <row r="61214" spans="16:30" ht="4.5" customHeight="1" x14ac:dyDescent="0.2">
      <c r="P61214" s="75"/>
      <c r="Q61214" s="75"/>
      <c r="W61214" s="75"/>
      <c r="AD61214" s="77"/>
    </row>
    <row r="61215" spans="16:30" ht="4.5" customHeight="1" x14ac:dyDescent="0.2">
      <c r="P61215" s="75"/>
      <c r="Q61215" s="75"/>
      <c r="W61215" s="75"/>
      <c r="AD61215" s="77"/>
    </row>
    <row r="61216" spans="16:30" ht="4.5" customHeight="1" x14ac:dyDescent="0.2">
      <c r="P61216" s="75"/>
      <c r="Q61216" s="75"/>
      <c r="W61216" s="75"/>
      <c r="AD61216" s="77"/>
    </row>
    <row r="61217" spans="16:30" ht="4.5" customHeight="1" x14ac:dyDescent="0.2">
      <c r="P61217" s="75"/>
      <c r="Q61217" s="75"/>
      <c r="W61217" s="75"/>
      <c r="AD61217" s="77"/>
    </row>
    <row r="61218" spans="16:30" ht="4.5" customHeight="1" x14ac:dyDescent="0.2">
      <c r="P61218" s="75"/>
      <c r="Q61218" s="75"/>
      <c r="W61218" s="75"/>
      <c r="AD61218" s="77"/>
    </row>
    <row r="61219" spans="16:30" ht="4.5" customHeight="1" x14ac:dyDescent="0.2">
      <c r="P61219" s="75"/>
      <c r="Q61219" s="75"/>
      <c r="W61219" s="75"/>
      <c r="AD61219" s="77"/>
    </row>
    <row r="61220" spans="16:30" ht="4.5" customHeight="1" x14ac:dyDescent="0.2">
      <c r="P61220" s="75"/>
      <c r="Q61220" s="75"/>
      <c r="W61220" s="75"/>
      <c r="AD61220" s="77"/>
    </row>
    <row r="61221" spans="16:30" ht="4.5" customHeight="1" x14ac:dyDescent="0.2">
      <c r="P61221" s="75"/>
      <c r="Q61221" s="75"/>
      <c r="W61221" s="75"/>
      <c r="AD61221" s="77"/>
    </row>
    <row r="61222" spans="16:30" ht="4.5" customHeight="1" x14ac:dyDescent="0.2">
      <c r="P61222" s="75"/>
      <c r="Q61222" s="75"/>
      <c r="W61222" s="75"/>
      <c r="AD61222" s="77"/>
    </row>
    <row r="61223" spans="16:30" ht="4.5" customHeight="1" x14ac:dyDescent="0.2">
      <c r="P61223" s="75"/>
      <c r="Q61223" s="75"/>
      <c r="W61223" s="75"/>
      <c r="AD61223" s="77"/>
    </row>
    <row r="61224" spans="16:30" ht="4.5" customHeight="1" x14ac:dyDescent="0.2">
      <c r="P61224" s="75"/>
      <c r="Q61224" s="75"/>
      <c r="W61224" s="75"/>
      <c r="AD61224" s="77"/>
    </row>
    <row r="61225" spans="16:30" ht="4.5" customHeight="1" x14ac:dyDescent="0.2">
      <c r="P61225" s="75"/>
      <c r="Q61225" s="75"/>
      <c r="W61225" s="75"/>
      <c r="AD61225" s="77"/>
    </row>
    <row r="61226" spans="16:30" ht="4.5" customHeight="1" x14ac:dyDescent="0.2">
      <c r="P61226" s="75"/>
      <c r="Q61226" s="75"/>
      <c r="W61226" s="75"/>
      <c r="AD61226" s="77"/>
    </row>
    <row r="61227" spans="16:30" ht="4.5" customHeight="1" x14ac:dyDescent="0.2">
      <c r="P61227" s="75"/>
      <c r="Q61227" s="75"/>
      <c r="W61227" s="75"/>
      <c r="AD61227" s="77"/>
    </row>
    <row r="61228" spans="16:30" ht="4.5" customHeight="1" x14ac:dyDescent="0.2">
      <c r="P61228" s="75"/>
      <c r="Q61228" s="75"/>
      <c r="W61228" s="75"/>
      <c r="AD61228" s="77"/>
    </row>
    <row r="61229" spans="16:30" ht="4.5" customHeight="1" x14ac:dyDescent="0.2">
      <c r="P61229" s="75"/>
      <c r="Q61229" s="75"/>
      <c r="W61229" s="75"/>
      <c r="AD61229" s="77"/>
    </row>
    <row r="61230" spans="16:30" ht="4.5" customHeight="1" x14ac:dyDescent="0.2">
      <c r="P61230" s="75"/>
      <c r="Q61230" s="75"/>
      <c r="W61230" s="75"/>
      <c r="AD61230" s="77"/>
    </row>
    <row r="61231" spans="16:30" ht="4.5" customHeight="1" x14ac:dyDescent="0.2">
      <c r="P61231" s="75"/>
      <c r="Q61231" s="75"/>
      <c r="W61231" s="75"/>
      <c r="AD61231" s="77"/>
    </row>
    <row r="61232" spans="16:30" ht="4.5" customHeight="1" x14ac:dyDescent="0.2">
      <c r="P61232" s="75"/>
      <c r="Q61232" s="75"/>
      <c r="W61232" s="75"/>
      <c r="AD61232" s="77"/>
    </row>
    <row r="61233" spans="16:30" ht="4.5" customHeight="1" x14ac:dyDescent="0.2">
      <c r="P61233" s="75"/>
      <c r="Q61233" s="75"/>
      <c r="W61233" s="75"/>
      <c r="AD61233" s="77"/>
    </row>
    <row r="61234" spans="16:30" ht="4.5" customHeight="1" x14ac:dyDescent="0.2">
      <c r="P61234" s="75"/>
      <c r="Q61234" s="75"/>
      <c r="W61234" s="75"/>
      <c r="AD61234" s="77"/>
    </row>
    <row r="61235" spans="16:30" ht="4.5" customHeight="1" x14ac:dyDescent="0.2">
      <c r="P61235" s="75"/>
      <c r="Q61235" s="75"/>
      <c r="W61235" s="75"/>
      <c r="AD61235" s="77"/>
    </row>
    <row r="61236" spans="16:30" ht="4.5" customHeight="1" x14ac:dyDescent="0.2">
      <c r="P61236" s="75"/>
      <c r="Q61236" s="75"/>
      <c r="W61236" s="75"/>
      <c r="AD61236" s="77"/>
    </row>
    <row r="61237" spans="16:30" ht="4.5" customHeight="1" x14ac:dyDescent="0.2">
      <c r="P61237" s="75"/>
      <c r="Q61237" s="75"/>
      <c r="W61237" s="75"/>
      <c r="AD61237" s="77"/>
    </row>
    <row r="61238" spans="16:30" ht="4.5" customHeight="1" x14ac:dyDescent="0.2">
      <c r="P61238" s="75"/>
      <c r="Q61238" s="75"/>
      <c r="W61238" s="75"/>
      <c r="AD61238" s="77"/>
    </row>
    <row r="61239" spans="16:30" ht="4.5" customHeight="1" x14ac:dyDescent="0.2">
      <c r="P61239" s="75"/>
      <c r="Q61239" s="75"/>
      <c r="W61239" s="75"/>
      <c r="AD61239" s="77"/>
    </row>
    <row r="61240" spans="16:30" ht="4.5" customHeight="1" x14ac:dyDescent="0.2">
      <c r="P61240" s="75"/>
      <c r="Q61240" s="75"/>
      <c r="W61240" s="75"/>
      <c r="AD61240" s="77"/>
    </row>
    <row r="61241" spans="16:30" ht="4.5" customHeight="1" x14ac:dyDescent="0.2">
      <c r="P61241" s="75"/>
      <c r="Q61241" s="75"/>
      <c r="W61241" s="75"/>
      <c r="AD61241" s="77"/>
    </row>
    <row r="61242" spans="16:30" ht="4.5" customHeight="1" x14ac:dyDescent="0.2">
      <c r="P61242" s="75"/>
      <c r="Q61242" s="75"/>
      <c r="W61242" s="75"/>
      <c r="AD61242" s="77"/>
    </row>
    <row r="61243" spans="16:30" ht="4.5" customHeight="1" x14ac:dyDescent="0.2">
      <c r="P61243" s="75"/>
      <c r="Q61243" s="75"/>
      <c r="W61243" s="75"/>
      <c r="AD61243" s="77"/>
    </row>
    <row r="61244" spans="16:30" ht="4.5" customHeight="1" x14ac:dyDescent="0.2">
      <c r="P61244" s="75"/>
      <c r="Q61244" s="75"/>
      <c r="W61244" s="75"/>
      <c r="AD61244" s="77"/>
    </row>
    <row r="61245" spans="16:30" ht="4.5" customHeight="1" x14ac:dyDescent="0.2">
      <c r="P61245" s="75"/>
      <c r="Q61245" s="75"/>
      <c r="W61245" s="75"/>
      <c r="AD61245" s="77"/>
    </row>
    <row r="61246" spans="16:30" ht="4.5" customHeight="1" x14ac:dyDescent="0.2">
      <c r="P61246" s="75"/>
      <c r="Q61246" s="75"/>
      <c r="W61246" s="75"/>
      <c r="AD61246" s="77"/>
    </row>
    <row r="61247" spans="16:30" ht="4.5" customHeight="1" x14ac:dyDescent="0.2">
      <c r="P61247" s="75"/>
      <c r="Q61247" s="75"/>
      <c r="W61247" s="75"/>
      <c r="AD61247" s="77"/>
    </row>
    <row r="61248" spans="16:30" ht="4.5" customHeight="1" x14ac:dyDescent="0.2">
      <c r="P61248" s="75"/>
      <c r="Q61248" s="75"/>
      <c r="W61248" s="75"/>
      <c r="AD61248" s="77"/>
    </row>
    <row r="61249" spans="16:30" ht="4.5" customHeight="1" x14ac:dyDescent="0.2">
      <c r="P61249" s="75"/>
      <c r="Q61249" s="75"/>
      <c r="W61249" s="75"/>
      <c r="AD61249" s="77"/>
    </row>
    <row r="61250" spans="16:30" ht="4.5" customHeight="1" x14ac:dyDescent="0.2">
      <c r="P61250" s="75"/>
      <c r="Q61250" s="75"/>
      <c r="W61250" s="75"/>
      <c r="AD61250" s="77"/>
    </row>
    <row r="61251" spans="16:30" ht="4.5" customHeight="1" x14ac:dyDescent="0.2">
      <c r="P61251" s="75"/>
      <c r="Q61251" s="75"/>
      <c r="W61251" s="75"/>
      <c r="AD61251" s="77"/>
    </row>
    <row r="61252" spans="16:30" ht="4.5" customHeight="1" x14ac:dyDescent="0.2">
      <c r="P61252" s="75"/>
      <c r="Q61252" s="75"/>
      <c r="W61252" s="75"/>
      <c r="AD61252" s="77"/>
    </row>
    <row r="61253" spans="16:30" ht="4.5" customHeight="1" x14ac:dyDescent="0.2">
      <c r="P61253" s="75"/>
      <c r="Q61253" s="75"/>
      <c r="W61253" s="75"/>
      <c r="AD61253" s="77"/>
    </row>
    <row r="61254" spans="16:30" ht="4.5" customHeight="1" x14ac:dyDescent="0.2">
      <c r="P61254" s="75"/>
      <c r="Q61254" s="75"/>
      <c r="W61254" s="75"/>
      <c r="AD61254" s="77"/>
    </row>
    <row r="61255" spans="16:30" ht="4.5" customHeight="1" x14ac:dyDescent="0.2">
      <c r="P61255" s="75"/>
      <c r="Q61255" s="75"/>
      <c r="W61255" s="75"/>
      <c r="AD61255" s="77"/>
    </row>
    <row r="61256" spans="16:30" ht="4.5" customHeight="1" x14ac:dyDescent="0.2">
      <c r="P61256" s="75"/>
      <c r="Q61256" s="75"/>
      <c r="W61256" s="75"/>
      <c r="AD61256" s="77"/>
    </row>
    <row r="61257" spans="16:30" ht="4.5" customHeight="1" x14ac:dyDescent="0.2">
      <c r="P61257" s="75"/>
      <c r="Q61257" s="75"/>
      <c r="W61257" s="75"/>
      <c r="AD61257" s="77"/>
    </row>
    <row r="61258" spans="16:30" ht="4.5" customHeight="1" x14ac:dyDescent="0.2">
      <c r="P61258" s="75"/>
      <c r="Q61258" s="75"/>
      <c r="W61258" s="75"/>
      <c r="AD61258" s="77"/>
    </row>
    <row r="61259" spans="16:30" ht="4.5" customHeight="1" x14ac:dyDescent="0.2">
      <c r="P61259" s="75"/>
      <c r="Q61259" s="75"/>
      <c r="W61259" s="75"/>
      <c r="AD61259" s="77"/>
    </row>
    <row r="61260" spans="16:30" ht="4.5" customHeight="1" x14ac:dyDescent="0.2">
      <c r="P61260" s="75"/>
      <c r="Q61260" s="75"/>
      <c r="W61260" s="75"/>
      <c r="AD61260" s="77"/>
    </row>
    <row r="61261" spans="16:30" ht="4.5" customHeight="1" x14ac:dyDescent="0.2">
      <c r="P61261" s="75"/>
      <c r="Q61261" s="75"/>
      <c r="W61261" s="75"/>
      <c r="AD61261" s="77"/>
    </row>
    <row r="61262" spans="16:30" ht="4.5" customHeight="1" x14ac:dyDescent="0.2">
      <c r="P61262" s="75"/>
      <c r="Q61262" s="75"/>
      <c r="W61262" s="75"/>
      <c r="AD61262" s="77"/>
    </row>
    <row r="61263" spans="16:30" ht="4.5" customHeight="1" x14ac:dyDescent="0.2">
      <c r="P61263" s="75"/>
      <c r="Q61263" s="75"/>
      <c r="W61263" s="75"/>
      <c r="AD61263" s="77"/>
    </row>
    <row r="61264" spans="16:30" ht="4.5" customHeight="1" x14ac:dyDescent="0.2">
      <c r="P61264" s="75"/>
      <c r="Q61264" s="75"/>
      <c r="W61264" s="75"/>
      <c r="AD61264" s="77"/>
    </row>
    <row r="61265" spans="16:30" ht="4.5" customHeight="1" x14ac:dyDescent="0.2">
      <c r="P61265" s="75"/>
      <c r="Q61265" s="75"/>
      <c r="W61265" s="75"/>
      <c r="AD61265" s="77"/>
    </row>
    <row r="61266" spans="16:30" ht="4.5" customHeight="1" x14ac:dyDescent="0.2">
      <c r="P61266" s="75"/>
      <c r="Q61266" s="75"/>
      <c r="W61266" s="75"/>
      <c r="AD61266" s="77"/>
    </row>
    <row r="61267" spans="16:30" ht="4.5" customHeight="1" x14ac:dyDescent="0.2">
      <c r="P61267" s="75"/>
      <c r="Q61267" s="75"/>
      <c r="W61267" s="75"/>
      <c r="AD61267" s="77"/>
    </row>
    <row r="61268" spans="16:30" ht="4.5" customHeight="1" x14ac:dyDescent="0.2">
      <c r="P61268" s="75"/>
      <c r="Q61268" s="75"/>
      <c r="W61268" s="75"/>
      <c r="AD61268" s="77"/>
    </row>
    <row r="61269" spans="16:30" ht="4.5" customHeight="1" x14ac:dyDescent="0.2">
      <c r="P61269" s="75"/>
      <c r="Q61269" s="75"/>
      <c r="W61269" s="75"/>
      <c r="AD61269" s="77"/>
    </row>
    <row r="61270" spans="16:30" ht="4.5" customHeight="1" x14ac:dyDescent="0.2">
      <c r="P61270" s="75"/>
      <c r="Q61270" s="75"/>
      <c r="W61270" s="75"/>
      <c r="AD61270" s="77"/>
    </row>
    <row r="61271" spans="16:30" ht="4.5" customHeight="1" x14ac:dyDescent="0.2">
      <c r="P61271" s="75"/>
      <c r="Q61271" s="75"/>
      <c r="W61271" s="75"/>
      <c r="AD61271" s="77"/>
    </row>
    <row r="61272" spans="16:30" ht="4.5" customHeight="1" x14ac:dyDescent="0.2">
      <c r="P61272" s="75"/>
      <c r="Q61272" s="75"/>
      <c r="W61272" s="75"/>
      <c r="AD61272" s="77"/>
    </row>
    <row r="61273" spans="16:30" ht="4.5" customHeight="1" x14ac:dyDescent="0.2">
      <c r="P61273" s="75"/>
      <c r="Q61273" s="75"/>
      <c r="W61273" s="75"/>
      <c r="AD61273" s="77"/>
    </row>
    <row r="61274" spans="16:30" ht="4.5" customHeight="1" x14ac:dyDescent="0.2">
      <c r="P61274" s="75"/>
      <c r="Q61274" s="75"/>
      <c r="W61274" s="75"/>
      <c r="AD61274" s="77"/>
    </row>
    <row r="61275" spans="16:30" ht="4.5" customHeight="1" x14ac:dyDescent="0.2">
      <c r="P61275" s="75"/>
      <c r="Q61275" s="75"/>
      <c r="W61275" s="75"/>
      <c r="AD61275" s="77"/>
    </row>
    <row r="61276" spans="16:30" ht="4.5" customHeight="1" x14ac:dyDescent="0.2">
      <c r="P61276" s="75"/>
      <c r="Q61276" s="75"/>
      <c r="W61276" s="75"/>
      <c r="AD61276" s="77"/>
    </row>
    <row r="61277" spans="16:30" ht="4.5" customHeight="1" x14ac:dyDescent="0.2">
      <c r="P61277" s="75"/>
      <c r="Q61277" s="75"/>
      <c r="W61277" s="75"/>
      <c r="AD61277" s="77"/>
    </row>
    <row r="61278" spans="16:30" ht="4.5" customHeight="1" x14ac:dyDescent="0.2">
      <c r="P61278" s="75"/>
      <c r="Q61278" s="75"/>
      <c r="W61278" s="75"/>
      <c r="AD61278" s="77"/>
    </row>
    <row r="61279" spans="16:30" ht="4.5" customHeight="1" x14ac:dyDescent="0.2">
      <c r="P61279" s="75"/>
      <c r="Q61279" s="75"/>
      <c r="W61279" s="75"/>
      <c r="AD61279" s="77"/>
    </row>
    <row r="61280" spans="16:30" ht="4.5" customHeight="1" x14ac:dyDescent="0.2">
      <c r="P61280" s="75"/>
      <c r="Q61280" s="75"/>
      <c r="W61280" s="75"/>
      <c r="AD61280" s="77"/>
    </row>
    <row r="61281" spans="16:30" ht="4.5" customHeight="1" x14ac:dyDescent="0.2">
      <c r="P61281" s="75"/>
      <c r="Q61281" s="75"/>
      <c r="W61281" s="75"/>
      <c r="AD61281" s="77"/>
    </row>
    <row r="61282" spans="16:30" ht="4.5" customHeight="1" x14ac:dyDescent="0.2">
      <c r="P61282" s="75"/>
      <c r="Q61282" s="75"/>
      <c r="W61282" s="75"/>
      <c r="AD61282" s="77"/>
    </row>
    <row r="61283" spans="16:30" ht="4.5" customHeight="1" x14ac:dyDescent="0.2">
      <c r="P61283" s="75"/>
      <c r="Q61283" s="75"/>
      <c r="W61283" s="75"/>
      <c r="AD61283" s="77"/>
    </row>
    <row r="61284" spans="16:30" ht="4.5" customHeight="1" x14ac:dyDescent="0.2">
      <c r="P61284" s="75"/>
      <c r="Q61284" s="75"/>
      <c r="W61284" s="75"/>
      <c r="AD61284" s="77"/>
    </row>
    <row r="61285" spans="16:30" ht="4.5" customHeight="1" x14ac:dyDescent="0.2">
      <c r="P61285" s="75"/>
      <c r="Q61285" s="75"/>
      <c r="W61285" s="75"/>
      <c r="AD61285" s="77"/>
    </row>
    <row r="61286" spans="16:30" ht="4.5" customHeight="1" x14ac:dyDescent="0.2">
      <c r="P61286" s="75"/>
      <c r="Q61286" s="75"/>
      <c r="W61286" s="75"/>
      <c r="AD61286" s="77"/>
    </row>
    <row r="61287" spans="16:30" ht="4.5" customHeight="1" x14ac:dyDescent="0.2">
      <c r="P61287" s="75"/>
      <c r="Q61287" s="75"/>
      <c r="W61287" s="75"/>
      <c r="AD61287" s="77"/>
    </row>
    <row r="61288" spans="16:30" ht="4.5" customHeight="1" x14ac:dyDescent="0.2">
      <c r="P61288" s="75"/>
      <c r="Q61288" s="75"/>
      <c r="W61288" s="75"/>
      <c r="AD61288" s="77"/>
    </row>
    <row r="61289" spans="16:30" ht="4.5" customHeight="1" x14ac:dyDescent="0.2">
      <c r="P61289" s="75"/>
      <c r="Q61289" s="75"/>
      <c r="W61289" s="75"/>
      <c r="AD61289" s="77"/>
    </row>
    <row r="61290" spans="16:30" ht="4.5" customHeight="1" x14ac:dyDescent="0.2">
      <c r="P61290" s="75"/>
      <c r="Q61290" s="75"/>
      <c r="W61290" s="75"/>
      <c r="AD61290" s="77"/>
    </row>
    <row r="61291" spans="16:30" ht="4.5" customHeight="1" x14ac:dyDescent="0.2">
      <c r="P61291" s="75"/>
      <c r="Q61291" s="75"/>
      <c r="W61291" s="75"/>
      <c r="AD61291" s="77"/>
    </row>
    <row r="61292" spans="16:30" ht="4.5" customHeight="1" x14ac:dyDescent="0.2">
      <c r="P61292" s="75"/>
      <c r="Q61292" s="75"/>
      <c r="W61292" s="75"/>
      <c r="AD61292" s="77"/>
    </row>
    <row r="61293" spans="16:30" ht="4.5" customHeight="1" x14ac:dyDescent="0.2">
      <c r="P61293" s="75"/>
      <c r="Q61293" s="75"/>
      <c r="W61293" s="75"/>
      <c r="AD61293" s="77"/>
    </row>
    <row r="61294" spans="16:30" ht="4.5" customHeight="1" x14ac:dyDescent="0.2">
      <c r="P61294" s="75"/>
      <c r="Q61294" s="75"/>
      <c r="W61294" s="75"/>
      <c r="AD61294" s="77"/>
    </row>
    <row r="61295" spans="16:30" ht="4.5" customHeight="1" x14ac:dyDescent="0.2">
      <c r="P61295" s="75"/>
      <c r="Q61295" s="75"/>
      <c r="W61295" s="75"/>
      <c r="AD61295" s="77"/>
    </row>
    <row r="61296" spans="16:30" ht="4.5" customHeight="1" x14ac:dyDescent="0.2">
      <c r="P61296" s="75"/>
      <c r="Q61296" s="75"/>
      <c r="W61296" s="75"/>
      <c r="AD61296" s="77"/>
    </row>
    <row r="61297" spans="16:30" ht="4.5" customHeight="1" x14ac:dyDescent="0.2">
      <c r="P61297" s="75"/>
      <c r="Q61297" s="75"/>
      <c r="W61297" s="75"/>
      <c r="AD61297" s="77"/>
    </row>
    <row r="61298" spans="16:30" ht="4.5" customHeight="1" x14ac:dyDescent="0.2">
      <c r="P61298" s="75"/>
      <c r="Q61298" s="75"/>
      <c r="W61298" s="75"/>
      <c r="AD61298" s="77"/>
    </row>
    <row r="61299" spans="16:30" ht="4.5" customHeight="1" x14ac:dyDescent="0.2">
      <c r="P61299" s="75"/>
      <c r="Q61299" s="75"/>
      <c r="W61299" s="75"/>
      <c r="AD61299" s="77"/>
    </row>
    <row r="61300" spans="16:30" ht="4.5" customHeight="1" x14ac:dyDescent="0.2">
      <c r="P61300" s="75"/>
      <c r="Q61300" s="75"/>
      <c r="W61300" s="75"/>
      <c r="AD61300" s="77"/>
    </row>
    <row r="61301" spans="16:30" ht="4.5" customHeight="1" x14ac:dyDescent="0.2">
      <c r="P61301" s="75"/>
      <c r="Q61301" s="75"/>
      <c r="W61301" s="75"/>
      <c r="AD61301" s="77"/>
    </row>
    <row r="61302" spans="16:30" ht="4.5" customHeight="1" x14ac:dyDescent="0.2">
      <c r="P61302" s="75"/>
      <c r="Q61302" s="75"/>
      <c r="W61302" s="75"/>
      <c r="AD61302" s="77"/>
    </row>
    <row r="61303" spans="16:30" ht="4.5" customHeight="1" x14ac:dyDescent="0.2">
      <c r="P61303" s="75"/>
      <c r="Q61303" s="75"/>
      <c r="W61303" s="75"/>
      <c r="AD61303" s="77"/>
    </row>
    <row r="61304" spans="16:30" ht="4.5" customHeight="1" x14ac:dyDescent="0.2">
      <c r="P61304" s="75"/>
      <c r="Q61304" s="75"/>
      <c r="W61304" s="75"/>
      <c r="AD61304" s="77"/>
    </row>
    <row r="61305" spans="16:30" ht="4.5" customHeight="1" x14ac:dyDescent="0.2">
      <c r="P61305" s="75"/>
      <c r="Q61305" s="75"/>
      <c r="W61305" s="75"/>
      <c r="AD61305" s="77"/>
    </row>
    <row r="61306" spans="16:30" ht="4.5" customHeight="1" x14ac:dyDescent="0.2">
      <c r="P61306" s="75"/>
      <c r="Q61306" s="75"/>
      <c r="W61306" s="75"/>
      <c r="AD61306" s="77"/>
    </row>
    <row r="61307" spans="16:30" ht="4.5" customHeight="1" x14ac:dyDescent="0.2">
      <c r="P61307" s="75"/>
      <c r="Q61307" s="75"/>
      <c r="W61307" s="75"/>
      <c r="AD61307" s="77"/>
    </row>
    <row r="61308" spans="16:30" ht="4.5" customHeight="1" x14ac:dyDescent="0.2">
      <c r="P61308" s="75"/>
      <c r="Q61308" s="75"/>
      <c r="W61308" s="75"/>
      <c r="AD61308" s="77"/>
    </row>
    <row r="61309" spans="16:30" ht="4.5" customHeight="1" x14ac:dyDescent="0.2">
      <c r="P61309" s="75"/>
      <c r="Q61309" s="75"/>
      <c r="W61309" s="75"/>
      <c r="AD61309" s="77"/>
    </row>
    <row r="61310" spans="16:30" ht="4.5" customHeight="1" x14ac:dyDescent="0.2">
      <c r="P61310" s="75"/>
      <c r="Q61310" s="75"/>
      <c r="W61310" s="75"/>
      <c r="AD61310" s="77"/>
    </row>
    <row r="61311" spans="16:30" ht="4.5" customHeight="1" x14ac:dyDescent="0.2">
      <c r="P61311" s="75"/>
      <c r="Q61311" s="75"/>
      <c r="W61311" s="75"/>
      <c r="AD61311" s="77"/>
    </row>
    <row r="61312" spans="16:30" ht="4.5" customHeight="1" x14ac:dyDescent="0.2">
      <c r="P61312" s="75"/>
      <c r="Q61312" s="75"/>
      <c r="W61312" s="75"/>
      <c r="AD61312" s="77"/>
    </row>
    <row r="61313" spans="16:30" ht="4.5" customHeight="1" x14ac:dyDescent="0.2">
      <c r="P61313" s="75"/>
      <c r="Q61313" s="75"/>
      <c r="W61313" s="75"/>
      <c r="AD61313" s="77"/>
    </row>
    <row r="61314" spans="16:30" ht="4.5" customHeight="1" x14ac:dyDescent="0.2">
      <c r="P61314" s="75"/>
      <c r="Q61314" s="75"/>
      <c r="W61314" s="75"/>
      <c r="AD61314" s="77"/>
    </row>
    <row r="61315" spans="16:30" ht="4.5" customHeight="1" x14ac:dyDescent="0.2">
      <c r="P61315" s="75"/>
      <c r="Q61315" s="75"/>
      <c r="W61315" s="75"/>
      <c r="AD61315" s="77"/>
    </row>
    <row r="61316" spans="16:30" ht="4.5" customHeight="1" x14ac:dyDescent="0.2">
      <c r="P61316" s="75"/>
      <c r="Q61316" s="75"/>
      <c r="W61316" s="75"/>
      <c r="AD61316" s="77"/>
    </row>
    <row r="61317" spans="16:30" ht="4.5" customHeight="1" x14ac:dyDescent="0.2">
      <c r="P61317" s="75"/>
      <c r="Q61317" s="75"/>
      <c r="W61317" s="75"/>
      <c r="AD61317" s="77"/>
    </row>
    <row r="61318" spans="16:30" ht="4.5" customHeight="1" x14ac:dyDescent="0.2">
      <c r="P61318" s="75"/>
      <c r="Q61318" s="75"/>
      <c r="W61318" s="75"/>
      <c r="AD61318" s="77"/>
    </row>
    <row r="61319" spans="16:30" ht="4.5" customHeight="1" x14ac:dyDescent="0.2">
      <c r="P61319" s="75"/>
      <c r="Q61319" s="75"/>
      <c r="W61319" s="75"/>
      <c r="AD61319" s="77"/>
    </row>
    <row r="61320" spans="16:30" ht="4.5" customHeight="1" x14ac:dyDescent="0.2">
      <c r="P61320" s="75"/>
      <c r="Q61320" s="75"/>
      <c r="W61320" s="75"/>
      <c r="AD61320" s="77"/>
    </row>
    <row r="61321" spans="16:30" ht="4.5" customHeight="1" x14ac:dyDescent="0.2">
      <c r="P61321" s="75"/>
      <c r="Q61321" s="75"/>
      <c r="W61321" s="75"/>
      <c r="AD61321" s="77"/>
    </row>
    <row r="61322" spans="16:30" ht="4.5" customHeight="1" x14ac:dyDescent="0.2">
      <c r="P61322" s="75"/>
      <c r="Q61322" s="75"/>
      <c r="W61322" s="75"/>
      <c r="AD61322" s="77"/>
    </row>
    <row r="61323" spans="16:30" ht="4.5" customHeight="1" x14ac:dyDescent="0.2">
      <c r="P61323" s="75"/>
      <c r="Q61323" s="75"/>
      <c r="W61323" s="75"/>
      <c r="AD61323" s="77"/>
    </row>
    <row r="61324" spans="16:30" ht="4.5" customHeight="1" x14ac:dyDescent="0.2">
      <c r="P61324" s="75"/>
      <c r="Q61324" s="75"/>
      <c r="W61324" s="75"/>
      <c r="AD61324" s="77"/>
    </row>
    <row r="61325" spans="16:30" ht="4.5" customHeight="1" x14ac:dyDescent="0.2">
      <c r="P61325" s="75"/>
      <c r="Q61325" s="75"/>
      <c r="W61325" s="75"/>
      <c r="AD61325" s="77"/>
    </row>
    <row r="61326" spans="16:30" ht="4.5" customHeight="1" x14ac:dyDescent="0.2">
      <c r="P61326" s="75"/>
      <c r="Q61326" s="75"/>
      <c r="W61326" s="75"/>
      <c r="AD61326" s="77"/>
    </row>
    <row r="61327" spans="16:30" ht="4.5" customHeight="1" x14ac:dyDescent="0.2">
      <c r="P61327" s="75"/>
      <c r="Q61327" s="75"/>
      <c r="W61327" s="75"/>
      <c r="AD61327" s="77"/>
    </row>
    <row r="61328" spans="16:30" ht="4.5" customHeight="1" x14ac:dyDescent="0.2">
      <c r="P61328" s="75"/>
      <c r="Q61328" s="75"/>
      <c r="W61328" s="75"/>
      <c r="AD61328" s="77"/>
    </row>
    <row r="61329" spans="16:30" ht="4.5" customHeight="1" x14ac:dyDescent="0.2">
      <c r="P61329" s="75"/>
      <c r="Q61329" s="75"/>
      <c r="W61329" s="75"/>
      <c r="AD61329" s="77"/>
    </row>
    <row r="61330" spans="16:30" ht="4.5" customHeight="1" x14ac:dyDescent="0.2">
      <c r="P61330" s="75"/>
      <c r="Q61330" s="75"/>
      <c r="W61330" s="75"/>
      <c r="AD61330" s="77"/>
    </row>
    <row r="61331" spans="16:30" ht="4.5" customHeight="1" x14ac:dyDescent="0.2">
      <c r="P61331" s="75"/>
      <c r="Q61331" s="75"/>
      <c r="W61331" s="75"/>
      <c r="AD61331" s="77"/>
    </row>
    <row r="61332" spans="16:30" ht="4.5" customHeight="1" x14ac:dyDescent="0.2">
      <c r="P61332" s="75"/>
      <c r="Q61332" s="75"/>
      <c r="W61332" s="75"/>
      <c r="AD61332" s="77"/>
    </row>
    <row r="61333" spans="16:30" ht="4.5" customHeight="1" x14ac:dyDescent="0.2">
      <c r="P61333" s="75"/>
      <c r="Q61333" s="75"/>
      <c r="W61333" s="75"/>
      <c r="AD61333" s="77"/>
    </row>
    <row r="61334" spans="16:30" ht="4.5" customHeight="1" x14ac:dyDescent="0.2">
      <c r="P61334" s="75"/>
      <c r="Q61334" s="75"/>
      <c r="W61334" s="75"/>
      <c r="AD61334" s="77"/>
    </row>
    <row r="61335" spans="16:30" ht="4.5" customHeight="1" x14ac:dyDescent="0.2">
      <c r="P61335" s="75"/>
      <c r="Q61335" s="75"/>
      <c r="W61335" s="75"/>
      <c r="AD61335" s="77"/>
    </row>
    <row r="61336" spans="16:30" ht="4.5" customHeight="1" x14ac:dyDescent="0.2">
      <c r="P61336" s="75"/>
      <c r="Q61336" s="75"/>
      <c r="W61336" s="75"/>
      <c r="AD61336" s="77"/>
    </row>
    <row r="61337" spans="16:30" ht="4.5" customHeight="1" x14ac:dyDescent="0.2">
      <c r="P61337" s="75"/>
      <c r="Q61337" s="75"/>
      <c r="W61337" s="75"/>
      <c r="AD61337" s="77"/>
    </row>
    <row r="61338" spans="16:30" ht="4.5" customHeight="1" x14ac:dyDescent="0.2">
      <c r="P61338" s="75"/>
      <c r="Q61338" s="75"/>
      <c r="W61338" s="75"/>
      <c r="AD61338" s="77"/>
    </row>
    <row r="61339" spans="16:30" ht="4.5" customHeight="1" x14ac:dyDescent="0.2">
      <c r="P61339" s="75"/>
      <c r="Q61339" s="75"/>
      <c r="W61339" s="75"/>
      <c r="AD61339" s="77"/>
    </row>
    <row r="61340" spans="16:30" ht="4.5" customHeight="1" x14ac:dyDescent="0.2">
      <c r="P61340" s="75"/>
      <c r="Q61340" s="75"/>
      <c r="W61340" s="75"/>
      <c r="AD61340" s="77"/>
    </row>
    <row r="61341" spans="16:30" ht="4.5" customHeight="1" x14ac:dyDescent="0.2">
      <c r="P61341" s="75"/>
      <c r="Q61341" s="75"/>
      <c r="W61341" s="75"/>
      <c r="AD61341" s="77"/>
    </row>
    <row r="61342" spans="16:30" ht="4.5" customHeight="1" x14ac:dyDescent="0.2">
      <c r="P61342" s="75"/>
      <c r="Q61342" s="75"/>
      <c r="W61342" s="75"/>
      <c r="AD61342" s="77"/>
    </row>
    <row r="61343" spans="16:30" ht="4.5" customHeight="1" x14ac:dyDescent="0.2">
      <c r="P61343" s="75"/>
      <c r="Q61343" s="75"/>
      <c r="W61343" s="75"/>
      <c r="AD61343" s="77"/>
    </row>
    <row r="61344" spans="16:30" ht="4.5" customHeight="1" x14ac:dyDescent="0.2">
      <c r="P61344" s="75"/>
      <c r="Q61344" s="75"/>
      <c r="W61344" s="75"/>
      <c r="AD61344" s="77"/>
    </row>
    <row r="61345" spans="16:30" ht="4.5" customHeight="1" x14ac:dyDescent="0.2">
      <c r="P61345" s="75"/>
      <c r="Q61345" s="75"/>
      <c r="W61345" s="75"/>
      <c r="AD61345" s="77"/>
    </row>
    <row r="61346" spans="16:30" ht="4.5" customHeight="1" x14ac:dyDescent="0.2">
      <c r="P61346" s="75"/>
      <c r="Q61346" s="75"/>
      <c r="W61346" s="75"/>
      <c r="AD61346" s="77"/>
    </row>
    <row r="61347" spans="16:30" ht="4.5" customHeight="1" x14ac:dyDescent="0.2">
      <c r="P61347" s="75"/>
      <c r="Q61347" s="75"/>
      <c r="W61347" s="75"/>
      <c r="AD61347" s="77"/>
    </row>
    <row r="61348" spans="16:30" ht="4.5" customHeight="1" x14ac:dyDescent="0.2">
      <c r="P61348" s="75"/>
      <c r="Q61348" s="75"/>
      <c r="W61348" s="75"/>
      <c r="AD61348" s="77"/>
    </row>
    <row r="61349" spans="16:30" ht="4.5" customHeight="1" x14ac:dyDescent="0.2">
      <c r="P61349" s="75"/>
      <c r="Q61349" s="75"/>
      <c r="W61349" s="75"/>
      <c r="AD61349" s="77"/>
    </row>
    <row r="61350" spans="16:30" ht="4.5" customHeight="1" x14ac:dyDescent="0.2">
      <c r="P61350" s="75"/>
      <c r="Q61350" s="75"/>
      <c r="W61350" s="75"/>
      <c r="AD61350" s="77"/>
    </row>
    <row r="61351" spans="16:30" ht="4.5" customHeight="1" x14ac:dyDescent="0.2">
      <c r="P61351" s="75"/>
      <c r="Q61351" s="75"/>
      <c r="W61351" s="75"/>
      <c r="AD61351" s="77"/>
    </row>
    <row r="61352" spans="16:30" ht="4.5" customHeight="1" x14ac:dyDescent="0.2">
      <c r="P61352" s="75"/>
      <c r="Q61352" s="75"/>
      <c r="W61352" s="75"/>
      <c r="AD61352" s="77"/>
    </row>
    <row r="61353" spans="16:30" ht="4.5" customHeight="1" x14ac:dyDescent="0.2">
      <c r="P61353" s="75"/>
      <c r="Q61353" s="75"/>
      <c r="W61353" s="75"/>
      <c r="AD61353" s="77"/>
    </row>
    <row r="61354" spans="16:30" ht="4.5" customHeight="1" x14ac:dyDescent="0.2">
      <c r="P61354" s="75"/>
      <c r="Q61354" s="75"/>
      <c r="W61354" s="75"/>
      <c r="AD61354" s="77"/>
    </row>
    <row r="61355" spans="16:30" ht="4.5" customHeight="1" x14ac:dyDescent="0.2">
      <c r="P61355" s="75"/>
      <c r="Q61355" s="75"/>
      <c r="W61355" s="75"/>
      <c r="AD61355" s="77"/>
    </row>
    <row r="61356" spans="16:30" ht="4.5" customHeight="1" x14ac:dyDescent="0.2">
      <c r="P61356" s="75"/>
      <c r="Q61356" s="75"/>
      <c r="W61356" s="75"/>
      <c r="AD61356" s="77"/>
    </row>
    <row r="61357" spans="16:30" ht="4.5" customHeight="1" x14ac:dyDescent="0.2">
      <c r="P61357" s="75"/>
      <c r="Q61357" s="75"/>
      <c r="W61357" s="75"/>
      <c r="AD61357" s="77"/>
    </row>
    <row r="61358" spans="16:30" ht="4.5" customHeight="1" x14ac:dyDescent="0.2">
      <c r="P61358" s="75"/>
      <c r="Q61358" s="75"/>
      <c r="W61358" s="75"/>
      <c r="AD61358" s="77"/>
    </row>
    <row r="61359" spans="16:30" ht="4.5" customHeight="1" x14ac:dyDescent="0.2">
      <c r="P61359" s="75"/>
      <c r="Q61359" s="75"/>
      <c r="W61359" s="75"/>
      <c r="AD61359" s="77"/>
    </row>
    <row r="61360" spans="16:30" ht="4.5" customHeight="1" x14ac:dyDescent="0.2">
      <c r="P61360" s="75"/>
      <c r="Q61360" s="75"/>
      <c r="W61360" s="75"/>
      <c r="AD61360" s="77"/>
    </row>
    <row r="61361" spans="16:30" ht="4.5" customHeight="1" x14ac:dyDescent="0.2">
      <c r="P61361" s="75"/>
      <c r="Q61361" s="75"/>
      <c r="W61361" s="75"/>
      <c r="AD61361" s="77"/>
    </row>
    <row r="61362" spans="16:30" ht="4.5" customHeight="1" x14ac:dyDescent="0.2">
      <c r="P61362" s="75"/>
      <c r="Q61362" s="75"/>
      <c r="W61362" s="75"/>
      <c r="AD61362" s="77"/>
    </row>
    <row r="61363" spans="16:30" ht="4.5" customHeight="1" x14ac:dyDescent="0.2">
      <c r="P61363" s="75"/>
      <c r="Q61363" s="75"/>
      <c r="W61363" s="75"/>
      <c r="AD61363" s="77"/>
    </row>
    <row r="61364" spans="16:30" ht="4.5" customHeight="1" x14ac:dyDescent="0.2">
      <c r="P61364" s="75"/>
      <c r="Q61364" s="75"/>
      <c r="W61364" s="75"/>
      <c r="AD61364" s="77"/>
    </row>
    <row r="61365" spans="16:30" ht="4.5" customHeight="1" x14ac:dyDescent="0.2">
      <c r="P61365" s="75"/>
      <c r="Q61365" s="75"/>
      <c r="W61365" s="75"/>
      <c r="AD61365" s="77"/>
    </row>
    <row r="61366" spans="16:30" ht="4.5" customHeight="1" x14ac:dyDescent="0.2">
      <c r="P61366" s="75"/>
      <c r="Q61366" s="75"/>
      <c r="W61366" s="75"/>
      <c r="AD61366" s="77"/>
    </row>
    <row r="61367" spans="16:30" ht="4.5" customHeight="1" x14ac:dyDescent="0.2">
      <c r="P61367" s="75"/>
      <c r="Q61367" s="75"/>
      <c r="W61367" s="75"/>
      <c r="AD61367" s="77"/>
    </row>
    <row r="61368" spans="16:30" ht="4.5" customHeight="1" x14ac:dyDescent="0.2">
      <c r="P61368" s="75"/>
      <c r="Q61368" s="75"/>
      <c r="W61368" s="75"/>
      <c r="AD61368" s="77"/>
    </row>
    <row r="61369" spans="16:30" ht="4.5" customHeight="1" x14ac:dyDescent="0.2">
      <c r="P61369" s="75"/>
      <c r="Q61369" s="75"/>
      <c r="W61369" s="75"/>
      <c r="AD61369" s="77"/>
    </row>
    <row r="61370" spans="16:30" ht="4.5" customHeight="1" x14ac:dyDescent="0.2">
      <c r="P61370" s="75"/>
      <c r="Q61370" s="75"/>
      <c r="W61370" s="75"/>
      <c r="AD61370" s="77"/>
    </row>
    <row r="61371" spans="16:30" ht="4.5" customHeight="1" x14ac:dyDescent="0.2">
      <c r="P61371" s="75"/>
      <c r="Q61371" s="75"/>
      <c r="W61371" s="75"/>
      <c r="AD61371" s="77"/>
    </row>
    <row r="61372" spans="16:30" ht="4.5" customHeight="1" x14ac:dyDescent="0.2">
      <c r="P61372" s="75"/>
      <c r="Q61372" s="75"/>
      <c r="W61372" s="75"/>
      <c r="AD61372" s="77"/>
    </row>
    <row r="61373" spans="16:30" ht="4.5" customHeight="1" x14ac:dyDescent="0.2">
      <c r="P61373" s="75"/>
      <c r="Q61373" s="75"/>
      <c r="W61373" s="75"/>
      <c r="AD61373" s="77"/>
    </row>
    <row r="61374" spans="16:30" ht="4.5" customHeight="1" x14ac:dyDescent="0.2">
      <c r="P61374" s="75"/>
      <c r="Q61374" s="75"/>
      <c r="W61374" s="75"/>
      <c r="AD61374" s="77"/>
    </row>
    <row r="61375" spans="16:30" ht="4.5" customHeight="1" x14ac:dyDescent="0.2">
      <c r="P61375" s="75"/>
      <c r="Q61375" s="75"/>
      <c r="W61375" s="75"/>
      <c r="AD61375" s="77"/>
    </row>
    <row r="61376" spans="16:30" ht="4.5" customHeight="1" x14ac:dyDescent="0.2">
      <c r="P61376" s="75"/>
      <c r="Q61376" s="75"/>
      <c r="W61376" s="75"/>
      <c r="AD61376" s="77"/>
    </row>
    <row r="61377" spans="16:30" ht="4.5" customHeight="1" x14ac:dyDescent="0.2">
      <c r="P61377" s="75"/>
      <c r="Q61377" s="75"/>
      <c r="W61377" s="75"/>
      <c r="AD61377" s="77"/>
    </row>
    <row r="61378" spans="16:30" ht="4.5" customHeight="1" x14ac:dyDescent="0.2">
      <c r="P61378" s="75"/>
      <c r="Q61378" s="75"/>
      <c r="W61378" s="75"/>
      <c r="AD61378" s="77"/>
    </row>
    <row r="61379" spans="16:30" ht="4.5" customHeight="1" x14ac:dyDescent="0.2">
      <c r="P61379" s="75"/>
      <c r="Q61379" s="75"/>
      <c r="W61379" s="75"/>
      <c r="AD61379" s="77"/>
    </row>
    <row r="61380" spans="16:30" ht="4.5" customHeight="1" x14ac:dyDescent="0.2">
      <c r="P61380" s="75"/>
      <c r="Q61380" s="75"/>
      <c r="W61380" s="75"/>
      <c r="AD61380" s="77"/>
    </row>
    <row r="61381" spans="16:30" ht="4.5" customHeight="1" x14ac:dyDescent="0.2">
      <c r="P61381" s="75"/>
      <c r="Q61381" s="75"/>
      <c r="W61381" s="75"/>
      <c r="AD61381" s="77"/>
    </row>
    <row r="61382" spans="16:30" ht="4.5" customHeight="1" x14ac:dyDescent="0.2">
      <c r="P61382" s="75"/>
      <c r="Q61382" s="75"/>
      <c r="W61382" s="75"/>
      <c r="AD61382" s="77"/>
    </row>
    <row r="61383" spans="16:30" ht="4.5" customHeight="1" x14ac:dyDescent="0.2">
      <c r="P61383" s="75"/>
      <c r="Q61383" s="75"/>
      <c r="W61383" s="75"/>
      <c r="AD61383" s="77"/>
    </row>
    <row r="61384" spans="16:30" ht="4.5" customHeight="1" x14ac:dyDescent="0.2">
      <c r="P61384" s="75"/>
      <c r="Q61384" s="75"/>
      <c r="W61384" s="75"/>
      <c r="AD61384" s="77"/>
    </row>
    <row r="61385" spans="16:30" ht="4.5" customHeight="1" x14ac:dyDescent="0.2">
      <c r="P61385" s="75"/>
      <c r="Q61385" s="75"/>
      <c r="W61385" s="75"/>
      <c r="AD61385" s="77"/>
    </row>
    <row r="61386" spans="16:30" ht="4.5" customHeight="1" x14ac:dyDescent="0.2">
      <c r="P61386" s="75"/>
      <c r="Q61386" s="75"/>
      <c r="W61386" s="75"/>
      <c r="AD61386" s="77"/>
    </row>
    <row r="61387" spans="16:30" ht="4.5" customHeight="1" x14ac:dyDescent="0.2">
      <c r="P61387" s="75"/>
      <c r="Q61387" s="75"/>
      <c r="W61387" s="75"/>
      <c r="AD61387" s="77"/>
    </row>
    <row r="61388" spans="16:30" ht="4.5" customHeight="1" x14ac:dyDescent="0.2">
      <c r="P61388" s="75"/>
      <c r="Q61388" s="75"/>
      <c r="W61388" s="75"/>
      <c r="AD61388" s="77"/>
    </row>
    <row r="61389" spans="16:30" ht="4.5" customHeight="1" x14ac:dyDescent="0.2">
      <c r="P61389" s="75"/>
      <c r="Q61389" s="75"/>
      <c r="W61389" s="75"/>
      <c r="AD61389" s="77"/>
    </row>
    <row r="61390" spans="16:30" ht="4.5" customHeight="1" x14ac:dyDescent="0.2">
      <c r="P61390" s="75"/>
      <c r="Q61390" s="75"/>
      <c r="W61390" s="75"/>
      <c r="AD61390" s="77"/>
    </row>
    <row r="61391" spans="16:30" ht="4.5" customHeight="1" x14ac:dyDescent="0.2">
      <c r="P61391" s="75"/>
      <c r="Q61391" s="75"/>
      <c r="W61391" s="75"/>
      <c r="AD61391" s="77"/>
    </row>
    <row r="61392" spans="16:30" ht="4.5" customHeight="1" x14ac:dyDescent="0.2">
      <c r="P61392" s="75"/>
      <c r="Q61392" s="75"/>
      <c r="W61392" s="75"/>
      <c r="AD61392" s="77"/>
    </row>
    <row r="61393" spans="16:30" ht="4.5" customHeight="1" x14ac:dyDescent="0.2">
      <c r="P61393" s="75"/>
      <c r="Q61393" s="75"/>
      <c r="W61393" s="75"/>
      <c r="AD61393" s="77"/>
    </row>
    <row r="61394" spans="16:30" ht="4.5" customHeight="1" x14ac:dyDescent="0.2">
      <c r="P61394" s="75"/>
      <c r="Q61394" s="75"/>
      <c r="W61394" s="75"/>
      <c r="AD61394" s="77"/>
    </row>
    <row r="61395" spans="16:30" ht="4.5" customHeight="1" x14ac:dyDescent="0.2">
      <c r="P61395" s="75"/>
      <c r="Q61395" s="75"/>
      <c r="W61395" s="75"/>
      <c r="AD61395" s="77"/>
    </row>
    <row r="61396" spans="16:30" ht="4.5" customHeight="1" x14ac:dyDescent="0.2">
      <c r="P61396" s="75"/>
      <c r="Q61396" s="75"/>
      <c r="W61396" s="75"/>
      <c r="AD61396" s="77"/>
    </row>
    <row r="61397" spans="16:30" ht="4.5" customHeight="1" x14ac:dyDescent="0.2">
      <c r="P61397" s="75"/>
      <c r="Q61397" s="75"/>
      <c r="W61397" s="75"/>
      <c r="AD61397" s="77"/>
    </row>
    <row r="61398" spans="16:30" ht="4.5" customHeight="1" x14ac:dyDescent="0.2">
      <c r="P61398" s="75"/>
      <c r="Q61398" s="75"/>
      <c r="W61398" s="75"/>
      <c r="AD61398" s="77"/>
    </row>
    <row r="61399" spans="16:30" ht="4.5" customHeight="1" x14ac:dyDescent="0.2">
      <c r="P61399" s="75"/>
      <c r="Q61399" s="75"/>
      <c r="W61399" s="75"/>
      <c r="AD61399" s="77"/>
    </row>
    <row r="61400" spans="16:30" ht="4.5" customHeight="1" x14ac:dyDescent="0.2">
      <c r="P61400" s="75"/>
      <c r="Q61400" s="75"/>
      <c r="W61400" s="75"/>
      <c r="AD61400" s="77"/>
    </row>
    <row r="61401" spans="16:30" ht="4.5" customHeight="1" x14ac:dyDescent="0.2">
      <c r="P61401" s="75"/>
      <c r="Q61401" s="75"/>
      <c r="W61401" s="75"/>
      <c r="AD61401" s="77"/>
    </row>
    <row r="61402" spans="16:30" ht="4.5" customHeight="1" x14ac:dyDescent="0.2">
      <c r="P61402" s="75"/>
      <c r="Q61402" s="75"/>
      <c r="W61402" s="75"/>
      <c r="AD61402" s="77"/>
    </row>
    <row r="61403" spans="16:30" ht="4.5" customHeight="1" x14ac:dyDescent="0.2">
      <c r="P61403" s="75"/>
      <c r="Q61403" s="75"/>
      <c r="W61403" s="75"/>
      <c r="AD61403" s="77"/>
    </row>
    <row r="61404" spans="16:30" ht="4.5" customHeight="1" x14ac:dyDescent="0.2">
      <c r="P61404" s="75"/>
      <c r="Q61404" s="75"/>
      <c r="W61404" s="75"/>
      <c r="AD61404" s="77"/>
    </row>
    <row r="61405" spans="16:30" ht="4.5" customHeight="1" x14ac:dyDescent="0.2">
      <c r="P61405" s="75"/>
      <c r="Q61405" s="75"/>
      <c r="W61405" s="75"/>
      <c r="AD61405" s="77"/>
    </row>
    <row r="61406" spans="16:30" ht="4.5" customHeight="1" x14ac:dyDescent="0.2">
      <c r="P61406" s="75"/>
      <c r="Q61406" s="75"/>
      <c r="W61406" s="75"/>
      <c r="AD61406" s="77"/>
    </row>
    <row r="61407" spans="16:30" ht="4.5" customHeight="1" x14ac:dyDescent="0.2">
      <c r="P61407" s="75"/>
      <c r="Q61407" s="75"/>
      <c r="W61407" s="75"/>
      <c r="AD61407" s="77"/>
    </row>
    <row r="61408" spans="16:30" ht="4.5" customHeight="1" x14ac:dyDescent="0.2">
      <c r="P61408" s="75"/>
      <c r="Q61408" s="75"/>
      <c r="W61408" s="75"/>
      <c r="AD61408" s="77"/>
    </row>
    <row r="61409" spans="16:30" ht="4.5" customHeight="1" x14ac:dyDescent="0.2">
      <c r="P61409" s="75"/>
      <c r="Q61409" s="75"/>
      <c r="W61409" s="75"/>
      <c r="AD61409" s="77"/>
    </row>
    <row r="61410" spans="16:30" ht="4.5" customHeight="1" x14ac:dyDescent="0.2">
      <c r="P61410" s="75"/>
      <c r="Q61410" s="75"/>
      <c r="W61410" s="75"/>
      <c r="AD61410" s="77"/>
    </row>
    <row r="61411" spans="16:30" ht="4.5" customHeight="1" x14ac:dyDescent="0.2">
      <c r="P61411" s="75"/>
      <c r="Q61411" s="75"/>
      <c r="W61411" s="75"/>
      <c r="AD61411" s="77"/>
    </row>
    <row r="61412" spans="16:30" ht="4.5" customHeight="1" x14ac:dyDescent="0.2">
      <c r="P61412" s="75"/>
      <c r="Q61412" s="75"/>
      <c r="W61412" s="75"/>
      <c r="AD61412" s="77"/>
    </row>
    <row r="61413" spans="16:30" ht="4.5" customHeight="1" x14ac:dyDescent="0.2">
      <c r="P61413" s="75"/>
      <c r="Q61413" s="75"/>
      <c r="W61413" s="75"/>
      <c r="AD61413" s="77"/>
    </row>
    <row r="61414" spans="16:30" ht="4.5" customHeight="1" x14ac:dyDescent="0.2">
      <c r="P61414" s="75"/>
      <c r="Q61414" s="75"/>
      <c r="W61414" s="75"/>
      <c r="AD61414" s="77"/>
    </row>
    <row r="61415" spans="16:30" ht="4.5" customHeight="1" x14ac:dyDescent="0.2">
      <c r="P61415" s="75"/>
      <c r="Q61415" s="75"/>
      <c r="W61415" s="75"/>
      <c r="AD61415" s="77"/>
    </row>
    <row r="61416" spans="16:30" ht="4.5" customHeight="1" x14ac:dyDescent="0.2">
      <c r="P61416" s="75"/>
      <c r="Q61416" s="75"/>
      <c r="W61416" s="75"/>
      <c r="AD61416" s="77"/>
    </row>
    <row r="61417" spans="16:30" ht="4.5" customHeight="1" x14ac:dyDescent="0.2">
      <c r="P61417" s="75"/>
      <c r="Q61417" s="75"/>
      <c r="W61417" s="75"/>
      <c r="AD61417" s="77"/>
    </row>
    <row r="61418" spans="16:30" ht="4.5" customHeight="1" x14ac:dyDescent="0.2">
      <c r="P61418" s="75"/>
      <c r="Q61418" s="75"/>
      <c r="W61418" s="75"/>
      <c r="AD61418" s="77"/>
    </row>
    <row r="61419" spans="16:30" ht="4.5" customHeight="1" x14ac:dyDescent="0.2">
      <c r="P61419" s="75"/>
      <c r="Q61419" s="75"/>
      <c r="W61419" s="75"/>
      <c r="AD61419" s="77"/>
    </row>
    <row r="61420" spans="16:30" ht="4.5" customHeight="1" x14ac:dyDescent="0.2">
      <c r="P61420" s="75"/>
      <c r="Q61420" s="75"/>
      <c r="W61420" s="75"/>
      <c r="AD61420" s="77"/>
    </row>
    <row r="61421" spans="16:30" ht="4.5" customHeight="1" x14ac:dyDescent="0.2">
      <c r="P61421" s="75"/>
      <c r="Q61421" s="75"/>
      <c r="W61421" s="75"/>
      <c r="AD61421" s="77"/>
    </row>
    <row r="61422" spans="16:30" ht="4.5" customHeight="1" x14ac:dyDescent="0.2">
      <c r="P61422" s="75"/>
      <c r="Q61422" s="75"/>
      <c r="W61422" s="75"/>
      <c r="AD61422" s="77"/>
    </row>
    <row r="61423" spans="16:30" ht="4.5" customHeight="1" x14ac:dyDescent="0.2">
      <c r="P61423" s="75"/>
      <c r="Q61423" s="75"/>
      <c r="W61423" s="75"/>
      <c r="AD61423" s="77"/>
    </row>
    <row r="61424" spans="16:30" ht="4.5" customHeight="1" x14ac:dyDescent="0.2">
      <c r="P61424" s="75"/>
      <c r="Q61424" s="75"/>
      <c r="W61424" s="75"/>
      <c r="AD61424" s="77"/>
    </row>
    <row r="61425" spans="16:30" ht="4.5" customHeight="1" x14ac:dyDescent="0.2">
      <c r="P61425" s="75"/>
      <c r="Q61425" s="75"/>
      <c r="W61425" s="75"/>
      <c r="AD61425" s="77"/>
    </row>
    <row r="61426" spans="16:30" ht="4.5" customHeight="1" x14ac:dyDescent="0.2">
      <c r="P61426" s="75"/>
      <c r="Q61426" s="75"/>
      <c r="W61426" s="75"/>
      <c r="AD61426" s="77"/>
    </row>
    <row r="61427" spans="16:30" ht="4.5" customHeight="1" x14ac:dyDescent="0.2">
      <c r="P61427" s="75"/>
      <c r="Q61427" s="75"/>
      <c r="W61427" s="75"/>
      <c r="AD61427" s="77"/>
    </row>
    <row r="61428" spans="16:30" ht="4.5" customHeight="1" x14ac:dyDescent="0.2">
      <c r="P61428" s="75"/>
      <c r="Q61428" s="75"/>
      <c r="W61428" s="75"/>
      <c r="AD61428" s="77"/>
    </row>
    <row r="61429" spans="16:30" ht="4.5" customHeight="1" x14ac:dyDescent="0.2">
      <c r="P61429" s="75"/>
      <c r="Q61429" s="75"/>
      <c r="W61429" s="75"/>
      <c r="AD61429" s="77"/>
    </row>
    <row r="61430" spans="16:30" ht="4.5" customHeight="1" x14ac:dyDescent="0.2">
      <c r="P61430" s="75"/>
      <c r="Q61430" s="75"/>
      <c r="W61430" s="75"/>
      <c r="AD61430" s="77"/>
    </row>
    <row r="61431" spans="16:30" ht="4.5" customHeight="1" x14ac:dyDescent="0.2">
      <c r="P61431" s="75"/>
      <c r="Q61431" s="75"/>
      <c r="W61431" s="75"/>
      <c r="AD61431" s="77"/>
    </row>
    <row r="61432" spans="16:30" ht="4.5" customHeight="1" x14ac:dyDescent="0.2">
      <c r="P61432" s="75"/>
      <c r="Q61432" s="75"/>
      <c r="W61432" s="75"/>
      <c r="AD61432" s="77"/>
    </row>
    <row r="61433" spans="16:30" ht="4.5" customHeight="1" x14ac:dyDescent="0.2">
      <c r="P61433" s="75"/>
      <c r="Q61433" s="75"/>
      <c r="W61433" s="75"/>
      <c r="AD61433" s="77"/>
    </row>
    <row r="61434" spans="16:30" ht="4.5" customHeight="1" x14ac:dyDescent="0.2">
      <c r="P61434" s="75"/>
      <c r="Q61434" s="75"/>
      <c r="W61434" s="75"/>
      <c r="AD61434" s="77"/>
    </row>
    <row r="61435" spans="16:30" ht="4.5" customHeight="1" x14ac:dyDescent="0.2">
      <c r="P61435" s="75"/>
      <c r="Q61435" s="75"/>
      <c r="W61435" s="75"/>
      <c r="AD61435" s="77"/>
    </row>
    <row r="61436" spans="16:30" ht="4.5" customHeight="1" x14ac:dyDescent="0.2">
      <c r="P61436" s="75"/>
      <c r="Q61436" s="75"/>
      <c r="W61436" s="75"/>
      <c r="AD61436" s="77"/>
    </row>
    <row r="61437" spans="16:30" ht="4.5" customHeight="1" x14ac:dyDescent="0.2">
      <c r="P61437" s="75"/>
      <c r="Q61437" s="75"/>
      <c r="W61437" s="75"/>
      <c r="AD61437" s="77"/>
    </row>
    <row r="61438" spans="16:30" ht="4.5" customHeight="1" x14ac:dyDescent="0.2">
      <c r="P61438" s="75"/>
      <c r="Q61438" s="75"/>
      <c r="W61438" s="75"/>
      <c r="AD61438" s="77"/>
    </row>
    <row r="61439" spans="16:30" ht="4.5" customHeight="1" x14ac:dyDescent="0.2">
      <c r="P61439" s="75"/>
      <c r="Q61439" s="75"/>
      <c r="W61439" s="75"/>
      <c r="AD61439" s="77"/>
    </row>
    <row r="61440" spans="16:30" ht="4.5" customHeight="1" x14ac:dyDescent="0.2">
      <c r="P61440" s="75"/>
      <c r="Q61440" s="75"/>
      <c r="W61440" s="75"/>
      <c r="AD61440" s="77"/>
    </row>
    <row r="61441" spans="16:30" ht="4.5" customHeight="1" x14ac:dyDescent="0.2">
      <c r="P61441" s="75"/>
      <c r="Q61441" s="75"/>
      <c r="W61441" s="75"/>
      <c r="AD61441" s="77"/>
    </row>
    <row r="61442" spans="16:30" ht="4.5" customHeight="1" x14ac:dyDescent="0.2">
      <c r="P61442" s="75"/>
      <c r="Q61442" s="75"/>
      <c r="W61442" s="75"/>
      <c r="AD61442" s="77"/>
    </row>
    <row r="61443" spans="16:30" ht="4.5" customHeight="1" x14ac:dyDescent="0.2">
      <c r="P61443" s="75"/>
      <c r="Q61443" s="75"/>
      <c r="W61443" s="75"/>
      <c r="AD61443" s="77"/>
    </row>
    <row r="61444" spans="16:30" ht="4.5" customHeight="1" x14ac:dyDescent="0.2">
      <c r="P61444" s="75"/>
      <c r="Q61444" s="75"/>
      <c r="W61444" s="75"/>
      <c r="AD61444" s="77"/>
    </row>
    <row r="61445" spans="16:30" ht="4.5" customHeight="1" x14ac:dyDescent="0.2">
      <c r="P61445" s="75"/>
      <c r="Q61445" s="75"/>
      <c r="W61445" s="75"/>
      <c r="AD61445" s="77"/>
    </row>
    <row r="61446" spans="16:30" ht="4.5" customHeight="1" x14ac:dyDescent="0.2">
      <c r="P61446" s="75"/>
      <c r="Q61446" s="75"/>
      <c r="W61446" s="75"/>
      <c r="AD61446" s="77"/>
    </row>
    <row r="61447" spans="16:30" ht="4.5" customHeight="1" x14ac:dyDescent="0.2">
      <c r="P61447" s="75"/>
      <c r="Q61447" s="75"/>
      <c r="W61447" s="75"/>
      <c r="AD61447" s="77"/>
    </row>
    <row r="61448" spans="16:30" ht="4.5" customHeight="1" x14ac:dyDescent="0.2">
      <c r="P61448" s="75"/>
      <c r="Q61448" s="75"/>
      <c r="W61448" s="75"/>
      <c r="AD61448" s="77"/>
    </row>
    <row r="61449" spans="16:30" ht="4.5" customHeight="1" x14ac:dyDescent="0.2">
      <c r="P61449" s="75"/>
      <c r="Q61449" s="75"/>
      <c r="W61449" s="75"/>
      <c r="AD61449" s="77"/>
    </row>
    <row r="61450" spans="16:30" ht="4.5" customHeight="1" x14ac:dyDescent="0.2">
      <c r="P61450" s="75"/>
      <c r="Q61450" s="75"/>
      <c r="W61450" s="75"/>
      <c r="AD61450" s="77"/>
    </row>
    <row r="61451" spans="16:30" ht="4.5" customHeight="1" x14ac:dyDescent="0.2">
      <c r="P61451" s="75"/>
      <c r="Q61451" s="75"/>
      <c r="W61451" s="75"/>
      <c r="AD61451" s="77"/>
    </row>
    <row r="61452" spans="16:30" ht="4.5" customHeight="1" x14ac:dyDescent="0.2">
      <c r="P61452" s="75"/>
      <c r="Q61452" s="75"/>
      <c r="W61452" s="75"/>
      <c r="AD61452" s="77"/>
    </row>
    <row r="61453" spans="16:30" ht="4.5" customHeight="1" x14ac:dyDescent="0.2">
      <c r="P61453" s="75"/>
      <c r="Q61453" s="75"/>
      <c r="W61453" s="75"/>
      <c r="AD61453" s="77"/>
    </row>
    <row r="61454" spans="16:30" ht="4.5" customHeight="1" x14ac:dyDescent="0.2">
      <c r="P61454" s="75"/>
      <c r="Q61454" s="75"/>
      <c r="W61454" s="75"/>
      <c r="AD61454" s="77"/>
    </row>
    <row r="61455" spans="16:30" ht="4.5" customHeight="1" x14ac:dyDescent="0.2">
      <c r="P61455" s="75"/>
      <c r="Q61455" s="75"/>
      <c r="W61455" s="75"/>
      <c r="AD61455" s="77"/>
    </row>
    <row r="61456" spans="16:30" ht="4.5" customHeight="1" x14ac:dyDescent="0.2">
      <c r="P61456" s="75"/>
      <c r="Q61456" s="75"/>
      <c r="W61456" s="75"/>
      <c r="AD61456" s="77"/>
    </row>
    <row r="61457" spans="16:30" ht="4.5" customHeight="1" x14ac:dyDescent="0.2">
      <c r="P61457" s="75"/>
      <c r="Q61457" s="75"/>
      <c r="W61457" s="75"/>
      <c r="AD61457" s="77"/>
    </row>
    <row r="61458" spans="16:30" ht="4.5" customHeight="1" x14ac:dyDescent="0.2">
      <c r="P61458" s="75"/>
      <c r="Q61458" s="75"/>
      <c r="W61458" s="75"/>
      <c r="AD61458" s="77"/>
    </row>
    <row r="61459" spans="16:30" ht="4.5" customHeight="1" x14ac:dyDescent="0.2">
      <c r="P61459" s="75"/>
      <c r="Q61459" s="75"/>
      <c r="W61459" s="75"/>
      <c r="AD61459" s="77"/>
    </row>
    <row r="61460" spans="16:30" ht="4.5" customHeight="1" x14ac:dyDescent="0.2">
      <c r="P61460" s="75"/>
      <c r="Q61460" s="75"/>
      <c r="W61460" s="75"/>
      <c r="AD61460" s="77"/>
    </row>
    <row r="61461" spans="16:30" ht="4.5" customHeight="1" x14ac:dyDescent="0.2">
      <c r="P61461" s="75"/>
      <c r="Q61461" s="75"/>
      <c r="W61461" s="75"/>
      <c r="AD61461" s="77"/>
    </row>
    <row r="61462" spans="16:30" ht="4.5" customHeight="1" x14ac:dyDescent="0.2">
      <c r="P61462" s="75"/>
      <c r="Q61462" s="75"/>
      <c r="W61462" s="75"/>
      <c r="AD61462" s="77"/>
    </row>
    <row r="61463" spans="16:30" ht="4.5" customHeight="1" x14ac:dyDescent="0.2">
      <c r="P61463" s="75"/>
      <c r="Q61463" s="75"/>
      <c r="W61463" s="75"/>
      <c r="AD61463" s="77"/>
    </row>
    <row r="61464" spans="16:30" ht="4.5" customHeight="1" x14ac:dyDescent="0.2">
      <c r="P61464" s="75"/>
      <c r="Q61464" s="75"/>
      <c r="W61464" s="75"/>
      <c r="AD61464" s="77"/>
    </row>
    <row r="61465" spans="16:30" ht="4.5" customHeight="1" x14ac:dyDescent="0.2">
      <c r="P61465" s="75"/>
      <c r="Q61465" s="75"/>
      <c r="W61465" s="75"/>
      <c r="AD61465" s="77"/>
    </row>
    <row r="61466" spans="16:30" ht="4.5" customHeight="1" x14ac:dyDescent="0.2">
      <c r="P61466" s="75"/>
      <c r="Q61466" s="75"/>
      <c r="W61466" s="75"/>
      <c r="AD61466" s="77"/>
    </row>
    <row r="61467" spans="16:30" ht="4.5" customHeight="1" x14ac:dyDescent="0.2">
      <c r="P61467" s="75"/>
      <c r="Q61467" s="75"/>
      <c r="W61467" s="75"/>
      <c r="AD61467" s="77"/>
    </row>
    <row r="61468" spans="16:30" ht="4.5" customHeight="1" x14ac:dyDescent="0.2">
      <c r="P61468" s="75"/>
      <c r="Q61468" s="75"/>
      <c r="W61468" s="75"/>
      <c r="AD61468" s="77"/>
    </row>
    <row r="61469" spans="16:30" ht="4.5" customHeight="1" x14ac:dyDescent="0.2">
      <c r="P61469" s="75"/>
      <c r="Q61469" s="75"/>
      <c r="W61469" s="75"/>
      <c r="AD61469" s="77"/>
    </row>
    <row r="61470" spans="16:30" ht="4.5" customHeight="1" x14ac:dyDescent="0.2">
      <c r="P61470" s="75"/>
      <c r="Q61470" s="75"/>
      <c r="W61470" s="75"/>
      <c r="AD61470" s="77"/>
    </row>
    <row r="61471" spans="16:30" ht="4.5" customHeight="1" x14ac:dyDescent="0.2">
      <c r="P61471" s="75"/>
      <c r="Q61471" s="75"/>
      <c r="W61471" s="75"/>
      <c r="AD61471" s="77"/>
    </row>
    <row r="61472" spans="16:30" ht="4.5" customHeight="1" x14ac:dyDescent="0.2">
      <c r="P61472" s="75"/>
      <c r="Q61472" s="75"/>
      <c r="W61472" s="75"/>
      <c r="AD61472" s="77"/>
    </row>
    <row r="61473" spans="16:30" ht="4.5" customHeight="1" x14ac:dyDescent="0.2">
      <c r="P61473" s="75"/>
      <c r="Q61473" s="75"/>
      <c r="W61473" s="75"/>
      <c r="AD61473" s="77"/>
    </row>
    <row r="61474" spans="16:30" ht="4.5" customHeight="1" x14ac:dyDescent="0.2">
      <c r="P61474" s="75"/>
      <c r="Q61474" s="75"/>
      <c r="W61474" s="75"/>
      <c r="AD61474" s="77"/>
    </row>
    <row r="61475" spans="16:30" ht="4.5" customHeight="1" x14ac:dyDescent="0.2">
      <c r="P61475" s="75"/>
      <c r="Q61475" s="75"/>
      <c r="W61475" s="75"/>
      <c r="AD61475" s="77"/>
    </row>
    <row r="61476" spans="16:30" ht="4.5" customHeight="1" x14ac:dyDescent="0.2">
      <c r="P61476" s="75"/>
      <c r="Q61476" s="75"/>
      <c r="W61476" s="75"/>
      <c r="AD61476" s="77"/>
    </row>
    <row r="61477" spans="16:30" ht="4.5" customHeight="1" x14ac:dyDescent="0.2">
      <c r="P61477" s="75"/>
      <c r="Q61477" s="75"/>
      <c r="W61477" s="75"/>
      <c r="AD61477" s="77"/>
    </row>
    <row r="61478" spans="16:30" ht="4.5" customHeight="1" x14ac:dyDescent="0.2">
      <c r="P61478" s="75"/>
      <c r="Q61478" s="75"/>
      <c r="W61478" s="75"/>
      <c r="AD61478" s="77"/>
    </row>
    <row r="61479" spans="16:30" ht="4.5" customHeight="1" x14ac:dyDescent="0.2">
      <c r="P61479" s="75"/>
      <c r="Q61479" s="75"/>
      <c r="W61479" s="75"/>
      <c r="AD61479" s="77"/>
    </row>
    <row r="61480" spans="16:30" ht="4.5" customHeight="1" x14ac:dyDescent="0.2">
      <c r="P61480" s="75"/>
      <c r="Q61480" s="75"/>
      <c r="W61480" s="75"/>
      <c r="AD61480" s="77"/>
    </row>
    <row r="61481" spans="16:30" ht="4.5" customHeight="1" x14ac:dyDescent="0.2">
      <c r="P61481" s="75"/>
      <c r="Q61481" s="75"/>
      <c r="W61481" s="75"/>
      <c r="AD61481" s="77"/>
    </row>
    <row r="61482" spans="16:30" ht="4.5" customHeight="1" x14ac:dyDescent="0.2">
      <c r="P61482" s="75"/>
      <c r="Q61482" s="75"/>
      <c r="W61482" s="75"/>
      <c r="AD61482" s="77"/>
    </row>
    <row r="61483" spans="16:30" ht="4.5" customHeight="1" x14ac:dyDescent="0.2">
      <c r="P61483" s="75"/>
      <c r="Q61483" s="75"/>
      <c r="W61483" s="75"/>
      <c r="AD61483" s="77"/>
    </row>
    <row r="61484" spans="16:30" ht="4.5" customHeight="1" x14ac:dyDescent="0.2">
      <c r="P61484" s="75"/>
      <c r="Q61484" s="75"/>
      <c r="W61484" s="75"/>
      <c r="AD61484" s="77"/>
    </row>
    <row r="61485" spans="16:30" ht="4.5" customHeight="1" x14ac:dyDescent="0.2">
      <c r="P61485" s="75"/>
      <c r="Q61485" s="75"/>
      <c r="W61485" s="75"/>
      <c r="AD61485" s="77"/>
    </row>
    <row r="61486" spans="16:30" ht="4.5" customHeight="1" x14ac:dyDescent="0.2">
      <c r="P61486" s="75"/>
      <c r="Q61486" s="75"/>
      <c r="W61486" s="75"/>
      <c r="AD61486" s="77"/>
    </row>
    <row r="61487" spans="16:30" ht="4.5" customHeight="1" x14ac:dyDescent="0.2">
      <c r="P61487" s="75"/>
      <c r="Q61487" s="75"/>
      <c r="W61487" s="75"/>
      <c r="AD61487" s="77"/>
    </row>
    <row r="61488" spans="16:30" ht="4.5" customHeight="1" x14ac:dyDescent="0.2">
      <c r="P61488" s="75"/>
      <c r="Q61488" s="75"/>
      <c r="W61488" s="75"/>
      <c r="AD61488" s="77"/>
    </row>
    <row r="61489" spans="16:30" ht="4.5" customHeight="1" x14ac:dyDescent="0.2">
      <c r="P61489" s="75"/>
      <c r="Q61489" s="75"/>
      <c r="W61489" s="75"/>
      <c r="AD61489" s="77"/>
    </row>
    <row r="61490" spans="16:30" ht="4.5" customHeight="1" x14ac:dyDescent="0.2">
      <c r="P61490" s="75"/>
      <c r="Q61490" s="75"/>
      <c r="W61490" s="75"/>
      <c r="AD61490" s="77"/>
    </row>
    <row r="61491" spans="16:30" ht="4.5" customHeight="1" x14ac:dyDescent="0.2">
      <c r="P61491" s="75"/>
      <c r="Q61491" s="75"/>
      <c r="W61491" s="75"/>
      <c r="AD61491" s="77"/>
    </row>
    <row r="61492" spans="16:30" ht="4.5" customHeight="1" x14ac:dyDescent="0.2">
      <c r="P61492" s="75"/>
      <c r="Q61492" s="75"/>
      <c r="W61492" s="75"/>
      <c r="AD61492" s="77"/>
    </row>
    <row r="61493" spans="16:30" ht="4.5" customHeight="1" x14ac:dyDescent="0.2">
      <c r="P61493" s="75"/>
      <c r="Q61493" s="75"/>
      <c r="W61493" s="75"/>
      <c r="AD61493" s="77"/>
    </row>
    <row r="61494" spans="16:30" ht="4.5" customHeight="1" x14ac:dyDescent="0.2">
      <c r="P61494" s="75"/>
      <c r="Q61494" s="75"/>
      <c r="W61494" s="75"/>
      <c r="AD61494" s="77"/>
    </row>
    <row r="61495" spans="16:30" ht="4.5" customHeight="1" x14ac:dyDescent="0.2">
      <c r="P61495" s="75"/>
      <c r="Q61495" s="75"/>
      <c r="W61495" s="75"/>
      <c r="AD61495" s="77"/>
    </row>
    <row r="61496" spans="16:30" ht="4.5" customHeight="1" x14ac:dyDescent="0.2">
      <c r="P61496" s="75"/>
      <c r="Q61496" s="75"/>
      <c r="W61496" s="75"/>
      <c r="AD61496" s="77"/>
    </row>
    <row r="61497" spans="16:30" ht="4.5" customHeight="1" x14ac:dyDescent="0.2">
      <c r="P61497" s="75"/>
      <c r="Q61497" s="75"/>
      <c r="W61497" s="75"/>
      <c r="AD61497" s="77"/>
    </row>
    <row r="61498" spans="16:30" ht="4.5" customHeight="1" x14ac:dyDescent="0.2">
      <c r="P61498" s="75"/>
      <c r="Q61498" s="75"/>
      <c r="W61498" s="75"/>
      <c r="AD61498" s="77"/>
    </row>
    <row r="61499" spans="16:30" ht="4.5" customHeight="1" x14ac:dyDescent="0.2">
      <c r="P61499" s="75"/>
      <c r="Q61499" s="75"/>
      <c r="W61499" s="75"/>
      <c r="AD61499" s="77"/>
    </row>
    <row r="61500" spans="16:30" ht="4.5" customHeight="1" x14ac:dyDescent="0.2">
      <c r="P61500" s="75"/>
      <c r="Q61500" s="75"/>
      <c r="W61500" s="75"/>
      <c r="AD61500" s="77"/>
    </row>
    <row r="61501" spans="16:30" ht="4.5" customHeight="1" x14ac:dyDescent="0.2">
      <c r="P61501" s="75"/>
      <c r="Q61501" s="75"/>
      <c r="W61501" s="75"/>
      <c r="AD61501" s="77"/>
    </row>
    <row r="61502" spans="16:30" ht="4.5" customHeight="1" x14ac:dyDescent="0.2">
      <c r="P61502" s="75"/>
      <c r="Q61502" s="75"/>
      <c r="W61502" s="75"/>
      <c r="AD61502" s="77"/>
    </row>
    <row r="61503" spans="16:30" ht="4.5" customHeight="1" x14ac:dyDescent="0.2">
      <c r="P61503" s="75"/>
      <c r="Q61503" s="75"/>
      <c r="W61503" s="75"/>
      <c r="AD61503" s="77"/>
    </row>
    <row r="61504" spans="16:30" ht="4.5" customHeight="1" x14ac:dyDescent="0.2">
      <c r="P61504" s="75"/>
      <c r="Q61504" s="75"/>
      <c r="W61504" s="75"/>
      <c r="AD61504" s="77"/>
    </row>
    <row r="61505" spans="16:30" ht="4.5" customHeight="1" x14ac:dyDescent="0.2">
      <c r="P61505" s="75"/>
      <c r="Q61505" s="75"/>
      <c r="W61505" s="75"/>
      <c r="AD61505" s="77"/>
    </row>
    <row r="61506" spans="16:30" ht="4.5" customHeight="1" x14ac:dyDescent="0.2">
      <c r="P61506" s="75"/>
      <c r="Q61506" s="75"/>
      <c r="W61506" s="75"/>
      <c r="AD61506" s="77"/>
    </row>
    <row r="61507" spans="16:30" ht="4.5" customHeight="1" x14ac:dyDescent="0.2">
      <c r="P61507" s="75"/>
      <c r="Q61507" s="75"/>
      <c r="W61507" s="75"/>
      <c r="AD61507" s="77"/>
    </row>
    <row r="61508" spans="16:30" ht="4.5" customHeight="1" x14ac:dyDescent="0.2">
      <c r="P61508" s="75"/>
      <c r="Q61508" s="75"/>
      <c r="W61508" s="75"/>
      <c r="AD61508" s="77"/>
    </row>
    <row r="61509" spans="16:30" ht="4.5" customHeight="1" x14ac:dyDescent="0.2">
      <c r="P61509" s="75"/>
      <c r="Q61509" s="75"/>
      <c r="W61509" s="75"/>
      <c r="AD61509" s="77"/>
    </row>
    <row r="61510" spans="16:30" ht="4.5" customHeight="1" x14ac:dyDescent="0.2">
      <c r="P61510" s="75"/>
      <c r="Q61510" s="75"/>
      <c r="W61510" s="75"/>
      <c r="AD61510" s="77"/>
    </row>
    <row r="61511" spans="16:30" ht="4.5" customHeight="1" x14ac:dyDescent="0.2">
      <c r="P61511" s="75"/>
      <c r="Q61511" s="75"/>
      <c r="W61511" s="75"/>
      <c r="AD61511" s="77"/>
    </row>
    <row r="61512" spans="16:30" ht="4.5" customHeight="1" x14ac:dyDescent="0.2">
      <c r="P61512" s="75"/>
      <c r="Q61512" s="75"/>
      <c r="W61512" s="75"/>
      <c r="AD61512" s="77"/>
    </row>
    <row r="61513" spans="16:30" ht="4.5" customHeight="1" x14ac:dyDescent="0.2">
      <c r="P61513" s="75"/>
      <c r="Q61513" s="75"/>
      <c r="W61513" s="75"/>
      <c r="AD61513" s="77"/>
    </row>
    <row r="61514" spans="16:30" ht="4.5" customHeight="1" x14ac:dyDescent="0.2">
      <c r="P61514" s="75"/>
      <c r="Q61514" s="75"/>
      <c r="W61514" s="75"/>
      <c r="AD61514" s="77"/>
    </row>
    <row r="61515" spans="16:30" ht="4.5" customHeight="1" x14ac:dyDescent="0.2">
      <c r="P61515" s="75"/>
      <c r="Q61515" s="75"/>
      <c r="W61515" s="75"/>
      <c r="AD61515" s="77"/>
    </row>
    <row r="61516" spans="16:30" ht="4.5" customHeight="1" x14ac:dyDescent="0.2">
      <c r="P61516" s="75"/>
      <c r="Q61516" s="75"/>
      <c r="W61516" s="75"/>
      <c r="AD61516" s="77"/>
    </row>
    <row r="61517" spans="16:30" ht="4.5" customHeight="1" x14ac:dyDescent="0.2">
      <c r="P61517" s="75"/>
      <c r="Q61517" s="75"/>
      <c r="W61517" s="75"/>
      <c r="AD61517" s="77"/>
    </row>
    <row r="61518" spans="16:30" ht="4.5" customHeight="1" x14ac:dyDescent="0.2">
      <c r="P61518" s="75"/>
      <c r="Q61518" s="75"/>
      <c r="W61518" s="75"/>
      <c r="AD61518" s="77"/>
    </row>
    <row r="61519" spans="16:30" ht="4.5" customHeight="1" x14ac:dyDescent="0.2">
      <c r="P61519" s="75"/>
      <c r="Q61519" s="75"/>
      <c r="W61519" s="75"/>
      <c r="AD61519" s="77"/>
    </row>
    <row r="61520" spans="16:30" ht="4.5" customHeight="1" x14ac:dyDescent="0.2">
      <c r="P61520" s="75"/>
      <c r="Q61520" s="75"/>
      <c r="W61520" s="75"/>
      <c r="AD61520" s="77"/>
    </row>
    <row r="61521" spans="16:30" ht="4.5" customHeight="1" x14ac:dyDescent="0.2">
      <c r="P61521" s="75"/>
      <c r="Q61521" s="75"/>
      <c r="W61521" s="75"/>
      <c r="AD61521" s="77"/>
    </row>
    <row r="61522" spans="16:30" ht="4.5" customHeight="1" x14ac:dyDescent="0.2">
      <c r="P61522" s="75"/>
      <c r="Q61522" s="75"/>
      <c r="W61522" s="75"/>
      <c r="AD61522" s="77"/>
    </row>
    <row r="61523" spans="16:30" ht="4.5" customHeight="1" x14ac:dyDescent="0.2">
      <c r="P61523" s="75"/>
      <c r="Q61523" s="75"/>
      <c r="W61523" s="75"/>
      <c r="AD61523" s="77"/>
    </row>
    <row r="61524" spans="16:30" ht="4.5" customHeight="1" x14ac:dyDescent="0.2">
      <c r="P61524" s="75"/>
      <c r="Q61524" s="75"/>
      <c r="W61524" s="75"/>
      <c r="AD61524" s="77"/>
    </row>
    <row r="61525" spans="16:30" ht="4.5" customHeight="1" x14ac:dyDescent="0.2">
      <c r="P61525" s="75"/>
      <c r="Q61525" s="75"/>
      <c r="W61525" s="75"/>
      <c r="AD61525" s="77"/>
    </row>
    <row r="61526" spans="16:30" ht="4.5" customHeight="1" x14ac:dyDescent="0.2">
      <c r="P61526" s="75"/>
      <c r="Q61526" s="75"/>
      <c r="W61526" s="75"/>
      <c r="AD61526" s="77"/>
    </row>
    <row r="61527" spans="16:30" ht="4.5" customHeight="1" x14ac:dyDescent="0.2">
      <c r="P61527" s="75"/>
      <c r="Q61527" s="75"/>
      <c r="W61527" s="75"/>
      <c r="AD61527" s="77"/>
    </row>
    <row r="61528" spans="16:30" ht="4.5" customHeight="1" x14ac:dyDescent="0.2">
      <c r="P61528" s="75"/>
      <c r="Q61528" s="75"/>
      <c r="W61528" s="75"/>
      <c r="AD61528" s="77"/>
    </row>
    <row r="61529" spans="16:30" ht="4.5" customHeight="1" x14ac:dyDescent="0.2">
      <c r="P61529" s="75"/>
      <c r="Q61529" s="75"/>
      <c r="W61529" s="75"/>
      <c r="AD61529" s="77"/>
    </row>
    <row r="61530" spans="16:30" ht="4.5" customHeight="1" x14ac:dyDescent="0.2">
      <c r="P61530" s="75"/>
      <c r="Q61530" s="75"/>
      <c r="W61530" s="75"/>
      <c r="AD61530" s="77"/>
    </row>
    <row r="61531" spans="16:30" ht="4.5" customHeight="1" x14ac:dyDescent="0.2">
      <c r="P61531" s="75"/>
      <c r="Q61531" s="75"/>
      <c r="W61531" s="75"/>
      <c r="AD61531" s="77"/>
    </row>
    <row r="61532" spans="16:30" ht="4.5" customHeight="1" x14ac:dyDescent="0.2">
      <c r="P61532" s="75"/>
      <c r="Q61532" s="75"/>
      <c r="W61532" s="75"/>
      <c r="AD61532" s="77"/>
    </row>
    <row r="61533" spans="16:30" ht="4.5" customHeight="1" x14ac:dyDescent="0.2">
      <c r="P61533" s="75"/>
      <c r="Q61533" s="75"/>
      <c r="W61533" s="75"/>
      <c r="AD61533" s="77"/>
    </row>
    <row r="61534" spans="16:30" ht="4.5" customHeight="1" x14ac:dyDescent="0.2">
      <c r="P61534" s="75"/>
      <c r="Q61534" s="75"/>
      <c r="W61534" s="75"/>
      <c r="AD61534" s="77"/>
    </row>
    <row r="61535" spans="16:30" ht="4.5" customHeight="1" x14ac:dyDescent="0.2">
      <c r="P61535" s="75"/>
      <c r="Q61535" s="75"/>
      <c r="W61535" s="75"/>
      <c r="AD61535" s="77"/>
    </row>
    <row r="61536" spans="16:30" ht="4.5" customHeight="1" x14ac:dyDescent="0.2">
      <c r="P61536" s="75"/>
      <c r="Q61536" s="75"/>
      <c r="W61536" s="75"/>
      <c r="AD61536" s="77"/>
    </row>
    <row r="61537" spans="16:30" ht="4.5" customHeight="1" x14ac:dyDescent="0.2">
      <c r="P61537" s="75"/>
      <c r="Q61537" s="75"/>
      <c r="W61537" s="75"/>
      <c r="AD61537" s="77"/>
    </row>
    <row r="61538" spans="16:30" ht="4.5" customHeight="1" x14ac:dyDescent="0.2">
      <c r="P61538" s="75"/>
      <c r="Q61538" s="75"/>
      <c r="W61538" s="75"/>
      <c r="AD61538" s="77"/>
    </row>
    <row r="61539" spans="16:30" ht="4.5" customHeight="1" x14ac:dyDescent="0.2">
      <c r="P61539" s="75"/>
      <c r="Q61539" s="75"/>
      <c r="W61539" s="75"/>
      <c r="AD61539" s="77"/>
    </row>
    <row r="61540" spans="16:30" ht="4.5" customHeight="1" x14ac:dyDescent="0.2">
      <c r="P61540" s="75"/>
      <c r="Q61540" s="75"/>
      <c r="W61540" s="75"/>
      <c r="AD61540" s="77"/>
    </row>
    <row r="61541" spans="16:30" ht="4.5" customHeight="1" x14ac:dyDescent="0.2">
      <c r="P61541" s="75"/>
      <c r="Q61541" s="75"/>
      <c r="W61541" s="75"/>
      <c r="AD61541" s="77"/>
    </row>
    <row r="61542" spans="16:30" ht="4.5" customHeight="1" x14ac:dyDescent="0.2">
      <c r="P61542" s="75"/>
      <c r="Q61542" s="75"/>
      <c r="W61542" s="75"/>
      <c r="AD61542" s="77"/>
    </row>
    <row r="61543" spans="16:30" ht="4.5" customHeight="1" x14ac:dyDescent="0.2">
      <c r="P61543" s="75"/>
      <c r="Q61543" s="75"/>
      <c r="W61543" s="75"/>
      <c r="AD61543" s="77"/>
    </row>
    <row r="61544" spans="16:30" ht="4.5" customHeight="1" x14ac:dyDescent="0.2">
      <c r="P61544" s="75"/>
      <c r="Q61544" s="75"/>
      <c r="W61544" s="75"/>
      <c r="AD61544" s="77"/>
    </row>
    <row r="61545" spans="16:30" ht="4.5" customHeight="1" x14ac:dyDescent="0.2">
      <c r="P61545" s="75"/>
      <c r="Q61545" s="75"/>
      <c r="W61545" s="75"/>
      <c r="AD61545" s="77"/>
    </row>
    <row r="61546" spans="16:30" ht="4.5" customHeight="1" x14ac:dyDescent="0.2">
      <c r="P61546" s="75"/>
      <c r="Q61546" s="75"/>
      <c r="W61546" s="75"/>
      <c r="AD61546" s="77"/>
    </row>
    <row r="61547" spans="16:30" ht="4.5" customHeight="1" x14ac:dyDescent="0.2">
      <c r="P61547" s="75"/>
      <c r="Q61547" s="75"/>
      <c r="W61547" s="75"/>
      <c r="AD61547" s="77"/>
    </row>
    <row r="61548" spans="16:30" ht="4.5" customHeight="1" x14ac:dyDescent="0.2">
      <c r="P61548" s="75"/>
      <c r="Q61548" s="75"/>
      <c r="W61548" s="75"/>
      <c r="AD61548" s="77"/>
    </row>
    <row r="61549" spans="16:30" ht="4.5" customHeight="1" x14ac:dyDescent="0.2">
      <c r="P61549" s="75"/>
      <c r="Q61549" s="75"/>
      <c r="W61549" s="75"/>
      <c r="AD61549" s="77"/>
    </row>
    <row r="61550" spans="16:30" ht="4.5" customHeight="1" x14ac:dyDescent="0.2">
      <c r="P61550" s="75"/>
      <c r="Q61550" s="75"/>
      <c r="W61550" s="75"/>
      <c r="AD61550" s="77"/>
    </row>
    <row r="61551" spans="16:30" ht="4.5" customHeight="1" x14ac:dyDescent="0.2">
      <c r="P61551" s="75"/>
      <c r="Q61551" s="75"/>
      <c r="W61551" s="75"/>
      <c r="AD61551" s="77"/>
    </row>
    <row r="61552" spans="16:30" ht="4.5" customHeight="1" x14ac:dyDescent="0.2">
      <c r="P61552" s="75"/>
      <c r="Q61552" s="75"/>
      <c r="W61552" s="75"/>
      <c r="AD61552" s="77"/>
    </row>
    <row r="61553" spans="16:30" ht="4.5" customHeight="1" x14ac:dyDescent="0.2">
      <c r="P61553" s="75"/>
      <c r="Q61553" s="75"/>
      <c r="W61553" s="75"/>
      <c r="AD61553" s="77"/>
    </row>
    <row r="61554" spans="16:30" ht="4.5" customHeight="1" x14ac:dyDescent="0.2">
      <c r="P61554" s="75"/>
      <c r="Q61554" s="75"/>
      <c r="W61554" s="75"/>
      <c r="AD61554" s="77"/>
    </row>
    <row r="61555" spans="16:30" ht="4.5" customHeight="1" x14ac:dyDescent="0.2">
      <c r="P61555" s="75"/>
      <c r="Q61555" s="75"/>
      <c r="W61555" s="75"/>
      <c r="AD61555" s="77"/>
    </row>
    <row r="61556" spans="16:30" ht="4.5" customHeight="1" x14ac:dyDescent="0.2">
      <c r="P61556" s="75"/>
      <c r="Q61556" s="75"/>
      <c r="W61556" s="75"/>
      <c r="AD61556" s="77"/>
    </row>
    <row r="61557" spans="16:30" ht="4.5" customHeight="1" x14ac:dyDescent="0.2">
      <c r="P61557" s="75"/>
      <c r="Q61557" s="75"/>
      <c r="W61557" s="75"/>
      <c r="AD61557" s="77"/>
    </row>
    <row r="61558" spans="16:30" ht="4.5" customHeight="1" x14ac:dyDescent="0.2">
      <c r="P61558" s="75"/>
      <c r="Q61558" s="75"/>
      <c r="W61558" s="75"/>
      <c r="AD61558" s="77"/>
    </row>
    <row r="61559" spans="16:30" ht="4.5" customHeight="1" x14ac:dyDescent="0.2">
      <c r="P61559" s="75"/>
      <c r="Q61559" s="75"/>
      <c r="W61559" s="75"/>
      <c r="AD61559" s="77"/>
    </row>
    <row r="61560" spans="16:30" ht="4.5" customHeight="1" x14ac:dyDescent="0.2">
      <c r="P61560" s="75"/>
      <c r="Q61560" s="75"/>
      <c r="W61560" s="75"/>
      <c r="AD61560" s="77"/>
    </row>
    <row r="61561" spans="16:30" ht="4.5" customHeight="1" x14ac:dyDescent="0.2">
      <c r="P61561" s="75"/>
      <c r="Q61561" s="75"/>
      <c r="W61561" s="75"/>
      <c r="AD61561" s="77"/>
    </row>
    <row r="61562" spans="16:30" ht="4.5" customHeight="1" x14ac:dyDescent="0.2">
      <c r="P61562" s="75"/>
      <c r="Q61562" s="75"/>
      <c r="W61562" s="75"/>
      <c r="AD61562" s="77"/>
    </row>
    <row r="61563" spans="16:30" ht="4.5" customHeight="1" x14ac:dyDescent="0.2">
      <c r="P61563" s="75"/>
      <c r="Q61563" s="75"/>
      <c r="W61563" s="75"/>
      <c r="AD61563" s="77"/>
    </row>
    <row r="61564" spans="16:30" ht="4.5" customHeight="1" x14ac:dyDescent="0.2">
      <c r="P61564" s="75"/>
      <c r="Q61564" s="75"/>
      <c r="W61564" s="75"/>
      <c r="AD61564" s="77"/>
    </row>
    <row r="61565" spans="16:30" ht="4.5" customHeight="1" x14ac:dyDescent="0.2">
      <c r="P61565" s="75"/>
      <c r="Q61565" s="75"/>
      <c r="W61565" s="75"/>
      <c r="AD61565" s="77"/>
    </row>
    <row r="61566" spans="16:30" ht="4.5" customHeight="1" x14ac:dyDescent="0.2">
      <c r="P61566" s="75"/>
      <c r="Q61566" s="75"/>
      <c r="W61566" s="75"/>
      <c r="AD61566" s="77"/>
    </row>
    <row r="61567" spans="16:30" ht="4.5" customHeight="1" x14ac:dyDescent="0.2">
      <c r="P61567" s="75"/>
      <c r="Q61567" s="75"/>
      <c r="W61567" s="75"/>
      <c r="AD61567" s="77"/>
    </row>
    <row r="61568" spans="16:30" ht="4.5" customHeight="1" x14ac:dyDescent="0.2">
      <c r="P61568" s="75"/>
      <c r="Q61568" s="75"/>
      <c r="W61568" s="75"/>
      <c r="AD61568" s="77"/>
    </row>
    <row r="61569" spans="16:30" ht="4.5" customHeight="1" x14ac:dyDescent="0.2">
      <c r="P61569" s="75"/>
      <c r="Q61569" s="75"/>
      <c r="W61569" s="75"/>
      <c r="AD61569" s="77"/>
    </row>
    <row r="61570" spans="16:30" ht="4.5" customHeight="1" x14ac:dyDescent="0.2">
      <c r="P61570" s="75"/>
      <c r="Q61570" s="75"/>
      <c r="W61570" s="75"/>
      <c r="AD61570" s="77"/>
    </row>
    <row r="61571" spans="16:30" ht="4.5" customHeight="1" x14ac:dyDescent="0.2">
      <c r="P61571" s="75"/>
      <c r="Q61571" s="75"/>
      <c r="W61571" s="75"/>
      <c r="AD61571" s="77"/>
    </row>
    <row r="61572" spans="16:30" ht="4.5" customHeight="1" x14ac:dyDescent="0.2">
      <c r="P61572" s="75"/>
      <c r="Q61572" s="75"/>
      <c r="W61572" s="75"/>
      <c r="AD61572" s="77"/>
    </row>
    <row r="61573" spans="16:30" ht="4.5" customHeight="1" x14ac:dyDescent="0.2">
      <c r="P61573" s="75"/>
      <c r="Q61573" s="75"/>
      <c r="W61573" s="75"/>
      <c r="AD61573" s="77"/>
    </row>
    <row r="61574" spans="16:30" ht="4.5" customHeight="1" x14ac:dyDescent="0.2">
      <c r="P61574" s="75"/>
      <c r="Q61574" s="75"/>
      <c r="W61574" s="75"/>
      <c r="AD61574" s="77"/>
    </row>
    <row r="61575" spans="16:30" ht="4.5" customHeight="1" x14ac:dyDescent="0.2">
      <c r="P61575" s="75"/>
      <c r="Q61575" s="75"/>
      <c r="W61575" s="75"/>
      <c r="AD61575" s="77"/>
    </row>
    <row r="61576" spans="16:30" ht="4.5" customHeight="1" x14ac:dyDescent="0.2">
      <c r="P61576" s="75"/>
      <c r="Q61576" s="75"/>
      <c r="W61576" s="75"/>
      <c r="AD61576" s="77"/>
    </row>
    <row r="61577" spans="16:30" ht="4.5" customHeight="1" x14ac:dyDescent="0.2">
      <c r="P61577" s="75"/>
      <c r="Q61577" s="75"/>
      <c r="W61577" s="75"/>
      <c r="AD61577" s="77"/>
    </row>
    <row r="61578" spans="16:30" ht="4.5" customHeight="1" x14ac:dyDescent="0.2">
      <c r="P61578" s="75"/>
      <c r="Q61578" s="75"/>
      <c r="W61578" s="75"/>
      <c r="AD61578" s="77"/>
    </row>
    <row r="61579" spans="16:30" ht="4.5" customHeight="1" x14ac:dyDescent="0.2">
      <c r="P61579" s="75"/>
      <c r="Q61579" s="75"/>
      <c r="W61579" s="75"/>
      <c r="AD61579" s="77"/>
    </row>
    <row r="61580" spans="16:30" ht="4.5" customHeight="1" x14ac:dyDescent="0.2">
      <c r="P61580" s="75"/>
      <c r="Q61580" s="75"/>
      <c r="W61580" s="75"/>
      <c r="AD61580" s="77"/>
    </row>
    <row r="61581" spans="16:30" ht="4.5" customHeight="1" x14ac:dyDescent="0.2">
      <c r="P61581" s="75"/>
      <c r="Q61581" s="75"/>
      <c r="W61581" s="75"/>
      <c r="AD61581" s="77"/>
    </row>
    <row r="61582" spans="16:30" ht="4.5" customHeight="1" x14ac:dyDescent="0.2">
      <c r="P61582" s="75"/>
      <c r="Q61582" s="75"/>
      <c r="W61582" s="75"/>
      <c r="AD61582" s="77"/>
    </row>
    <row r="61583" spans="16:30" ht="4.5" customHeight="1" x14ac:dyDescent="0.2">
      <c r="P61583" s="75"/>
      <c r="Q61583" s="75"/>
      <c r="W61583" s="75"/>
      <c r="AD61583" s="77"/>
    </row>
    <row r="61584" spans="16:30" ht="4.5" customHeight="1" x14ac:dyDescent="0.2">
      <c r="P61584" s="75"/>
      <c r="Q61584" s="75"/>
      <c r="W61584" s="75"/>
      <c r="AD61584" s="77"/>
    </row>
    <row r="61585" spans="16:30" ht="4.5" customHeight="1" x14ac:dyDescent="0.2">
      <c r="P61585" s="75"/>
      <c r="Q61585" s="75"/>
      <c r="W61585" s="75"/>
      <c r="AD61585" s="77"/>
    </row>
    <row r="61586" spans="16:30" ht="4.5" customHeight="1" x14ac:dyDescent="0.2">
      <c r="P61586" s="75"/>
      <c r="Q61586" s="75"/>
      <c r="W61586" s="75"/>
      <c r="AD61586" s="77"/>
    </row>
    <row r="61587" spans="16:30" ht="4.5" customHeight="1" x14ac:dyDescent="0.2">
      <c r="P61587" s="75"/>
      <c r="Q61587" s="75"/>
      <c r="W61587" s="75"/>
      <c r="AD61587" s="77"/>
    </row>
    <row r="61588" spans="16:30" ht="4.5" customHeight="1" x14ac:dyDescent="0.2">
      <c r="P61588" s="75"/>
      <c r="Q61588" s="75"/>
      <c r="W61588" s="75"/>
      <c r="AD61588" s="77"/>
    </row>
    <row r="61589" spans="16:30" ht="4.5" customHeight="1" x14ac:dyDescent="0.2">
      <c r="P61589" s="75"/>
      <c r="Q61589" s="75"/>
      <c r="W61589" s="75"/>
      <c r="AD61589" s="77"/>
    </row>
    <row r="61590" spans="16:30" ht="4.5" customHeight="1" x14ac:dyDescent="0.2">
      <c r="P61590" s="75"/>
      <c r="Q61590" s="75"/>
      <c r="W61590" s="75"/>
      <c r="AD61590" s="77"/>
    </row>
    <row r="61591" spans="16:30" ht="4.5" customHeight="1" x14ac:dyDescent="0.2">
      <c r="P61591" s="75"/>
      <c r="Q61591" s="75"/>
      <c r="W61591" s="75"/>
      <c r="AD61591" s="77"/>
    </row>
    <row r="61592" spans="16:30" ht="4.5" customHeight="1" x14ac:dyDescent="0.2">
      <c r="P61592" s="75"/>
      <c r="Q61592" s="75"/>
      <c r="W61592" s="75"/>
      <c r="AD61592" s="77"/>
    </row>
    <row r="61593" spans="16:30" ht="4.5" customHeight="1" x14ac:dyDescent="0.2">
      <c r="P61593" s="75"/>
      <c r="Q61593" s="75"/>
      <c r="W61593" s="75"/>
      <c r="AD61593" s="77"/>
    </row>
    <row r="61594" spans="16:30" ht="4.5" customHeight="1" x14ac:dyDescent="0.2">
      <c r="P61594" s="75"/>
      <c r="Q61594" s="75"/>
      <c r="W61594" s="75"/>
      <c r="AD61594" s="77"/>
    </row>
    <row r="61595" spans="16:30" ht="4.5" customHeight="1" x14ac:dyDescent="0.2">
      <c r="P61595" s="75"/>
      <c r="Q61595" s="75"/>
      <c r="W61595" s="75"/>
      <c r="AD61595" s="77"/>
    </row>
    <row r="61596" spans="16:30" ht="4.5" customHeight="1" x14ac:dyDescent="0.2">
      <c r="P61596" s="75"/>
      <c r="Q61596" s="75"/>
      <c r="W61596" s="75"/>
      <c r="AD61596" s="77"/>
    </row>
    <row r="61597" spans="16:30" ht="4.5" customHeight="1" x14ac:dyDescent="0.2">
      <c r="P61597" s="75"/>
      <c r="Q61597" s="75"/>
      <c r="W61597" s="75"/>
      <c r="AD61597" s="77"/>
    </row>
    <row r="61598" spans="16:30" ht="4.5" customHeight="1" x14ac:dyDescent="0.2">
      <c r="P61598" s="75"/>
      <c r="Q61598" s="75"/>
      <c r="W61598" s="75"/>
      <c r="AD61598" s="77"/>
    </row>
    <row r="61599" spans="16:30" ht="4.5" customHeight="1" x14ac:dyDescent="0.2">
      <c r="P61599" s="75"/>
      <c r="Q61599" s="75"/>
      <c r="W61599" s="75"/>
      <c r="AD61599" s="77"/>
    </row>
    <row r="61600" spans="16:30" ht="4.5" customHeight="1" x14ac:dyDescent="0.2">
      <c r="P61600" s="75"/>
      <c r="Q61600" s="75"/>
      <c r="W61600" s="75"/>
      <c r="AD61600" s="77"/>
    </row>
    <row r="61601" spans="16:30" ht="4.5" customHeight="1" x14ac:dyDescent="0.2">
      <c r="P61601" s="75"/>
      <c r="Q61601" s="75"/>
      <c r="W61601" s="75"/>
      <c r="AD61601" s="77"/>
    </row>
    <row r="61602" spans="16:30" ht="4.5" customHeight="1" x14ac:dyDescent="0.2">
      <c r="P61602" s="75"/>
      <c r="Q61602" s="75"/>
      <c r="W61602" s="75"/>
      <c r="AD61602" s="77"/>
    </row>
    <row r="61603" spans="16:30" ht="4.5" customHeight="1" x14ac:dyDescent="0.2">
      <c r="P61603" s="75"/>
      <c r="Q61603" s="75"/>
      <c r="W61603" s="75"/>
      <c r="AD61603" s="77"/>
    </row>
    <row r="61604" spans="16:30" ht="4.5" customHeight="1" x14ac:dyDescent="0.2">
      <c r="P61604" s="75"/>
      <c r="Q61604" s="75"/>
      <c r="W61604" s="75"/>
      <c r="AD61604" s="77"/>
    </row>
    <row r="61605" spans="16:30" ht="4.5" customHeight="1" x14ac:dyDescent="0.2">
      <c r="P61605" s="75"/>
      <c r="Q61605" s="75"/>
      <c r="W61605" s="75"/>
      <c r="AD61605" s="77"/>
    </row>
    <row r="61606" spans="16:30" ht="4.5" customHeight="1" x14ac:dyDescent="0.2">
      <c r="P61606" s="75"/>
      <c r="Q61606" s="75"/>
      <c r="W61606" s="75"/>
      <c r="AD61606" s="77"/>
    </row>
    <row r="61607" spans="16:30" ht="4.5" customHeight="1" x14ac:dyDescent="0.2">
      <c r="P61607" s="75"/>
      <c r="Q61607" s="75"/>
      <c r="W61607" s="75"/>
      <c r="AD61607" s="77"/>
    </row>
    <row r="61608" spans="16:30" ht="4.5" customHeight="1" x14ac:dyDescent="0.2">
      <c r="P61608" s="75"/>
      <c r="Q61608" s="75"/>
      <c r="W61608" s="75"/>
      <c r="AD61608" s="77"/>
    </row>
    <row r="61609" spans="16:30" ht="4.5" customHeight="1" x14ac:dyDescent="0.2">
      <c r="P61609" s="75"/>
      <c r="Q61609" s="75"/>
      <c r="W61609" s="75"/>
      <c r="AD61609" s="77"/>
    </row>
    <row r="61610" spans="16:30" ht="4.5" customHeight="1" x14ac:dyDescent="0.2">
      <c r="P61610" s="75"/>
      <c r="Q61610" s="75"/>
      <c r="W61610" s="75"/>
      <c r="AD61610" s="77"/>
    </row>
    <row r="61611" spans="16:30" ht="4.5" customHeight="1" x14ac:dyDescent="0.2">
      <c r="P61611" s="75"/>
      <c r="Q61611" s="75"/>
      <c r="W61611" s="75"/>
      <c r="AD61611" s="77"/>
    </row>
    <row r="61612" spans="16:30" ht="4.5" customHeight="1" x14ac:dyDescent="0.2">
      <c r="P61612" s="75"/>
      <c r="Q61612" s="75"/>
      <c r="W61612" s="75"/>
      <c r="AD61612" s="77"/>
    </row>
    <row r="61613" spans="16:30" ht="4.5" customHeight="1" x14ac:dyDescent="0.2">
      <c r="P61613" s="75"/>
      <c r="Q61613" s="75"/>
      <c r="W61613" s="75"/>
      <c r="AD61613" s="77"/>
    </row>
    <row r="61614" spans="16:30" ht="4.5" customHeight="1" x14ac:dyDescent="0.2">
      <c r="P61614" s="75"/>
      <c r="Q61614" s="75"/>
      <c r="W61614" s="75"/>
      <c r="AD61614" s="77"/>
    </row>
    <row r="61615" spans="16:30" ht="4.5" customHeight="1" x14ac:dyDescent="0.2">
      <c r="P61615" s="75"/>
      <c r="Q61615" s="75"/>
      <c r="W61615" s="75"/>
      <c r="AD61615" s="77"/>
    </row>
    <row r="61616" spans="16:30" ht="4.5" customHeight="1" x14ac:dyDescent="0.2">
      <c r="P61616" s="75"/>
      <c r="Q61616" s="75"/>
      <c r="W61616" s="75"/>
      <c r="AD61616" s="77"/>
    </row>
    <row r="61617" spans="16:30" ht="4.5" customHeight="1" x14ac:dyDescent="0.2">
      <c r="P61617" s="75"/>
      <c r="Q61617" s="75"/>
      <c r="W61617" s="75"/>
      <c r="AD61617" s="77"/>
    </row>
    <row r="61618" spans="16:30" ht="4.5" customHeight="1" x14ac:dyDescent="0.2">
      <c r="P61618" s="75"/>
      <c r="Q61618" s="75"/>
      <c r="W61618" s="75"/>
      <c r="AD61618" s="77"/>
    </row>
    <row r="61619" spans="16:30" ht="4.5" customHeight="1" x14ac:dyDescent="0.2">
      <c r="P61619" s="75"/>
      <c r="Q61619" s="75"/>
      <c r="W61619" s="75"/>
      <c r="AD61619" s="77"/>
    </row>
    <row r="61620" spans="16:30" ht="4.5" customHeight="1" x14ac:dyDescent="0.2">
      <c r="P61620" s="75"/>
      <c r="Q61620" s="75"/>
      <c r="W61620" s="75"/>
      <c r="AD61620" s="77"/>
    </row>
    <row r="61621" spans="16:30" ht="4.5" customHeight="1" x14ac:dyDescent="0.2">
      <c r="P61621" s="75"/>
      <c r="Q61621" s="75"/>
      <c r="W61621" s="75"/>
      <c r="AD61621" s="77"/>
    </row>
    <row r="61622" spans="16:30" ht="4.5" customHeight="1" x14ac:dyDescent="0.2">
      <c r="P61622" s="75"/>
      <c r="Q61622" s="75"/>
      <c r="W61622" s="75"/>
      <c r="AD61622" s="77"/>
    </row>
    <row r="61623" spans="16:30" ht="4.5" customHeight="1" x14ac:dyDescent="0.2">
      <c r="P61623" s="75"/>
      <c r="Q61623" s="75"/>
      <c r="W61623" s="75"/>
      <c r="AD61623" s="77"/>
    </row>
    <row r="61624" spans="16:30" ht="4.5" customHeight="1" x14ac:dyDescent="0.2">
      <c r="P61624" s="75"/>
      <c r="Q61624" s="75"/>
      <c r="W61624" s="75"/>
      <c r="AD61624" s="77"/>
    </row>
    <row r="61625" spans="16:30" ht="4.5" customHeight="1" x14ac:dyDescent="0.2">
      <c r="P61625" s="75"/>
      <c r="Q61625" s="75"/>
      <c r="W61625" s="75"/>
      <c r="AD61625" s="77"/>
    </row>
    <row r="61626" spans="16:30" ht="4.5" customHeight="1" x14ac:dyDescent="0.2">
      <c r="P61626" s="75"/>
      <c r="Q61626" s="75"/>
      <c r="W61626" s="75"/>
      <c r="AD61626" s="77"/>
    </row>
    <row r="61627" spans="16:30" ht="4.5" customHeight="1" x14ac:dyDescent="0.2">
      <c r="P61627" s="75"/>
      <c r="Q61627" s="75"/>
      <c r="W61627" s="75"/>
      <c r="AD61627" s="77"/>
    </row>
    <row r="61628" spans="16:30" ht="4.5" customHeight="1" x14ac:dyDescent="0.2">
      <c r="P61628" s="75"/>
      <c r="Q61628" s="75"/>
      <c r="W61628" s="75"/>
      <c r="AD61628" s="77"/>
    </row>
    <row r="61629" spans="16:30" ht="4.5" customHeight="1" x14ac:dyDescent="0.2">
      <c r="P61629" s="75"/>
      <c r="Q61629" s="75"/>
      <c r="W61629" s="75"/>
      <c r="AD61629" s="77"/>
    </row>
    <row r="61630" spans="16:30" ht="4.5" customHeight="1" x14ac:dyDescent="0.2">
      <c r="P61630" s="75"/>
      <c r="Q61630" s="75"/>
      <c r="W61630" s="75"/>
      <c r="AD61630" s="77"/>
    </row>
    <row r="61631" spans="16:30" ht="4.5" customHeight="1" x14ac:dyDescent="0.2">
      <c r="P61631" s="75"/>
      <c r="Q61631" s="75"/>
      <c r="W61631" s="75"/>
      <c r="AD61631" s="77"/>
    </row>
    <row r="61632" spans="16:30" ht="4.5" customHeight="1" x14ac:dyDescent="0.2">
      <c r="P61632" s="75"/>
      <c r="Q61632" s="75"/>
      <c r="W61632" s="75"/>
      <c r="AD61632" s="77"/>
    </row>
    <row r="61633" spans="16:30" ht="4.5" customHeight="1" x14ac:dyDescent="0.2">
      <c r="P61633" s="75"/>
      <c r="Q61633" s="75"/>
      <c r="W61633" s="75"/>
      <c r="AD61633" s="77"/>
    </row>
    <row r="61634" spans="16:30" ht="4.5" customHeight="1" x14ac:dyDescent="0.2">
      <c r="P61634" s="75"/>
      <c r="Q61634" s="75"/>
      <c r="W61634" s="75"/>
      <c r="AD61634" s="77"/>
    </row>
    <row r="61635" spans="16:30" ht="4.5" customHeight="1" x14ac:dyDescent="0.2">
      <c r="P61635" s="75"/>
      <c r="Q61635" s="75"/>
      <c r="W61635" s="75"/>
      <c r="AD61635" s="77"/>
    </row>
    <row r="61636" spans="16:30" ht="4.5" customHeight="1" x14ac:dyDescent="0.2">
      <c r="P61636" s="75"/>
      <c r="Q61636" s="75"/>
      <c r="W61636" s="75"/>
      <c r="AD61636" s="77"/>
    </row>
    <row r="61637" spans="16:30" ht="4.5" customHeight="1" x14ac:dyDescent="0.2">
      <c r="P61637" s="75"/>
      <c r="Q61637" s="75"/>
      <c r="W61637" s="75"/>
      <c r="AD61637" s="77"/>
    </row>
    <row r="61638" spans="16:30" ht="4.5" customHeight="1" x14ac:dyDescent="0.2">
      <c r="P61638" s="75"/>
      <c r="Q61638" s="75"/>
      <c r="W61638" s="75"/>
      <c r="AD61638" s="77"/>
    </row>
    <row r="61639" spans="16:30" ht="4.5" customHeight="1" x14ac:dyDescent="0.2">
      <c r="P61639" s="75"/>
      <c r="Q61639" s="75"/>
      <c r="W61639" s="75"/>
      <c r="AD61639" s="77"/>
    </row>
    <row r="61640" spans="16:30" ht="4.5" customHeight="1" x14ac:dyDescent="0.2">
      <c r="P61640" s="75"/>
      <c r="Q61640" s="75"/>
      <c r="W61640" s="75"/>
      <c r="AD61640" s="77"/>
    </row>
    <row r="61641" spans="16:30" ht="4.5" customHeight="1" x14ac:dyDescent="0.2">
      <c r="P61641" s="75"/>
      <c r="Q61641" s="75"/>
      <c r="W61641" s="75"/>
      <c r="AD61641" s="77"/>
    </row>
    <row r="61642" spans="16:30" ht="4.5" customHeight="1" x14ac:dyDescent="0.2">
      <c r="P61642" s="75"/>
      <c r="Q61642" s="75"/>
      <c r="W61642" s="75"/>
      <c r="AD61642" s="77"/>
    </row>
    <row r="61643" spans="16:30" ht="4.5" customHeight="1" x14ac:dyDescent="0.2">
      <c r="P61643" s="75"/>
      <c r="Q61643" s="75"/>
      <c r="W61643" s="75"/>
      <c r="AD61643" s="77"/>
    </row>
    <row r="61644" spans="16:30" ht="4.5" customHeight="1" x14ac:dyDescent="0.2">
      <c r="P61644" s="75"/>
      <c r="Q61644" s="75"/>
      <c r="W61644" s="75"/>
      <c r="AD61644" s="77"/>
    </row>
    <row r="61645" spans="16:30" ht="4.5" customHeight="1" x14ac:dyDescent="0.2">
      <c r="P61645" s="75"/>
      <c r="Q61645" s="75"/>
      <c r="W61645" s="75"/>
      <c r="AD61645" s="77"/>
    </row>
    <row r="61646" spans="16:30" ht="4.5" customHeight="1" x14ac:dyDescent="0.2">
      <c r="P61646" s="75"/>
      <c r="Q61646" s="75"/>
      <c r="W61646" s="75"/>
      <c r="AD61646" s="77"/>
    </row>
    <row r="61647" spans="16:30" ht="4.5" customHeight="1" x14ac:dyDescent="0.2">
      <c r="P61647" s="75"/>
      <c r="Q61647" s="75"/>
      <c r="W61647" s="75"/>
      <c r="AD61647" s="77"/>
    </row>
    <row r="61648" spans="16:30" ht="4.5" customHeight="1" x14ac:dyDescent="0.2">
      <c r="P61648" s="75"/>
      <c r="Q61648" s="75"/>
      <c r="W61648" s="75"/>
      <c r="AD61648" s="77"/>
    </row>
    <row r="61649" spans="16:30" ht="4.5" customHeight="1" x14ac:dyDescent="0.2">
      <c r="P61649" s="75"/>
      <c r="Q61649" s="75"/>
      <c r="W61649" s="75"/>
      <c r="AD61649" s="77"/>
    </row>
    <row r="61650" spans="16:30" ht="4.5" customHeight="1" x14ac:dyDescent="0.2">
      <c r="P61650" s="75"/>
      <c r="Q61650" s="75"/>
      <c r="W61650" s="75"/>
      <c r="AD61650" s="77"/>
    </row>
    <row r="61651" spans="16:30" ht="4.5" customHeight="1" x14ac:dyDescent="0.2">
      <c r="P61651" s="75"/>
      <c r="Q61651" s="75"/>
      <c r="W61651" s="75"/>
      <c r="AD61651" s="77"/>
    </row>
    <row r="61652" spans="16:30" ht="4.5" customHeight="1" x14ac:dyDescent="0.2">
      <c r="P61652" s="75"/>
      <c r="Q61652" s="75"/>
      <c r="W61652" s="75"/>
      <c r="AD61652" s="77"/>
    </row>
    <row r="61653" spans="16:30" ht="4.5" customHeight="1" x14ac:dyDescent="0.2">
      <c r="P61653" s="75"/>
      <c r="Q61653" s="75"/>
      <c r="W61653" s="75"/>
      <c r="AD61653" s="77"/>
    </row>
    <row r="61654" spans="16:30" ht="4.5" customHeight="1" x14ac:dyDescent="0.2">
      <c r="P61654" s="75"/>
      <c r="Q61654" s="75"/>
      <c r="W61654" s="75"/>
      <c r="AD61654" s="77"/>
    </row>
    <row r="61655" spans="16:30" ht="4.5" customHeight="1" x14ac:dyDescent="0.2">
      <c r="P61655" s="75"/>
      <c r="Q61655" s="75"/>
      <c r="W61655" s="75"/>
      <c r="AD61655" s="77"/>
    </row>
    <row r="61656" spans="16:30" ht="4.5" customHeight="1" x14ac:dyDescent="0.2">
      <c r="P61656" s="75"/>
      <c r="Q61656" s="75"/>
      <c r="W61656" s="75"/>
      <c r="AD61656" s="77"/>
    </row>
    <row r="61657" spans="16:30" ht="4.5" customHeight="1" x14ac:dyDescent="0.2">
      <c r="P61657" s="75"/>
      <c r="Q61657" s="75"/>
      <c r="W61657" s="75"/>
      <c r="AD61657" s="77"/>
    </row>
    <row r="61658" spans="16:30" ht="4.5" customHeight="1" x14ac:dyDescent="0.2">
      <c r="P61658" s="75"/>
      <c r="Q61658" s="75"/>
      <c r="W61658" s="75"/>
      <c r="AD61658" s="77"/>
    </row>
    <row r="61659" spans="16:30" ht="4.5" customHeight="1" x14ac:dyDescent="0.2">
      <c r="P61659" s="75"/>
      <c r="Q61659" s="75"/>
      <c r="W61659" s="75"/>
      <c r="AD61659" s="77"/>
    </row>
    <row r="61660" spans="16:30" ht="4.5" customHeight="1" x14ac:dyDescent="0.2">
      <c r="P61660" s="75"/>
      <c r="Q61660" s="75"/>
      <c r="W61660" s="75"/>
      <c r="AD61660" s="77"/>
    </row>
    <row r="61661" spans="16:30" ht="4.5" customHeight="1" x14ac:dyDescent="0.2">
      <c r="P61661" s="75"/>
      <c r="Q61661" s="75"/>
      <c r="W61661" s="75"/>
      <c r="AD61661" s="77"/>
    </row>
    <row r="61662" spans="16:30" ht="4.5" customHeight="1" x14ac:dyDescent="0.2">
      <c r="P61662" s="75"/>
      <c r="Q61662" s="75"/>
      <c r="W61662" s="75"/>
      <c r="AD61662" s="77"/>
    </row>
    <row r="61663" spans="16:30" ht="4.5" customHeight="1" x14ac:dyDescent="0.2">
      <c r="P61663" s="75"/>
      <c r="Q61663" s="75"/>
      <c r="W61663" s="75"/>
      <c r="AD61663" s="77"/>
    </row>
    <row r="61664" spans="16:30" ht="4.5" customHeight="1" x14ac:dyDescent="0.2">
      <c r="P61664" s="75"/>
      <c r="Q61664" s="75"/>
      <c r="W61664" s="75"/>
      <c r="AD61664" s="77"/>
    </row>
    <row r="61665" spans="16:30" ht="4.5" customHeight="1" x14ac:dyDescent="0.2">
      <c r="P61665" s="75"/>
      <c r="Q61665" s="75"/>
      <c r="W61665" s="75"/>
      <c r="AD61665" s="77"/>
    </row>
    <row r="61666" spans="16:30" ht="4.5" customHeight="1" x14ac:dyDescent="0.2">
      <c r="P61666" s="75"/>
      <c r="Q61666" s="75"/>
      <c r="W61666" s="75"/>
      <c r="AD61666" s="77"/>
    </row>
    <row r="61667" spans="16:30" ht="4.5" customHeight="1" x14ac:dyDescent="0.2">
      <c r="P61667" s="75"/>
      <c r="Q61667" s="75"/>
      <c r="W61667" s="75"/>
      <c r="AD61667" s="77"/>
    </row>
    <row r="61668" spans="16:30" ht="4.5" customHeight="1" x14ac:dyDescent="0.2">
      <c r="P61668" s="75"/>
      <c r="Q61668" s="75"/>
      <c r="W61668" s="75"/>
      <c r="AD61668" s="77"/>
    </row>
    <row r="61669" spans="16:30" ht="4.5" customHeight="1" x14ac:dyDescent="0.2">
      <c r="P61669" s="75"/>
      <c r="Q61669" s="75"/>
      <c r="W61669" s="75"/>
      <c r="AD61669" s="77"/>
    </row>
    <row r="61670" spans="16:30" ht="4.5" customHeight="1" x14ac:dyDescent="0.2">
      <c r="P61670" s="75"/>
      <c r="Q61670" s="75"/>
      <c r="W61670" s="75"/>
      <c r="AD61670" s="77"/>
    </row>
    <row r="61671" spans="16:30" ht="4.5" customHeight="1" x14ac:dyDescent="0.2">
      <c r="P61671" s="75"/>
      <c r="Q61671" s="75"/>
      <c r="W61671" s="75"/>
      <c r="AD61671" s="77"/>
    </row>
    <row r="61672" spans="16:30" ht="4.5" customHeight="1" x14ac:dyDescent="0.2">
      <c r="P61672" s="75"/>
      <c r="Q61672" s="75"/>
      <c r="W61672" s="75"/>
      <c r="AD61672" s="77"/>
    </row>
    <row r="61673" spans="16:30" ht="4.5" customHeight="1" x14ac:dyDescent="0.2">
      <c r="P61673" s="75"/>
      <c r="Q61673" s="75"/>
      <c r="W61673" s="75"/>
      <c r="AD61673" s="77"/>
    </row>
    <row r="61674" spans="16:30" ht="4.5" customHeight="1" x14ac:dyDescent="0.2">
      <c r="P61674" s="75"/>
      <c r="Q61674" s="75"/>
      <c r="W61674" s="75"/>
      <c r="AD61674" s="77"/>
    </row>
    <row r="61675" spans="16:30" ht="4.5" customHeight="1" x14ac:dyDescent="0.2">
      <c r="P61675" s="75"/>
      <c r="Q61675" s="75"/>
      <c r="W61675" s="75"/>
      <c r="AD61675" s="77"/>
    </row>
    <row r="61676" spans="16:30" ht="4.5" customHeight="1" x14ac:dyDescent="0.2">
      <c r="P61676" s="75"/>
      <c r="Q61676" s="75"/>
      <c r="W61676" s="75"/>
      <c r="AD61676" s="77"/>
    </row>
    <row r="61677" spans="16:30" ht="4.5" customHeight="1" x14ac:dyDescent="0.2">
      <c r="P61677" s="75"/>
      <c r="Q61677" s="75"/>
      <c r="W61677" s="75"/>
      <c r="AD61677" s="77"/>
    </row>
    <row r="61678" spans="16:30" ht="4.5" customHeight="1" x14ac:dyDescent="0.2">
      <c r="P61678" s="75"/>
      <c r="Q61678" s="75"/>
      <c r="W61678" s="75"/>
      <c r="AD61678" s="77"/>
    </row>
    <row r="61679" spans="16:30" ht="4.5" customHeight="1" x14ac:dyDescent="0.2">
      <c r="P61679" s="75"/>
      <c r="Q61679" s="75"/>
      <c r="W61679" s="75"/>
      <c r="AD61679" s="77"/>
    </row>
    <row r="61680" spans="16:30" ht="4.5" customHeight="1" x14ac:dyDescent="0.2">
      <c r="P61680" s="75"/>
      <c r="Q61680" s="75"/>
      <c r="W61680" s="75"/>
      <c r="AD61680" s="77"/>
    </row>
    <row r="61681" spans="16:30" ht="4.5" customHeight="1" x14ac:dyDescent="0.2">
      <c r="P61681" s="75"/>
      <c r="Q61681" s="75"/>
      <c r="W61681" s="75"/>
      <c r="AD61681" s="77"/>
    </row>
    <row r="61682" spans="16:30" ht="4.5" customHeight="1" x14ac:dyDescent="0.2">
      <c r="P61682" s="75"/>
      <c r="Q61682" s="75"/>
      <c r="W61682" s="75"/>
      <c r="AD61682" s="77"/>
    </row>
    <row r="61683" spans="16:30" ht="4.5" customHeight="1" x14ac:dyDescent="0.2">
      <c r="P61683" s="75"/>
      <c r="Q61683" s="75"/>
      <c r="W61683" s="75"/>
      <c r="AD61683" s="77"/>
    </row>
    <row r="61684" spans="16:30" ht="4.5" customHeight="1" x14ac:dyDescent="0.2">
      <c r="P61684" s="75"/>
      <c r="Q61684" s="75"/>
      <c r="W61684" s="75"/>
      <c r="AD61684" s="77"/>
    </row>
    <row r="61685" spans="16:30" ht="4.5" customHeight="1" x14ac:dyDescent="0.2">
      <c r="P61685" s="75"/>
      <c r="Q61685" s="75"/>
      <c r="W61685" s="75"/>
      <c r="AD61685" s="77"/>
    </row>
    <row r="61686" spans="16:30" ht="4.5" customHeight="1" x14ac:dyDescent="0.2">
      <c r="P61686" s="75"/>
      <c r="Q61686" s="75"/>
      <c r="W61686" s="75"/>
      <c r="AD61686" s="77"/>
    </row>
    <row r="61687" spans="16:30" ht="4.5" customHeight="1" x14ac:dyDescent="0.2">
      <c r="P61687" s="75"/>
      <c r="Q61687" s="75"/>
      <c r="W61687" s="75"/>
      <c r="AD61687" s="77"/>
    </row>
    <row r="61688" spans="16:30" ht="4.5" customHeight="1" x14ac:dyDescent="0.2">
      <c r="P61688" s="75"/>
      <c r="Q61688" s="75"/>
      <c r="W61688" s="75"/>
      <c r="AD61688" s="77"/>
    </row>
    <row r="61689" spans="16:30" ht="4.5" customHeight="1" x14ac:dyDescent="0.2">
      <c r="P61689" s="75"/>
      <c r="Q61689" s="75"/>
      <c r="W61689" s="75"/>
      <c r="AD61689" s="77"/>
    </row>
    <row r="61690" spans="16:30" ht="4.5" customHeight="1" x14ac:dyDescent="0.2">
      <c r="P61690" s="75"/>
      <c r="Q61690" s="75"/>
      <c r="W61690" s="75"/>
      <c r="AD61690" s="77"/>
    </row>
    <row r="61691" spans="16:30" ht="4.5" customHeight="1" x14ac:dyDescent="0.2">
      <c r="P61691" s="75"/>
      <c r="Q61691" s="75"/>
      <c r="W61691" s="75"/>
      <c r="AD61691" s="77"/>
    </row>
    <row r="61692" spans="16:30" ht="4.5" customHeight="1" x14ac:dyDescent="0.2">
      <c r="P61692" s="75"/>
      <c r="Q61692" s="75"/>
      <c r="W61692" s="75"/>
      <c r="AD61692" s="77"/>
    </row>
    <row r="61693" spans="16:30" ht="4.5" customHeight="1" x14ac:dyDescent="0.2">
      <c r="P61693" s="75"/>
      <c r="Q61693" s="75"/>
      <c r="W61693" s="75"/>
      <c r="AD61693" s="77"/>
    </row>
    <row r="61694" spans="16:30" ht="4.5" customHeight="1" x14ac:dyDescent="0.2">
      <c r="P61694" s="75"/>
      <c r="Q61694" s="75"/>
      <c r="W61694" s="75"/>
      <c r="AD61694" s="77"/>
    </row>
    <row r="61695" spans="16:30" ht="4.5" customHeight="1" x14ac:dyDescent="0.2">
      <c r="P61695" s="75"/>
      <c r="Q61695" s="75"/>
      <c r="W61695" s="75"/>
      <c r="AD61695" s="77"/>
    </row>
    <row r="61696" spans="16:30" ht="4.5" customHeight="1" x14ac:dyDescent="0.2">
      <c r="P61696" s="75"/>
      <c r="Q61696" s="75"/>
      <c r="W61696" s="75"/>
      <c r="AD61696" s="77"/>
    </row>
    <row r="61697" spans="16:30" ht="4.5" customHeight="1" x14ac:dyDescent="0.2">
      <c r="P61697" s="75"/>
      <c r="Q61697" s="75"/>
      <c r="W61697" s="75"/>
      <c r="AD61697" s="77"/>
    </row>
    <row r="61698" spans="16:30" ht="4.5" customHeight="1" x14ac:dyDescent="0.2">
      <c r="P61698" s="75"/>
      <c r="Q61698" s="75"/>
      <c r="W61698" s="75"/>
      <c r="AD61698" s="77"/>
    </row>
    <row r="61699" spans="16:30" ht="4.5" customHeight="1" x14ac:dyDescent="0.2">
      <c r="P61699" s="75"/>
      <c r="Q61699" s="75"/>
      <c r="W61699" s="75"/>
      <c r="AD61699" s="77"/>
    </row>
    <row r="61700" spans="16:30" ht="4.5" customHeight="1" x14ac:dyDescent="0.2">
      <c r="P61700" s="75"/>
      <c r="Q61700" s="75"/>
      <c r="W61700" s="75"/>
      <c r="AD61700" s="77"/>
    </row>
    <row r="61701" spans="16:30" ht="4.5" customHeight="1" x14ac:dyDescent="0.2">
      <c r="P61701" s="75"/>
      <c r="Q61701" s="75"/>
      <c r="W61701" s="75"/>
      <c r="AD61701" s="77"/>
    </row>
    <row r="61702" spans="16:30" ht="4.5" customHeight="1" x14ac:dyDescent="0.2">
      <c r="P61702" s="75"/>
      <c r="Q61702" s="75"/>
      <c r="W61702" s="75"/>
      <c r="AD61702" s="77"/>
    </row>
    <row r="61703" spans="16:30" ht="4.5" customHeight="1" x14ac:dyDescent="0.2">
      <c r="P61703" s="75"/>
      <c r="Q61703" s="75"/>
      <c r="W61703" s="75"/>
      <c r="AD61703" s="77"/>
    </row>
    <row r="61704" spans="16:30" ht="4.5" customHeight="1" x14ac:dyDescent="0.2">
      <c r="P61704" s="75"/>
      <c r="Q61704" s="75"/>
      <c r="W61704" s="75"/>
      <c r="AD61704" s="77"/>
    </row>
    <row r="61705" spans="16:30" ht="4.5" customHeight="1" x14ac:dyDescent="0.2">
      <c r="P61705" s="75"/>
      <c r="Q61705" s="75"/>
      <c r="W61705" s="75"/>
      <c r="AD61705" s="77"/>
    </row>
    <row r="61706" spans="16:30" ht="4.5" customHeight="1" x14ac:dyDescent="0.2">
      <c r="P61706" s="75"/>
      <c r="Q61706" s="75"/>
      <c r="W61706" s="75"/>
      <c r="AD61706" s="77"/>
    </row>
    <row r="61707" spans="16:30" ht="4.5" customHeight="1" x14ac:dyDescent="0.2">
      <c r="P61707" s="75"/>
      <c r="Q61707" s="75"/>
      <c r="W61707" s="75"/>
      <c r="AD61707" s="77"/>
    </row>
    <row r="61708" spans="16:30" ht="4.5" customHeight="1" x14ac:dyDescent="0.2">
      <c r="P61708" s="75"/>
      <c r="Q61708" s="75"/>
      <c r="W61708" s="75"/>
      <c r="AD61708" s="77"/>
    </row>
    <row r="61709" spans="16:30" ht="4.5" customHeight="1" x14ac:dyDescent="0.2">
      <c r="P61709" s="75"/>
      <c r="Q61709" s="75"/>
      <c r="W61709" s="75"/>
      <c r="AD61709" s="77"/>
    </row>
    <row r="61710" spans="16:30" ht="4.5" customHeight="1" x14ac:dyDescent="0.2">
      <c r="P61710" s="75"/>
      <c r="Q61710" s="75"/>
      <c r="W61710" s="75"/>
      <c r="AD61710" s="77"/>
    </row>
    <row r="61711" spans="16:30" ht="4.5" customHeight="1" x14ac:dyDescent="0.2">
      <c r="P61711" s="75"/>
      <c r="Q61711" s="75"/>
      <c r="W61711" s="75"/>
      <c r="AD61711" s="77"/>
    </row>
    <row r="61712" spans="16:30" ht="4.5" customHeight="1" x14ac:dyDescent="0.2">
      <c r="P61712" s="75"/>
      <c r="Q61712" s="75"/>
      <c r="W61712" s="75"/>
      <c r="AD61712" s="77"/>
    </row>
    <row r="61713" spans="16:30" ht="4.5" customHeight="1" x14ac:dyDescent="0.2">
      <c r="P61713" s="75"/>
      <c r="Q61713" s="75"/>
      <c r="W61713" s="75"/>
      <c r="AD61713" s="77"/>
    </row>
    <row r="61714" spans="16:30" ht="4.5" customHeight="1" x14ac:dyDescent="0.2">
      <c r="P61714" s="75"/>
      <c r="Q61714" s="75"/>
      <c r="W61714" s="75"/>
      <c r="AD61714" s="77"/>
    </row>
    <row r="61715" spans="16:30" ht="4.5" customHeight="1" x14ac:dyDescent="0.2">
      <c r="P61715" s="75"/>
      <c r="Q61715" s="75"/>
      <c r="W61715" s="75"/>
      <c r="AD61715" s="77"/>
    </row>
    <row r="61716" spans="16:30" ht="4.5" customHeight="1" x14ac:dyDescent="0.2">
      <c r="P61716" s="75"/>
      <c r="Q61716" s="75"/>
      <c r="W61716" s="75"/>
      <c r="AD61716" s="77"/>
    </row>
    <row r="61717" spans="16:30" ht="4.5" customHeight="1" x14ac:dyDescent="0.2">
      <c r="P61717" s="75"/>
      <c r="Q61717" s="75"/>
      <c r="W61717" s="75"/>
      <c r="AD61717" s="77"/>
    </row>
    <row r="61718" spans="16:30" ht="4.5" customHeight="1" x14ac:dyDescent="0.2">
      <c r="P61718" s="75"/>
      <c r="Q61718" s="75"/>
      <c r="W61718" s="75"/>
      <c r="AD61718" s="77"/>
    </row>
    <row r="61719" spans="16:30" ht="4.5" customHeight="1" x14ac:dyDescent="0.2">
      <c r="P61719" s="75"/>
      <c r="Q61719" s="75"/>
      <c r="W61719" s="75"/>
      <c r="AD61719" s="77"/>
    </row>
    <row r="61720" spans="16:30" ht="4.5" customHeight="1" x14ac:dyDescent="0.2">
      <c r="P61720" s="75"/>
      <c r="Q61720" s="75"/>
      <c r="W61720" s="75"/>
      <c r="AD61720" s="77"/>
    </row>
    <row r="61721" spans="16:30" ht="4.5" customHeight="1" x14ac:dyDescent="0.2">
      <c r="P61721" s="75"/>
      <c r="Q61721" s="75"/>
      <c r="W61721" s="75"/>
      <c r="AD61721" s="77"/>
    </row>
    <row r="61722" spans="16:30" ht="4.5" customHeight="1" x14ac:dyDescent="0.2">
      <c r="P61722" s="75"/>
      <c r="Q61722" s="75"/>
      <c r="W61722" s="75"/>
      <c r="AD61722" s="77"/>
    </row>
    <row r="61723" spans="16:30" ht="4.5" customHeight="1" x14ac:dyDescent="0.2">
      <c r="P61723" s="75"/>
      <c r="Q61723" s="75"/>
      <c r="W61723" s="75"/>
      <c r="AD61723" s="77"/>
    </row>
    <row r="61724" spans="16:30" ht="4.5" customHeight="1" x14ac:dyDescent="0.2">
      <c r="P61724" s="75"/>
      <c r="Q61724" s="75"/>
      <c r="W61724" s="75"/>
      <c r="AD61724" s="77"/>
    </row>
    <row r="61725" spans="16:30" ht="4.5" customHeight="1" x14ac:dyDescent="0.2">
      <c r="P61725" s="75"/>
      <c r="Q61725" s="75"/>
      <c r="W61725" s="75"/>
      <c r="AD61725" s="77"/>
    </row>
    <row r="61726" spans="16:30" ht="4.5" customHeight="1" x14ac:dyDescent="0.2">
      <c r="P61726" s="75"/>
      <c r="Q61726" s="75"/>
      <c r="W61726" s="75"/>
      <c r="AD61726" s="77"/>
    </row>
    <row r="61727" spans="16:30" ht="4.5" customHeight="1" x14ac:dyDescent="0.2">
      <c r="P61727" s="75"/>
      <c r="Q61727" s="75"/>
      <c r="W61727" s="75"/>
      <c r="AD61727" s="77"/>
    </row>
    <row r="61728" spans="16:30" ht="4.5" customHeight="1" x14ac:dyDescent="0.2">
      <c r="P61728" s="75"/>
      <c r="Q61728" s="75"/>
      <c r="W61728" s="75"/>
      <c r="AD61728" s="77"/>
    </row>
    <row r="61729" spans="16:30" ht="4.5" customHeight="1" x14ac:dyDescent="0.2">
      <c r="P61729" s="75"/>
      <c r="Q61729" s="75"/>
      <c r="W61729" s="75"/>
      <c r="AD61729" s="77"/>
    </row>
    <row r="61730" spans="16:30" ht="4.5" customHeight="1" x14ac:dyDescent="0.2">
      <c r="P61730" s="75"/>
      <c r="Q61730" s="75"/>
      <c r="W61730" s="75"/>
      <c r="AD61730" s="77"/>
    </row>
    <row r="61731" spans="16:30" ht="4.5" customHeight="1" x14ac:dyDescent="0.2">
      <c r="P61731" s="75"/>
      <c r="Q61731" s="75"/>
      <c r="W61731" s="75"/>
      <c r="AD61731" s="77"/>
    </row>
    <row r="61732" spans="16:30" ht="4.5" customHeight="1" x14ac:dyDescent="0.2">
      <c r="P61732" s="75"/>
      <c r="Q61732" s="75"/>
      <c r="W61732" s="75"/>
      <c r="AD61732" s="77"/>
    </row>
    <row r="61733" spans="16:30" ht="4.5" customHeight="1" x14ac:dyDescent="0.2">
      <c r="P61733" s="75"/>
      <c r="Q61733" s="75"/>
      <c r="W61733" s="75"/>
      <c r="AD61733" s="77"/>
    </row>
    <row r="61734" spans="16:30" ht="4.5" customHeight="1" x14ac:dyDescent="0.2">
      <c r="P61734" s="75"/>
      <c r="Q61734" s="75"/>
      <c r="W61734" s="75"/>
      <c r="AD61734" s="77"/>
    </row>
    <row r="61735" spans="16:30" ht="4.5" customHeight="1" x14ac:dyDescent="0.2">
      <c r="P61735" s="75"/>
      <c r="Q61735" s="75"/>
      <c r="W61735" s="75"/>
      <c r="AD61735" s="77"/>
    </row>
    <row r="61736" spans="16:30" ht="4.5" customHeight="1" x14ac:dyDescent="0.2">
      <c r="P61736" s="75"/>
      <c r="Q61736" s="75"/>
      <c r="W61736" s="75"/>
      <c r="AD61736" s="77"/>
    </row>
    <row r="61737" spans="16:30" ht="4.5" customHeight="1" x14ac:dyDescent="0.2">
      <c r="P61737" s="75"/>
      <c r="Q61737" s="75"/>
      <c r="W61737" s="75"/>
      <c r="AD61737" s="77"/>
    </row>
    <row r="61738" spans="16:30" ht="4.5" customHeight="1" x14ac:dyDescent="0.2">
      <c r="P61738" s="75"/>
      <c r="Q61738" s="75"/>
      <c r="W61738" s="75"/>
      <c r="AD61738" s="77"/>
    </row>
    <row r="61739" spans="16:30" ht="4.5" customHeight="1" x14ac:dyDescent="0.2">
      <c r="P61739" s="75"/>
      <c r="Q61739" s="75"/>
      <c r="W61739" s="75"/>
      <c r="AD61739" s="77"/>
    </row>
    <row r="61740" spans="16:30" ht="4.5" customHeight="1" x14ac:dyDescent="0.2">
      <c r="P61740" s="75"/>
      <c r="Q61740" s="75"/>
      <c r="W61740" s="75"/>
      <c r="AD61740" s="77"/>
    </row>
    <row r="61741" spans="16:30" ht="4.5" customHeight="1" x14ac:dyDescent="0.2">
      <c r="P61741" s="75"/>
      <c r="Q61741" s="75"/>
      <c r="W61741" s="75"/>
      <c r="AD61741" s="77"/>
    </row>
    <row r="61742" spans="16:30" ht="4.5" customHeight="1" x14ac:dyDescent="0.2">
      <c r="P61742" s="75"/>
      <c r="Q61742" s="75"/>
      <c r="W61742" s="75"/>
      <c r="AD61742" s="77"/>
    </row>
    <row r="61743" spans="16:30" ht="4.5" customHeight="1" x14ac:dyDescent="0.2">
      <c r="P61743" s="75"/>
      <c r="Q61743" s="75"/>
      <c r="W61743" s="75"/>
      <c r="AD61743" s="77"/>
    </row>
    <row r="61744" spans="16:30" ht="4.5" customHeight="1" x14ac:dyDescent="0.2">
      <c r="P61744" s="75"/>
      <c r="Q61744" s="75"/>
      <c r="W61744" s="75"/>
      <c r="AD61744" s="77"/>
    </row>
    <row r="61745" spans="16:30" ht="4.5" customHeight="1" x14ac:dyDescent="0.2">
      <c r="P61745" s="75"/>
      <c r="Q61745" s="75"/>
      <c r="W61745" s="75"/>
      <c r="AD61745" s="77"/>
    </row>
    <row r="61746" spans="16:30" ht="4.5" customHeight="1" x14ac:dyDescent="0.2">
      <c r="P61746" s="75"/>
      <c r="Q61746" s="75"/>
      <c r="W61746" s="75"/>
      <c r="AD61746" s="77"/>
    </row>
    <row r="61747" spans="16:30" ht="4.5" customHeight="1" x14ac:dyDescent="0.2">
      <c r="P61747" s="75"/>
      <c r="Q61747" s="75"/>
      <c r="W61747" s="75"/>
      <c r="AD61747" s="77"/>
    </row>
    <row r="61748" spans="16:30" ht="4.5" customHeight="1" x14ac:dyDescent="0.2">
      <c r="P61748" s="75"/>
      <c r="Q61748" s="75"/>
      <c r="W61748" s="75"/>
      <c r="AD61748" s="77"/>
    </row>
    <row r="61749" spans="16:30" ht="4.5" customHeight="1" x14ac:dyDescent="0.2">
      <c r="P61749" s="75"/>
      <c r="Q61749" s="75"/>
      <c r="W61749" s="75"/>
      <c r="AD61749" s="77"/>
    </row>
    <row r="61750" spans="16:30" ht="4.5" customHeight="1" x14ac:dyDescent="0.2">
      <c r="P61750" s="75"/>
      <c r="Q61750" s="75"/>
      <c r="W61750" s="75"/>
      <c r="AD61750" s="77"/>
    </row>
    <row r="61751" spans="16:30" ht="4.5" customHeight="1" x14ac:dyDescent="0.2">
      <c r="P61751" s="75"/>
      <c r="Q61751" s="75"/>
      <c r="W61751" s="75"/>
      <c r="AD61751" s="77"/>
    </row>
    <row r="61752" spans="16:30" ht="4.5" customHeight="1" x14ac:dyDescent="0.2">
      <c r="P61752" s="75"/>
      <c r="Q61752" s="75"/>
      <c r="W61752" s="75"/>
      <c r="AD61752" s="77"/>
    </row>
    <row r="61753" spans="16:30" ht="4.5" customHeight="1" x14ac:dyDescent="0.2">
      <c r="P61753" s="75"/>
      <c r="Q61753" s="75"/>
      <c r="W61753" s="75"/>
      <c r="AD61753" s="77"/>
    </row>
    <row r="61754" spans="16:30" ht="4.5" customHeight="1" x14ac:dyDescent="0.2">
      <c r="P61754" s="75"/>
      <c r="Q61754" s="75"/>
      <c r="W61754" s="75"/>
      <c r="AD61754" s="77"/>
    </row>
    <row r="61755" spans="16:30" ht="4.5" customHeight="1" x14ac:dyDescent="0.2">
      <c r="P61755" s="75"/>
      <c r="Q61755" s="75"/>
      <c r="W61755" s="75"/>
      <c r="AD61755" s="77"/>
    </row>
    <row r="61756" spans="16:30" ht="4.5" customHeight="1" x14ac:dyDescent="0.2">
      <c r="P61756" s="75"/>
      <c r="Q61756" s="75"/>
      <c r="W61756" s="75"/>
      <c r="AD61756" s="77"/>
    </row>
    <row r="61757" spans="16:30" ht="4.5" customHeight="1" x14ac:dyDescent="0.2">
      <c r="P61757" s="75"/>
      <c r="Q61757" s="75"/>
      <c r="W61757" s="75"/>
      <c r="AD61757" s="77"/>
    </row>
    <row r="61758" spans="16:30" ht="4.5" customHeight="1" x14ac:dyDescent="0.2">
      <c r="P61758" s="75"/>
      <c r="Q61758" s="75"/>
      <c r="W61758" s="75"/>
      <c r="AD61758" s="77"/>
    </row>
    <row r="61759" spans="16:30" ht="4.5" customHeight="1" x14ac:dyDescent="0.2">
      <c r="P61759" s="75"/>
      <c r="Q61759" s="75"/>
      <c r="W61759" s="75"/>
      <c r="AD61759" s="77"/>
    </row>
    <row r="61760" spans="16:30" ht="4.5" customHeight="1" x14ac:dyDescent="0.2">
      <c r="P61760" s="75"/>
      <c r="Q61760" s="75"/>
      <c r="W61760" s="75"/>
      <c r="AD61760" s="77"/>
    </row>
    <row r="61761" spans="16:30" ht="4.5" customHeight="1" x14ac:dyDescent="0.2">
      <c r="P61761" s="75"/>
      <c r="Q61761" s="75"/>
      <c r="W61761" s="75"/>
      <c r="AD61761" s="77"/>
    </row>
    <row r="61762" spans="16:30" ht="4.5" customHeight="1" x14ac:dyDescent="0.2">
      <c r="P61762" s="75"/>
      <c r="Q61762" s="75"/>
      <c r="W61762" s="75"/>
      <c r="AD61762" s="77"/>
    </row>
    <row r="61763" spans="16:30" ht="4.5" customHeight="1" x14ac:dyDescent="0.2">
      <c r="P61763" s="75"/>
      <c r="Q61763" s="75"/>
      <c r="W61763" s="75"/>
      <c r="AD61763" s="77"/>
    </row>
    <row r="61764" spans="16:30" ht="4.5" customHeight="1" x14ac:dyDescent="0.2">
      <c r="P61764" s="75"/>
      <c r="Q61764" s="75"/>
      <c r="W61764" s="75"/>
      <c r="AD61764" s="77"/>
    </row>
    <row r="61765" spans="16:30" ht="4.5" customHeight="1" x14ac:dyDescent="0.2">
      <c r="P61765" s="75"/>
      <c r="Q61765" s="75"/>
      <c r="W61765" s="75"/>
      <c r="AD61765" s="77"/>
    </row>
    <row r="61766" spans="16:30" ht="4.5" customHeight="1" x14ac:dyDescent="0.2">
      <c r="P61766" s="75"/>
      <c r="Q61766" s="75"/>
      <c r="W61766" s="75"/>
      <c r="AD61766" s="77"/>
    </row>
    <row r="61767" spans="16:30" ht="4.5" customHeight="1" x14ac:dyDescent="0.2">
      <c r="P61767" s="75"/>
      <c r="Q61767" s="75"/>
      <c r="W61767" s="75"/>
      <c r="AD61767" s="77"/>
    </row>
    <row r="61768" spans="16:30" ht="4.5" customHeight="1" x14ac:dyDescent="0.2">
      <c r="P61768" s="75"/>
      <c r="Q61768" s="75"/>
      <c r="W61768" s="75"/>
      <c r="AD61768" s="77"/>
    </row>
    <row r="61769" spans="16:30" ht="4.5" customHeight="1" x14ac:dyDescent="0.2">
      <c r="P61769" s="75"/>
      <c r="Q61769" s="75"/>
      <c r="W61769" s="75"/>
      <c r="AD61769" s="77"/>
    </row>
    <row r="61770" spans="16:30" ht="4.5" customHeight="1" x14ac:dyDescent="0.2">
      <c r="P61770" s="75"/>
      <c r="Q61770" s="75"/>
      <c r="W61770" s="75"/>
      <c r="AD61770" s="77"/>
    </row>
    <row r="61771" spans="16:30" ht="4.5" customHeight="1" x14ac:dyDescent="0.2">
      <c r="P61771" s="75"/>
      <c r="Q61771" s="75"/>
      <c r="W61771" s="75"/>
      <c r="AD61771" s="77"/>
    </row>
    <row r="61772" spans="16:30" ht="4.5" customHeight="1" x14ac:dyDescent="0.2">
      <c r="P61772" s="75"/>
      <c r="Q61772" s="75"/>
      <c r="W61772" s="75"/>
      <c r="AD61772" s="77"/>
    </row>
    <row r="61773" spans="16:30" ht="4.5" customHeight="1" x14ac:dyDescent="0.2">
      <c r="P61773" s="75"/>
      <c r="Q61773" s="75"/>
      <c r="W61773" s="75"/>
      <c r="AD61773" s="77"/>
    </row>
    <row r="61774" spans="16:30" ht="4.5" customHeight="1" x14ac:dyDescent="0.2">
      <c r="P61774" s="75"/>
      <c r="Q61774" s="75"/>
      <c r="W61774" s="75"/>
      <c r="AD61774" s="77"/>
    </row>
    <row r="61775" spans="16:30" ht="4.5" customHeight="1" x14ac:dyDescent="0.2">
      <c r="P61775" s="75"/>
      <c r="Q61775" s="75"/>
      <c r="W61775" s="75"/>
      <c r="AD61775" s="77"/>
    </row>
    <row r="61776" spans="16:30" ht="4.5" customHeight="1" x14ac:dyDescent="0.2">
      <c r="P61776" s="75"/>
      <c r="Q61776" s="75"/>
      <c r="W61776" s="75"/>
      <c r="AD61776" s="77"/>
    </row>
    <row r="61777" spans="16:30" ht="4.5" customHeight="1" x14ac:dyDescent="0.2">
      <c r="P61777" s="75"/>
      <c r="Q61777" s="75"/>
      <c r="W61777" s="75"/>
      <c r="AD61777" s="77"/>
    </row>
    <row r="61778" spans="16:30" ht="4.5" customHeight="1" x14ac:dyDescent="0.2">
      <c r="P61778" s="75"/>
      <c r="Q61778" s="75"/>
      <c r="W61778" s="75"/>
      <c r="AD61778" s="77"/>
    </row>
    <row r="61779" spans="16:30" ht="4.5" customHeight="1" x14ac:dyDescent="0.2">
      <c r="P61779" s="75"/>
      <c r="Q61779" s="75"/>
      <c r="W61779" s="75"/>
      <c r="AD61779" s="77"/>
    </row>
    <row r="61780" spans="16:30" ht="4.5" customHeight="1" x14ac:dyDescent="0.2">
      <c r="P61780" s="75"/>
      <c r="Q61780" s="75"/>
      <c r="W61780" s="75"/>
      <c r="AD61780" s="77"/>
    </row>
    <row r="61781" spans="16:30" ht="4.5" customHeight="1" x14ac:dyDescent="0.2">
      <c r="P61781" s="75"/>
      <c r="Q61781" s="75"/>
      <c r="W61781" s="75"/>
      <c r="AD61781" s="77"/>
    </row>
    <row r="61782" spans="16:30" ht="4.5" customHeight="1" x14ac:dyDescent="0.2">
      <c r="P61782" s="75"/>
      <c r="Q61782" s="75"/>
      <c r="W61782" s="75"/>
      <c r="AD61782" s="77"/>
    </row>
    <row r="61783" spans="16:30" ht="4.5" customHeight="1" x14ac:dyDescent="0.2">
      <c r="P61783" s="75"/>
      <c r="Q61783" s="75"/>
      <c r="W61783" s="75"/>
      <c r="AD61783" s="77"/>
    </row>
    <row r="61784" spans="16:30" ht="4.5" customHeight="1" x14ac:dyDescent="0.2">
      <c r="P61784" s="75"/>
      <c r="Q61784" s="75"/>
      <c r="W61784" s="75"/>
      <c r="AD61784" s="77"/>
    </row>
    <row r="61785" spans="16:30" ht="4.5" customHeight="1" x14ac:dyDescent="0.2">
      <c r="P61785" s="75"/>
      <c r="Q61785" s="75"/>
      <c r="W61785" s="75"/>
      <c r="AD61785" s="77"/>
    </row>
    <row r="61786" spans="16:30" ht="4.5" customHeight="1" x14ac:dyDescent="0.2">
      <c r="P61786" s="75"/>
      <c r="Q61786" s="75"/>
      <c r="W61786" s="75"/>
      <c r="AD61786" s="77"/>
    </row>
    <row r="61787" spans="16:30" ht="4.5" customHeight="1" x14ac:dyDescent="0.2">
      <c r="P61787" s="75"/>
      <c r="Q61787" s="75"/>
      <c r="W61787" s="75"/>
      <c r="AD61787" s="77"/>
    </row>
    <row r="61788" spans="16:30" ht="4.5" customHeight="1" x14ac:dyDescent="0.2">
      <c r="P61788" s="75"/>
      <c r="Q61788" s="75"/>
      <c r="W61788" s="75"/>
      <c r="AD61788" s="77"/>
    </row>
    <row r="61789" spans="16:30" ht="4.5" customHeight="1" x14ac:dyDescent="0.2">
      <c r="P61789" s="75"/>
      <c r="Q61789" s="75"/>
      <c r="W61789" s="75"/>
      <c r="AD61789" s="77"/>
    </row>
    <row r="61790" spans="16:30" ht="4.5" customHeight="1" x14ac:dyDescent="0.2">
      <c r="P61790" s="75"/>
      <c r="Q61790" s="75"/>
      <c r="W61790" s="75"/>
      <c r="AD61790" s="77"/>
    </row>
    <row r="61791" spans="16:30" ht="4.5" customHeight="1" x14ac:dyDescent="0.2">
      <c r="P61791" s="75"/>
      <c r="Q61791" s="75"/>
      <c r="W61791" s="75"/>
      <c r="AD61791" s="77"/>
    </row>
    <row r="61792" spans="16:30" ht="4.5" customHeight="1" x14ac:dyDescent="0.2">
      <c r="P61792" s="75"/>
      <c r="Q61792" s="75"/>
      <c r="W61792" s="75"/>
      <c r="AD61792" s="77"/>
    </row>
    <row r="61793" spans="16:30" ht="4.5" customHeight="1" x14ac:dyDescent="0.2">
      <c r="P61793" s="75"/>
      <c r="Q61793" s="75"/>
      <c r="W61793" s="75"/>
      <c r="AD61793" s="77"/>
    </row>
    <row r="61794" spans="16:30" ht="4.5" customHeight="1" x14ac:dyDescent="0.2">
      <c r="P61794" s="75"/>
      <c r="Q61794" s="75"/>
      <c r="W61794" s="75"/>
      <c r="AD61794" s="77"/>
    </row>
    <row r="61795" spans="16:30" ht="4.5" customHeight="1" x14ac:dyDescent="0.2">
      <c r="P61795" s="75"/>
      <c r="Q61795" s="75"/>
      <c r="W61795" s="75"/>
      <c r="AD61795" s="77"/>
    </row>
    <row r="61796" spans="16:30" ht="4.5" customHeight="1" x14ac:dyDescent="0.2">
      <c r="P61796" s="75"/>
      <c r="Q61796" s="75"/>
      <c r="W61796" s="75"/>
      <c r="AD61796" s="77"/>
    </row>
    <row r="61797" spans="16:30" ht="4.5" customHeight="1" x14ac:dyDescent="0.2">
      <c r="P61797" s="75"/>
      <c r="Q61797" s="75"/>
      <c r="W61797" s="75"/>
      <c r="AD61797" s="77"/>
    </row>
    <row r="61798" spans="16:30" ht="4.5" customHeight="1" x14ac:dyDescent="0.2">
      <c r="P61798" s="75"/>
      <c r="Q61798" s="75"/>
      <c r="W61798" s="75"/>
      <c r="AD61798" s="77"/>
    </row>
    <row r="61799" spans="16:30" ht="4.5" customHeight="1" x14ac:dyDescent="0.2">
      <c r="P61799" s="75"/>
      <c r="Q61799" s="75"/>
      <c r="W61799" s="75"/>
      <c r="AD61799" s="77"/>
    </row>
    <row r="61800" spans="16:30" ht="4.5" customHeight="1" x14ac:dyDescent="0.2">
      <c r="P61800" s="75"/>
      <c r="Q61800" s="75"/>
      <c r="W61800" s="75"/>
      <c r="AD61800" s="77"/>
    </row>
    <row r="61801" spans="16:30" ht="4.5" customHeight="1" x14ac:dyDescent="0.2">
      <c r="P61801" s="75"/>
      <c r="Q61801" s="75"/>
      <c r="W61801" s="75"/>
      <c r="AD61801" s="77"/>
    </row>
    <row r="61802" spans="16:30" ht="4.5" customHeight="1" x14ac:dyDescent="0.2">
      <c r="P61802" s="75"/>
      <c r="Q61802" s="75"/>
      <c r="W61802" s="75"/>
      <c r="AD61802" s="77"/>
    </row>
    <row r="61803" spans="16:30" ht="4.5" customHeight="1" x14ac:dyDescent="0.2">
      <c r="P61803" s="75"/>
      <c r="Q61803" s="75"/>
      <c r="W61803" s="75"/>
      <c r="AD61803" s="77"/>
    </row>
    <row r="61804" spans="16:30" ht="4.5" customHeight="1" x14ac:dyDescent="0.2">
      <c r="P61804" s="75"/>
      <c r="Q61804" s="75"/>
      <c r="W61804" s="75"/>
      <c r="AD61804" s="77"/>
    </row>
    <row r="61805" spans="16:30" ht="4.5" customHeight="1" x14ac:dyDescent="0.2">
      <c r="P61805" s="75"/>
      <c r="Q61805" s="75"/>
      <c r="W61805" s="75"/>
      <c r="AD61805" s="77"/>
    </row>
    <row r="61806" spans="16:30" ht="4.5" customHeight="1" x14ac:dyDescent="0.2">
      <c r="P61806" s="75"/>
      <c r="Q61806" s="75"/>
      <c r="W61806" s="75"/>
      <c r="AD61806" s="77"/>
    </row>
    <row r="61807" spans="16:30" ht="4.5" customHeight="1" x14ac:dyDescent="0.2">
      <c r="P61807" s="75"/>
      <c r="Q61807" s="75"/>
      <c r="W61807" s="75"/>
      <c r="AD61807" s="77"/>
    </row>
    <row r="61808" spans="16:30" ht="4.5" customHeight="1" x14ac:dyDescent="0.2">
      <c r="P61808" s="75"/>
      <c r="Q61808" s="75"/>
      <c r="W61808" s="75"/>
      <c r="AD61808" s="77"/>
    </row>
    <row r="61809" spans="16:30" ht="4.5" customHeight="1" x14ac:dyDescent="0.2">
      <c r="P61809" s="75"/>
      <c r="Q61809" s="75"/>
      <c r="W61809" s="75"/>
      <c r="AD61809" s="77"/>
    </row>
    <row r="61810" spans="16:30" ht="4.5" customHeight="1" x14ac:dyDescent="0.2">
      <c r="P61810" s="75"/>
      <c r="Q61810" s="75"/>
      <c r="W61810" s="75"/>
      <c r="AD61810" s="77"/>
    </row>
    <row r="61811" spans="16:30" ht="4.5" customHeight="1" x14ac:dyDescent="0.2">
      <c r="P61811" s="75"/>
      <c r="Q61811" s="75"/>
      <c r="W61811" s="75"/>
      <c r="AD61811" s="77"/>
    </row>
    <row r="61812" spans="16:30" ht="4.5" customHeight="1" x14ac:dyDescent="0.2">
      <c r="P61812" s="75"/>
      <c r="Q61812" s="75"/>
      <c r="W61812" s="75"/>
      <c r="AD61812" s="77"/>
    </row>
    <row r="61813" spans="16:30" ht="4.5" customHeight="1" x14ac:dyDescent="0.2">
      <c r="P61813" s="75"/>
      <c r="Q61813" s="75"/>
      <c r="W61813" s="75"/>
      <c r="AD61813" s="77"/>
    </row>
    <row r="61814" spans="16:30" ht="4.5" customHeight="1" x14ac:dyDescent="0.2">
      <c r="P61814" s="75"/>
      <c r="Q61814" s="75"/>
      <c r="W61814" s="75"/>
      <c r="AD61814" s="77"/>
    </row>
    <row r="61815" spans="16:30" ht="4.5" customHeight="1" x14ac:dyDescent="0.2">
      <c r="P61815" s="75"/>
      <c r="Q61815" s="75"/>
      <c r="W61815" s="75"/>
      <c r="AD61815" s="77"/>
    </row>
    <row r="61816" spans="16:30" ht="4.5" customHeight="1" x14ac:dyDescent="0.2">
      <c r="P61816" s="75"/>
      <c r="Q61816" s="75"/>
      <c r="W61816" s="75"/>
      <c r="AD61816" s="77"/>
    </row>
    <row r="61817" spans="16:30" ht="4.5" customHeight="1" x14ac:dyDescent="0.2">
      <c r="P61817" s="75"/>
      <c r="Q61817" s="75"/>
      <c r="W61817" s="75"/>
      <c r="AD61817" s="77"/>
    </row>
    <row r="61818" spans="16:30" ht="4.5" customHeight="1" x14ac:dyDescent="0.2">
      <c r="P61818" s="75"/>
      <c r="Q61818" s="75"/>
      <c r="W61818" s="75"/>
      <c r="AD61818" s="77"/>
    </row>
    <row r="61819" spans="16:30" ht="4.5" customHeight="1" x14ac:dyDescent="0.2">
      <c r="P61819" s="75"/>
      <c r="Q61819" s="75"/>
      <c r="W61819" s="75"/>
      <c r="AD61819" s="77"/>
    </row>
    <row r="61820" spans="16:30" ht="4.5" customHeight="1" x14ac:dyDescent="0.2">
      <c r="P61820" s="75"/>
      <c r="Q61820" s="75"/>
      <c r="W61820" s="75"/>
      <c r="AD61820" s="77"/>
    </row>
    <row r="61821" spans="16:30" ht="4.5" customHeight="1" x14ac:dyDescent="0.2">
      <c r="P61821" s="75"/>
      <c r="Q61821" s="75"/>
      <c r="W61821" s="75"/>
      <c r="AD61821" s="77"/>
    </row>
    <row r="61822" spans="16:30" ht="4.5" customHeight="1" x14ac:dyDescent="0.2">
      <c r="P61822" s="75"/>
      <c r="Q61822" s="75"/>
      <c r="W61822" s="75"/>
      <c r="AD61822" s="77"/>
    </row>
    <row r="61823" spans="16:30" ht="4.5" customHeight="1" x14ac:dyDescent="0.2">
      <c r="P61823" s="75"/>
      <c r="Q61823" s="75"/>
      <c r="W61823" s="75"/>
      <c r="AD61823" s="77"/>
    </row>
    <row r="61824" spans="16:30" ht="4.5" customHeight="1" x14ac:dyDescent="0.2">
      <c r="P61824" s="75"/>
      <c r="Q61824" s="75"/>
      <c r="W61824" s="75"/>
      <c r="AD61824" s="77"/>
    </row>
    <row r="61825" spans="16:30" ht="4.5" customHeight="1" x14ac:dyDescent="0.2">
      <c r="P61825" s="75"/>
      <c r="Q61825" s="75"/>
      <c r="W61825" s="75"/>
      <c r="AD61825" s="77"/>
    </row>
    <row r="61826" spans="16:30" ht="4.5" customHeight="1" x14ac:dyDescent="0.2">
      <c r="P61826" s="75"/>
      <c r="Q61826" s="75"/>
      <c r="W61826" s="75"/>
      <c r="AD61826" s="77"/>
    </row>
    <row r="61827" spans="16:30" ht="4.5" customHeight="1" x14ac:dyDescent="0.2">
      <c r="P61827" s="75"/>
      <c r="Q61827" s="75"/>
      <c r="W61827" s="75"/>
      <c r="AD61827" s="77"/>
    </row>
    <row r="61828" spans="16:30" ht="4.5" customHeight="1" x14ac:dyDescent="0.2">
      <c r="P61828" s="75"/>
      <c r="Q61828" s="75"/>
      <c r="W61828" s="75"/>
      <c r="AD61828" s="77"/>
    </row>
    <row r="61829" spans="16:30" ht="4.5" customHeight="1" x14ac:dyDescent="0.2">
      <c r="P61829" s="75"/>
      <c r="Q61829" s="75"/>
      <c r="W61829" s="75"/>
      <c r="AD61829" s="77"/>
    </row>
    <row r="61830" spans="16:30" ht="4.5" customHeight="1" x14ac:dyDescent="0.2">
      <c r="P61830" s="75"/>
      <c r="Q61830" s="75"/>
      <c r="W61830" s="75"/>
      <c r="AD61830" s="77"/>
    </row>
    <row r="61831" spans="16:30" ht="4.5" customHeight="1" x14ac:dyDescent="0.2">
      <c r="P61831" s="75"/>
      <c r="Q61831" s="75"/>
      <c r="W61831" s="75"/>
      <c r="AD61831" s="77"/>
    </row>
    <row r="61832" spans="16:30" ht="4.5" customHeight="1" x14ac:dyDescent="0.2">
      <c r="P61832" s="75"/>
      <c r="Q61832" s="75"/>
      <c r="W61832" s="75"/>
      <c r="AD61832" s="77"/>
    </row>
    <row r="61833" spans="16:30" ht="4.5" customHeight="1" x14ac:dyDescent="0.2">
      <c r="P61833" s="75"/>
      <c r="Q61833" s="75"/>
      <c r="W61833" s="75"/>
      <c r="AD61833" s="77"/>
    </row>
    <row r="61834" spans="16:30" ht="4.5" customHeight="1" x14ac:dyDescent="0.2">
      <c r="P61834" s="75"/>
      <c r="Q61834" s="75"/>
      <c r="W61834" s="75"/>
      <c r="AD61834" s="77"/>
    </row>
    <row r="61835" spans="16:30" ht="4.5" customHeight="1" x14ac:dyDescent="0.2">
      <c r="P61835" s="75"/>
      <c r="Q61835" s="75"/>
      <c r="W61835" s="75"/>
      <c r="AD61835" s="77"/>
    </row>
    <row r="61836" spans="16:30" ht="4.5" customHeight="1" x14ac:dyDescent="0.2">
      <c r="P61836" s="75"/>
      <c r="Q61836" s="75"/>
      <c r="W61836" s="75"/>
      <c r="AD61836" s="77"/>
    </row>
    <row r="61837" spans="16:30" ht="4.5" customHeight="1" x14ac:dyDescent="0.2">
      <c r="P61837" s="75"/>
      <c r="Q61837" s="75"/>
      <c r="W61837" s="75"/>
      <c r="AD61837" s="77"/>
    </row>
    <row r="61838" spans="16:30" ht="4.5" customHeight="1" x14ac:dyDescent="0.2">
      <c r="P61838" s="75"/>
      <c r="Q61838" s="75"/>
      <c r="W61838" s="75"/>
      <c r="AD61838" s="77"/>
    </row>
    <row r="61839" spans="16:30" ht="4.5" customHeight="1" x14ac:dyDescent="0.2">
      <c r="P61839" s="75"/>
      <c r="Q61839" s="75"/>
      <c r="W61839" s="75"/>
      <c r="AD61839" s="77"/>
    </row>
    <row r="61840" spans="16:30" ht="4.5" customHeight="1" x14ac:dyDescent="0.2">
      <c r="P61840" s="75"/>
      <c r="Q61840" s="75"/>
      <c r="W61840" s="75"/>
      <c r="AD61840" s="77"/>
    </row>
    <row r="61841" spans="16:30" ht="4.5" customHeight="1" x14ac:dyDescent="0.2">
      <c r="P61841" s="75"/>
      <c r="Q61841" s="75"/>
      <c r="W61841" s="75"/>
      <c r="AD61841" s="77"/>
    </row>
    <row r="61842" spans="16:30" ht="4.5" customHeight="1" x14ac:dyDescent="0.2">
      <c r="P61842" s="75"/>
      <c r="Q61842" s="75"/>
      <c r="W61842" s="75"/>
      <c r="AD61842" s="77"/>
    </row>
    <row r="61843" spans="16:30" ht="4.5" customHeight="1" x14ac:dyDescent="0.2">
      <c r="P61843" s="75"/>
      <c r="Q61843" s="75"/>
      <c r="W61843" s="75"/>
      <c r="AD61843" s="77"/>
    </row>
    <row r="61844" spans="16:30" ht="4.5" customHeight="1" x14ac:dyDescent="0.2">
      <c r="P61844" s="75"/>
      <c r="Q61844" s="75"/>
      <c r="W61844" s="75"/>
      <c r="AD61844" s="77"/>
    </row>
    <row r="61845" spans="16:30" ht="4.5" customHeight="1" x14ac:dyDescent="0.2">
      <c r="P61845" s="75"/>
      <c r="Q61845" s="75"/>
      <c r="W61845" s="75"/>
      <c r="AD61845" s="77"/>
    </row>
    <row r="61846" spans="16:30" ht="4.5" customHeight="1" x14ac:dyDescent="0.2">
      <c r="P61846" s="75"/>
      <c r="Q61846" s="75"/>
      <c r="W61846" s="75"/>
      <c r="AD61846" s="77"/>
    </row>
    <row r="61847" spans="16:30" ht="4.5" customHeight="1" x14ac:dyDescent="0.2">
      <c r="P61847" s="75"/>
      <c r="Q61847" s="75"/>
      <c r="W61847" s="75"/>
      <c r="AD61847" s="77"/>
    </row>
    <row r="61848" spans="16:30" ht="4.5" customHeight="1" x14ac:dyDescent="0.2">
      <c r="P61848" s="75"/>
      <c r="Q61848" s="75"/>
      <c r="W61848" s="75"/>
      <c r="AD61848" s="77"/>
    </row>
    <row r="61849" spans="16:30" ht="4.5" customHeight="1" x14ac:dyDescent="0.2">
      <c r="P61849" s="75"/>
      <c r="Q61849" s="75"/>
      <c r="W61849" s="75"/>
      <c r="AD61849" s="77"/>
    </row>
    <row r="61850" spans="16:30" ht="4.5" customHeight="1" x14ac:dyDescent="0.2">
      <c r="P61850" s="75"/>
      <c r="Q61850" s="75"/>
      <c r="W61850" s="75"/>
      <c r="AD61850" s="77"/>
    </row>
    <row r="61851" spans="16:30" ht="4.5" customHeight="1" x14ac:dyDescent="0.2">
      <c r="P61851" s="75"/>
      <c r="Q61851" s="75"/>
      <c r="W61851" s="75"/>
      <c r="AD61851" s="77"/>
    </row>
    <row r="61852" spans="16:30" ht="4.5" customHeight="1" x14ac:dyDescent="0.2">
      <c r="P61852" s="75"/>
      <c r="Q61852" s="75"/>
      <c r="W61852" s="75"/>
      <c r="AD61852" s="77"/>
    </row>
    <row r="61853" spans="16:30" ht="4.5" customHeight="1" x14ac:dyDescent="0.2">
      <c r="P61853" s="75"/>
      <c r="Q61853" s="75"/>
      <c r="W61853" s="75"/>
      <c r="AD61853" s="77"/>
    </row>
    <row r="61854" spans="16:30" ht="4.5" customHeight="1" x14ac:dyDescent="0.2">
      <c r="P61854" s="75"/>
      <c r="Q61854" s="75"/>
      <c r="W61854" s="75"/>
      <c r="AD61854" s="77"/>
    </row>
    <row r="61855" spans="16:30" ht="4.5" customHeight="1" x14ac:dyDescent="0.2">
      <c r="P61855" s="75"/>
      <c r="Q61855" s="75"/>
      <c r="W61855" s="75"/>
      <c r="AD61855" s="77"/>
    </row>
    <row r="61856" spans="16:30" ht="4.5" customHeight="1" x14ac:dyDescent="0.2">
      <c r="P61856" s="75"/>
      <c r="Q61856" s="75"/>
      <c r="W61856" s="75"/>
      <c r="AD61856" s="77"/>
    </row>
    <row r="61857" spans="16:30" ht="4.5" customHeight="1" x14ac:dyDescent="0.2">
      <c r="P61857" s="75"/>
      <c r="Q61857" s="75"/>
      <c r="W61857" s="75"/>
      <c r="AD61857" s="77"/>
    </row>
    <row r="61858" spans="16:30" ht="4.5" customHeight="1" x14ac:dyDescent="0.2">
      <c r="P61858" s="75"/>
      <c r="Q61858" s="75"/>
      <c r="W61858" s="75"/>
      <c r="AD61858" s="77"/>
    </row>
    <row r="61859" spans="16:30" ht="4.5" customHeight="1" x14ac:dyDescent="0.2">
      <c r="P61859" s="75"/>
      <c r="Q61859" s="75"/>
      <c r="W61859" s="75"/>
      <c r="AD61859" s="77"/>
    </row>
    <row r="61860" spans="16:30" ht="4.5" customHeight="1" x14ac:dyDescent="0.2">
      <c r="P61860" s="75"/>
      <c r="Q61860" s="75"/>
      <c r="W61860" s="75"/>
      <c r="AD61860" s="77"/>
    </row>
    <row r="61861" spans="16:30" ht="4.5" customHeight="1" x14ac:dyDescent="0.2">
      <c r="P61861" s="75"/>
      <c r="Q61861" s="75"/>
      <c r="W61861" s="75"/>
      <c r="AD61861" s="77"/>
    </row>
    <row r="61862" spans="16:30" ht="4.5" customHeight="1" x14ac:dyDescent="0.2">
      <c r="P61862" s="75"/>
      <c r="Q61862" s="75"/>
      <c r="W61862" s="75"/>
      <c r="AD61862" s="77"/>
    </row>
    <row r="61863" spans="16:30" ht="4.5" customHeight="1" x14ac:dyDescent="0.2">
      <c r="P61863" s="75"/>
      <c r="Q61863" s="75"/>
      <c r="W61863" s="75"/>
      <c r="AD61863" s="77"/>
    </row>
    <row r="61864" spans="16:30" ht="4.5" customHeight="1" x14ac:dyDescent="0.2">
      <c r="P61864" s="75"/>
      <c r="Q61864" s="75"/>
      <c r="W61864" s="75"/>
      <c r="AD61864" s="77"/>
    </row>
    <row r="61865" spans="16:30" ht="4.5" customHeight="1" x14ac:dyDescent="0.2">
      <c r="P61865" s="75"/>
      <c r="Q61865" s="75"/>
      <c r="W61865" s="75"/>
      <c r="AD61865" s="77"/>
    </row>
    <row r="61866" spans="16:30" ht="4.5" customHeight="1" x14ac:dyDescent="0.2">
      <c r="P61866" s="75"/>
      <c r="Q61866" s="75"/>
      <c r="W61866" s="75"/>
      <c r="AD61866" s="77"/>
    </row>
    <row r="61867" spans="16:30" ht="4.5" customHeight="1" x14ac:dyDescent="0.2">
      <c r="P61867" s="75"/>
      <c r="Q61867" s="75"/>
      <c r="W61867" s="75"/>
      <c r="AD61867" s="77"/>
    </row>
    <row r="61868" spans="16:30" ht="4.5" customHeight="1" x14ac:dyDescent="0.2">
      <c r="P61868" s="75"/>
      <c r="Q61868" s="75"/>
      <c r="W61868" s="75"/>
      <c r="AD61868" s="77"/>
    </row>
    <row r="61869" spans="16:30" ht="4.5" customHeight="1" x14ac:dyDescent="0.2">
      <c r="P61869" s="75"/>
      <c r="Q61869" s="75"/>
      <c r="W61869" s="75"/>
      <c r="AD61869" s="77"/>
    </row>
    <row r="61870" spans="16:30" ht="4.5" customHeight="1" x14ac:dyDescent="0.2">
      <c r="P61870" s="75"/>
      <c r="Q61870" s="75"/>
      <c r="W61870" s="75"/>
      <c r="AD61870" s="77"/>
    </row>
    <row r="61871" spans="16:30" ht="4.5" customHeight="1" x14ac:dyDescent="0.2">
      <c r="P61871" s="75"/>
      <c r="Q61871" s="75"/>
      <c r="W61871" s="75"/>
      <c r="AD61871" s="77"/>
    </row>
    <row r="61872" spans="16:30" ht="4.5" customHeight="1" x14ac:dyDescent="0.2">
      <c r="P61872" s="75"/>
      <c r="Q61872" s="75"/>
      <c r="W61872" s="75"/>
      <c r="AD61872" s="77"/>
    </row>
    <row r="61873" spans="16:30" ht="4.5" customHeight="1" x14ac:dyDescent="0.2">
      <c r="P61873" s="75"/>
      <c r="Q61873" s="75"/>
      <c r="W61873" s="75"/>
      <c r="AD61873" s="77"/>
    </row>
    <row r="61874" spans="16:30" ht="4.5" customHeight="1" x14ac:dyDescent="0.2">
      <c r="P61874" s="75"/>
      <c r="Q61874" s="75"/>
      <c r="W61874" s="75"/>
      <c r="AD61874" s="77"/>
    </row>
    <row r="61875" spans="16:30" ht="4.5" customHeight="1" x14ac:dyDescent="0.2">
      <c r="P61875" s="75"/>
      <c r="Q61875" s="75"/>
      <c r="W61875" s="75"/>
      <c r="AD61875" s="77"/>
    </row>
    <row r="61876" spans="16:30" ht="4.5" customHeight="1" x14ac:dyDescent="0.2">
      <c r="P61876" s="75"/>
      <c r="Q61876" s="75"/>
      <c r="W61876" s="75"/>
      <c r="AD61876" s="77"/>
    </row>
    <row r="61877" spans="16:30" ht="4.5" customHeight="1" x14ac:dyDescent="0.2">
      <c r="P61877" s="75"/>
      <c r="Q61877" s="75"/>
      <c r="W61877" s="75"/>
      <c r="AD61877" s="77"/>
    </row>
    <row r="61878" spans="16:30" ht="4.5" customHeight="1" x14ac:dyDescent="0.2">
      <c r="P61878" s="75"/>
      <c r="Q61878" s="75"/>
      <c r="W61878" s="75"/>
      <c r="AD61878" s="77"/>
    </row>
    <row r="61879" spans="16:30" ht="4.5" customHeight="1" x14ac:dyDescent="0.2">
      <c r="P61879" s="75"/>
      <c r="Q61879" s="75"/>
      <c r="W61879" s="75"/>
      <c r="AD61879" s="77"/>
    </row>
    <row r="61880" spans="16:30" ht="4.5" customHeight="1" x14ac:dyDescent="0.2">
      <c r="P61880" s="75"/>
      <c r="Q61880" s="75"/>
      <c r="W61880" s="75"/>
      <c r="AD61880" s="77"/>
    </row>
    <row r="61881" spans="16:30" ht="4.5" customHeight="1" x14ac:dyDescent="0.2">
      <c r="P61881" s="75"/>
      <c r="Q61881" s="75"/>
      <c r="W61881" s="75"/>
      <c r="AD61881" s="77"/>
    </row>
    <row r="61882" spans="16:30" ht="4.5" customHeight="1" x14ac:dyDescent="0.2">
      <c r="P61882" s="75"/>
      <c r="Q61882" s="75"/>
      <c r="W61882" s="75"/>
      <c r="AD61882" s="77"/>
    </row>
    <row r="61883" spans="16:30" ht="4.5" customHeight="1" x14ac:dyDescent="0.2">
      <c r="P61883" s="75"/>
      <c r="Q61883" s="75"/>
      <c r="W61883" s="75"/>
      <c r="AD61883" s="77"/>
    </row>
    <row r="61884" spans="16:30" ht="4.5" customHeight="1" x14ac:dyDescent="0.2">
      <c r="P61884" s="75"/>
      <c r="Q61884" s="75"/>
      <c r="W61884" s="75"/>
      <c r="AD61884" s="77"/>
    </row>
    <row r="61885" spans="16:30" ht="4.5" customHeight="1" x14ac:dyDescent="0.2">
      <c r="P61885" s="75"/>
      <c r="Q61885" s="75"/>
      <c r="W61885" s="75"/>
      <c r="AD61885" s="77"/>
    </row>
    <row r="61886" spans="16:30" ht="4.5" customHeight="1" x14ac:dyDescent="0.2">
      <c r="P61886" s="75"/>
      <c r="Q61886" s="75"/>
      <c r="W61886" s="75"/>
      <c r="AD61886" s="77"/>
    </row>
    <row r="61887" spans="16:30" ht="4.5" customHeight="1" x14ac:dyDescent="0.2">
      <c r="P61887" s="75"/>
      <c r="Q61887" s="75"/>
      <c r="W61887" s="75"/>
      <c r="AD61887" s="77"/>
    </row>
    <row r="61888" spans="16:30" ht="4.5" customHeight="1" x14ac:dyDescent="0.2">
      <c r="P61888" s="75"/>
      <c r="Q61888" s="75"/>
      <c r="W61888" s="75"/>
      <c r="AD61888" s="77"/>
    </row>
    <row r="61889" spans="16:30" ht="4.5" customHeight="1" x14ac:dyDescent="0.2">
      <c r="P61889" s="75"/>
      <c r="Q61889" s="75"/>
      <c r="W61889" s="75"/>
      <c r="AD61889" s="77"/>
    </row>
    <row r="61890" spans="16:30" ht="4.5" customHeight="1" x14ac:dyDescent="0.2">
      <c r="P61890" s="75"/>
      <c r="Q61890" s="75"/>
      <c r="W61890" s="75"/>
      <c r="AD61890" s="77"/>
    </row>
    <row r="61891" spans="16:30" ht="4.5" customHeight="1" x14ac:dyDescent="0.2">
      <c r="P61891" s="75"/>
      <c r="Q61891" s="75"/>
      <c r="W61891" s="75"/>
      <c r="AD61891" s="77"/>
    </row>
    <row r="61892" spans="16:30" ht="4.5" customHeight="1" x14ac:dyDescent="0.2">
      <c r="P61892" s="75"/>
      <c r="Q61892" s="75"/>
      <c r="W61892" s="75"/>
      <c r="AD61892" s="77"/>
    </row>
    <row r="61893" spans="16:30" ht="4.5" customHeight="1" x14ac:dyDescent="0.2">
      <c r="P61893" s="75"/>
      <c r="Q61893" s="75"/>
      <c r="W61893" s="75"/>
      <c r="AD61893" s="77"/>
    </row>
    <row r="61894" spans="16:30" ht="4.5" customHeight="1" x14ac:dyDescent="0.2">
      <c r="P61894" s="75"/>
      <c r="Q61894" s="75"/>
      <c r="W61894" s="75"/>
      <c r="AD61894" s="77"/>
    </row>
    <row r="61895" spans="16:30" ht="4.5" customHeight="1" x14ac:dyDescent="0.2">
      <c r="P61895" s="75"/>
      <c r="Q61895" s="75"/>
      <c r="W61895" s="75"/>
      <c r="AD61895" s="77"/>
    </row>
    <row r="61896" spans="16:30" ht="4.5" customHeight="1" x14ac:dyDescent="0.2">
      <c r="P61896" s="75"/>
      <c r="Q61896" s="75"/>
      <c r="W61896" s="75"/>
      <c r="AD61896" s="77"/>
    </row>
    <row r="61897" spans="16:30" ht="4.5" customHeight="1" x14ac:dyDescent="0.2">
      <c r="P61897" s="75"/>
      <c r="Q61897" s="75"/>
      <c r="W61897" s="75"/>
      <c r="AD61897" s="77"/>
    </row>
    <row r="61898" spans="16:30" ht="4.5" customHeight="1" x14ac:dyDescent="0.2">
      <c r="P61898" s="75"/>
      <c r="Q61898" s="75"/>
      <c r="W61898" s="75"/>
      <c r="AD61898" s="77"/>
    </row>
    <row r="61899" spans="16:30" ht="4.5" customHeight="1" x14ac:dyDescent="0.2">
      <c r="P61899" s="75"/>
      <c r="Q61899" s="75"/>
      <c r="W61899" s="75"/>
      <c r="AD61899" s="77"/>
    </row>
    <row r="61900" spans="16:30" ht="4.5" customHeight="1" x14ac:dyDescent="0.2">
      <c r="P61900" s="75"/>
      <c r="Q61900" s="75"/>
      <c r="W61900" s="75"/>
      <c r="AD61900" s="77"/>
    </row>
    <row r="61901" spans="16:30" ht="4.5" customHeight="1" x14ac:dyDescent="0.2">
      <c r="P61901" s="75"/>
      <c r="Q61901" s="75"/>
      <c r="W61901" s="75"/>
      <c r="AD61901" s="77"/>
    </row>
    <row r="61902" spans="16:30" ht="4.5" customHeight="1" x14ac:dyDescent="0.2">
      <c r="P61902" s="75"/>
      <c r="Q61902" s="75"/>
      <c r="W61902" s="75"/>
      <c r="AD61902" s="77"/>
    </row>
    <row r="61903" spans="16:30" ht="4.5" customHeight="1" x14ac:dyDescent="0.2">
      <c r="P61903" s="75"/>
      <c r="Q61903" s="75"/>
      <c r="W61903" s="75"/>
      <c r="AD61903" s="77"/>
    </row>
    <row r="61904" spans="16:30" ht="4.5" customHeight="1" x14ac:dyDescent="0.2">
      <c r="P61904" s="75"/>
      <c r="Q61904" s="75"/>
      <c r="W61904" s="75"/>
      <c r="AD61904" s="77"/>
    </row>
    <row r="61905" spans="16:30" ht="4.5" customHeight="1" x14ac:dyDescent="0.2">
      <c r="P61905" s="75"/>
      <c r="Q61905" s="75"/>
      <c r="W61905" s="75"/>
      <c r="AD61905" s="77"/>
    </row>
    <row r="61906" spans="16:30" ht="4.5" customHeight="1" x14ac:dyDescent="0.2">
      <c r="P61906" s="75"/>
      <c r="Q61906" s="75"/>
      <c r="W61906" s="75"/>
      <c r="AD61906" s="77"/>
    </row>
    <row r="61907" spans="16:30" ht="4.5" customHeight="1" x14ac:dyDescent="0.2">
      <c r="P61907" s="75"/>
      <c r="Q61907" s="75"/>
      <c r="W61907" s="75"/>
      <c r="AD61907" s="77"/>
    </row>
    <row r="61908" spans="16:30" ht="4.5" customHeight="1" x14ac:dyDescent="0.2">
      <c r="P61908" s="75"/>
      <c r="Q61908" s="75"/>
      <c r="W61908" s="75"/>
      <c r="AD61908" s="77"/>
    </row>
    <row r="61909" spans="16:30" ht="4.5" customHeight="1" x14ac:dyDescent="0.2">
      <c r="P61909" s="75"/>
      <c r="Q61909" s="75"/>
      <c r="W61909" s="75"/>
      <c r="AD61909" s="77"/>
    </row>
    <row r="61910" spans="16:30" ht="4.5" customHeight="1" x14ac:dyDescent="0.2">
      <c r="P61910" s="75"/>
      <c r="Q61910" s="75"/>
      <c r="W61910" s="75"/>
      <c r="AD61910" s="77"/>
    </row>
    <row r="61911" spans="16:30" ht="4.5" customHeight="1" x14ac:dyDescent="0.2">
      <c r="P61911" s="75"/>
      <c r="Q61911" s="75"/>
      <c r="W61911" s="75"/>
      <c r="AD61911" s="77"/>
    </row>
    <row r="61912" spans="16:30" ht="4.5" customHeight="1" x14ac:dyDescent="0.2">
      <c r="P61912" s="75"/>
      <c r="Q61912" s="75"/>
      <c r="W61912" s="75"/>
      <c r="AD61912" s="77"/>
    </row>
    <row r="61913" spans="16:30" ht="4.5" customHeight="1" x14ac:dyDescent="0.2">
      <c r="P61913" s="75"/>
      <c r="Q61913" s="75"/>
      <c r="W61913" s="75"/>
      <c r="AD61913" s="77"/>
    </row>
    <row r="61914" spans="16:30" ht="4.5" customHeight="1" x14ac:dyDescent="0.2">
      <c r="P61914" s="75"/>
      <c r="Q61914" s="75"/>
      <c r="W61914" s="75"/>
      <c r="AD61914" s="77"/>
    </row>
    <row r="61915" spans="16:30" ht="4.5" customHeight="1" x14ac:dyDescent="0.2">
      <c r="P61915" s="75"/>
      <c r="Q61915" s="75"/>
      <c r="W61915" s="75"/>
      <c r="AD61915" s="77"/>
    </row>
    <row r="61916" spans="16:30" ht="4.5" customHeight="1" x14ac:dyDescent="0.2">
      <c r="P61916" s="75"/>
      <c r="Q61916" s="75"/>
      <c r="W61916" s="75"/>
      <c r="AD61916" s="77"/>
    </row>
    <row r="61917" spans="16:30" ht="4.5" customHeight="1" x14ac:dyDescent="0.2">
      <c r="P61917" s="75"/>
      <c r="Q61917" s="75"/>
      <c r="W61917" s="75"/>
      <c r="AD61917" s="77"/>
    </row>
    <row r="61918" spans="16:30" ht="4.5" customHeight="1" x14ac:dyDescent="0.2">
      <c r="P61918" s="75"/>
      <c r="Q61918" s="75"/>
      <c r="W61918" s="75"/>
      <c r="AD61918" s="77"/>
    </row>
    <row r="61919" spans="16:30" ht="4.5" customHeight="1" x14ac:dyDescent="0.2">
      <c r="P61919" s="75"/>
      <c r="Q61919" s="75"/>
      <c r="W61919" s="75"/>
      <c r="AD61919" s="77"/>
    </row>
    <row r="61920" spans="16:30" ht="4.5" customHeight="1" x14ac:dyDescent="0.2">
      <c r="P61920" s="75"/>
      <c r="Q61920" s="75"/>
      <c r="W61920" s="75"/>
      <c r="AD61920" s="77"/>
    </row>
    <row r="61921" spans="16:30" ht="4.5" customHeight="1" x14ac:dyDescent="0.2">
      <c r="P61921" s="75"/>
      <c r="Q61921" s="75"/>
      <c r="W61921" s="75"/>
      <c r="AD61921" s="77"/>
    </row>
    <row r="61922" spans="16:30" ht="4.5" customHeight="1" x14ac:dyDescent="0.2">
      <c r="P61922" s="75"/>
      <c r="Q61922" s="75"/>
      <c r="W61922" s="75"/>
      <c r="AD61922" s="77"/>
    </row>
    <row r="61923" spans="16:30" ht="4.5" customHeight="1" x14ac:dyDescent="0.2">
      <c r="P61923" s="75"/>
      <c r="Q61923" s="75"/>
      <c r="W61923" s="75"/>
      <c r="AD61923" s="77"/>
    </row>
    <row r="61924" spans="16:30" ht="4.5" customHeight="1" x14ac:dyDescent="0.2">
      <c r="P61924" s="75"/>
      <c r="Q61924" s="75"/>
      <c r="W61924" s="75"/>
      <c r="AD61924" s="77"/>
    </row>
    <row r="61925" spans="16:30" ht="4.5" customHeight="1" x14ac:dyDescent="0.2">
      <c r="P61925" s="75"/>
      <c r="Q61925" s="75"/>
      <c r="W61925" s="75"/>
      <c r="AD61925" s="77"/>
    </row>
    <row r="61926" spans="16:30" ht="4.5" customHeight="1" x14ac:dyDescent="0.2">
      <c r="P61926" s="75"/>
      <c r="Q61926" s="75"/>
      <c r="W61926" s="75"/>
      <c r="AD61926" s="77"/>
    </row>
    <row r="61927" spans="16:30" ht="4.5" customHeight="1" x14ac:dyDescent="0.2">
      <c r="P61927" s="75"/>
      <c r="Q61927" s="75"/>
      <c r="W61927" s="75"/>
      <c r="AD61927" s="77"/>
    </row>
    <row r="61928" spans="16:30" ht="4.5" customHeight="1" x14ac:dyDescent="0.2">
      <c r="P61928" s="75"/>
      <c r="Q61928" s="75"/>
      <c r="W61928" s="75"/>
      <c r="AD61928" s="77"/>
    </row>
    <row r="61929" spans="16:30" ht="4.5" customHeight="1" x14ac:dyDescent="0.2">
      <c r="P61929" s="75"/>
      <c r="Q61929" s="75"/>
      <c r="W61929" s="75"/>
      <c r="AD61929" s="77"/>
    </row>
    <row r="61930" spans="16:30" ht="4.5" customHeight="1" x14ac:dyDescent="0.2">
      <c r="P61930" s="75"/>
      <c r="Q61930" s="75"/>
      <c r="W61930" s="75"/>
      <c r="AD61930" s="77"/>
    </row>
    <row r="61931" spans="16:30" ht="4.5" customHeight="1" x14ac:dyDescent="0.2">
      <c r="P61931" s="75"/>
      <c r="Q61931" s="75"/>
      <c r="W61931" s="75"/>
      <c r="AD61931" s="77"/>
    </row>
    <row r="61932" spans="16:30" ht="4.5" customHeight="1" x14ac:dyDescent="0.2">
      <c r="P61932" s="75"/>
      <c r="Q61932" s="75"/>
      <c r="W61932" s="75"/>
      <c r="AD61932" s="77"/>
    </row>
    <row r="61933" spans="16:30" ht="4.5" customHeight="1" x14ac:dyDescent="0.2">
      <c r="P61933" s="75"/>
      <c r="Q61933" s="75"/>
      <c r="W61933" s="75"/>
      <c r="AD61933" s="77"/>
    </row>
    <row r="61934" spans="16:30" ht="4.5" customHeight="1" x14ac:dyDescent="0.2">
      <c r="P61934" s="75"/>
      <c r="Q61934" s="75"/>
      <c r="W61934" s="75"/>
      <c r="AD61934" s="77"/>
    </row>
    <row r="61935" spans="16:30" ht="4.5" customHeight="1" x14ac:dyDescent="0.2">
      <c r="P61935" s="75"/>
      <c r="Q61935" s="75"/>
      <c r="W61935" s="75"/>
      <c r="AD61935" s="77"/>
    </row>
    <row r="61936" spans="16:30" ht="4.5" customHeight="1" x14ac:dyDescent="0.2">
      <c r="P61936" s="75"/>
      <c r="Q61936" s="75"/>
      <c r="W61936" s="75"/>
      <c r="AD61936" s="77"/>
    </row>
    <row r="61937" spans="16:30" ht="4.5" customHeight="1" x14ac:dyDescent="0.2">
      <c r="P61937" s="75"/>
      <c r="Q61937" s="75"/>
      <c r="W61937" s="75"/>
      <c r="AD61937" s="77"/>
    </row>
    <row r="61938" spans="16:30" ht="4.5" customHeight="1" x14ac:dyDescent="0.2">
      <c r="P61938" s="75"/>
      <c r="Q61938" s="75"/>
      <c r="W61938" s="75"/>
      <c r="AD61938" s="77"/>
    </row>
    <row r="61939" spans="16:30" ht="4.5" customHeight="1" x14ac:dyDescent="0.2">
      <c r="P61939" s="75"/>
      <c r="Q61939" s="75"/>
      <c r="W61939" s="75"/>
      <c r="AD61939" s="77"/>
    </row>
    <row r="61940" spans="16:30" ht="4.5" customHeight="1" x14ac:dyDescent="0.2">
      <c r="P61940" s="75"/>
      <c r="Q61940" s="75"/>
      <c r="W61940" s="75"/>
      <c r="AD61940" s="77"/>
    </row>
    <row r="61941" spans="16:30" ht="4.5" customHeight="1" x14ac:dyDescent="0.2">
      <c r="P61941" s="75"/>
      <c r="Q61941" s="75"/>
      <c r="W61941" s="75"/>
      <c r="AD61941" s="77"/>
    </row>
    <row r="61942" spans="16:30" ht="4.5" customHeight="1" x14ac:dyDescent="0.2">
      <c r="P61942" s="75"/>
      <c r="Q61942" s="75"/>
      <c r="W61942" s="75"/>
      <c r="AD61942" s="77"/>
    </row>
    <row r="61943" spans="16:30" ht="4.5" customHeight="1" x14ac:dyDescent="0.2">
      <c r="P61943" s="75"/>
      <c r="Q61943" s="75"/>
      <c r="W61943" s="75"/>
      <c r="AD61943" s="77"/>
    </row>
    <row r="61944" spans="16:30" ht="4.5" customHeight="1" x14ac:dyDescent="0.2">
      <c r="P61944" s="75"/>
      <c r="Q61944" s="75"/>
      <c r="W61944" s="75"/>
      <c r="AD61944" s="77"/>
    </row>
    <row r="61945" spans="16:30" ht="4.5" customHeight="1" x14ac:dyDescent="0.2">
      <c r="P61945" s="75"/>
      <c r="Q61945" s="75"/>
      <c r="W61945" s="75"/>
      <c r="AD61945" s="77"/>
    </row>
    <row r="61946" spans="16:30" ht="4.5" customHeight="1" x14ac:dyDescent="0.2">
      <c r="P61946" s="75"/>
      <c r="Q61946" s="75"/>
      <c r="W61946" s="75"/>
      <c r="AD61946" s="77"/>
    </row>
    <row r="61947" spans="16:30" ht="4.5" customHeight="1" x14ac:dyDescent="0.2">
      <c r="P61947" s="75"/>
      <c r="Q61947" s="75"/>
      <c r="W61947" s="75"/>
      <c r="AD61947" s="77"/>
    </row>
    <row r="61948" spans="16:30" ht="4.5" customHeight="1" x14ac:dyDescent="0.2">
      <c r="P61948" s="75"/>
      <c r="Q61948" s="75"/>
      <c r="W61948" s="75"/>
      <c r="AD61948" s="77"/>
    </row>
    <row r="61949" spans="16:30" ht="4.5" customHeight="1" x14ac:dyDescent="0.2">
      <c r="P61949" s="75"/>
      <c r="Q61949" s="75"/>
      <c r="W61949" s="75"/>
      <c r="AD61949" s="77"/>
    </row>
    <row r="61950" spans="16:30" ht="4.5" customHeight="1" x14ac:dyDescent="0.2">
      <c r="P61950" s="75"/>
      <c r="Q61950" s="75"/>
      <c r="W61950" s="75"/>
      <c r="AD61950" s="77"/>
    </row>
    <row r="61951" spans="16:30" ht="4.5" customHeight="1" x14ac:dyDescent="0.2">
      <c r="P61951" s="75"/>
      <c r="Q61951" s="75"/>
      <c r="W61951" s="75"/>
      <c r="AD61951" s="77"/>
    </row>
    <row r="61952" spans="16:30" ht="4.5" customHeight="1" x14ac:dyDescent="0.2">
      <c r="P61952" s="75"/>
      <c r="Q61952" s="75"/>
      <c r="W61952" s="75"/>
      <c r="AD61952" s="77"/>
    </row>
    <row r="61953" spans="16:30" ht="4.5" customHeight="1" x14ac:dyDescent="0.2">
      <c r="P61953" s="75"/>
      <c r="Q61953" s="75"/>
      <c r="W61953" s="75"/>
      <c r="AD61953" s="77"/>
    </row>
    <row r="61954" spans="16:30" ht="4.5" customHeight="1" x14ac:dyDescent="0.2">
      <c r="P61954" s="75"/>
      <c r="Q61954" s="75"/>
      <c r="W61954" s="75"/>
      <c r="AD61954" s="77"/>
    </row>
    <row r="61955" spans="16:30" ht="4.5" customHeight="1" x14ac:dyDescent="0.2">
      <c r="P61955" s="75"/>
      <c r="Q61955" s="75"/>
      <c r="W61955" s="75"/>
      <c r="AD61955" s="77"/>
    </row>
    <row r="61956" spans="16:30" ht="4.5" customHeight="1" x14ac:dyDescent="0.2">
      <c r="P61956" s="75"/>
      <c r="Q61956" s="75"/>
      <c r="W61956" s="75"/>
      <c r="AD61956" s="77"/>
    </row>
    <row r="61957" spans="16:30" ht="4.5" customHeight="1" x14ac:dyDescent="0.2">
      <c r="P61957" s="75"/>
      <c r="Q61957" s="75"/>
      <c r="W61957" s="75"/>
      <c r="AD61957" s="77"/>
    </row>
    <row r="61958" spans="16:30" ht="4.5" customHeight="1" x14ac:dyDescent="0.2">
      <c r="P61958" s="75"/>
      <c r="Q61958" s="75"/>
      <c r="W61958" s="75"/>
      <c r="AD61958" s="77"/>
    </row>
    <row r="61959" spans="16:30" ht="4.5" customHeight="1" x14ac:dyDescent="0.2">
      <c r="P61959" s="75"/>
      <c r="Q61959" s="75"/>
      <c r="W61959" s="75"/>
      <c r="AD61959" s="77"/>
    </row>
    <row r="61960" spans="16:30" ht="4.5" customHeight="1" x14ac:dyDescent="0.2">
      <c r="P61960" s="75"/>
      <c r="Q61960" s="75"/>
      <c r="W61960" s="75"/>
      <c r="AD61960" s="77"/>
    </row>
    <row r="61961" spans="16:30" ht="4.5" customHeight="1" x14ac:dyDescent="0.2">
      <c r="P61961" s="75"/>
      <c r="Q61961" s="75"/>
      <c r="W61961" s="75"/>
      <c r="AD61961" s="77"/>
    </row>
    <row r="61962" spans="16:30" ht="4.5" customHeight="1" x14ac:dyDescent="0.2">
      <c r="P61962" s="75"/>
      <c r="Q61962" s="75"/>
      <c r="W61962" s="75"/>
      <c r="AD61962" s="77"/>
    </row>
    <row r="61963" spans="16:30" ht="4.5" customHeight="1" x14ac:dyDescent="0.2">
      <c r="P61963" s="75"/>
      <c r="Q61963" s="75"/>
      <c r="W61963" s="75"/>
      <c r="AD61963" s="77"/>
    </row>
    <row r="61964" spans="16:30" ht="4.5" customHeight="1" x14ac:dyDescent="0.2">
      <c r="P61964" s="75"/>
      <c r="Q61964" s="75"/>
      <c r="W61964" s="75"/>
      <c r="AD61964" s="77"/>
    </row>
    <row r="61965" spans="16:30" ht="4.5" customHeight="1" x14ac:dyDescent="0.2">
      <c r="P61965" s="75"/>
      <c r="Q61965" s="75"/>
      <c r="W61965" s="75"/>
      <c r="AD61965" s="77"/>
    </row>
    <row r="61966" spans="16:30" ht="4.5" customHeight="1" x14ac:dyDescent="0.2">
      <c r="P61966" s="75"/>
      <c r="Q61966" s="75"/>
      <c r="W61966" s="75"/>
      <c r="AD61966" s="77"/>
    </row>
    <row r="61967" spans="16:30" ht="4.5" customHeight="1" x14ac:dyDescent="0.2">
      <c r="P61967" s="75"/>
      <c r="Q61967" s="75"/>
      <c r="W61967" s="75"/>
      <c r="AD61967" s="77"/>
    </row>
    <row r="61968" spans="16:30" ht="4.5" customHeight="1" x14ac:dyDescent="0.2">
      <c r="P61968" s="75"/>
      <c r="Q61968" s="75"/>
      <c r="W61968" s="75"/>
      <c r="AD61968" s="77"/>
    </row>
    <row r="61969" spans="16:30" ht="4.5" customHeight="1" x14ac:dyDescent="0.2">
      <c r="P61969" s="75"/>
      <c r="Q61969" s="75"/>
      <c r="W61969" s="75"/>
      <c r="AD61969" s="77"/>
    </row>
    <row r="61970" spans="16:30" ht="4.5" customHeight="1" x14ac:dyDescent="0.2">
      <c r="P61970" s="75"/>
      <c r="Q61970" s="75"/>
      <c r="W61970" s="75"/>
      <c r="AD61970" s="77"/>
    </row>
    <row r="61971" spans="16:30" ht="4.5" customHeight="1" x14ac:dyDescent="0.2">
      <c r="P61971" s="75"/>
      <c r="Q61971" s="75"/>
      <c r="W61971" s="75"/>
      <c r="AD61971" s="77"/>
    </row>
    <row r="61972" spans="16:30" ht="4.5" customHeight="1" x14ac:dyDescent="0.2">
      <c r="P61972" s="75"/>
      <c r="Q61972" s="75"/>
      <c r="W61972" s="75"/>
      <c r="AD61972" s="77"/>
    </row>
    <row r="61973" spans="16:30" ht="4.5" customHeight="1" x14ac:dyDescent="0.2">
      <c r="P61973" s="75"/>
      <c r="Q61973" s="75"/>
      <c r="W61973" s="75"/>
      <c r="AD61973" s="77"/>
    </row>
    <row r="61974" spans="16:30" ht="4.5" customHeight="1" x14ac:dyDescent="0.2">
      <c r="P61974" s="75"/>
      <c r="Q61974" s="75"/>
      <c r="W61974" s="75"/>
      <c r="AD61974" s="77"/>
    </row>
    <row r="61975" spans="16:30" ht="4.5" customHeight="1" x14ac:dyDescent="0.2">
      <c r="P61975" s="75"/>
      <c r="Q61975" s="75"/>
      <c r="W61975" s="75"/>
      <c r="AD61975" s="77"/>
    </row>
    <row r="61976" spans="16:30" ht="4.5" customHeight="1" x14ac:dyDescent="0.2">
      <c r="P61976" s="75"/>
      <c r="Q61976" s="75"/>
      <c r="W61976" s="75"/>
      <c r="AD61976" s="77"/>
    </row>
    <row r="61977" spans="16:30" ht="4.5" customHeight="1" x14ac:dyDescent="0.2">
      <c r="P61977" s="75"/>
      <c r="Q61977" s="75"/>
      <c r="W61977" s="75"/>
      <c r="AD61977" s="77"/>
    </row>
    <row r="61978" spans="16:30" ht="4.5" customHeight="1" x14ac:dyDescent="0.2">
      <c r="P61978" s="75"/>
      <c r="Q61978" s="75"/>
      <c r="W61978" s="75"/>
      <c r="AD61978" s="77"/>
    </row>
    <row r="61979" spans="16:30" ht="4.5" customHeight="1" x14ac:dyDescent="0.2">
      <c r="P61979" s="75"/>
      <c r="Q61979" s="75"/>
      <c r="W61979" s="75"/>
      <c r="AD61979" s="77"/>
    </row>
    <row r="61980" spans="16:30" ht="4.5" customHeight="1" x14ac:dyDescent="0.2">
      <c r="P61980" s="75"/>
      <c r="Q61980" s="75"/>
      <c r="W61980" s="75"/>
      <c r="AD61980" s="77"/>
    </row>
    <row r="61981" spans="16:30" ht="4.5" customHeight="1" x14ac:dyDescent="0.2">
      <c r="P61981" s="75"/>
      <c r="Q61981" s="75"/>
      <c r="W61981" s="75"/>
      <c r="AD61981" s="77"/>
    </row>
    <row r="61982" spans="16:30" ht="4.5" customHeight="1" x14ac:dyDescent="0.2">
      <c r="P61982" s="75"/>
      <c r="Q61982" s="75"/>
      <c r="W61982" s="75"/>
      <c r="AD61982" s="77"/>
    </row>
    <row r="61983" spans="16:30" ht="4.5" customHeight="1" x14ac:dyDescent="0.2">
      <c r="P61983" s="75"/>
      <c r="Q61983" s="75"/>
      <c r="W61983" s="75"/>
      <c r="AD61983" s="77"/>
    </row>
    <row r="61984" spans="16:30" ht="4.5" customHeight="1" x14ac:dyDescent="0.2">
      <c r="P61984" s="75"/>
      <c r="Q61984" s="75"/>
      <c r="W61984" s="75"/>
      <c r="AD61984" s="77"/>
    </row>
    <row r="61985" spans="16:30" ht="4.5" customHeight="1" x14ac:dyDescent="0.2">
      <c r="P61985" s="75"/>
      <c r="Q61985" s="75"/>
      <c r="W61985" s="75"/>
      <c r="AD61985" s="77"/>
    </row>
    <row r="61986" spans="16:30" ht="4.5" customHeight="1" x14ac:dyDescent="0.2">
      <c r="P61986" s="75"/>
      <c r="Q61986" s="75"/>
      <c r="W61986" s="75"/>
      <c r="AD61986" s="77"/>
    </row>
    <row r="61987" spans="16:30" ht="4.5" customHeight="1" x14ac:dyDescent="0.2">
      <c r="P61987" s="75"/>
      <c r="Q61987" s="75"/>
      <c r="W61987" s="75"/>
      <c r="AD61987" s="77"/>
    </row>
    <row r="61988" spans="16:30" ht="4.5" customHeight="1" x14ac:dyDescent="0.2">
      <c r="P61988" s="75"/>
      <c r="Q61988" s="75"/>
      <c r="W61988" s="75"/>
      <c r="AD61988" s="77"/>
    </row>
    <row r="61989" spans="16:30" ht="4.5" customHeight="1" x14ac:dyDescent="0.2">
      <c r="P61989" s="75"/>
      <c r="Q61989" s="75"/>
      <c r="W61989" s="75"/>
      <c r="AD61989" s="77"/>
    </row>
    <row r="61990" spans="16:30" ht="4.5" customHeight="1" x14ac:dyDescent="0.2">
      <c r="P61990" s="75"/>
      <c r="Q61990" s="75"/>
      <c r="W61990" s="75"/>
      <c r="AD61990" s="77"/>
    </row>
    <row r="61991" spans="16:30" ht="4.5" customHeight="1" x14ac:dyDescent="0.2">
      <c r="P61991" s="75"/>
      <c r="Q61991" s="75"/>
      <c r="W61991" s="75"/>
      <c r="AD61991" s="77"/>
    </row>
    <row r="61992" spans="16:30" ht="4.5" customHeight="1" x14ac:dyDescent="0.2">
      <c r="P61992" s="75"/>
      <c r="Q61992" s="75"/>
      <c r="W61992" s="75"/>
      <c r="AD61992" s="77"/>
    </row>
    <row r="61993" spans="16:30" ht="4.5" customHeight="1" x14ac:dyDescent="0.2">
      <c r="P61993" s="75"/>
      <c r="Q61993" s="75"/>
      <c r="W61993" s="75"/>
      <c r="AD61993" s="77"/>
    </row>
    <row r="61994" spans="16:30" ht="4.5" customHeight="1" x14ac:dyDescent="0.2">
      <c r="P61994" s="75"/>
      <c r="Q61994" s="75"/>
      <c r="W61994" s="75"/>
      <c r="AD61994" s="77"/>
    </row>
    <row r="61995" spans="16:30" ht="4.5" customHeight="1" x14ac:dyDescent="0.2">
      <c r="P61995" s="75"/>
      <c r="Q61995" s="75"/>
      <c r="W61995" s="75"/>
      <c r="AD61995" s="77"/>
    </row>
    <row r="61996" spans="16:30" ht="4.5" customHeight="1" x14ac:dyDescent="0.2">
      <c r="P61996" s="75"/>
      <c r="Q61996" s="75"/>
      <c r="W61996" s="75"/>
      <c r="AD61996" s="77"/>
    </row>
    <row r="61997" spans="16:30" ht="4.5" customHeight="1" x14ac:dyDescent="0.2">
      <c r="P61997" s="75"/>
      <c r="Q61997" s="75"/>
      <c r="W61997" s="75"/>
      <c r="AD61997" s="77"/>
    </row>
    <row r="61998" spans="16:30" ht="4.5" customHeight="1" x14ac:dyDescent="0.2">
      <c r="P61998" s="75"/>
      <c r="Q61998" s="75"/>
      <c r="W61998" s="75"/>
      <c r="AD61998" s="77"/>
    </row>
    <row r="61999" spans="16:30" ht="4.5" customHeight="1" x14ac:dyDescent="0.2">
      <c r="P61999" s="75"/>
      <c r="Q61999" s="75"/>
      <c r="W61999" s="75"/>
      <c r="AD61999" s="77"/>
    </row>
    <row r="62000" spans="16:30" ht="4.5" customHeight="1" x14ac:dyDescent="0.2">
      <c r="P62000" s="75"/>
      <c r="Q62000" s="75"/>
      <c r="W62000" s="75"/>
      <c r="AD62000" s="77"/>
    </row>
    <row r="62001" spans="16:30" ht="4.5" customHeight="1" x14ac:dyDescent="0.2">
      <c r="P62001" s="75"/>
      <c r="Q62001" s="75"/>
      <c r="W62001" s="75"/>
      <c r="AD62001" s="77"/>
    </row>
    <row r="62002" spans="16:30" ht="4.5" customHeight="1" x14ac:dyDescent="0.2">
      <c r="P62002" s="75"/>
      <c r="Q62002" s="75"/>
      <c r="W62002" s="75"/>
      <c r="AD62002" s="77"/>
    </row>
    <row r="62003" spans="16:30" ht="4.5" customHeight="1" x14ac:dyDescent="0.2">
      <c r="P62003" s="75"/>
      <c r="Q62003" s="75"/>
      <c r="W62003" s="75"/>
      <c r="AD62003" s="77"/>
    </row>
    <row r="62004" spans="16:30" ht="4.5" customHeight="1" x14ac:dyDescent="0.2">
      <c r="P62004" s="75"/>
      <c r="Q62004" s="75"/>
      <c r="W62004" s="75"/>
      <c r="AD62004" s="77"/>
    </row>
    <row r="62005" spans="16:30" ht="4.5" customHeight="1" x14ac:dyDescent="0.2">
      <c r="P62005" s="75"/>
      <c r="Q62005" s="75"/>
      <c r="W62005" s="75"/>
      <c r="AD62005" s="77"/>
    </row>
    <row r="62006" spans="16:30" ht="4.5" customHeight="1" x14ac:dyDescent="0.2">
      <c r="P62006" s="75"/>
      <c r="Q62006" s="75"/>
      <c r="W62006" s="75"/>
      <c r="AD62006" s="77"/>
    </row>
    <row r="62007" spans="16:30" ht="4.5" customHeight="1" x14ac:dyDescent="0.2">
      <c r="P62007" s="75"/>
      <c r="Q62007" s="75"/>
      <c r="W62007" s="75"/>
      <c r="AD62007" s="77"/>
    </row>
    <row r="62008" spans="16:30" ht="4.5" customHeight="1" x14ac:dyDescent="0.2">
      <c r="P62008" s="75"/>
      <c r="Q62008" s="75"/>
      <c r="W62008" s="75"/>
      <c r="AD62008" s="77"/>
    </row>
    <row r="62009" spans="16:30" ht="4.5" customHeight="1" x14ac:dyDescent="0.2">
      <c r="P62009" s="75"/>
      <c r="Q62009" s="75"/>
      <c r="W62009" s="75"/>
      <c r="AD62009" s="77"/>
    </row>
    <row r="62010" spans="16:30" ht="4.5" customHeight="1" x14ac:dyDescent="0.2">
      <c r="P62010" s="75"/>
      <c r="Q62010" s="75"/>
      <c r="W62010" s="75"/>
      <c r="AD62010" s="77"/>
    </row>
    <row r="62011" spans="16:30" ht="4.5" customHeight="1" x14ac:dyDescent="0.2">
      <c r="P62011" s="75"/>
      <c r="Q62011" s="75"/>
      <c r="W62011" s="75"/>
      <c r="AD62011" s="77"/>
    </row>
    <row r="62012" spans="16:30" ht="4.5" customHeight="1" x14ac:dyDescent="0.2">
      <c r="P62012" s="75"/>
      <c r="Q62012" s="75"/>
      <c r="W62012" s="75"/>
      <c r="AD62012" s="77"/>
    </row>
    <row r="62013" spans="16:30" ht="4.5" customHeight="1" x14ac:dyDescent="0.2">
      <c r="P62013" s="75"/>
      <c r="Q62013" s="75"/>
      <c r="W62013" s="75"/>
      <c r="AD62013" s="77"/>
    </row>
    <row r="62014" spans="16:30" ht="4.5" customHeight="1" x14ac:dyDescent="0.2">
      <c r="P62014" s="75"/>
      <c r="Q62014" s="75"/>
      <c r="W62014" s="75"/>
      <c r="AD62014" s="77"/>
    </row>
    <row r="62015" spans="16:30" ht="4.5" customHeight="1" x14ac:dyDescent="0.2">
      <c r="P62015" s="75"/>
      <c r="Q62015" s="75"/>
      <c r="W62015" s="75"/>
      <c r="AD62015" s="77"/>
    </row>
    <row r="62016" spans="16:30" ht="4.5" customHeight="1" x14ac:dyDescent="0.2">
      <c r="P62016" s="75"/>
      <c r="Q62016" s="75"/>
      <c r="W62016" s="75"/>
      <c r="AD62016" s="77"/>
    </row>
    <row r="62017" spans="16:30" ht="4.5" customHeight="1" x14ac:dyDescent="0.2">
      <c r="P62017" s="75"/>
      <c r="Q62017" s="75"/>
      <c r="W62017" s="75"/>
      <c r="AD62017" s="77"/>
    </row>
    <row r="62018" spans="16:30" ht="4.5" customHeight="1" x14ac:dyDescent="0.2">
      <c r="P62018" s="75"/>
      <c r="Q62018" s="75"/>
      <c r="W62018" s="75"/>
      <c r="AD62018" s="77"/>
    </row>
    <row r="62019" spans="16:30" ht="4.5" customHeight="1" x14ac:dyDescent="0.2">
      <c r="P62019" s="75"/>
      <c r="Q62019" s="75"/>
      <c r="W62019" s="75"/>
      <c r="AD62019" s="77"/>
    </row>
    <row r="62020" spans="16:30" ht="4.5" customHeight="1" x14ac:dyDescent="0.2">
      <c r="P62020" s="75"/>
      <c r="Q62020" s="75"/>
      <c r="W62020" s="75"/>
      <c r="AD62020" s="77"/>
    </row>
    <row r="62021" spans="16:30" ht="4.5" customHeight="1" x14ac:dyDescent="0.2">
      <c r="P62021" s="75"/>
      <c r="Q62021" s="75"/>
      <c r="W62021" s="75"/>
      <c r="AD62021" s="77"/>
    </row>
    <row r="62022" spans="16:30" ht="4.5" customHeight="1" x14ac:dyDescent="0.2">
      <c r="P62022" s="75"/>
      <c r="Q62022" s="75"/>
      <c r="W62022" s="75"/>
      <c r="AD62022" s="77"/>
    </row>
    <row r="62023" spans="16:30" ht="4.5" customHeight="1" x14ac:dyDescent="0.2">
      <c r="P62023" s="75"/>
      <c r="Q62023" s="75"/>
      <c r="W62023" s="75"/>
      <c r="AD62023" s="77"/>
    </row>
    <row r="62024" spans="16:30" ht="4.5" customHeight="1" x14ac:dyDescent="0.2">
      <c r="P62024" s="75"/>
      <c r="Q62024" s="75"/>
      <c r="W62024" s="75"/>
      <c r="AD62024" s="77"/>
    </row>
    <row r="62025" spans="16:30" ht="4.5" customHeight="1" x14ac:dyDescent="0.2">
      <c r="P62025" s="75"/>
      <c r="Q62025" s="75"/>
      <c r="W62025" s="75"/>
      <c r="AD62025" s="77"/>
    </row>
    <row r="62026" spans="16:30" ht="4.5" customHeight="1" x14ac:dyDescent="0.2">
      <c r="P62026" s="75"/>
      <c r="Q62026" s="75"/>
      <c r="W62026" s="75"/>
      <c r="AD62026" s="77"/>
    </row>
    <row r="62027" spans="16:30" ht="4.5" customHeight="1" x14ac:dyDescent="0.2">
      <c r="P62027" s="75"/>
      <c r="Q62027" s="75"/>
      <c r="W62027" s="75"/>
      <c r="AD62027" s="77"/>
    </row>
    <row r="62028" spans="16:30" ht="4.5" customHeight="1" x14ac:dyDescent="0.2">
      <c r="P62028" s="75"/>
      <c r="Q62028" s="75"/>
      <c r="W62028" s="75"/>
      <c r="AD62028" s="77"/>
    </row>
    <row r="62029" spans="16:30" ht="4.5" customHeight="1" x14ac:dyDescent="0.2">
      <c r="P62029" s="75"/>
      <c r="Q62029" s="75"/>
      <c r="W62029" s="75"/>
      <c r="AD62029" s="77"/>
    </row>
    <row r="62030" spans="16:30" ht="4.5" customHeight="1" x14ac:dyDescent="0.2">
      <c r="P62030" s="75"/>
      <c r="Q62030" s="75"/>
      <c r="W62030" s="75"/>
      <c r="AD62030" s="77"/>
    </row>
    <row r="62031" spans="16:30" ht="4.5" customHeight="1" x14ac:dyDescent="0.2">
      <c r="P62031" s="75"/>
      <c r="Q62031" s="75"/>
      <c r="W62031" s="75"/>
      <c r="AD62031" s="77"/>
    </row>
    <row r="62032" spans="16:30" ht="4.5" customHeight="1" x14ac:dyDescent="0.2">
      <c r="P62032" s="75"/>
      <c r="Q62032" s="75"/>
      <c r="W62032" s="75"/>
      <c r="AD62032" s="77"/>
    </row>
    <row r="62033" spans="16:30" ht="4.5" customHeight="1" x14ac:dyDescent="0.2">
      <c r="P62033" s="75"/>
      <c r="Q62033" s="75"/>
      <c r="W62033" s="75"/>
      <c r="AD62033" s="77"/>
    </row>
    <row r="62034" spans="16:30" ht="4.5" customHeight="1" x14ac:dyDescent="0.2">
      <c r="P62034" s="75"/>
      <c r="Q62034" s="75"/>
      <c r="W62034" s="75"/>
      <c r="AD62034" s="77"/>
    </row>
    <row r="62035" spans="16:30" ht="4.5" customHeight="1" x14ac:dyDescent="0.2">
      <c r="P62035" s="75"/>
      <c r="Q62035" s="75"/>
      <c r="W62035" s="75"/>
      <c r="AD62035" s="77"/>
    </row>
    <row r="62036" spans="16:30" ht="4.5" customHeight="1" x14ac:dyDescent="0.2">
      <c r="P62036" s="75"/>
      <c r="Q62036" s="75"/>
      <c r="W62036" s="75"/>
      <c r="AD62036" s="77"/>
    </row>
    <row r="62037" spans="16:30" ht="4.5" customHeight="1" x14ac:dyDescent="0.2">
      <c r="P62037" s="75"/>
      <c r="Q62037" s="75"/>
      <c r="W62037" s="75"/>
      <c r="AD62037" s="77"/>
    </row>
    <row r="62038" spans="16:30" ht="4.5" customHeight="1" x14ac:dyDescent="0.2">
      <c r="P62038" s="75"/>
      <c r="Q62038" s="75"/>
      <c r="W62038" s="75"/>
      <c r="AD62038" s="77"/>
    </row>
    <row r="62039" spans="16:30" ht="4.5" customHeight="1" x14ac:dyDescent="0.2">
      <c r="P62039" s="75"/>
      <c r="Q62039" s="75"/>
      <c r="W62039" s="75"/>
      <c r="AD62039" s="77"/>
    </row>
    <row r="62040" spans="16:30" ht="4.5" customHeight="1" x14ac:dyDescent="0.2">
      <c r="P62040" s="75"/>
      <c r="Q62040" s="75"/>
      <c r="W62040" s="75"/>
      <c r="AD62040" s="77"/>
    </row>
    <row r="62041" spans="16:30" ht="4.5" customHeight="1" x14ac:dyDescent="0.2">
      <c r="P62041" s="75"/>
      <c r="Q62041" s="75"/>
      <c r="W62041" s="75"/>
      <c r="AD62041" s="77"/>
    </row>
    <row r="62042" spans="16:30" ht="4.5" customHeight="1" x14ac:dyDescent="0.2">
      <c r="P62042" s="75"/>
      <c r="Q62042" s="75"/>
      <c r="W62042" s="75"/>
      <c r="AD62042" s="77"/>
    </row>
    <row r="62043" spans="16:30" ht="4.5" customHeight="1" x14ac:dyDescent="0.2">
      <c r="P62043" s="75"/>
      <c r="Q62043" s="75"/>
      <c r="W62043" s="75"/>
      <c r="AD62043" s="77"/>
    </row>
    <row r="62044" spans="16:30" ht="4.5" customHeight="1" x14ac:dyDescent="0.2">
      <c r="P62044" s="75"/>
      <c r="Q62044" s="75"/>
      <c r="W62044" s="75"/>
      <c r="AD62044" s="77"/>
    </row>
    <row r="62045" spans="16:30" ht="4.5" customHeight="1" x14ac:dyDescent="0.2">
      <c r="P62045" s="75"/>
      <c r="Q62045" s="75"/>
      <c r="W62045" s="75"/>
      <c r="AD62045" s="77"/>
    </row>
    <row r="62046" spans="16:30" ht="4.5" customHeight="1" x14ac:dyDescent="0.2">
      <c r="P62046" s="75"/>
      <c r="Q62046" s="75"/>
      <c r="W62046" s="75"/>
      <c r="AD62046" s="77"/>
    </row>
    <row r="62047" spans="16:30" ht="4.5" customHeight="1" x14ac:dyDescent="0.2">
      <c r="P62047" s="75"/>
      <c r="Q62047" s="75"/>
      <c r="W62047" s="75"/>
      <c r="AD62047" s="77"/>
    </row>
    <row r="62048" spans="16:30" ht="4.5" customHeight="1" x14ac:dyDescent="0.2">
      <c r="P62048" s="75"/>
      <c r="Q62048" s="75"/>
      <c r="W62048" s="75"/>
      <c r="AD62048" s="77"/>
    </row>
    <row r="62049" spans="16:30" ht="4.5" customHeight="1" x14ac:dyDescent="0.2">
      <c r="P62049" s="75"/>
      <c r="Q62049" s="75"/>
      <c r="W62049" s="75"/>
      <c r="AD62049" s="77"/>
    </row>
    <row r="62050" spans="16:30" ht="4.5" customHeight="1" x14ac:dyDescent="0.2">
      <c r="P62050" s="75"/>
      <c r="Q62050" s="75"/>
      <c r="W62050" s="75"/>
      <c r="AD62050" s="77"/>
    </row>
    <row r="62051" spans="16:30" ht="4.5" customHeight="1" x14ac:dyDescent="0.2">
      <c r="P62051" s="75"/>
      <c r="Q62051" s="75"/>
      <c r="W62051" s="75"/>
      <c r="AD62051" s="77"/>
    </row>
    <row r="62052" spans="16:30" ht="4.5" customHeight="1" x14ac:dyDescent="0.2">
      <c r="P62052" s="75"/>
      <c r="Q62052" s="75"/>
      <c r="W62052" s="75"/>
      <c r="AD62052" s="77"/>
    </row>
    <row r="62053" spans="16:30" ht="4.5" customHeight="1" x14ac:dyDescent="0.2">
      <c r="P62053" s="75"/>
      <c r="Q62053" s="75"/>
      <c r="W62053" s="75"/>
      <c r="AD62053" s="77"/>
    </row>
    <row r="62054" spans="16:30" ht="4.5" customHeight="1" x14ac:dyDescent="0.2">
      <c r="P62054" s="75"/>
      <c r="Q62054" s="75"/>
      <c r="W62054" s="75"/>
      <c r="AD62054" s="77"/>
    </row>
    <row r="62055" spans="16:30" ht="4.5" customHeight="1" x14ac:dyDescent="0.2">
      <c r="P62055" s="75"/>
      <c r="Q62055" s="75"/>
      <c r="W62055" s="75"/>
      <c r="AD62055" s="77"/>
    </row>
    <row r="62056" spans="16:30" ht="4.5" customHeight="1" x14ac:dyDescent="0.2">
      <c r="P62056" s="75"/>
      <c r="Q62056" s="75"/>
      <c r="W62056" s="75"/>
      <c r="AD62056" s="77"/>
    </row>
    <row r="62057" spans="16:30" ht="4.5" customHeight="1" x14ac:dyDescent="0.2">
      <c r="P62057" s="75"/>
      <c r="Q62057" s="75"/>
      <c r="W62057" s="75"/>
      <c r="AD62057" s="77"/>
    </row>
    <row r="62058" spans="16:30" ht="4.5" customHeight="1" x14ac:dyDescent="0.2">
      <c r="P62058" s="75"/>
      <c r="Q62058" s="75"/>
      <c r="W62058" s="75"/>
      <c r="AD62058" s="77"/>
    </row>
    <row r="62059" spans="16:30" ht="4.5" customHeight="1" x14ac:dyDescent="0.2">
      <c r="P62059" s="75"/>
      <c r="Q62059" s="75"/>
      <c r="W62059" s="75"/>
      <c r="AD62059" s="77"/>
    </row>
    <row r="62060" spans="16:30" ht="4.5" customHeight="1" x14ac:dyDescent="0.2">
      <c r="P62060" s="75"/>
      <c r="Q62060" s="75"/>
      <c r="W62060" s="75"/>
      <c r="AD62060" s="77"/>
    </row>
    <row r="62061" spans="16:30" ht="4.5" customHeight="1" x14ac:dyDescent="0.2">
      <c r="P62061" s="75"/>
      <c r="Q62061" s="75"/>
      <c r="W62061" s="75"/>
      <c r="AD62061" s="77"/>
    </row>
    <row r="62062" spans="16:30" ht="4.5" customHeight="1" x14ac:dyDescent="0.2">
      <c r="P62062" s="75"/>
      <c r="Q62062" s="75"/>
      <c r="W62062" s="75"/>
      <c r="AD62062" s="77"/>
    </row>
    <row r="62063" spans="16:30" ht="4.5" customHeight="1" x14ac:dyDescent="0.2">
      <c r="P62063" s="75"/>
      <c r="Q62063" s="75"/>
      <c r="W62063" s="75"/>
      <c r="AD62063" s="77"/>
    </row>
    <row r="62064" spans="16:30" ht="4.5" customHeight="1" x14ac:dyDescent="0.2">
      <c r="P62064" s="75"/>
      <c r="Q62064" s="75"/>
      <c r="W62064" s="75"/>
      <c r="AD62064" s="77"/>
    </row>
    <row r="62065" spans="16:30" ht="4.5" customHeight="1" x14ac:dyDescent="0.2">
      <c r="P62065" s="75"/>
      <c r="Q62065" s="75"/>
      <c r="W62065" s="75"/>
      <c r="AD62065" s="77"/>
    </row>
    <row r="62066" spans="16:30" ht="4.5" customHeight="1" x14ac:dyDescent="0.2">
      <c r="P62066" s="75"/>
      <c r="Q62066" s="75"/>
      <c r="W62066" s="75"/>
      <c r="AD62066" s="77"/>
    </row>
    <row r="62067" spans="16:30" ht="4.5" customHeight="1" x14ac:dyDescent="0.2">
      <c r="P62067" s="75"/>
      <c r="Q62067" s="75"/>
      <c r="W62067" s="75"/>
      <c r="AD62067" s="77"/>
    </row>
    <row r="62068" spans="16:30" ht="4.5" customHeight="1" x14ac:dyDescent="0.2">
      <c r="P62068" s="75"/>
      <c r="Q62068" s="75"/>
      <c r="W62068" s="75"/>
      <c r="AD62068" s="77"/>
    </row>
    <row r="62069" spans="16:30" ht="4.5" customHeight="1" x14ac:dyDescent="0.2">
      <c r="P62069" s="75"/>
      <c r="Q62069" s="75"/>
      <c r="W62069" s="75"/>
      <c r="AD62069" s="77"/>
    </row>
    <row r="62070" spans="16:30" ht="4.5" customHeight="1" x14ac:dyDescent="0.2">
      <c r="P62070" s="75"/>
      <c r="Q62070" s="75"/>
      <c r="W62070" s="75"/>
      <c r="AD62070" s="77"/>
    </row>
    <row r="62071" spans="16:30" ht="4.5" customHeight="1" x14ac:dyDescent="0.2">
      <c r="P62071" s="75"/>
      <c r="Q62071" s="75"/>
      <c r="W62071" s="75"/>
      <c r="AD62071" s="77"/>
    </row>
    <row r="62072" spans="16:30" ht="4.5" customHeight="1" x14ac:dyDescent="0.2">
      <c r="P62072" s="75"/>
      <c r="Q62072" s="75"/>
      <c r="W62072" s="75"/>
      <c r="AD62072" s="77"/>
    </row>
    <row r="62073" spans="16:30" ht="4.5" customHeight="1" x14ac:dyDescent="0.2">
      <c r="P62073" s="75"/>
      <c r="Q62073" s="75"/>
      <c r="W62073" s="75"/>
      <c r="AD62073" s="77"/>
    </row>
    <row r="62074" spans="16:30" ht="4.5" customHeight="1" x14ac:dyDescent="0.2">
      <c r="P62074" s="75"/>
      <c r="Q62074" s="75"/>
      <c r="W62074" s="75"/>
      <c r="AD62074" s="77"/>
    </row>
    <row r="62075" spans="16:30" ht="4.5" customHeight="1" x14ac:dyDescent="0.2">
      <c r="P62075" s="75"/>
      <c r="Q62075" s="75"/>
      <c r="W62075" s="75"/>
      <c r="AD62075" s="77"/>
    </row>
    <row r="62076" spans="16:30" ht="4.5" customHeight="1" x14ac:dyDescent="0.2">
      <c r="P62076" s="75"/>
      <c r="Q62076" s="75"/>
      <c r="W62076" s="75"/>
      <c r="AD62076" s="77"/>
    </row>
    <row r="62077" spans="16:30" ht="4.5" customHeight="1" x14ac:dyDescent="0.2">
      <c r="P62077" s="75"/>
      <c r="Q62077" s="75"/>
      <c r="W62077" s="75"/>
      <c r="AD62077" s="77"/>
    </row>
    <row r="62078" spans="16:30" ht="4.5" customHeight="1" x14ac:dyDescent="0.2">
      <c r="P62078" s="75"/>
      <c r="Q62078" s="75"/>
      <c r="W62078" s="75"/>
      <c r="AD62078" s="77"/>
    </row>
    <row r="62079" spans="16:30" ht="4.5" customHeight="1" x14ac:dyDescent="0.2">
      <c r="P62079" s="75"/>
      <c r="Q62079" s="75"/>
      <c r="W62079" s="75"/>
      <c r="AD62079" s="77"/>
    </row>
    <row r="62080" spans="16:30" ht="4.5" customHeight="1" x14ac:dyDescent="0.2">
      <c r="P62080" s="75"/>
      <c r="Q62080" s="75"/>
      <c r="W62080" s="75"/>
      <c r="AD62080" s="77"/>
    </row>
    <row r="62081" spans="16:30" ht="4.5" customHeight="1" x14ac:dyDescent="0.2">
      <c r="P62081" s="75"/>
      <c r="Q62081" s="75"/>
      <c r="W62081" s="75"/>
      <c r="AD62081" s="77"/>
    </row>
    <row r="62082" spans="16:30" ht="4.5" customHeight="1" x14ac:dyDescent="0.2">
      <c r="P62082" s="75"/>
      <c r="Q62082" s="75"/>
      <c r="W62082" s="75"/>
      <c r="AD62082" s="77"/>
    </row>
    <row r="62083" spans="16:30" ht="4.5" customHeight="1" x14ac:dyDescent="0.2">
      <c r="P62083" s="75"/>
      <c r="Q62083" s="75"/>
      <c r="W62083" s="75"/>
      <c r="AD62083" s="77"/>
    </row>
    <row r="62084" spans="16:30" ht="4.5" customHeight="1" x14ac:dyDescent="0.2">
      <c r="P62084" s="75"/>
      <c r="Q62084" s="75"/>
      <c r="W62084" s="75"/>
      <c r="AD62084" s="77"/>
    </row>
    <row r="62085" spans="16:30" ht="4.5" customHeight="1" x14ac:dyDescent="0.2">
      <c r="P62085" s="75"/>
      <c r="Q62085" s="75"/>
      <c r="W62085" s="75"/>
      <c r="AD62085" s="77"/>
    </row>
    <row r="62086" spans="16:30" ht="4.5" customHeight="1" x14ac:dyDescent="0.2">
      <c r="P62086" s="75"/>
      <c r="Q62086" s="75"/>
      <c r="W62086" s="75"/>
      <c r="AD62086" s="77"/>
    </row>
    <row r="62087" spans="16:30" ht="4.5" customHeight="1" x14ac:dyDescent="0.2">
      <c r="P62087" s="75"/>
      <c r="Q62087" s="75"/>
      <c r="W62087" s="75"/>
      <c r="AD62087" s="77"/>
    </row>
    <row r="62088" spans="16:30" ht="4.5" customHeight="1" x14ac:dyDescent="0.2">
      <c r="P62088" s="75"/>
      <c r="Q62088" s="75"/>
      <c r="W62088" s="75"/>
      <c r="AD62088" s="77"/>
    </row>
    <row r="62089" spans="16:30" ht="4.5" customHeight="1" x14ac:dyDescent="0.2">
      <c r="P62089" s="75"/>
      <c r="Q62089" s="75"/>
      <c r="W62089" s="75"/>
      <c r="AD62089" s="77"/>
    </row>
    <row r="62090" spans="16:30" ht="4.5" customHeight="1" x14ac:dyDescent="0.2">
      <c r="P62090" s="75"/>
      <c r="Q62090" s="75"/>
      <c r="W62090" s="75"/>
      <c r="AD62090" s="77"/>
    </row>
    <row r="62091" spans="16:30" ht="4.5" customHeight="1" x14ac:dyDescent="0.2">
      <c r="P62091" s="75"/>
      <c r="Q62091" s="75"/>
      <c r="W62091" s="75"/>
      <c r="AD62091" s="77"/>
    </row>
    <row r="62092" spans="16:30" ht="4.5" customHeight="1" x14ac:dyDescent="0.2">
      <c r="P62092" s="75"/>
      <c r="Q62092" s="75"/>
      <c r="W62092" s="75"/>
      <c r="AD62092" s="77"/>
    </row>
    <row r="62093" spans="16:30" ht="4.5" customHeight="1" x14ac:dyDescent="0.2">
      <c r="P62093" s="75"/>
      <c r="Q62093" s="75"/>
      <c r="W62093" s="75"/>
      <c r="AD62093" s="77"/>
    </row>
    <row r="62094" spans="16:30" ht="4.5" customHeight="1" x14ac:dyDescent="0.2">
      <c r="P62094" s="75"/>
      <c r="Q62094" s="75"/>
      <c r="W62094" s="75"/>
      <c r="AD62094" s="77"/>
    </row>
    <row r="62095" spans="16:30" ht="4.5" customHeight="1" x14ac:dyDescent="0.2">
      <c r="P62095" s="75"/>
      <c r="Q62095" s="75"/>
      <c r="W62095" s="75"/>
      <c r="AD62095" s="77"/>
    </row>
    <row r="62096" spans="16:30" ht="4.5" customHeight="1" x14ac:dyDescent="0.2">
      <c r="P62096" s="75"/>
      <c r="Q62096" s="75"/>
      <c r="W62096" s="75"/>
      <c r="AD62096" s="77"/>
    </row>
    <row r="62097" spans="16:30" ht="4.5" customHeight="1" x14ac:dyDescent="0.2">
      <c r="P62097" s="75"/>
      <c r="Q62097" s="75"/>
      <c r="W62097" s="75"/>
      <c r="AD62097" s="77"/>
    </row>
    <row r="62098" spans="16:30" ht="4.5" customHeight="1" x14ac:dyDescent="0.2">
      <c r="P62098" s="75"/>
      <c r="Q62098" s="75"/>
      <c r="W62098" s="75"/>
      <c r="AD62098" s="77"/>
    </row>
    <row r="62099" spans="16:30" ht="4.5" customHeight="1" x14ac:dyDescent="0.2">
      <c r="P62099" s="75"/>
      <c r="Q62099" s="75"/>
      <c r="W62099" s="75"/>
      <c r="AD62099" s="77"/>
    </row>
    <row r="62100" spans="16:30" ht="4.5" customHeight="1" x14ac:dyDescent="0.2">
      <c r="P62100" s="75"/>
      <c r="Q62100" s="75"/>
      <c r="W62100" s="75"/>
      <c r="AD62100" s="77"/>
    </row>
    <row r="62101" spans="16:30" ht="4.5" customHeight="1" x14ac:dyDescent="0.2">
      <c r="P62101" s="75"/>
      <c r="Q62101" s="75"/>
      <c r="W62101" s="75"/>
      <c r="AD62101" s="77"/>
    </row>
    <row r="62102" spans="16:30" ht="4.5" customHeight="1" x14ac:dyDescent="0.2">
      <c r="P62102" s="75"/>
      <c r="Q62102" s="75"/>
      <c r="W62102" s="75"/>
      <c r="AD62102" s="77"/>
    </row>
    <row r="62103" spans="16:30" ht="4.5" customHeight="1" x14ac:dyDescent="0.2">
      <c r="P62103" s="75"/>
      <c r="Q62103" s="75"/>
      <c r="W62103" s="75"/>
      <c r="AD62103" s="77"/>
    </row>
    <row r="62104" spans="16:30" ht="4.5" customHeight="1" x14ac:dyDescent="0.2">
      <c r="P62104" s="75"/>
      <c r="Q62104" s="75"/>
      <c r="W62104" s="75"/>
      <c r="AD62104" s="77"/>
    </row>
    <row r="62105" spans="16:30" ht="4.5" customHeight="1" x14ac:dyDescent="0.2">
      <c r="P62105" s="75"/>
      <c r="Q62105" s="75"/>
      <c r="W62105" s="75"/>
      <c r="AD62105" s="77"/>
    </row>
    <row r="62106" spans="16:30" ht="4.5" customHeight="1" x14ac:dyDescent="0.2">
      <c r="P62106" s="75"/>
      <c r="Q62106" s="75"/>
      <c r="W62106" s="75"/>
      <c r="AD62106" s="77"/>
    </row>
    <row r="62107" spans="16:30" ht="4.5" customHeight="1" x14ac:dyDescent="0.2">
      <c r="P62107" s="75"/>
      <c r="Q62107" s="75"/>
      <c r="W62107" s="75"/>
      <c r="AD62107" s="77"/>
    </row>
    <row r="62108" spans="16:30" ht="4.5" customHeight="1" x14ac:dyDescent="0.2">
      <c r="P62108" s="75"/>
      <c r="Q62108" s="75"/>
      <c r="W62108" s="75"/>
      <c r="AD62108" s="77"/>
    </row>
    <row r="62109" spans="16:30" ht="4.5" customHeight="1" x14ac:dyDescent="0.2">
      <c r="P62109" s="75"/>
      <c r="Q62109" s="75"/>
      <c r="W62109" s="75"/>
      <c r="AD62109" s="77"/>
    </row>
    <row r="62110" spans="16:30" ht="4.5" customHeight="1" x14ac:dyDescent="0.2">
      <c r="P62110" s="75"/>
      <c r="Q62110" s="75"/>
      <c r="W62110" s="75"/>
      <c r="AD62110" s="77"/>
    </row>
    <row r="62111" spans="16:30" ht="4.5" customHeight="1" x14ac:dyDescent="0.2">
      <c r="P62111" s="75"/>
      <c r="Q62111" s="75"/>
      <c r="W62111" s="75"/>
      <c r="AD62111" s="77"/>
    </row>
    <row r="62112" spans="16:30" ht="4.5" customHeight="1" x14ac:dyDescent="0.2">
      <c r="P62112" s="75"/>
      <c r="Q62112" s="75"/>
      <c r="W62112" s="75"/>
      <c r="AD62112" s="77"/>
    </row>
    <row r="62113" spans="16:30" ht="4.5" customHeight="1" x14ac:dyDescent="0.2">
      <c r="P62113" s="75"/>
      <c r="Q62113" s="75"/>
      <c r="W62113" s="75"/>
      <c r="AD62113" s="77"/>
    </row>
    <row r="62114" spans="16:30" ht="4.5" customHeight="1" x14ac:dyDescent="0.2">
      <c r="P62114" s="75"/>
      <c r="Q62114" s="75"/>
      <c r="W62114" s="75"/>
      <c r="AD62114" s="77"/>
    </row>
    <row r="62115" spans="16:30" ht="4.5" customHeight="1" x14ac:dyDescent="0.2">
      <c r="P62115" s="75"/>
      <c r="Q62115" s="75"/>
      <c r="W62115" s="75"/>
      <c r="AD62115" s="77"/>
    </row>
    <row r="62116" spans="16:30" ht="4.5" customHeight="1" x14ac:dyDescent="0.2">
      <c r="P62116" s="75"/>
      <c r="Q62116" s="75"/>
      <c r="W62116" s="75"/>
      <c r="AD62116" s="77"/>
    </row>
    <row r="62117" spans="16:30" ht="4.5" customHeight="1" x14ac:dyDescent="0.2">
      <c r="P62117" s="75"/>
      <c r="Q62117" s="75"/>
      <c r="W62117" s="75"/>
      <c r="AD62117" s="77"/>
    </row>
    <row r="62118" spans="16:30" ht="4.5" customHeight="1" x14ac:dyDescent="0.2">
      <c r="P62118" s="75"/>
      <c r="Q62118" s="75"/>
      <c r="W62118" s="75"/>
      <c r="AD62118" s="77"/>
    </row>
    <row r="62119" spans="16:30" ht="4.5" customHeight="1" x14ac:dyDescent="0.2">
      <c r="P62119" s="75"/>
      <c r="Q62119" s="75"/>
      <c r="W62119" s="75"/>
      <c r="AD62119" s="77"/>
    </row>
    <row r="62120" spans="16:30" ht="4.5" customHeight="1" x14ac:dyDescent="0.2">
      <c r="P62120" s="75"/>
      <c r="Q62120" s="75"/>
      <c r="W62120" s="75"/>
      <c r="AD62120" s="77"/>
    </row>
    <row r="62121" spans="16:30" ht="4.5" customHeight="1" x14ac:dyDescent="0.2">
      <c r="P62121" s="75"/>
      <c r="Q62121" s="75"/>
      <c r="W62121" s="75"/>
      <c r="AD62121" s="77"/>
    </row>
    <row r="62122" spans="16:30" ht="4.5" customHeight="1" x14ac:dyDescent="0.2">
      <c r="P62122" s="75"/>
      <c r="Q62122" s="75"/>
      <c r="W62122" s="75"/>
      <c r="AD62122" s="77"/>
    </row>
    <row r="62123" spans="16:30" ht="4.5" customHeight="1" x14ac:dyDescent="0.2">
      <c r="P62123" s="75"/>
      <c r="Q62123" s="75"/>
      <c r="W62123" s="75"/>
      <c r="AD62123" s="77"/>
    </row>
    <row r="62124" spans="16:30" ht="4.5" customHeight="1" x14ac:dyDescent="0.2">
      <c r="P62124" s="75"/>
      <c r="Q62124" s="75"/>
      <c r="W62124" s="75"/>
      <c r="AD62124" s="77"/>
    </row>
    <row r="62125" spans="16:30" ht="4.5" customHeight="1" x14ac:dyDescent="0.2">
      <c r="P62125" s="75"/>
      <c r="Q62125" s="75"/>
      <c r="W62125" s="75"/>
      <c r="AD62125" s="77"/>
    </row>
    <row r="62126" spans="16:30" ht="4.5" customHeight="1" x14ac:dyDescent="0.2">
      <c r="P62126" s="75"/>
      <c r="Q62126" s="75"/>
      <c r="W62126" s="75"/>
      <c r="AD62126" s="77"/>
    </row>
    <row r="62127" spans="16:30" ht="4.5" customHeight="1" x14ac:dyDescent="0.2">
      <c r="P62127" s="75"/>
      <c r="Q62127" s="75"/>
      <c r="W62127" s="75"/>
      <c r="AD62127" s="77"/>
    </row>
    <row r="62128" spans="16:30" ht="4.5" customHeight="1" x14ac:dyDescent="0.2">
      <c r="P62128" s="75"/>
      <c r="Q62128" s="75"/>
      <c r="W62128" s="75"/>
      <c r="AD62128" s="77"/>
    </row>
    <row r="62129" spans="16:30" ht="4.5" customHeight="1" x14ac:dyDescent="0.2">
      <c r="P62129" s="75"/>
      <c r="Q62129" s="75"/>
      <c r="W62129" s="75"/>
      <c r="AD62129" s="77"/>
    </row>
    <row r="62130" spans="16:30" ht="4.5" customHeight="1" x14ac:dyDescent="0.2">
      <c r="P62130" s="75"/>
      <c r="Q62130" s="75"/>
      <c r="W62130" s="75"/>
      <c r="AD62130" s="77"/>
    </row>
    <row r="62131" spans="16:30" ht="4.5" customHeight="1" x14ac:dyDescent="0.2">
      <c r="P62131" s="75"/>
      <c r="Q62131" s="75"/>
      <c r="W62131" s="75"/>
      <c r="AD62131" s="77"/>
    </row>
    <row r="62132" spans="16:30" ht="4.5" customHeight="1" x14ac:dyDescent="0.2">
      <c r="P62132" s="75"/>
      <c r="Q62132" s="75"/>
      <c r="W62132" s="75"/>
      <c r="AD62132" s="77"/>
    </row>
    <row r="62133" spans="16:30" ht="4.5" customHeight="1" x14ac:dyDescent="0.2">
      <c r="P62133" s="75"/>
      <c r="Q62133" s="75"/>
      <c r="W62133" s="75"/>
      <c r="AD62133" s="77"/>
    </row>
    <row r="62134" spans="16:30" ht="4.5" customHeight="1" x14ac:dyDescent="0.2">
      <c r="P62134" s="75"/>
      <c r="Q62134" s="75"/>
      <c r="W62134" s="75"/>
      <c r="AD62134" s="77"/>
    </row>
    <row r="62135" spans="16:30" ht="4.5" customHeight="1" x14ac:dyDescent="0.2">
      <c r="P62135" s="75"/>
      <c r="Q62135" s="75"/>
      <c r="W62135" s="75"/>
      <c r="AD62135" s="77"/>
    </row>
    <row r="62136" spans="16:30" ht="4.5" customHeight="1" x14ac:dyDescent="0.2">
      <c r="P62136" s="75"/>
      <c r="Q62136" s="75"/>
      <c r="W62136" s="75"/>
      <c r="AD62136" s="77"/>
    </row>
    <row r="62137" spans="16:30" ht="4.5" customHeight="1" x14ac:dyDescent="0.2">
      <c r="P62137" s="75"/>
      <c r="Q62137" s="75"/>
      <c r="W62137" s="75"/>
      <c r="AD62137" s="77"/>
    </row>
    <row r="62138" spans="16:30" ht="4.5" customHeight="1" x14ac:dyDescent="0.2">
      <c r="P62138" s="75"/>
      <c r="Q62138" s="75"/>
      <c r="W62138" s="75"/>
      <c r="AD62138" s="77"/>
    </row>
    <row r="62139" spans="16:30" ht="4.5" customHeight="1" x14ac:dyDescent="0.2">
      <c r="P62139" s="75"/>
      <c r="Q62139" s="75"/>
      <c r="W62139" s="75"/>
      <c r="AD62139" s="77"/>
    </row>
    <row r="62140" spans="16:30" ht="4.5" customHeight="1" x14ac:dyDescent="0.2">
      <c r="P62140" s="75"/>
      <c r="Q62140" s="75"/>
      <c r="W62140" s="75"/>
      <c r="AD62140" s="77"/>
    </row>
    <row r="62141" spans="16:30" ht="4.5" customHeight="1" x14ac:dyDescent="0.2">
      <c r="P62141" s="75"/>
      <c r="Q62141" s="75"/>
      <c r="W62141" s="75"/>
      <c r="AD62141" s="77"/>
    </row>
    <row r="62142" spans="16:30" ht="4.5" customHeight="1" x14ac:dyDescent="0.2">
      <c r="P62142" s="75"/>
      <c r="Q62142" s="75"/>
      <c r="W62142" s="75"/>
      <c r="AD62142" s="77"/>
    </row>
    <row r="62143" spans="16:30" ht="4.5" customHeight="1" x14ac:dyDescent="0.2">
      <c r="P62143" s="75"/>
      <c r="Q62143" s="75"/>
      <c r="W62143" s="75"/>
      <c r="AD62143" s="77"/>
    </row>
    <row r="62144" spans="16:30" ht="4.5" customHeight="1" x14ac:dyDescent="0.2">
      <c r="P62144" s="75"/>
      <c r="Q62144" s="75"/>
      <c r="W62144" s="75"/>
      <c r="AD62144" s="77"/>
    </row>
    <row r="62145" spans="16:30" ht="4.5" customHeight="1" x14ac:dyDescent="0.2">
      <c r="P62145" s="75"/>
      <c r="Q62145" s="75"/>
      <c r="W62145" s="75"/>
      <c r="AD62145" s="77"/>
    </row>
    <row r="62146" spans="16:30" ht="4.5" customHeight="1" x14ac:dyDescent="0.2">
      <c r="P62146" s="75"/>
      <c r="Q62146" s="75"/>
      <c r="W62146" s="75"/>
      <c r="AD62146" s="77"/>
    </row>
    <row r="62147" spans="16:30" ht="4.5" customHeight="1" x14ac:dyDescent="0.2">
      <c r="P62147" s="75"/>
      <c r="Q62147" s="75"/>
      <c r="W62147" s="75"/>
      <c r="AD62147" s="77"/>
    </row>
    <row r="62148" spans="16:30" ht="4.5" customHeight="1" x14ac:dyDescent="0.2">
      <c r="P62148" s="75"/>
      <c r="Q62148" s="75"/>
      <c r="W62148" s="75"/>
      <c r="AD62148" s="77"/>
    </row>
    <row r="62149" spans="16:30" ht="4.5" customHeight="1" x14ac:dyDescent="0.2">
      <c r="P62149" s="75"/>
      <c r="Q62149" s="75"/>
      <c r="W62149" s="75"/>
      <c r="AD62149" s="77"/>
    </row>
    <row r="62150" spans="16:30" ht="4.5" customHeight="1" x14ac:dyDescent="0.2">
      <c r="P62150" s="75"/>
      <c r="Q62150" s="75"/>
      <c r="W62150" s="75"/>
      <c r="AD62150" s="77"/>
    </row>
    <row r="62151" spans="16:30" ht="4.5" customHeight="1" x14ac:dyDescent="0.2">
      <c r="P62151" s="75"/>
      <c r="Q62151" s="75"/>
      <c r="W62151" s="75"/>
      <c r="AD62151" s="77"/>
    </row>
    <row r="62152" spans="16:30" ht="4.5" customHeight="1" x14ac:dyDescent="0.2">
      <c r="P62152" s="75"/>
      <c r="Q62152" s="75"/>
      <c r="W62152" s="75"/>
      <c r="AD62152" s="77"/>
    </row>
    <row r="62153" spans="16:30" ht="4.5" customHeight="1" x14ac:dyDescent="0.2">
      <c r="P62153" s="75"/>
      <c r="Q62153" s="75"/>
      <c r="W62153" s="75"/>
      <c r="AD62153" s="77"/>
    </row>
    <row r="62154" spans="16:30" ht="4.5" customHeight="1" x14ac:dyDescent="0.2">
      <c r="P62154" s="75"/>
      <c r="Q62154" s="75"/>
      <c r="W62154" s="75"/>
      <c r="AD62154" s="77"/>
    </row>
    <row r="62155" spans="16:30" ht="4.5" customHeight="1" x14ac:dyDescent="0.2">
      <c r="P62155" s="75"/>
      <c r="Q62155" s="75"/>
      <c r="W62155" s="75"/>
      <c r="AD62155" s="77"/>
    </row>
    <row r="62156" spans="16:30" ht="4.5" customHeight="1" x14ac:dyDescent="0.2">
      <c r="P62156" s="75"/>
      <c r="Q62156" s="75"/>
      <c r="W62156" s="75"/>
      <c r="AD62156" s="77"/>
    </row>
    <row r="62157" spans="16:30" ht="4.5" customHeight="1" x14ac:dyDescent="0.2">
      <c r="P62157" s="75"/>
      <c r="Q62157" s="75"/>
      <c r="W62157" s="75"/>
      <c r="AD62157" s="77"/>
    </row>
    <row r="62158" spans="16:30" ht="4.5" customHeight="1" x14ac:dyDescent="0.2">
      <c r="P62158" s="75"/>
      <c r="Q62158" s="75"/>
      <c r="W62158" s="75"/>
      <c r="AD62158" s="77"/>
    </row>
    <row r="62159" spans="16:30" ht="4.5" customHeight="1" x14ac:dyDescent="0.2">
      <c r="P62159" s="75"/>
      <c r="Q62159" s="75"/>
      <c r="W62159" s="75"/>
      <c r="AD62159" s="77"/>
    </row>
    <row r="62160" spans="16:30" ht="4.5" customHeight="1" x14ac:dyDescent="0.2">
      <c r="P62160" s="75"/>
      <c r="Q62160" s="75"/>
      <c r="W62160" s="75"/>
      <c r="AD62160" s="77"/>
    </row>
    <row r="62161" spans="16:30" ht="4.5" customHeight="1" x14ac:dyDescent="0.2">
      <c r="P62161" s="75"/>
      <c r="Q62161" s="75"/>
      <c r="W62161" s="75"/>
      <c r="AD62161" s="77"/>
    </row>
    <row r="62162" spans="16:30" ht="4.5" customHeight="1" x14ac:dyDescent="0.2">
      <c r="P62162" s="75"/>
      <c r="Q62162" s="75"/>
      <c r="W62162" s="75"/>
      <c r="AD62162" s="77"/>
    </row>
    <row r="62163" spans="16:30" ht="4.5" customHeight="1" x14ac:dyDescent="0.2">
      <c r="P62163" s="75"/>
      <c r="Q62163" s="75"/>
      <c r="W62163" s="75"/>
      <c r="AD62163" s="77"/>
    </row>
    <row r="62164" spans="16:30" ht="4.5" customHeight="1" x14ac:dyDescent="0.2">
      <c r="P62164" s="75"/>
      <c r="Q62164" s="75"/>
      <c r="W62164" s="75"/>
      <c r="AD62164" s="77"/>
    </row>
    <row r="62165" spans="16:30" ht="4.5" customHeight="1" x14ac:dyDescent="0.2">
      <c r="P62165" s="75"/>
      <c r="Q62165" s="75"/>
      <c r="W62165" s="75"/>
      <c r="AD62165" s="77"/>
    </row>
    <row r="62166" spans="16:30" ht="4.5" customHeight="1" x14ac:dyDescent="0.2">
      <c r="P62166" s="75"/>
      <c r="Q62166" s="75"/>
      <c r="W62166" s="75"/>
      <c r="AD62166" s="77"/>
    </row>
    <row r="62167" spans="16:30" ht="4.5" customHeight="1" x14ac:dyDescent="0.2">
      <c r="P62167" s="75"/>
      <c r="Q62167" s="75"/>
      <c r="W62167" s="75"/>
      <c r="AD62167" s="77"/>
    </row>
    <row r="62168" spans="16:30" ht="4.5" customHeight="1" x14ac:dyDescent="0.2">
      <c r="P62168" s="75"/>
      <c r="Q62168" s="75"/>
      <c r="W62168" s="75"/>
      <c r="AD62168" s="77"/>
    </row>
    <row r="62169" spans="16:30" ht="4.5" customHeight="1" x14ac:dyDescent="0.2">
      <c r="P62169" s="75"/>
      <c r="Q62169" s="75"/>
      <c r="W62169" s="75"/>
      <c r="AD62169" s="77"/>
    </row>
    <row r="62170" spans="16:30" ht="4.5" customHeight="1" x14ac:dyDescent="0.2">
      <c r="P62170" s="75"/>
      <c r="Q62170" s="75"/>
      <c r="W62170" s="75"/>
      <c r="AD62170" s="77"/>
    </row>
    <row r="62171" spans="16:30" ht="4.5" customHeight="1" x14ac:dyDescent="0.2">
      <c r="P62171" s="75"/>
      <c r="Q62171" s="75"/>
      <c r="W62171" s="75"/>
      <c r="AD62171" s="77"/>
    </row>
    <row r="62172" spans="16:30" ht="4.5" customHeight="1" x14ac:dyDescent="0.2">
      <c r="P62172" s="75"/>
      <c r="Q62172" s="75"/>
      <c r="W62172" s="75"/>
      <c r="AD62172" s="77"/>
    </row>
    <row r="62173" spans="16:30" ht="4.5" customHeight="1" x14ac:dyDescent="0.2">
      <c r="P62173" s="75"/>
      <c r="Q62173" s="75"/>
      <c r="W62173" s="75"/>
      <c r="AD62173" s="77"/>
    </row>
    <row r="62174" spans="16:30" ht="4.5" customHeight="1" x14ac:dyDescent="0.2">
      <c r="P62174" s="75"/>
      <c r="Q62174" s="75"/>
      <c r="W62174" s="75"/>
      <c r="AD62174" s="77"/>
    </row>
    <row r="62175" spans="16:30" ht="4.5" customHeight="1" x14ac:dyDescent="0.2">
      <c r="P62175" s="75"/>
      <c r="Q62175" s="75"/>
      <c r="W62175" s="75"/>
      <c r="AD62175" s="77"/>
    </row>
    <row r="62176" spans="16:30" ht="4.5" customHeight="1" x14ac:dyDescent="0.2">
      <c r="P62176" s="75"/>
      <c r="Q62176" s="75"/>
      <c r="W62176" s="75"/>
      <c r="AD62176" s="77"/>
    </row>
    <row r="62177" spans="16:30" ht="4.5" customHeight="1" x14ac:dyDescent="0.2">
      <c r="P62177" s="75"/>
      <c r="Q62177" s="75"/>
      <c r="W62177" s="75"/>
      <c r="AD62177" s="77"/>
    </row>
    <row r="62178" spans="16:30" ht="4.5" customHeight="1" x14ac:dyDescent="0.2">
      <c r="P62178" s="75"/>
      <c r="Q62178" s="75"/>
      <c r="W62178" s="75"/>
      <c r="AD62178" s="77"/>
    </row>
    <row r="62179" spans="16:30" ht="4.5" customHeight="1" x14ac:dyDescent="0.2">
      <c r="P62179" s="75"/>
      <c r="Q62179" s="75"/>
      <c r="W62179" s="75"/>
      <c r="AD62179" s="77"/>
    </row>
    <row r="62180" spans="16:30" ht="4.5" customHeight="1" x14ac:dyDescent="0.2">
      <c r="P62180" s="75"/>
      <c r="Q62180" s="75"/>
      <c r="W62180" s="75"/>
      <c r="AD62180" s="77"/>
    </row>
    <row r="62181" spans="16:30" ht="4.5" customHeight="1" x14ac:dyDescent="0.2">
      <c r="P62181" s="75"/>
      <c r="Q62181" s="75"/>
      <c r="W62181" s="75"/>
      <c r="AD62181" s="77"/>
    </row>
    <row r="62182" spans="16:30" ht="4.5" customHeight="1" x14ac:dyDescent="0.2">
      <c r="P62182" s="75"/>
      <c r="Q62182" s="75"/>
      <c r="W62182" s="75"/>
      <c r="AD62182" s="77"/>
    </row>
    <row r="62183" spans="16:30" ht="4.5" customHeight="1" x14ac:dyDescent="0.2">
      <c r="P62183" s="75"/>
      <c r="Q62183" s="75"/>
      <c r="W62183" s="75"/>
      <c r="AD62183" s="77"/>
    </row>
    <row r="62184" spans="16:30" ht="4.5" customHeight="1" x14ac:dyDescent="0.2">
      <c r="P62184" s="75"/>
      <c r="Q62184" s="75"/>
      <c r="W62184" s="75"/>
      <c r="AD62184" s="77"/>
    </row>
    <row r="62185" spans="16:30" ht="4.5" customHeight="1" x14ac:dyDescent="0.2">
      <c r="P62185" s="75"/>
      <c r="Q62185" s="75"/>
      <c r="W62185" s="75"/>
      <c r="AD62185" s="77"/>
    </row>
    <row r="62186" spans="16:30" ht="4.5" customHeight="1" x14ac:dyDescent="0.2">
      <c r="P62186" s="75"/>
      <c r="Q62186" s="75"/>
      <c r="W62186" s="75"/>
      <c r="AD62186" s="77"/>
    </row>
    <row r="62187" spans="16:30" ht="4.5" customHeight="1" x14ac:dyDescent="0.2">
      <c r="P62187" s="75"/>
      <c r="Q62187" s="75"/>
      <c r="W62187" s="75"/>
      <c r="AD62187" s="77"/>
    </row>
    <row r="62188" spans="16:30" ht="4.5" customHeight="1" x14ac:dyDescent="0.2">
      <c r="P62188" s="75"/>
      <c r="Q62188" s="75"/>
      <c r="W62188" s="75"/>
      <c r="AD62188" s="77"/>
    </row>
    <row r="62189" spans="16:30" ht="4.5" customHeight="1" x14ac:dyDescent="0.2">
      <c r="P62189" s="75"/>
      <c r="Q62189" s="75"/>
      <c r="W62189" s="75"/>
      <c r="AD62189" s="77"/>
    </row>
    <row r="62190" spans="16:30" ht="4.5" customHeight="1" x14ac:dyDescent="0.2">
      <c r="P62190" s="75"/>
      <c r="Q62190" s="75"/>
      <c r="W62190" s="75"/>
      <c r="AD62190" s="77"/>
    </row>
    <row r="62191" spans="16:30" ht="4.5" customHeight="1" x14ac:dyDescent="0.2">
      <c r="P62191" s="75"/>
      <c r="Q62191" s="75"/>
      <c r="W62191" s="75"/>
      <c r="AD62191" s="77"/>
    </row>
    <row r="62192" spans="16:30" ht="4.5" customHeight="1" x14ac:dyDescent="0.2">
      <c r="P62192" s="75"/>
      <c r="Q62192" s="75"/>
      <c r="W62192" s="75"/>
      <c r="AD62192" s="77"/>
    </row>
    <row r="62193" spans="16:30" ht="4.5" customHeight="1" x14ac:dyDescent="0.2">
      <c r="P62193" s="75"/>
      <c r="Q62193" s="75"/>
      <c r="W62193" s="75"/>
      <c r="AD62193" s="77"/>
    </row>
    <row r="62194" spans="16:30" ht="4.5" customHeight="1" x14ac:dyDescent="0.2">
      <c r="P62194" s="75"/>
      <c r="Q62194" s="75"/>
      <c r="W62194" s="75"/>
      <c r="AD62194" s="77"/>
    </row>
    <row r="62195" spans="16:30" ht="4.5" customHeight="1" x14ac:dyDescent="0.2">
      <c r="P62195" s="75"/>
      <c r="Q62195" s="75"/>
      <c r="W62195" s="75"/>
      <c r="AD62195" s="77"/>
    </row>
    <row r="62196" spans="16:30" ht="4.5" customHeight="1" x14ac:dyDescent="0.2">
      <c r="P62196" s="75"/>
      <c r="Q62196" s="75"/>
      <c r="W62196" s="75"/>
      <c r="AD62196" s="77"/>
    </row>
    <row r="62197" spans="16:30" ht="4.5" customHeight="1" x14ac:dyDescent="0.2">
      <c r="P62197" s="75"/>
      <c r="Q62197" s="75"/>
      <c r="W62197" s="75"/>
      <c r="AD62197" s="77"/>
    </row>
    <row r="62198" spans="16:30" ht="4.5" customHeight="1" x14ac:dyDescent="0.2">
      <c r="P62198" s="75"/>
      <c r="Q62198" s="75"/>
      <c r="W62198" s="75"/>
      <c r="AD62198" s="77"/>
    </row>
    <row r="62199" spans="16:30" ht="4.5" customHeight="1" x14ac:dyDescent="0.2">
      <c r="P62199" s="75"/>
      <c r="Q62199" s="75"/>
      <c r="W62199" s="75"/>
      <c r="AD62199" s="77"/>
    </row>
    <row r="62200" spans="16:30" ht="4.5" customHeight="1" x14ac:dyDescent="0.2">
      <c r="P62200" s="75"/>
      <c r="Q62200" s="75"/>
      <c r="W62200" s="75"/>
      <c r="AD62200" s="77"/>
    </row>
    <row r="62201" spans="16:30" ht="4.5" customHeight="1" x14ac:dyDescent="0.2">
      <c r="P62201" s="75"/>
      <c r="Q62201" s="75"/>
      <c r="W62201" s="75"/>
      <c r="AD62201" s="77"/>
    </row>
    <row r="62202" spans="16:30" ht="4.5" customHeight="1" x14ac:dyDescent="0.2">
      <c r="P62202" s="75"/>
      <c r="Q62202" s="75"/>
      <c r="W62202" s="75"/>
      <c r="AD62202" s="77"/>
    </row>
    <row r="62203" spans="16:30" ht="4.5" customHeight="1" x14ac:dyDescent="0.2">
      <c r="P62203" s="75"/>
      <c r="Q62203" s="75"/>
      <c r="W62203" s="75"/>
      <c r="AD62203" s="77"/>
    </row>
    <row r="62204" spans="16:30" ht="4.5" customHeight="1" x14ac:dyDescent="0.2">
      <c r="P62204" s="75"/>
      <c r="Q62204" s="75"/>
      <c r="W62204" s="75"/>
      <c r="AD62204" s="77"/>
    </row>
    <row r="62205" spans="16:30" ht="4.5" customHeight="1" x14ac:dyDescent="0.2">
      <c r="P62205" s="75"/>
      <c r="Q62205" s="75"/>
      <c r="W62205" s="75"/>
      <c r="AD62205" s="77"/>
    </row>
    <row r="62206" spans="16:30" ht="4.5" customHeight="1" x14ac:dyDescent="0.2">
      <c r="P62206" s="75"/>
      <c r="Q62206" s="75"/>
      <c r="W62206" s="75"/>
      <c r="AD62206" s="77"/>
    </row>
    <row r="62207" spans="16:30" ht="4.5" customHeight="1" x14ac:dyDescent="0.2">
      <c r="P62207" s="75"/>
      <c r="Q62207" s="75"/>
      <c r="W62207" s="75"/>
      <c r="AD62207" s="77"/>
    </row>
    <row r="62208" spans="16:30" ht="4.5" customHeight="1" x14ac:dyDescent="0.2">
      <c r="P62208" s="75"/>
      <c r="Q62208" s="75"/>
      <c r="W62208" s="75"/>
      <c r="AD62208" s="77"/>
    </row>
    <row r="62209" spans="16:30" ht="4.5" customHeight="1" x14ac:dyDescent="0.2">
      <c r="P62209" s="75"/>
      <c r="Q62209" s="75"/>
      <c r="W62209" s="75"/>
      <c r="AD62209" s="77"/>
    </row>
    <row r="62210" spans="16:30" ht="4.5" customHeight="1" x14ac:dyDescent="0.2">
      <c r="P62210" s="75"/>
      <c r="Q62210" s="75"/>
      <c r="W62210" s="75"/>
      <c r="AD62210" s="77"/>
    </row>
    <row r="62211" spans="16:30" ht="4.5" customHeight="1" x14ac:dyDescent="0.2">
      <c r="P62211" s="75"/>
      <c r="Q62211" s="75"/>
      <c r="W62211" s="75"/>
      <c r="AD62211" s="77"/>
    </row>
    <row r="62212" spans="16:30" ht="4.5" customHeight="1" x14ac:dyDescent="0.2">
      <c r="P62212" s="75"/>
      <c r="Q62212" s="75"/>
      <c r="W62212" s="75"/>
      <c r="AD62212" s="77"/>
    </row>
    <row r="62213" spans="16:30" ht="4.5" customHeight="1" x14ac:dyDescent="0.2">
      <c r="P62213" s="75"/>
      <c r="Q62213" s="75"/>
      <c r="W62213" s="75"/>
      <c r="AD62213" s="77"/>
    </row>
    <row r="62214" spans="16:30" ht="4.5" customHeight="1" x14ac:dyDescent="0.2">
      <c r="P62214" s="75"/>
      <c r="Q62214" s="75"/>
      <c r="W62214" s="75"/>
      <c r="AD62214" s="77"/>
    </row>
    <row r="62215" spans="16:30" ht="4.5" customHeight="1" x14ac:dyDescent="0.2">
      <c r="P62215" s="75"/>
      <c r="Q62215" s="75"/>
      <c r="W62215" s="75"/>
      <c r="AD62215" s="77"/>
    </row>
    <row r="62216" spans="16:30" ht="4.5" customHeight="1" x14ac:dyDescent="0.2">
      <c r="P62216" s="75"/>
      <c r="Q62216" s="75"/>
      <c r="W62216" s="75"/>
      <c r="AD62216" s="77"/>
    </row>
    <row r="62217" spans="16:30" ht="4.5" customHeight="1" x14ac:dyDescent="0.2">
      <c r="P62217" s="75"/>
      <c r="Q62217" s="75"/>
      <c r="W62217" s="75"/>
      <c r="AD62217" s="77"/>
    </row>
    <row r="62218" spans="16:30" ht="4.5" customHeight="1" x14ac:dyDescent="0.2">
      <c r="P62218" s="75"/>
      <c r="Q62218" s="75"/>
      <c r="W62218" s="75"/>
      <c r="AD62218" s="77"/>
    </row>
    <row r="62219" spans="16:30" ht="4.5" customHeight="1" x14ac:dyDescent="0.2">
      <c r="P62219" s="75"/>
      <c r="Q62219" s="75"/>
      <c r="W62219" s="75"/>
      <c r="AD62219" s="77"/>
    </row>
    <row r="62220" spans="16:30" ht="4.5" customHeight="1" x14ac:dyDescent="0.2">
      <c r="P62220" s="75"/>
      <c r="Q62220" s="75"/>
      <c r="W62220" s="75"/>
      <c r="AD62220" s="77"/>
    </row>
    <row r="62221" spans="16:30" ht="4.5" customHeight="1" x14ac:dyDescent="0.2">
      <c r="P62221" s="75"/>
      <c r="Q62221" s="75"/>
      <c r="W62221" s="75"/>
      <c r="AD62221" s="77"/>
    </row>
    <row r="62222" spans="16:30" ht="4.5" customHeight="1" x14ac:dyDescent="0.2">
      <c r="P62222" s="75"/>
      <c r="Q62222" s="75"/>
      <c r="W62222" s="75"/>
      <c r="AD62222" s="77"/>
    </row>
    <row r="62223" spans="16:30" ht="4.5" customHeight="1" x14ac:dyDescent="0.2">
      <c r="P62223" s="75"/>
      <c r="Q62223" s="75"/>
      <c r="W62223" s="75"/>
      <c r="AD62223" s="77"/>
    </row>
    <row r="62224" spans="16:30" ht="4.5" customHeight="1" x14ac:dyDescent="0.2">
      <c r="P62224" s="75"/>
      <c r="Q62224" s="75"/>
      <c r="W62224" s="75"/>
      <c r="AD62224" s="77"/>
    </row>
    <row r="62225" spans="16:30" ht="4.5" customHeight="1" x14ac:dyDescent="0.2">
      <c r="P62225" s="75"/>
      <c r="Q62225" s="75"/>
      <c r="W62225" s="75"/>
      <c r="AD62225" s="77"/>
    </row>
    <row r="62226" spans="16:30" ht="4.5" customHeight="1" x14ac:dyDescent="0.2">
      <c r="P62226" s="75"/>
      <c r="Q62226" s="75"/>
      <c r="W62226" s="75"/>
      <c r="AD62226" s="77"/>
    </row>
    <row r="62227" spans="16:30" ht="4.5" customHeight="1" x14ac:dyDescent="0.2">
      <c r="P62227" s="75"/>
      <c r="Q62227" s="75"/>
      <c r="W62227" s="75"/>
      <c r="AD62227" s="77"/>
    </row>
    <row r="62228" spans="16:30" ht="4.5" customHeight="1" x14ac:dyDescent="0.2">
      <c r="P62228" s="75"/>
      <c r="Q62228" s="75"/>
      <c r="W62228" s="75"/>
      <c r="AD62228" s="77"/>
    </row>
    <row r="62229" spans="16:30" ht="4.5" customHeight="1" x14ac:dyDescent="0.2">
      <c r="P62229" s="75"/>
      <c r="Q62229" s="75"/>
      <c r="W62229" s="75"/>
      <c r="AD62229" s="77"/>
    </row>
    <row r="62230" spans="16:30" ht="4.5" customHeight="1" x14ac:dyDescent="0.2">
      <c r="P62230" s="75"/>
      <c r="Q62230" s="75"/>
      <c r="W62230" s="75"/>
      <c r="AD62230" s="77"/>
    </row>
    <row r="62231" spans="16:30" ht="4.5" customHeight="1" x14ac:dyDescent="0.2">
      <c r="P62231" s="75"/>
      <c r="Q62231" s="75"/>
      <c r="W62231" s="75"/>
      <c r="AD62231" s="77"/>
    </row>
    <row r="62232" spans="16:30" ht="4.5" customHeight="1" x14ac:dyDescent="0.2">
      <c r="P62232" s="75"/>
      <c r="Q62232" s="75"/>
      <c r="W62232" s="75"/>
      <c r="AD62232" s="77"/>
    </row>
    <row r="62233" spans="16:30" ht="4.5" customHeight="1" x14ac:dyDescent="0.2">
      <c r="P62233" s="75"/>
      <c r="Q62233" s="75"/>
      <c r="W62233" s="75"/>
      <c r="AD62233" s="77"/>
    </row>
    <row r="62234" spans="16:30" ht="4.5" customHeight="1" x14ac:dyDescent="0.2">
      <c r="P62234" s="75"/>
      <c r="Q62234" s="75"/>
      <c r="W62234" s="75"/>
      <c r="AD62234" s="77"/>
    </row>
    <row r="62235" spans="16:30" ht="4.5" customHeight="1" x14ac:dyDescent="0.2">
      <c r="P62235" s="75"/>
      <c r="Q62235" s="75"/>
      <c r="W62235" s="75"/>
      <c r="AD62235" s="77"/>
    </row>
    <row r="62236" spans="16:30" ht="4.5" customHeight="1" x14ac:dyDescent="0.2">
      <c r="P62236" s="75"/>
      <c r="Q62236" s="75"/>
      <c r="W62236" s="75"/>
      <c r="AD62236" s="77"/>
    </row>
    <row r="62237" spans="16:30" ht="4.5" customHeight="1" x14ac:dyDescent="0.2">
      <c r="P62237" s="75"/>
      <c r="Q62237" s="75"/>
      <c r="W62237" s="75"/>
      <c r="AD62237" s="77"/>
    </row>
    <row r="62238" spans="16:30" ht="4.5" customHeight="1" x14ac:dyDescent="0.2">
      <c r="P62238" s="75"/>
      <c r="Q62238" s="75"/>
      <c r="W62238" s="75"/>
      <c r="AD62238" s="77"/>
    </row>
    <row r="62239" spans="16:30" ht="4.5" customHeight="1" x14ac:dyDescent="0.2">
      <c r="P62239" s="75"/>
      <c r="Q62239" s="75"/>
      <c r="W62239" s="75"/>
      <c r="AD62239" s="77"/>
    </row>
    <row r="62240" spans="16:30" ht="4.5" customHeight="1" x14ac:dyDescent="0.2">
      <c r="P62240" s="75"/>
      <c r="Q62240" s="75"/>
      <c r="W62240" s="75"/>
      <c r="AD62240" s="77"/>
    </row>
    <row r="62241" spans="16:30" ht="4.5" customHeight="1" x14ac:dyDescent="0.2">
      <c r="P62241" s="75"/>
      <c r="Q62241" s="75"/>
      <c r="W62241" s="75"/>
      <c r="AD62241" s="77"/>
    </row>
    <row r="62242" spans="16:30" ht="4.5" customHeight="1" x14ac:dyDescent="0.2">
      <c r="P62242" s="75"/>
      <c r="Q62242" s="75"/>
      <c r="W62242" s="75"/>
      <c r="AD62242" s="77"/>
    </row>
    <row r="62243" spans="16:30" ht="4.5" customHeight="1" x14ac:dyDescent="0.2">
      <c r="P62243" s="75"/>
      <c r="Q62243" s="75"/>
      <c r="W62243" s="75"/>
      <c r="AD62243" s="77"/>
    </row>
    <row r="62244" spans="16:30" ht="4.5" customHeight="1" x14ac:dyDescent="0.2">
      <c r="P62244" s="75"/>
      <c r="Q62244" s="75"/>
      <c r="W62244" s="75"/>
      <c r="AD62244" s="77"/>
    </row>
    <row r="62245" spans="16:30" ht="4.5" customHeight="1" x14ac:dyDescent="0.2">
      <c r="P62245" s="75"/>
      <c r="Q62245" s="75"/>
      <c r="W62245" s="75"/>
      <c r="AD62245" s="77"/>
    </row>
    <row r="62246" spans="16:30" ht="4.5" customHeight="1" x14ac:dyDescent="0.2">
      <c r="P62246" s="75"/>
      <c r="Q62246" s="75"/>
      <c r="W62246" s="75"/>
      <c r="AD62246" s="77"/>
    </row>
    <row r="62247" spans="16:30" ht="4.5" customHeight="1" x14ac:dyDescent="0.2">
      <c r="P62247" s="75"/>
      <c r="Q62247" s="75"/>
      <c r="W62247" s="75"/>
      <c r="AD62247" s="77"/>
    </row>
    <row r="62248" spans="16:30" ht="4.5" customHeight="1" x14ac:dyDescent="0.2">
      <c r="P62248" s="75"/>
      <c r="Q62248" s="75"/>
      <c r="W62248" s="75"/>
      <c r="AD62248" s="77"/>
    </row>
    <row r="62249" spans="16:30" ht="4.5" customHeight="1" x14ac:dyDescent="0.2">
      <c r="P62249" s="75"/>
      <c r="Q62249" s="75"/>
      <c r="W62249" s="75"/>
      <c r="AD62249" s="77"/>
    </row>
    <row r="62250" spans="16:30" ht="4.5" customHeight="1" x14ac:dyDescent="0.2">
      <c r="P62250" s="75"/>
      <c r="Q62250" s="75"/>
      <c r="W62250" s="75"/>
      <c r="AD62250" s="77"/>
    </row>
    <row r="62251" spans="16:30" ht="4.5" customHeight="1" x14ac:dyDescent="0.2">
      <c r="P62251" s="75"/>
      <c r="Q62251" s="75"/>
      <c r="W62251" s="75"/>
      <c r="AD62251" s="77"/>
    </row>
    <row r="62252" spans="16:30" ht="4.5" customHeight="1" x14ac:dyDescent="0.2">
      <c r="P62252" s="75"/>
      <c r="Q62252" s="75"/>
      <c r="W62252" s="75"/>
      <c r="AD62252" s="77"/>
    </row>
    <row r="62253" spans="16:30" ht="4.5" customHeight="1" x14ac:dyDescent="0.2">
      <c r="P62253" s="75"/>
      <c r="Q62253" s="75"/>
      <c r="W62253" s="75"/>
      <c r="AD62253" s="77"/>
    </row>
    <row r="62254" spans="16:30" ht="4.5" customHeight="1" x14ac:dyDescent="0.2">
      <c r="P62254" s="75"/>
      <c r="Q62254" s="75"/>
      <c r="W62254" s="75"/>
      <c r="AD62254" s="77"/>
    </row>
    <row r="62255" spans="16:30" ht="4.5" customHeight="1" x14ac:dyDescent="0.2">
      <c r="P62255" s="75"/>
      <c r="Q62255" s="75"/>
      <c r="W62255" s="75"/>
      <c r="AD62255" s="77"/>
    </row>
    <row r="62256" spans="16:30" ht="4.5" customHeight="1" x14ac:dyDescent="0.2">
      <c r="P62256" s="75"/>
      <c r="Q62256" s="75"/>
      <c r="W62256" s="75"/>
      <c r="AD62256" s="77"/>
    </row>
    <row r="62257" spans="16:30" ht="4.5" customHeight="1" x14ac:dyDescent="0.2">
      <c r="P62257" s="75"/>
      <c r="Q62257" s="75"/>
      <c r="W62257" s="75"/>
      <c r="AD62257" s="77"/>
    </row>
    <row r="62258" spans="16:30" ht="4.5" customHeight="1" x14ac:dyDescent="0.2">
      <c r="P62258" s="75"/>
      <c r="Q62258" s="75"/>
      <c r="W62258" s="75"/>
      <c r="AD62258" s="77"/>
    </row>
    <row r="62259" spans="16:30" ht="4.5" customHeight="1" x14ac:dyDescent="0.2">
      <c r="P62259" s="75"/>
      <c r="Q62259" s="75"/>
      <c r="W62259" s="75"/>
      <c r="AD62259" s="77"/>
    </row>
    <row r="62260" spans="16:30" ht="4.5" customHeight="1" x14ac:dyDescent="0.2">
      <c r="P62260" s="75"/>
      <c r="Q62260" s="75"/>
      <c r="W62260" s="75"/>
      <c r="AD62260" s="77"/>
    </row>
    <row r="62261" spans="16:30" ht="4.5" customHeight="1" x14ac:dyDescent="0.2">
      <c r="P62261" s="75"/>
      <c r="Q62261" s="75"/>
      <c r="W62261" s="75"/>
      <c r="AD62261" s="77"/>
    </row>
    <row r="62262" spans="16:30" ht="4.5" customHeight="1" x14ac:dyDescent="0.2">
      <c r="P62262" s="75"/>
      <c r="Q62262" s="75"/>
      <c r="W62262" s="75"/>
      <c r="AD62262" s="77"/>
    </row>
    <row r="62263" spans="16:30" ht="4.5" customHeight="1" x14ac:dyDescent="0.2">
      <c r="P62263" s="75"/>
      <c r="Q62263" s="75"/>
      <c r="W62263" s="75"/>
      <c r="AD62263" s="77"/>
    </row>
    <row r="62264" spans="16:30" ht="4.5" customHeight="1" x14ac:dyDescent="0.2">
      <c r="P62264" s="75"/>
      <c r="Q62264" s="75"/>
      <c r="W62264" s="75"/>
      <c r="AD62264" s="77"/>
    </row>
    <row r="62265" spans="16:30" ht="4.5" customHeight="1" x14ac:dyDescent="0.2">
      <c r="P62265" s="75"/>
      <c r="Q62265" s="75"/>
      <c r="W62265" s="75"/>
      <c r="AD62265" s="77"/>
    </row>
    <row r="62266" spans="16:30" ht="4.5" customHeight="1" x14ac:dyDescent="0.2">
      <c r="P62266" s="75"/>
      <c r="Q62266" s="75"/>
      <c r="W62266" s="75"/>
      <c r="AD62266" s="77"/>
    </row>
    <row r="62267" spans="16:30" ht="4.5" customHeight="1" x14ac:dyDescent="0.2">
      <c r="P62267" s="75"/>
      <c r="Q62267" s="75"/>
      <c r="W62267" s="75"/>
      <c r="AD62267" s="77"/>
    </row>
    <row r="62268" spans="16:30" ht="4.5" customHeight="1" x14ac:dyDescent="0.2">
      <c r="P62268" s="75"/>
      <c r="Q62268" s="75"/>
      <c r="W62268" s="75"/>
      <c r="AD62268" s="77"/>
    </row>
    <row r="62269" spans="16:30" ht="4.5" customHeight="1" x14ac:dyDescent="0.2">
      <c r="P62269" s="75"/>
      <c r="Q62269" s="75"/>
      <c r="W62269" s="75"/>
      <c r="AD62269" s="77"/>
    </row>
    <row r="62270" spans="16:30" ht="4.5" customHeight="1" x14ac:dyDescent="0.2">
      <c r="P62270" s="75"/>
      <c r="Q62270" s="75"/>
      <c r="W62270" s="75"/>
      <c r="AD62270" s="77"/>
    </row>
    <row r="62271" spans="16:30" ht="4.5" customHeight="1" x14ac:dyDescent="0.2">
      <c r="P62271" s="75"/>
      <c r="Q62271" s="75"/>
      <c r="W62271" s="75"/>
      <c r="AD62271" s="77"/>
    </row>
    <row r="62272" spans="16:30" ht="4.5" customHeight="1" x14ac:dyDescent="0.2">
      <c r="P62272" s="75"/>
      <c r="Q62272" s="75"/>
      <c r="W62272" s="75"/>
      <c r="AD62272" s="77"/>
    </row>
    <row r="62273" spans="16:30" ht="4.5" customHeight="1" x14ac:dyDescent="0.2">
      <c r="P62273" s="75"/>
      <c r="Q62273" s="75"/>
      <c r="W62273" s="75"/>
      <c r="AD62273" s="77"/>
    </row>
    <row r="62274" spans="16:30" ht="4.5" customHeight="1" x14ac:dyDescent="0.2">
      <c r="P62274" s="75"/>
      <c r="Q62274" s="75"/>
      <c r="W62274" s="75"/>
      <c r="AD62274" s="77"/>
    </row>
    <row r="62275" spans="16:30" ht="4.5" customHeight="1" x14ac:dyDescent="0.2">
      <c r="P62275" s="75"/>
      <c r="Q62275" s="75"/>
      <c r="W62275" s="75"/>
      <c r="AD62275" s="77"/>
    </row>
    <row r="62276" spans="16:30" ht="4.5" customHeight="1" x14ac:dyDescent="0.2">
      <c r="P62276" s="75"/>
      <c r="Q62276" s="75"/>
      <c r="W62276" s="75"/>
      <c r="AD62276" s="77"/>
    </row>
    <row r="62277" spans="16:30" ht="4.5" customHeight="1" x14ac:dyDescent="0.2">
      <c r="P62277" s="75"/>
      <c r="Q62277" s="75"/>
      <c r="W62277" s="75"/>
      <c r="AD62277" s="77"/>
    </row>
    <row r="62278" spans="16:30" ht="4.5" customHeight="1" x14ac:dyDescent="0.2">
      <c r="P62278" s="75"/>
      <c r="Q62278" s="75"/>
      <c r="W62278" s="75"/>
      <c r="AD62278" s="77"/>
    </row>
    <row r="62279" spans="16:30" ht="4.5" customHeight="1" x14ac:dyDescent="0.2">
      <c r="P62279" s="75"/>
      <c r="Q62279" s="75"/>
      <c r="W62279" s="75"/>
      <c r="AD62279" s="77"/>
    </row>
    <row r="62280" spans="16:30" ht="4.5" customHeight="1" x14ac:dyDescent="0.2">
      <c r="P62280" s="75"/>
      <c r="Q62280" s="75"/>
      <c r="W62280" s="75"/>
      <c r="AD62280" s="77"/>
    </row>
    <row r="62281" spans="16:30" ht="4.5" customHeight="1" x14ac:dyDescent="0.2">
      <c r="P62281" s="75"/>
      <c r="Q62281" s="75"/>
      <c r="W62281" s="75"/>
      <c r="AD62281" s="77"/>
    </row>
    <row r="62282" spans="16:30" ht="4.5" customHeight="1" x14ac:dyDescent="0.2">
      <c r="P62282" s="75"/>
      <c r="Q62282" s="75"/>
      <c r="W62282" s="75"/>
      <c r="AD62282" s="77"/>
    </row>
    <row r="62283" spans="16:30" ht="4.5" customHeight="1" x14ac:dyDescent="0.2">
      <c r="P62283" s="75"/>
      <c r="Q62283" s="75"/>
      <c r="W62283" s="75"/>
      <c r="AD62283" s="77"/>
    </row>
    <row r="62284" spans="16:30" ht="4.5" customHeight="1" x14ac:dyDescent="0.2">
      <c r="P62284" s="75"/>
      <c r="Q62284" s="75"/>
      <c r="W62284" s="75"/>
      <c r="AD62284" s="77"/>
    </row>
    <row r="62285" spans="16:30" ht="4.5" customHeight="1" x14ac:dyDescent="0.2">
      <c r="P62285" s="75"/>
      <c r="Q62285" s="75"/>
      <c r="W62285" s="75"/>
      <c r="AD62285" s="77"/>
    </row>
    <row r="62286" spans="16:30" ht="4.5" customHeight="1" x14ac:dyDescent="0.2">
      <c r="P62286" s="75"/>
      <c r="Q62286" s="75"/>
      <c r="W62286" s="75"/>
      <c r="AD62286" s="77"/>
    </row>
    <row r="62287" spans="16:30" ht="4.5" customHeight="1" x14ac:dyDescent="0.2">
      <c r="P62287" s="75"/>
      <c r="Q62287" s="75"/>
      <c r="W62287" s="75"/>
      <c r="AD62287" s="77"/>
    </row>
    <row r="62288" spans="16:30" ht="4.5" customHeight="1" x14ac:dyDescent="0.2">
      <c r="P62288" s="75"/>
      <c r="Q62288" s="75"/>
      <c r="W62288" s="75"/>
      <c r="AD62288" s="77"/>
    </row>
    <row r="62289" spans="16:30" ht="4.5" customHeight="1" x14ac:dyDescent="0.2">
      <c r="P62289" s="75"/>
      <c r="Q62289" s="75"/>
      <c r="W62289" s="75"/>
      <c r="AD62289" s="77"/>
    </row>
    <row r="62290" spans="16:30" ht="4.5" customHeight="1" x14ac:dyDescent="0.2">
      <c r="P62290" s="75"/>
      <c r="Q62290" s="75"/>
      <c r="W62290" s="75"/>
      <c r="AD62290" s="77"/>
    </row>
    <row r="62291" spans="16:30" ht="4.5" customHeight="1" x14ac:dyDescent="0.2">
      <c r="P62291" s="75"/>
      <c r="Q62291" s="75"/>
      <c r="W62291" s="75"/>
      <c r="AD62291" s="77"/>
    </row>
    <row r="62292" spans="16:30" ht="4.5" customHeight="1" x14ac:dyDescent="0.2">
      <c r="P62292" s="75"/>
      <c r="Q62292" s="75"/>
      <c r="W62292" s="75"/>
      <c r="AD62292" s="77"/>
    </row>
    <row r="62293" spans="16:30" ht="4.5" customHeight="1" x14ac:dyDescent="0.2">
      <c r="P62293" s="75"/>
      <c r="Q62293" s="75"/>
      <c r="W62293" s="75"/>
      <c r="AD62293" s="77"/>
    </row>
    <row r="62294" spans="16:30" ht="4.5" customHeight="1" x14ac:dyDescent="0.2">
      <c r="P62294" s="75"/>
      <c r="Q62294" s="75"/>
      <c r="W62294" s="75"/>
      <c r="AD62294" s="77"/>
    </row>
    <row r="62295" spans="16:30" ht="4.5" customHeight="1" x14ac:dyDescent="0.2">
      <c r="P62295" s="75"/>
      <c r="Q62295" s="75"/>
      <c r="W62295" s="75"/>
      <c r="AD62295" s="77"/>
    </row>
    <row r="62296" spans="16:30" ht="4.5" customHeight="1" x14ac:dyDescent="0.2">
      <c r="P62296" s="75"/>
      <c r="Q62296" s="75"/>
      <c r="W62296" s="75"/>
      <c r="AD62296" s="77"/>
    </row>
    <row r="62297" spans="16:30" ht="4.5" customHeight="1" x14ac:dyDescent="0.2">
      <c r="P62297" s="75"/>
      <c r="Q62297" s="75"/>
      <c r="W62297" s="75"/>
      <c r="AD62297" s="77"/>
    </row>
    <row r="62298" spans="16:30" ht="4.5" customHeight="1" x14ac:dyDescent="0.2">
      <c r="P62298" s="75"/>
      <c r="Q62298" s="75"/>
      <c r="W62298" s="75"/>
      <c r="AD62298" s="77"/>
    </row>
    <row r="62299" spans="16:30" ht="4.5" customHeight="1" x14ac:dyDescent="0.2">
      <c r="P62299" s="75"/>
      <c r="Q62299" s="75"/>
      <c r="W62299" s="75"/>
      <c r="AD62299" s="77"/>
    </row>
    <row r="62300" spans="16:30" ht="4.5" customHeight="1" x14ac:dyDescent="0.2">
      <c r="P62300" s="75"/>
      <c r="Q62300" s="75"/>
      <c r="W62300" s="75"/>
      <c r="AD62300" s="77"/>
    </row>
    <row r="62301" spans="16:30" ht="4.5" customHeight="1" x14ac:dyDescent="0.2">
      <c r="P62301" s="75"/>
      <c r="Q62301" s="75"/>
      <c r="W62301" s="75"/>
      <c r="AD62301" s="77"/>
    </row>
    <row r="62302" spans="16:30" ht="4.5" customHeight="1" x14ac:dyDescent="0.2">
      <c r="P62302" s="75"/>
      <c r="Q62302" s="75"/>
      <c r="W62302" s="75"/>
      <c r="AD62302" s="77"/>
    </row>
    <row r="62303" spans="16:30" ht="4.5" customHeight="1" x14ac:dyDescent="0.2">
      <c r="P62303" s="75"/>
      <c r="Q62303" s="75"/>
      <c r="W62303" s="75"/>
      <c r="AD62303" s="77"/>
    </row>
    <row r="62304" spans="16:30" ht="4.5" customHeight="1" x14ac:dyDescent="0.2">
      <c r="P62304" s="75"/>
      <c r="Q62304" s="75"/>
      <c r="W62304" s="75"/>
      <c r="AD62304" s="77"/>
    </row>
    <row r="62305" spans="16:30" ht="4.5" customHeight="1" x14ac:dyDescent="0.2">
      <c r="P62305" s="75"/>
      <c r="Q62305" s="75"/>
      <c r="W62305" s="75"/>
      <c r="AD62305" s="77"/>
    </row>
    <row r="62306" spans="16:30" ht="4.5" customHeight="1" x14ac:dyDescent="0.2">
      <c r="P62306" s="75"/>
      <c r="Q62306" s="75"/>
      <c r="W62306" s="75"/>
      <c r="AD62306" s="77"/>
    </row>
    <row r="62307" spans="16:30" ht="4.5" customHeight="1" x14ac:dyDescent="0.2">
      <c r="P62307" s="75"/>
      <c r="Q62307" s="75"/>
      <c r="W62307" s="75"/>
      <c r="AD62307" s="77"/>
    </row>
    <row r="62308" spans="16:30" ht="4.5" customHeight="1" x14ac:dyDescent="0.2">
      <c r="P62308" s="75"/>
      <c r="Q62308" s="75"/>
      <c r="W62308" s="75"/>
      <c r="AD62308" s="77"/>
    </row>
    <row r="62309" spans="16:30" ht="4.5" customHeight="1" x14ac:dyDescent="0.2">
      <c r="P62309" s="75"/>
      <c r="Q62309" s="75"/>
      <c r="W62309" s="75"/>
      <c r="AD62309" s="77"/>
    </row>
    <row r="62310" spans="16:30" ht="4.5" customHeight="1" x14ac:dyDescent="0.2">
      <c r="P62310" s="75"/>
      <c r="Q62310" s="75"/>
      <c r="W62310" s="75"/>
      <c r="AD62310" s="77"/>
    </row>
    <row r="62311" spans="16:30" ht="4.5" customHeight="1" x14ac:dyDescent="0.2">
      <c r="P62311" s="75"/>
      <c r="Q62311" s="75"/>
      <c r="W62311" s="75"/>
      <c r="AD62311" s="77"/>
    </row>
    <row r="62312" spans="16:30" ht="4.5" customHeight="1" x14ac:dyDescent="0.2">
      <c r="P62312" s="75"/>
      <c r="Q62312" s="75"/>
      <c r="W62312" s="75"/>
      <c r="AD62312" s="77"/>
    </row>
    <row r="62313" spans="16:30" ht="4.5" customHeight="1" x14ac:dyDescent="0.2">
      <c r="P62313" s="75"/>
      <c r="Q62313" s="75"/>
      <c r="W62313" s="75"/>
      <c r="AD62313" s="77"/>
    </row>
    <row r="62314" spans="16:30" ht="4.5" customHeight="1" x14ac:dyDescent="0.2">
      <c r="P62314" s="75"/>
      <c r="Q62314" s="75"/>
      <c r="W62314" s="75"/>
      <c r="AD62314" s="77"/>
    </row>
    <row r="62315" spans="16:30" ht="4.5" customHeight="1" x14ac:dyDescent="0.2">
      <c r="P62315" s="75"/>
      <c r="Q62315" s="75"/>
      <c r="W62315" s="75"/>
      <c r="AD62315" s="77"/>
    </row>
    <row r="62316" spans="16:30" ht="4.5" customHeight="1" x14ac:dyDescent="0.2">
      <c r="P62316" s="75"/>
      <c r="Q62316" s="75"/>
      <c r="W62316" s="75"/>
      <c r="AD62316" s="77"/>
    </row>
    <row r="62317" spans="16:30" ht="4.5" customHeight="1" x14ac:dyDescent="0.2">
      <c r="P62317" s="75"/>
      <c r="Q62317" s="75"/>
      <c r="W62317" s="75"/>
      <c r="AD62317" s="77"/>
    </row>
    <row r="62318" spans="16:30" ht="4.5" customHeight="1" x14ac:dyDescent="0.2">
      <c r="P62318" s="75"/>
      <c r="Q62318" s="75"/>
      <c r="W62318" s="75"/>
      <c r="AD62318" s="77"/>
    </row>
    <row r="62319" spans="16:30" ht="4.5" customHeight="1" x14ac:dyDescent="0.2">
      <c r="P62319" s="75"/>
      <c r="Q62319" s="75"/>
      <c r="W62319" s="75"/>
      <c r="AD62319" s="77"/>
    </row>
    <row r="62320" spans="16:30" ht="4.5" customHeight="1" x14ac:dyDescent="0.2">
      <c r="P62320" s="75"/>
      <c r="Q62320" s="75"/>
      <c r="W62320" s="75"/>
      <c r="AD62320" s="77"/>
    </row>
    <row r="62321" spans="16:30" ht="4.5" customHeight="1" x14ac:dyDescent="0.2">
      <c r="P62321" s="75"/>
      <c r="Q62321" s="75"/>
      <c r="W62321" s="75"/>
      <c r="AD62321" s="77"/>
    </row>
    <row r="62322" spans="16:30" ht="4.5" customHeight="1" x14ac:dyDescent="0.2">
      <c r="P62322" s="75"/>
      <c r="Q62322" s="75"/>
      <c r="W62322" s="75"/>
      <c r="AD62322" s="77"/>
    </row>
    <row r="62323" spans="16:30" ht="4.5" customHeight="1" x14ac:dyDescent="0.2">
      <c r="P62323" s="75"/>
      <c r="Q62323" s="75"/>
      <c r="W62323" s="75"/>
      <c r="AD62323" s="77"/>
    </row>
    <row r="62324" spans="16:30" ht="4.5" customHeight="1" x14ac:dyDescent="0.2">
      <c r="P62324" s="75"/>
      <c r="Q62324" s="75"/>
      <c r="W62324" s="75"/>
      <c r="AD62324" s="77"/>
    </row>
    <row r="62325" spans="16:30" ht="4.5" customHeight="1" x14ac:dyDescent="0.2">
      <c r="P62325" s="75"/>
      <c r="Q62325" s="75"/>
      <c r="W62325" s="75"/>
      <c r="AD62325" s="77"/>
    </row>
    <row r="62326" spans="16:30" ht="4.5" customHeight="1" x14ac:dyDescent="0.2">
      <c r="P62326" s="75"/>
      <c r="Q62326" s="75"/>
      <c r="W62326" s="75"/>
      <c r="AD62326" s="77"/>
    </row>
    <row r="62327" spans="16:30" ht="4.5" customHeight="1" x14ac:dyDescent="0.2">
      <c r="P62327" s="75"/>
      <c r="Q62327" s="75"/>
      <c r="W62327" s="75"/>
      <c r="AD62327" s="77"/>
    </row>
    <row r="62328" spans="16:30" ht="4.5" customHeight="1" x14ac:dyDescent="0.2">
      <c r="P62328" s="75"/>
      <c r="Q62328" s="75"/>
      <c r="W62328" s="75"/>
      <c r="AD62328" s="77"/>
    </row>
    <row r="62329" spans="16:30" ht="4.5" customHeight="1" x14ac:dyDescent="0.2">
      <c r="P62329" s="75"/>
      <c r="Q62329" s="75"/>
      <c r="W62329" s="75"/>
      <c r="AD62329" s="77"/>
    </row>
    <row r="62330" spans="16:30" ht="4.5" customHeight="1" x14ac:dyDescent="0.2">
      <c r="P62330" s="75"/>
      <c r="Q62330" s="75"/>
      <c r="W62330" s="75"/>
      <c r="AD62330" s="77"/>
    </row>
    <row r="62331" spans="16:30" ht="4.5" customHeight="1" x14ac:dyDescent="0.2">
      <c r="P62331" s="75"/>
      <c r="Q62331" s="75"/>
      <c r="W62331" s="75"/>
      <c r="AD62331" s="77"/>
    </row>
    <row r="62332" spans="16:30" ht="4.5" customHeight="1" x14ac:dyDescent="0.2">
      <c r="P62332" s="75"/>
      <c r="Q62332" s="75"/>
      <c r="W62332" s="75"/>
      <c r="AD62332" s="77"/>
    </row>
    <row r="62333" spans="16:30" ht="4.5" customHeight="1" x14ac:dyDescent="0.2">
      <c r="P62333" s="75"/>
      <c r="Q62333" s="75"/>
      <c r="W62333" s="75"/>
      <c r="AD62333" s="77"/>
    </row>
    <row r="62334" spans="16:30" ht="4.5" customHeight="1" x14ac:dyDescent="0.2">
      <c r="P62334" s="75"/>
      <c r="Q62334" s="75"/>
      <c r="W62334" s="75"/>
      <c r="AD62334" s="77"/>
    </row>
    <row r="62335" spans="16:30" ht="4.5" customHeight="1" x14ac:dyDescent="0.2">
      <c r="P62335" s="75"/>
      <c r="Q62335" s="75"/>
      <c r="W62335" s="75"/>
      <c r="AD62335" s="77"/>
    </row>
    <row r="62336" spans="16:30" ht="4.5" customHeight="1" x14ac:dyDescent="0.2">
      <c r="P62336" s="75"/>
      <c r="Q62336" s="75"/>
      <c r="W62336" s="75"/>
      <c r="AD62336" s="77"/>
    </row>
    <row r="62337" spans="16:30" ht="4.5" customHeight="1" x14ac:dyDescent="0.2">
      <c r="P62337" s="75"/>
      <c r="Q62337" s="75"/>
      <c r="W62337" s="75"/>
      <c r="AD62337" s="77"/>
    </row>
    <row r="62338" spans="16:30" ht="4.5" customHeight="1" x14ac:dyDescent="0.2">
      <c r="P62338" s="75"/>
      <c r="Q62338" s="75"/>
      <c r="W62338" s="75"/>
      <c r="AD62338" s="77"/>
    </row>
    <row r="62339" spans="16:30" ht="4.5" customHeight="1" x14ac:dyDescent="0.2">
      <c r="P62339" s="75"/>
      <c r="Q62339" s="75"/>
      <c r="W62339" s="75"/>
      <c r="AD62339" s="77"/>
    </row>
    <row r="62340" spans="16:30" ht="4.5" customHeight="1" x14ac:dyDescent="0.2">
      <c r="P62340" s="75"/>
      <c r="Q62340" s="75"/>
      <c r="W62340" s="75"/>
      <c r="AD62340" s="77"/>
    </row>
    <row r="62341" spans="16:30" ht="4.5" customHeight="1" x14ac:dyDescent="0.2">
      <c r="P62341" s="75"/>
      <c r="Q62341" s="75"/>
      <c r="W62341" s="75"/>
      <c r="AD62341" s="77"/>
    </row>
    <row r="62342" spans="16:30" ht="4.5" customHeight="1" x14ac:dyDescent="0.2">
      <c r="P62342" s="75"/>
      <c r="Q62342" s="75"/>
      <c r="W62342" s="75"/>
      <c r="AD62342" s="77"/>
    </row>
    <row r="62343" spans="16:30" ht="4.5" customHeight="1" x14ac:dyDescent="0.2">
      <c r="P62343" s="75"/>
      <c r="Q62343" s="75"/>
      <c r="W62343" s="75"/>
      <c r="AD62343" s="77"/>
    </row>
    <row r="62344" spans="16:30" ht="4.5" customHeight="1" x14ac:dyDescent="0.2">
      <c r="P62344" s="75"/>
      <c r="Q62344" s="75"/>
      <c r="W62344" s="75"/>
      <c r="AD62344" s="77"/>
    </row>
    <row r="62345" spans="16:30" ht="4.5" customHeight="1" x14ac:dyDescent="0.2">
      <c r="P62345" s="75"/>
      <c r="Q62345" s="75"/>
      <c r="W62345" s="75"/>
      <c r="AD62345" s="77"/>
    </row>
    <row r="62346" spans="16:30" ht="4.5" customHeight="1" x14ac:dyDescent="0.2">
      <c r="P62346" s="75"/>
      <c r="Q62346" s="75"/>
      <c r="W62346" s="75"/>
      <c r="AD62346" s="77"/>
    </row>
    <row r="62347" spans="16:30" ht="4.5" customHeight="1" x14ac:dyDescent="0.2">
      <c r="P62347" s="75"/>
      <c r="Q62347" s="75"/>
      <c r="W62347" s="75"/>
      <c r="AD62347" s="77"/>
    </row>
    <row r="62348" spans="16:30" ht="4.5" customHeight="1" x14ac:dyDescent="0.2">
      <c r="P62348" s="75"/>
      <c r="Q62348" s="75"/>
      <c r="W62348" s="75"/>
      <c r="AD62348" s="77"/>
    </row>
    <row r="62349" spans="16:30" ht="4.5" customHeight="1" x14ac:dyDescent="0.2">
      <c r="P62349" s="75"/>
      <c r="Q62349" s="75"/>
      <c r="W62349" s="75"/>
      <c r="AD62349" s="77"/>
    </row>
    <row r="62350" spans="16:30" ht="4.5" customHeight="1" x14ac:dyDescent="0.2">
      <c r="P62350" s="75"/>
      <c r="Q62350" s="75"/>
      <c r="W62350" s="75"/>
      <c r="AD62350" s="77"/>
    </row>
    <row r="62351" spans="16:30" ht="4.5" customHeight="1" x14ac:dyDescent="0.2">
      <c r="P62351" s="75"/>
      <c r="Q62351" s="75"/>
      <c r="W62351" s="75"/>
      <c r="AD62351" s="77"/>
    </row>
    <row r="62352" spans="16:30" ht="4.5" customHeight="1" x14ac:dyDescent="0.2">
      <c r="P62352" s="75"/>
      <c r="Q62352" s="75"/>
      <c r="W62352" s="75"/>
      <c r="AD62352" s="77"/>
    </row>
    <row r="62353" spans="16:30" ht="4.5" customHeight="1" x14ac:dyDescent="0.2">
      <c r="P62353" s="75"/>
      <c r="Q62353" s="75"/>
      <c r="W62353" s="75"/>
      <c r="AD62353" s="77"/>
    </row>
    <row r="62354" spans="16:30" ht="4.5" customHeight="1" x14ac:dyDescent="0.2">
      <c r="P62354" s="75"/>
      <c r="Q62354" s="75"/>
      <c r="W62354" s="75"/>
      <c r="AD62354" s="77"/>
    </row>
    <row r="62355" spans="16:30" ht="4.5" customHeight="1" x14ac:dyDescent="0.2">
      <c r="P62355" s="75"/>
      <c r="Q62355" s="75"/>
      <c r="W62355" s="75"/>
      <c r="AD62355" s="77"/>
    </row>
    <row r="62356" spans="16:30" ht="4.5" customHeight="1" x14ac:dyDescent="0.2">
      <c r="P62356" s="75"/>
      <c r="Q62356" s="75"/>
      <c r="W62356" s="75"/>
      <c r="AD62356" s="77"/>
    </row>
    <row r="62357" spans="16:30" ht="4.5" customHeight="1" x14ac:dyDescent="0.2">
      <c r="P62357" s="75"/>
      <c r="Q62357" s="75"/>
      <c r="W62357" s="75"/>
      <c r="AD62357" s="77"/>
    </row>
    <row r="62358" spans="16:30" ht="4.5" customHeight="1" x14ac:dyDescent="0.2">
      <c r="P62358" s="75"/>
      <c r="Q62358" s="75"/>
      <c r="W62358" s="75"/>
      <c r="AD62358" s="77"/>
    </row>
    <row r="62359" spans="16:30" ht="4.5" customHeight="1" x14ac:dyDescent="0.2">
      <c r="P62359" s="75"/>
      <c r="Q62359" s="75"/>
      <c r="W62359" s="75"/>
      <c r="AD62359" s="77"/>
    </row>
    <row r="62360" spans="16:30" ht="4.5" customHeight="1" x14ac:dyDescent="0.2">
      <c r="P62360" s="75"/>
      <c r="Q62360" s="75"/>
      <c r="W62360" s="75"/>
      <c r="AD62360" s="77"/>
    </row>
    <row r="62361" spans="16:30" ht="4.5" customHeight="1" x14ac:dyDescent="0.2">
      <c r="P62361" s="75"/>
      <c r="Q62361" s="75"/>
      <c r="W62361" s="75"/>
      <c r="AD62361" s="77"/>
    </row>
    <row r="62362" spans="16:30" ht="4.5" customHeight="1" x14ac:dyDescent="0.2">
      <c r="P62362" s="75"/>
      <c r="Q62362" s="75"/>
      <c r="W62362" s="75"/>
      <c r="AD62362" s="77"/>
    </row>
    <row r="62363" spans="16:30" ht="4.5" customHeight="1" x14ac:dyDescent="0.2">
      <c r="P62363" s="75"/>
      <c r="Q62363" s="75"/>
      <c r="W62363" s="75"/>
      <c r="AD62363" s="77"/>
    </row>
    <row r="62364" spans="16:30" ht="4.5" customHeight="1" x14ac:dyDescent="0.2">
      <c r="P62364" s="75"/>
      <c r="Q62364" s="75"/>
      <c r="W62364" s="75"/>
      <c r="AD62364" s="77"/>
    </row>
    <row r="62365" spans="16:30" ht="4.5" customHeight="1" x14ac:dyDescent="0.2">
      <c r="P62365" s="75"/>
      <c r="Q62365" s="75"/>
      <c r="W62365" s="75"/>
      <c r="AD62365" s="77"/>
    </row>
    <row r="62366" spans="16:30" ht="4.5" customHeight="1" x14ac:dyDescent="0.2">
      <c r="P62366" s="75"/>
      <c r="Q62366" s="75"/>
      <c r="W62366" s="75"/>
      <c r="AD62366" s="77"/>
    </row>
    <row r="62367" spans="16:30" ht="4.5" customHeight="1" x14ac:dyDescent="0.2">
      <c r="P62367" s="75"/>
      <c r="Q62367" s="75"/>
      <c r="W62367" s="75"/>
      <c r="AD62367" s="77"/>
    </row>
    <row r="62368" spans="16:30" ht="4.5" customHeight="1" x14ac:dyDescent="0.2">
      <c r="P62368" s="75"/>
      <c r="Q62368" s="75"/>
      <c r="W62368" s="75"/>
      <c r="AD62368" s="77"/>
    </row>
    <row r="62369" spans="16:30" ht="4.5" customHeight="1" x14ac:dyDescent="0.2">
      <c r="P62369" s="75"/>
      <c r="Q62369" s="75"/>
      <c r="W62369" s="75"/>
      <c r="AD62369" s="77"/>
    </row>
    <row r="62370" spans="16:30" ht="4.5" customHeight="1" x14ac:dyDescent="0.2">
      <c r="P62370" s="75"/>
      <c r="Q62370" s="75"/>
      <c r="W62370" s="75"/>
      <c r="AD62370" s="77"/>
    </row>
    <row r="62371" spans="16:30" ht="4.5" customHeight="1" x14ac:dyDescent="0.2">
      <c r="P62371" s="75"/>
      <c r="Q62371" s="75"/>
      <c r="W62371" s="75"/>
      <c r="AD62371" s="77"/>
    </row>
    <row r="62372" spans="16:30" ht="4.5" customHeight="1" x14ac:dyDescent="0.2">
      <c r="P62372" s="75"/>
      <c r="Q62372" s="75"/>
      <c r="W62372" s="75"/>
      <c r="AD62372" s="77"/>
    </row>
    <row r="62373" spans="16:30" ht="4.5" customHeight="1" x14ac:dyDescent="0.2">
      <c r="P62373" s="75"/>
      <c r="Q62373" s="75"/>
      <c r="W62373" s="75"/>
      <c r="AD62373" s="77"/>
    </row>
    <row r="62374" spans="16:30" ht="4.5" customHeight="1" x14ac:dyDescent="0.2">
      <c r="P62374" s="75"/>
      <c r="Q62374" s="75"/>
      <c r="W62374" s="75"/>
      <c r="AD62374" s="77"/>
    </row>
    <row r="62375" spans="16:30" ht="4.5" customHeight="1" x14ac:dyDescent="0.2">
      <c r="P62375" s="75"/>
      <c r="Q62375" s="75"/>
      <c r="W62375" s="75"/>
      <c r="AD62375" s="77"/>
    </row>
    <row r="62376" spans="16:30" ht="4.5" customHeight="1" x14ac:dyDescent="0.2">
      <c r="P62376" s="75"/>
      <c r="Q62376" s="75"/>
      <c r="W62376" s="75"/>
      <c r="AD62376" s="77"/>
    </row>
    <row r="62377" spans="16:30" ht="4.5" customHeight="1" x14ac:dyDescent="0.2">
      <c r="P62377" s="75"/>
      <c r="Q62377" s="75"/>
      <c r="W62377" s="75"/>
      <c r="AD62377" s="77"/>
    </row>
    <row r="62378" spans="16:30" ht="4.5" customHeight="1" x14ac:dyDescent="0.2">
      <c r="P62378" s="75"/>
      <c r="Q62378" s="75"/>
      <c r="W62378" s="75"/>
      <c r="AD62378" s="77"/>
    </row>
    <row r="62379" spans="16:30" ht="4.5" customHeight="1" x14ac:dyDescent="0.2">
      <c r="P62379" s="75"/>
      <c r="Q62379" s="75"/>
      <c r="W62379" s="75"/>
      <c r="AD62379" s="77"/>
    </row>
    <row r="62380" spans="16:30" ht="4.5" customHeight="1" x14ac:dyDescent="0.2">
      <c r="P62380" s="75"/>
      <c r="Q62380" s="75"/>
      <c r="W62380" s="75"/>
      <c r="AD62380" s="77"/>
    </row>
    <row r="62381" spans="16:30" ht="4.5" customHeight="1" x14ac:dyDescent="0.2">
      <c r="P62381" s="75"/>
      <c r="Q62381" s="75"/>
      <c r="W62381" s="75"/>
      <c r="AD62381" s="77"/>
    </row>
    <row r="62382" spans="16:30" ht="4.5" customHeight="1" x14ac:dyDescent="0.2">
      <c r="P62382" s="75"/>
      <c r="Q62382" s="75"/>
      <c r="W62382" s="75"/>
      <c r="AD62382" s="77"/>
    </row>
    <row r="62383" spans="16:30" ht="4.5" customHeight="1" x14ac:dyDescent="0.2">
      <c r="P62383" s="75"/>
      <c r="Q62383" s="75"/>
      <c r="W62383" s="75"/>
      <c r="AD62383" s="77"/>
    </row>
    <row r="62384" spans="16:30" ht="4.5" customHeight="1" x14ac:dyDescent="0.2">
      <c r="P62384" s="75"/>
      <c r="Q62384" s="75"/>
      <c r="W62384" s="75"/>
      <c r="AD62384" s="77"/>
    </row>
    <row r="62385" spans="16:30" ht="4.5" customHeight="1" x14ac:dyDescent="0.2">
      <c r="P62385" s="75"/>
      <c r="Q62385" s="75"/>
      <c r="W62385" s="75"/>
      <c r="AD62385" s="77"/>
    </row>
    <row r="62386" spans="16:30" ht="4.5" customHeight="1" x14ac:dyDescent="0.2">
      <c r="P62386" s="75"/>
      <c r="Q62386" s="75"/>
      <c r="W62386" s="75"/>
      <c r="AD62386" s="77"/>
    </row>
    <row r="62387" spans="16:30" ht="4.5" customHeight="1" x14ac:dyDescent="0.2">
      <c r="P62387" s="75"/>
      <c r="Q62387" s="75"/>
      <c r="W62387" s="75"/>
      <c r="AD62387" s="77"/>
    </row>
    <row r="62388" spans="16:30" ht="4.5" customHeight="1" x14ac:dyDescent="0.2">
      <c r="P62388" s="75"/>
      <c r="Q62388" s="75"/>
      <c r="W62388" s="75"/>
      <c r="AD62388" s="77"/>
    </row>
    <row r="62389" spans="16:30" ht="4.5" customHeight="1" x14ac:dyDescent="0.2">
      <c r="P62389" s="75"/>
      <c r="Q62389" s="75"/>
      <c r="W62389" s="75"/>
      <c r="AD62389" s="77"/>
    </row>
    <row r="62390" spans="16:30" ht="4.5" customHeight="1" x14ac:dyDescent="0.2">
      <c r="P62390" s="75"/>
      <c r="Q62390" s="75"/>
      <c r="W62390" s="75"/>
      <c r="AD62390" s="77"/>
    </row>
    <row r="62391" spans="16:30" ht="4.5" customHeight="1" x14ac:dyDescent="0.2">
      <c r="P62391" s="75"/>
      <c r="Q62391" s="75"/>
      <c r="W62391" s="75"/>
      <c r="AD62391" s="77"/>
    </row>
    <row r="62392" spans="16:30" ht="4.5" customHeight="1" x14ac:dyDescent="0.2">
      <c r="P62392" s="75"/>
      <c r="Q62392" s="75"/>
      <c r="W62392" s="75"/>
      <c r="AD62392" s="77"/>
    </row>
    <row r="62393" spans="16:30" ht="4.5" customHeight="1" x14ac:dyDescent="0.2">
      <c r="P62393" s="75"/>
      <c r="Q62393" s="75"/>
      <c r="W62393" s="75"/>
      <c r="AD62393" s="77"/>
    </row>
    <row r="62394" spans="16:30" ht="4.5" customHeight="1" x14ac:dyDescent="0.2">
      <c r="P62394" s="75"/>
      <c r="Q62394" s="75"/>
      <c r="W62394" s="75"/>
      <c r="AD62394" s="77"/>
    </row>
    <row r="62395" spans="16:30" ht="4.5" customHeight="1" x14ac:dyDescent="0.2">
      <c r="P62395" s="75"/>
      <c r="Q62395" s="75"/>
      <c r="W62395" s="75"/>
      <c r="AD62395" s="77"/>
    </row>
    <row r="62396" spans="16:30" ht="4.5" customHeight="1" x14ac:dyDescent="0.2">
      <c r="P62396" s="75"/>
      <c r="Q62396" s="75"/>
      <c r="W62396" s="75"/>
      <c r="AD62396" s="77"/>
    </row>
    <row r="62397" spans="16:30" ht="4.5" customHeight="1" x14ac:dyDescent="0.2">
      <c r="P62397" s="75"/>
      <c r="Q62397" s="75"/>
      <c r="W62397" s="75"/>
      <c r="AD62397" s="77"/>
    </row>
    <row r="62398" spans="16:30" ht="4.5" customHeight="1" x14ac:dyDescent="0.2">
      <c r="P62398" s="75"/>
      <c r="Q62398" s="75"/>
      <c r="W62398" s="75"/>
      <c r="AD62398" s="77"/>
    </row>
    <row r="62399" spans="16:30" ht="4.5" customHeight="1" x14ac:dyDescent="0.2">
      <c r="P62399" s="75"/>
      <c r="Q62399" s="75"/>
      <c r="W62399" s="75"/>
      <c r="AD62399" s="77"/>
    </row>
    <row r="62400" spans="16:30" ht="4.5" customHeight="1" x14ac:dyDescent="0.2">
      <c r="P62400" s="75"/>
      <c r="Q62400" s="75"/>
      <c r="W62400" s="75"/>
      <c r="AD62400" s="77"/>
    </row>
    <row r="62401" spans="16:30" ht="4.5" customHeight="1" x14ac:dyDescent="0.2">
      <c r="P62401" s="75"/>
      <c r="Q62401" s="75"/>
      <c r="W62401" s="75"/>
      <c r="AD62401" s="77"/>
    </row>
    <row r="62402" spans="16:30" ht="4.5" customHeight="1" x14ac:dyDescent="0.2">
      <c r="P62402" s="75"/>
      <c r="Q62402" s="75"/>
      <c r="W62402" s="75"/>
      <c r="AD62402" s="77"/>
    </row>
    <row r="62403" spans="16:30" ht="4.5" customHeight="1" x14ac:dyDescent="0.2">
      <c r="P62403" s="75"/>
      <c r="Q62403" s="75"/>
      <c r="W62403" s="75"/>
      <c r="AD62403" s="77"/>
    </row>
    <row r="62404" spans="16:30" ht="4.5" customHeight="1" x14ac:dyDescent="0.2">
      <c r="P62404" s="75"/>
      <c r="Q62404" s="75"/>
      <c r="W62404" s="75"/>
      <c r="AD62404" s="77"/>
    </row>
    <row r="62405" spans="16:30" ht="4.5" customHeight="1" x14ac:dyDescent="0.2">
      <c r="P62405" s="75"/>
      <c r="Q62405" s="75"/>
      <c r="W62405" s="75"/>
      <c r="AD62405" s="77"/>
    </row>
    <row r="62406" spans="16:30" ht="4.5" customHeight="1" x14ac:dyDescent="0.2">
      <c r="P62406" s="75"/>
      <c r="Q62406" s="75"/>
      <c r="W62406" s="75"/>
      <c r="AD62406" s="77"/>
    </row>
    <row r="62407" spans="16:30" ht="4.5" customHeight="1" x14ac:dyDescent="0.2">
      <c r="P62407" s="75"/>
      <c r="Q62407" s="75"/>
      <c r="W62407" s="75"/>
      <c r="AD62407" s="77"/>
    </row>
    <row r="62408" spans="16:30" ht="4.5" customHeight="1" x14ac:dyDescent="0.2">
      <c r="P62408" s="75"/>
      <c r="Q62408" s="75"/>
      <c r="W62408" s="75"/>
      <c r="AD62408" s="77"/>
    </row>
    <row r="62409" spans="16:30" ht="4.5" customHeight="1" x14ac:dyDescent="0.2">
      <c r="P62409" s="75"/>
      <c r="Q62409" s="75"/>
      <c r="W62409" s="75"/>
      <c r="AD62409" s="77"/>
    </row>
    <row r="62410" spans="16:30" ht="4.5" customHeight="1" x14ac:dyDescent="0.2">
      <c r="P62410" s="75"/>
      <c r="Q62410" s="75"/>
      <c r="W62410" s="75"/>
      <c r="AD62410" s="77"/>
    </row>
    <row r="62411" spans="16:30" ht="4.5" customHeight="1" x14ac:dyDescent="0.2">
      <c r="P62411" s="75"/>
      <c r="Q62411" s="75"/>
      <c r="W62411" s="75"/>
      <c r="AD62411" s="77"/>
    </row>
    <row r="62412" spans="16:30" ht="4.5" customHeight="1" x14ac:dyDescent="0.2">
      <c r="P62412" s="75"/>
      <c r="Q62412" s="75"/>
      <c r="W62412" s="75"/>
      <c r="AD62412" s="77"/>
    </row>
    <row r="62413" spans="16:30" ht="4.5" customHeight="1" x14ac:dyDescent="0.2">
      <c r="P62413" s="75"/>
      <c r="Q62413" s="75"/>
      <c r="W62413" s="75"/>
      <c r="AD62413" s="77"/>
    </row>
    <row r="62414" spans="16:30" ht="4.5" customHeight="1" x14ac:dyDescent="0.2">
      <c r="P62414" s="75"/>
      <c r="Q62414" s="75"/>
      <c r="W62414" s="75"/>
      <c r="AD62414" s="77"/>
    </row>
    <row r="62415" spans="16:30" ht="4.5" customHeight="1" x14ac:dyDescent="0.2">
      <c r="P62415" s="75"/>
      <c r="Q62415" s="75"/>
      <c r="W62415" s="75"/>
      <c r="AD62415" s="77"/>
    </row>
    <row r="62416" spans="16:30" ht="4.5" customHeight="1" x14ac:dyDescent="0.2">
      <c r="P62416" s="75"/>
      <c r="Q62416" s="75"/>
      <c r="W62416" s="75"/>
      <c r="AD62416" s="77"/>
    </row>
    <row r="62417" spans="16:30" ht="4.5" customHeight="1" x14ac:dyDescent="0.2">
      <c r="P62417" s="75"/>
      <c r="Q62417" s="75"/>
      <c r="W62417" s="75"/>
      <c r="AD62417" s="77"/>
    </row>
    <row r="62418" spans="16:30" ht="4.5" customHeight="1" x14ac:dyDescent="0.2">
      <c r="P62418" s="75"/>
      <c r="Q62418" s="75"/>
      <c r="W62418" s="75"/>
      <c r="AD62418" s="77"/>
    </row>
    <row r="62419" spans="16:30" ht="4.5" customHeight="1" x14ac:dyDescent="0.2">
      <c r="P62419" s="75"/>
      <c r="Q62419" s="75"/>
      <c r="W62419" s="75"/>
      <c r="AD62419" s="77"/>
    </row>
    <row r="62420" spans="16:30" ht="4.5" customHeight="1" x14ac:dyDescent="0.2">
      <c r="P62420" s="75"/>
      <c r="Q62420" s="75"/>
      <c r="W62420" s="75"/>
      <c r="AD62420" s="77"/>
    </row>
    <row r="62421" spans="16:30" ht="4.5" customHeight="1" x14ac:dyDescent="0.2">
      <c r="P62421" s="75"/>
      <c r="Q62421" s="75"/>
      <c r="W62421" s="75"/>
      <c r="AD62421" s="77"/>
    </row>
    <row r="62422" spans="16:30" ht="4.5" customHeight="1" x14ac:dyDescent="0.2">
      <c r="P62422" s="75"/>
      <c r="Q62422" s="75"/>
      <c r="W62422" s="75"/>
      <c r="AD62422" s="77"/>
    </row>
    <row r="62423" spans="16:30" ht="4.5" customHeight="1" x14ac:dyDescent="0.2">
      <c r="P62423" s="75"/>
      <c r="Q62423" s="75"/>
      <c r="W62423" s="75"/>
      <c r="AD62423" s="77"/>
    </row>
    <row r="62424" spans="16:30" ht="4.5" customHeight="1" x14ac:dyDescent="0.2">
      <c r="P62424" s="75"/>
      <c r="Q62424" s="75"/>
      <c r="W62424" s="75"/>
      <c r="AD62424" s="77"/>
    </row>
    <row r="62425" spans="16:30" ht="4.5" customHeight="1" x14ac:dyDescent="0.2">
      <c r="P62425" s="75"/>
      <c r="Q62425" s="75"/>
      <c r="W62425" s="75"/>
      <c r="AD62425" s="77"/>
    </row>
    <row r="62426" spans="16:30" ht="4.5" customHeight="1" x14ac:dyDescent="0.2">
      <c r="P62426" s="75"/>
      <c r="Q62426" s="75"/>
      <c r="W62426" s="75"/>
      <c r="AD62426" s="77"/>
    </row>
    <row r="62427" spans="16:30" ht="4.5" customHeight="1" x14ac:dyDescent="0.2">
      <c r="P62427" s="75"/>
      <c r="Q62427" s="75"/>
      <c r="W62427" s="75"/>
      <c r="AD62427" s="77"/>
    </row>
    <row r="62428" spans="16:30" ht="4.5" customHeight="1" x14ac:dyDescent="0.2">
      <c r="P62428" s="75"/>
      <c r="Q62428" s="75"/>
      <c r="W62428" s="75"/>
      <c r="AD62428" s="77"/>
    </row>
    <row r="62429" spans="16:30" ht="4.5" customHeight="1" x14ac:dyDescent="0.2">
      <c r="P62429" s="75"/>
      <c r="Q62429" s="75"/>
      <c r="W62429" s="75"/>
      <c r="AD62429" s="77"/>
    </row>
    <row r="62430" spans="16:30" ht="4.5" customHeight="1" x14ac:dyDescent="0.2">
      <c r="P62430" s="75"/>
      <c r="Q62430" s="75"/>
      <c r="W62430" s="75"/>
      <c r="AD62430" s="77"/>
    </row>
    <row r="62431" spans="16:30" ht="4.5" customHeight="1" x14ac:dyDescent="0.2">
      <c r="P62431" s="75"/>
      <c r="Q62431" s="75"/>
      <c r="W62431" s="75"/>
      <c r="AD62431" s="77"/>
    </row>
    <row r="62432" spans="16:30" ht="4.5" customHeight="1" x14ac:dyDescent="0.2">
      <c r="P62432" s="75"/>
      <c r="Q62432" s="75"/>
      <c r="W62432" s="75"/>
      <c r="AD62432" s="77"/>
    </row>
    <row r="62433" spans="16:30" ht="4.5" customHeight="1" x14ac:dyDescent="0.2">
      <c r="P62433" s="75"/>
      <c r="Q62433" s="75"/>
      <c r="W62433" s="75"/>
      <c r="AD62433" s="77"/>
    </row>
    <row r="62434" spans="16:30" ht="4.5" customHeight="1" x14ac:dyDescent="0.2">
      <c r="P62434" s="75"/>
      <c r="Q62434" s="75"/>
      <c r="W62434" s="75"/>
      <c r="AD62434" s="77"/>
    </row>
    <row r="62435" spans="16:30" ht="4.5" customHeight="1" x14ac:dyDescent="0.2">
      <c r="P62435" s="75"/>
      <c r="Q62435" s="75"/>
      <c r="W62435" s="75"/>
      <c r="AD62435" s="77"/>
    </row>
    <row r="62436" spans="16:30" ht="4.5" customHeight="1" x14ac:dyDescent="0.2">
      <c r="P62436" s="75"/>
      <c r="Q62436" s="75"/>
      <c r="W62436" s="75"/>
      <c r="AD62436" s="77"/>
    </row>
    <row r="62437" spans="16:30" ht="4.5" customHeight="1" x14ac:dyDescent="0.2">
      <c r="P62437" s="75"/>
      <c r="Q62437" s="75"/>
      <c r="W62437" s="75"/>
      <c r="AD62437" s="77"/>
    </row>
    <row r="62438" spans="16:30" ht="4.5" customHeight="1" x14ac:dyDescent="0.2">
      <c r="P62438" s="75"/>
      <c r="Q62438" s="75"/>
      <c r="W62438" s="75"/>
      <c r="AD62438" s="77"/>
    </row>
    <row r="62439" spans="16:30" ht="4.5" customHeight="1" x14ac:dyDescent="0.2">
      <c r="P62439" s="75"/>
      <c r="Q62439" s="75"/>
      <c r="W62439" s="75"/>
      <c r="AD62439" s="77"/>
    </row>
    <row r="62440" spans="16:30" ht="4.5" customHeight="1" x14ac:dyDescent="0.2">
      <c r="P62440" s="75"/>
      <c r="Q62440" s="75"/>
      <c r="W62440" s="75"/>
      <c r="AD62440" s="77"/>
    </row>
    <row r="62441" spans="16:30" ht="4.5" customHeight="1" x14ac:dyDescent="0.2">
      <c r="P62441" s="75"/>
      <c r="Q62441" s="75"/>
      <c r="W62441" s="75"/>
      <c r="AD62441" s="77"/>
    </row>
    <row r="62442" spans="16:30" ht="4.5" customHeight="1" x14ac:dyDescent="0.2">
      <c r="P62442" s="75"/>
      <c r="Q62442" s="75"/>
      <c r="W62442" s="75"/>
      <c r="AD62442" s="77"/>
    </row>
    <row r="62443" spans="16:30" ht="4.5" customHeight="1" x14ac:dyDescent="0.2">
      <c r="P62443" s="75"/>
      <c r="Q62443" s="75"/>
      <c r="W62443" s="75"/>
      <c r="AD62443" s="77"/>
    </row>
    <row r="62444" spans="16:30" ht="4.5" customHeight="1" x14ac:dyDescent="0.2">
      <c r="P62444" s="75"/>
      <c r="Q62444" s="75"/>
      <c r="W62444" s="75"/>
      <c r="AD62444" s="77"/>
    </row>
    <row r="62445" spans="16:30" ht="4.5" customHeight="1" x14ac:dyDescent="0.2">
      <c r="P62445" s="75"/>
      <c r="Q62445" s="75"/>
      <c r="W62445" s="75"/>
      <c r="AD62445" s="77"/>
    </row>
    <row r="62446" spans="16:30" ht="4.5" customHeight="1" x14ac:dyDescent="0.2">
      <c r="P62446" s="75"/>
      <c r="Q62446" s="75"/>
      <c r="W62446" s="75"/>
      <c r="AD62446" s="77"/>
    </row>
    <row r="62447" spans="16:30" ht="4.5" customHeight="1" x14ac:dyDescent="0.2">
      <c r="P62447" s="75"/>
      <c r="Q62447" s="75"/>
      <c r="W62447" s="75"/>
      <c r="AD62447" s="77"/>
    </row>
    <row r="62448" spans="16:30" ht="4.5" customHeight="1" x14ac:dyDescent="0.2">
      <c r="P62448" s="75"/>
      <c r="Q62448" s="75"/>
      <c r="W62448" s="75"/>
      <c r="AD62448" s="77"/>
    </row>
    <row r="62449" spans="16:30" ht="4.5" customHeight="1" x14ac:dyDescent="0.2">
      <c r="P62449" s="75"/>
      <c r="Q62449" s="75"/>
      <c r="W62449" s="75"/>
      <c r="AD62449" s="77"/>
    </row>
    <row r="62450" spans="16:30" ht="4.5" customHeight="1" x14ac:dyDescent="0.2">
      <c r="P62450" s="75"/>
      <c r="Q62450" s="75"/>
      <c r="W62450" s="75"/>
      <c r="AD62450" s="77"/>
    </row>
    <row r="62451" spans="16:30" ht="4.5" customHeight="1" x14ac:dyDescent="0.2">
      <c r="P62451" s="75"/>
      <c r="Q62451" s="75"/>
      <c r="W62451" s="75"/>
      <c r="AD62451" s="77"/>
    </row>
    <row r="62452" spans="16:30" ht="4.5" customHeight="1" x14ac:dyDescent="0.2">
      <c r="P62452" s="75"/>
      <c r="Q62452" s="75"/>
      <c r="W62452" s="75"/>
      <c r="AD62452" s="77"/>
    </row>
    <row r="62453" spans="16:30" ht="4.5" customHeight="1" x14ac:dyDescent="0.2">
      <c r="P62453" s="75"/>
      <c r="Q62453" s="75"/>
      <c r="W62453" s="75"/>
      <c r="AD62453" s="77"/>
    </row>
    <row r="62454" spans="16:30" ht="4.5" customHeight="1" x14ac:dyDescent="0.2">
      <c r="P62454" s="75"/>
      <c r="Q62454" s="75"/>
      <c r="W62454" s="75"/>
      <c r="AD62454" s="77"/>
    </row>
    <row r="62455" spans="16:30" ht="4.5" customHeight="1" x14ac:dyDescent="0.2">
      <c r="P62455" s="75"/>
      <c r="Q62455" s="75"/>
      <c r="W62455" s="75"/>
      <c r="AD62455" s="77"/>
    </row>
    <row r="62456" spans="16:30" ht="4.5" customHeight="1" x14ac:dyDescent="0.2">
      <c r="P62456" s="75"/>
      <c r="Q62456" s="75"/>
      <c r="W62456" s="75"/>
      <c r="AD62456" s="77"/>
    </row>
    <row r="62457" spans="16:30" ht="4.5" customHeight="1" x14ac:dyDescent="0.2">
      <c r="P62457" s="75"/>
      <c r="Q62457" s="75"/>
      <c r="W62457" s="75"/>
      <c r="AD62457" s="77"/>
    </row>
    <row r="62458" spans="16:30" ht="4.5" customHeight="1" x14ac:dyDescent="0.2">
      <c r="P62458" s="75"/>
      <c r="Q62458" s="75"/>
      <c r="W62458" s="75"/>
      <c r="AD62458" s="77"/>
    </row>
    <row r="62459" spans="16:30" ht="4.5" customHeight="1" x14ac:dyDescent="0.2">
      <c r="P62459" s="75"/>
      <c r="Q62459" s="75"/>
      <c r="W62459" s="75"/>
      <c r="AD62459" s="77"/>
    </row>
    <row r="62460" spans="16:30" ht="4.5" customHeight="1" x14ac:dyDescent="0.2">
      <c r="P62460" s="75"/>
      <c r="Q62460" s="75"/>
      <c r="W62460" s="75"/>
      <c r="AD62460" s="77"/>
    </row>
    <row r="62461" spans="16:30" ht="4.5" customHeight="1" x14ac:dyDescent="0.2">
      <c r="P62461" s="75"/>
      <c r="Q62461" s="75"/>
      <c r="W62461" s="75"/>
      <c r="AD62461" s="77"/>
    </row>
    <row r="62462" spans="16:30" ht="4.5" customHeight="1" x14ac:dyDescent="0.2">
      <c r="P62462" s="75"/>
      <c r="Q62462" s="75"/>
      <c r="W62462" s="75"/>
      <c r="AD62462" s="77"/>
    </row>
    <row r="62463" spans="16:30" ht="4.5" customHeight="1" x14ac:dyDescent="0.2">
      <c r="P62463" s="75"/>
      <c r="Q62463" s="75"/>
      <c r="W62463" s="75"/>
      <c r="AD62463" s="77"/>
    </row>
    <row r="62464" spans="16:30" ht="4.5" customHeight="1" x14ac:dyDescent="0.2">
      <c r="P62464" s="75"/>
      <c r="Q62464" s="75"/>
      <c r="W62464" s="75"/>
      <c r="AD62464" s="77"/>
    </row>
    <row r="62465" spans="16:30" ht="4.5" customHeight="1" x14ac:dyDescent="0.2">
      <c r="P62465" s="75"/>
      <c r="Q62465" s="75"/>
      <c r="W62465" s="75"/>
      <c r="AD62465" s="77"/>
    </row>
    <row r="62466" spans="16:30" ht="4.5" customHeight="1" x14ac:dyDescent="0.2">
      <c r="P62466" s="75"/>
      <c r="Q62466" s="75"/>
      <c r="W62466" s="75"/>
      <c r="AD62466" s="77"/>
    </row>
    <row r="62467" spans="16:30" ht="4.5" customHeight="1" x14ac:dyDescent="0.2">
      <c r="P62467" s="75"/>
      <c r="Q62467" s="75"/>
      <c r="W62467" s="75"/>
      <c r="AD62467" s="77"/>
    </row>
    <row r="62468" spans="16:30" ht="4.5" customHeight="1" x14ac:dyDescent="0.2">
      <c r="P62468" s="75"/>
      <c r="Q62468" s="75"/>
      <c r="W62468" s="75"/>
      <c r="AD62468" s="77"/>
    </row>
    <row r="62469" spans="16:30" ht="4.5" customHeight="1" x14ac:dyDescent="0.2">
      <c r="P62469" s="75"/>
      <c r="Q62469" s="75"/>
      <c r="W62469" s="75"/>
      <c r="AD62469" s="77"/>
    </row>
    <row r="62470" spans="16:30" ht="4.5" customHeight="1" x14ac:dyDescent="0.2">
      <c r="P62470" s="75"/>
      <c r="Q62470" s="75"/>
      <c r="W62470" s="75"/>
      <c r="AD62470" s="77"/>
    </row>
    <row r="62471" spans="16:30" ht="4.5" customHeight="1" x14ac:dyDescent="0.2">
      <c r="P62471" s="75"/>
      <c r="Q62471" s="75"/>
      <c r="W62471" s="75"/>
      <c r="AD62471" s="77"/>
    </row>
    <row r="62472" spans="16:30" ht="4.5" customHeight="1" x14ac:dyDescent="0.2">
      <c r="P62472" s="75"/>
      <c r="Q62472" s="75"/>
      <c r="W62472" s="75"/>
      <c r="AD62472" s="77"/>
    </row>
    <row r="62473" spans="16:30" ht="4.5" customHeight="1" x14ac:dyDescent="0.2">
      <c r="P62473" s="75"/>
      <c r="Q62473" s="75"/>
      <c r="W62473" s="75"/>
      <c r="AD62473" s="77"/>
    </row>
    <row r="62474" spans="16:30" ht="4.5" customHeight="1" x14ac:dyDescent="0.2">
      <c r="P62474" s="75"/>
      <c r="Q62474" s="75"/>
      <c r="W62474" s="75"/>
      <c r="AD62474" s="77"/>
    </row>
    <row r="62475" spans="16:30" ht="4.5" customHeight="1" x14ac:dyDescent="0.2">
      <c r="P62475" s="75"/>
      <c r="Q62475" s="75"/>
      <c r="W62475" s="75"/>
      <c r="AD62475" s="77"/>
    </row>
    <row r="62476" spans="16:30" ht="4.5" customHeight="1" x14ac:dyDescent="0.2">
      <c r="P62476" s="75"/>
      <c r="Q62476" s="75"/>
      <c r="W62476" s="75"/>
      <c r="AD62476" s="77"/>
    </row>
    <row r="62477" spans="16:30" ht="4.5" customHeight="1" x14ac:dyDescent="0.2">
      <c r="P62477" s="75"/>
      <c r="Q62477" s="75"/>
      <c r="W62477" s="75"/>
      <c r="AD62477" s="77"/>
    </row>
    <row r="62478" spans="16:30" ht="4.5" customHeight="1" x14ac:dyDescent="0.2">
      <c r="P62478" s="75"/>
      <c r="Q62478" s="75"/>
      <c r="W62478" s="75"/>
      <c r="AD62478" s="77"/>
    </row>
    <row r="62479" spans="16:30" ht="4.5" customHeight="1" x14ac:dyDescent="0.2">
      <c r="P62479" s="75"/>
      <c r="Q62479" s="75"/>
      <c r="W62479" s="75"/>
      <c r="AD62479" s="77"/>
    </row>
    <row r="62480" spans="16:30" ht="4.5" customHeight="1" x14ac:dyDescent="0.2">
      <c r="P62480" s="75"/>
      <c r="Q62480" s="75"/>
      <c r="W62480" s="75"/>
      <c r="AD62480" s="77"/>
    </row>
    <row r="62481" spans="16:30" ht="4.5" customHeight="1" x14ac:dyDescent="0.2">
      <c r="P62481" s="75"/>
      <c r="Q62481" s="75"/>
      <c r="W62481" s="75"/>
      <c r="AD62481" s="77"/>
    </row>
    <row r="62482" spans="16:30" ht="4.5" customHeight="1" x14ac:dyDescent="0.2">
      <c r="P62482" s="75"/>
      <c r="Q62482" s="75"/>
      <c r="W62482" s="75"/>
      <c r="AD62482" s="77"/>
    </row>
    <row r="62483" spans="16:30" ht="4.5" customHeight="1" x14ac:dyDescent="0.2">
      <c r="P62483" s="75"/>
      <c r="Q62483" s="75"/>
      <c r="W62483" s="75"/>
      <c r="AD62483" s="77"/>
    </row>
    <row r="62484" spans="16:30" ht="4.5" customHeight="1" x14ac:dyDescent="0.2">
      <c r="P62484" s="75"/>
      <c r="Q62484" s="75"/>
      <c r="W62484" s="75"/>
      <c r="AD62484" s="77"/>
    </row>
    <row r="62485" spans="16:30" ht="4.5" customHeight="1" x14ac:dyDescent="0.2">
      <c r="P62485" s="75"/>
      <c r="Q62485" s="75"/>
      <c r="W62485" s="75"/>
      <c r="AD62485" s="77"/>
    </row>
    <row r="62486" spans="16:30" ht="4.5" customHeight="1" x14ac:dyDescent="0.2">
      <c r="P62486" s="75"/>
      <c r="Q62486" s="75"/>
      <c r="W62486" s="75"/>
      <c r="AD62486" s="77"/>
    </row>
    <row r="62487" spans="16:30" ht="4.5" customHeight="1" x14ac:dyDescent="0.2">
      <c r="P62487" s="75"/>
      <c r="Q62487" s="75"/>
      <c r="W62487" s="75"/>
      <c r="AD62487" s="77"/>
    </row>
    <row r="62488" spans="16:30" ht="4.5" customHeight="1" x14ac:dyDescent="0.2">
      <c r="P62488" s="75"/>
      <c r="Q62488" s="75"/>
      <c r="W62488" s="75"/>
      <c r="AD62488" s="77"/>
    </row>
    <row r="62489" spans="16:30" ht="4.5" customHeight="1" x14ac:dyDescent="0.2">
      <c r="P62489" s="75"/>
      <c r="Q62489" s="75"/>
      <c r="W62489" s="75"/>
      <c r="AD62489" s="77"/>
    </row>
    <row r="62490" spans="16:30" ht="4.5" customHeight="1" x14ac:dyDescent="0.2">
      <c r="P62490" s="75"/>
      <c r="Q62490" s="75"/>
      <c r="W62490" s="75"/>
      <c r="AD62490" s="77"/>
    </row>
    <row r="62491" spans="16:30" ht="4.5" customHeight="1" x14ac:dyDescent="0.2">
      <c r="P62491" s="75"/>
      <c r="Q62491" s="75"/>
      <c r="W62491" s="75"/>
      <c r="AD62491" s="77"/>
    </row>
    <row r="62492" spans="16:30" ht="4.5" customHeight="1" x14ac:dyDescent="0.2">
      <c r="P62492" s="75"/>
      <c r="Q62492" s="75"/>
      <c r="W62492" s="75"/>
      <c r="AD62492" s="77"/>
    </row>
    <row r="62493" spans="16:30" ht="4.5" customHeight="1" x14ac:dyDescent="0.2">
      <c r="P62493" s="75"/>
      <c r="Q62493" s="75"/>
      <c r="W62493" s="75"/>
      <c r="AD62493" s="77"/>
    </row>
    <row r="62494" spans="16:30" ht="4.5" customHeight="1" x14ac:dyDescent="0.2">
      <c r="P62494" s="75"/>
      <c r="Q62494" s="75"/>
      <c r="W62494" s="75"/>
      <c r="AD62494" s="77"/>
    </row>
    <row r="62495" spans="16:30" ht="4.5" customHeight="1" x14ac:dyDescent="0.2">
      <c r="P62495" s="75"/>
      <c r="Q62495" s="75"/>
      <c r="W62495" s="75"/>
      <c r="AD62495" s="77"/>
    </row>
    <row r="62496" spans="16:30" ht="4.5" customHeight="1" x14ac:dyDescent="0.2">
      <c r="P62496" s="75"/>
      <c r="Q62496" s="75"/>
      <c r="W62496" s="75"/>
      <c r="AD62496" s="77"/>
    </row>
    <row r="62497" spans="16:30" ht="4.5" customHeight="1" x14ac:dyDescent="0.2">
      <c r="P62497" s="75"/>
      <c r="Q62497" s="75"/>
      <c r="W62497" s="75"/>
      <c r="AD62497" s="77"/>
    </row>
    <row r="62498" spans="16:30" ht="4.5" customHeight="1" x14ac:dyDescent="0.2">
      <c r="P62498" s="75"/>
      <c r="Q62498" s="75"/>
      <c r="W62498" s="75"/>
      <c r="AD62498" s="77"/>
    </row>
    <row r="62499" spans="16:30" ht="4.5" customHeight="1" x14ac:dyDescent="0.2">
      <c r="P62499" s="75"/>
      <c r="Q62499" s="75"/>
      <c r="W62499" s="75"/>
      <c r="AD62499" s="77"/>
    </row>
    <row r="62500" spans="16:30" ht="4.5" customHeight="1" x14ac:dyDescent="0.2">
      <c r="P62500" s="75"/>
      <c r="Q62500" s="75"/>
      <c r="W62500" s="75"/>
      <c r="AD62500" s="77"/>
    </row>
    <row r="62501" spans="16:30" ht="4.5" customHeight="1" x14ac:dyDescent="0.2">
      <c r="P62501" s="75"/>
      <c r="Q62501" s="75"/>
      <c r="W62501" s="75"/>
      <c r="AD62501" s="77"/>
    </row>
    <row r="62502" spans="16:30" ht="4.5" customHeight="1" x14ac:dyDescent="0.2">
      <c r="P62502" s="75"/>
      <c r="Q62502" s="75"/>
      <c r="W62502" s="75"/>
      <c r="AD62502" s="77"/>
    </row>
    <row r="62503" spans="16:30" ht="4.5" customHeight="1" x14ac:dyDescent="0.2">
      <c r="P62503" s="75"/>
      <c r="Q62503" s="75"/>
      <c r="W62503" s="75"/>
      <c r="AD62503" s="77"/>
    </row>
    <row r="62504" spans="16:30" ht="4.5" customHeight="1" x14ac:dyDescent="0.2">
      <c r="P62504" s="75"/>
      <c r="Q62504" s="75"/>
      <c r="W62504" s="75"/>
      <c r="AD62504" s="77"/>
    </row>
    <row r="62505" spans="16:30" ht="4.5" customHeight="1" x14ac:dyDescent="0.2">
      <c r="P62505" s="75"/>
      <c r="Q62505" s="75"/>
      <c r="W62505" s="75"/>
      <c r="AD62505" s="77"/>
    </row>
    <row r="62506" spans="16:30" ht="4.5" customHeight="1" x14ac:dyDescent="0.2">
      <c r="P62506" s="75"/>
      <c r="Q62506" s="75"/>
      <c r="W62506" s="75"/>
      <c r="AD62506" s="77"/>
    </row>
    <row r="62507" spans="16:30" ht="4.5" customHeight="1" x14ac:dyDescent="0.2">
      <c r="P62507" s="75"/>
      <c r="Q62507" s="75"/>
      <c r="W62507" s="75"/>
      <c r="AD62507" s="77"/>
    </row>
    <row r="62508" spans="16:30" ht="4.5" customHeight="1" x14ac:dyDescent="0.2">
      <c r="P62508" s="75"/>
      <c r="Q62508" s="75"/>
      <c r="W62508" s="75"/>
      <c r="AD62508" s="77"/>
    </row>
    <row r="62509" spans="16:30" ht="4.5" customHeight="1" x14ac:dyDescent="0.2">
      <c r="P62509" s="75"/>
      <c r="Q62509" s="75"/>
      <c r="W62509" s="75"/>
      <c r="AD62509" s="77"/>
    </row>
    <row r="62510" spans="16:30" ht="4.5" customHeight="1" x14ac:dyDescent="0.2">
      <c r="P62510" s="75"/>
      <c r="Q62510" s="75"/>
      <c r="W62510" s="75"/>
      <c r="AD62510" s="77"/>
    </row>
    <row r="62511" spans="16:30" ht="4.5" customHeight="1" x14ac:dyDescent="0.2">
      <c r="P62511" s="75"/>
      <c r="Q62511" s="75"/>
      <c r="W62511" s="75"/>
      <c r="AD62511" s="77"/>
    </row>
    <row r="62512" spans="16:30" ht="4.5" customHeight="1" x14ac:dyDescent="0.2">
      <c r="P62512" s="75"/>
      <c r="Q62512" s="75"/>
      <c r="W62512" s="75"/>
      <c r="AD62512" s="77"/>
    </row>
    <row r="62513" spans="16:30" ht="4.5" customHeight="1" x14ac:dyDescent="0.2">
      <c r="P62513" s="75"/>
      <c r="Q62513" s="75"/>
      <c r="W62513" s="75"/>
      <c r="AD62513" s="77"/>
    </row>
    <row r="62514" spans="16:30" ht="4.5" customHeight="1" x14ac:dyDescent="0.2">
      <c r="P62514" s="75"/>
      <c r="Q62514" s="75"/>
      <c r="W62514" s="75"/>
      <c r="AD62514" s="77"/>
    </row>
    <row r="62515" spans="16:30" ht="4.5" customHeight="1" x14ac:dyDescent="0.2">
      <c r="P62515" s="75"/>
      <c r="Q62515" s="75"/>
      <c r="W62515" s="75"/>
      <c r="AD62515" s="77"/>
    </row>
    <row r="62516" spans="16:30" ht="4.5" customHeight="1" x14ac:dyDescent="0.2">
      <c r="P62516" s="75"/>
      <c r="Q62516" s="75"/>
      <c r="W62516" s="75"/>
      <c r="AD62516" s="77"/>
    </row>
    <row r="62517" spans="16:30" ht="4.5" customHeight="1" x14ac:dyDescent="0.2">
      <c r="P62517" s="75"/>
      <c r="Q62517" s="75"/>
      <c r="W62517" s="75"/>
      <c r="AD62517" s="77"/>
    </row>
    <row r="62518" spans="16:30" ht="4.5" customHeight="1" x14ac:dyDescent="0.2">
      <c r="P62518" s="75"/>
      <c r="Q62518" s="75"/>
      <c r="W62518" s="75"/>
      <c r="AD62518" s="77"/>
    </row>
    <row r="62519" spans="16:30" ht="4.5" customHeight="1" x14ac:dyDescent="0.2">
      <c r="P62519" s="75"/>
      <c r="Q62519" s="75"/>
      <c r="W62519" s="75"/>
      <c r="AD62519" s="77"/>
    </row>
    <row r="62520" spans="16:30" ht="4.5" customHeight="1" x14ac:dyDescent="0.2">
      <c r="P62520" s="75"/>
      <c r="Q62520" s="75"/>
      <c r="W62520" s="75"/>
      <c r="AD62520" s="77"/>
    </row>
    <row r="62521" spans="16:30" ht="4.5" customHeight="1" x14ac:dyDescent="0.2">
      <c r="P62521" s="75"/>
      <c r="Q62521" s="75"/>
      <c r="W62521" s="75"/>
      <c r="AD62521" s="77"/>
    </row>
    <row r="62522" spans="16:30" ht="4.5" customHeight="1" x14ac:dyDescent="0.2">
      <c r="P62522" s="75"/>
      <c r="Q62522" s="75"/>
      <c r="W62522" s="75"/>
      <c r="AD62522" s="77"/>
    </row>
    <row r="62523" spans="16:30" ht="4.5" customHeight="1" x14ac:dyDescent="0.2">
      <c r="P62523" s="75"/>
      <c r="Q62523" s="75"/>
      <c r="W62523" s="75"/>
      <c r="AD62523" s="77"/>
    </row>
    <row r="62524" spans="16:30" ht="4.5" customHeight="1" x14ac:dyDescent="0.2">
      <c r="P62524" s="75"/>
      <c r="Q62524" s="75"/>
      <c r="W62524" s="75"/>
      <c r="AD62524" s="77"/>
    </row>
    <row r="62525" spans="16:30" ht="4.5" customHeight="1" x14ac:dyDescent="0.2">
      <c r="P62525" s="75"/>
      <c r="Q62525" s="75"/>
      <c r="W62525" s="75"/>
      <c r="AD62525" s="77"/>
    </row>
    <row r="62526" spans="16:30" ht="4.5" customHeight="1" x14ac:dyDescent="0.2">
      <c r="P62526" s="75"/>
      <c r="Q62526" s="75"/>
      <c r="W62526" s="75"/>
      <c r="AD62526" s="77"/>
    </row>
    <row r="62527" spans="16:30" ht="4.5" customHeight="1" x14ac:dyDescent="0.2">
      <c r="P62527" s="75"/>
      <c r="Q62527" s="75"/>
      <c r="W62527" s="75"/>
      <c r="AD62527" s="77"/>
    </row>
    <row r="62528" spans="16:30" ht="4.5" customHeight="1" x14ac:dyDescent="0.2">
      <c r="P62528" s="75"/>
      <c r="Q62528" s="75"/>
      <c r="W62528" s="75"/>
      <c r="AD62528" s="77"/>
    </row>
    <row r="62529" spans="16:30" ht="4.5" customHeight="1" x14ac:dyDescent="0.2">
      <c r="P62529" s="75"/>
      <c r="Q62529" s="75"/>
      <c r="W62529" s="75"/>
      <c r="AD62529" s="77"/>
    </row>
    <row r="62530" spans="16:30" ht="4.5" customHeight="1" x14ac:dyDescent="0.2">
      <c r="P62530" s="75"/>
      <c r="Q62530" s="75"/>
      <c r="W62530" s="75"/>
      <c r="AD62530" s="77"/>
    </row>
    <row r="62531" spans="16:30" ht="4.5" customHeight="1" x14ac:dyDescent="0.2">
      <c r="P62531" s="75"/>
      <c r="Q62531" s="75"/>
      <c r="W62531" s="75"/>
      <c r="AD62531" s="77"/>
    </row>
    <row r="62532" spans="16:30" ht="4.5" customHeight="1" x14ac:dyDescent="0.2">
      <c r="P62532" s="75"/>
      <c r="Q62532" s="75"/>
      <c r="W62532" s="75"/>
      <c r="AD62532" s="77"/>
    </row>
    <row r="62533" spans="16:30" ht="4.5" customHeight="1" x14ac:dyDescent="0.2">
      <c r="P62533" s="75"/>
      <c r="Q62533" s="75"/>
      <c r="W62533" s="75"/>
      <c r="AD62533" s="77"/>
    </row>
    <row r="62534" spans="16:30" ht="4.5" customHeight="1" x14ac:dyDescent="0.2">
      <c r="P62534" s="75"/>
      <c r="Q62534" s="75"/>
      <c r="W62534" s="75"/>
      <c r="AD62534" s="77"/>
    </row>
    <row r="62535" spans="16:30" ht="4.5" customHeight="1" x14ac:dyDescent="0.2">
      <c r="P62535" s="75"/>
      <c r="Q62535" s="75"/>
      <c r="W62535" s="75"/>
      <c r="AD62535" s="77"/>
    </row>
    <row r="62536" spans="16:30" ht="4.5" customHeight="1" x14ac:dyDescent="0.2">
      <c r="P62536" s="75"/>
      <c r="Q62536" s="75"/>
      <c r="W62536" s="75"/>
      <c r="AD62536" s="77"/>
    </row>
    <row r="62537" spans="16:30" ht="4.5" customHeight="1" x14ac:dyDescent="0.2">
      <c r="P62537" s="75"/>
      <c r="Q62537" s="75"/>
      <c r="W62537" s="75"/>
      <c r="AD62537" s="77"/>
    </row>
    <row r="62538" spans="16:30" ht="4.5" customHeight="1" x14ac:dyDescent="0.2">
      <c r="P62538" s="75"/>
      <c r="Q62538" s="75"/>
      <c r="W62538" s="75"/>
      <c r="AD62538" s="77"/>
    </row>
    <row r="62539" spans="16:30" ht="4.5" customHeight="1" x14ac:dyDescent="0.2">
      <c r="P62539" s="75"/>
      <c r="Q62539" s="75"/>
      <c r="W62539" s="75"/>
      <c r="AD62539" s="77"/>
    </row>
    <row r="62540" spans="16:30" ht="4.5" customHeight="1" x14ac:dyDescent="0.2">
      <c r="P62540" s="75"/>
      <c r="Q62540" s="75"/>
      <c r="W62540" s="75"/>
      <c r="AD62540" s="77"/>
    </row>
    <row r="62541" spans="16:30" ht="4.5" customHeight="1" x14ac:dyDescent="0.2">
      <c r="P62541" s="75"/>
      <c r="Q62541" s="75"/>
      <c r="W62541" s="75"/>
      <c r="AD62541" s="77"/>
    </row>
    <row r="62542" spans="16:30" ht="4.5" customHeight="1" x14ac:dyDescent="0.2">
      <c r="P62542" s="75"/>
      <c r="Q62542" s="75"/>
      <c r="W62542" s="75"/>
      <c r="AD62542" s="77"/>
    </row>
    <row r="62543" spans="16:30" ht="4.5" customHeight="1" x14ac:dyDescent="0.2">
      <c r="P62543" s="75"/>
      <c r="Q62543" s="75"/>
      <c r="W62543" s="75"/>
      <c r="AD62543" s="77"/>
    </row>
    <row r="62544" spans="16:30" ht="4.5" customHeight="1" x14ac:dyDescent="0.2">
      <c r="P62544" s="75"/>
      <c r="Q62544" s="75"/>
      <c r="W62544" s="75"/>
      <c r="AD62544" s="77"/>
    </row>
    <row r="62545" spans="16:30" ht="4.5" customHeight="1" x14ac:dyDescent="0.2">
      <c r="P62545" s="75"/>
      <c r="Q62545" s="75"/>
      <c r="W62545" s="75"/>
      <c r="AD62545" s="77"/>
    </row>
    <row r="62546" spans="16:30" ht="4.5" customHeight="1" x14ac:dyDescent="0.2">
      <c r="P62546" s="75"/>
      <c r="Q62546" s="75"/>
      <c r="W62546" s="75"/>
      <c r="AD62546" s="77"/>
    </row>
    <row r="62547" spans="16:30" ht="4.5" customHeight="1" x14ac:dyDescent="0.2">
      <c r="P62547" s="75"/>
      <c r="Q62547" s="75"/>
      <c r="W62547" s="75"/>
      <c r="AD62547" s="77"/>
    </row>
    <row r="62548" spans="16:30" ht="4.5" customHeight="1" x14ac:dyDescent="0.2">
      <c r="P62548" s="75"/>
      <c r="Q62548" s="75"/>
      <c r="W62548" s="75"/>
      <c r="AD62548" s="77"/>
    </row>
    <row r="62549" spans="16:30" ht="4.5" customHeight="1" x14ac:dyDescent="0.2">
      <c r="P62549" s="75"/>
      <c r="Q62549" s="75"/>
      <c r="W62549" s="75"/>
      <c r="AD62549" s="77"/>
    </row>
    <row r="62550" spans="16:30" ht="4.5" customHeight="1" x14ac:dyDescent="0.2">
      <c r="P62550" s="75"/>
      <c r="Q62550" s="75"/>
      <c r="W62550" s="75"/>
      <c r="AD62550" s="77"/>
    </row>
    <row r="62551" spans="16:30" ht="4.5" customHeight="1" x14ac:dyDescent="0.2">
      <c r="P62551" s="75"/>
      <c r="Q62551" s="75"/>
      <c r="W62551" s="75"/>
      <c r="AD62551" s="77"/>
    </row>
    <row r="62552" spans="16:30" ht="4.5" customHeight="1" x14ac:dyDescent="0.2">
      <c r="P62552" s="75"/>
      <c r="Q62552" s="75"/>
      <c r="W62552" s="75"/>
      <c r="AD62552" s="77"/>
    </row>
    <row r="62553" spans="16:30" ht="4.5" customHeight="1" x14ac:dyDescent="0.2">
      <c r="P62553" s="75"/>
      <c r="Q62553" s="75"/>
      <c r="W62553" s="75"/>
      <c r="AD62553" s="77"/>
    </row>
    <row r="62554" spans="16:30" ht="4.5" customHeight="1" x14ac:dyDescent="0.2">
      <c r="P62554" s="75"/>
      <c r="Q62554" s="75"/>
      <c r="W62554" s="75"/>
      <c r="AD62554" s="77"/>
    </row>
    <row r="62555" spans="16:30" ht="4.5" customHeight="1" x14ac:dyDescent="0.2">
      <c r="P62555" s="75"/>
      <c r="Q62555" s="75"/>
      <c r="W62555" s="75"/>
      <c r="AD62555" s="77"/>
    </row>
    <row r="62556" spans="16:30" ht="4.5" customHeight="1" x14ac:dyDescent="0.2">
      <c r="P62556" s="75"/>
      <c r="Q62556" s="75"/>
      <c r="W62556" s="75"/>
      <c r="AD62556" s="77"/>
    </row>
    <row r="62557" spans="16:30" ht="4.5" customHeight="1" x14ac:dyDescent="0.2">
      <c r="P62557" s="75"/>
      <c r="Q62557" s="75"/>
      <c r="W62557" s="75"/>
      <c r="AD62557" s="77"/>
    </row>
    <row r="62558" spans="16:30" ht="4.5" customHeight="1" x14ac:dyDescent="0.2">
      <c r="P62558" s="75"/>
      <c r="Q62558" s="75"/>
      <c r="W62558" s="75"/>
      <c r="AD62558" s="77"/>
    </row>
    <row r="62559" spans="16:30" ht="4.5" customHeight="1" x14ac:dyDescent="0.2">
      <c r="P62559" s="75"/>
      <c r="Q62559" s="75"/>
      <c r="W62559" s="75"/>
      <c r="AD62559" s="77"/>
    </row>
    <row r="62560" spans="16:30" ht="4.5" customHeight="1" x14ac:dyDescent="0.2">
      <c r="P62560" s="75"/>
      <c r="Q62560" s="75"/>
      <c r="W62560" s="75"/>
      <c r="AD62560" s="77"/>
    </row>
    <row r="62561" spans="16:30" ht="4.5" customHeight="1" x14ac:dyDescent="0.2">
      <c r="P62561" s="75"/>
      <c r="Q62561" s="75"/>
      <c r="W62561" s="75"/>
      <c r="AD62561" s="77"/>
    </row>
    <row r="62562" spans="16:30" ht="4.5" customHeight="1" x14ac:dyDescent="0.2">
      <c r="P62562" s="75"/>
      <c r="Q62562" s="75"/>
      <c r="W62562" s="75"/>
      <c r="AD62562" s="77"/>
    </row>
    <row r="62563" spans="16:30" ht="4.5" customHeight="1" x14ac:dyDescent="0.2">
      <c r="P62563" s="75"/>
      <c r="Q62563" s="75"/>
      <c r="W62563" s="75"/>
      <c r="AD62563" s="77"/>
    </row>
    <row r="62564" spans="16:30" ht="4.5" customHeight="1" x14ac:dyDescent="0.2">
      <c r="P62564" s="75"/>
      <c r="Q62564" s="75"/>
      <c r="W62564" s="75"/>
      <c r="AD62564" s="77"/>
    </row>
    <row r="62565" spans="16:30" ht="4.5" customHeight="1" x14ac:dyDescent="0.2">
      <c r="P62565" s="75"/>
      <c r="Q62565" s="75"/>
      <c r="W62565" s="75"/>
      <c r="AD62565" s="77"/>
    </row>
    <row r="62566" spans="16:30" ht="4.5" customHeight="1" x14ac:dyDescent="0.2">
      <c r="P62566" s="75"/>
      <c r="Q62566" s="75"/>
      <c r="W62566" s="75"/>
      <c r="AD62566" s="77"/>
    </row>
    <row r="62567" spans="16:30" ht="4.5" customHeight="1" x14ac:dyDescent="0.2">
      <c r="P62567" s="75"/>
      <c r="Q62567" s="75"/>
      <c r="W62567" s="75"/>
      <c r="AD62567" s="77"/>
    </row>
    <row r="62568" spans="16:30" ht="4.5" customHeight="1" x14ac:dyDescent="0.2">
      <c r="P62568" s="75"/>
      <c r="Q62568" s="75"/>
      <c r="W62568" s="75"/>
      <c r="AD62568" s="77"/>
    </row>
    <row r="62569" spans="16:30" ht="4.5" customHeight="1" x14ac:dyDescent="0.2">
      <c r="P62569" s="75"/>
      <c r="Q62569" s="75"/>
      <c r="W62569" s="75"/>
      <c r="AD62569" s="77"/>
    </row>
    <row r="62570" spans="16:30" ht="4.5" customHeight="1" x14ac:dyDescent="0.2">
      <c r="P62570" s="75"/>
      <c r="Q62570" s="75"/>
      <c r="W62570" s="75"/>
      <c r="AD62570" s="77"/>
    </row>
    <row r="62571" spans="16:30" ht="4.5" customHeight="1" x14ac:dyDescent="0.2">
      <c r="P62571" s="75"/>
      <c r="Q62571" s="75"/>
      <c r="W62571" s="75"/>
      <c r="AD62571" s="77"/>
    </row>
    <row r="62572" spans="16:30" ht="4.5" customHeight="1" x14ac:dyDescent="0.2">
      <c r="P62572" s="75"/>
      <c r="Q62572" s="75"/>
      <c r="W62572" s="75"/>
      <c r="AD62572" s="77"/>
    </row>
    <row r="62573" spans="16:30" ht="4.5" customHeight="1" x14ac:dyDescent="0.2">
      <c r="P62573" s="75"/>
      <c r="Q62573" s="75"/>
      <c r="W62573" s="75"/>
      <c r="AD62573" s="77"/>
    </row>
    <row r="62574" spans="16:30" ht="4.5" customHeight="1" x14ac:dyDescent="0.2">
      <c r="P62574" s="75"/>
      <c r="Q62574" s="75"/>
      <c r="W62574" s="75"/>
      <c r="AD62574" s="77"/>
    </row>
    <row r="62575" spans="16:30" ht="4.5" customHeight="1" x14ac:dyDescent="0.2">
      <c r="P62575" s="75"/>
      <c r="Q62575" s="75"/>
      <c r="W62575" s="75"/>
      <c r="AD62575" s="77"/>
    </row>
    <row r="62576" spans="16:30" ht="4.5" customHeight="1" x14ac:dyDescent="0.2">
      <c r="P62576" s="75"/>
      <c r="Q62576" s="75"/>
      <c r="W62576" s="75"/>
      <c r="AD62576" s="77"/>
    </row>
    <row r="62577" spans="16:30" ht="4.5" customHeight="1" x14ac:dyDescent="0.2">
      <c r="P62577" s="75"/>
      <c r="Q62577" s="75"/>
      <c r="W62577" s="75"/>
      <c r="AD62577" s="77"/>
    </row>
    <row r="62578" spans="16:30" ht="4.5" customHeight="1" x14ac:dyDescent="0.2">
      <c r="P62578" s="75"/>
      <c r="Q62578" s="75"/>
      <c r="W62578" s="75"/>
      <c r="AD62578" s="77"/>
    </row>
    <row r="62579" spans="16:30" ht="4.5" customHeight="1" x14ac:dyDescent="0.2">
      <c r="P62579" s="75"/>
      <c r="Q62579" s="75"/>
      <c r="W62579" s="75"/>
      <c r="AD62579" s="77"/>
    </row>
    <row r="62580" spans="16:30" ht="4.5" customHeight="1" x14ac:dyDescent="0.2">
      <c r="P62580" s="75"/>
      <c r="Q62580" s="75"/>
      <c r="W62580" s="75"/>
      <c r="AD62580" s="77"/>
    </row>
    <row r="62581" spans="16:30" ht="4.5" customHeight="1" x14ac:dyDescent="0.2">
      <c r="P62581" s="75"/>
      <c r="Q62581" s="75"/>
      <c r="W62581" s="75"/>
      <c r="AD62581" s="77"/>
    </row>
    <row r="62582" spans="16:30" ht="4.5" customHeight="1" x14ac:dyDescent="0.2">
      <c r="P62582" s="75"/>
      <c r="Q62582" s="75"/>
      <c r="W62582" s="75"/>
      <c r="AD62582" s="77"/>
    </row>
    <row r="62583" spans="16:30" ht="4.5" customHeight="1" x14ac:dyDescent="0.2">
      <c r="P62583" s="75"/>
      <c r="Q62583" s="75"/>
      <c r="W62583" s="75"/>
      <c r="AD62583" s="77"/>
    </row>
    <row r="62584" spans="16:30" ht="4.5" customHeight="1" x14ac:dyDescent="0.2">
      <c r="P62584" s="75"/>
      <c r="Q62584" s="75"/>
      <c r="W62584" s="75"/>
      <c r="AD62584" s="77"/>
    </row>
    <row r="62585" spans="16:30" ht="4.5" customHeight="1" x14ac:dyDescent="0.2">
      <c r="P62585" s="75"/>
      <c r="Q62585" s="75"/>
      <c r="W62585" s="75"/>
      <c r="AD62585" s="77"/>
    </row>
    <row r="62586" spans="16:30" ht="4.5" customHeight="1" x14ac:dyDescent="0.2">
      <c r="P62586" s="75"/>
      <c r="Q62586" s="75"/>
      <c r="W62586" s="75"/>
      <c r="AD62586" s="77"/>
    </row>
    <row r="62587" spans="16:30" ht="4.5" customHeight="1" x14ac:dyDescent="0.2">
      <c r="P62587" s="75"/>
      <c r="Q62587" s="75"/>
      <c r="W62587" s="75"/>
      <c r="AD62587" s="77"/>
    </row>
    <row r="62588" spans="16:30" ht="4.5" customHeight="1" x14ac:dyDescent="0.2">
      <c r="P62588" s="75"/>
      <c r="Q62588" s="75"/>
      <c r="W62588" s="75"/>
      <c r="AD62588" s="77"/>
    </row>
    <row r="62589" spans="16:30" ht="4.5" customHeight="1" x14ac:dyDescent="0.2">
      <c r="P62589" s="75"/>
      <c r="Q62589" s="75"/>
      <c r="W62589" s="75"/>
      <c r="AD62589" s="77"/>
    </row>
    <row r="62590" spans="16:30" ht="4.5" customHeight="1" x14ac:dyDescent="0.2">
      <c r="P62590" s="75"/>
      <c r="Q62590" s="75"/>
      <c r="W62590" s="75"/>
      <c r="AD62590" s="77"/>
    </row>
    <row r="62591" spans="16:30" ht="4.5" customHeight="1" x14ac:dyDescent="0.2">
      <c r="P62591" s="75"/>
      <c r="Q62591" s="75"/>
      <c r="W62591" s="75"/>
      <c r="AD62591" s="77"/>
    </row>
    <row r="62592" spans="16:30" ht="4.5" customHeight="1" x14ac:dyDescent="0.2">
      <c r="P62592" s="75"/>
      <c r="Q62592" s="75"/>
      <c r="W62592" s="75"/>
      <c r="AD62592" s="77"/>
    </row>
    <row r="62593" spans="16:30" ht="4.5" customHeight="1" x14ac:dyDescent="0.2">
      <c r="P62593" s="75"/>
      <c r="Q62593" s="75"/>
      <c r="W62593" s="75"/>
      <c r="AD62593" s="77"/>
    </row>
    <row r="62594" spans="16:30" ht="4.5" customHeight="1" x14ac:dyDescent="0.2">
      <c r="P62594" s="75"/>
      <c r="Q62594" s="75"/>
      <c r="W62594" s="75"/>
      <c r="AD62594" s="77"/>
    </row>
    <row r="62595" spans="16:30" ht="4.5" customHeight="1" x14ac:dyDescent="0.2">
      <c r="P62595" s="75"/>
      <c r="Q62595" s="75"/>
      <c r="W62595" s="75"/>
      <c r="AD62595" s="77"/>
    </row>
    <row r="62596" spans="16:30" ht="4.5" customHeight="1" x14ac:dyDescent="0.2">
      <c r="P62596" s="75"/>
      <c r="Q62596" s="75"/>
      <c r="W62596" s="75"/>
      <c r="AD62596" s="77"/>
    </row>
    <row r="62597" spans="16:30" ht="4.5" customHeight="1" x14ac:dyDescent="0.2">
      <c r="P62597" s="75"/>
      <c r="Q62597" s="75"/>
      <c r="W62597" s="75"/>
      <c r="AD62597" s="77"/>
    </row>
    <row r="62598" spans="16:30" ht="4.5" customHeight="1" x14ac:dyDescent="0.2">
      <c r="P62598" s="75"/>
      <c r="Q62598" s="75"/>
      <c r="W62598" s="75"/>
      <c r="AD62598" s="77"/>
    </row>
    <row r="62599" spans="16:30" ht="4.5" customHeight="1" x14ac:dyDescent="0.2">
      <c r="P62599" s="75"/>
      <c r="Q62599" s="75"/>
      <c r="W62599" s="75"/>
      <c r="AD62599" s="77"/>
    </row>
    <row r="62600" spans="16:30" ht="4.5" customHeight="1" x14ac:dyDescent="0.2">
      <c r="P62600" s="75"/>
      <c r="Q62600" s="75"/>
      <c r="W62600" s="75"/>
      <c r="AD62600" s="77"/>
    </row>
    <row r="62601" spans="16:30" ht="4.5" customHeight="1" x14ac:dyDescent="0.2">
      <c r="P62601" s="75"/>
      <c r="Q62601" s="75"/>
      <c r="W62601" s="75"/>
      <c r="AD62601" s="77"/>
    </row>
    <row r="62602" spans="16:30" ht="4.5" customHeight="1" x14ac:dyDescent="0.2">
      <c r="P62602" s="75"/>
      <c r="Q62602" s="75"/>
      <c r="W62602" s="75"/>
      <c r="AD62602" s="77"/>
    </row>
    <row r="62603" spans="16:30" ht="4.5" customHeight="1" x14ac:dyDescent="0.2">
      <c r="P62603" s="75"/>
      <c r="Q62603" s="75"/>
      <c r="W62603" s="75"/>
      <c r="AD62603" s="77"/>
    </row>
    <row r="62604" spans="16:30" ht="4.5" customHeight="1" x14ac:dyDescent="0.2">
      <c r="P62604" s="75"/>
      <c r="Q62604" s="75"/>
      <c r="W62604" s="75"/>
      <c r="AD62604" s="77"/>
    </row>
    <row r="62605" spans="16:30" ht="4.5" customHeight="1" x14ac:dyDescent="0.2">
      <c r="P62605" s="75"/>
      <c r="Q62605" s="75"/>
      <c r="W62605" s="75"/>
      <c r="AD62605" s="77"/>
    </row>
    <row r="62606" spans="16:30" ht="4.5" customHeight="1" x14ac:dyDescent="0.2">
      <c r="P62606" s="75"/>
      <c r="Q62606" s="75"/>
      <c r="W62606" s="75"/>
      <c r="AD62606" s="77"/>
    </row>
    <row r="62607" spans="16:30" ht="4.5" customHeight="1" x14ac:dyDescent="0.2">
      <c r="P62607" s="75"/>
      <c r="Q62607" s="75"/>
      <c r="W62607" s="75"/>
      <c r="AD62607" s="77"/>
    </row>
    <row r="62608" spans="16:30" ht="4.5" customHeight="1" x14ac:dyDescent="0.2">
      <c r="P62608" s="75"/>
      <c r="Q62608" s="75"/>
      <c r="W62608" s="75"/>
      <c r="AD62608" s="77"/>
    </row>
    <row r="62609" spans="16:30" ht="4.5" customHeight="1" x14ac:dyDescent="0.2">
      <c r="P62609" s="75"/>
      <c r="Q62609" s="75"/>
      <c r="W62609" s="75"/>
      <c r="AD62609" s="77"/>
    </row>
    <row r="62610" spans="16:30" ht="4.5" customHeight="1" x14ac:dyDescent="0.2">
      <c r="P62610" s="75"/>
      <c r="Q62610" s="75"/>
      <c r="W62610" s="75"/>
      <c r="AD62610" s="77"/>
    </row>
    <row r="62611" spans="16:30" ht="4.5" customHeight="1" x14ac:dyDescent="0.2">
      <c r="P62611" s="75"/>
      <c r="Q62611" s="75"/>
      <c r="W62611" s="75"/>
      <c r="AD62611" s="77"/>
    </row>
    <row r="62612" spans="16:30" ht="4.5" customHeight="1" x14ac:dyDescent="0.2">
      <c r="P62612" s="75"/>
      <c r="Q62612" s="75"/>
      <c r="W62612" s="75"/>
      <c r="AD62612" s="77"/>
    </row>
    <row r="62613" spans="16:30" ht="4.5" customHeight="1" x14ac:dyDescent="0.2">
      <c r="P62613" s="75"/>
      <c r="Q62613" s="75"/>
      <c r="W62613" s="75"/>
      <c r="AD62613" s="77"/>
    </row>
    <row r="62614" spans="16:30" ht="4.5" customHeight="1" x14ac:dyDescent="0.2">
      <c r="P62614" s="75"/>
      <c r="Q62614" s="75"/>
      <c r="W62614" s="75"/>
      <c r="AD62614" s="77"/>
    </row>
    <row r="62615" spans="16:30" ht="4.5" customHeight="1" x14ac:dyDescent="0.2">
      <c r="P62615" s="75"/>
      <c r="Q62615" s="75"/>
      <c r="W62615" s="75"/>
      <c r="AD62615" s="77"/>
    </row>
    <row r="62616" spans="16:30" ht="4.5" customHeight="1" x14ac:dyDescent="0.2">
      <c r="P62616" s="75"/>
      <c r="Q62616" s="75"/>
      <c r="W62616" s="75"/>
      <c r="AD62616" s="77"/>
    </row>
    <row r="62617" spans="16:30" ht="4.5" customHeight="1" x14ac:dyDescent="0.2">
      <c r="P62617" s="75"/>
      <c r="Q62617" s="75"/>
      <c r="W62617" s="75"/>
      <c r="AD62617" s="77"/>
    </row>
    <row r="62618" spans="16:30" ht="4.5" customHeight="1" x14ac:dyDescent="0.2">
      <c r="P62618" s="75"/>
      <c r="Q62618" s="75"/>
      <c r="W62618" s="75"/>
      <c r="AD62618" s="77"/>
    </row>
    <row r="62619" spans="16:30" ht="4.5" customHeight="1" x14ac:dyDescent="0.2">
      <c r="P62619" s="75"/>
      <c r="Q62619" s="75"/>
      <c r="W62619" s="75"/>
      <c r="AD62619" s="77"/>
    </row>
    <row r="62620" spans="16:30" ht="4.5" customHeight="1" x14ac:dyDescent="0.2">
      <c r="P62620" s="75"/>
      <c r="Q62620" s="75"/>
      <c r="W62620" s="75"/>
      <c r="AD62620" s="77"/>
    </row>
    <row r="62621" spans="16:30" ht="4.5" customHeight="1" x14ac:dyDescent="0.2">
      <c r="P62621" s="75"/>
      <c r="Q62621" s="75"/>
      <c r="W62621" s="75"/>
      <c r="AD62621" s="77"/>
    </row>
    <row r="62622" spans="16:30" ht="4.5" customHeight="1" x14ac:dyDescent="0.2">
      <c r="P62622" s="75"/>
      <c r="Q62622" s="75"/>
      <c r="W62622" s="75"/>
      <c r="AD62622" s="77"/>
    </row>
    <row r="62623" spans="16:30" ht="4.5" customHeight="1" x14ac:dyDescent="0.2">
      <c r="P62623" s="75"/>
      <c r="Q62623" s="75"/>
      <c r="W62623" s="75"/>
      <c r="AD62623" s="77"/>
    </row>
    <row r="62624" spans="16:30" ht="4.5" customHeight="1" x14ac:dyDescent="0.2">
      <c r="P62624" s="75"/>
      <c r="Q62624" s="75"/>
      <c r="W62624" s="75"/>
      <c r="AD62624" s="77"/>
    </row>
    <row r="62625" spans="16:30" ht="4.5" customHeight="1" x14ac:dyDescent="0.2">
      <c r="P62625" s="75"/>
      <c r="Q62625" s="75"/>
      <c r="W62625" s="75"/>
      <c r="AD62625" s="77"/>
    </row>
    <row r="62626" spans="16:30" ht="4.5" customHeight="1" x14ac:dyDescent="0.2">
      <c r="P62626" s="75"/>
      <c r="Q62626" s="75"/>
      <c r="W62626" s="75"/>
      <c r="AD62626" s="77"/>
    </row>
    <row r="62627" spans="16:30" ht="4.5" customHeight="1" x14ac:dyDescent="0.2">
      <c r="P62627" s="75"/>
      <c r="Q62627" s="75"/>
      <c r="W62627" s="75"/>
      <c r="AD62627" s="77"/>
    </row>
    <row r="62628" spans="16:30" ht="4.5" customHeight="1" x14ac:dyDescent="0.2">
      <c r="P62628" s="75"/>
      <c r="Q62628" s="75"/>
      <c r="W62628" s="75"/>
      <c r="AD62628" s="77"/>
    </row>
    <row r="62629" spans="16:30" ht="4.5" customHeight="1" x14ac:dyDescent="0.2">
      <c r="P62629" s="75"/>
      <c r="Q62629" s="75"/>
      <c r="W62629" s="75"/>
      <c r="AD62629" s="77"/>
    </row>
    <row r="62630" spans="16:30" ht="4.5" customHeight="1" x14ac:dyDescent="0.2">
      <c r="P62630" s="75"/>
      <c r="Q62630" s="75"/>
      <c r="W62630" s="75"/>
      <c r="AD62630" s="77"/>
    </row>
    <row r="62631" spans="16:30" ht="4.5" customHeight="1" x14ac:dyDescent="0.2">
      <c r="P62631" s="75"/>
      <c r="Q62631" s="75"/>
      <c r="W62631" s="75"/>
      <c r="AD62631" s="77"/>
    </row>
    <row r="62632" spans="16:30" ht="4.5" customHeight="1" x14ac:dyDescent="0.2">
      <c r="P62632" s="75"/>
      <c r="Q62632" s="75"/>
      <c r="W62632" s="75"/>
      <c r="AD62632" s="77"/>
    </row>
    <row r="62633" spans="16:30" ht="4.5" customHeight="1" x14ac:dyDescent="0.2">
      <c r="P62633" s="75"/>
      <c r="Q62633" s="75"/>
      <c r="W62633" s="75"/>
      <c r="AD62633" s="77"/>
    </row>
    <row r="62634" spans="16:30" ht="4.5" customHeight="1" x14ac:dyDescent="0.2">
      <c r="P62634" s="75"/>
      <c r="Q62634" s="75"/>
      <c r="W62634" s="75"/>
      <c r="AD62634" s="77"/>
    </row>
    <row r="62635" spans="16:30" ht="4.5" customHeight="1" x14ac:dyDescent="0.2">
      <c r="P62635" s="75"/>
      <c r="Q62635" s="75"/>
      <c r="W62635" s="75"/>
      <c r="AD62635" s="77"/>
    </row>
    <row r="62636" spans="16:30" ht="4.5" customHeight="1" x14ac:dyDescent="0.2">
      <c r="P62636" s="75"/>
      <c r="Q62636" s="75"/>
      <c r="W62636" s="75"/>
      <c r="AD62636" s="77"/>
    </row>
    <row r="62637" spans="16:30" ht="4.5" customHeight="1" x14ac:dyDescent="0.2">
      <c r="P62637" s="75"/>
      <c r="Q62637" s="75"/>
      <c r="W62637" s="75"/>
      <c r="AD62637" s="77"/>
    </row>
    <row r="62638" spans="16:30" ht="4.5" customHeight="1" x14ac:dyDescent="0.2">
      <c r="P62638" s="75"/>
      <c r="Q62638" s="75"/>
      <c r="W62638" s="75"/>
      <c r="AD62638" s="77"/>
    </row>
    <row r="62639" spans="16:30" ht="4.5" customHeight="1" x14ac:dyDescent="0.2">
      <c r="P62639" s="75"/>
      <c r="Q62639" s="75"/>
      <c r="W62639" s="75"/>
      <c r="AD62639" s="77"/>
    </row>
    <row r="62640" spans="16:30" ht="4.5" customHeight="1" x14ac:dyDescent="0.2">
      <c r="P62640" s="75"/>
      <c r="Q62640" s="75"/>
      <c r="W62640" s="75"/>
      <c r="AD62640" s="77"/>
    </row>
    <row r="62641" spans="16:30" ht="4.5" customHeight="1" x14ac:dyDescent="0.2">
      <c r="P62641" s="75"/>
      <c r="Q62641" s="75"/>
      <c r="W62641" s="75"/>
      <c r="AD62641" s="77"/>
    </row>
    <row r="62642" spans="16:30" ht="4.5" customHeight="1" x14ac:dyDescent="0.2">
      <c r="P62642" s="75"/>
      <c r="Q62642" s="75"/>
      <c r="W62642" s="75"/>
      <c r="AD62642" s="77"/>
    </row>
    <row r="62643" spans="16:30" ht="4.5" customHeight="1" x14ac:dyDescent="0.2">
      <c r="P62643" s="75"/>
      <c r="Q62643" s="75"/>
      <c r="W62643" s="75"/>
      <c r="AD62643" s="77"/>
    </row>
    <row r="62644" spans="16:30" ht="4.5" customHeight="1" x14ac:dyDescent="0.2">
      <c r="P62644" s="75"/>
      <c r="Q62644" s="75"/>
      <c r="W62644" s="75"/>
      <c r="AD62644" s="77"/>
    </row>
    <row r="62645" spans="16:30" ht="4.5" customHeight="1" x14ac:dyDescent="0.2">
      <c r="P62645" s="75"/>
      <c r="Q62645" s="75"/>
      <c r="W62645" s="75"/>
      <c r="AD62645" s="77"/>
    </row>
    <row r="62646" spans="16:30" ht="4.5" customHeight="1" x14ac:dyDescent="0.2">
      <c r="P62646" s="75"/>
      <c r="Q62646" s="75"/>
      <c r="W62646" s="75"/>
      <c r="AD62646" s="77"/>
    </row>
    <row r="62647" spans="16:30" ht="4.5" customHeight="1" x14ac:dyDescent="0.2">
      <c r="P62647" s="75"/>
      <c r="Q62647" s="75"/>
      <c r="W62647" s="75"/>
      <c r="AD62647" s="77"/>
    </row>
    <row r="62648" spans="16:30" ht="4.5" customHeight="1" x14ac:dyDescent="0.2">
      <c r="P62648" s="75"/>
      <c r="Q62648" s="75"/>
      <c r="W62648" s="75"/>
      <c r="AD62648" s="77"/>
    </row>
    <row r="62649" spans="16:30" ht="4.5" customHeight="1" x14ac:dyDescent="0.2">
      <c r="P62649" s="75"/>
      <c r="Q62649" s="75"/>
      <c r="W62649" s="75"/>
      <c r="AD62649" s="77"/>
    </row>
    <row r="62650" spans="16:30" ht="4.5" customHeight="1" x14ac:dyDescent="0.2">
      <c r="P62650" s="75"/>
      <c r="Q62650" s="75"/>
      <c r="W62650" s="75"/>
      <c r="AD62650" s="77"/>
    </row>
    <row r="62651" spans="16:30" ht="4.5" customHeight="1" x14ac:dyDescent="0.2">
      <c r="P62651" s="75"/>
      <c r="Q62651" s="75"/>
      <c r="W62651" s="75"/>
      <c r="AD62651" s="77"/>
    </row>
    <row r="62652" spans="16:30" ht="4.5" customHeight="1" x14ac:dyDescent="0.2">
      <c r="P62652" s="75"/>
      <c r="Q62652" s="75"/>
      <c r="W62652" s="75"/>
      <c r="AD62652" s="77"/>
    </row>
    <row r="62653" spans="16:30" ht="4.5" customHeight="1" x14ac:dyDescent="0.2">
      <c r="P62653" s="75"/>
      <c r="Q62653" s="75"/>
      <c r="W62653" s="75"/>
      <c r="AD62653" s="77"/>
    </row>
    <row r="62654" spans="16:30" ht="4.5" customHeight="1" x14ac:dyDescent="0.2">
      <c r="P62654" s="75"/>
      <c r="Q62654" s="75"/>
      <c r="W62654" s="75"/>
      <c r="AD62654" s="77"/>
    </row>
    <row r="62655" spans="16:30" ht="4.5" customHeight="1" x14ac:dyDescent="0.2">
      <c r="P62655" s="75"/>
      <c r="Q62655" s="75"/>
      <c r="W62655" s="75"/>
      <c r="AD62655" s="77"/>
    </row>
    <row r="62656" spans="16:30" ht="4.5" customHeight="1" x14ac:dyDescent="0.2">
      <c r="P62656" s="75"/>
      <c r="Q62656" s="75"/>
      <c r="W62656" s="75"/>
      <c r="AD62656" s="77"/>
    </row>
    <row r="62657" spans="16:30" ht="4.5" customHeight="1" x14ac:dyDescent="0.2">
      <c r="P62657" s="75"/>
      <c r="Q62657" s="75"/>
      <c r="W62657" s="75"/>
      <c r="AD62657" s="77"/>
    </row>
    <row r="62658" spans="16:30" ht="4.5" customHeight="1" x14ac:dyDescent="0.2">
      <c r="P62658" s="75"/>
      <c r="Q62658" s="75"/>
      <c r="W62658" s="75"/>
      <c r="AD62658" s="77"/>
    </row>
    <row r="62659" spans="16:30" ht="4.5" customHeight="1" x14ac:dyDescent="0.2">
      <c r="P62659" s="75"/>
      <c r="Q62659" s="75"/>
      <c r="W62659" s="75"/>
      <c r="AD62659" s="77"/>
    </row>
    <row r="62660" spans="16:30" ht="4.5" customHeight="1" x14ac:dyDescent="0.2">
      <c r="P62660" s="75"/>
      <c r="Q62660" s="75"/>
      <c r="W62660" s="75"/>
      <c r="AD62660" s="77"/>
    </row>
    <row r="62661" spans="16:30" ht="4.5" customHeight="1" x14ac:dyDescent="0.2">
      <c r="P62661" s="75"/>
      <c r="Q62661" s="75"/>
      <c r="W62661" s="75"/>
      <c r="AD62661" s="77"/>
    </row>
    <row r="62662" spans="16:30" ht="4.5" customHeight="1" x14ac:dyDescent="0.2">
      <c r="P62662" s="75"/>
      <c r="Q62662" s="75"/>
      <c r="W62662" s="75"/>
      <c r="AD62662" s="77"/>
    </row>
    <row r="62663" spans="16:30" ht="4.5" customHeight="1" x14ac:dyDescent="0.2">
      <c r="P62663" s="75"/>
      <c r="Q62663" s="75"/>
      <c r="W62663" s="75"/>
      <c r="AD62663" s="77"/>
    </row>
    <row r="62664" spans="16:30" ht="4.5" customHeight="1" x14ac:dyDescent="0.2">
      <c r="P62664" s="75"/>
      <c r="Q62664" s="75"/>
      <c r="W62664" s="75"/>
      <c r="AD62664" s="77"/>
    </row>
    <row r="62665" spans="16:30" ht="4.5" customHeight="1" x14ac:dyDescent="0.2">
      <c r="P62665" s="75"/>
      <c r="Q62665" s="75"/>
      <c r="W62665" s="75"/>
      <c r="AD62665" s="77"/>
    </row>
    <row r="62666" spans="16:30" ht="4.5" customHeight="1" x14ac:dyDescent="0.2">
      <c r="P62666" s="75"/>
      <c r="Q62666" s="75"/>
      <c r="W62666" s="75"/>
      <c r="AD62666" s="77"/>
    </row>
    <row r="62667" spans="16:30" ht="4.5" customHeight="1" x14ac:dyDescent="0.2">
      <c r="P62667" s="75"/>
      <c r="Q62667" s="75"/>
      <c r="W62667" s="75"/>
      <c r="AD62667" s="77"/>
    </row>
    <row r="62668" spans="16:30" ht="4.5" customHeight="1" x14ac:dyDescent="0.2">
      <c r="P62668" s="75"/>
      <c r="Q62668" s="75"/>
      <c r="W62668" s="75"/>
      <c r="AD62668" s="77"/>
    </row>
    <row r="62669" spans="16:30" ht="4.5" customHeight="1" x14ac:dyDescent="0.2">
      <c r="P62669" s="75"/>
      <c r="Q62669" s="75"/>
      <c r="W62669" s="75"/>
      <c r="AD62669" s="77"/>
    </row>
    <row r="62670" spans="16:30" ht="4.5" customHeight="1" x14ac:dyDescent="0.2">
      <c r="P62670" s="75"/>
      <c r="Q62670" s="75"/>
      <c r="W62670" s="75"/>
      <c r="AD62670" s="77"/>
    </row>
    <row r="62671" spans="16:30" ht="4.5" customHeight="1" x14ac:dyDescent="0.2">
      <c r="P62671" s="75"/>
      <c r="Q62671" s="75"/>
      <c r="W62671" s="75"/>
      <c r="AD62671" s="77"/>
    </row>
    <row r="62672" spans="16:30" ht="4.5" customHeight="1" x14ac:dyDescent="0.2">
      <c r="P62672" s="75"/>
      <c r="Q62672" s="75"/>
      <c r="W62672" s="75"/>
      <c r="AD62672" s="77"/>
    </row>
    <row r="62673" spans="16:30" ht="4.5" customHeight="1" x14ac:dyDescent="0.2">
      <c r="P62673" s="75"/>
      <c r="Q62673" s="75"/>
      <c r="W62673" s="75"/>
      <c r="AD62673" s="77"/>
    </row>
    <row r="62674" spans="16:30" ht="4.5" customHeight="1" x14ac:dyDescent="0.2">
      <c r="P62674" s="75"/>
      <c r="Q62674" s="75"/>
      <c r="W62674" s="75"/>
      <c r="AD62674" s="77"/>
    </row>
    <row r="62675" spans="16:30" ht="4.5" customHeight="1" x14ac:dyDescent="0.2">
      <c r="P62675" s="75"/>
      <c r="Q62675" s="75"/>
      <c r="W62675" s="75"/>
      <c r="AD62675" s="77"/>
    </row>
    <row r="62676" spans="16:30" ht="4.5" customHeight="1" x14ac:dyDescent="0.2">
      <c r="P62676" s="75"/>
      <c r="Q62676" s="75"/>
      <c r="W62676" s="75"/>
      <c r="AD62676" s="77"/>
    </row>
    <row r="62677" spans="16:30" ht="4.5" customHeight="1" x14ac:dyDescent="0.2">
      <c r="P62677" s="75"/>
      <c r="Q62677" s="75"/>
      <c r="W62677" s="75"/>
      <c r="AD62677" s="77"/>
    </row>
    <row r="62678" spans="16:30" ht="4.5" customHeight="1" x14ac:dyDescent="0.2">
      <c r="P62678" s="75"/>
      <c r="Q62678" s="75"/>
      <c r="W62678" s="75"/>
      <c r="AD62678" s="77"/>
    </row>
    <row r="62679" spans="16:30" ht="4.5" customHeight="1" x14ac:dyDescent="0.2">
      <c r="P62679" s="75"/>
      <c r="Q62679" s="75"/>
      <c r="W62679" s="75"/>
      <c r="AD62679" s="77"/>
    </row>
    <row r="62680" spans="16:30" ht="4.5" customHeight="1" x14ac:dyDescent="0.2">
      <c r="P62680" s="75"/>
      <c r="Q62680" s="75"/>
      <c r="W62680" s="75"/>
      <c r="AD62680" s="77"/>
    </row>
    <row r="62681" spans="16:30" ht="4.5" customHeight="1" x14ac:dyDescent="0.2">
      <c r="P62681" s="75"/>
      <c r="Q62681" s="75"/>
      <c r="W62681" s="75"/>
      <c r="AD62681" s="77"/>
    </row>
    <row r="62682" spans="16:30" ht="4.5" customHeight="1" x14ac:dyDescent="0.2">
      <c r="P62682" s="75"/>
      <c r="Q62682" s="75"/>
      <c r="W62682" s="75"/>
      <c r="AD62682" s="77"/>
    </row>
    <row r="62683" spans="16:30" ht="4.5" customHeight="1" x14ac:dyDescent="0.2">
      <c r="P62683" s="75"/>
      <c r="Q62683" s="75"/>
      <c r="W62683" s="75"/>
      <c r="AD62683" s="77"/>
    </row>
    <row r="62684" spans="16:30" ht="4.5" customHeight="1" x14ac:dyDescent="0.2">
      <c r="P62684" s="75"/>
      <c r="Q62684" s="75"/>
      <c r="W62684" s="75"/>
      <c r="AD62684" s="77"/>
    </row>
    <row r="62685" spans="16:30" ht="4.5" customHeight="1" x14ac:dyDescent="0.2">
      <c r="P62685" s="75"/>
      <c r="Q62685" s="75"/>
      <c r="W62685" s="75"/>
      <c r="AD62685" s="77"/>
    </row>
    <row r="62686" spans="16:30" ht="4.5" customHeight="1" x14ac:dyDescent="0.2">
      <c r="P62686" s="75"/>
      <c r="Q62686" s="75"/>
      <c r="W62686" s="75"/>
      <c r="AD62686" s="77"/>
    </row>
    <row r="62687" spans="16:30" ht="4.5" customHeight="1" x14ac:dyDescent="0.2">
      <c r="P62687" s="75"/>
      <c r="Q62687" s="75"/>
      <c r="W62687" s="75"/>
      <c r="AD62687" s="77"/>
    </row>
    <row r="62688" spans="16:30" ht="4.5" customHeight="1" x14ac:dyDescent="0.2">
      <c r="P62688" s="75"/>
      <c r="Q62688" s="75"/>
      <c r="W62688" s="75"/>
      <c r="AD62688" s="77"/>
    </row>
    <row r="62689" spans="16:30" ht="4.5" customHeight="1" x14ac:dyDescent="0.2">
      <c r="P62689" s="75"/>
      <c r="Q62689" s="75"/>
      <c r="W62689" s="75"/>
      <c r="AD62689" s="77"/>
    </row>
    <row r="62690" spans="16:30" ht="4.5" customHeight="1" x14ac:dyDescent="0.2">
      <c r="P62690" s="75"/>
      <c r="Q62690" s="75"/>
      <c r="W62690" s="75"/>
      <c r="AD62690" s="77"/>
    </row>
    <row r="62691" spans="16:30" ht="4.5" customHeight="1" x14ac:dyDescent="0.2">
      <c r="P62691" s="75"/>
      <c r="Q62691" s="75"/>
      <c r="W62691" s="75"/>
      <c r="AD62691" s="77"/>
    </row>
    <row r="62692" spans="16:30" ht="4.5" customHeight="1" x14ac:dyDescent="0.2">
      <c r="P62692" s="75"/>
      <c r="Q62692" s="75"/>
      <c r="W62692" s="75"/>
      <c r="AD62692" s="77"/>
    </row>
    <row r="62693" spans="16:30" ht="4.5" customHeight="1" x14ac:dyDescent="0.2">
      <c r="P62693" s="75"/>
      <c r="Q62693" s="75"/>
      <c r="W62693" s="75"/>
      <c r="AD62693" s="77"/>
    </row>
    <row r="62694" spans="16:30" ht="4.5" customHeight="1" x14ac:dyDescent="0.2">
      <c r="P62694" s="75"/>
      <c r="Q62694" s="75"/>
      <c r="W62694" s="75"/>
      <c r="AD62694" s="77"/>
    </row>
    <row r="62695" spans="16:30" ht="4.5" customHeight="1" x14ac:dyDescent="0.2">
      <c r="P62695" s="75"/>
      <c r="Q62695" s="75"/>
      <c r="W62695" s="75"/>
      <c r="AD62695" s="77"/>
    </row>
    <row r="62696" spans="16:30" ht="4.5" customHeight="1" x14ac:dyDescent="0.2">
      <c r="P62696" s="75"/>
      <c r="Q62696" s="75"/>
      <c r="W62696" s="75"/>
      <c r="AD62696" s="77"/>
    </row>
    <row r="62697" spans="16:30" ht="4.5" customHeight="1" x14ac:dyDescent="0.2">
      <c r="P62697" s="75"/>
      <c r="Q62697" s="75"/>
      <c r="W62697" s="75"/>
      <c r="AD62697" s="77"/>
    </row>
    <row r="62698" spans="16:30" ht="4.5" customHeight="1" x14ac:dyDescent="0.2">
      <c r="P62698" s="75"/>
      <c r="Q62698" s="75"/>
      <c r="W62698" s="75"/>
      <c r="AD62698" s="77"/>
    </row>
    <row r="62699" spans="16:30" ht="4.5" customHeight="1" x14ac:dyDescent="0.2">
      <c r="P62699" s="75"/>
      <c r="Q62699" s="75"/>
      <c r="W62699" s="75"/>
      <c r="AD62699" s="77"/>
    </row>
    <row r="62700" spans="16:30" ht="4.5" customHeight="1" x14ac:dyDescent="0.2">
      <c r="P62700" s="75"/>
      <c r="Q62700" s="75"/>
      <c r="W62700" s="75"/>
      <c r="AD62700" s="77"/>
    </row>
    <row r="62701" spans="16:30" ht="4.5" customHeight="1" x14ac:dyDescent="0.2">
      <c r="P62701" s="75"/>
      <c r="Q62701" s="75"/>
      <c r="W62701" s="75"/>
      <c r="AD62701" s="77"/>
    </row>
    <row r="62702" spans="16:30" ht="4.5" customHeight="1" x14ac:dyDescent="0.2">
      <c r="P62702" s="75"/>
      <c r="Q62702" s="75"/>
      <c r="W62702" s="75"/>
      <c r="AD62702" s="77"/>
    </row>
    <row r="62703" spans="16:30" ht="4.5" customHeight="1" x14ac:dyDescent="0.2">
      <c r="P62703" s="75"/>
      <c r="Q62703" s="75"/>
      <c r="W62703" s="75"/>
      <c r="AD62703" s="77"/>
    </row>
    <row r="62704" spans="16:30" ht="4.5" customHeight="1" x14ac:dyDescent="0.2">
      <c r="P62704" s="75"/>
      <c r="Q62704" s="75"/>
      <c r="W62704" s="75"/>
      <c r="AD62704" s="77"/>
    </row>
    <row r="62705" spans="16:30" ht="4.5" customHeight="1" x14ac:dyDescent="0.2">
      <c r="P62705" s="75"/>
      <c r="Q62705" s="75"/>
      <c r="W62705" s="75"/>
      <c r="AD62705" s="77"/>
    </row>
    <row r="62706" spans="16:30" ht="4.5" customHeight="1" x14ac:dyDescent="0.2">
      <c r="P62706" s="75"/>
      <c r="Q62706" s="75"/>
      <c r="W62706" s="75"/>
      <c r="AD62706" s="77"/>
    </row>
    <row r="62707" spans="16:30" ht="4.5" customHeight="1" x14ac:dyDescent="0.2">
      <c r="P62707" s="75"/>
      <c r="Q62707" s="75"/>
      <c r="W62707" s="75"/>
      <c r="AD62707" s="77"/>
    </row>
    <row r="62708" spans="16:30" ht="4.5" customHeight="1" x14ac:dyDescent="0.2">
      <c r="P62708" s="75"/>
      <c r="Q62708" s="75"/>
      <c r="W62708" s="75"/>
      <c r="AD62708" s="77"/>
    </row>
    <row r="62709" spans="16:30" ht="4.5" customHeight="1" x14ac:dyDescent="0.2">
      <c r="P62709" s="75"/>
      <c r="Q62709" s="75"/>
      <c r="W62709" s="75"/>
      <c r="AD62709" s="77"/>
    </row>
    <row r="62710" spans="16:30" ht="4.5" customHeight="1" x14ac:dyDescent="0.2">
      <c r="P62710" s="75"/>
      <c r="Q62710" s="75"/>
      <c r="W62710" s="75"/>
      <c r="AD62710" s="77"/>
    </row>
    <row r="62711" spans="16:30" ht="4.5" customHeight="1" x14ac:dyDescent="0.2">
      <c r="P62711" s="75"/>
      <c r="Q62711" s="75"/>
      <c r="W62711" s="75"/>
      <c r="AD62711" s="77"/>
    </row>
    <row r="62712" spans="16:30" ht="4.5" customHeight="1" x14ac:dyDescent="0.2">
      <c r="P62712" s="75"/>
      <c r="Q62712" s="75"/>
      <c r="W62712" s="75"/>
      <c r="AD62712" s="77"/>
    </row>
    <row r="62713" spans="16:30" ht="4.5" customHeight="1" x14ac:dyDescent="0.2">
      <c r="P62713" s="75"/>
      <c r="Q62713" s="75"/>
      <c r="W62713" s="75"/>
      <c r="AD62713" s="77"/>
    </row>
    <row r="62714" spans="16:30" ht="4.5" customHeight="1" x14ac:dyDescent="0.2">
      <c r="P62714" s="75"/>
      <c r="Q62714" s="75"/>
      <c r="W62714" s="75"/>
      <c r="AD62714" s="77"/>
    </row>
    <row r="62715" spans="16:30" ht="4.5" customHeight="1" x14ac:dyDescent="0.2">
      <c r="P62715" s="75"/>
      <c r="Q62715" s="75"/>
      <c r="W62715" s="75"/>
      <c r="AD62715" s="77"/>
    </row>
    <row r="62716" spans="16:30" ht="4.5" customHeight="1" x14ac:dyDescent="0.2">
      <c r="P62716" s="75"/>
      <c r="Q62716" s="75"/>
      <c r="W62716" s="75"/>
      <c r="AD62716" s="77"/>
    </row>
    <row r="62717" spans="16:30" ht="4.5" customHeight="1" x14ac:dyDescent="0.2">
      <c r="P62717" s="75"/>
      <c r="Q62717" s="75"/>
      <c r="W62717" s="75"/>
      <c r="AD62717" s="77"/>
    </row>
    <row r="62718" spans="16:30" ht="4.5" customHeight="1" x14ac:dyDescent="0.2">
      <c r="P62718" s="75"/>
      <c r="Q62718" s="75"/>
      <c r="W62718" s="75"/>
      <c r="AD62718" s="77"/>
    </row>
    <row r="62719" spans="16:30" ht="4.5" customHeight="1" x14ac:dyDescent="0.2">
      <c r="P62719" s="75"/>
      <c r="Q62719" s="75"/>
      <c r="W62719" s="75"/>
      <c r="AD62719" s="77"/>
    </row>
    <row r="62720" spans="16:30" ht="4.5" customHeight="1" x14ac:dyDescent="0.2">
      <c r="P62720" s="75"/>
      <c r="Q62720" s="75"/>
      <c r="W62720" s="75"/>
      <c r="AD62720" s="77"/>
    </row>
    <row r="62721" spans="16:30" ht="4.5" customHeight="1" x14ac:dyDescent="0.2">
      <c r="P62721" s="75"/>
      <c r="Q62721" s="75"/>
      <c r="W62721" s="75"/>
      <c r="AD62721" s="77"/>
    </row>
    <row r="62722" spans="16:30" ht="4.5" customHeight="1" x14ac:dyDescent="0.2">
      <c r="P62722" s="75"/>
      <c r="Q62722" s="75"/>
      <c r="W62722" s="75"/>
      <c r="AD62722" s="77"/>
    </row>
    <row r="62723" spans="16:30" ht="4.5" customHeight="1" x14ac:dyDescent="0.2">
      <c r="P62723" s="75"/>
      <c r="Q62723" s="75"/>
      <c r="W62723" s="75"/>
      <c r="AD62723" s="77"/>
    </row>
    <row r="62724" spans="16:30" ht="4.5" customHeight="1" x14ac:dyDescent="0.2">
      <c r="P62724" s="75"/>
      <c r="Q62724" s="75"/>
      <c r="W62724" s="75"/>
      <c r="AD62724" s="77"/>
    </row>
    <row r="62725" spans="16:30" ht="4.5" customHeight="1" x14ac:dyDescent="0.2">
      <c r="P62725" s="75"/>
      <c r="Q62725" s="75"/>
      <c r="W62725" s="75"/>
      <c r="AD62725" s="77"/>
    </row>
    <row r="62726" spans="16:30" ht="4.5" customHeight="1" x14ac:dyDescent="0.2">
      <c r="P62726" s="75"/>
      <c r="Q62726" s="75"/>
      <c r="W62726" s="75"/>
      <c r="AD62726" s="77"/>
    </row>
    <row r="62727" spans="16:30" ht="4.5" customHeight="1" x14ac:dyDescent="0.2">
      <c r="P62727" s="75"/>
      <c r="Q62727" s="75"/>
      <c r="W62727" s="75"/>
      <c r="AD62727" s="77"/>
    </row>
    <row r="62728" spans="16:30" ht="4.5" customHeight="1" x14ac:dyDescent="0.2">
      <c r="P62728" s="75"/>
      <c r="Q62728" s="75"/>
      <c r="W62728" s="75"/>
      <c r="AD62728" s="77"/>
    </row>
    <row r="62729" spans="16:30" ht="4.5" customHeight="1" x14ac:dyDescent="0.2">
      <c r="P62729" s="75"/>
      <c r="Q62729" s="75"/>
      <c r="W62729" s="75"/>
      <c r="AD62729" s="77"/>
    </row>
    <row r="62730" spans="16:30" ht="4.5" customHeight="1" x14ac:dyDescent="0.2">
      <c r="P62730" s="75"/>
      <c r="Q62730" s="75"/>
      <c r="W62730" s="75"/>
      <c r="AD62730" s="77"/>
    </row>
    <row r="62731" spans="16:30" ht="4.5" customHeight="1" x14ac:dyDescent="0.2">
      <c r="P62731" s="75"/>
      <c r="Q62731" s="75"/>
      <c r="W62731" s="75"/>
      <c r="AD62731" s="77"/>
    </row>
    <row r="62732" spans="16:30" ht="4.5" customHeight="1" x14ac:dyDescent="0.2">
      <c r="P62732" s="75"/>
      <c r="Q62732" s="75"/>
      <c r="W62732" s="75"/>
      <c r="AD62732" s="77"/>
    </row>
    <row r="62733" spans="16:30" ht="4.5" customHeight="1" x14ac:dyDescent="0.2">
      <c r="P62733" s="75"/>
      <c r="Q62733" s="75"/>
      <c r="W62733" s="75"/>
      <c r="AD62733" s="77"/>
    </row>
    <row r="62734" spans="16:30" ht="4.5" customHeight="1" x14ac:dyDescent="0.2">
      <c r="P62734" s="75"/>
      <c r="Q62734" s="75"/>
      <c r="W62734" s="75"/>
      <c r="AD62734" s="77"/>
    </row>
    <row r="62735" spans="16:30" ht="4.5" customHeight="1" x14ac:dyDescent="0.2">
      <c r="P62735" s="75"/>
      <c r="Q62735" s="75"/>
      <c r="W62735" s="75"/>
      <c r="AD62735" s="77"/>
    </row>
    <row r="62736" spans="16:30" ht="4.5" customHeight="1" x14ac:dyDescent="0.2">
      <c r="P62736" s="75"/>
      <c r="Q62736" s="75"/>
      <c r="W62736" s="75"/>
      <c r="AD62736" s="77"/>
    </row>
    <row r="62737" spans="16:30" ht="4.5" customHeight="1" x14ac:dyDescent="0.2">
      <c r="P62737" s="75"/>
      <c r="Q62737" s="75"/>
      <c r="W62737" s="75"/>
      <c r="AD62737" s="77"/>
    </row>
    <row r="62738" spans="16:30" ht="4.5" customHeight="1" x14ac:dyDescent="0.2">
      <c r="P62738" s="75"/>
      <c r="Q62738" s="75"/>
      <c r="W62738" s="75"/>
      <c r="AD62738" s="77"/>
    </row>
    <row r="62739" spans="16:30" ht="4.5" customHeight="1" x14ac:dyDescent="0.2">
      <c r="P62739" s="75"/>
      <c r="Q62739" s="75"/>
      <c r="W62739" s="75"/>
      <c r="AD62739" s="77"/>
    </row>
    <row r="62740" spans="16:30" ht="4.5" customHeight="1" x14ac:dyDescent="0.2">
      <c r="P62740" s="75"/>
      <c r="Q62740" s="75"/>
      <c r="W62740" s="75"/>
      <c r="AD62740" s="77"/>
    </row>
    <row r="62741" spans="16:30" ht="4.5" customHeight="1" x14ac:dyDescent="0.2">
      <c r="P62741" s="75"/>
      <c r="Q62741" s="75"/>
      <c r="W62741" s="75"/>
      <c r="AD62741" s="77"/>
    </row>
    <row r="62742" spans="16:30" ht="4.5" customHeight="1" x14ac:dyDescent="0.2">
      <c r="P62742" s="75"/>
      <c r="Q62742" s="75"/>
      <c r="W62742" s="75"/>
      <c r="AD62742" s="77"/>
    </row>
    <row r="62743" spans="16:30" ht="4.5" customHeight="1" x14ac:dyDescent="0.2">
      <c r="P62743" s="75"/>
      <c r="Q62743" s="75"/>
      <c r="W62743" s="75"/>
      <c r="AD62743" s="77"/>
    </row>
    <row r="62744" spans="16:30" ht="4.5" customHeight="1" x14ac:dyDescent="0.2">
      <c r="P62744" s="75"/>
      <c r="Q62744" s="75"/>
      <c r="W62744" s="75"/>
      <c r="AD62744" s="77"/>
    </row>
    <row r="62745" spans="16:30" ht="4.5" customHeight="1" x14ac:dyDescent="0.2">
      <c r="P62745" s="75"/>
      <c r="Q62745" s="75"/>
      <c r="W62745" s="75"/>
      <c r="AD62745" s="77"/>
    </row>
    <row r="62746" spans="16:30" ht="4.5" customHeight="1" x14ac:dyDescent="0.2">
      <c r="P62746" s="75"/>
      <c r="Q62746" s="75"/>
      <c r="W62746" s="75"/>
      <c r="AD62746" s="77"/>
    </row>
    <row r="62747" spans="16:30" ht="4.5" customHeight="1" x14ac:dyDescent="0.2">
      <c r="P62747" s="75"/>
      <c r="Q62747" s="75"/>
      <c r="W62747" s="75"/>
      <c r="AD62747" s="77"/>
    </row>
    <row r="62748" spans="16:30" ht="4.5" customHeight="1" x14ac:dyDescent="0.2">
      <c r="P62748" s="75"/>
      <c r="Q62748" s="75"/>
      <c r="W62748" s="75"/>
      <c r="AD62748" s="77"/>
    </row>
    <row r="62749" spans="16:30" ht="4.5" customHeight="1" x14ac:dyDescent="0.2">
      <c r="P62749" s="75"/>
      <c r="Q62749" s="75"/>
      <c r="W62749" s="75"/>
      <c r="AD62749" s="77"/>
    </row>
    <row r="62750" spans="16:30" ht="4.5" customHeight="1" x14ac:dyDescent="0.2">
      <c r="P62750" s="75"/>
      <c r="Q62750" s="75"/>
      <c r="W62750" s="75"/>
      <c r="AD62750" s="77"/>
    </row>
    <row r="62751" spans="16:30" ht="4.5" customHeight="1" x14ac:dyDescent="0.2">
      <c r="P62751" s="75"/>
      <c r="Q62751" s="75"/>
      <c r="W62751" s="75"/>
      <c r="AD62751" s="77"/>
    </row>
    <row r="62752" spans="16:30" ht="4.5" customHeight="1" x14ac:dyDescent="0.2">
      <c r="P62752" s="75"/>
      <c r="Q62752" s="75"/>
      <c r="W62752" s="75"/>
      <c r="AD62752" s="77"/>
    </row>
    <row r="62753" spans="16:30" ht="4.5" customHeight="1" x14ac:dyDescent="0.2">
      <c r="P62753" s="75"/>
      <c r="Q62753" s="75"/>
      <c r="W62753" s="75"/>
      <c r="AD62753" s="77"/>
    </row>
    <row r="62754" spans="16:30" ht="4.5" customHeight="1" x14ac:dyDescent="0.2">
      <c r="P62754" s="75"/>
      <c r="Q62754" s="75"/>
      <c r="W62754" s="75"/>
      <c r="AD62754" s="77"/>
    </row>
    <row r="62755" spans="16:30" ht="4.5" customHeight="1" x14ac:dyDescent="0.2">
      <c r="P62755" s="75"/>
      <c r="Q62755" s="75"/>
      <c r="W62755" s="75"/>
      <c r="AD62755" s="77"/>
    </row>
    <row r="62756" spans="16:30" ht="4.5" customHeight="1" x14ac:dyDescent="0.2">
      <c r="P62756" s="75"/>
      <c r="Q62756" s="75"/>
      <c r="W62756" s="75"/>
      <c r="AD62756" s="77"/>
    </row>
    <row r="62757" spans="16:30" ht="4.5" customHeight="1" x14ac:dyDescent="0.2">
      <c r="P62757" s="75"/>
      <c r="Q62757" s="75"/>
      <c r="W62757" s="75"/>
      <c r="AD62757" s="77"/>
    </row>
    <row r="62758" spans="16:30" ht="4.5" customHeight="1" x14ac:dyDescent="0.2">
      <c r="P62758" s="75"/>
      <c r="Q62758" s="75"/>
      <c r="W62758" s="75"/>
      <c r="AD62758" s="77"/>
    </row>
    <row r="62759" spans="16:30" ht="4.5" customHeight="1" x14ac:dyDescent="0.2">
      <c r="P62759" s="75"/>
      <c r="Q62759" s="75"/>
      <c r="W62759" s="75"/>
      <c r="AD62759" s="77"/>
    </row>
    <row r="62760" spans="16:30" ht="4.5" customHeight="1" x14ac:dyDescent="0.2">
      <c r="P62760" s="75"/>
      <c r="Q62760" s="75"/>
      <c r="W62760" s="75"/>
      <c r="AD62760" s="77"/>
    </row>
    <row r="62761" spans="16:30" ht="4.5" customHeight="1" x14ac:dyDescent="0.2">
      <c r="P62761" s="75"/>
      <c r="Q62761" s="75"/>
      <c r="W62761" s="75"/>
      <c r="AD62761" s="77"/>
    </row>
    <row r="62762" spans="16:30" ht="4.5" customHeight="1" x14ac:dyDescent="0.2">
      <c r="P62762" s="75"/>
      <c r="Q62762" s="75"/>
      <c r="W62762" s="75"/>
      <c r="AD62762" s="77"/>
    </row>
    <row r="62763" spans="16:30" ht="4.5" customHeight="1" x14ac:dyDescent="0.2">
      <c r="P62763" s="75"/>
      <c r="Q62763" s="75"/>
      <c r="W62763" s="75"/>
      <c r="AD62763" s="77"/>
    </row>
    <row r="62764" spans="16:30" ht="4.5" customHeight="1" x14ac:dyDescent="0.2">
      <c r="P62764" s="75"/>
      <c r="Q62764" s="75"/>
      <c r="W62764" s="75"/>
      <c r="AD62764" s="77"/>
    </row>
    <row r="62765" spans="16:30" ht="4.5" customHeight="1" x14ac:dyDescent="0.2">
      <c r="P62765" s="75"/>
      <c r="Q62765" s="75"/>
      <c r="W62765" s="75"/>
      <c r="AD62765" s="77"/>
    </row>
    <row r="62766" spans="16:30" ht="4.5" customHeight="1" x14ac:dyDescent="0.2">
      <c r="P62766" s="75"/>
      <c r="Q62766" s="75"/>
      <c r="W62766" s="75"/>
      <c r="AD62766" s="77"/>
    </row>
    <row r="62767" spans="16:30" ht="4.5" customHeight="1" x14ac:dyDescent="0.2">
      <c r="P62767" s="75"/>
      <c r="Q62767" s="75"/>
      <c r="W62767" s="75"/>
      <c r="AD62767" s="77"/>
    </row>
    <row r="62768" spans="16:30" ht="4.5" customHeight="1" x14ac:dyDescent="0.2">
      <c r="P62768" s="75"/>
      <c r="Q62768" s="75"/>
      <c r="W62768" s="75"/>
      <c r="AD62768" s="77"/>
    </row>
    <row r="62769" spans="16:30" ht="4.5" customHeight="1" x14ac:dyDescent="0.2">
      <c r="P62769" s="75"/>
      <c r="Q62769" s="75"/>
      <c r="W62769" s="75"/>
      <c r="AD62769" s="77"/>
    </row>
    <row r="62770" spans="16:30" ht="4.5" customHeight="1" x14ac:dyDescent="0.2">
      <c r="P62770" s="75"/>
      <c r="Q62770" s="75"/>
      <c r="W62770" s="75"/>
      <c r="AD62770" s="77"/>
    </row>
    <row r="62771" spans="16:30" ht="4.5" customHeight="1" x14ac:dyDescent="0.2">
      <c r="P62771" s="75"/>
      <c r="Q62771" s="75"/>
      <c r="W62771" s="75"/>
      <c r="AD62771" s="77"/>
    </row>
    <row r="62772" spans="16:30" ht="4.5" customHeight="1" x14ac:dyDescent="0.2">
      <c r="P62772" s="75"/>
      <c r="Q62772" s="75"/>
      <c r="W62772" s="75"/>
      <c r="AD62772" s="77"/>
    </row>
    <row r="62773" spans="16:30" ht="4.5" customHeight="1" x14ac:dyDescent="0.2">
      <c r="P62773" s="75"/>
      <c r="Q62773" s="75"/>
      <c r="W62773" s="75"/>
      <c r="AD62773" s="77"/>
    </row>
    <row r="62774" spans="16:30" ht="4.5" customHeight="1" x14ac:dyDescent="0.2">
      <c r="P62774" s="75"/>
      <c r="Q62774" s="75"/>
      <c r="W62774" s="75"/>
      <c r="AD62774" s="77"/>
    </row>
    <row r="62775" spans="16:30" ht="4.5" customHeight="1" x14ac:dyDescent="0.2">
      <c r="P62775" s="75"/>
      <c r="Q62775" s="75"/>
      <c r="W62775" s="75"/>
      <c r="AD62775" s="77"/>
    </row>
    <row r="62776" spans="16:30" ht="4.5" customHeight="1" x14ac:dyDescent="0.2">
      <c r="P62776" s="75"/>
      <c r="Q62776" s="75"/>
      <c r="W62776" s="75"/>
      <c r="AD62776" s="77"/>
    </row>
    <row r="62777" spans="16:30" ht="4.5" customHeight="1" x14ac:dyDescent="0.2">
      <c r="P62777" s="75"/>
      <c r="Q62777" s="75"/>
      <c r="W62777" s="75"/>
      <c r="AD62777" s="77"/>
    </row>
    <row r="62778" spans="16:30" ht="4.5" customHeight="1" x14ac:dyDescent="0.2">
      <c r="P62778" s="75"/>
      <c r="Q62778" s="75"/>
      <c r="W62778" s="75"/>
      <c r="AD62778" s="77"/>
    </row>
    <row r="62779" spans="16:30" ht="4.5" customHeight="1" x14ac:dyDescent="0.2">
      <c r="P62779" s="75"/>
      <c r="Q62779" s="75"/>
      <c r="W62779" s="75"/>
      <c r="AD62779" s="77"/>
    </row>
    <row r="62780" spans="16:30" ht="4.5" customHeight="1" x14ac:dyDescent="0.2">
      <c r="P62780" s="75"/>
      <c r="Q62780" s="75"/>
      <c r="W62780" s="75"/>
      <c r="AD62780" s="77"/>
    </row>
    <row r="62781" spans="16:30" ht="4.5" customHeight="1" x14ac:dyDescent="0.2">
      <c r="P62781" s="75"/>
      <c r="Q62781" s="75"/>
      <c r="W62781" s="75"/>
      <c r="AD62781" s="77"/>
    </row>
    <row r="62782" spans="16:30" ht="4.5" customHeight="1" x14ac:dyDescent="0.2">
      <c r="P62782" s="75"/>
      <c r="Q62782" s="75"/>
      <c r="W62782" s="75"/>
      <c r="AD62782" s="77"/>
    </row>
    <row r="62783" spans="16:30" ht="4.5" customHeight="1" x14ac:dyDescent="0.2">
      <c r="P62783" s="75"/>
      <c r="Q62783" s="75"/>
      <c r="W62783" s="75"/>
      <c r="AD62783" s="77"/>
    </row>
    <row r="62784" spans="16:30" ht="4.5" customHeight="1" x14ac:dyDescent="0.2">
      <c r="P62784" s="75"/>
      <c r="Q62784" s="75"/>
      <c r="W62784" s="75"/>
      <c r="AD62784" s="77"/>
    </row>
    <row r="62785" spans="16:30" ht="4.5" customHeight="1" x14ac:dyDescent="0.2">
      <c r="P62785" s="75"/>
      <c r="Q62785" s="75"/>
      <c r="W62785" s="75"/>
      <c r="AD62785" s="77"/>
    </row>
    <row r="62786" spans="16:30" ht="4.5" customHeight="1" x14ac:dyDescent="0.2">
      <c r="P62786" s="75"/>
      <c r="Q62786" s="75"/>
      <c r="W62786" s="75"/>
      <c r="AD62786" s="77"/>
    </row>
    <row r="62787" spans="16:30" ht="4.5" customHeight="1" x14ac:dyDescent="0.2">
      <c r="P62787" s="75"/>
      <c r="Q62787" s="75"/>
      <c r="W62787" s="75"/>
      <c r="AD62787" s="77"/>
    </row>
    <row r="62788" spans="16:30" ht="4.5" customHeight="1" x14ac:dyDescent="0.2">
      <c r="P62788" s="75"/>
      <c r="Q62788" s="75"/>
      <c r="W62788" s="75"/>
      <c r="AD62788" s="77"/>
    </row>
    <row r="62789" spans="16:30" ht="4.5" customHeight="1" x14ac:dyDescent="0.2">
      <c r="P62789" s="75"/>
      <c r="Q62789" s="75"/>
      <c r="W62789" s="75"/>
      <c r="AD62789" s="77"/>
    </row>
    <row r="62790" spans="16:30" ht="4.5" customHeight="1" x14ac:dyDescent="0.2">
      <c r="P62790" s="75"/>
      <c r="Q62790" s="75"/>
      <c r="W62790" s="75"/>
      <c r="AD62790" s="77"/>
    </row>
    <row r="62791" spans="16:30" ht="4.5" customHeight="1" x14ac:dyDescent="0.2">
      <c r="P62791" s="75"/>
      <c r="Q62791" s="75"/>
      <c r="W62791" s="75"/>
      <c r="AD62791" s="77"/>
    </row>
    <row r="62792" spans="16:30" ht="4.5" customHeight="1" x14ac:dyDescent="0.2">
      <c r="P62792" s="75"/>
      <c r="Q62792" s="75"/>
      <c r="W62792" s="75"/>
      <c r="AD62792" s="77"/>
    </row>
    <row r="62793" spans="16:30" ht="4.5" customHeight="1" x14ac:dyDescent="0.2">
      <c r="P62793" s="75"/>
      <c r="Q62793" s="75"/>
      <c r="W62793" s="75"/>
      <c r="AD62793" s="77"/>
    </row>
    <row r="62794" spans="16:30" ht="4.5" customHeight="1" x14ac:dyDescent="0.2">
      <c r="P62794" s="75"/>
      <c r="Q62794" s="75"/>
      <c r="W62794" s="75"/>
      <c r="AD62794" s="77"/>
    </row>
    <row r="62795" spans="16:30" ht="4.5" customHeight="1" x14ac:dyDescent="0.2">
      <c r="P62795" s="75"/>
      <c r="Q62795" s="75"/>
      <c r="W62795" s="75"/>
      <c r="AD62795" s="77"/>
    </row>
    <row r="62796" spans="16:30" ht="4.5" customHeight="1" x14ac:dyDescent="0.2">
      <c r="P62796" s="75"/>
      <c r="Q62796" s="75"/>
      <c r="W62796" s="75"/>
      <c r="AD62796" s="77"/>
    </row>
    <row r="62797" spans="16:30" ht="4.5" customHeight="1" x14ac:dyDescent="0.2">
      <c r="P62797" s="75"/>
      <c r="Q62797" s="75"/>
      <c r="W62797" s="75"/>
      <c r="AD62797" s="77"/>
    </row>
    <row r="62798" spans="16:30" ht="4.5" customHeight="1" x14ac:dyDescent="0.2">
      <c r="P62798" s="75"/>
      <c r="Q62798" s="75"/>
      <c r="W62798" s="75"/>
      <c r="AD62798" s="77"/>
    </row>
    <row r="62799" spans="16:30" ht="4.5" customHeight="1" x14ac:dyDescent="0.2">
      <c r="P62799" s="75"/>
      <c r="Q62799" s="75"/>
      <c r="W62799" s="75"/>
      <c r="AD62799" s="77"/>
    </row>
    <row r="62800" spans="16:30" ht="4.5" customHeight="1" x14ac:dyDescent="0.2">
      <c r="P62800" s="75"/>
      <c r="Q62800" s="75"/>
      <c r="W62800" s="75"/>
      <c r="AD62800" s="77"/>
    </row>
    <row r="62801" spans="16:30" ht="4.5" customHeight="1" x14ac:dyDescent="0.2">
      <c r="P62801" s="75"/>
      <c r="Q62801" s="75"/>
      <c r="W62801" s="75"/>
      <c r="AD62801" s="77"/>
    </row>
    <row r="62802" spans="16:30" ht="4.5" customHeight="1" x14ac:dyDescent="0.2">
      <c r="P62802" s="75"/>
      <c r="Q62802" s="75"/>
      <c r="W62802" s="75"/>
      <c r="AD62802" s="77"/>
    </row>
    <row r="62803" spans="16:30" ht="4.5" customHeight="1" x14ac:dyDescent="0.2">
      <c r="P62803" s="75"/>
      <c r="Q62803" s="75"/>
      <c r="W62803" s="75"/>
      <c r="AD62803" s="77"/>
    </row>
    <row r="62804" spans="16:30" ht="4.5" customHeight="1" x14ac:dyDescent="0.2">
      <c r="P62804" s="75"/>
      <c r="Q62804" s="75"/>
      <c r="W62804" s="75"/>
      <c r="AD62804" s="77"/>
    </row>
    <row r="62805" spans="16:30" ht="4.5" customHeight="1" x14ac:dyDescent="0.2">
      <c r="P62805" s="75"/>
      <c r="Q62805" s="75"/>
      <c r="W62805" s="75"/>
      <c r="AD62805" s="77"/>
    </row>
    <row r="62806" spans="16:30" ht="4.5" customHeight="1" x14ac:dyDescent="0.2">
      <c r="P62806" s="75"/>
      <c r="Q62806" s="75"/>
      <c r="W62806" s="75"/>
      <c r="AD62806" s="77"/>
    </row>
    <row r="62807" spans="16:30" ht="4.5" customHeight="1" x14ac:dyDescent="0.2">
      <c r="P62807" s="75"/>
      <c r="Q62807" s="75"/>
      <c r="W62807" s="75"/>
      <c r="AD62807" s="77"/>
    </row>
    <row r="62808" spans="16:30" ht="4.5" customHeight="1" x14ac:dyDescent="0.2">
      <c r="P62808" s="75"/>
      <c r="Q62808" s="75"/>
      <c r="W62808" s="75"/>
      <c r="AD62808" s="77"/>
    </row>
    <row r="62809" spans="16:30" ht="4.5" customHeight="1" x14ac:dyDescent="0.2">
      <c r="P62809" s="75"/>
      <c r="Q62809" s="75"/>
      <c r="W62809" s="75"/>
      <c r="AD62809" s="77"/>
    </row>
    <row r="62810" spans="16:30" ht="4.5" customHeight="1" x14ac:dyDescent="0.2">
      <c r="P62810" s="75"/>
      <c r="Q62810" s="75"/>
      <c r="W62810" s="75"/>
      <c r="AD62810" s="77"/>
    </row>
    <row r="62811" spans="16:30" ht="4.5" customHeight="1" x14ac:dyDescent="0.2">
      <c r="P62811" s="75"/>
      <c r="Q62811" s="75"/>
      <c r="W62811" s="75"/>
      <c r="AD62811" s="77"/>
    </row>
    <row r="62812" spans="16:30" ht="4.5" customHeight="1" x14ac:dyDescent="0.2">
      <c r="P62812" s="75"/>
      <c r="Q62812" s="75"/>
      <c r="W62812" s="75"/>
      <c r="AD62812" s="77"/>
    </row>
    <row r="62813" spans="16:30" ht="4.5" customHeight="1" x14ac:dyDescent="0.2">
      <c r="P62813" s="75"/>
      <c r="Q62813" s="75"/>
      <c r="W62813" s="75"/>
      <c r="AD62813" s="77"/>
    </row>
    <row r="62814" spans="16:30" ht="4.5" customHeight="1" x14ac:dyDescent="0.2">
      <c r="P62814" s="75"/>
      <c r="Q62814" s="75"/>
      <c r="W62814" s="75"/>
      <c r="AD62814" s="77"/>
    </row>
    <row r="62815" spans="16:30" ht="4.5" customHeight="1" x14ac:dyDescent="0.2">
      <c r="P62815" s="75"/>
      <c r="Q62815" s="75"/>
      <c r="W62815" s="75"/>
      <c r="AD62815" s="77"/>
    </row>
    <row r="62816" spans="16:30" ht="4.5" customHeight="1" x14ac:dyDescent="0.2">
      <c r="P62816" s="75"/>
      <c r="Q62816" s="75"/>
      <c r="W62816" s="75"/>
      <c r="AD62816" s="77"/>
    </row>
    <row r="62817" spans="16:30" ht="4.5" customHeight="1" x14ac:dyDescent="0.2">
      <c r="P62817" s="75"/>
      <c r="Q62817" s="75"/>
      <c r="W62817" s="75"/>
      <c r="AD62817" s="77"/>
    </row>
    <row r="62818" spans="16:30" ht="4.5" customHeight="1" x14ac:dyDescent="0.2">
      <c r="P62818" s="75"/>
      <c r="Q62818" s="75"/>
      <c r="W62818" s="75"/>
      <c r="AD62818" s="77"/>
    </row>
    <row r="62819" spans="16:30" ht="4.5" customHeight="1" x14ac:dyDescent="0.2">
      <c r="P62819" s="75"/>
      <c r="Q62819" s="75"/>
      <c r="W62819" s="75"/>
      <c r="AD62819" s="77"/>
    </row>
    <row r="62820" spans="16:30" ht="4.5" customHeight="1" x14ac:dyDescent="0.2">
      <c r="P62820" s="75"/>
      <c r="Q62820" s="75"/>
      <c r="W62820" s="75"/>
      <c r="AD62820" s="77"/>
    </row>
    <row r="62821" spans="16:30" ht="4.5" customHeight="1" x14ac:dyDescent="0.2">
      <c r="P62821" s="75"/>
      <c r="Q62821" s="75"/>
      <c r="W62821" s="75"/>
      <c r="AD62821" s="77"/>
    </row>
    <row r="62822" spans="16:30" ht="4.5" customHeight="1" x14ac:dyDescent="0.2">
      <c r="P62822" s="75"/>
      <c r="Q62822" s="75"/>
      <c r="W62822" s="75"/>
      <c r="AD62822" s="77"/>
    </row>
    <row r="62823" spans="16:30" ht="4.5" customHeight="1" x14ac:dyDescent="0.2">
      <c r="P62823" s="75"/>
      <c r="Q62823" s="75"/>
      <c r="W62823" s="75"/>
      <c r="AD62823" s="77"/>
    </row>
    <row r="62824" spans="16:30" ht="4.5" customHeight="1" x14ac:dyDescent="0.2">
      <c r="P62824" s="75"/>
      <c r="Q62824" s="75"/>
      <c r="W62824" s="75"/>
      <c r="AD62824" s="77"/>
    </row>
    <row r="62825" spans="16:30" ht="4.5" customHeight="1" x14ac:dyDescent="0.2">
      <c r="P62825" s="75"/>
      <c r="Q62825" s="75"/>
      <c r="W62825" s="75"/>
      <c r="AD62825" s="77"/>
    </row>
    <row r="62826" spans="16:30" ht="4.5" customHeight="1" x14ac:dyDescent="0.2">
      <c r="P62826" s="75"/>
      <c r="Q62826" s="75"/>
      <c r="W62826" s="75"/>
      <c r="AD62826" s="77"/>
    </row>
    <row r="62827" spans="16:30" ht="4.5" customHeight="1" x14ac:dyDescent="0.2">
      <c r="P62827" s="75"/>
      <c r="Q62827" s="75"/>
      <c r="W62827" s="75"/>
      <c r="AD62827" s="77"/>
    </row>
    <row r="62828" spans="16:30" ht="4.5" customHeight="1" x14ac:dyDescent="0.2">
      <c r="P62828" s="75"/>
      <c r="Q62828" s="75"/>
      <c r="W62828" s="75"/>
      <c r="AD62828" s="77"/>
    </row>
    <row r="62829" spans="16:30" ht="4.5" customHeight="1" x14ac:dyDescent="0.2">
      <c r="P62829" s="75"/>
      <c r="Q62829" s="75"/>
      <c r="W62829" s="75"/>
      <c r="AD62829" s="77"/>
    </row>
    <row r="62830" spans="16:30" ht="4.5" customHeight="1" x14ac:dyDescent="0.2">
      <c r="P62830" s="75"/>
      <c r="Q62830" s="75"/>
      <c r="W62830" s="75"/>
      <c r="AD62830" s="77"/>
    </row>
    <row r="62831" spans="16:30" ht="4.5" customHeight="1" x14ac:dyDescent="0.2">
      <c r="P62831" s="75"/>
      <c r="Q62831" s="75"/>
      <c r="W62831" s="75"/>
      <c r="AD62831" s="77"/>
    </row>
    <row r="62832" spans="16:30" ht="4.5" customHeight="1" x14ac:dyDescent="0.2">
      <c r="P62832" s="75"/>
      <c r="Q62832" s="75"/>
      <c r="W62832" s="75"/>
      <c r="AD62832" s="77"/>
    </row>
    <row r="62833" spans="16:30" ht="4.5" customHeight="1" x14ac:dyDescent="0.2">
      <c r="P62833" s="75"/>
      <c r="Q62833" s="75"/>
      <c r="W62833" s="75"/>
      <c r="AD62833" s="77"/>
    </row>
    <row r="62834" spans="16:30" ht="4.5" customHeight="1" x14ac:dyDescent="0.2">
      <c r="P62834" s="75"/>
      <c r="Q62834" s="75"/>
      <c r="W62834" s="75"/>
      <c r="AD62834" s="77"/>
    </row>
    <row r="62835" spans="16:30" ht="4.5" customHeight="1" x14ac:dyDescent="0.2">
      <c r="P62835" s="75"/>
      <c r="Q62835" s="75"/>
      <c r="W62835" s="75"/>
      <c r="AD62835" s="77"/>
    </row>
    <row r="62836" spans="16:30" ht="4.5" customHeight="1" x14ac:dyDescent="0.2">
      <c r="P62836" s="75"/>
      <c r="Q62836" s="75"/>
      <c r="W62836" s="75"/>
      <c r="AD62836" s="77"/>
    </row>
    <row r="62837" spans="16:30" ht="4.5" customHeight="1" x14ac:dyDescent="0.2">
      <c r="P62837" s="75"/>
      <c r="Q62837" s="75"/>
      <c r="W62837" s="75"/>
      <c r="AD62837" s="77"/>
    </row>
    <row r="62838" spans="16:30" ht="4.5" customHeight="1" x14ac:dyDescent="0.2">
      <c r="P62838" s="75"/>
      <c r="Q62838" s="75"/>
      <c r="W62838" s="75"/>
      <c r="AD62838" s="77"/>
    </row>
    <row r="62839" spans="16:30" ht="4.5" customHeight="1" x14ac:dyDescent="0.2">
      <c r="P62839" s="75"/>
      <c r="Q62839" s="75"/>
      <c r="W62839" s="75"/>
      <c r="AD62839" s="77"/>
    </row>
    <row r="62840" spans="16:30" ht="4.5" customHeight="1" x14ac:dyDescent="0.2">
      <c r="P62840" s="75"/>
      <c r="Q62840" s="75"/>
      <c r="W62840" s="75"/>
      <c r="AD62840" s="77"/>
    </row>
    <row r="62841" spans="16:30" ht="4.5" customHeight="1" x14ac:dyDescent="0.2">
      <c r="P62841" s="75"/>
      <c r="Q62841" s="75"/>
      <c r="W62841" s="75"/>
      <c r="AD62841" s="77"/>
    </row>
    <row r="62842" spans="16:30" ht="4.5" customHeight="1" x14ac:dyDescent="0.2">
      <c r="P62842" s="75"/>
      <c r="Q62842" s="75"/>
      <c r="W62842" s="75"/>
      <c r="AD62842" s="77"/>
    </row>
    <row r="62843" spans="16:30" ht="4.5" customHeight="1" x14ac:dyDescent="0.2">
      <c r="P62843" s="75"/>
      <c r="Q62843" s="75"/>
      <c r="W62843" s="75"/>
      <c r="AD62843" s="77"/>
    </row>
    <row r="62844" spans="16:30" ht="4.5" customHeight="1" x14ac:dyDescent="0.2">
      <c r="P62844" s="75"/>
      <c r="Q62844" s="75"/>
      <c r="W62844" s="75"/>
      <c r="AD62844" s="77"/>
    </row>
    <row r="62845" spans="16:30" ht="4.5" customHeight="1" x14ac:dyDescent="0.2">
      <c r="P62845" s="75"/>
      <c r="Q62845" s="75"/>
      <c r="W62845" s="75"/>
      <c r="AD62845" s="77"/>
    </row>
    <row r="62846" spans="16:30" ht="4.5" customHeight="1" x14ac:dyDescent="0.2">
      <c r="P62846" s="75"/>
      <c r="Q62846" s="75"/>
      <c r="W62846" s="75"/>
      <c r="AD62846" s="77"/>
    </row>
    <row r="62847" spans="16:30" ht="4.5" customHeight="1" x14ac:dyDescent="0.2">
      <c r="P62847" s="75"/>
      <c r="Q62847" s="75"/>
      <c r="W62847" s="75"/>
      <c r="AD62847" s="77"/>
    </row>
    <row r="62848" spans="16:30" ht="4.5" customHeight="1" x14ac:dyDescent="0.2">
      <c r="P62848" s="75"/>
      <c r="Q62848" s="75"/>
      <c r="W62848" s="75"/>
      <c r="AD62848" s="77"/>
    </row>
    <row r="62849" spans="16:30" ht="4.5" customHeight="1" x14ac:dyDescent="0.2">
      <c r="P62849" s="75"/>
      <c r="Q62849" s="75"/>
      <c r="W62849" s="75"/>
      <c r="AD62849" s="77"/>
    </row>
    <row r="62850" spans="16:30" ht="4.5" customHeight="1" x14ac:dyDescent="0.2">
      <c r="P62850" s="75"/>
      <c r="Q62850" s="75"/>
      <c r="W62850" s="75"/>
      <c r="AD62850" s="77"/>
    </row>
    <row r="62851" spans="16:30" ht="4.5" customHeight="1" x14ac:dyDescent="0.2">
      <c r="P62851" s="75"/>
      <c r="Q62851" s="75"/>
      <c r="W62851" s="75"/>
      <c r="AD62851" s="77"/>
    </row>
    <row r="62852" spans="16:30" ht="4.5" customHeight="1" x14ac:dyDescent="0.2">
      <c r="P62852" s="75"/>
      <c r="Q62852" s="75"/>
      <c r="W62852" s="75"/>
      <c r="AD62852" s="77"/>
    </row>
    <row r="62853" spans="16:30" ht="4.5" customHeight="1" x14ac:dyDescent="0.2">
      <c r="P62853" s="75"/>
      <c r="Q62853" s="75"/>
      <c r="W62853" s="75"/>
      <c r="AD62853" s="77"/>
    </row>
    <row r="62854" spans="16:30" ht="4.5" customHeight="1" x14ac:dyDescent="0.2">
      <c r="P62854" s="75"/>
      <c r="Q62854" s="75"/>
      <c r="W62854" s="75"/>
      <c r="AD62854" s="77"/>
    </row>
    <row r="62855" spans="16:30" ht="4.5" customHeight="1" x14ac:dyDescent="0.2">
      <c r="P62855" s="75"/>
      <c r="Q62855" s="75"/>
      <c r="W62855" s="75"/>
      <c r="AD62855" s="77"/>
    </row>
    <row r="62856" spans="16:30" ht="4.5" customHeight="1" x14ac:dyDescent="0.2">
      <c r="P62856" s="75"/>
      <c r="Q62856" s="75"/>
      <c r="W62856" s="75"/>
      <c r="AD62856" s="77"/>
    </row>
    <row r="62857" spans="16:30" ht="4.5" customHeight="1" x14ac:dyDescent="0.2">
      <c r="P62857" s="75"/>
      <c r="Q62857" s="75"/>
      <c r="W62857" s="75"/>
      <c r="AD62857" s="77"/>
    </row>
    <row r="62858" spans="16:30" ht="4.5" customHeight="1" x14ac:dyDescent="0.2">
      <c r="P62858" s="75"/>
      <c r="Q62858" s="75"/>
      <c r="W62858" s="75"/>
      <c r="AD62858" s="77"/>
    </row>
    <row r="62859" spans="16:30" ht="4.5" customHeight="1" x14ac:dyDescent="0.2">
      <c r="P62859" s="75"/>
      <c r="Q62859" s="75"/>
      <c r="W62859" s="75"/>
      <c r="AD62859" s="77"/>
    </row>
    <row r="62860" spans="16:30" ht="4.5" customHeight="1" x14ac:dyDescent="0.2">
      <c r="P62860" s="75"/>
      <c r="Q62860" s="75"/>
      <c r="W62860" s="75"/>
      <c r="AD62860" s="77"/>
    </row>
    <row r="62861" spans="16:30" ht="4.5" customHeight="1" x14ac:dyDescent="0.2">
      <c r="P62861" s="75"/>
      <c r="Q62861" s="75"/>
      <c r="W62861" s="75"/>
      <c r="AD62861" s="77"/>
    </row>
    <row r="62862" spans="16:30" ht="4.5" customHeight="1" x14ac:dyDescent="0.2">
      <c r="P62862" s="75"/>
      <c r="Q62862" s="75"/>
      <c r="W62862" s="75"/>
      <c r="AD62862" s="77"/>
    </row>
    <row r="62863" spans="16:30" ht="4.5" customHeight="1" x14ac:dyDescent="0.2">
      <c r="P62863" s="75"/>
      <c r="Q62863" s="75"/>
      <c r="W62863" s="75"/>
      <c r="AD62863" s="77"/>
    </row>
    <row r="62864" spans="16:30" ht="4.5" customHeight="1" x14ac:dyDescent="0.2">
      <c r="P62864" s="75"/>
      <c r="Q62864" s="75"/>
      <c r="W62864" s="75"/>
      <c r="AD62864" s="77"/>
    </row>
    <row r="62865" spans="16:30" ht="4.5" customHeight="1" x14ac:dyDescent="0.2">
      <c r="P62865" s="75"/>
      <c r="Q62865" s="75"/>
      <c r="W62865" s="75"/>
      <c r="AD62865" s="77"/>
    </row>
    <row r="62866" spans="16:30" ht="4.5" customHeight="1" x14ac:dyDescent="0.2">
      <c r="P62866" s="75"/>
      <c r="Q62866" s="75"/>
      <c r="W62866" s="75"/>
      <c r="AD62866" s="77"/>
    </row>
    <row r="62867" spans="16:30" ht="4.5" customHeight="1" x14ac:dyDescent="0.2">
      <c r="P62867" s="75"/>
      <c r="Q62867" s="75"/>
      <c r="W62867" s="75"/>
      <c r="AD62867" s="77"/>
    </row>
    <row r="62868" spans="16:30" ht="4.5" customHeight="1" x14ac:dyDescent="0.2">
      <c r="P62868" s="75"/>
      <c r="Q62868" s="75"/>
      <c r="W62868" s="75"/>
      <c r="AD62868" s="77"/>
    </row>
    <row r="62869" spans="16:30" ht="4.5" customHeight="1" x14ac:dyDescent="0.2">
      <c r="P62869" s="75"/>
      <c r="Q62869" s="75"/>
      <c r="W62869" s="75"/>
      <c r="AD62869" s="77"/>
    </row>
    <row r="62870" spans="16:30" ht="4.5" customHeight="1" x14ac:dyDescent="0.2">
      <c r="P62870" s="75"/>
      <c r="Q62870" s="75"/>
      <c r="W62870" s="75"/>
      <c r="AD62870" s="77"/>
    </row>
    <row r="62871" spans="16:30" ht="4.5" customHeight="1" x14ac:dyDescent="0.2">
      <c r="P62871" s="75"/>
      <c r="Q62871" s="75"/>
      <c r="W62871" s="75"/>
      <c r="AD62871" s="77"/>
    </row>
    <row r="62872" spans="16:30" ht="4.5" customHeight="1" x14ac:dyDescent="0.2">
      <c r="P62872" s="75"/>
      <c r="Q62872" s="75"/>
      <c r="W62872" s="75"/>
      <c r="AD62872" s="77"/>
    </row>
    <row r="62873" spans="16:30" ht="4.5" customHeight="1" x14ac:dyDescent="0.2">
      <c r="P62873" s="75"/>
      <c r="Q62873" s="75"/>
      <c r="W62873" s="75"/>
      <c r="AD62873" s="77"/>
    </row>
    <row r="62874" spans="16:30" ht="4.5" customHeight="1" x14ac:dyDescent="0.2">
      <c r="P62874" s="75"/>
      <c r="Q62874" s="75"/>
      <c r="W62874" s="75"/>
      <c r="AD62874" s="77"/>
    </row>
    <row r="62875" spans="16:30" ht="4.5" customHeight="1" x14ac:dyDescent="0.2">
      <c r="P62875" s="75"/>
      <c r="Q62875" s="75"/>
      <c r="W62875" s="75"/>
      <c r="AD62875" s="77"/>
    </row>
    <row r="62876" spans="16:30" ht="4.5" customHeight="1" x14ac:dyDescent="0.2">
      <c r="P62876" s="75"/>
      <c r="Q62876" s="75"/>
      <c r="W62876" s="75"/>
      <c r="AD62876" s="77"/>
    </row>
    <row r="62877" spans="16:30" ht="4.5" customHeight="1" x14ac:dyDescent="0.2">
      <c r="P62877" s="75"/>
      <c r="Q62877" s="75"/>
      <c r="W62877" s="75"/>
      <c r="AD62877" s="77"/>
    </row>
    <row r="62878" spans="16:30" ht="4.5" customHeight="1" x14ac:dyDescent="0.2">
      <c r="P62878" s="75"/>
      <c r="Q62878" s="75"/>
      <c r="W62878" s="75"/>
      <c r="AD62878" s="77"/>
    </row>
    <row r="62879" spans="16:30" ht="4.5" customHeight="1" x14ac:dyDescent="0.2">
      <c r="P62879" s="75"/>
      <c r="Q62879" s="75"/>
      <c r="W62879" s="75"/>
      <c r="AD62879" s="77"/>
    </row>
    <row r="62880" spans="16:30" ht="4.5" customHeight="1" x14ac:dyDescent="0.2">
      <c r="P62880" s="75"/>
      <c r="Q62880" s="75"/>
      <c r="W62880" s="75"/>
      <c r="AD62880" s="77"/>
    </row>
    <row r="62881" spans="16:30" ht="4.5" customHeight="1" x14ac:dyDescent="0.2">
      <c r="P62881" s="75"/>
      <c r="Q62881" s="75"/>
      <c r="W62881" s="75"/>
      <c r="AD62881" s="77"/>
    </row>
    <row r="62882" spans="16:30" ht="4.5" customHeight="1" x14ac:dyDescent="0.2">
      <c r="P62882" s="75"/>
      <c r="Q62882" s="75"/>
      <c r="W62882" s="75"/>
      <c r="AD62882" s="77"/>
    </row>
    <row r="62883" spans="16:30" ht="4.5" customHeight="1" x14ac:dyDescent="0.2">
      <c r="P62883" s="75"/>
      <c r="Q62883" s="75"/>
      <c r="W62883" s="75"/>
      <c r="AD62883" s="77"/>
    </row>
    <row r="62884" spans="16:30" ht="4.5" customHeight="1" x14ac:dyDescent="0.2">
      <c r="P62884" s="75"/>
      <c r="Q62884" s="75"/>
      <c r="W62884" s="75"/>
      <c r="AD62884" s="77"/>
    </row>
    <row r="62885" spans="16:30" ht="4.5" customHeight="1" x14ac:dyDescent="0.2">
      <c r="P62885" s="75"/>
      <c r="Q62885" s="75"/>
      <c r="W62885" s="75"/>
      <c r="AD62885" s="77"/>
    </row>
    <row r="62886" spans="16:30" ht="4.5" customHeight="1" x14ac:dyDescent="0.2">
      <c r="P62886" s="75"/>
      <c r="Q62886" s="75"/>
      <c r="W62886" s="75"/>
      <c r="AD62886" s="77"/>
    </row>
    <row r="62887" spans="16:30" ht="4.5" customHeight="1" x14ac:dyDescent="0.2">
      <c r="P62887" s="75"/>
      <c r="Q62887" s="75"/>
      <c r="W62887" s="75"/>
      <c r="AD62887" s="77"/>
    </row>
    <row r="62888" spans="16:30" ht="4.5" customHeight="1" x14ac:dyDescent="0.2">
      <c r="P62888" s="75"/>
      <c r="Q62888" s="75"/>
      <c r="W62888" s="75"/>
      <c r="AD62888" s="77"/>
    </row>
    <row r="62889" spans="16:30" ht="4.5" customHeight="1" x14ac:dyDescent="0.2">
      <c r="P62889" s="75"/>
      <c r="Q62889" s="75"/>
      <c r="W62889" s="75"/>
      <c r="AD62889" s="77"/>
    </row>
    <row r="62890" spans="16:30" ht="4.5" customHeight="1" x14ac:dyDescent="0.2">
      <c r="P62890" s="75"/>
      <c r="Q62890" s="75"/>
      <c r="W62890" s="75"/>
      <c r="AD62890" s="77"/>
    </row>
    <row r="62891" spans="16:30" ht="4.5" customHeight="1" x14ac:dyDescent="0.2">
      <c r="P62891" s="75"/>
      <c r="Q62891" s="75"/>
      <c r="W62891" s="75"/>
      <c r="AD62891" s="77"/>
    </row>
    <row r="62892" spans="16:30" ht="4.5" customHeight="1" x14ac:dyDescent="0.2">
      <c r="P62892" s="75"/>
      <c r="Q62892" s="75"/>
      <c r="W62892" s="75"/>
      <c r="AD62892" s="77"/>
    </row>
    <row r="62893" spans="16:30" ht="4.5" customHeight="1" x14ac:dyDescent="0.2">
      <c r="P62893" s="75"/>
      <c r="Q62893" s="75"/>
      <c r="W62893" s="75"/>
      <c r="AD62893" s="77"/>
    </row>
    <row r="62894" spans="16:30" ht="4.5" customHeight="1" x14ac:dyDescent="0.2">
      <c r="P62894" s="75"/>
      <c r="Q62894" s="75"/>
      <c r="W62894" s="75"/>
      <c r="AD62894" s="77"/>
    </row>
    <row r="62895" spans="16:30" ht="4.5" customHeight="1" x14ac:dyDescent="0.2">
      <c r="P62895" s="75"/>
      <c r="Q62895" s="75"/>
      <c r="W62895" s="75"/>
      <c r="AD62895" s="77"/>
    </row>
    <row r="62896" spans="16:30" ht="4.5" customHeight="1" x14ac:dyDescent="0.2">
      <c r="P62896" s="75"/>
      <c r="Q62896" s="75"/>
      <c r="W62896" s="75"/>
      <c r="AD62896" s="77"/>
    </row>
    <row r="62897" spans="16:30" ht="4.5" customHeight="1" x14ac:dyDescent="0.2">
      <c r="P62897" s="75"/>
      <c r="Q62897" s="75"/>
      <c r="W62897" s="75"/>
      <c r="AD62897" s="77"/>
    </row>
    <row r="62898" spans="16:30" ht="4.5" customHeight="1" x14ac:dyDescent="0.2">
      <c r="P62898" s="75"/>
      <c r="Q62898" s="75"/>
      <c r="W62898" s="75"/>
      <c r="AD62898" s="77"/>
    </row>
    <row r="62899" spans="16:30" ht="4.5" customHeight="1" x14ac:dyDescent="0.2">
      <c r="P62899" s="75"/>
      <c r="Q62899" s="75"/>
      <c r="W62899" s="75"/>
      <c r="AD62899" s="77"/>
    </row>
    <row r="62900" spans="16:30" ht="4.5" customHeight="1" x14ac:dyDescent="0.2">
      <c r="P62900" s="75"/>
      <c r="Q62900" s="75"/>
      <c r="W62900" s="75"/>
      <c r="AD62900" s="77"/>
    </row>
    <row r="62901" spans="16:30" ht="4.5" customHeight="1" x14ac:dyDescent="0.2">
      <c r="P62901" s="75"/>
      <c r="Q62901" s="75"/>
      <c r="W62901" s="75"/>
      <c r="AD62901" s="77"/>
    </row>
    <row r="62902" spans="16:30" ht="4.5" customHeight="1" x14ac:dyDescent="0.2">
      <c r="P62902" s="75"/>
      <c r="Q62902" s="75"/>
      <c r="W62902" s="75"/>
      <c r="AD62902" s="77"/>
    </row>
    <row r="62903" spans="16:30" ht="4.5" customHeight="1" x14ac:dyDescent="0.2">
      <c r="P62903" s="75"/>
      <c r="Q62903" s="75"/>
      <c r="W62903" s="75"/>
      <c r="AD62903" s="77"/>
    </row>
    <row r="62904" spans="16:30" ht="4.5" customHeight="1" x14ac:dyDescent="0.2">
      <c r="P62904" s="75"/>
      <c r="Q62904" s="75"/>
      <c r="W62904" s="75"/>
      <c r="AD62904" s="77"/>
    </row>
    <row r="62905" spans="16:30" ht="4.5" customHeight="1" x14ac:dyDescent="0.2">
      <c r="P62905" s="75"/>
      <c r="Q62905" s="75"/>
      <c r="W62905" s="75"/>
      <c r="AD62905" s="77"/>
    </row>
    <row r="62906" spans="16:30" ht="4.5" customHeight="1" x14ac:dyDescent="0.2">
      <c r="P62906" s="75"/>
      <c r="Q62906" s="75"/>
      <c r="W62906" s="75"/>
      <c r="AD62906" s="77"/>
    </row>
    <row r="62907" spans="16:30" ht="4.5" customHeight="1" x14ac:dyDescent="0.2">
      <c r="P62907" s="75"/>
      <c r="Q62907" s="75"/>
      <c r="W62907" s="75"/>
      <c r="AD62907" s="77"/>
    </row>
    <row r="62908" spans="16:30" ht="4.5" customHeight="1" x14ac:dyDescent="0.2">
      <c r="P62908" s="75"/>
      <c r="Q62908" s="75"/>
      <c r="W62908" s="75"/>
      <c r="AD62908" s="77"/>
    </row>
    <row r="62909" spans="16:30" ht="4.5" customHeight="1" x14ac:dyDescent="0.2">
      <c r="P62909" s="75"/>
      <c r="Q62909" s="75"/>
      <c r="W62909" s="75"/>
      <c r="AD62909" s="77"/>
    </row>
    <row r="62910" spans="16:30" ht="4.5" customHeight="1" x14ac:dyDescent="0.2">
      <c r="P62910" s="75"/>
      <c r="Q62910" s="75"/>
      <c r="W62910" s="75"/>
      <c r="AD62910" s="77"/>
    </row>
    <row r="62911" spans="16:30" ht="4.5" customHeight="1" x14ac:dyDescent="0.2">
      <c r="P62911" s="75"/>
      <c r="Q62911" s="75"/>
      <c r="W62911" s="75"/>
      <c r="AD62911" s="77"/>
    </row>
    <row r="62912" spans="16:30" ht="4.5" customHeight="1" x14ac:dyDescent="0.2">
      <c r="P62912" s="75"/>
      <c r="Q62912" s="75"/>
      <c r="W62912" s="75"/>
      <c r="AD62912" s="77"/>
    </row>
    <row r="62913" spans="16:30" ht="4.5" customHeight="1" x14ac:dyDescent="0.2">
      <c r="P62913" s="75"/>
      <c r="Q62913" s="75"/>
      <c r="W62913" s="75"/>
      <c r="AD62913" s="77"/>
    </row>
    <row r="62914" spans="16:30" ht="4.5" customHeight="1" x14ac:dyDescent="0.2">
      <c r="P62914" s="75"/>
      <c r="Q62914" s="75"/>
      <c r="W62914" s="75"/>
      <c r="AD62914" s="77"/>
    </row>
    <row r="62915" spans="16:30" ht="4.5" customHeight="1" x14ac:dyDescent="0.2">
      <c r="P62915" s="75"/>
      <c r="Q62915" s="75"/>
      <c r="W62915" s="75"/>
      <c r="AD62915" s="77"/>
    </row>
    <row r="62916" spans="16:30" ht="4.5" customHeight="1" x14ac:dyDescent="0.2">
      <c r="P62916" s="75"/>
      <c r="Q62916" s="75"/>
      <c r="W62916" s="75"/>
      <c r="AD62916" s="77"/>
    </row>
    <row r="62917" spans="16:30" ht="4.5" customHeight="1" x14ac:dyDescent="0.2">
      <c r="P62917" s="75"/>
      <c r="Q62917" s="75"/>
      <c r="W62917" s="75"/>
      <c r="AD62917" s="77"/>
    </row>
    <row r="62918" spans="16:30" ht="4.5" customHeight="1" x14ac:dyDescent="0.2">
      <c r="P62918" s="75"/>
      <c r="Q62918" s="75"/>
      <c r="W62918" s="75"/>
      <c r="AD62918" s="77"/>
    </row>
    <row r="62919" spans="16:30" ht="4.5" customHeight="1" x14ac:dyDescent="0.2">
      <c r="P62919" s="75"/>
      <c r="Q62919" s="75"/>
      <c r="W62919" s="75"/>
      <c r="AD62919" s="77"/>
    </row>
    <row r="62920" spans="16:30" ht="4.5" customHeight="1" x14ac:dyDescent="0.2">
      <c r="P62920" s="75"/>
      <c r="Q62920" s="75"/>
      <c r="W62920" s="75"/>
      <c r="AD62920" s="77"/>
    </row>
    <row r="62921" spans="16:30" ht="4.5" customHeight="1" x14ac:dyDescent="0.2">
      <c r="P62921" s="75"/>
      <c r="Q62921" s="75"/>
      <c r="W62921" s="75"/>
      <c r="AD62921" s="77"/>
    </row>
    <row r="62922" spans="16:30" ht="4.5" customHeight="1" x14ac:dyDescent="0.2">
      <c r="P62922" s="75"/>
      <c r="Q62922" s="75"/>
      <c r="W62922" s="75"/>
      <c r="AD62922" s="77"/>
    </row>
    <row r="62923" spans="16:30" ht="4.5" customHeight="1" x14ac:dyDescent="0.2">
      <c r="P62923" s="75"/>
      <c r="Q62923" s="75"/>
      <c r="W62923" s="75"/>
      <c r="AD62923" s="77"/>
    </row>
    <row r="62924" spans="16:30" ht="4.5" customHeight="1" x14ac:dyDescent="0.2">
      <c r="P62924" s="75"/>
      <c r="Q62924" s="75"/>
      <c r="W62924" s="75"/>
      <c r="AD62924" s="77"/>
    </row>
    <row r="62925" spans="16:30" ht="4.5" customHeight="1" x14ac:dyDescent="0.2">
      <c r="P62925" s="75"/>
      <c r="Q62925" s="75"/>
      <c r="W62925" s="75"/>
      <c r="AD62925" s="77"/>
    </row>
    <row r="62926" spans="16:30" ht="4.5" customHeight="1" x14ac:dyDescent="0.2">
      <c r="P62926" s="75"/>
      <c r="Q62926" s="75"/>
      <c r="W62926" s="75"/>
      <c r="AD62926" s="77"/>
    </row>
    <row r="62927" spans="16:30" ht="4.5" customHeight="1" x14ac:dyDescent="0.2">
      <c r="P62927" s="75"/>
      <c r="Q62927" s="75"/>
      <c r="W62927" s="75"/>
      <c r="AD62927" s="77"/>
    </row>
    <row r="62928" spans="16:30" ht="4.5" customHeight="1" x14ac:dyDescent="0.2">
      <c r="P62928" s="75"/>
      <c r="Q62928" s="75"/>
      <c r="W62928" s="75"/>
      <c r="AD62928" s="77"/>
    </row>
    <row r="62929" spans="16:30" ht="4.5" customHeight="1" x14ac:dyDescent="0.2">
      <c r="P62929" s="75"/>
      <c r="Q62929" s="75"/>
      <c r="W62929" s="75"/>
      <c r="AD62929" s="77"/>
    </row>
    <row r="62930" spans="16:30" ht="4.5" customHeight="1" x14ac:dyDescent="0.2">
      <c r="P62930" s="75"/>
      <c r="Q62930" s="75"/>
      <c r="W62930" s="75"/>
      <c r="AD62930" s="77"/>
    </row>
    <row r="62931" spans="16:30" ht="4.5" customHeight="1" x14ac:dyDescent="0.2">
      <c r="P62931" s="75"/>
      <c r="Q62931" s="75"/>
      <c r="W62931" s="75"/>
      <c r="AD62931" s="77"/>
    </row>
    <row r="62932" spans="16:30" ht="4.5" customHeight="1" x14ac:dyDescent="0.2">
      <c r="P62932" s="75"/>
      <c r="Q62932" s="75"/>
      <c r="W62932" s="75"/>
      <c r="AD62932" s="77"/>
    </row>
    <row r="62933" spans="16:30" ht="4.5" customHeight="1" x14ac:dyDescent="0.2">
      <c r="P62933" s="75"/>
      <c r="Q62933" s="75"/>
      <c r="W62933" s="75"/>
      <c r="AD62933" s="77"/>
    </row>
    <row r="62934" spans="16:30" ht="4.5" customHeight="1" x14ac:dyDescent="0.2">
      <c r="P62934" s="75"/>
      <c r="Q62934" s="75"/>
      <c r="W62934" s="75"/>
      <c r="AD62934" s="77"/>
    </row>
    <row r="62935" spans="16:30" ht="4.5" customHeight="1" x14ac:dyDescent="0.2">
      <c r="P62935" s="75"/>
      <c r="Q62935" s="75"/>
      <c r="W62935" s="75"/>
      <c r="AD62935" s="77"/>
    </row>
    <row r="62936" spans="16:30" ht="4.5" customHeight="1" x14ac:dyDescent="0.2">
      <c r="P62936" s="75"/>
      <c r="Q62936" s="75"/>
      <c r="W62936" s="75"/>
      <c r="AD62936" s="77"/>
    </row>
    <row r="62937" spans="16:30" ht="4.5" customHeight="1" x14ac:dyDescent="0.2">
      <c r="P62937" s="75"/>
      <c r="Q62937" s="75"/>
      <c r="W62937" s="75"/>
      <c r="AD62937" s="77"/>
    </row>
    <row r="62938" spans="16:30" ht="4.5" customHeight="1" x14ac:dyDescent="0.2">
      <c r="P62938" s="75"/>
      <c r="Q62938" s="75"/>
      <c r="W62938" s="75"/>
      <c r="AD62938" s="77"/>
    </row>
    <row r="62939" spans="16:30" ht="4.5" customHeight="1" x14ac:dyDescent="0.2">
      <c r="P62939" s="75"/>
      <c r="Q62939" s="75"/>
      <c r="W62939" s="75"/>
      <c r="AD62939" s="77"/>
    </row>
    <row r="62940" spans="16:30" ht="4.5" customHeight="1" x14ac:dyDescent="0.2">
      <c r="P62940" s="75"/>
      <c r="Q62940" s="75"/>
      <c r="W62940" s="75"/>
      <c r="AD62940" s="77"/>
    </row>
    <row r="62941" spans="16:30" ht="4.5" customHeight="1" x14ac:dyDescent="0.2">
      <c r="P62941" s="75"/>
      <c r="Q62941" s="75"/>
      <c r="W62941" s="75"/>
      <c r="AD62941" s="77"/>
    </row>
    <row r="62942" spans="16:30" ht="4.5" customHeight="1" x14ac:dyDescent="0.2">
      <c r="P62942" s="75"/>
      <c r="Q62942" s="75"/>
      <c r="W62942" s="75"/>
      <c r="AD62942" s="77"/>
    </row>
    <row r="62943" spans="16:30" ht="4.5" customHeight="1" x14ac:dyDescent="0.2">
      <c r="P62943" s="75"/>
      <c r="Q62943" s="75"/>
      <c r="W62943" s="75"/>
      <c r="AD62943" s="77"/>
    </row>
    <row r="62944" spans="16:30" ht="4.5" customHeight="1" x14ac:dyDescent="0.2">
      <c r="P62944" s="75"/>
      <c r="Q62944" s="75"/>
      <c r="W62944" s="75"/>
      <c r="AD62944" s="77"/>
    </row>
    <row r="62945" spans="16:30" ht="4.5" customHeight="1" x14ac:dyDescent="0.2">
      <c r="P62945" s="75"/>
      <c r="Q62945" s="75"/>
      <c r="W62945" s="75"/>
      <c r="AD62945" s="77"/>
    </row>
    <row r="62946" spans="16:30" ht="4.5" customHeight="1" x14ac:dyDescent="0.2">
      <c r="P62946" s="75"/>
      <c r="Q62946" s="75"/>
      <c r="W62946" s="75"/>
      <c r="AD62946" s="77"/>
    </row>
    <row r="62947" spans="16:30" ht="4.5" customHeight="1" x14ac:dyDescent="0.2">
      <c r="P62947" s="75"/>
      <c r="Q62947" s="75"/>
      <c r="W62947" s="75"/>
      <c r="AD62947" s="77"/>
    </row>
    <row r="62948" spans="16:30" ht="4.5" customHeight="1" x14ac:dyDescent="0.2">
      <c r="P62948" s="75"/>
      <c r="Q62948" s="75"/>
      <c r="W62948" s="75"/>
      <c r="AD62948" s="77"/>
    </row>
    <row r="62949" spans="16:30" ht="4.5" customHeight="1" x14ac:dyDescent="0.2">
      <c r="P62949" s="75"/>
      <c r="Q62949" s="75"/>
      <c r="W62949" s="75"/>
      <c r="AD62949" s="77"/>
    </row>
    <row r="62950" spans="16:30" ht="4.5" customHeight="1" x14ac:dyDescent="0.2">
      <c r="P62950" s="75"/>
      <c r="Q62950" s="75"/>
      <c r="W62950" s="75"/>
      <c r="AD62950" s="77"/>
    </row>
    <row r="62951" spans="16:30" ht="4.5" customHeight="1" x14ac:dyDescent="0.2">
      <c r="P62951" s="75"/>
      <c r="Q62951" s="75"/>
      <c r="W62951" s="75"/>
      <c r="AD62951" s="77"/>
    </row>
    <row r="62952" spans="16:30" ht="4.5" customHeight="1" x14ac:dyDescent="0.2">
      <c r="P62952" s="75"/>
      <c r="Q62952" s="75"/>
      <c r="W62952" s="75"/>
      <c r="AD62952" s="77"/>
    </row>
    <row r="62953" spans="16:30" ht="4.5" customHeight="1" x14ac:dyDescent="0.2">
      <c r="P62953" s="75"/>
      <c r="Q62953" s="75"/>
      <c r="W62953" s="75"/>
      <c r="AD62953" s="77"/>
    </row>
    <row r="62954" spans="16:30" ht="4.5" customHeight="1" x14ac:dyDescent="0.2">
      <c r="P62954" s="75"/>
      <c r="Q62954" s="75"/>
      <c r="W62954" s="75"/>
      <c r="AD62954" s="77"/>
    </row>
    <row r="62955" spans="16:30" ht="4.5" customHeight="1" x14ac:dyDescent="0.2">
      <c r="P62955" s="75"/>
      <c r="Q62955" s="75"/>
      <c r="W62955" s="75"/>
      <c r="AD62955" s="77"/>
    </row>
    <row r="62956" spans="16:30" ht="4.5" customHeight="1" x14ac:dyDescent="0.2">
      <c r="P62956" s="75"/>
      <c r="Q62956" s="75"/>
      <c r="W62956" s="75"/>
      <c r="AD62956" s="77"/>
    </row>
    <row r="62957" spans="16:30" ht="4.5" customHeight="1" x14ac:dyDescent="0.2">
      <c r="P62957" s="75"/>
      <c r="Q62957" s="75"/>
      <c r="W62957" s="75"/>
      <c r="AD62957" s="77"/>
    </row>
    <row r="62958" spans="16:30" ht="4.5" customHeight="1" x14ac:dyDescent="0.2">
      <c r="P62958" s="75"/>
      <c r="Q62958" s="75"/>
      <c r="W62958" s="75"/>
      <c r="AD62958" s="77"/>
    </row>
    <row r="62959" spans="16:30" ht="4.5" customHeight="1" x14ac:dyDescent="0.2">
      <c r="P62959" s="75"/>
      <c r="Q62959" s="75"/>
      <c r="W62959" s="75"/>
      <c r="AD62959" s="77"/>
    </row>
    <row r="62960" spans="16:30" ht="4.5" customHeight="1" x14ac:dyDescent="0.2">
      <c r="P62960" s="75"/>
      <c r="Q62960" s="75"/>
      <c r="W62960" s="75"/>
      <c r="AD62960" s="77"/>
    </row>
    <row r="62961" spans="16:30" ht="4.5" customHeight="1" x14ac:dyDescent="0.2">
      <c r="P62961" s="75"/>
      <c r="Q62961" s="75"/>
      <c r="W62961" s="75"/>
      <c r="AD62961" s="77"/>
    </row>
    <row r="62962" spans="16:30" ht="4.5" customHeight="1" x14ac:dyDescent="0.2">
      <c r="P62962" s="75"/>
      <c r="Q62962" s="75"/>
      <c r="W62962" s="75"/>
      <c r="AD62962" s="77"/>
    </row>
    <row r="62963" spans="16:30" ht="4.5" customHeight="1" x14ac:dyDescent="0.2">
      <c r="P62963" s="75"/>
      <c r="Q62963" s="75"/>
      <c r="W62963" s="75"/>
      <c r="AD62963" s="77"/>
    </row>
    <row r="62964" spans="16:30" ht="4.5" customHeight="1" x14ac:dyDescent="0.2">
      <c r="P62964" s="75"/>
      <c r="Q62964" s="75"/>
      <c r="W62964" s="75"/>
      <c r="AD62964" s="77"/>
    </row>
    <row r="62965" spans="16:30" ht="4.5" customHeight="1" x14ac:dyDescent="0.2">
      <c r="P62965" s="75"/>
      <c r="Q62965" s="75"/>
      <c r="W62965" s="75"/>
      <c r="AD62965" s="77"/>
    </row>
    <row r="62966" spans="16:30" ht="4.5" customHeight="1" x14ac:dyDescent="0.2">
      <c r="P62966" s="75"/>
      <c r="Q62966" s="75"/>
      <c r="W62966" s="75"/>
      <c r="AD62966" s="77"/>
    </row>
    <row r="62967" spans="16:30" ht="4.5" customHeight="1" x14ac:dyDescent="0.2">
      <c r="P62967" s="75"/>
      <c r="Q62967" s="75"/>
      <c r="W62967" s="75"/>
      <c r="AD62967" s="77"/>
    </row>
    <row r="62968" spans="16:30" ht="4.5" customHeight="1" x14ac:dyDescent="0.2">
      <c r="P62968" s="75"/>
      <c r="Q62968" s="75"/>
      <c r="W62968" s="75"/>
      <c r="AD62968" s="77"/>
    </row>
    <row r="62969" spans="16:30" ht="4.5" customHeight="1" x14ac:dyDescent="0.2">
      <c r="P62969" s="75"/>
      <c r="Q62969" s="75"/>
      <c r="W62969" s="75"/>
      <c r="AD62969" s="77"/>
    </row>
    <row r="62970" spans="16:30" ht="4.5" customHeight="1" x14ac:dyDescent="0.2">
      <c r="P62970" s="75"/>
      <c r="Q62970" s="75"/>
      <c r="W62970" s="75"/>
      <c r="AD62970" s="77"/>
    </row>
    <row r="62971" spans="16:30" ht="4.5" customHeight="1" x14ac:dyDescent="0.2">
      <c r="P62971" s="75"/>
      <c r="Q62971" s="75"/>
      <c r="W62971" s="75"/>
      <c r="AD62971" s="77"/>
    </row>
    <row r="62972" spans="16:30" ht="4.5" customHeight="1" x14ac:dyDescent="0.2">
      <c r="P62972" s="75"/>
      <c r="Q62972" s="75"/>
      <c r="W62972" s="75"/>
      <c r="AD62972" s="77"/>
    </row>
    <row r="62973" spans="16:30" ht="4.5" customHeight="1" x14ac:dyDescent="0.2">
      <c r="P62973" s="75"/>
      <c r="Q62973" s="75"/>
      <c r="W62973" s="75"/>
      <c r="AD62973" s="77"/>
    </row>
    <row r="62974" spans="16:30" ht="4.5" customHeight="1" x14ac:dyDescent="0.2">
      <c r="P62974" s="75"/>
      <c r="Q62974" s="75"/>
      <c r="W62974" s="75"/>
      <c r="AD62974" s="77"/>
    </row>
    <row r="62975" spans="16:30" ht="4.5" customHeight="1" x14ac:dyDescent="0.2">
      <c r="P62975" s="75"/>
      <c r="Q62975" s="75"/>
      <c r="W62975" s="75"/>
      <c r="AD62975" s="77"/>
    </row>
    <row r="62976" spans="16:30" ht="4.5" customHeight="1" x14ac:dyDescent="0.2">
      <c r="P62976" s="75"/>
      <c r="Q62976" s="75"/>
      <c r="W62976" s="75"/>
      <c r="AD62976" s="77"/>
    </row>
    <row r="62977" spans="16:30" ht="4.5" customHeight="1" x14ac:dyDescent="0.2">
      <c r="P62977" s="75"/>
      <c r="Q62977" s="75"/>
      <c r="W62977" s="75"/>
      <c r="AD62977" s="77"/>
    </row>
    <row r="62978" spans="16:30" ht="4.5" customHeight="1" x14ac:dyDescent="0.2">
      <c r="P62978" s="75"/>
      <c r="Q62978" s="75"/>
      <c r="W62978" s="75"/>
      <c r="AD62978" s="77"/>
    </row>
    <row r="62979" spans="16:30" ht="4.5" customHeight="1" x14ac:dyDescent="0.2">
      <c r="P62979" s="75"/>
      <c r="Q62979" s="75"/>
      <c r="W62979" s="75"/>
      <c r="AD62979" s="77"/>
    </row>
    <row r="62980" spans="16:30" ht="4.5" customHeight="1" x14ac:dyDescent="0.2">
      <c r="P62980" s="75"/>
      <c r="Q62980" s="75"/>
      <c r="W62980" s="75"/>
      <c r="AD62980" s="77"/>
    </row>
    <row r="62981" spans="16:30" ht="4.5" customHeight="1" x14ac:dyDescent="0.2">
      <c r="P62981" s="75"/>
      <c r="Q62981" s="75"/>
      <c r="W62981" s="75"/>
      <c r="AD62981" s="77"/>
    </row>
    <row r="62982" spans="16:30" ht="4.5" customHeight="1" x14ac:dyDescent="0.2">
      <c r="P62982" s="75"/>
      <c r="Q62982" s="75"/>
      <c r="W62982" s="75"/>
      <c r="AD62982" s="77"/>
    </row>
    <row r="62983" spans="16:30" ht="4.5" customHeight="1" x14ac:dyDescent="0.2">
      <c r="P62983" s="75"/>
      <c r="Q62983" s="75"/>
      <c r="W62983" s="75"/>
      <c r="AD62983" s="77"/>
    </row>
    <row r="62984" spans="16:30" ht="4.5" customHeight="1" x14ac:dyDescent="0.2">
      <c r="P62984" s="75"/>
      <c r="Q62984" s="75"/>
      <c r="W62984" s="75"/>
      <c r="AD62984" s="77"/>
    </row>
    <row r="62985" spans="16:30" ht="4.5" customHeight="1" x14ac:dyDescent="0.2">
      <c r="P62985" s="75"/>
      <c r="Q62985" s="75"/>
      <c r="W62985" s="75"/>
      <c r="AD62985" s="77"/>
    </row>
    <row r="62986" spans="16:30" ht="4.5" customHeight="1" x14ac:dyDescent="0.2">
      <c r="P62986" s="75"/>
      <c r="Q62986" s="75"/>
      <c r="W62986" s="75"/>
      <c r="AD62986" s="77"/>
    </row>
    <row r="62987" spans="16:30" ht="4.5" customHeight="1" x14ac:dyDescent="0.2">
      <c r="P62987" s="75"/>
      <c r="Q62987" s="75"/>
      <c r="W62987" s="75"/>
      <c r="AD62987" s="77"/>
    </row>
    <row r="62988" spans="16:30" ht="4.5" customHeight="1" x14ac:dyDescent="0.2">
      <c r="P62988" s="75"/>
      <c r="Q62988" s="75"/>
      <c r="W62988" s="75"/>
      <c r="AD62988" s="77"/>
    </row>
    <row r="62989" spans="16:30" ht="4.5" customHeight="1" x14ac:dyDescent="0.2">
      <c r="P62989" s="75"/>
      <c r="Q62989" s="75"/>
      <c r="W62989" s="75"/>
      <c r="AD62989" s="77"/>
    </row>
    <row r="62990" spans="16:30" ht="4.5" customHeight="1" x14ac:dyDescent="0.2">
      <c r="P62990" s="75"/>
      <c r="Q62990" s="75"/>
      <c r="W62990" s="75"/>
      <c r="AD62990" s="77"/>
    </row>
    <row r="62991" spans="16:30" ht="4.5" customHeight="1" x14ac:dyDescent="0.2">
      <c r="P62991" s="75"/>
      <c r="Q62991" s="75"/>
      <c r="W62991" s="75"/>
      <c r="AD62991" s="77"/>
    </row>
    <row r="62992" spans="16:30" ht="4.5" customHeight="1" x14ac:dyDescent="0.2">
      <c r="P62992" s="75"/>
      <c r="Q62992" s="75"/>
      <c r="W62992" s="75"/>
      <c r="AD62992" s="77"/>
    </row>
    <row r="62993" spans="16:30" ht="4.5" customHeight="1" x14ac:dyDescent="0.2">
      <c r="P62993" s="75"/>
      <c r="Q62993" s="75"/>
      <c r="W62993" s="75"/>
      <c r="AD62993" s="77"/>
    </row>
    <row r="62994" spans="16:30" ht="4.5" customHeight="1" x14ac:dyDescent="0.2">
      <c r="P62994" s="75"/>
      <c r="Q62994" s="75"/>
      <c r="W62994" s="75"/>
      <c r="AD62994" s="77"/>
    </row>
    <row r="62995" spans="16:30" ht="4.5" customHeight="1" x14ac:dyDescent="0.2">
      <c r="P62995" s="75"/>
      <c r="Q62995" s="75"/>
      <c r="W62995" s="75"/>
      <c r="AD62995" s="77"/>
    </row>
    <row r="62996" spans="16:30" ht="4.5" customHeight="1" x14ac:dyDescent="0.2">
      <c r="P62996" s="75"/>
      <c r="Q62996" s="75"/>
      <c r="W62996" s="75"/>
      <c r="AD62996" s="77"/>
    </row>
    <row r="62997" spans="16:30" ht="4.5" customHeight="1" x14ac:dyDescent="0.2">
      <c r="P62997" s="75"/>
      <c r="Q62997" s="75"/>
      <c r="W62997" s="75"/>
      <c r="AD62997" s="77"/>
    </row>
    <row r="62998" spans="16:30" ht="4.5" customHeight="1" x14ac:dyDescent="0.2">
      <c r="P62998" s="75"/>
      <c r="Q62998" s="75"/>
      <c r="W62998" s="75"/>
      <c r="AD62998" s="77"/>
    </row>
    <row r="62999" spans="16:30" ht="4.5" customHeight="1" x14ac:dyDescent="0.2">
      <c r="P62999" s="75"/>
      <c r="Q62999" s="75"/>
      <c r="W62999" s="75"/>
      <c r="AD62999" s="77"/>
    </row>
    <row r="63000" spans="16:30" ht="4.5" customHeight="1" x14ac:dyDescent="0.2">
      <c r="P63000" s="75"/>
      <c r="Q63000" s="75"/>
      <c r="W63000" s="75"/>
      <c r="AD63000" s="77"/>
    </row>
    <row r="63001" spans="16:30" ht="4.5" customHeight="1" x14ac:dyDescent="0.2">
      <c r="P63001" s="75"/>
      <c r="Q63001" s="75"/>
      <c r="W63001" s="75"/>
      <c r="AD63001" s="77"/>
    </row>
    <row r="63002" spans="16:30" ht="4.5" customHeight="1" x14ac:dyDescent="0.2">
      <c r="P63002" s="75"/>
      <c r="Q63002" s="75"/>
      <c r="W63002" s="75"/>
      <c r="AD63002" s="77"/>
    </row>
    <row r="63003" spans="16:30" ht="4.5" customHeight="1" x14ac:dyDescent="0.2">
      <c r="P63003" s="75"/>
      <c r="Q63003" s="75"/>
      <c r="W63003" s="75"/>
      <c r="AD63003" s="77"/>
    </row>
    <row r="63004" spans="16:30" ht="4.5" customHeight="1" x14ac:dyDescent="0.2">
      <c r="P63004" s="75"/>
      <c r="Q63004" s="75"/>
      <c r="W63004" s="75"/>
      <c r="AD63004" s="77"/>
    </row>
    <row r="63005" spans="16:30" ht="4.5" customHeight="1" x14ac:dyDescent="0.2">
      <c r="P63005" s="75"/>
      <c r="Q63005" s="75"/>
      <c r="W63005" s="75"/>
      <c r="AD63005" s="77"/>
    </row>
    <row r="63006" spans="16:30" ht="4.5" customHeight="1" x14ac:dyDescent="0.2">
      <c r="P63006" s="75"/>
      <c r="Q63006" s="75"/>
      <c r="W63006" s="75"/>
      <c r="AD63006" s="77"/>
    </row>
    <row r="63007" spans="16:30" ht="4.5" customHeight="1" x14ac:dyDescent="0.2">
      <c r="P63007" s="75"/>
      <c r="Q63007" s="75"/>
      <c r="W63007" s="75"/>
      <c r="AD63007" s="77"/>
    </row>
    <row r="63008" spans="16:30" ht="4.5" customHeight="1" x14ac:dyDescent="0.2">
      <c r="P63008" s="75"/>
      <c r="Q63008" s="75"/>
      <c r="W63008" s="75"/>
      <c r="AD63008" s="77"/>
    </row>
    <row r="63009" spans="16:30" ht="4.5" customHeight="1" x14ac:dyDescent="0.2">
      <c r="P63009" s="75"/>
      <c r="Q63009" s="75"/>
      <c r="W63009" s="75"/>
      <c r="AD63009" s="77"/>
    </row>
    <row r="63010" spans="16:30" ht="4.5" customHeight="1" x14ac:dyDescent="0.2">
      <c r="P63010" s="75"/>
      <c r="Q63010" s="75"/>
      <c r="W63010" s="75"/>
      <c r="AD63010" s="77"/>
    </row>
    <row r="63011" spans="16:30" ht="4.5" customHeight="1" x14ac:dyDescent="0.2">
      <c r="P63011" s="75"/>
      <c r="Q63011" s="75"/>
      <c r="W63011" s="75"/>
      <c r="AD63011" s="77"/>
    </row>
    <row r="63012" spans="16:30" ht="4.5" customHeight="1" x14ac:dyDescent="0.2">
      <c r="P63012" s="75"/>
      <c r="Q63012" s="75"/>
      <c r="W63012" s="75"/>
      <c r="AD63012" s="77"/>
    </row>
    <row r="63013" spans="16:30" ht="4.5" customHeight="1" x14ac:dyDescent="0.2">
      <c r="P63013" s="75"/>
      <c r="Q63013" s="75"/>
      <c r="W63013" s="75"/>
      <c r="AD63013" s="77"/>
    </row>
    <row r="63014" spans="16:30" ht="4.5" customHeight="1" x14ac:dyDescent="0.2">
      <c r="P63014" s="75"/>
      <c r="Q63014" s="75"/>
      <c r="W63014" s="75"/>
      <c r="AD63014" s="77"/>
    </row>
    <row r="63015" spans="16:30" ht="4.5" customHeight="1" x14ac:dyDescent="0.2">
      <c r="P63015" s="75"/>
      <c r="Q63015" s="75"/>
      <c r="W63015" s="75"/>
      <c r="AD63015" s="77"/>
    </row>
    <row r="63016" spans="16:30" ht="4.5" customHeight="1" x14ac:dyDescent="0.2">
      <c r="P63016" s="75"/>
      <c r="Q63016" s="75"/>
      <c r="W63016" s="75"/>
      <c r="AD63016" s="77"/>
    </row>
    <row r="63017" spans="16:30" ht="4.5" customHeight="1" x14ac:dyDescent="0.2">
      <c r="P63017" s="75"/>
      <c r="Q63017" s="75"/>
      <c r="W63017" s="75"/>
      <c r="AD63017" s="77"/>
    </row>
    <row r="63018" spans="16:30" ht="4.5" customHeight="1" x14ac:dyDescent="0.2">
      <c r="P63018" s="75"/>
      <c r="Q63018" s="75"/>
      <c r="W63018" s="75"/>
      <c r="AD63018" s="77"/>
    </row>
    <row r="63019" spans="16:30" ht="4.5" customHeight="1" x14ac:dyDescent="0.2">
      <c r="P63019" s="75"/>
      <c r="Q63019" s="75"/>
      <c r="W63019" s="75"/>
      <c r="AD63019" s="77"/>
    </row>
    <row r="63020" spans="16:30" ht="4.5" customHeight="1" x14ac:dyDescent="0.2">
      <c r="P63020" s="75"/>
      <c r="Q63020" s="75"/>
      <c r="W63020" s="75"/>
      <c r="AD63020" s="77"/>
    </row>
    <row r="63021" spans="16:30" ht="4.5" customHeight="1" x14ac:dyDescent="0.2">
      <c r="P63021" s="75"/>
      <c r="Q63021" s="75"/>
      <c r="W63021" s="75"/>
      <c r="AD63021" s="77"/>
    </row>
    <row r="63022" spans="16:30" ht="4.5" customHeight="1" x14ac:dyDescent="0.2">
      <c r="P63022" s="75"/>
      <c r="Q63022" s="75"/>
      <c r="W63022" s="75"/>
      <c r="AD63022" s="77"/>
    </row>
    <row r="63023" spans="16:30" ht="4.5" customHeight="1" x14ac:dyDescent="0.2">
      <c r="P63023" s="75"/>
      <c r="Q63023" s="75"/>
      <c r="W63023" s="75"/>
      <c r="AD63023" s="77"/>
    </row>
    <row r="63024" spans="16:30" ht="4.5" customHeight="1" x14ac:dyDescent="0.2">
      <c r="P63024" s="75"/>
      <c r="Q63024" s="75"/>
      <c r="W63024" s="75"/>
      <c r="AD63024" s="77"/>
    </row>
    <row r="63025" spans="16:30" ht="4.5" customHeight="1" x14ac:dyDescent="0.2">
      <c r="P63025" s="75"/>
      <c r="Q63025" s="75"/>
      <c r="W63025" s="75"/>
      <c r="AD63025" s="77"/>
    </row>
    <row r="63026" spans="16:30" ht="4.5" customHeight="1" x14ac:dyDescent="0.2">
      <c r="P63026" s="75"/>
      <c r="Q63026" s="75"/>
      <c r="W63026" s="75"/>
      <c r="AD63026" s="77"/>
    </row>
    <row r="63027" spans="16:30" ht="4.5" customHeight="1" x14ac:dyDescent="0.2">
      <c r="P63027" s="75"/>
      <c r="Q63027" s="75"/>
      <c r="W63027" s="75"/>
      <c r="AD63027" s="77"/>
    </row>
    <row r="63028" spans="16:30" ht="4.5" customHeight="1" x14ac:dyDescent="0.2">
      <c r="P63028" s="75"/>
      <c r="Q63028" s="75"/>
      <c r="W63028" s="75"/>
      <c r="AD63028" s="77"/>
    </row>
    <row r="63029" spans="16:30" ht="4.5" customHeight="1" x14ac:dyDescent="0.2">
      <c r="P63029" s="75"/>
      <c r="Q63029" s="75"/>
      <c r="W63029" s="75"/>
      <c r="AD63029" s="77"/>
    </row>
    <row r="63030" spans="16:30" ht="4.5" customHeight="1" x14ac:dyDescent="0.2">
      <c r="P63030" s="75"/>
      <c r="Q63030" s="75"/>
      <c r="W63030" s="75"/>
      <c r="AD63030" s="77"/>
    </row>
    <row r="63031" spans="16:30" ht="4.5" customHeight="1" x14ac:dyDescent="0.2">
      <c r="P63031" s="75"/>
      <c r="Q63031" s="75"/>
      <c r="W63031" s="75"/>
      <c r="AD63031" s="77"/>
    </row>
    <row r="63032" spans="16:30" ht="4.5" customHeight="1" x14ac:dyDescent="0.2">
      <c r="P63032" s="75"/>
      <c r="Q63032" s="75"/>
      <c r="W63032" s="75"/>
      <c r="AD63032" s="77"/>
    </row>
    <row r="63033" spans="16:30" ht="4.5" customHeight="1" x14ac:dyDescent="0.2">
      <c r="P63033" s="75"/>
      <c r="Q63033" s="75"/>
      <c r="W63033" s="75"/>
      <c r="AD63033" s="77"/>
    </row>
    <row r="63034" spans="16:30" ht="4.5" customHeight="1" x14ac:dyDescent="0.2">
      <c r="P63034" s="75"/>
      <c r="Q63034" s="75"/>
      <c r="W63034" s="75"/>
      <c r="AD63034" s="77"/>
    </row>
    <row r="63035" spans="16:30" ht="4.5" customHeight="1" x14ac:dyDescent="0.2">
      <c r="P63035" s="75"/>
      <c r="Q63035" s="75"/>
      <c r="W63035" s="75"/>
      <c r="AD63035" s="77"/>
    </row>
    <row r="63036" spans="16:30" ht="4.5" customHeight="1" x14ac:dyDescent="0.2">
      <c r="P63036" s="75"/>
      <c r="Q63036" s="75"/>
      <c r="W63036" s="75"/>
      <c r="AD63036" s="77"/>
    </row>
    <row r="63037" spans="16:30" ht="4.5" customHeight="1" x14ac:dyDescent="0.2">
      <c r="P63037" s="75"/>
      <c r="Q63037" s="75"/>
      <c r="W63037" s="75"/>
      <c r="AD63037" s="77"/>
    </row>
    <row r="63038" spans="16:30" ht="4.5" customHeight="1" x14ac:dyDescent="0.2">
      <c r="P63038" s="75"/>
      <c r="Q63038" s="75"/>
      <c r="W63038" s="75"/>
      <c r="AD63038" s="77"/>
    </row>
    <row r="63039" spans="16:30" ht="4.5" customHeight="1" x14ac:dyDescent="0.2">
      <c r="P63039" s="75"/>
      <c r="Q63039" s="75"/>
      <c r="W63039" s="75"/>
      <c r="AD63039" s="77"/>
    </row>
    <row r="63040" spans="16:30" ht="4.5" customHeight="1" x14ac:dyDescent="0.2">
      <c r="P63040" s="75"/>
      <c r="Q63040" s="75"/>
      <c r="W63040" s="75"/>
      <c r="AD63040" s="77"/>
    </row>
    <row r="63041" spans="16:30" ht="4.5" customHeight="1" x14ac:dyDescent="0.2">
      <c r="P63041" s="75"/>
      <c r="Q63041" s="75"/>
      <c r="W63041" s="75"/>
      <c r="AD63041" s="77"/>
    </row>
    <row r="63042" spans="16:30" ht="4.5" customHeight="1" x14ac:dyDescent="0.2">
      <c r="P63042" s="75"/>
      <c r="Q63042" s="75"/>
      <c r="W63042" s="75"/>
      <c r="AD63042" s="77"/>
    </row>
    <row r="63043" spans="16:30" ht="4.5" customHeight="1" x14ac:dyDescent="0.2">
      <c r="P63043" s="75"/>
      <c r="Q63043" s="75"/>
      <c r="W63043" s="75"/>
      <c r="AD63043" s="77"/>
    </row>
    <row r="63044" spans="16:30" ht="4.5" customHeight="1" x14ac:dyDescent="0.2">
      <c r="P63044" s="75"/>
      <c r="Q63044" s="75"/>
      <c r="W63044" s="75"/>
      <c r="AD63044" s="77"/>
    </row>
    <row r="63045" spans="16:30" ht="4.5" customHeight="1" x14ac:dyDescent="0.2">
      <c r="P63045" s="75"/>
      <c r="Q63045" s="75"/>
      <c r="W63045" s="75"/>
      <c r="AD63045" s="77"/>
    </row>
    <row r="63046" spans="16:30" ht="4.5" customHeight="1" x14ac:dyDescent="0.2">
      <c r="P63046" s="75"/>
      <c r="Q63046" s="75"/>
      <c r="W63046" s="75"/>
      <c r="AD63046" s="77"/>
    </row>
    <row r="63047" spans="16:30" ht="4.5" customHeight="1" x14ac:dyDescent="0.2">
      <c r="P63047" s="75"/>
      <c r="Q63047" s="75"/>
      <c r="W63047" s="75"/>
      <c r="AD63047" s="77"/>
    </row>
    <row r="63048" spans="16:30" ht="4.5" customHeight="1" x14ac:dyDescent="0.2">
      <c r="P63048" s="75"/>
      <c r="Q63048" s="75"/>
      <c r="W63048" s="75"/>
      <c r="AD63048" s="77"/>
    </row>
    <row r="63049" spans="16:30" ht="4.5" customHeight="1" x14ac:dyDescent="0.2">
      <c r="P63049" s="75"/>
      <c r="Q63049" s="75"/>
      <c r="W63049" s="75"/>
      <c r="AD63049" s="77"/>
    </row>
    <row r="63050" spans="16:30" ht="4.5" customHeight="1" x14ac:dyDescent="0.2">
      <c r="P63050" s="75"/>
      <c r="Q63050" s="75"/>
      <c r="W63050" s="75"/>
      <c r="AD63050" s="77"/>
    </row>
    <row r="63051" spans="16:30" ht="4.5" customHeight="1" x14ac:dyDescent="0.2">
      <c r="P63051" s="75"/>
      <c r="Q63051" s="75"/>
      <c r="W63051" s="75"/>
      <c r="AD63051" s="77"/>
    </row>
    <row r="63052" spans="16:30" ht="4.5" customHeight="1" x14ac:dyDescent="0.2">
      <c r="P63052" s="75"/>
      <c r="Q63052" s="75"/>
      <c r="W63052" s="75"/>
      <c r="AD63052" s="77"/>
    </row>
    <row r="63053" spans="16:30" ht="4.5" customHeight="1" x14ac:dyDescent="0.2">
      <c r="P63053" s="75"/>
      <c r="Q63053" s="75"/>
      <c r="W63053" s="75"/>
      <c r="AD63053" s="77"/>
    </row>
    <row r="63054" spans="16:30" ht="4.5" customHeight="1" x14ac:dyDescent="0.2">
      <c r="P63054" s="75"/>
      <c r="Q63054" s="75"/>
      <c r="W63054" s="75"/>
      <c r="AD63054" s="77"/>
    </row>
    <row r="63055" spans="16:30" ht="4.5" customHeight="1" x14ac:dyDescent="0.2">
      <c r="P63055" s="75"/>
      <c r="Q63055" s="75"/>
      <c r="W63055" s="75"/>
      <c r="AD63055" s="77"/>
    </row>
    <row r="63056" spans="16:30" ht="4.5" customHeight="1" x14ac:dyDescent="0.2">
      <c r="P63056" s="75"/>
      <c r="Q63056" s="75"/>
      <c r="W63056" s="75"/>
      <c r="AD63056" s="77"/>
    </row>
    <row r="63057" spans="16:30" ht="4.5" customHeight="1" x14ac:dyDescent="0.2">
      <c r="P63057" s="75"/>
      <c r="Q63057" s="75"/>
      <c r="W63057" s="75"/>
      <c r="AD63057" s="77"/>
    </row>
    <row r="63058" spans="16:30" ht="4.5" customHeight="1" x14ac:dyDescent="0.2">
      <c r="P63058" s="75"/>
      <c r="Q63058" s="75"/>
      <c r="W63058" s="75"/>
      <c r="AD63058" s="77"/>
    </row>
    <row r="63059" spans="16:30" ht="4.5" customHeight="1" x14ac:dyDescent="0.2">
      <c r="P63059" s="75"/>
      <c r="Q63059" s="75"/>
      <c r="W63059" s="75"/>
      <c r="AD63059" s="77"/>
    </row>
    <row r="63060" spans="16:30" ht="4.5" customHeight="1" x14ac:dyDescent="0.2">
      <c r="P63060" s="75"/>
      <c r="Q63060" s="75"/>
      <c r="W63060" s="75"/>
      <c r="AD63060" s="77"/>
    </row>
    <row r="63061" spans="16:30" ht="4.5" customHeight="1" x14ac:dyDescent="0.2">
      <c r="P63061" s="75"/>
      <c r="Q63061" s="75"/>
      <c r="W63061" s="75"/>
      <c r="AD63061" s="77"/>
    </row>
    <row r="63062" spans="16:30" ht="4.5" customHeight="1" x14ac:dyDescent="0.2">
      <c r="P63062" s="75"/>
      <c r="Q63062" s="75"/>
      <c r="W63062" s="75"/>
      <c r="AD63062" s="77"/>
    </row>
    <row r="63063" spans="16:30" ht="4.5" customHeight="1" x14ac:dyDescent="0.2">
      <c r="P63063" s="75"/>
      <c r="Q63063" s="75"/>
      <c r="W63063" s="75"/>
      <c r="AD63063" s="77"/>
    </row>
    <row r="63064" spans="16:30" ht="4.5" customHeight="1" x14ac:dyDescent="0.2">
      <c r="P63064" s="75"/>
      <c r="Q63064" s="75"/>
      <c r="W63064" s="75"/>
      <c r="AD63064" s="77"/>
    </row>
    <row r="63065" spans="16:30" ht="4.5" customHeight="1" x14ac:dyDescent="0.2">
      <c r="P63065" s="75"/>
      <c r="Q63065" s="75"/>
      <c r="W63065" s="75"/>
      <c r="AD63065" s="77"/>
    </row>
    <row r="63066" spans="16:30" ht="4.5" customHeight="1" x14ac:dyDescent="0.2">
      <c r="P63066" s="75"/>
      <c r="Q63066" s="75"/>
      <c r="W63066" s="75"/>
      <c r="AD63066" s="77"/>
    </row>
    <row r="63067" spans="16:30" ht="4.5" customHeight="1" x14ac:dyDescent="0.2">
      <c r="P63067" s="75"/>
      <c r="Q63067" s="75"/>
      <c r="W63067" s="75"/>
      <c r="AD63067" s="77"/>
    </row>
    <row r="63068" spans="16:30" ht="4.5" customHeight="1" x14ac:dyDescent="0.2">
      <c r="P63068" s="75"/>
      <c r="Q63068" s="75"/>
      <c r="W63068" s="75"/>
      <c r="AD63068" s="77"/>
    </row>
    <row r="63069" spans="16:30" ht="4.5" customHeight="1" x14ac:dyDescent="0.2">
      <c r="P63069" s="75"/>
      <c r="Q63069" s="75"/>
      <c r="W63069" s="75"/>
      <c r="AD63069" s="77"/>
    </row>
    <row r="63070" spans="16:30" ht="4.5" customHeight="1" x14ac:dyDescent="0.2">
      <c r="P63070" s="75"/>
      <c r="Q63070" s="75"/>
      <c r="W63070" s="75"/>
      <c r="AD63070" s="77"/>
    </row>
    <row r="63071" spans="16:30" ht="4.5" customHeight="1" x14ac:dyDescent="0.2">
      <c r="P63071" s="75"/>
      <c r="Q63071" s="75"/>
      <c r="W63071" s="75"/>
      <c r="AD63071" s="77"/>
    </row>
    <row r="63072" spans="16:30" ht="4.5" customHeight="1" x14ac:dyDescent="0.2">
      <c r="P63072" s="75"/>
      <c r="Q63072" s="75"/>
      <c r="W63072" s="75"/>
      <c r="AD63072" s="77"/>
    </row>
    <row r="63073" spans="16:30" ht="4.5" customHeight="1" x14ac:dyDescent="0.2">
      <c r="P63073" s="75"/>
      <c r="Q63073" s="75"/>
      <c r="W63073" s="75"/>
      <c r="AD63073" s="77"/>
    </row>
    <row r="63074" spans="16:30" ht="4.5" customHeight="1" x14ac:dyDescent="0.2">
      <c r="P63074" s="75"/>
      <c r="Q63074" s="75"/>
      <c r="W63074" s="75"/>
      <c r="AD63074" s="77"/>
    </row>
    <row r="63075" spans="16:30" ht="4.5" customHeight="1" x14ac:dyDescent="0.2">
      <c r="P63075" s="75"/>
      <c r="Q63075" s="75"/>
      <c r="W63075" s="75"/>
      <c r="AD63075" s="77"/>
    </row>
    <row r="63076" spans="16:30" ht="4.5" customHeight="1" x14ac:dyDescent="0.2">
      <c r="P63076" s="75"/>
      <c r="Q63076" s="75"/>
      <c r="W63076" s="75"/>
      <c r="AD63076" s="77"/>
    </row>
    <row r="63077" spans="16:30" ht="4.5" customHeight="1" x14ac:dyDescent="0.2">
      <c r="P63077" s="75"/>
      <c r="Q63077" s="75"/>
      <c r="W63077" s="75"/>
      <c r="AD63077" s="77"/>
    </row>
    <row r="63078" spans="16:30" ht="4.5" customHeight="1" x14ac:dyDescent="0.2">
      <c r="P63078" s="75"/>
      <c r="Q63078" s="75"/>
      <c r="W63078" s="75"/>
      <c r="AD63078" s="77"/>
    </row>
    <row r="63079" spans="16:30" ht="4.5" customHeight="1" x14ac:dyDescent="0.2">
      <c r="P63079" s="75"/>
      <c r="Q63079" s="75"/>
      <c r="W63079" s="75"/>
      <c r="AD63079" s="77"/>
    </row>
    <row r="63080" spans="16:30" ht="4.5" customHeight="1" x14ac:dyDescent="0.2">
      <c r="P63080" s="75"/>
      <c r="Q63080" s="75"/>
      <c r="W63080" s="75"/>
      <c r="AD63080" s="77"/>
    </row>
    <row r="63081" spans="16:30" ht="4.5" customHeight="1" x14ac:dyDescent="0.2">
      <c r="P63081" s="75"/>
      <c r="Q63081" s="75"/>
      <c r="W63081" s="75"/>
      <c r="AD63081" s="77"/>
    </row>
    <row r="63082" spans="16:30" ht="4.5" customHeight="1" x14ac:dyDescent="0.2">
      <c r="P63082" s="75"/>
      <c r="Q63082" s="75"/>
      <c r="W63082" s="75"/>
      <c r="AD63082" s="77"/>
    </row>
    <row r="63083" spans="16:30" ht="4.5" customHeight="1" x14ac:dyDescent="0.2">
      <c r="P63083" s="75"/>
      <c r="Q63083" s="75"/>
      <c r="W63083" s="75"/>
      <c r="AD63083" s="77"/>
    </row>
    <row r="63084" spans="16:30" ht="4.5" customHeight="1" x14ac:dyDescent="0.2">
      <c r="P63084" s="75"/>
      <c r="Q63084" s="75"/>
      <c r="W63084" s="75"/>
      <c r="AD63084" s="77"/>
    </row>
    <row r="63085" spans="16:30" ht="4.5" customHeight="1" x14ac:dyDescent="0.2">
      <c r="P63085" s="75"/>
      <c r="Q63085" s="75"/>
      <c r="W63085" s="75"/>
      <c r="AD63085" s="77"/>
    </row>
    <row r="63086" spans="16:30" ht="4.5" customHeight="1" x14ac:dyDescent="0.2">
      <c r="P63086" s="75"/>
      <c r="Q63086" s="75"/>
      <c r="W63086" s="75"/>
      <c r="AD63086" s="77"/>
    </row>
    <row r="63087" spans="16:30" ht="4.5" customHeight="1" x14ac:dyDescent="0.2">
      <c r="P63087" s="75"/>
      <c r="Q63087" s="75"/>
      <c r="W63087" s="75"/>
      <c r="AD63087" s="77"/>
    </row>
    <row r="63088" spans="16:30" ht="4.5" customHeight="1" x14ac:dyDescent="0.2">
      <c r="P63088" s="75"/>
      <c r="Q63088" s="75"/>
      <c r="W63088" s="75"/>
      <c r="AD63088" s="77"/>
    </row>
    <row r="63089" spans="16:30" ht="4.5" customHeight="1" x14ac:dyDescent="0.2">
      <c r="P63089" s="75"/>
      <c r="Q63089" s="75"/>
      <c r="W63089" s="75"/>
      <c r="AD63089" s="77"/>
    </row>
    <row r="63090" spans="16:30" ht="4.5" customHeight="1" x14ac:dyDescent="0.2">
      <c r="P63090" s="75"/>
      <c r="Q63090" s="75"/>
      <c r="W63090" s="75"/>
      <c r="AD63090" s="77"/>
    </row>
    <row r="63091" spans="16:30" ht="4.5" customHeight="1" x14ac:dyDescent="0.2">
      <c r="P63091" s="75"/>
      <c r="Q63091" s="75"/>
      <c r="W63091" s="75"/>
      <c r="AD63091" s="77"/>
    </row>
    <row r="63092" spans="16:30" ht="4.5" customHeight="1" x14ac:dyDescent="0.2">
      <c r="P63092" s="75"/>
      <c r="Q63092" s="75"/>
      <c r="W63092" s="75"/>
      <c r="AD63092" s="77"/>
    </row>
    <row r="63093" spans="16:30" ht="4.5" customHeight="1" x14ac:dyDescent="0.2">
      <c r="P63093" s="75"/>
      <c r="Q63093" s="75"/>
      <c r="W63093" s="75"/>
      <c r="AD63093" s="77"/>
    </row>
    <row r="63094" spans="16:30" ht="4.5" customHeight="1" x14ac:dyDescent="0.2">
      <c r="P63094" s="75"/>
      <c r="Q63094" s="75"/>
      <c r="W63094" s="75"/>
      <c r="AD63094" s="77"/>
    </row>
    <row r="63095" spans="16:30" ht="4.5" customHeight="1" x14ac:dyDescent="0.2">
      <c r="P63095" s="75"/>
      <c r="Q63095" s="75"/>
      <c r="W63095" s="75"/>
      <c r="AD63095" s="77"/>
    </row>
    <row r="63096" spans="16:30" ht="4.5" customHeight="1" x14ac:dyDescent="0.2">
      <c r="P63096" s="75"/>
      <c r="Q63096" s="75"/>
      <c r="W63096" s="75"/>
      <c r="AD63096" s="77"/>
    </row>
    <row r="63097" spans="16:30" ht="4.5" customHeight="1" x14ac:dyDescent="0.2">
      <c r="P63097" s="75"/>
      <c r="Q63097" s="75"/>
      <c r="W63097" s="75"/>
      <c r="AD63097" s="77"/>
    </row>
    <row r="63098" spans="16:30" ht="4.5" customHeight="1" x14ac:dyDescent="0.2">
      <c r="P63098" s="75"/>
      <c r="Q63098" s="75"/>
      <c r="W63098" s="75"/>
      <c r="AD63098" s="77"/>
    </row>
    <row r="63099" spans="16:30" ht="4.5" customHeight="1" x14ac:dyDescent="0.2">
      <c r="P63099" s="75"/>
      <c r="Q63099" s="75"/>
      <c r="W63099" s="75"/>
      <c r="AD63099" s="77"/>
    </row>
    <row r="63100" spans="16:30" ht="4.5" customHeight="1" x14ac:dyDescent="0.2">
      <c r="P63100" s="75"/>
      <c r="Q63100" s="75"/>
      <c r="W63100" s="75"/>
      <c r="AD63100" s="77"/>
    </row>
    <row r="63101" spans="16:30" ht="4.5" customHeight="1" x14ac:dyDescent="0.2">
      <c r="P63101" s="75"/>
      <c r="Q63101" s="75"/>
      <c r="W63101" s="75"/>
      <c r="AD63101" s="77"/>
    </row>
    <row r="63102" spans="16:30" ht="4.5" customHeight="1" x14ac:dyDescent="0.2">
      <c r="P63102" s="75"/>
      <c r="Q63102" s="75"/>
      <c r="W63102" s="75"/>
      <c r="AD63102" s="77"/>
    </row>
    <row r="63103" spans="16:30" ht="4.5" customHeight="1" x14ac:dyDescent="0.2">
      <c r="P63103" s="75"/>
      <c r="Q63103" s="75"/>
      <c r="W63103" s="75"/>
      <c r="AD63103" s="77"/>
    </row>
    <row r="63104" spans="16:30" ht="4.5" customHeight="1" x14ac:dyDescent="0.2">
      <c r="P63104" s="75"/>
      <c r="Q63104" s="75"/>
      <c r="W63104" s="75"/>
      <c r="AD63104" s="77"/>
    </row>
    <row r="63105" spans="16:30" ht="4.5" customHeight="1" x14ac:dyDescent="0.2">
      <c r="P63105" s="75"/>
      <c r="Q63105" s="75"/>
      <c r="W63105" s="75"/>
      <c r="AD63105" s="77"/>
    </row>
    <row r="63106" spans="16:30" ht="4.5" customHeight="1" x14ac:dyDescent="0.2">
      <c r="P63106" s="75"/>
      <c r="Q63106" s="75"/>
      <c r="W63106" s="75"/>
      <c r="AD63106" s="77"/>
    </row>
    <row r="63107" spans="16:30" ht="4.5" customHeight="1" x14ac:dyDescent="0.2">
      <c r="P63107" s="75"/>
      <c r="Q63107" s="75"/>
      <c r="W63107" s="75"/>
      <c r="AD63107" s="77"/>
    </row>
    <row r="63108" spans="16:30" ht="4.5" customHeight="1" x14ac:dyDescent="0.2">
      <c r="P63108" s="75"/>
      <c r="Q63108" s="75"/>
      <c r="W63108" s="75"/>
      <c r="AD63108" s="77"/>
    </row>
    <row r="63109" spans="16:30" ht="4.5" customHeight="1" x14ac:dyDescent="0.2">
      <c r="P63109" s="75"/>
      <c r="Q63109" s="75"/>
      <c r="W63109" s="75"/>
      <c r="AD63109" s="77"/>
    </row>
    <row r="63110" spans="16:30" ht="4.5" customHeight="1" x14ac:dyDescent="0.2">
      <c r="P63110" s="75"/>
      <c r="Q63110" s="75"/>
      <c r="W63110" s="75"/>
      <c r="AD63110" s="77"/>
    </row>
    <row r="63111" spans="16:30" ht="4.5" customHeight="1" x14ac:dyDescent="0.2">
      <c r="P63111" s="75"/>
      <c r="Q63111" s="75"/>
      <c r="W63111" s="75"/>
      <c r="AD63111" s="77"/>
    </row>
    <row r="63112" spans="16:30" ht="4.5" customHeight="1" x14ac:dyDescent="0.2">
      <c r="P63112" s="75"/>
      <c r="Q63112" s="75"/>
      <c r="W63112" s="75"/>
      <c r="AD63112" s="77"/>
    </row>
    <row r="63113" spans="16:30" ht="4.5" customHeight="1" x14ac:dyDescent="0.2">
      <c r="P63113" s="75"/>
      <c r="Q63113" s="75"/>
      <c r="W63113" s="75"/>
      <c r="AD63113" s="77"/>
    </row>
    <row r="63114" spans="16:30" ht="4.5" customHeight="1" x14ac:dyDescent="0.2">
      <c r="P63114" s="75"/>
      <c r="Q63114" s="75"/>
      <c r="W63114" s="75"/>
      <c r="AD63114" s="77"/>
    </row>
    <row r="63115" spans="16:30" ht="4.5" customHeight="1" x14ac:dyDescent="0.2">
      <c r="P63115" s="75"/>
      <c r="Q63115" s="75"/>
      <c r="W63115" s="75"/>
      <c r="AD63115" s="77"/>
    </row>
    <row r="63116" spans="16:30" ht="4.5" customHeight="1" x14ac:dyDescent="0.2">
      <c r="P63116" s="75"/>
      <c r="Q63116" s="75"/>
      <c r="W63116" s="75"/>
      <c r="AD63116" s="77"/>
    </row>
    <row r="63117" spans="16:30" ht="4.5" customHeight="1" x14ac:dyDescent="0.2">
      <c r="P63117" s="75"/>
      <c r="Q63117" s="75"/>
      <c r="W63117" s="75"/>
      <c r="AD63117" s="77"/>
    </row>
    <row r="63118" spans="16:30" ht="4.5" customHeight="1" x14ac:dyDescent="0.2">
      <c r="P63118" s="75"/>
      <c r="Q63118" s="75"/>
      <c r="W63118" s="75"/>
      <c r="AD63118" s="77"/>
    </row>
    <row r="63119" spans="16:30" ht="4.5" customHeight="1" x14ac:dyDescent="0.2">
      <c r="P63119" s="75"/>
      <c r="Q63119" s="75"/>
      <c r="W63119" s="75"/>
      <c r="AD63119" s="77"/>
    </row>
    <row r="63120" spans="16:30" ht="4.5" customHeight="1" x14ac:dyDescent="0.2">
      <c r="P63120" s="75"/>
      <c r="Q63120" s="75"/>
      <c r="W63120" s="75"/>
      <c r="AD63120" s="77"/>
    </row>
    <row r="63121" spans="16:30" ht="4.5" customHeight="1" x14ac:dyDescent="0.2">
      <c r="P63121" s="75"/>
      <c r="Q63121" s="75"/>
      <c r="W63121" s="75"/>
      <c r="AD63121" s="77"/>
    </row>
    <row r="63122" spans="16:30" ht="4.5" customHeight="1" x14ac:dyDescent="0.2">
      <c r="P63122" s="75"/>
      <c r="Q63122" s="75"/>
      <c r="W63122" s="75"/>
      <c r="AD63122" s="77"/>
    </row>
    <row r="63123" spans="16:30" ht="4.5" customHeight="1" x14ac:dyDescent="0.2">
      <c r="P63123" s="75"/>
      <c r="Q63123" s="75"/>
      <c r="W63123" s="75"/>
      <c r="AD63123" s="77"/>
    </row>
    <row r="63124" spans="16:30" ht="4.5" customHeight="1" x14ac:dyDescent="0.2">
      <c r="P63124" s="75"/>
      <c r="Q63124" s="75"/>
      <c r="W63124" s="75"/>
      <c r="AD63124" s="77"/>
    </row>
    <row r="63125" spans="16:30" ht="4.5" customHeight="1" x14ac:dyDescent="0.2">
      <c r="P63125" s="75"/>
      <c r="Q63125" s="75"/>
      <c r="W63125" s="75"/>
      <c r="AD63125" s="77"/>
    </row>
    <row r="63126" spans="16:30" ht="4.5" customHeight="1" x14ac:dyDescent="0.2">
      <c r="P63126" s="75"/>
      <c r="Q63126" s="75"/>
      <c r="W63126" s="75"/>
      <c r="AD63126" s="77"/>
    </row>
    <row r="63127" spans="16:30" ht="4.5" customHeight="1" x14ac:dyDescent="0.2">
      <c r="P63127" s="75"/>
      <c r="Q63127" s="75"/>
      <c r="W63127" s="75"/>
      <c r="AD63127" s="77"/>
    </row>
    <row r="63128" spans="16:30" ht="4.5" customHeight="1" x14ac:dyDescent="0.2">
      <c r="P63128" s="75"/>
      <c r="Q63128" s="75"/>
      <c r="W63128" s="75"/>
      <c r="AD63128" s="77"/>
    </row>
    <row r="63129" spans="16:30" ht="4.5" customHeight="1" x14ac:dyDescent="0.2">
      <c r="P63129" s="75"/>
      <c r="Q63129" s="75"/>
      <c r="W63129" s="75"/>
      <c r="AD63129" s="77"/>
    </row>
    <row r="63130" spans="16:30" ht="4.5" customHeight="1" x14ac:dyDescent="0.2">
      <c r="P63130" s="75"/>
      <c r="Q63130" s="75"/>
      <c r="W63130" s="75"/>
      <c r="AD63130" s="77"/>
    </row>
    <row r="63131" spans="16:30" ht="4.5" customHeight="1" x14ac:dyDescent="0.2">
      <c r="P63131" s="75"/>
      <c r="Q63131" s="75"/>
      <c r="W63131" s="75"/>
      <c r="AD63131" s="77"/>
    </row>
    <row r="63132" spans="16:30" ht="4.5" customHeight="1" x14ac:dyDescent="0.2">
      <c r="P63132" s="75"/>
      <c r="Q63132" s="75"/>
      <c r="W63132" s="75"/>
      <c r="AD63132" s="77"/>
    </row>
    <row r="63133" spans="16:30" ht="4.5" customHeight="1" x14ac:dyDescent="0.2">
      <c r="P63133" s="75"/>
      <c r="Q63133" s="75"/>
      <c r="W63133" s="75"/>
      <c r="AD63133" s="77"/>
    </row>
    <row r="63134" spans="16:30" ht="4.5" customHeight="1" x14ac:dyDescent="0.2">
      <c r="P63134" s="75"/>
      <c r="Q63134" s="75"/>
      <c r="W63134" s="75"/>
      <c r="AD63134" s="77"/>
    </row>
    <row r="63135" spans="16:30" ht="4.5" customHeight="1" x14ac:dyDescent="0.2">
      <c r="P63135" s="75"/>
      <c r="Q63135" s="75"/>
      <c r="W63135" s="75"/>
      <c r="AD63135" s="77"/>
    </row>
    <row r="63136" spans="16:30" ht="4.5" customHeight="1" x14ac:dyDescent="0.2">
      <c r="P63136" s="75"/>
      <c r="Q63136" s="75"/>
      <c r="W63136" s="75"/>
      <c r="AD63136" s="77"/>
    </row>
    <row r="63137" spans="16:30" ht="4.5" customHeight="1" x14ac:dyDescent="0.2">
      <c r="P63137" s="75"/>
      <c r="Q63137" s="75"/>
      <c r="W63137" s="75"/>
      <c r="AD63137" s="77"/>
    </row>
    <row r="63138" spans="16:30" ht="4.5" customHeight="1" x14ac:dyDescent="0.2">
      <c r="P63138" s="75"/>
      <c r="Q63138" s="75"/>
      <c r="W63138" s="75"/>
      <c r="AD63138" s="77"/>
    </row>
    <row r="63139" spans="16:30" ht="4.5" customHeight="1" x14ac:dyDescent="0.2">
      <c r="P63139" s="75"/>
      <c r="Q63139" s="75"/>
      <c r="W63139" s="75"/>
      <c r="AD63139" s="77"/>
    </row>
    <row r="63140" spans="16:30" ht="4.5" customHeight="1" x14ac:dyDescent="0.2">
      <c r="P63140" s="75"/>
      <c r="Q63140" s="75"/>
      <c r="W63140" s="75"/>
      <c r="AD63140" s="77"/>
    </row>
    <row r="63141" spans="16:30" ht="4.5" customHeight="1" x14ac:dyDescent="0.2">
      <c r="P63141" s="75"/>
      <c r="Q63141" s="75"/>
      <c r="W63141" s="75"/>
      <c r="AD63141" s="77"/>
    </row>
    <row r="63142" spans="16:30" ht="4.5" customHeight="1" x14ac:dyDescent="0.2">
      <c r="P63142" s="75"/>
      <c r="Q63142" s="75"/>
      <c r="W63142" s="75"/>
      <c r="AD63142" s="77"/>
    </row>
    <row r="63143" spans="16:30" ht="4.5" customHeight="1" x14ac:dyDescent="0.2">
      <c r="P63143" s="75"/>
      <c r="Q63143" s="75"/>
      <c r="W63143" s="75"/>
      <c r="AD63143" s="77"/>
    </row>
    <row r="63144" spans="16:30" ht="4.5" customHeight="1" x14ac:dyDescent="0.2">
      <c r="P63144" s="75"/>
      <c r="Q63144" s="75"/>
      <c r="W63144" s="75"/>
      <c r="AD63144" s="77"/>
    </row>
    <row r="63145" spans="16:30" ht="4.5" customHeight="1" x14ac:dyDescent="0.2">
      <c r="P63145" s="75"/>
      <c r="Q63145" s="75"/>
      <c r="W63145" s="75"/>
      <c r="AD63145" s="77"/>
    </row>
    <row r="63146" spans="16:30" ht="4.5" customHeight="1" x14ac:dyDescent="0.2">
      <c r="P63146" s="75"/>
      <c r="Q63146" s="75"/>
      <c r="W63146" s="75"/>
      <c r="AD63146" s="77"/>
    </row>
    <row r="63147" spans="16:30" ht="4.5" customHeight="1" x14ac:dyDescent="0.2">
      <c r="P63147" s="75"/>
      <c r="Q63147" s="75"/>
      <c r="W63147" s="75"/>
      <c r="AD63147" s="77"/>
    </row>
    <row r="63148" spans="16:30" ht="4.5" customHeight="1" x14ac:dyDescent="0.2">
      <c r="P63148" s="75"/>
      <c r="Q63148" s="75"/>
      <c r="W63148" s="75"/>
      <c r="AD63148" s="77"/>
    </row>
    <row r="63149" spans="16:30" ht="4.5" customHeight="1" x14ac:dyDescent="0.2">
      <c r="P63149" s="75"/>
      <c r="Q63149" s="75"/>
      <c r="W63149" s="75"/>
      <c r="AD63149" s="77"/>
    </row>
    <row r="63150" spans="16:30" ht="4.5" customHeight="1" x14ac:dyDescent="0.2">
      <c r="P63150" s="75"/>
      <c r="Q63150" s="75"/>
      <c r="W63150" s="75"/>
      <c r="AD63150" s="77"/>
    </row>
    <row r="63151" spans="16:30" ht="4.5" customHeight="1" x14ac:dyDescent="0.2">
      <c r="P63151" s="75"/>
      <c r="Q63151" s="75"/>
      <c r="W63151" s="75"/>
      <c r="AD63151" s="77"/>
    </row>
    <row r="63152" spans="16:30" ht="4.5" customHeight="1" x14ac:dyDescent="0.2">
      <c r="P63152" s="75"/>
      <c r="Q63152" s="75"/>
      <c r="W63152" s="75"/>
      <c r="AD63152" s="77"/>
    </row>
    <row r="63153" spans="16:30" ht="4.5" customHeight="1" x14ac:dyDescent="0.2">
      <c r="P63153" s="75"/>
      <c r="Q63153" s="75"/>
      <c r="W63153" s="75"/>
      <c r="AD63153" s="77"/>
    </row>
    <row r="63154" spans="16:30" ht="4.5" customHeight="1" x14ac:dyDescent="0.2">
      <c r="P63154" s="75"/>
      <c r="Q63154" s="75"/>
      <c r="W63154" s="75"/>
      <c r="AD63154" s="77"/>
    </row>
    <row r="63155" spans="16:30" ht="4.5" customHeight="1" x14ac:dyDescent="0.2">
      <c r="P63155" s="75"/>
      <c r="Q63155" s="75"/>
      <c r="W63155" s="75"/>
      <c r="AD63155" s="77"/>
    </row>
    <row r="63156" spans="16:30" ht="4.5" customHeight="1" x14ac:dyDescent="0.2">
      <c r="P63156" s="75"/>
      <c r="Q63156" s="75"/>
      <c r="W63156" s="75"/>
      <c r="AD63156" s="77"/>
    </row>
    <row r="63157" spans="16:30" ht="4.5" customHeight="1" x14ac:dyDescent="0.2">
      <c r="P63157" s="75"/>
      <c r="Q63157" s="75"/>
      <c r="W63157" s="75"/>
      <c r="AD63157" s="77"/>
    </row>
    <row r="63158" spans="16:30" ht="4.5" customHeight="1" x14ac:dyDescent="0.2">
      <c r="P63158" s="75"/>
      <c r="Q63158" s="75"/>
      <c r="W63158" s="75"/>
      <c r="AD63158" s="77"/>
    </row>
    <row r="63159" spans="16:30" ht="4.5" customHeight="1" x14ac:dyDescent="0.2">
      <c r="P63159" s="75"/>
      <c r="Q63159" s="75"/>
      <c r="W63159" s="75"/>
      <c r="AD63159" s="77"/>
    </row>
    <row r="63160" spans="16:30" ht="4.5" customHeight="1" x14ac:dyDescent="0.2">
      <c r="P63160" s="75"/>
      <c r="Q63160" s="75"/>
      <c r="W63160" s="75"/>
      <c r="AD63160" s="77"/>
    </row>
    <row r="63161" spans="16:30" ht="4.5" customHeight="1" x14ac:dyDescent="0.2">
      <c r="P63161" s="75"/>
      <c r="Q63161" s="75"/>
      <c r="W63161" s="75"/>
      <c r="AD63161" s="77"/>
    </row>
    <row r="63162" spans="16:30" ht="4.5" customHeight="1" x14ac:dyDescent="0.2">
      <c r="P63162" s="75"/>
      <c r="Q63162" s="75"/>
      <c r="W63162" s="75"/>
      <c r="AD63162" s="77"/>
    </row>
    <row r="63163" spans="16:30" ht="4.5" customHeight="1" x14ac:dyDescent="0.2">
      <c r="P63163" s="75"/>
      <c r="Q63163" s="75"/>
      <c r="W63163" s="75"/>
      <c r="AD63163" s="77"/>
    </row>
    <row r="63164" spans="16:30" ht="4.5" customHeight="1" x14ac:dyDescent="0.2">
      <c r="P63164" s="75"/>
      <c r="Q63164" s="75"/>
      <c r="W63164" s="75"/>
      <c r="AD63164" s="77"/>
    </row>
    <row r="63165" spans="16:30" ht="4.5" customHeight="1" x14ac:dyDescent="0.2">
      <c r="P63165" s="75"/>
      <c r="Q63165" s="75"/>
      <c r="W63165" s="75"/>
      <c r="AD63165" s="77"/>
    </row>
    <row r="63166" spans="16:30" ht="4.5" customHeight="1" x14ac:dyDescent="0.2">
      <c r="P63166" s="75"/>
      <c r="Q63166" s="75"/>
      <c r="W63166" s="75"/>
      <c r="AD63166" s="77"/>
    </row>
    <row r="63167" spans="16:30" ht="4.5" customHeight="1" x14ac:dyDescent="0.2">
      <c r="P63167" s="75"/>
      <c r="Q63167" s="75"/>
      <c r="W63167" s="75"/>
      <c r="AD63167" s="77"/>
    </row>
    <row r="63168" spans="16:30" ht="4.5" customHeight="1" x14ac:dyDescent="0.2">
      <c r="P63168" s="75"/>
      <c r="Q63168" s="75"/>
      <c r="W63168" s="75"/>
      <c r="AD63168" s="77"/>
    </row>
    <row r="63169" spans="16:30" ht="4.5" customHeight="1" x14ac:dyDescent="0.2">
      <c r="P63169" s="75"/>
      <c r="Q63169" s="75"/>
      <c r="W63169" s="75"/>
      <c r="AD63169" s="77"/>
    </row>
    <row r="63170" spans="16:30" ht="4.5" customHeight="1" x14ac:dyDescent="0.2">
      <c r="P63170" s="75"/>
      <c r="Q63170" s="75"/>
      <c r="W63170" s="75"/>
      <c r="AD63170" s="77"/>
    </row>
    <row r="63171" spans="16:30" ht="4.5" customHeight="1" x14ac:dyDescent="0.2">
      <c r="P63171" s="75"/>
      <c r="Q63171" s="75"/>
      <c r="W63171" s="75"/>
      <c r="AD63171" s="77"/>
    </row>
    <row r="63172" spans="16:30" ht="4.5" customHeight="1" x14ac:dyDescent="0.2">
      <c r="P63172" s="75"/>
      <c r="Q63172" s="75"/>
      <c r="W63172" s="75"/>
      <c r="AD63172" s="77"/>
    </row>
    <row r="63173" spans="16:30" ht="4.5" customHeight="1" x14ac:dyDescent="0.2">
      <c r="P63173" s="75"/>
      <c r="Q63173" s="75"/>
      <c r="W63173" s="75"/>
      <c r="AD63173" s="77"/>
    </row>
    <row r="63174" spans="16:30" ht="4.5" customHeight="1" x14ac:dyDescent="0.2">
      <c r="P63174" s="75"/>
      <c r="Q63174" s="75"/>
      <c r="W63174" s="75"/>
      <c r="AD63174" s="77"/>
    </row>
    <row r="63175" spans="16:30" ht="4.5" customHeight="1" x14ac:dyDescent="0.2">
      <c r="P63175" s="75"/>
      <c r="Q63175" s="75"/>
      <c r="W63175" s="75"/>
      <c r="AD63175" s="77"/>
    </row>
    <row r="63176" spans="16:30" ht="4.5" customHeight="1" x14ac:dyDescent="0.2">
      <c r="P63176" s="75"/>
      <c r="Q63176" s="75"/>
      <c r="W63176" s="75"/>
      <c r="AD63176" s="77"/>
    </row>
    <row r="63177" spans="16:30" ht="4.5" customHeight="1" x14ac:dyDescent="0.2">
      <c r="P63177" s="75"/>
      <c r="Q63177" s="75"/>
      <c r="W63177" s="75"/>
      <c r="AD63177" s="77"/>
    </row>
    <row r="63178" spans="16:30" ht="4.5" customHeight="1" x14ac:dyDescent="0.2">
      <c r="P63178" s="75"/>
      <c r="Q63178" s="75"/>
      <c r="W63178" s="75"/>
      <c r="AD63178" s="77"/>
    </row>
    <row r="63179" spans="16:30" ht="4.5" customHeight="1" x14ac:dyDescent="0.2">
      <c r="P63179" s="75"/>
      <c r="Q63179" s="75"/>
      <c r="W63179" s="75"/>
      <c r="AD63179" s="77"/>
    </row>
    <row r="63180" spans="16:30" ht="4.5" customHeight="1" x14ac:dyDescent="0.2">
      <c r="P63180" s="75"/>
      <c r="Q63180" s="75"/>
      <c r="W63180" s="75"/>
      <c r="AD63180" s="77"/>
    </row>
    <row r="63181" spans="16:30" ht="4.5" customHeight="1" x14ac:dyDescent="0.2">
      <c r="P63181" s="75"/>
      <c r="Q63181" s="75"/>
      <c r="W63181" s="75"/>
      <c r="AD63181" s="77"/>
    </row>
    <row r="63182" spans="16:30" ht="4.5" customHeight="1" x14ac:dyDescent="0.2">
      <c r="P63182" s="75"/>
      <c r="Q63182" s="75"/>
      <c r="W63182" s="75"/>
      <c r="AD63182" s="77"/>
    </row>
    <row r="63183" spans="16:30" ht="4.5" customHeight="1" x14ac:dyDescent="0.2">
      <c r="P63183" s="75"/>
      <c r="Q63183" s="75"/>
      <c r="W63183" s="75"/>
      <c r="AD63183" s="77"/>
    </row>
    <row r="63184" spans="16:30" ht="4.5" customHeight="1" x14ac:dyDescent="0.2">
      <c r="P63184" s="75"/>
      <c r="Q63184" s="75"/>
      <c r="W63184" s="75"/>
      <c r="AD63184" s="77"/>
    </row>
    <row r="63185" spans="16:30" ht="4.5" customHeight="1" x14ac:dyDescent="0.2">
      <c r="P63185" s="75"/>
      <c r="Q63185" s="75"/>
      <c r="W63185" s="75"/>
      <c r="AD63185" s="77"/>
    </row>
    <row r="63186" spans="16:30" ht="4.5" customHeight="1" x14ac:dyDescent="0.2">
      <c r="P63186" s="75"/>
      <c r="Q63186" s="75"/>
      <c r="W63186" s="75"/>
      <c r="AD63186" s="77"/>
    </row>
    <row r="63187" spans="16:30" ht="4.5" customHeight="1" x14ac:dyDescent="0.2">
      <c r="P63187" s="75"/>
      <c r="Q63187" s="75"/>
      <c r="W63187" s="75"/>
      <c r="AD63187" s="77"/>
    </row>
    <row r="63188" spans="16:30" ht="4.5" customHeight="1" x14ac:dyDescent="0.2">
      <c r="P63188" s="75"/>
      <c r="Q63188" s="75"/>
      <c r="W63188" s="75"/>
      <c r="AD63188" s="77"/>
    </row>
    <row r="63189" spans="16:30" ht="4.5" customHeight="1" x14ac:dyDescent="0.2">
      <c r="P63189" s="75"/>
      <c r="Q63189" s="75"/>
      <c r="W63189" s="75"/>
      <c r="AD63189" s="77"/>
    </row>
    <row r="63190" spans="16:30" ht="4.5" customHeight="1" x14ac:dyDescent="0.2">
      <c r="P63190" s="75"/>
      <c r="Q63190" s="75"/>
      <c r="W63190" s="75"/>
      <c r="AD63190" s="77"/>
    </row>
    <row r="63191" spans="16:30" ht="4.5" customHeight="1" x14ac:dyDescent="0.2">
      <c r="P63191" s="75"/>
      <c r="Q63191" s="75"/>
      <c r="W63191" s="75"/>
      <c r="AD63191" s="77"/>
    </row>
    <row r="63192" spans="16:30" ht="4.5" customHeight="1" x14ac:dyDescent="0.2">
      <c r="P63192" s="75"/>
      <c r="Q63192" s="75"/>
      <c r="W63192" s="75"/>
      <c r="AD63192" s="77"/>
    </row>
    <row r="63193" spans="16:30" ht="4.5" customHeight="1" x14ac:dyDescent="0.2">
      <c r="P63193" s="75"/>
      <c r="Q63193" s="75"/>
      <c r="W63193" s="75"/>
      <c r="AD63193" s="77"/>
    </row>
    <row r="63194" spans="16:30" ht="4.5" customHeight="1" x14ac:dyDescent="0.2">
      <c r="P63194" s="75"/>
      <c r="Q63194" s="75"/>
      <c r="W63194" s="75"/>
      <c r="AD63194" s="77"/>
    </row>
    <row r="63195" spans="16:30" ht="4.5" customHeight="1" x14ac:dyDescent="0.2">
      <c r="P63195" s="75"/>
      <c r="Q63195" s="75"/>
      <c r="W63195" s="75"/>
      <c r="AD63195" s="77"/>
    </row>
    <row r="63196" spans="16:30" ht="4.5" customHeight="1" x14ac:dyDescent="0.2">
      <c r="P63196" s="75"/>
      <c r="Q63196" s="75"/>
      <c r="W63196" s="75"/>
      <c r="AD63196" s="77"/>
    </row>
    <row r="63197" spans="16:30" ht="4.5" customHeight="1" x14ac:dyDescent="0.2">
      <c r="P63197" s="75"/>
      <c r="Q63197" s="75"/>
      <c r="W63197" s="75"/>
      <c r="AD63197" s="77"/>
    </row>
    <row r="63198" spans="16:30" ht="4.5" customHeight="1" x14ac:dyDescent="0.2">
      <c r="P63198" s="75"/>
      <c r="Q63198" s="75"/>
      <c r="W63198" s="75"/>
      <c r="AD63198" s="77"/>
    </row>
    <row r="63199" spans="16:30" ht="4.5" customHeight="1" x14ac:dyDescent="0.2">
      <c r="P63199" s="75"/>
      <c r="Q63199" s="75"/>
      <c r="W63199" s="75"/>
      <c r="AD63199" s="77"/>
    </row>
    <row r="63200" spans="16:30" ht="4.5" customHeight="1" x14ac:dyDescent="0.2">
      <c r="P63200" s="75"/>
      <c r="Q63200" s="75"/>
      <c r="W63200" s="75"/>
      <c r="AD63200" s="77"/>
    </row>
    <row r="63201" spans="16:30" ht="4.5" customHeight="1" x14ac:dyDescent="0.2">
      <c r="P63201" s="75"/>
      <c r="Q63201" s="75"/>
      <c r="W63201" s="75"/>
      <c r="AD63201" s="77"/>
    </row>
    <row r="63202" spans="16:30" ht="4.5" customHeight="1" x14ac:dyDescent="0.2">
      <c r="P63202" s="75"/>
      <c r="Q63202" s="75"/>
      <c r="W63202" s="75"/>
      <c r="AD63202" s="77"/>
    </row>
    <row r="63203" spans="16:30" ht="4.5" customHeight="1" x14ac:dyDescent="0.2">
      <c r="P63203" s="75"/>
      <c r="Q63203" s="75"/>
      <c r="W63203" s="75"/>
      <c r="AD63203" s="77"/>
    </row>
    <row r="63204" spans="16:30" ht="4.5" customHeight="1" x14ac:dyDescent="0.2">
      <c r="P63204" s="75"/>
      <c r="Q63204" s="75"/>
      <c r="W63204" s="75"/>
      <c r="AD63204" s="77"/>
    </row>
    <row r="63205" spans="16:30" ht="4.5" customHeight="1" x14ac:dyDescent="0.2">
      <c r="P63205" s="75"/>
      <c r="Q63205" s="75"/>
      <c r="W63205" s="75"/>
      <c r="AD63205" s="77"/>
    </row>
    <row r="63206" spans="16:30" ht="4.5" customHeight="1" x14ac:dyDescent="0.2">
      <c r="P63206" s="75"/>
      <c r="Q63206" s="75"/>
      <c r="W63206" s="75"/>
      <c r="AD63206" s="77"/>
    </row>
    <row r="63207" spans="16:30" ht="4.5" customHeight="1" x14ac:dyDescent="0.2">
      <c r="P63207" s="75"/>
      <c r="Q63207" s="75"/>
      <c r="W63207" s="75"/>
      <c r="AD63207" s="77"/>
    </row>
    <row r="63208" spans="16:30" ht="4.5" customHeight="1" x14ac:dyDescent="0.2">
      <c r="P63208" s="75"/>
      <c r="Q63208" s="75"/>
      <c r="W63208" s="75"/>
      <c r="AD63208" s="77"/>
    </row>
    <row r="63209" spans="16:30" ht="4.5" customHeight="1" x14ac:dyDescent="0.2">
      <c r="P63209" s="75"/>
      <c r="Q63209" s="75"/>
      <c r="W63209" s="75"/>
      <c r="AD63209" s="77"/>
    </row>
    <row r="63210" spans="16:30" ht="4.5" customHeight="1" x14ac:dyDescent="0.2">
      <c r="P63210" s="75"/>
      <c r="Q63210" s="75"/>
      <c r="W63210" s="75"/>
      <c r="AD63210" s="77"/>
    </row>
    <row r="63211" spans="16:30" ht="4.5" customHeight="1" x14ac:dyDescent="0.2">
      <c r="P63211" s="75"/>
      <c r="Q63211" s="75"/>
      <c r="W63211" s="75"/>
      <c r="AD63211" s="77"/>
    </row>
    <row r="63212" spans="16:30" ht="4.5" customHeight="1" x14ac:dyDescent="0.2">
      <c r="P63212" s="75"/>
      <c r="Q63212" s="75"/>
      <c r="W63212" s="75"/>
      <c r="AD63212" s="77"/>
    </row>
    <row r="63213" spans="16:30" ht="4.5" customHeight="1" x14ac:dyDescent="0.2">
      <c r="P63213" s="75"/>
      <c r="Q63213" s="75"/>
      <c r="W63213" s="75"/>
      <c r="AD63213" s="77"/>
    </row>
    <row r="63214" spans="16:30" ht="4.5" customHeight="1" x14ac:dyDescent="0.2">
      <c r="P63214" s="75"/>
      <c r="Q63214" s="75"/>
      <c r="W63214" s="75"/>
      <c r="AD63214" s="77"/>
    </row>
    <row r="63215" spans="16:30" ht="4.5" customHeight="1" x14ac:dyDescent="0.2">
      <c r="P63215" s="75"/>
      <c r="Q63215" s="75"/>
      <c r="W63215" s="75"/>
      <c r="AD63215" s="77"/>
    </row>
    <row r="63216" spans="16:30" ht="4.5" customHeight="1" x14ac:dyDescent="0.2">
      <c r="P63216" s="75"/>
      <c r="Q63216" s="75"/>
      <c r="W63216" s="75"/>
      <c r="AD63216" s="77"/>
    </row>
    <row r="63217" spans="16:30" ht="4.5" customHeight="1" x14ac:dyDescent="0.2">
      <c r="P63217" s="75"/>
      <c r="Q63217" s="75"/>
      <c r="W63217" s="75"/>
      <c r="AD63217" s="77"/>
    </row>
    <row r="63218" spans="16:30" ht="4.5" customHeight="1" x14ac:dyDescent="0.2">
      <c r="P63218" s="75"/>
      <c r="Q63218" s="75"/>
      <c r="W63218" s="75"/>
      <c r="AD63218" s="77"/>
    </row>
    <row r="63219" spans="16:30" ht="4.5" customHeight="1" x14ac:dyDescent="0.2">
      <c r="P63219" s="75"/>
      <c r="Q63219" s="75"/>
      <c r="W63219" s="75"/>
      <c r="AD63219" s="77"/>
    </row>
    <row r="63220" spans="16:30" ht="4.5" customHeight="1" x14ac:dyDescent="0.2">
      <c r="P63220" s="75"/>
      <c r="Q63220" s="75"/>
      <c r="W63220" s="75"/>
      <c r="AD63220" s="77"/>
    </row>
    <row r="63221" spans="16:30" ht="4.5" customHeight="1" x14ac:dyDescent="0.2">
      <c r="P63221" s="75"/>
      <c r="Q63221" s="75"/>
      <c r="W63221" s="75"/>
      <c r="AD63221" s="77"/>
    </row>
    <row r="63222" spans="16:30" ht="4.5" customHeight="1" x14ac:dyDescent="0.2">
      <c r="P63222" s="75"/>
      <c r="Q63222" s="75"/>
      <c r="W63222" s="75"/>
      <c r="AD63222" s="77"/>
    </row>
    <row r="63223" spans="16:30" ht="4.5" customHeight="1" x14ac:dyDescent="0.2">
      <c r="P63223" s="75"/>
      <c r="Q63223" s="75"/>
      <c r="W63223" s="75"/>
      <c r="AD63223" s="77"/>
    </row>
    <row r="63224" spans="16:30" ht="4.5" customHeight="1" x14ac:dyDescent="0.2">
      <c r="P63224" s="75"/>
      <c r="Q63224" s="75"/>
      <c r="W63224" s="75"/>
      <c r="AD63224" s="77"/>
    </row>
    <row r="63225" spans="16:30" ht="4.5" customHeight="1" x14ac:dyDescent="0.2">
      <c r="P63225" s="75"/>
      <c r="Q63225" s="75"/>
      <c r="W63225" s="75"/>
      <c r="AD63225" s="77"/>
    </row>
    <row r="63226" spans="16:30" ht="4.5" customHeight="1" x14ac:dyDescent="0.2">
      <c r="P63226" s="75"/>
      <c r="Q63226" s="75"/>
      <c r="W63226" s="75"/>
      <c r="AD63226" s="77"/>
    </row>
    <row r="63227" spans="16:30" ht="4.5" customHeight="1" x14ac:dyDescent="0.2">
      <c r="P63227" s="75"/>
      <c r="Q63227" s="75"/>
      <c r="W63227" s="75"/>
      <c r="AD63227" s="77"/>
    </row>
    <row r="63228" spans="16:30" ht="4.5" customHeight="1" x14ac:dyDescent="0.2">
      <c r="P63228" s="75"/>
      <c r="Q63228" s="75"/>
      <c r="W63228" s="75"/>
      <c r="AD63228" s="77"/>
    </row>
    <row r="63229" spans="16:30" ht="4.5" customHeight="1" x14ac:dyDescent="0.2">
      <c r="P63229" s="75"/>
      <c r="Q63229" s="75"/>
      <c r="W63229" s="75"/>
      <c r="AD63229" s="77"/>
    </row>
    <row r="63230" spans="16:30" ht="4.5" customHeight="1" x14ac:dyDescent="0.2">
      <c r="P63230" s="75"/>
      <c r="Q63230" s="75"/>
      <c r="W63230" s="75"/>
      <c r="AD63230" s="77"/>
    </row>
    <row r="63231" spans="16:30" ht="4.5" customHeight="1" x14ac:dyDescent="0.2">
      <c r="P63231" s="75"/>
      <c r="Q63231" s="75"/>
      <c r="W63231" s="75"/>
      <c r="AD63231" s="77"/>
    </row>
    <row r="63232" spans="16:30" ht="4.5" customHeight="1" x14ac:dyDescent="0.2">
      <c r="P63232" s="75"/>
      <c r="Q63232" s="75"/>
      <c r="W63232" s="75"/>
      <c r="AD63232" s="77"/>
    </row>
    <row r="63233" spans="16:30" ht="4.5" customHeight="1" x14ac:dyDescent="0.2">
      <c r="P63233" s="75"/>
      <c r="Q63233" s="75"/>
      <c r="W63233" s="75"/>
      <c r="AD63233" s="77"/>
    </row>
    <row r="63234" spans="16:30" ht="4.5" customHeight="1" x14ac:dyDescent="0.2">
      <c r="P63234" s="75"/>
      <c r="Q63234" s="75"/>
      <c r="W63234" s="75"/>
      <c r="AD63234" s="77"/>
    </row>
    <row r="63235" spans="16:30" ht="4.5" customHeight="1" x14ac:dyDescent="0.2">
      <c r="P63235" s="75"/>
      <c r="Q63235" s="75"/>
      <c r="W63235" s="75"/>
      <c r="AD63235" s="77"/>
    </row>
    <row r="63236" spans="16:30" ht="4.5" customHeight="1" x14ac:dyDescent="0.2">
      <c r="P63236" s="75"/>
      <c r="Q63236" s="75"/>
      <c r="W63236" s="75"/>
      <c r="AD63236" s="77"/>
    </row>
    <row r="63237" spans="16:30" ht="4.5" customHeight="1" x14ac:dyDescent="0.2">
      <c r="P63237" s="75"/>
      <c r="Q63237" s="75"/>
      <c r="W63237" s="75"/>
      <c r="AD63237" s="77"/>
    </row>
    <row r="63238" spans="16:30" ht="4.5" customHeight="1" x14ac:dyDescent="0.2">
      <c r="P63238" s="75"/>
      <c r="Q63238" s="75"/>
      <c r="W63238" s="75"/>
      <c r="AD63238" s="77"/>
    </row>
    <row r="63239" spans="16:30" ht="4.5" customHeight="1" x14ac:dyDescent="0.2">
      <c r="P63239" s="75"/>
      <c r="Q63239" s="75"/>
      <c r="W63239" s="75"/>
      <c r="AD63239" s="77"/>
    </row>
    <row r="63240" spans="16:30" ht="4.5" customHeight="1" x14ac:dyDescent="0.2">
      <c r="P63240" s="75"/>
      <c r="Q63240" s="75"/>
      <c r="W63240" s="75"/>
      <c r="AD63240" s="77"/>
    </row>
    <row r="63241" spans="16:30" ht="4.5" customHeight="1" x14ac:dyDescent="0.2">
      <c r="P63241" s="75"/>
      <c r="Q63241" s="75"/>
      <c r="W63241" s="75"/>
      <c r="AD63241" s="77"/>
    </row>
    <row r="63242" spans="16:30" ht="4.5" customHeight="1" x14ac:dyDescent="0.2">
      <c r="P63242" s="75"/>
      <c r="Q63242" s="75"/>
      <c r="W63242" s="75"/>
      <c r="AD63242" s="77"/>
    </row>
    <row r="63243" spans="16:30" ht="4.5" customHeight="1" x14ac:dyDescent="0.2">
      <c r="P63243" s="75"/>
      <c r="Q63243" s="75"/>
      <c r="W63243" s="75"/>
      <c r="AD63243" s="77"/>
    </row>
    <row r="63244" spans="16:30" ht="4.5" customHeight="1" x14ac:dyDescent="0.2">
      <c r="P63244" s="75"/>
      <c r="Q63244" s="75"/>
      <c r="W63244" s="75"/>
      <c r="AD63244" s="77"/>
    </row>
    <row r="63245" spans="16:30" ht="4.5" customHeight="1" x14ac:dyDescent="0.2">
      <c r="P63245" s="75"/>
      <c r="Q63245" s="75"/>
      <c r="W63245" s="75"/>
      <c r="AD63245" s="77"/>
    </row>
    <row r="63246" spans="16:30" ht="4.5" customHeight="1" x14ac:dyDescent="0.2">
      <c r="P63246" s="75"/>
      <c r="Q63246" s="75"/>
      <c r="W63246" s="75"/>
      <c r="AD63246" s="77"/>
    </row>
    <row r="63247" spans="16:30" ht="4.5" customHeight="1" x14ac:dyDescent="0.2">
      <c r="P63247" s="75"/>
      <c r="Q63247" s="75"/>
      <c r="W63247" s="75"/>
      <c r="AD63247" s="77"/>
    </row>
    <row r="63248" spans="16:30" ht="4.5" customHeight="1" x14ac:dyDescent="0.2">
      <c r="P63248" s="75"/>
      <c r="Q63248" s="75"/>
      <c r="W63248" s="75"/>
      <c r="AD63248" s="77"/>
    </row>
    <row r="63249" spans="16:30" ht="4.5" customHeight="1" x14ac:dyDescent="0.2">
      <c r="P63249" s="75"/>
      <c r="Q63249" s="75"/>
      <c r="W63249" s="75"/>
      <c r="AD63249" s="77"/>
    </row>
    <row r="63250" spans="16:30" ht="4.5" customHeight="1" x14ac:dyDescent="0.2">
      <c r="P63250" s="75"/>
      <c r="Q63250" s="75"/>
      <c r="W63250" s="75"/>
      <c r="AD63250" s="77"/>
    </row>
    <row r="63251" spans="16:30" ht="4.5" customHeight="1" x14ac:dyDescent="0.2">
      <c r="P63251" s="75"/>
      <c r="Q63251" s="75"/>
      <c r="W63251" s="75"/>
      <c r="AD63251" s="77"/>
    </row>
    <row r="63252" spans="16:30" ht="4.5" customHeight="1" x14ac:dyDescent="0.2">
      <c r="P63252" s="75"/>
      <c r="Q63252" s="75"/>
      <c r="W63252" s="75"/>
      <c r="AD63252" s="77"/>
    </row>
    <row r="63253" spans="16:30" ht="4.5" customHeight="1" x14ac:dyDescent="0.2">
      <c r="P63253" s="75"/>
      <c r="Q63253" s="75"/>
      <c r="W63253" s="75"/>
      <c r="AD63253" s="77"/>
    </row>
    <row r="63254" spans="16:30" ht="4.5" customHeight="1" x14ac:dyDescent="0.2">
      <c r="P63254" s="75"/>
      <c r="Q63254" s="75"/>
      <c r="W63254" s="75"/>
      <c r="AD63254" s="77"/>
    </row>
    <row r="63255" spans="16:30" ht="4.5" customHeight="1" x14ac:dyDescent="0.2">
      <c r="P63255" s="75"/>
      <c r="Q63255" s="75"/>
      <c r="W63255" s="75"/>
      <c r="AD63255" s="77"/>
    </row>
    <row r="63256" spans="16:30" ht="4.5" customHeight="1" x14ac:dyDescent="0.2">
      <c r="P63256" s="75"/>
      <c r="Q63256" s="75"/>
      <c r="W63256" s="75"/>
      <c r="AD63256" s="77"/>
    </row>
    <row r="63257" spans="16:30" ht="4.5" customHeight="1" x14ac:dyDescent="0.2">
      <c r="P63257" s="75"/>
      <c r="Q63257" s="75"/>
      <c r="W63257" s="75"/>
      <c r="AD63257" s="77"/>
    </row>
    <row r="63258" spans="16:30" ht="4.5" customHeight="1" x14ac:dyDescent="0.2">
      <c r="P63258" s="75"/>
      <c r="Q63258" s="75"/>
      <c r="W63258" s="75"/>
      <c r="AD63258" s="77"/>
    </row>
    <row r="63259" spans="16:30" ht="4.5" customHeight="1" x14ac:dyDescent="0.2">
      <c r="P63259" s="75"/>
      <c r="Q63259" s="75"/>
      <c r="W63259" s="75"/>
      <c r="AD63259" s="77"/>
    </row>
    <row r="63260" spans="16:30" ht="4.5" customHeight="1" x14ac:dyDescent="0.2">
      <c r="P63260" s="75"/>
      <c r="Q63260" s="75"/>
      <c r="W63260" s="75"/>
      <c r="AD63260" s="77"/>
    </row>
    <row r="63261" spans="16:30" ht="4.5" customHeight="1" x14ac:dyDescent="0.2">
      <c r="P63261" s="75"/>
      <c r="Q63261" s="75"/>
      <c r="W63261" s="75"/>
      <c r="AD63261" s="77"/>
    </row>
    <row r="63262" spans="16:30" ht="4.5" customHeight="1" x14ac:dyDescent="0.2">
      <c r="P63262" s="75"/>
      <c r="Q63262" s="75"/>
      <c r="W63262" s="75"/>
      <c r="AD63262" s="77"/>
    </row>
    <row r="63263" spans="16:30" ht="4.5" customHeight="1" x14ac:dyDescent="0.2">
      <c r="P63263" s="75"/>
      <c r="Q63263" s="75"/>
      <c r="W63263" s="75"/>
      <c r="AD63263" s="77"/>
    </row>
    <row r="63264" spans="16:30" ht="4.5" customHeight="1" x14ac:dyDescent="0.2">
      <c r="P63264" s="75"/>
      <c r="Q63264" s="75"/>
      <c r="W63264" s="75"/>
      <c r="AD63264" s="77"/>
    </row>
    <row r="63265" spans="16:30" ht="4.5" customHeight="1" x14ac:dyDescent="0.2">
      <c r="P63265" s="75"/>
      <c r="Q63265" s="75"/>
      <c r="W63265" s="75"/>
      <c r="AD63265" s="77"/>
    </row>
    <row r="63266" spans="16:30" ht="4.5" customHeight="1" x14ac:dyDescent="0.2">
      <c r="P63266" s="75"/>
      <c r="Q63266" s="75"/>
      <c r="W63266" s="75"/>
      <c r="AD63266" s="77"/>
    </row>
    <row r="63267" spans="16:30" ht="4.5" customHeight="1" x14ac:dyDescent="0.2">
      <c r="P63267" s="75"/>
      <c r="Q63267" s="75"/>
      <c r="W63267" s="75"/>
      <c r="AD63267" s="77"/>
    </row>
    <row r="63268" spans="16:30" ht="4.5" customHeight="1" x14ac:dyDescent="0.2">
      <c r="P63268" s="75"/>
      <c r="Q63268" s="75"/>
      <c r="W63268" s="75"/>
      <c r="AD63268" s="77"/>
    </row>
    <row r="63269" spans="16:30" ht="4.5" customHeight="1" x14ac:dyDescent="0.2">
      <c r="P63269" s="75"/>
      <c r="Q63269" s="75"/>
      <c r="W63269" s="75"/>
      <c r="AD63269" s="77"/>
    </row>
    <row r="63270" spans="16:30" ht="4.5" customHeight="1" x14ac:dyDescent="0.2">
      <c r="P63270" s="75"/>
      <c r="Q63270" s="75"/>
      <c r="W63270" s="75"/>
      <c r="AD63270" s="77"/>
    </row>
    <row r="63271" spans="16:30" ht="4.5" customHeight="1" x14ac:dyDescent="0.2">
      <c r="P63271" s="75"/>
      <c r="Q63271" s="75"/>
      <c r="W63271" s="75"/>
      <c r="AD63271" s="77"/>
    </row>
    <row r="63272" spans="16:30" ht="4.5" customHeight="1" x14ac:dyDescent="0.2">
      <c r="P63272" s="75"/>
      <c r="Q63272" s="75"/>
      <c r="W63272" s="75"/>
      <c r="AD63272" s="77"/>
    </row>
    <row r="63273" spans="16:30" ht="4.5" customHeight="1" x14ac:dyDescent="0.2">
      <c r="P63273" s="75"/>
      <c r="Q63273" s="75"/>
      <c r="W63273" s="75"/>
      <c r="AD63273" s="77"/>
    </row>
    <row r="63274" spans="16:30" ht="4.5" customHeight="1" x14ac:dyDescent="0.2">
      <c r="P63274" s="75"/>
      <c r="Q63274" s="75"/>
      <c r="W63274" s="75"/>
      <c r="AD63274" s="77"/>
    </row>
    <row r="63275" spans="16:30" ht="4.5" customHeight="1" x14ac:dyDescent="0.2">
      <c r="P63275" s="75"/>
      <c r="Q63275" s="75"/>
      <c r="W63275" s="75"/>
      <c r="AD63275" s="77"/>
    </row>
    <row r="63276" spans="16:30" ht="4.5" customHeight="1" x14ac:dyDescent="0.2">
      <c r="P63276" s="75"/>
      <c r="Q63276" s="75"/>
      <c r="W63276" s="75"/>
      <c r="AD63276" s="77"/>
    </row>
    <row r="63277" spans="16:30" ht="4.5" customHeight="1" x14ac:dyDescent="0.2">
      <c r="P63277" s="75"/>
      <c r="Q63277" s="75"/>
      <c r="W63277" s="75"/>
      <c r="AD63277" s="77"/>
    </row>
    <row r="63278" spans="16:30" ht="4.5" customHeight="1" x14ac:dyDescent="0.2">
      <c r="P63278" s="75"/>
      <c r="Q63278" s="75"/>
      <c r="W63278" s="75"/>
      <c r="AD63278" s="77"/>
    </row>
    <row r="63279" spans="16:30" ht="4.5" customHeight="1" x14ac:dyDescent="0.2">
      <c r="P63279" s="75"/>
      <c r="Q63279" s="75"/>
      <c r="W63279" s="75"/>
      <c r="AD63279" s="77"/>
    </row>
    <row r="63280" spans="16:30" ht="4.5" customHeight="1" x14ac:dyDescent="0.2">
      <c r="P63280" s="75"/>
      <c r="Q63280" s="75"/>
      <c r="W63280" s="75"/>
      <c r="AD63280" s="77"/>
    </row>
    <row r="63281" spans="16:30" ht="4.5" customHeight="1" x14ac:dyDescent="0.2">
      <c r="P63281" s="75"/>
      <c r="Q63281" s="75"/>
      <c r="W63281" s="75"/>
      <c r="AD63281" s="77"/>
    </row>
    <row r="63282" spans="16:30" ht="4.5" customHeight="1" x14ac:dyDescent="0.2">
      <c r="P63282" s="75"/>
      <c r="Q63282" s="75"/>
      <c r="W63282" s="75"/>
      <c r="AD63282" s="77"/>
    </row>
    <row r="63283" spans="16:30" ht="4.5" customHeight="1" x14ac:dyDescent="0.2">
      <c r="P63283" s="75"/>
      <c r="Q63283" s="75"/>
      <c r="W63283" s="75"/>
      <c r="AD63283" s="77"/>
    </row>
    <row r="63284" spans="16:30" ht="4.5" customHeight="1" x14ac:dyDescent="0.2">
      <c r="P63284" s="75"/>
      <c r="Q63284" s="75"/>
      <c r="W63284" s="75"/>
      <c r="AD63284" s="77"/>
    </row>
    <row r="63285" spans="16:30" ht="4.5" customHeight="1" x14ac:dyDescent="0.2">
      <c r="P63285" s="75"/>
      <c r="Q63285" s="75"/>
      <c r="W63285" s="75"/>
      <c r="AD63285" s="77"/>
    </row>
    <row r="63286" spans="16:30" ht="4.5" customHeight="1" x14ac:dyDescent="0.2">
      <c r="P63286" s="75"/>
      <c r="Q63286" s="75"/>
      <c r="W63286" s="75"/>
      <c r="AD63286" s="77"/>
    </row>
    <row r="63287" spans="16:30" ht="4.5" customHeight="1" x14ac:dyDescent="0.2">
      <c r="P63287" s="75"/>
      <c r="Q63287" s="75"/>
      <c r="W63287" s="75"/>
      <c r="AD63287" s="77"/>
    </row>
    <row r="63288" spans="16:30" ht="4.5" customHeight="1" x14ac:dyDescent="0.2">
      <c r="P63288" s="75"/>
      <c r="Q63288" s="75"/>
      <c r="W63288" s="75"/>
      <c r="AD63288" s="77"/>
    </row>
    <row r="63289" spans="16:30" ht="4.5" customHeight="1" x14ac:dyDescent="0.2">
      <c r="P63289" s="75"/>
      <c r="Q63289" s="75"/>
      <c r="W63289" s="75"/>
      <c r="AD63289" s="77"/>
    </row>
    <row r="63290" spans="16:30" ht="4.5" customHeight="1" x14ac:dyDescent="0.2">
      <c r="P63290" s="75"/>
      <c r="Q63290" s="75"/>
      <c r="W63290" s="75"/>
      <c r="AD63290" s="77"/>
    </row>
    <row r="63291" spans="16:30" ht="4.5" customHeight="1" x14ac:dyDescent="0.2">
      <c r="P63291" s="75"/>
      <c r="Q63291" s="75"/>
      <c r="W63291" s="75"/>
      <c r="AD63291" s="77"/>
    </row>
    <row r="63292" spans="16:30" ht="4.5" customHeight="1" x14ac:dyDescent="0.2">
      <c r="P63292" s="75"/>
      <c r="Q63292" s="75"/>
      <c r="W63292" s="75"/>
      <c r="AD63292" s="77"/>
    </row>
    <row r="63293" spans="16:30" ht="4.5" customHeight="1" x14ac:dyDescent="0.2">
      <c r="P63293" s="75"/>
      <c r="Q63293" s="75"/>
      <c r="W63293" s="75"/>
      <c r="AD63293" s="77"/>
    </row>
    <row r="63294" spans="16:30" ht="4.5" customHeight="1" x14ac:dyDescent="0.2">
      <c r="P63294" s="75"/>
      <c r="Q63294" s="75"/>
      <c r="W63294" s="75"/>
      <c r="AD63294" s="77"/>
    </row>
    <row r="63295" spans="16:30" ht="4.5" customHeight="1" x14ac:dyDescent="0.2">
      <c r="P63295" s="75"/>
      <c r="Q63295" s="75"/>
      <c r="W63295" s="75"/>
      <c r="AD63295" s="77"/>
    </row>
    <row r="63296" spans="16:30" ht="4.5" customHeight="1" x14ac:dyDescent="0.2">
      <c r="P63296" s="75"/>
      <c r="Q63296" s="75"/>
      <c r="W63296" s="75"/>
      <c r="AD63296" s="77"/>
    </row>
    <row r="63297" spans="16:30" ht="4.5" customHeight="1" x14ac:dyDescent="0.2">
      <c r="P63297" s="75"/>
      <c r="Q63297" s="75"/>
      <c r="W63297" s="75"/>
      <c r="AD63297" s="77"/>
    </row>
    <row r="63298" spans="16:30" ht="4.5" customHeight="1" x14ac:dyDescent="0.2">
      <c r="P63298" s="75"/>
      <c r="Q63298" s="75"/>
      <c r="W63298" s="75"/>
      <c r="AD63298" s="77"/>
    </row>
    <row r="63299" spans="16:30" ht="4.5" customHeight="1" x14ac:dyDescent="0.2">
      <c r="P63299" s="75"/>
      <c r="Q63299" s="75"/>
      <c r="W63299" s="75"/>
      <c r="AD63299" s="77"/>
    </row>
    <row r="63300" spans="16:30" ht="4.5" customHeight="1" x14ac:dyDescent="0.2">
      <c r="P63300" s="75"/>
      <c r="Q63300" s="75"/>
      <c r="W63300" s="75"/>
      <c r="AD63300" s="77"/>
    </row>
    <row r="63301" spans="16:30" ht="4.5" customHeight="1" x14ac:dyDescent="0.2">
      <c r="P63301" s="75"/>
      <c r="Q63301" s="75"/>
      <c r="W63301" s="75"/>
      <c r="AD63301" s="77"/>
    </row>
    <row r="63302" spans="16:30" ht="4.5" customHeight="1" x14ac:dyDescent="0.2">
      <c r="P63302" s="75"/>
      <c r="Q63302" s="75"/>
      <c r="W63302" s="75"/>
      <c r="AD63302" s="77"/>
    </row>
    <row r="63303" spans="16:30" ht="4.5" customHeight="1" x14ac:dyDescent="0.2">
      <c r="P63303" s="75"/>
      <c r="Q63303" s="75"/>
      <c r="W63303" s="75"/>
      <c r="AD63303" s="77"/>
    </row>
    <row r="63304" spans="16:30" ht="4.5" customHeight="1" x14ac:dyDescent="0.2">
      <c r="P63304" s="75"/>
      <c r="Q63304" s="75"/>
      <c r="W63304" s="75"/>
      <c r="AD63304" s="77"/>
    </row>
    <row r="63305" spans="16:30" ht="4.5" customHeight="1" x14ac:dyDescent="0.2">
      <c r="P63305" s="75"/>
      <c r="Q63305" s="75"/>
      <c r="W63305" s="75"/>
      <c r="AD63305" s="77"/>
    </row>
    <row r="63306" spans="16:30" ht="4.5" customHeight="1" x14ac:dyDescent="0.2">
      <c r="P63306" s="75"/>
      <c r="Q63306" s="75"/>
      <c r="W63306" s="75"/>
      <c r="AD63306" s="77"/>
    </row>
    <row r="63307" spans="16:30" ht="4.5" customHeight="1" x14ac:dyDescent="0.2">
      <c r="P63307" s="75"/>
      <c r="Q63307" s="75"/>
      <c r="W63307" s="75"/>
      <c r="AD63307" s="77"/>
    </row>
    <row r="63308" spans="16:30" ht="4.5" customHeight="1" x14ac:dyDescent="0.2">
      <c r="P63308" s="75"/>
      <c r="Q63308" s="75"/>
      <c r="W63308" s="75"/>
      <c r="AD63308" s="77"/>
    </row>
    <row r="63309" spans="16:30" ht="4.5" customHeight="1" x14ac:dyDescent="0.2">
      <c r="P63309" s="75"/>
      <c r="Q63309" s="75"/>
      <c r="W63309" s="75"/>
      <c r="AD63309" s="77"/>
    </row>
    <row r="63310" spans="16:30" ht="4.5" customHeight="1" x14ac:dyDescent="0.2">
      <c r="P63310" s="75"/>
      <c r="Q63310" s="75"/>
      <c r="W63310" s="75"/>
      <c r="AD63310" s="77"/>
    </row>
    <row r="63311" spans="16:30" ht="4.5" customHeight="1" x14ac:dyDescent="0.2">
      <c r="P63311" s="75"/>
      <c r="Q63311" s="75"/>
      <c r="W63311" s="75"/>
      <c r="AD63311" s="77"/>
    </row>
    <row r="63312" spans="16:30" ht="4.5" customHeight="1" x14ac:dyDescent="0.2">
      <c r="P63312" s="75"/>
      <c r="Q63312" s="75"/>
      <c r="W63312" s="75"/>
      <c r="AD63312" s="77"/>
    </row>
    <row r="63313" spans="16:30" ht="4.5" customHeight="1" x14ac:dyDescent="0.2">
      <c r="P63313" s="75"/>
      <c r="Q63313" s="75"/>
      <c r="W63313" s="75"/>
      <c r="AD63313" s="77"/>
    </row>
    <row r="63314" spans="16:30" ht="4.5" customHeight="1" x14ac:dyDescent="0.2">
      <c r="P63314" s="75"/>
      <c r="Q63314" s="75"/>
      <c r="W63314" s="75"/>
      <c r="AD63314" s="77"/>
    </row>
    <row r="63315" spans="16:30" ht="4.5" customHeight="1" x14ac:dyDescent="0.2">
      <c r="P63315" s="75"/>
      <c r="Q63315" s="75"/>
      <c r="W63315" s="75"/>
      <c r="AD63315" s="77"/>
    </row>
    <row r="63316" spans="16:30" ht="4.5" customHeight="1" x14ac:dyDescent="0.2">
      <c r="P63316" s="75"/>
      <c r="Q63316" s="75"/>
      <c r="W63316" s="75"/>
      <c r="AD63316" s="77"/>
    </row>
    <row r="63317" spans="16:30" ht="4.5" customHeight="1" x14ac:dyDescent="0.2">
      <c r="P63317" s="75"/>
      <c r="Q63317" s="75"/>
      <c r="W63317" s="75"/>
      <c r="AD63317" s="77"/>
    </row>
    <row r="63318" spans="16:30" ht="4.5" customHeight="1" x14ac:dyDescent="0.2">
      <c r="P63318" s="75"/>
      <c r="Q63318" s="75"/>
      <c r="W63318" s="75"/>
      <c r="AD63318" s="77"/>
    </row>
    <row r="63319" spans="16:30" ht="4.5" customHeight="1" x14ac:dyDescent="0.2">
      <c r="P63319" s="75"/>
      <c r="Q63319" s="75"/>
      <c r="W63319" s="75"/>
      <c r="AD63319" s="77"/>
    </row>
    <row r="63320" spans="16:30" ht="4.5" customHeight="1" x14ac:dyDescent="0.2">
      <c r="P63320" s="75"/>
      <c r="Q63320" s="75"/>
      <c r="W63320" s="75"/>
      <c r="AD63320" s="77"/>
    </row>
    <row r="63321" spans="16:30" ht="4.5" customHeight="1" x14ac:dyDescent="0.2">
      <c r="P63321" s="75"/>
      <c r="Q63321" s="75"/>
      <c r="W63321" s="75"/>
      <c r="AD63321" s="77"/>
    </row>
    <row r="63322" spans="16:30" ht="4.5" customHeight="1" x14ac:dyDescent="0.2">
      <c r="P63322" s="75"/>
      <c r="Q63322" s="75"/>
      <c r="W63322" s="75"/>
      <c r="AD63322" s="77"/>
    </row>
    <row r="63323" spans="16:30" ht="4.5" customHeight="1" x14ac:dyDescent="0.2">
      <c r="P63323" s="75"/>
      <c r="Q63323" s="75"/>
      <c r="W63323" s="75"/>
      <c r="AD63323" s="77"/>
    </row>
    <row r="63324" spans="16:30" ht="4.5" customHeight="1" x14ac:dyDescent="0.2">
      <c r="P63324" s="75"/>
      <c r="Q63324" s="75"/>
      <c r="W63324" s="75"/>
      <c r="AD63324" s="77"/>
    </row>
    <row r="63325" spans="16:30" ht="4.5" customHeight="1" x14ac:dyDescent="0.2">
      <c r="P63325" s="75"/>
      <c r="Q63325" s="75"/>
      <c r="W63325" s="75"/>
      <c r="AD63325" s="77"/>
    </row>
    <row r="63326" spans="16:30" ht="4.5" customHeight="1" x14ac:dyDescent="0.2">
      <c r="P63326" s="75"/>
      <c r="Q63326" s="75"/>
      <c r="W63326" s="75"/>
      <c r="AD63326" s="77"/>
    </row>
    <row r="63327" spans="16:30" ht="4.5" customHeight="1" x14ac:dyDescent="0.2">
      <c r="P63327" s="75"/>
      <c r="Q63327" s="75"/>
      <c r="W63327" s="75"/>
      <c r="AD63327" s="77"/>
    </row>
    <row r="63328" spans="16:30" ht="4.5" customHeight="1" x14ac:dyDescent="0.2">
      <c r="P63328" s="75"/>
      <c r="Q63328" s="75"/>
      <c r="W63328" s="75"/>
      <c r="AD63328" s="77"/>
    </row>
    <row r="63329" spans="16:30" ht="4.5" customHeight="1" x14ac:dyDescent="0.2">
      <c r="P63329" s="75"/>
      <c r="Q63329" s="75"/>
      <c r="W63329" s="75"/>
      <c r="AD63329" s="77"/>
    </row>
    <row r="63330" spans="16:30" ht="4.5" customHeight="1" x14ac:dyDescent="0.2">
      <c r="P63330" s="75"/>
      <c r="Q63330" s="75"/>
      <c r="W63330" s="75"/>
      <c r="AD63330" s="77"/>
    </row>
    <row r="63331" spans="16:30" ht="4.5" customHeight="1" x14ac:dyDescent="0.2">
      <c r="P63331" s="75"/>
      <c r="Q63331" s="75"/>
      <c r="W63331" s="75"/>
      <c r="AD63331" s="77"/>
    </row>
    <row r="63332" spans="16:30" ht="4.5" customHeight="1" x14ac:dyDescent="0.2">
      <c r="P63332" s="75"/>
      <c r="Q63332" s="75"/>
      <c r="W63332" s="75"/>
      <c r="AD63332" s="77"/>
    </row>
    <row r="63333" spans="16:30" ht="4.5" customHeight="1" x14ac:dyDescent="0.2">
      <c r="P63333" s="75"/>
      <c r="Q63333" s="75"/>
      <c r="W63333" s="75"/>
      <c r="AD63333" s="77"/>
    </row>
    <row r="63334" spans="16:30" ht="4.5" customHeight="1" x14ac:dyDescent="0.2">
      <c r="P63334" s="75"/>
      <c r="Q63334" s="75"/>
      <c r="W63334" s="75"/>
      <c r="AD63334" s="77"/>
    </row>
    <row r="63335" spans="16:30" ht="4.5" customHeight="1" x14ac:dyDescent="0.2">
      <c r="P63335" s="75"/>
      <c r="Q63335" s="75"/>
      <c r="W63335" s="75"/>
      <c r="AD63335" s="77"/>
    </row>
    <row r="63336" spans="16:30" ht="4.5" customHeight="1" x14ac:dyDescent="0.2">
      <c r="P63336" s="75"/>
      <c r="Q63336" s="75"/>
      <c r="W63336" s="75"/>
      <c r="AD63336" s="77"/>
    </row>
    <row r="63337" spans="16:30" ht="4.5" customHeight="1" x14ac:dyDescent="0.2">
      <c r="P63337" s="75"/>
      <c r="Q63337" s="75"/>
      <c r="W63337" s="75"/>
      <c r="AD63337" s="77"/>
    </row>
    <row r="63338" spans="16:30" ht="4.5" customHeight="1" x14ac:dyDescent="0.2">
      <c r="P63338" s="75"/>
      <c r="Q63338" s="75"/>
      <c r="W63338" s="75"/>
      <c r="AD63338" s="77"/>
    </row>
    <row r="63339" spans="16:30" ht="4.5" customHeight="1" x14ac:dyDescent="0.2">
      <c r="P63339" s="75"/>
      <c r="Q63339" s="75"/>
      <c r="W63339" s="75"/>
      <c r="AD63339" s="77"/>
    </row>
    <row r="63340" spans="16:30" ht="4.5" customHeight="1" x14ac:dyDescent="0.2">
      <c r="P63340" s="75"/>
      <c r="Q63340" s="75"/>
      <c r="W63340" s="75"/>
      <c r="AD63340" s="77"/>
    </row>
    <row r="63341" spans="16:30" ht="4.5" customHeight="1" x14ac:dyDescent="0.2">
      <c r="P63341" s="75"/>
      <c r="Q63341" s="75"/>
      <c r="W63341" s="75"/>
      <c r="AD63341" s="77"/>
    </row>
    <row r="63342" spans="16:30" ht="4.5" customHeight="1" x14ac:dyDescent="0.2">
      <c r="P63342" s="75"/>
      <c r="Q63342" s="75"/>
      <c r="W63342" s="75"/>
      <c r="AD63342" s="77"/>
    </row>
    <row r="63343" spans="16:30" ht="4.5" customHeight="1" x14ac:dyDescent="0.2">
      <c r="P63343" s="75"/>
      <c r="Q63343" s="75"/>
      <c r="W63343" s="75"/>
      <c r="AD63343" s="77"/>
    </row>
    <row r="63344" spans="16:30" ht="4.5" customHeight="1" x14ac:dyDescent="0.2">
      <c r="P63344" s="75"/>
      <c r="Q63344" s="75"/>
      <c r="W63344" s="75"/>
      <c r="AD63344" s="77"/>
    </row>
    <row r="63345" spans="16:30" ht="4.5" customHeight="1" x14ac:dyDescent="0.2">
      <c r="P63345" s="75"/>
      <c r="Q63345" s="75"/>
      <c r="W63345" s="75"/>
      <c r="AD63345" s="77"/>
    </row>
    <row r="63346" spans="16:30" ht="4.5" customHeight="1" x14ac:dyDescent="0.2">
      <c r="P63346" s="75"/>
      <c r="Q63346" s="75"/>
      <c r="W63346" s="75"/>
      <c r="AD63346" s="77"/>
    </row>
    <row r="63347" spans="16:30" ht="4.5" customHeight="1" x14ac:dyDescent="0.2">
      <c r="P63347" s="75"/>
      <c r="Q63347" s="75"/>
      <c r="W63347" s="75"/>
      <c r="AD63347" s="77"/>
    </row>
    <row r="63348" spans="16:30" ht="4.5" customHeight="1" x14ac:dyDescent="0.2">
      <c r="P63348" s="75"/>
      <c r="Q63348" s="75"/>
      <c r="W63348" s="75"/>
      <c r="AD63348" s="77"/>
    </row>
    <row r="63349" spans="16:30" ht="4.5" customHeight="1" x14ac:dyDescent="0.2">
      <c r="P63349" s="75"/>
      <c r="Q63349" s="75"/>
      <c r="W63349" s="75"/>
      <c r="AD63349" s="77"/>
    </row>
    <row r="63350" spans="16:30" ht="4.5" customHeight="1" x14ac:dyDescent="0.2">
      <c r="P63350" s="75"/>
      <c r="Q63350" s="75"/>
      <c r="W63350" s="75"/>
      <c r="AD63350" s="77"/>
    </row>
    <row r="63351" spans="16:30" ht="4.5" customHeight="1" x14ac:dyDescent="0.2">
      <c r="P63351" s="75"/>
      <c r="Q63351" s="75"/>
      <c r="W63351" s="75"/>
      <c r="AD63351" s="77"/>
    </row>
    <row r="63352" spans="16:30" ht="4.5" customHeight="1" x14ac:dyDescent="0.2">
      <c r="P63352" s="75"/>
      <c r="Q63352" s="75"/>
      <c r="W63352" s="75"/>
      <c r="AD63352" s="77"/>
    </row>
    <row r="63353" spans="16:30" ht="4.5" customHeight="1" x14ac:dyDescent="0.2">
      <c r="P63353" s="75"/>
      <c r="Q63353" s="75"/>
      <c r="W63353" s="75"/>
      <c r="AD63353" s="77"/>
    </row>
    <row r="63354" spans="16:30" ht="4.5" customHeight="1" x14ac:dyDescent="0.2">
      <c r="P63354" s="75"/>
      <c r="Q63354" s="75"/>
      <c r="W63354" s="75"/>
      <c r="AD63354" s="77"/>
    </row>
    <row r="63355" spans="16:30" ht="4.5" customHeight="1" x14ac:dyDescent="0.2">
      <c r="P63355" s="75"/>
      <c r="Q63355" s="75"/>
      <c r="W63355" s="75"/>
      <c r="AD63355" s="77"/>
    </row>
    <row r="63356" spans="16:30" ht="4.5" customHeight="1" x14ac:dyDescent="0.2">
      <c r="P63356" s="75"/>
      <c r="Q63356" s="75"/>
      <c r="W63356" s="75"/>
      <c r="AD63356" s="77"/>
    </row>
    <row r="63357" spans="16:30" ht="4.5" customHeight="1" x14ac:dyDescent="0.2">
      <c r="P63357" s="75"/>
      <c r="Q63357" s="75"/>
      <c r="W63357" s="75"/>
      <c r="AD63357" s="77"/>
    </row>
    <row r="63358" spans="16:30" ht="4.5" customHeight="1" x14ac:dyDescent="0.2">
      <c r="P63358" s="75"/>
      <c r="Q63358" s="75"/>
      <c r="W63358" s="75"/>
      <c r="AD63358" s="77"/>
    </row>
    <row r="63359" spans="16:30" ht="4.5" customHeight="1" x14ac:dyDescent="0.2">
      <c r="P63359" s="75"/>
      <c r="Q63359" s="75"/>
      <c r="W63359" s="75"/>
      <c r="AD63359" s="77"/>
    </row>
    <row r="63360" spans="16:30" ht="4.5" customHeight="1" x14ac:dyDescent="0.2">
      <c r="P63360" s="75"/>
      <c r="Q63360" s="75"/>
      <c r="W63360" s="75"/>
      <c r="AD63360" s="77"/>
    </row>
    <row r="63361" spans="16:30" ht="4.5" customHeight="1" x14ac:dyDescent="0.2">
      <c r="P63361" s="75"/>
      <c r="Q63361" s="75"/>
      <c r="W63361" s="75"/>
      <c r="AD63361" s="77"/>
    </row>
    <row r="63362" spans="16:30" ht="4.5" customHeight="1" x14ac:dyDescent="0.2">
      <c r="P63362" s="75"/>
      <c r="Q63362" s="75"/>
      <c r="W63362" s="75"/>
      <c r="AD63362" s="77"/>
    </row>
    <row r="63363" spans="16:30" ht="4.5" customHeight="1" x14ac:dyDescent="0.2">
      <c r="P63363" s="75"/>
      <c r="Q63363" s="75"/>
      <c r="W63363" s="75"/>
      <c r="AD63363" s="77"/>
    </row>
    <row r="63364" spans="16:30" ht="4.5" customHeight="1" x14ac:dyDescent="0.2">
      <c r="P63364" s="75"/>
      <c r="Q63364" s="75"/>
      <c r="W63364" s="75"/>
      <c r="AD63364" s="77"/>
    </row>
    <row r="63365" spans="16:30" ht="4.5" customHeight="1" x14ac:dyDescent="0.2">
      <c r="P63365" s="75"/>
      <c r="Q63365" s="75"/>
      <c r="W63365" s="75"/>
      <c r="AD63365" s="77"/>
    </row>
    <row r="63366" spans="16:30" ht="4.5" customHeight="1" x14ac:dyDescent="0.2">
      <c r="P63366" s="75"/>
      <c r="Q63366" s="75"/>
      <c r="W63366" s="75"/>
      <c r="AD63366" s="77"/>
    </row>
    <row r="63367" spans="16:30" ht="4.5" customHeight="1" x14ac:dyDescent="0.2">
      <c r="P63367" s="75"/>
      <c r="Q63367" s="75"/>
      <c r="W63367" s="75"/>
      <c r="AD63367" s="77"/>
    </row>
    <row r="63368" spans="16:30" ht="4.5" customHeight="1" x14ac:dyDescent="0.2">
      <c r="P63368" s="75"/>
      <c r="Q63368" s="75"/>
      <c r="W63368" s="75"/>
      <c r="AD63368" s="77"/>
    </row>
    <row r="63369" spans="16:30" ht="4.5" customHeight="1" x14ac:dyDescent="0.2">
      <c r="P63369" s="75"/>
      <c r="Q63369" s="75"/>
      <c r="W63369" s="75"/>
      <c r="AD63369" s="77"/>
    </row>
    <row r="63370" spans="16:30" ht="4.5" customHeight="1" x14ac:dyDescent="0.2">
      <c r="P63370" s="75"/>
      <c r="Q63370" s="75"/>
      <c r="W63370" s="75"/>
      <c r="AD63370" s="77"/>
    </row>
    <row r="63371" spans="16:30" ht="4.5" customHeight="1" x14ac:dyDescent="0.2">
      <c r="P63371" s="75"/>
      <c r="Q63371" s="75"/>
      <c r="W63371" s="75"/>
      <c r="AD63371" s="77"/>
    </row>
    <row r="63372" spans="16:30" ht="4.5" customHeight="1" x14ac:dyDescent="0.2">
      <c r="P63372" s="75"/>
      <c r="Q63372" s="75"/>
      <c r="W63372" s="75"/>
      <c r="AD63372" s="77"/>
    </row>
    <row r="63373" spans="16:30" ht="4.5" customHeight="1" x14ac:dyDescent="0.2">
      <c r="P63373" s="75"/>
      <c r="Q63373" s="75"/>
      <c r="W63373" s="75"/>
      <c r="AD63373" s="77"/>
    </row>
    <row r="63374" spans="16:30" ht="4.5" customHeight="1" x14ac:dyDescent="0.2">
      <c r="P63374" s="75"/>
      <c r="Q63374" s="75"/>
      <c r="W63374" s="75"/>
      <c r="AD63374" s="77"/>
    </row>
    <row r="63375" spans="16:30" ht="4.5" customHeight="1" x14ac:dyDescent="0.2">
      <c r="P63375" s="75"/>
      <c r="Q63375" s="75"/>
      <c r="W63375" s="75"/>
      <c r="AD63375" s="77"/>
    </row>
    <row r="63376" spans="16:30" ht="4.5" customHeight="1" x14ac:dyDescent="0.2">
      <c r="P63376" s="75"/>
      <c r="Q63376" s="75"/>
      <c r="W63376" s="75"/>
      <c r="AD63376" s="77"/>
    </row>
    <row r="63377" spans="16:30" ht="4.5" customHeight="1" x14ac:dyDescent="0.2">
      <c r="P63377" s="75"/>
      <c r="Q63377" s="75"/>
      <c r="W63377" s="75"/>
      <c r="AD63377" s="77"/>
    </row>
    <row r="63378" spans="16:30" ht="4.5" customHeight="1" x14ac:dyDescent="0.2">
      <c r="P63378" s="75"/>
      <c r="Q63378" s="75"/>
      <c r="W63378" s="75"/>
      <c r="AD63378" s="77"/>
    </row>
    <row r="63379" spans="16:30" ht="4.5" customHeight="1" x14ac:dyDescent="0.2">
      <c r="P63379" s="75"/>
      <c r="Q63379" s="75"/>
      <c r="W63379" s="75"/>
      <c r="AD63379" s="77"/>
    </row>
    <row r="63380" spans="16:30" ht="4.5" customHeight="1" x14ac:dyDescent="0.2">
      <c r="P63380" s="75"/>
      <c r="Q63380" s="75"/>
      <c r="W63380" s="75"/>
      <c r="AD63380" s="77"/>
    </row>
    <row r="63381" spans="16:30" ht="4.5" customHeight="1" x14ac:dyDescent="0.2">
      <c r="P63381" s="75"/>
      <c r="Q63381" s="75"/>
      <c r="W63381" s="75"/>
      <c r="AD63381" s="77"/>
    </row>
    <row r="63382" spans="16:30" ht="4.5" customHeight="1" x14ac:dyDescent="0.2">
      <c r="P63382" s="75"/>
      <c r="Q63382" s="75"/>
      <c r="W63382" s="75"/>
      <c r="AD63382" s="77"/>
    </row>
    <row r="63383" spans="16:30" ht="4.5" customHeight="1" x14ac:dyDescent="0.2">
      <c r="P63383" s="75"/>
      <c r="Q63383" s="75"/>
      <c r="W63383" s="75"/>
      <c r="AD63383" s="77"/>
    </row>
    <row r="63384" spans="16:30" ht="4.5" customHeight="1" x14ac:dyDescent="0.2">
      <c r="P63384" s="75"/>
      <c r="Q63384" s="75"/>
      <c r="W63384" s="75"/>
      <c r="AD63384" s="77"/>
    </row>
    <row r="63385" spans="16:30" ht="4.5" customHeight="1" x14ac:dyDescent="0.2">
      <c r="P63385" s="75"/>
      <c r="Q63385" s="75"/>
      <c r="W63385" s="75"/>
      <c r="AD63385" s="77"/>
    </row>
    <row r="63386" spans="16:30" ht="4.5" customHeight="1" x14ac:dyDescent="0.2">
      <c r="P63386" s="75"/>
      <c r="Q63386" s="75"/>
      <c r="W63386" s="75"/>
      <c r="AD63386" s="77"/>
    </row>
    <row r="63387" spans="16:30" ht="4.5" customHeight="1" x14ac:dyDescent="0.2">
      <c r="P63387" s="75"/>
      <c r="Q63387" s="75"/>
      <c r="W63387" s="75"/>
      <c r="AD63387" s="77"/>
    </row>
    <row r="63388" spans="16:30" ht="4.5" customHeight="1" x14ac:dyDescent="0.2">
      <c r="P63388" s="75"/>
      <c r="Q63388" s="75"/>
      <c r="W63388" s="75"/>
      <c r="AD63388" s="77"/>
    </row>
    <row r="63389" spans="16:30" ht="4.5" customHeight="1" x14ac:dyDescent="0.2">
      <c r="P63389" s="75"/>
      <c r="Q63389" s="75"/>
      <c r="W63389" s="75"/>
      <c r="AD63389" s="77"/>
    </row>
    <row r="63390" spans="16:30" ht="4.5" customHeight="1" x14ac:dyDescent="0.2">
      <c r="P63390" s="75"/>
      <c r="Q63390" s="75"/>
      <c r="W63390" s="75"/>
      <c r="AD63390" s="77"/>
    </row>
    <row r="63391" spans="16:30" ht="4.5" customHeight="1" x14ac:dyDescent="0.2">
      <c r="P63391" s="75"/>
      <c r="Q63391" s="75"/>
      <c r="W63391" s="75"/>
      <c r="AD63391" s="77"/>
    </row>
    <row r="63392" spans="16:30" ht="4.5" customHeight="1" x14ac:dyDescent="0.2">
      <c r="P63392" s="75"/>
      <c r="Q63392" s="75"/>
      <c r="W63392" s="75"/>
      <c r="AD63392" s="77"/>
    </row>
    <row r="63393" spans="16:30" ht="4.5" customHeight="1" x14ac:dyDescent="0.2">
      <c r="P63393" s="75"/>
      <c r="Q63393" s="75"/>
      <c r="W63393" s="75"/>
      <c r="AD63393" s="77"/>
    </row>
    <row r="63394" spans="16:30" ht="4.5" customHeight="1" x14ac:dyDescent="0.2">
      <c r="P63394" s="75"/>
      <c r="Q63394" s="75"/>
      <c r="W63394" s="75"/>
      <c r="AD63394" s="77"/>
    </row>
    <row r="63395" spans="16:30" ht="4.5" customHeight="1" x14ac:dyDescent="0.2">
      <c r="P63395" s="75"/>
      <c r="Q63395" s="75"/>
      <c r="W63395" s="75"/>
      <c r="AD63395" s="77"/>
    </row>
    <row r="63396" spans="16:30" ht="4.5" customHeight="1" x14ac:dyDescent="0.2">
      <c r="P63396" s="75"/>
      <c r="Q63396" s="75"/>
      <c r="W63396" s="75"/>
      <c r="AD63396" s="77"/>
    </row>
    <row r="63397" spans="16:30" ht="4.5" customHeight="1" x14ac:dyDescent="0.2">
      <c r="P63397" s="75"/>
      <c r="Q63397" s="75"/>
      <c r="W63397" s="75"/>
      <c r="AD63397" s="77"/>
    </row>
    <row r="63398" spans="16:30" ht="4.5" customHeight="1" x14ac:dyDescent="0.2">
      <c r="P63398" s="75"/>
      <c r="Q63398" s="75"/>
      <c r="W63398" s="75"/>
      <c r="AD63398" s="77"/>
    </row>
    <row r="63399" spans="16:30" ht="4.5" customHeight="1" x14ac:dyDescent="0.2">
      <c r="P63399" s="75"/>
      <c r="Q63399" s="75"/>
      <c r="W63399" s="75"/>
      <c r="AD63399" s="77"/>
    </row>
    <row r="63400" spans="16:30" ht="4.5" customHeight="1" x14ac:dyDescent="0.2">
      <c r="P63400" s="75"/>
      <c r="Q63400" s="75"/>
      <c r="W63400" s="75"/>
      <c r="AD63400" s="77"/>
    </row>
    <row r="63401" spans="16:30" ht="4.5" customHeight="1" x14ac:dyDescent="0.2">
      <c r="P63401" s="75"/>
      <c r="Q63401" s="75"/>
      <c r="W63401" s="75"/>
      <c r="AD63401" s="77"/>
    </row>
    <row r="63402" spans="16:30" ht="4.5" customHeight="1" x14ac:dyDescent="0.2">
      <c r="P63402" s="75"/>
      <c r="Q63402" s="75"/>
      <c r="W63402" s="75"/>
      <c r="AD63402" s="77"/>
    </row>
    <row r="63403" spans="16:30" ht="4.5" customHeight="1" x14ac:dyDescent="0.2">
      <c r="P63403" s="75"/>
      <c r="Q63403" s="75"/>
      <c r="W63403" s="75"/>
      <c r="AD63403" s="77"/>
    </row>
    <row r="63404" spans="16:30" ht="4.5" customHeight="1" x14ac:dyDescent="0.2">
      <c r="P63404" s="75"/>
      <c r="Q63404" s="75"/>
      <c r="W63404" s="75"/>
      <c r="AD63404" s="77"/>
    </row>
    <row r="63405" spans="16:30" ht="4.5" customHeight="1" x14ac:dyDescent="0.2">
      <c r="P63405" s="75"/>
      <c r="Q63405" s="75"/>
      <c r="W63405" s="75"/>
      <c r="AD63405" s="77"/>
    </row>
    <row r="63406" spans="16:30" ht="4.5" customHeight="1" x14ac:dyDescent="0.2">
      <c r="P63406" s="75"/>
      <c r="Q63406" s="75"/>
      <c r="W63406" s="75"/>
      <c r="AD63406" s="77"/>
    </row>
    <row r="63407" spans="16:30" ht="4.5" customHeight="1" x14ac:dyDescent="0.2">
      <c r="P63407" s="75"/>
      <c r="Q63407" s="75"/>
      <c r="W63407" s="75"/>
      <c r="AD63407" s="77"/>
    </row>
    <row r="63408" spans="16:30" ht="4.5" customHeight="1" x14ac:dyDescent="0.2">
      <c r="P63408" s="75"/>
      <c r="Q63408" s="75"/>
      <c r="W63408" s="75"/>
      <c r="AD63408" s="77"/>
    </row>
    <row r="63409" spans="16:30" ht="4.5" customHeight="1" x14ac:dyDescent="0.2">
      <c r="P63409" s="75"/>
      <c r="Q63409" s="75"/>
      <c r="W63409" s="75"/>
      <c r="AD63409" s="77"/>
    </row>
    <row r="63410" spans="16:30" ht="4.5" customHeight="1" x14ac:dyDescent="0.2">
      <c r="P63410" s="75"/>
      <c r="Q63410" s="75"/>
      <c r="W63410" s="75"/>
      <c r="AD63410" s="77"/>
    </row>
    <row r="63411" spans="16:30" ht="4.5" customHeight="1" x14ac:dyDescent="0.2">
      <c r="P63411" s="75"/>
      <c r="Q63411" s="75"/>
      <c r="W63411" s="75"/>
      <c r="AD63411" s="77"/>
    </row>
    <row r="63412" spans="16:30" ht="4.5" customHeight="1" x14ac:dyDescent="0.2">
      <c r="P63412" s="75"/>
      <c r="Q63412" s="75"/>
      <c r="W63412" s="75"/>
      <c r="AD63412" s="77"/>
    </row>
    <row r="63413" spans="16:30" ht="4.5" customHeight="1" x14ac:dyDescent="0.2">
      <c r="P63413" s="75"/>
      <c r="Q63413" s="75"/>
      <c r="W63413" s="75"/>
      <c r="AD63413" s="77"/>
    </row>
    <row r="63414" spans="16:30" ht="4.5" customHeight="1" x14ac:dyDescent="0.2">
      <c r="P63414" s="75"/>
      <c r="Q63414" s="75"/>
      <c r="W63414" s="75"/>
      <c r="AD63414" s="77"/>
    </row>
    <row r="63415" spans="16:30" ht="4.5" customHeight="1" x14ac:dyDescent="0.2">
      <c r="P63415" s="75"/>
      <c r="Q63415" s="75"/>
      <c r="W63415" s="75"/>
      <c r="AD63415" s="77"/>
    </row>
    <row r="63416" spans="16:30" ht="4.5" customHeight="1" x14ac:dyDescent="0.2">
      <c r="P63416" s="75"/>
      <c r="Q63416" s="75"/>
      <c r="W63416" s="75"/>
      <c r="AD63416" s="77"/>
    </row>
    <row r="63417" spans="16:30" ht="4.5" customHeight="1" x14ac:dyDescent="0.2">
      <c r="P63417" s="75"/>
      <c r="Q63417" s="75"/>
      <c r="W63417" s="75"/>
      <c r="AD63417" s="77"/>
    </row>
    <row r="63418" spans="16:30" ht="4.5" customHeight="1" x14ac:dyDescent="0.2">
      <c r="P63418" s="75"/>
      <c r="Q63418" s="75"/>
      <c r="W63418" s="75"/>
      <c r="AD63418" s="77"/>
    </row>
    <row r="63419" spans="16:30" ht="4.5" customHeight="1" x14ac:dyDescent="0.2">
      <c r="P63419" s="75"/>
      <c r="Q63419" s="75"/>
      <c r="W63419" s="75"/>
      <c r="AD63419" s="77"/>
    </row>
    <row r="63420" spans="16:30" ht="4.5" customHeight="1" x14ac:dyDescent="0.2">
      <c r="P63420" s="75"/>
      <c r="Q63420" s="75"/>
      <c r="W63420" s="75"/>
      <c r="AD63420" s="77"/>
    </row>
    <row r="63421" spans="16:30" ht="4.5" customHeight="1" x14ac:dyDescent="0.2">
      <c r="P63421" s="75"/>
      <c r="Q63421" s="75"/>
      <c r="W63421" s="75"/>
      <c r="AD63421" s="77"/>
    </row>
    <row r="63422" spans="16:30" ht="4.5" customHeight="1" x14ac:dyDescent="0.2">
      <c r="P63422" s="75"/>
      <c r="Q63422" s="75"/>
      <c r="W63422" s="75"/>
      <c r="AD63422" s="77"/>
    </row>
    <row r="63423" spans="16:30" ht="4.5" customHeight="1" x14ac:dyDescent="0.2">
      <c r="P63423" s="75"/>
      <c r="Q63423" s="75"/>
      <c r="W63423" s="75"/>
      <c r="AD63423" s="77"/>
    </row>
    <row r="63424" spans="16:30" ht="4.5" customHeight="1" x14ac:dyDescent="0.2">
      <c r="P63424" s="75"/>
      <c r="Q63424" s="75"/>
      <c r="W63424" s="75"/>
      <c r="AD63424" s="77"/>
    </row>
    <row r="63425" spans="16:30" ht="4.5" customHeight="1" x14ac:dyDescent="0.2">
      <c r="P63425" s="75"/>
      <c r="Q63425" s="75"/>
      <c r="W63425" s="75"/>
      <c r="AD63425" s="77"/>
    </row>
    <row r="63426" spans="16:30" ht="4.5" customHeight="1" x14ac:dyDescent="0.2">
      <c r="P63426" s="75"/>
      <c r="Q63426" s="75"/>
      <c r="W63426" s="75"/>
      <c r="AD63426" s="77"/>
    </row>
    <row r="63427" spans="16:30" ht="4.5" customHeight="1" x14ac:dyDescent="0.2">
      <c r="P63427" s="75"/>
      <c r="Q63427" s="75"/>
      <c r="W63427" s="75"/>
      <c r="AD63427" s="77"/>
    </row>
    <row r="63428" spans="16:30" ht="4.5" customHeight="1" x14ac:dyDescent="0.2">
      <c r="P63428" s="75"/>
      <c r="Q63428" s="75"/>
      <c r="W63428" s="75"/>
      <c r="AD63428" s="77"/>
    </row>
    <row r="63429" spans="16:30" ht="4.5" customHeight="1" x14ac:dyDescent="0.2">
      <c r="P63429" s="75"/>
      <c r="Q63429" s="75"/>
      <c r="W63429" s="75"/>
      <c r="AD63429" s="77"/>
    </row>
    <row r="63430" spans="16:30" ht="4.5" customHeight="1" x14ac:dyDescent="0.2">
      <c r="P63430" s="75"/>
      <c r="Q63430" s="75"/>
      <c r="W63430" s="75"/>
      <c r="AD63430" s="77"/>
    </row>
    <row r="63431" spans="16:30" ht="4.5" customHeight="1" x14ac:dyDescent="0.2">
      <c r="P63431" s="75"/>
      <c r="Q63431" s="75"/>
      <c r="W63431" s="75"/>
      <c r="AD63431" s="77"/>
    </row>
    <row r="63432" spans="16:30" ht="4.5" customHeight="1" x14ac:dyDescent="0.2">
      <c r="P63432" s="75"/>
      <c r="Q63432" s="75"/>
      <c r="W63432" s="75"/>
      <c r="AD63432" s="77"/>
    </row>
    <row r="63433" spans="16:30" ht="4.5" customHeight="1" x14ac:dyDescent="0.2">
      <c r="P63433" s="75"/>
      <c r="Q63433" s="75"/>
      <c r="W63433" s="75"/>
      <c r="AD63433" s="77"/>
    </row>
    <row r="63434" spans="16:30" ht="4.5" customHeight="1" x14ac:dyDescent="0.2">
      <c r="P63434" s="75"/>
      <c r="Q63434" s="75"/>
      <c r="W63434" s="75"/>
      <c r="AD63434" s="77"/>
    </row>
    <row r="63435" spans="16:30" ht="4.5" customHeight="1" x14ac:dyDescent="0.2">
      <c r="P63435" s="75"/>
      <c r="Q63435" s="75"/>
      <c r="W63435" s="75"/>
      <c r="AD63435" s="77"/>
    </row>
    <row r="63436" spans="16:30" ht="4.5" customHeight="1" x14ac:dyDescent="0.2">
      <c r="P63436" s="75"/>
      <c r="Q63436" s="75"/>
      <c r="W63436" s="75"/>
      <c r="AD63436" s="77"/>
    </row>
    <row r="63437" spans="16:30" ht="4.5" customHeight="1" x14ac:dyDescent="0.2">
      <c r="P63437" s="75"/>
      <c r="Q63437" s="75"/>
      <c r="W63437" s="75"/>
      <c r="AD63437" s="77"/>
    </row>
    <row r="63438" spans="16:30" ht="4.5" customHeight="1" x14ac:dyDescent="0.2">
      <c r="P63438" s="75"/>
      <c r="Q63438" s="75"/>
      <c r="W63438" s="75"/>
      <c r="AD63438" s="77"/>
    </row>
    <row r="63439" spans="16:30" ht="4.5" customHeight="1" x14ac:dyDescent="0.2">
      <c r="P63439" s="75"/>
      <c r="Q63439" s="75"/>
      <c r="W63439" s="75"/>
      <c r="AD63439" s="77"/>
    </row>
    <row r="63440" spans="16:30" ht="4.5" customHeight="1" x14ac:dyDescent="0.2">
      <c r="P63440" s="75"/>
      <c r="Q63440" s="75"/>
      <c r="W63440" s="75"/>
      <c r="AD63440" s="77"/>
    </row>
    <row r="63441" spans="16:30" ht="4.5" customHeight="1" x14ac:dyDescent="0.2">
      <c r="P63441" s="75"/>
      <c r="Q63441" s="75"/>
      <c r="W63441" s="75"/>
      <c r="AD63441" s="77"/>
    </row>
    <row r="63442" spans="16:30" ht="4.5" customHeight="1" x14ac:dyDescent="0.2">
      <c r="P63442" s="75"/>
      <c r="Q63442" s="75"/>
      <c r="W63442" s="75"/>
      <c r="AD63442" s="77"/>
    </row>
    <row r="63443" spans="16:30" ht="4.5" customHeight="1" x14ac:dyDescent="0.2">
      <c r="P63443" s="75"/>
      <c r="Q63443" s="75"/>
      <c r="W63443" s="75"/>
      <c r="AD63443" s="77"/>
    </row>
    <row r="63444" spans="16:30" ht="4.5" customHeight="1" x14ac:dyDescent="0.2">
      <c r="P63444" s="75"/>
      <c r="Q63444" s="75"/>
      <c r="W63444" s="75"/>
      <c r="AD63444" s="77"/>
    </row>
    <row r="63445" spans="16:30" ht="4.5" customHeight="1" x14ac:dyDescent="0.2">
      <c r="P63445" s="75"/>
      <c r="Q63445" s="75"/>
      <c r="W63445" s="75"/>
      <c r="AD63445" s="77"/>
    </row>
    <row r="63446" spans="16:30" ht="4.5" customHeight="1" x14ac:dyDescent="0.2">
      <c r="P63446" s="75"/>
      <c r="Q63446" s="75"/>
      <c r="W63446" s="75"/>
      <c r="AD63446" s="77"/>
    </row>
    <row r="63447" spans="16:30" ht="4.5" customHeight="1" x14ac:dyDescent="0.2">
      <c r="P63447" s="75"/>
      <c r="Q63447" s="75"/>
      <c r="W63447" s="75"/>
      <c r="AD63447" s="77"/>
    </row>
    <row r="63448" spans="16:30" ht="4.5" customHeight="1" x14ac:dyDescent="0.2">
      <c r="P63448" s="75"/>
      <c r="Q63448" s="75"/>
      <c r="W63448" s="75"/>
      <c r="AD63448" s="77"/>
    </row>
    <row r="63449" spans="16:30" ht="4.5" customHeight="1" x14ac:dyDescent="0.2">
      <c r="P63449" s="75"/>
      <c r="Q63449" s="75"/>
      <c r="W63449" s="75"/>
      <c r="AD63449" s="77"/>
    </row>
    <row r="63450" spans="16:30" ht="4.5" customHeight="1" x14ac:dyDescent="0.2">
      <c r="P63450" s="75"/>
      <c r="Q63450" s="75"/>
      <c r="W63450" s="75"/>
      <c r="AD63450" s="77"/>
    </row>
    <row r="63451" spans="16:30" ht="4.5" customHeight="1" x14ac:dyDescent="0.2">
      <c r="P63451" s="75"/>
      <c r="Q63451" s="75"/>
      <c r="W63451" s="75"/>
      <c r="AD63451" s="77"/>
    </row>
    <row r="63452" spans="16:30" ht="4.5" customHeight="1" x14ac:dyDescent="0.2">
      <c r="P63452" s="75"/>
      <c r="Q63452" s="75"/>
      <c r="W63452" s="75"/>
      <c r="AD63452" s="77"/>
    </row>
    <row r="63453" spans="16:30" ht="4.5" customHeight="1" x14ac:dyDescent="0.2">
      <c r="P63453" s="75"/>
      <c r="Q63453" s="75"/>
      <c r="W63453" s="75"/>
      <c r="AD63453" s="77"/>
    </row>
    <row r="63454" spans="16:30" ht="4.5" customHeight="1" x14ac:dyDescent="0.2">
      <c r="P63454" s="75"/>
      <c r="Q63454" s="75"/>
      <c r="W63454" s="75"/>
      <c r="AD63454" s="77"/>
    </row>
    <row r="63455" spans="16:30" ht="4.5" customHeight="1" x14ac:dyDescent="0.2">
      <c r="P63455" s="75"/>
      <c r="Q63455" s="75"/>
      <c r="W63455" s="75"/>
      <c r="AD63455" s="77"/>
    </row>
    <row r="63456" spans="16:30" ht="4.5" customHeight="1" x14ac:dyDescent="0.2">
      <c r="P63456" s="75"/>
      <c r="Q63456" s="75"/>
      <c r="W63456" s="75"/>
      <c r="AD63456" s="77"/>
    </row>
    <row r="63457" spans="16:30" ht="4.5" customHeight="1" x14ac:dyDescent="0.2">
      <c r="P63457" s="75"/>
      <c r="Q63457" s="75"/>
      <c r="W63457" s="75"/>
      <c r="AD63457" s="77"/>
    </row>
    <row r="63458" spans="16:30" ht="4.5" customHeight="1" x14ac:dyDescent="0.2">
      <c r="P63458" s="75"/>
      <c r="Q63458" s="75"/>
      <c r="W63458" s="75"/>
      <c r="AD63458" s="77"/>
    </row>
    <row r="63459" spans="16:30" ht="4.5" customHeight="1" x14ac:dyDescent="0.2">
      <c r="P63459" s="75"/>
      <c r="Q63459" s="75"/>
      <c r="W63459" s="75"/>
      <c r="AD63459" s="77"/>
    </row>
    <row r="63460" spans="16:30" ht="4.5" customHeight="1" x14ac:dyDescent="0.2">
      <c r="P63460" s="75"/>
      <c r="Q63460" s="75"/>
      <c r="W63460" s="75"/>
      <c r="AD63460" s="77"/>
    </row>
    <row r="63461" spans="16:30" ht="4.5" customHeight="1" x14ac:dyDescent="0.2">
      <c r="P63461" s="75"/>
      <c r="Q63461" s="75"/>
      <c r="W63461" s="75"/>
      <c r="AD63461" s="77"/>
    </row>
    <row r="63462" spans="16:30" ht="4.5" customHeight="1" x14ac:dyDescent="0.2">
      <c r="P63462" s="75"/>
      <c r="Q63462" s="75"/>
      <c r="W63462" s="75"/>
      <c r="AD63462" s="77"/>
    </row>
    <row r="63463" spans="16:30" ht="4.5" customHeight="1" x14ac:dyDescent="0.2">
      <c r="P63463" s="75"/>
      <c r="Q63463" s="75"/>
      <c r="W63463" s="75"/>
      <c r="AD63463" s="77"/>
    </row>
    <row r="63464" spans="16:30" ht="4.5" customHeight="1" x14ac:dyDescent="0.2">
      <c r="P63464" s="75"/>
      <c r="Q63464" s="75"/>
      <c r="W63464" s="75"/>
      <c r="AD63464" s="77"/>
    </row>
    <row r="63465" spans="16:30" ht="4.5" customHeight="1" x14ac:dyDescent="0.2">
      <c r="P63465" s="75"/>
      <c r="Q63465" s="75"/>
      <c r="W63465" s="75"/>
      <c r="AD63465" s="77"/>
    </row>
    <row r="63466" spans="16:30" ht="4.5" customHeight="1" x14ac:dyDescent="0.2">
      <c r="P63466" s="75"/>
      <c r="Q63466" s="75"/>
      <c r="W63466" s="75"/>
      <c r="AD63466" s="77"/>
    </row>
    <row r="63467" spans="16:30" ht="4.5" customHeight="1" x14ac:dyDescent="0.2">
      <c r="P63467" s="75"/>
      <c r="Q63467" s="75"/>
      <c r="W63467" s="75"/>
      <c r="AD63467" s="77"/>
    </row>
    <row r="63468" spans="16:30" ht="4.5" customHeight="1" x14ac:dyDescent="0.2">
      <c r="P63468" s="75"/>
      <c r="Q63468" s="75"/>
      <c r="W63468" s="75"/>
      <c r="AD63468" s="77"/>
    </row>
    <row r="63469" spans="16:30" ht="4.5" customHeight="1" x14ac:dyDescent="0.2">
      <c r="P63469" s="75"/>
      <c r="Q63469" s="75"/>
      <c r="W63469" s="75"/>
      <c r="AD63469" s="77"/>
    </row>
    <row r="63470" spans="16:30" ht="4.5" customHeight="1" x14ac:dyDescent="0.2">
      <c r="P63470" s="75"/>
      <c r="Q63470" s="75"/>
      <c r="W63470" s="75"/>
      <c r="AD63470" s="77"/>
    </row>
    <row r="63471" spans="16:30" ht="4.5" customHeight="1" x14ac:dyDescent="0.2">
      <c r="P63471" s="75"/>
      <c r="Q63471" s="75"/>
      <c r="W63471" s="75"/>
      <c r="AD63471" s="77"/>
    </row>
    <row r="63472" spans="16:30" ht="4.5" customHeight="1" x14ac:dyDescent="0.2">
      <c r="P63472" s="75"/>
      <c r="Q63472" s="75"/>
      <c r="W63472" s="75"/>
      <c r="AD63472" s="77"/>
    </row>
    <row r="63473" spans="16:30" ht="4.5" customHeight="1" x14ac:dyDescent="0.2">
      <c r="P63473" s="75"/>
      <c r="Q63473" s="75"/>
      <c r="W63473" s="75"/>
      <c r="AD63473" s="77"/>
    </row>
    <row r="63474" spans="16:30" ht="4.5" customHeight="1" x14ac:dyDescent="0.2">
      <c r="P63474" s="75"/>
      <c r="Q63474" s="75"/>
      <c r="W63474" s="75"/>
      <c r="AD63474" s="77"/>
    </row>
    <row r="63475" spans="16:30" ht="4.5" customHeight="1" x14ac:dyDescent="0.2">
      <c r="P63475" s="75"/>
      <c r="Q63475" s="75"/>
      <c r="W63475" s="75"/>
      <c r="AD63475" s="77"/>
    </row>
    <row r="63476" spans="16:30" ht="4.5" customHeight="1" x14ac:dyDescent="0.2">
      <c r="P63476" s="75"/>
      <c r="Q63476" s="75"/>
      <c r="W63476" s="75"/>
      <c r="AD63476" s="77"/>
    </row>
    <row r="63477" spans="16:30" ht="4.5" customHeight="1" x14ac:dyDescent="0.2">
      <c r="P63477" s="75"/>
      <c r="Q63477" s="75"/>
      <c r="W63477" s="75"/>
      <c r="AD63477" s="77"/>
    </row>
    <row r="63478" spans="16:30" ht="4.5" customHeight="1" x14ac:dyDescent="0.2">
      <c r="P63478" s="75"/>
      <c r="Q63478" s="75"/>
      <c r="W63478" s="75"/>
      <c r="AD63478" s="77"/>
    </row>
    <row r="63479" spans="16:30" ht="4.5" customHeight="1" x14ac:dyDescent="0.2">
      <c r="P63479" s="75"/>
      <c r="Q63479" s="75"/>
      <c r="W63479" s="75"/>
      <c r="AD63479" s="77"/>
    </row>
    <row r="63480" spans="16:30" ht="4.5" customHeight="1" x14ac:dyDescent="0.2">
      <c r="P63480" s="75"/>
      <c r="Q63480" s="75"/>
      <c r="W63480" s="75"/>
      <c r="AD63480" s="77"/>
    </row>
    <row r="63481" spans="16:30" ht="4.5" customHeight="1" x14ac:dyDescent="0.2">
      <c r="P63481" s="75"/>
      <c r="Q63481" s="75"/>
      <c r="W63481" s="75"/>
      <c r="AD63481" s="77"/>
    </row>
    <row r="63482" spans="16:30" ht="4.5" customHeight="1" x14ac:dyDescent="0.2">
      <c r="P63482" s="75"/>
      <c r="Q63482" s="75"/>
      <c r="W63482" s="75"/>
      <c r="AD63482" s="77"/>
    </row>
    <row r="63483" spans="16:30" ht="4.5" customHeight="1" x14ac:dyDescent="0.2">
      <c r="P63483" s="75"/>
      <c r="Q63483" s="75"/>
      <c r="W63483" s="75"/>
      <c r="AD63483" s="77"/>
    </row>
    <row r="63484" spans="16:30" ht="4.5" customHeight="1" x14ac:dyDescent="0.2">
      <c r="P63484" s="75"/>
      <c r="Q63484" s="75"/>
      <c r="W63484" s="75"/>
      <c r="AD63484" s="77"/>
    </row>
    <row r="63485" spans="16:30" ht="4.5" customHeight="1" x14ac:dyDescent="0.2">
      <c r="P63485" s="75"/>
      <c r="Q63485" s="75"/>
      <c r="W63485" s="75"/>
      <c r="AD63485" s="77"/>
    </row>
    <row r="63486" spans="16:30" ht="4.5" customHeight="1" x14ac:dyDescent="0.2">
      <c r="P63486" s="75"/>
      <c r="Q63486" s="75"/>
      <c r="W63486" s="75"/>
      <c r="AD63486" s="77"/>
    </row>
    <row r="63487" spans="16:30" ht="4.5" customHeight="1" x14ac:dyDescent="0.2">
      <c r="P63487" s="75"/>
      <c r="Q63487" s="75"/>
      <c r="W63487" s="75"/>
      <c r="AD63487" s="77"/>
    </row>
    <row r="63488" spans="16:30" ht="4.5" customHeight="1" x14ac:dyDescent="0.2">
      <c r="P63488" s="75"/>
      <c r="Q63488" s="75"/>
      <c r="W63488" s="75"/>
      <c r="AD63488" s="77"/>
    </row>
    <row r="63489" spans="16:30" ht="4.5" customHeight="1" x14ac:dyDescent="0.2">
      <c r="P63489" s="75"/>
      <c r="Q63489" s="75"/>
      <c r="W63489" s="75"/>
      <c r="AD63489" s="77"/>
    </row>
    <row r="63490" spans="16:30" ht="4.5" customHeight="1" x14ac:dyDescent="0.2">
      <c r="P63490" s="75"/>
      <c r="Q63490" s="75"/>
      <c r="W63490" s="75"/>
      <c r="AD63490" s="77"/>
    </row>
    <row r="63491" spans="16:30" ht="4.5" customHeight="1" x14ac:dyDescent="0.2">
      <c r="P63491" s="75"/>
      <c r="Q63491" s="75"/>
      <c r="W63491" s="75"/>
      <c r="AD63491" s="77"/>
    </row>
    <row r="63492" spans="16:30" ht="4.5" customHeight="1" x14ac:dyDescent="0.2">
      <c r="P63492" s="75"/>
      <c r="Q63492" s="75"/>
      <c r="W63492" s="75"/>
      <c r="AD63492" s="77"/>
    </row>
    <row r="63493" spans="16:30" ht="4.5" customHeight="1" x14ac:dyDescent="0.2">
      <c r="P63493" s="75"/>
      <c r="Q63493" s="75"/>
      <c r="W63493" s="75"/>
      <c r="AD63493" s="77"/>
    </row>
    <row r="63494" spans="16:30" ht="4.5" customHeight="1" x14ac:dyDescent="0.2">
      <c r="P63494" s="75"/>
      <c r="Q63494" s="75"/>
      <c r="W63494" s="75"/>
      <c r="AD63494" s="77"/>
    </row>
    <row r="63495" spans="16:30" ht="4.5" customHeight="1" x14ac:dyDescent="0.2">
      <c r="P63495" s="75"/>
      <c r="Q63495" s="75"/>
      <c r="W63495" s="75"/>
      <c r="AD63495" s="77"/>
    </row>
    <row r="63496" spans="16:30" ht="4.5" customHeight="1" x14ac:dyDescent="0.2">
      <c r="P63496" s="75"/>
      <c r="Q63496" s="75"/>
      <c r="W63496" s="75"/>
      <c r="AD63496" s="77"/>
    </row>
    <row r="63497" spans="16:30" ht="4.5" customHeight="1" x14ac:dyDescent="0.2">
      <c r="P63497" s="75"/>
      <c r="Q63497" s="75"/>
      <c r="W63497" s="75"/>
      <c r="AD63497" s="77"/>
    </row>
    <row r="63498" spans="16:30" ht="4.5" customHeight="1" x14ac:dyDescent="0.2">
      <c r="P63498" s="75"/>
      <c r="Q63498" s="75"/>
      <c r="W63498" s="75"/>
      <c r="AD63498" s="77"/>
    </row>
    <row r="63499" spans="16:30" ht="4.5" customHeight="1" x14ac:dyDescent="0.2">
      <c r="P63499" s="75"/>
      <c r="Q63499" s="75"/>
      <c r="W63499" s="75"/>
      <c r="AD63499" s="77"/>
    </row>
    <row r="63500" spans="16:30" ht="4.5" customHeight="1" x14ac:dyDescent="0.2">
      <c r="P63500" s="75"/>
      <c r="Q63500" s="75"/>
      <c r="W63500" s="75"/>
      <c r="AD63500" s="77"/>
    </row>
    <row r="63501" spans="16:30" ht="4.5" customHeight="1" x14ac:dyDescent="0.2">
      <c r="P63501" s="75"/>
      <c r="Q63501" s="75"/>
      <c r="W63501" s="75"/>
      <c r="AD63501" s="77"/>
    </row>
    <row r="63502" spans="16:30" ht="4.5" customHeight="1" x14ac:dyDescent="0.2">
      <c r="P63502" s="75"/>
      <c r="Q63502" s="75"/>
      <c r="W63502" s="75"/>
      <c r="AD63502" s="77"/>
    </row>
    <row r="63503" spans="16:30" ht="4.5" customHeight="1" x14ac:dyDescent="0.2">
      <c r="P63503" s="75"/>
      <c r="Q63503" s="75"/>
      <c r="W63503" s="75"/>
      <c r="AD63503" s="77"/>
    </row>
    <row r="63504" spans="16:30" ht="4.5" customHeight="1" x14ac:dyDescent="0.2">
      <c r="P63504" s="75"/>
      <c r="Q63504" s="75"/>
      <c r="W63504" s="75"/>
      <c r="AD63504" s="77"/>
    </row>
    <row r="63505" spans="16:30" ht="4.5" customHeight="1" x14ac:dyDescent="0.2">
      <c r="P63505" s="75"/>
      <c r="Q63505" s="75"/>
      <c r="W63505" s="75"/>
      <c r="AD63505" s="77"/>
    </row>
    <row r="63506" spans="16:30" ht="4.5" customHeight="1" x14ac:dyDescent="0.2">
      <c r="P63506" s="75"/>
      <c r="Q63506" s="75"/>
      <c r="W63506" s="75"/>
      <c r="AD63506" s="77"/>
    </row>
    <row r="63507" spans="16:30" ht="4.5" customHeight="1" x14ac:dyDescent="0.2">
      <c r="P63507" s="75"/>
      <c r="Q63507" s="75"/>
      <c r="W63507" s="75"/>
      <c r="AD63507" s="77"/>
    </row>
    <row r="63508" spans="16:30" ht="4.5" customHeight="1" x14ac:dyDescent="0.2">
      <c r="P63508" s="75"/>
      <c r="Q63508" s="75"/>
      <c r="W63508" s="75"/>
      <c r="AD63508" s="77"/>
    </row>
    <row r="63509" spans="16:30" ht="4.5" customHeight="1" x14ac:dyDescent="0.2">
      <c r="P63509" s="75"/>
      <c r="Q63509" s="75"/>
      <c r="W63509" s="75"/>
      <c r="AD63509" s="77"/>
    </row>
    <row r="63510" spans="16:30" ht="4.5" customHeight="1" x14ac:dyDescent="0.2">
      <c r="P63510" s="75"/>
      <c r="Q63510" s="75"/>
      <c r="W63510" s="75"/>
      <c r="AD63510" s="77"/>
    </row>
    <row r="63511" spans="16:30" ht="4.5" customHeight="1" x14ac:dyDescent="0.2">
      <c r="P63511" s="75"/>
      <c r="Q63511" s="75"/>
      <c r="W63511" s="75"/>
      <c r="AD63511" s="77"/>
    </row>
    <row r="63512" spans="16:30" ht="4.5" customHeight="1" x14ac:dyDescent="0.2">
      <c r="P63512" s="75"/>
      <c r="Q63512" s="75"/>
      <c r="W63512" s="75"/>
      <c r="AD63512" s="77"/>
    </row>
    <row r="63513" spans="16:30" ht="4.5" customHeight="1" x14ac:dyDescent="0.2">
      <c r="P63513" s="75"/>
      <c r="Q63513" s="75"/>
      <c r="W63513" s="75"/>
      <c r="AD63513" s="77"/>
    </row>
    <row r="63514" spans="16:30" ht="4.5" customHeight="1" x14ac:dyDescent="0.2">
      <c r="P63514" s="75"/>
      <c r="Q63514" s="75"/>
      <c r="W63514" s="75"/>
      <c r="AD63514" s="77"/>
    </row>
    <row r="63515" spans="16:30" ht="4.5" customHeight="1" x14ac:dyDescent="0.2">
      <c r="P63515" s="75"/>
      <c r="Q63515" s="75"/>
      <c r="W63515" s="75"/>
      <c r="AD63515" s="77"/>
    </row>
    <row r="63516" spans="16:30" ht="4.5" customHeight="1" x14ac:dyDescent="0.2">
      <c r="P63516" s="75"/>
      <c r="Q63516" s="75"/>
      <c r="W63516" s="75"/>
      <c r="AD63516" s="77"/>
    </row>
    <row r="63517" spans="16:30" ht="4.5" customHeight="1" x14ac:dyDescent="0.2">
      <c r="P63517" s="75"/>
      <c r="Q63517" s="75"/>
      <c r="W63517" s="75"/>
      <c r="AD63517" s="77"/>
    </row>
    <row r="63518" spans="16:30" ht="4.5" customHeight="1" x14ac:dyDescent="0.2">
      <c r="P63518" s="75"/>
      <c r="Q63518" s="75"/>
      <c r="W63518" s="75"/>
      <c r="AD63518" s="77"/>
    </row>
    <row r="63519" spans="16:30" ht="4.5" customHeight="1" x14ac:dyDescent="0.2">
      <c r="P63519" s="75"/>
      <c r="Q63519" s="75"/>
      <c r="W63519" s="75"/>
      <c r="AD63519" s="77"/>
    </row>
    <row r="63520" spans="16:30" ht="4.5" customHeight="1" x14ac:dyDescent="0.2">
      <c r="P63520" s="75"/>
      <c r="Q63520" s="75"/>
      <c r="W63520" s="75"/>
      <c r="AD63520" s="77"/>
    </row>
    <row r="63521" spans="16:30" ht="4.5" customHeight="1" x14ac:dyDescent="0.2">
      <c r="P63521" s="75"/>
      <c r="Q63521" s="75"/>
      <c r="W63521" s="75"/>
      <c r="AD63521" s="77"/>
    </row>
    <row r="63522" spans="16:30" ht="4.5" customHeight="1" x14ac:dyDescent="0.2">
      <c r="P63522" s="75"/>
      <c r="Q63522" s="75"/>
      <c r="W63522" s="75"/>
      <c r="AD63522" s="77"/>
    </row>
    <row r="63523" spans="16:30" ht="4.5" customHeight="1" x14ac:dyDescent="0.2">
      <c r="P63523" s="75"/>
      <c r="Q63523" s="75"/>
      <c r="W63523" s="75"/>
      <c r="AD63523" s="77"/>
    </row>
    <row r="63524" spans="16:30" ht="4.5" customHeight="1" x14ac:dyDescent="0.2">
      <c r="P63524" s="75"/>
      <c r="Q63524" s="75"/>
      <c r="W63524" s="75"/>
      <c r="AD63524" s="77"/>
    </row>
    <row r="63525" spans="16:30" ht="4.5" customHeight="1" x14ac:dyDescent="0.2">
      <c r="P63525" s="75"/>
      <c r="Q63525" s="75"/>
      <c r="W63525" s="75"/>
      <c r="AD63525" s="77"/>
    </row>
    <row r="63526" spans="16:30" ht="4.5" customHeight="1" x14ac:dyDescent="0.2">
      <c r="P63526" s="75"/>
      <c r="Q63526" s="75"/>
      <c r="W63526" s="75"/>
      <c r="AD63526" s="77"/>
    </row>
    <row r="63527" spans="16:30" ht="4.5" customHeight="1" x14ac:dyDescent="0.2">
      <c r="P63527" s="75"/>
      <c r="Q63527" s="75"/>
      <c r="W63527" s="75"/>
      <c r="AD63527" s="77"/>
    </row>
    <row r="63528" spans="16:30" ht="4.5" customHeight="1" x14ac:dyDescent="0.2">
      <c r="P63528" s="75"/>
      <c r="Q63528" s="75"/>
      <c r="W63528" s="75"/>
      <c r="AD63528" s="77"/>
    </row>
    <row r="63529" spans="16:30" ht="4.5" customHeight="1" x14ac:dyDescent="0.2">
      <c r="P63529" s="75"/>
      <c r="Q63529" s="75"/>
      <c r="W63529" s="75"/>
      <c r="AD63529" s="77"/>
    </row>
    <row r="63530" spans="16:30" ht="4.5" customHeight="1" x14ac:dyDescent="0.2">
      <c r="P63530" s="75"/>
      <c r="Q63530" s="75"/>
      <c r="W63530" s="75"/>
      <c r="AD63530" s="77"/>
    </row>
    <row r="63531" spans="16:30" ht="4.5" customHeight="1" x14ac:dyDescent="0.2">
      <c r="P63531" s="75"/>
      <c r="Q63531" s="75"/>
      <c r="W63531" s="75"/>
      <c r="AD63531" s="77"/>
    </row>
    <row r="63532" spans="16:30" ht="4.5" customHeight="1" x14ac:dyDescent="0.2">
      <c r="P63532" s="75"/>
      <c r="Q63532" s="75"/>
      <c r="W63532" s="75"/>
      <c r="AD63532" s="77"/>
    </row>
    <row r="63533" spans="16:30" ht="4.5" customHeight="1" x14ac:dyDescent="0.2">
      <c r="P63533" s="75"/>
      <c r="Q63533" s="75"/>
      <c r="W63533" s="75"/>
      <c r="AD63533" s="77"/>
    </row>
    <row r="63534" spans="16:30" ht="4.5" customHeight="1" x14ac:dyDescent="0.2">
      <c r="P63534" s="75"/>
      <c r="Q63534" s="75"/>
      <c r="W63534" s="75"/>
      <c r="AD63534" s="77"/>
    </row>
    <row r="63535" spans="16:30" ht="4.5" customHeight="1" x14ac:dyDescent="0.2">
      <c r="P63535" s="75"/>
      <c r="Q63535" s="75"/>
      <c r="W63535" s="75"/>
      <c r="AD63535" s="77"/>
    </row>
    <row r="63536" spans="16:30" ht="4.5" customHeight="1" x14ac:dyDescent="0.2">
      <c r="P63536" s="75"/>
      <c r="Q63536" s="75"/>
      <c r="W63536" s="75"/>
      <c r="AD63536" s="77"/>
    </row>
    <row r="63537" spans="16:30" ht="4.5" customHeight="1" x14ac:dyDescent="0.2">
      <c r="P63537" s="75"/>
      <c r="Q63537" s="75"/>
      <c r="W63537" s="75"/>
      <c r="AD63537" s="77"/>
    </row>
    <row r="63538" spans="16:30" ht="4.5" customHeight="1" x14ac:dyDescent="0.2">
      <c r="P63538" s="75"/>
      <c r="Q63538" s="75"/>
      <c r="W63538" s="75"/>
      <c r="AD63538" s="77"/>
    </row>
    <row r="63539" spans="16:30" ht="4.5" customHeight="1" x14ac:dyDescent="0.2">
      <c r="P63539" s="75"/>
      <c r="Q63539" s="75"/>
      <c r="W63539" s="75"/>
      <c r="AD63539" s="77"/>
    </row>
    <row r="63540" spans="16:30" ht="4.5" customHeight="1" x14ac:dyDescent="0.2">
      <c r="P63540" s="75"/>
      <c r="Q63540" s="75"/>
      <c r="W63540" s="75"/>
      <c r="AD63540" s="77"/>
    </row>
    <row r="63541" spans="16:30" ht="4.5" customHeight="1" x14ac:dyDescent="0.2">
      <c r="P63541" s="75"/>
      <c r="Q63541" s="75"/>
      <c r="W63541" s="75"/>
      <c r="AD63541" s="77"/>
    </row>
    <row r="63542" spans="16:30" ht="4.5" customHeight="1" x14ac:dyDescent="0.2">
      <c r="P63542" s="75"/>
      <c r="Q63542" s="75"/>
      <c r="W63542" s="75"/>
      <c r="AD63542" s="77"/>
    </row>
    <row r="63543" spans="16:30" ht="4.5" customHeight="1" x14ac:dyDescent="0.2">
      <c r="P63543" s="75"/>
      <c r="Q63543" s="75"/>
      <c r="W63543" s="75"/>
      <c r="AD63543" s="77"/>
    </row>
    <row r="63544" spans="16:30" ht="4.5" customHeight="1" x14ac:dyDescent="0.2">
      <c r="P63544" s="75"/>
      <c r="Q63544" s="75"/>
      <c r="W63544" s="75"/>
      <c r="AD63544" s="77"/>
    </row>
    <row r="63545" spans="16:30" ht="4.5" customHeight="1" x14ac:dyDescent="0.2">
      <c r="P63545" s="75"/>
      <c r="Q63545" s="75"/>
      <c r="W63545" s="75"/>
      <c r="AD63545" s="77"/>
    </row>
    <row r="63546" spans="16:30" ht="4.5" customHeight="1" x14ac:dyDescent="0.2">
      <c r="P63546" s="75"/>
      <c r="Q63546" s="75"/>
      <c r="W63546" s="75"/>
      <c r="AD63546" s="77"/>
    </row>
    <row r="63547" spans="16:30" ht="4.5" customHeight="1" x14ac:dyDescent="0.2">
      <c r="P63547" s="75"/>
      <c r="Q63547" s="75"/>
      <c r="W63547" s="75"/>
      <c r="AD63547" s="77"/>
    </row>
    <row r="63548" spans="16:30" ht="4.5" customHeight="1" x14ac:dyDescent="0.2">
      <c r="P63548" s="75"/>
      <c r="Q63548" s="75"/>
      <c r="W63548" s="75"/>
      <c r="AD63548" s="77"/>
    </row>
    <row r="63549" spans="16:30" ht="4.5" customHeight="1" x14ac:dyDescent="0.2">
      <c r="P63549" s="75"/>
      <c r="Q63549" s="75"/>
      <c r="W63549" s="75"/>
      <c r="AD63549" s="77"/>
    </row>
    <row r="63550" spans="16:30" ht="4.5" customHeight="1" x14ac:dyDescent="0.2">
      <c r="P63550" s="75"/>
      <c r="Q63550" s="75"/>
      <c r="W63550" s="75"/>
      <c r="AD63550" s="77"/>
    </row>
    <row r="63551" spans="16:30" ht="4.5" customHeight="1" x14ac:dyDescent="0.2">
      <c r="P63551" s="75"/>
      <c r="Q63551" s="75"/>
      <c r="W63551" s="75"/>
      <c r="AD63551" s="77"/>
    </row>
    <row r="63552" spans="16:30" ht="4.5" customHeight="1" x14ac:dyDescent="0.2">
      <c r="P63552" s="75"/>
      <c r="Q63552" s="75"/>
      <c r="W63552" s="75"/>
      <c r="AD63552" s="77"/>
    </row>
    <row r="63553" spans="16:30" ht="4.5" customHeight="1" x14ac:dyDescent="0.2">
      <c r="P63553" s="75"/>
      <c r="Q63553" s="75"/>
      <c r="W63553" s="75"/>
      <c r="AD63553" s="77"/>
    </row>
    <row r="63554" spans="16:30" ht="4.5" customHeight="1" x14ac:dyDescent="0.2">
      <c r="P63554" s="75"/>
      <c r="Q63554" s="75"/>
      <c r="W63554" s="75"/>
      <c r="AD63554" s="77"/>
    </row>
    <row r="63555" spans="16:30" ht="4.5" customHeight="1" x14ac:dyDescent="0.2">
      <c r="P63555" s="75"/>
      <c r="Q63555" s="75"/>
      <c r="W63555" s="75"/>
      <c r="AD63555" s="77"/>
    </row>
    <row r="63556" spans="16:30" ht="4.5" customHeight="1" x14ac:dyDescent="0.2">
      <c r="P63556" s="75"/>
      <c r="Q63556" s="75"/>
      <c r="W63556" s="75"/>
      <c r="AD63556" s="77"/>
    </row>
    <row r="63557" spans="16:30" ht="4.5" customHeight="1" x14ac:dyDescent="0.2">
      <c r="P63557" s="75"/>
      <c r="Q63557" s="75"/>
      <c r="W63557" s="75"/>
      <c r="AD63557" s="77"/>
    </row>
    <row r="63558" spans="16:30" ht="4.5" customHeight="1" x14ac:dyDescent="0.2">
      <c r="P63558" s="75"/>
      <c r="Q63558" s="75"/>
      <c r="W63558" s="75"/>
      <c r="AD63558" s="77"/>
    </row>
    <row r="63559" spans="16:30" ht="4.5" customHeight="1" x14ac:dyDescent="0.2">
      <c r="P63559" s="75"/>
      <c r="Q63559" s="75"/>
      <c r="W63559" s="75"/>
      <c r="AD63559" s="77"/>
    </row>
    <row r="63560" spans="16:30" ht="4.5" customHeight="1" x14ac:dyDescent="0.2">
      <c r="P63560" s="75"/>
      <c r="Q63560" s="75"/>
      <c r="W63560" s="75"/>
      <c r="AD63560" s="77"/>
    </row>
    <row r="63561" spans="16:30" ht="4.5" customHeight="1" x14ac:dyDescent="0.2">
      <c r="P63561" s="75"/>
      <c r="Q63561" s="75"/>
      <c r="W63561" s="75"/>
      <c r="AD63561" s="77"/>
    </row>
    <row r="63562" spans="16:30" ht="4.5" customHeight="1" x14ac:dyDescent="0.2">
      <c r="P63562" s="75"/>
      <c r="Q63562" s="75"/>
      <c r="W63562" s="75"/>
      <c r="AD63562" s="77"/>
    </row>
    <row r="63563" spans="16:30" ht="4.5" customHeight="1" x14ac:dyDescent="0.2">
      <c r="P63563" s="75"/>
      <c r="Q63563" s="75"/>
      <c r="W63563" s="75"/>
      <c r="AD63563" s="77"/>
    </row>
    <row r="63564" spans="16:30" ht="4.5" customHeight="1" x14ac:dyDescent="0.2">
      <c r="P63564" s="75"/>
      <c r="Q63564" s="75"/>
      <c r="W63564" s="75"/>
      <c r="AD63564" s="77"/>
    </row>
    <row r="63565" spans="16:30" ht="4.5" customHeight="1" x14ac:dyDescent="0.2">
      <c r="P63565" s="75"/>
      <c r="Q63565" s="75"/>
      <c r="W63565" s="75"/>
      <c r="AD63565" s="77"/>
    </row>
    <row r="63566" spans="16:30" ht="4.5" customHeight="1" x14ac:dyDescent="0.2">
      <c r="P63566" s="75"/>
      <c r="Q63566" s="75"/>
      <c r="W63566" s="75"/>
      <c r="AD63566" s="77"/>
    </row>
    <row r="63567" spans="16:30" ht="4.5" customHeight="1" x14ac:dyDescent="0.2">
      <c r="P63567" s="75"/>
      <c r="Q63567" s="75"/>
      <c r="W63567" s="75"/>
      <c r="AD63567" s="77"/>
    </row>
    <row r="63568" spans="16:30" ht="4.5" customHeight="1" x14ac:dyDescent="0.2">
      <c r="P63568" s="75"/>
      <c r="Q63568" s="75"/>
      <c r="W63568" s="75"/>
      <c r="AD63568" s="77"/>
    </row>
    <row r="63569" spans="16:30" ht="4.5" customHeight="1" x14ac:dyDescent="0.2">
      <c r="P63569" s="75"/>
      <c r="Q63569" s="75"/>
      <c r="W63569" s="75"/>
      <c r="AD63569" s="77"/>
    </row>
    <row r="63570" spans="16:30" ht="4.5" customHeight="1" x14ac:dyDescent="0.2">
      <c r="P63570" s="75"/>
      <c r="Q63570" s="75"/>
      <c r="W63570" s="75"/>
      <c r="AD63570" s="77"/>
    </row>
    <row r="63571" spans="16:30" ht="4.5" customHeight="1" x14ac:dyDescent="0.2">
      <c r="P63571" s="75"/>
      <c r="Q63571" s="75"/>
      <c r="W63571" s="75"/>
      <c r="AD63571" s="77"/>
    </row>
    <row r="63572" spans="16:30" ht="4.5" customHeight="1" x14ac:dyDescent="0.2">
      <c r="P63572" s="75"/>
      <c r="Q63572" s="75"/>
      <c r="W63572" s="75"/>
      <c r="AD63572" s="77"/>
    </row>
    <row r="63573" spans="16:30" ht="4.5" customHeight="1" x14ac:dyDescent="0.2">
      <c r="P63573" s="75"/>
      <c r="Q63573" s="75"/>
      <c r="W63573" s="75"/>
      <c r="AD63573" s="77"/>
    </row>
    <row r="63574" spans="16:30" ht="4.5" customHeight="1" x14ac:dyDescent="0.2">
      <c r="P63574" s="75"/>
      <c r="Q63574" s="75"/>
      <c r="W63574" s="75"/>
      <c r="AD63574" s="77"/>
    </row>
    <row r="63575" spans="16:30" ht="4.5" customHeight="1" x14ac:dyDescent="0.2">
      <c r="P63575" s="75"/>
      <c r="Q63575" s="75"/>
      <c r="W63575" s="75"/>
      <c r="AD63575" s="77"/>
    </row>
    <row r="63576" spans="16:30" ht="4.5" customHeight="1" x14ac:dyDescent="0.2">
      <c r="P63576" s="75"/>
      <c r="Q63576" s="75"/>
      <c r="W63576" s="75"/>
      <c r="AD63576" s="77"/>
    </row>
    <row r="63577" spans="16:30" ht="4.5" customHeight="1" x14ac:dyDescent="0.2">
      <c r="P63577" s="75"/>
      <c r="Q63577" s="75"/>
      <c r="W63577" s="75"/>
      <c r="AD63577" s="77"/>
    </row>
    <row r="63578" spans="16:30" ht="4.5" customHeight="1" x14ac:dyDescent="0.2">
      <c r="P63578" s="75"/>
      <c r="Q63578" s="75"/>
      <c r="W63578" s="75"/>
      <c r="AD63578" s="77"/>
    </row>
    <row r="63579" spans="16:30" ht="4.5" customHeight="1" x14ac:dyDescent="0.2">
      <c r="P63579" s="75"/>
      <c r="Q63579" s="75"/>
      <c r="W63579" s="75"/>
      <c r="AD63579" s="77"/>
    </row>
    <row r="63580" spans="16:30" ht="4.5" customHeight="1" x14ac:dyDescent="0.2">
      <c r="P63580" s="75"/>
      <c r="Q63580" s="75"/>
      <c r="W63580" s="75"/>
      <c r="AD63580" s="77"/>
    </row>
    <row r="63581" spans="16:30" ht="4.5" customHeight="1" x14ac:dyDescent="0.2">
      <c r="P63581" s="75"/>
      <c r="Q63581" s="75"/>
      <c r="W63581" s="75"/>
      <c r="AD63581" s="77"/>
    </row>
    <row r="63582" spans="16:30" ht="4.5" customHeight="1" x14ac:dyDescent="0.2">
      <c r="P63582" s="75"/>
      <c r="Q63582" s="75"/>
      <c r="W63582" s="75"/>
      <c r="AD63582" s="77"/>
    </row>
    <row r="63583" spans="16:30" ht="4.5" customHeight="1" x14ac:dyDescent="0.2">
      <c r="P63583" s="75"/>
      <c r="Q63583" s="75"/>
      <c r="W63583" s="75"/>
      <c r="AD63583" s="77"/>
    </row>
    <row r="63584" spans="16:30" ht="4.5" customHeight="1" x14ac:dyDescent="0.2">
      <c r="P63584" s="75"/>
      <c r="Q63584" s="75"/>
      <c r="W63584" s="75"/>
      <c r="AD63584" s="77"/>
    </row>
    <row r="63585" spans="16:30" ht="4.5" customHeight="1" x14ac:dyDescent="0.2">
      <c r="P63585" s="75"/>
      <c r="Q63585" s="75"/>
      <c r="W63585" s="75"/>
      <c r="AD63585" s="77"/>
    </row>
    <row r="63586" spans="16:30" ht="4.5" customHeight="1" x14ac:dyDescent="0.2">
      <c r="P63586" s="75"/>
      <c r="Q63586" s="75"/>
      <c r="W63586" s="75"/>
      <c r="AD63586" s="77"/>
    </row>
    <row r="63587" spans="16:30" ht="4.5" customHeight="1" x14ac:dyDescent="0.2">
      <c r="P63587" s="75"/>
      <c r="Q63587" s="75"/>
      <c r="W63587" s="75"/>
      <c r="AD63587" s="77"/>
    </row>
    <row r="63588" spans="16:30" ht="4.5" customHeight="1" x14ac:dyDescent="0.2">
      <c r="P63588" s="75"/>
      <c r="Q63588" s="75"/>
      <c r="W63588" s="75"/>
      <c r="AD63588" s="77"/>
    </row>
    <row r="63589" spans="16:30" ht="4.5" customHeight="1" x14ac:dyDescent="0.2">
      <c r="P63589" s="75"/>
      <c r="Q63589" s="75"/>
      <c r="W63589" s="75"/>
      <c r="AD63589" s="77"/>
    </row>
    <row r="63590" spans="16:30" ht="4.5" customHeight="1" x14ac:dyDescent="0.2">
      <c r="P63590" s="75"/>
      <c r="Q63590" s="75"/>
      <c r="W63590" s="75"/>
      <c r="AD63590" s="77"/>
    </row>
    <row r="63591" spans="16:30" ht="4.5" customHeight="1" x14ac:dyDescent="0.2">
      <c r="P63591" s="75"/>
      <c r="Q63591" s="75"/>
      <c r="W63591" s="75"/>
      <c r="AD63591" s="77"/>
    </row>
    <row r="63592" spans="16:30" ht="4.5" customHeight="1" x14ac:dyDescent="0.2">
      <c r="P63592" s="75"/>
      <c r="Q63592" s="75"/>
      <c r="W63592" s="75"/>
      <c r="AD63592" s="77"/>
    </row>
    <row r="63593" spans="16:30" ht="4.5" customHeight="1" x14ac:dyDescent="0.2">
      <c r="P63593" s="75"/>
      <c r="Q63593" s="75"/>
      <c r="W63593" s="75"/>
      <c r="AD63593" s="77"/>
    </row>
    <row r="63594" spans="16:30" ht="4.5" customHeight="1" x14ac:dyDescent="0.2">
      <c r="P63594" s="75"/>
      <c r="Q63594" s="75"/>
      <c r="W63594" s="75"/>
      <c r="AD63594" s="77"/>
    </row>
    <row r="63595" spans="16:30" ht="4.5" customHeight="1" x14ac:dyDescent="0.2">
      <c r="P63595" s="75"/>
      <c r="Q63595" s="75"/>
      <c r="W63595" s="75"/>
      <c r="AD63595" s="77"/>
    </row>
    <row r="63596" spans="16:30" ht="4.5" customHeight="1" x14ac:dyDescent="0.2">
      <c r="P63596" s="75"/>
      <c r="Q63596" s="75"/>
      <c r="W63596" s="75"/>
      <c r="AD63596" s="77"/>
    </row>
    <row r="63597" spans="16:30" ht="4.5" customHeight="1" x14ac:dyDescent="0.2">
      <c r="P63597" s="75"/>
      <c r="Q63597" s="75"/>
      <c r="W63597" s="75"/>
      <c r="AD63597" s="77"/>
    </row>
    <row r="63598" spans="16:30" ht="4.5" customHeight="1" x14ac:dyDescent="0.2">
      <c r="P63598" s="75"/>
      <c r="Q63598" s="75"/>
      <c r="W63598" s="75"/>
      <c r="AD63598" s="77"/>
    </row>
    <row r="63599" spans="16:30" ht="4.5" customHeight="1" x14ac:dyDescent="0.2">
      <c r="P63599" s="75"/>
      <c r="Q63599" s="75"/>
      <c r="W63599" s="75"/>
      <c r="AD63599" s="77"/>
    </row>
    <row r="63600" spans="16:30" ht="4.5" customHeight="1" x14ac:dyDescent="0.2">
      <c r="P63600" s="75"/>
      <c r="Q63600" s="75"/>
      <c r="W63600" s="75"/>
      <c r="AD63600" s="77"/>
    </row>
    <row r="63601" spans="16:30" ht="4.5" customHeight="1" x14ac:dyDescent="0.2">
      <c r="P63601" s="75"/>
      <c r="Q63601" s="75"/>
      <c r="W63601" s="75"/>
      <c r="AD63601" s="77"/>
    </row>
    <row r="63602" spans="16:30" ht="4.5" customHeight="1" x14ac:dyDescent="0.2">
      <c r="P63602" s="75"/>
      <c r="Q63602" s="75"/>
      <c r="W63602" s="75"/>
      <c r="AD63602" s="77"/>
    </row>
    <row r="63603" spans="16:30" ht="4.5" customHeight="1" x14ac:dyDescent="0.2">
      <c r="P63603" s="75"/>
      <c r="Q63603" s="75"/>
      <c r="W63603" s="75"/>
      <c r="AD63603" s="77"/>
    </row>
    <row r="63604" spans="16:30" ht="4.5" customHeight="1" x14ac:dyDescent="0.2">
      <c r="P63604" s="75"/>
      <c r="Q63604" s="75"/>
      <c r="W63604" s="75"/>
      <c r="AD63604" s="77"/>
    </row>
    <row r="63605" spans="16:30" ht="4.5" customHeight="1" x14ac:dyDescent="0.2">
      <c r="P63605" s="75"/>
      <c r="Q63605" s="75"/>
      <c r="W63605" s="75"/>
      <c r="AD63605" s="77"/>
    </row>
    <row r="63606" spans="16:30" ht="4.5" customHeight="1" x14ac:dyDescent="0.2">
      <c r="P63606" s="75"/>
      <c r="Q63606" s="75"/>
      <c r="W63606" s="75"/>
      <c r="AD63606" s="77"/>
    </row>
    <row r="63607" spans="16:30" ht="4.5" customHeight="1" x14ac:dyDescent="0.2">
      <c r="P63607" s="75"/>
      <c r="Q63607" s="75"/>
      <c r="W63607" s="75"/>
      <c r="AD63607" s="77"/>
    </row>
    <row r="63608" spans="16:30" ht="4.5" customHeight="1" x14ac:dyDescent="0.2">
      <c r="P63608" s="75"/>
      <c r="Q63608" s="75"/>
      <c r="W63608" s="75"/>
      <c r="AD63608" s="77"/>
    </row>
    <row r="63609" spans="16:30" ht="4.5" customHeight="1" x14ac:dyDescent="0.2">
      <c r="P63609" s="75"/>
      <c r="Q63609" s="75"/>
      <c r="W63609" s="75"/>
      <c r="AD63609" s="77"/>
    </row>
    <row r="63610" spans="16:30" ht="4.5" customHeight="1" x14ac:dyDescent="0.2">
      <c r="P63610" s="75"/>
      <c r="Q63610" s="75"/>
      <c r="W63610" s="75"/>
      <c r="AD63610" s="77"/>
    </row>
    <row r="63611" spans="16:30" ht="4.5" customHeight="1" x14ac:dyDescent="0.2">
      <c r="P63611" s="75"/>
      <c r="Q63611" s="75"/>
      <c r="W63611" s="75"/>
      <c r="AD63611" s="77"/>
    </row>
    <row r="63612" spans="16:30" ht="4.5" customHeight="1" x14ac:dyDescent="0.2">
      <c r="P63612" s="75"/>
      <c r="Q63612" s="75"/>
      <c r="W63612" s="75"/>
      <c r="AD63612" s="77"/>
    </row>
    <row r="63613" spans="16:30" ht="4.5" customHeight="1" x14ac:dyDescent="0.2">
      <c r="P63613" s="75"/>
      <c r="Q63613" s="75"/>
      <c r="W63613" s="75"/>
      <c r="AD63613" s="77"/>
    </row>
    <row r="63614" spans="16:30" ht="4.5" customHeight="1" x14ac:dyDescent="0.2">
      <c r="P63614" s="75"/>
      <c r="Q63614" s="75"/>
      <c r="W63614" s="75"/>
      <c r="AD63614" s="77"/>
    </row>
    <row r="63615" spans="16:30" ht="4.5" customHeight="1" x14ac:dyDescent="0.2">
      <c r="P63615" s="75"/>
      <c r="Q63615" s="75"/>
      <c r="W63615" s="75"/>
      <c r="AD63615" s="77"/>
    </row>
    <row r="63616" spans="16:30" ht="4.5" customHeight="1" x14ac:dyDescent="0.2">
      <c r="P63616" s="75"/>
      <c r="Q63616" s="75"/>
      <c r="W63616" s="75"/>
      <c r="AD63616" s="77"/>
    </row>
    <row r="63617" spans="16:30" ht="4.5" customHeight="1" x14ac:dyDescent="0.2">
      <c r="P63617" s="75"/>
      <c r="Q63617" s="75"/>
      <c r="W63617" s="75"/>
      <c r="AD63617" s="77"/>
    </row>
    <row r="63618" spans="16:30" ht="4.5" customHeight="1" x14ac:dyDescent="0.2">
      <c r="P63618" s="75"/>
      <c r="Q63618" s="75"/>
      <c r="W63618" s="75"/>
      <c r="AD63618" s="77"/>
    </row>
    <row r="63619" spans="16:30" ht="4.5" customHeight="1" x14ac:dyDescent="0.2">
      <c r="P63619" s="75"/>
      <c r="Q63619" s="75"/>
      <c r="W63619" s="75"/>
      <c r="AD63619" s="77"/>
    </row>
    <row r="63620" spans="16:30" ht="4.5" customHeight="1" x14ac:dyDescent="0.2">
      <c r="P63620" s="75"/>
      <c r="Q63620" s="75"/>
      <c r="W63620" s="75"/>
      <c r="AD63620" s="77"/>
    </row>
    <row r="63621" spans="16:30" ht="4.5" customHeight="1" x14ac:dyDescent="0.2">
      <c r="P63621" s="75"/>
      <c r="Q63621" s="75"/>
      <c r="W63621" s="75"/>
      <c r="AD63621" s="77"/>
    </row>
    <row r="63622" spans="16:30" ht="4.5" customHeight="1" x14ac:dyDescent="0.2">
      <c r="P63622" s="75"/>
      <c r="Q63622" s="75"/>
      <c r="W63622" s="75"/>
      <c r="AD63622" s="77"/>
    </row>
    <row r="63623" spans="16:30" ht="4.5" customHeight="1" x14ac:dyDescent="0.2">
      <c r="P63623" s="75"/>
      <c r="Q63623" s="75"/>
      <c r="W63623" s="75"/>
      <c r="AD63623" s="77"/>
    </row>
    <row r="63624" spans="16:30" ht="4.5" customHeight="1" x14ac:dyDescent="0.2">
      <c r="P63624" s="75"/>
      <c r="Q63624" s="75"/>
      <c r="W63624" s="75"/>
      <c r="AD63624" s="77"/>
    </row>
    <row r="63625" spans="16:30" ht="4.5" customHeight="1" x14ac:dyDescent="0.2">
      <c r="P63625" s="75"/>
      <c r="Q63625" s="75"/>
      <c r="W63625" s="75"/>
      <c r="AD63625" s="77"/>
    </row>
    <row r="63626" spans="16:30" ht="4.5" customHeight="1" x14ac:dyDescent="0.2">
      <c r="P63626" s="75"/>
      <c r="Q63626" s="75"/>
      <c r="W63626" s="75"/>
      <c r="AD63626" s="77"/>
    </row>
    <row r="63627" spans="16:30" ht="4.5" customHeight="1" x14ac:dyDescent="0.2">
      <c r="P63627" s="75"/>
      <c r="Q63627" s="75"/>
      <c r="W63627" s="75"/>
      <c r="AD63627" s="77"/>
    </row>
    <row r="63628" spans="16:30" ht="4.5" customHeight="1" x14ac:dyDescent="0.2">
      <c r="P63628" s="75"/>
      <c r="Q63628" s="75"/>
      <c r="W63628" s="75"/>
      <c r="AD63628" s="77"/>
    </row>
    <row r="63629" spans="16:30" ht="4.5" customHeight="1" x14ac:dyDescent="0.2">
      <c r="P63629" s="75"/>
      <c r="Q63629" s="75"/>
      <c r="W63629" s="75"/>
      <c r="AD63629" s="77"/>
    </row>
    <row r="63630" spans="16:30" ht="4.5" customHeight="1" x14ac:dyDescent="0.2">
      <c r="P63630" s="75"/>
      <c r="Q63630" s="75"/>
      <c r="W63630" s="75"/>
      <c r="AD63630" s="77"/>
    </row>
    <row r="63631" spans="16:30" ht="4.5" customHeight="1" x14ac:dyDescent="0.2">
      <c r="P63631" s="75"/>
      <c r="Q63631" s="75"/>
      <c r="W63631" s="75"/>
      <c r="AD63631" s="77"/>
    </row>
    <row r="63632" spans="16:30" ht="4.5" customHeight="1" x14ac:dyDescent="0.2">
      <c r="P63632" s="75"/>
      <c r="Q63632" s="75"/>
      <c r="W63632" s="75"/>
      <c r="AD63632" s="77"/>
    </row>
    <row r="63633" spans="16:30" ht="4.5" customHeight="1" x14ac:dyDescent="0.2">
      <c r="P63633" s="75"/>
      <c r="Q63633" s="75"/>
      <c r="W63633" s="75"/>
      <c r="AD63633" s="77"/>
    </row>
    <row r="63634" spans="16:30" ht="4.5" customHeight="1" x14ac:dyDescent="0.2">
      <c r="P63634" s="75"/>
      <c r="Q63634" s="75"/>
      <c r="W63634" s="75"/>
      <c r="AD63634" s="77"/>
    </row>
    <row r="63635" spans="16:30" ht="4.5" customHeight="1" x14ac:dyDescent="0.2">
      <c r="P63635" s="75"/>
      <c r="Q63635" s="75"/>
      <c r="W63635" s="75"/>
      <c r="AD63635" s="77"/>
    </row>
    <row r="63636" spans="16:30" ht="4.5" customHeight="1" x14ac:dyDescent="0.2">
      <c r="P63636" s="75"/>
      <c r="Q63636" s="75"/>
      <c r="W63636" s="75"/>
      <c r="AD63636" s="77"/>
    </row>
    <row r="63637" spans="16:30" ht="4.5" customHeight="1" x14ac:dyDescent="0.2">
      <c r="P63637" s="75"/>
      <c r="Q63637" s="75"/>
      <c r="W63637" s="75"/>
      <c r="AD63637" s="77"/>
    </row>
    <row r="63638" spans="16:30" ht="4.5" customHeight="1" x14ac:dyDescent="0.2">
      <c r="P63638" s="75"/>
      <c r="Q63638" s="75"/>
      <c r="W63638" s="75"/>
      <c r="AD63638" s="77"/>
    </row>
    <row r="63639" spans="16:30" ht="4.5" customHeight="1" x14ac:dyDescent="0.2">
      <c r="P63639" s="75"/>
      <c r="Q63639" s="75"/>
      <c r="W63639" s="75"/>
      <c r="AD63639" s="77"/>
    </row>
    <row r="63640" spans="16:30" ht="4.5" customHeight="1" x14ac:dyDescent="0.2">
      <c r="P63640" s="75"/>
      <c r="Q63640" s="75"/>
      <c r="W63640" s="75"/>
      <c r="AD63640" s="77"/>
    </row>
    <row r="63641" spans="16:30" ht="4.5" customHeight="1" x14ac:dyDescent="0.2">
      <c r="P63641" s="75"/>
      <c r="Q63641" s="75"/>
      <c r="W63641" s="75"/>
      <c r="AD63641" s="77"/>
    </row>
    <row r="63642" spans="16:30" ht="4.5" customHeight="1" x14ac:dyDescent="0.2">
      <c r="P63642" s="75"/>
      <c r="Q63642" s="75"/>
      <c r="W63642" s="75"/>
      <c r="AD63642" s="77"/>
    </row>
    <row r="63643" spans="16:30" ht="4.5" customHeight="1" x14ac:dyDescent="0.2">
      <c r="P63643" s="75"/>
      <c r="Q63643" s="75"/>
      <c r="W63643" s="75"/>
      <c r="AD63643" s="77"/>
    </row>
    <row r="63644" spans="16:30" ht="4.5" customHeight="1" x14ac:dyDescent="0.2">
      <c r="P63644" s="75"/>
      <c r="Q63644" s="75"/>
      <c r="W63644" s="75"/>
      <c r="AD63644" s="77"/>
    </row>
    <row r="63645" spans="16:30" ht="4.5" customHeight="1" x14ac:dyDescent="0.2">
      <c r="P63645" s="75"/>
      <c r="Q63645" s="75"/>
      <c r="W63645" s="75"/>
      <c r="AD63645" s="77"/>
    </row>
    <row r="63646" spans="16:30" ht="4.5" customHeight="1" x14ac:dyDescent="0.2">
      <c r="P63646" s="75"/>
      <c r="Q63646" s="75"/>
      <c r="W63646" s="75"/>
      <c r="AD63646" s="77"/>
    </row>
    <row r="63647" spans="16:30" ht="4.5" customHeight="1" x14ac:dyDescent="0.2">
      <c r="P63647" s="75"/>
      <c r="Q63647" s="75"/>
      <c r="W63647" s="75"/>
      <c r="AD63647" s="77"/>
    </row>
    <row r="63648" spans="16:30" ht="4.5" customHeight="1" x14ac:dyDescent="0.2">
      <c r="P63648" s="75"/>
      <c r="Q63648" s="75"/>
      <c r="W63648" s="75"/>
      <c r="AD63648" s="77"/>
    </row>
    <row r="63649" spans="16:30" ht="4.5" customHeight="1" x14ac:dyDescent="0.2">
      <c r="P63649" s="75"/>
      <c r="Q63649" s="75"/>
      <c r="W63649" s="75"/>
      <c r="AD63649" s="77"/>
    </row>
    <row r="63650" spans="16:30" ht="4.5" customHeight="1" x14ac:dyDescent="0.2">
      <c r="P63650" s="75"/>
      <c r="Q63650" s="75"/>
      <c r="W63650" s="75"/>
      <c r="AD63650" s="77"/>
    </row>
    <row r="63651" spans="16:30" ht="4.5" customHeight="1" x14ac:dyDescent="0.2">
      <c r="P63651" s="75"/>
      <c r="Q63651" s="75"/>
      <c r="W63651" s="75"/>
      <c r="AD63651" s="77"/>
    </row>
    <row r="63652" spans="16:30" ht="4.5" customHeight="1" x14ac:dyDescent="0.2">
      <c r="P63652" s="75"/>
      <c r="Q63652" s="75"/>
      <c r="W63652" s="75"/>
      <c r="AD63652" s="77"/>
    </row>
    <row r="63653" spans="16:30" ht="4.5" customHeight="1" x14ac:dyDescent="0.2">
      <c r="P63653" s="75"/>
      <c r="Q63653" s="75"/>
      <c r="W63653" s="75"/>
      <c r="AD63653" s="77"/>
    </row>
    <row r="63654" spans="16:30" ht="4.5" customHeight="1" x14ac:dyDescent="0.2">
      <c r="P63654" s="75"/>
      <c r="Q63654" s="75"/>
      <c r="W63654" s="75"/>
      <c r="AD63654" s="77"/>
    </row>
    <row r="63655" spans="16:30" ht="4.5" customHeight="1" x14ac:dyDescent="0.2">
      <c r="P63655" s="75"/>
      <c r="Q63655" s="75"/>
      <c r="W63655" s="75"/>
      <c r="AD63655" s="77"/>
    </row>
    <row r="63656" spans="16:30" ht="4.5" customHeight="1" x14ac:dyDescent="0.2">
      <c r="P63656" s="75"/>
      <c r="Q63656" s="75"/>
      <c r="W63656" s="75"/>
      <c r="AD63656" s="77"/>
    </row>
    <row r="63657" spans="16:30" ht="4.5" customHeight="1" x14ac:dyDescent="0.2">
      <c r="P63657" s="75"/>
      <c r="Q63657" s="75"/>
      <c r="W63657" s="75"/>
      <c r="AD63657" s="77"/>
    </row>
    <row r="63658" spans="16:30" ht="4.5" customHeight="1" x14ac:dyDescent="0.2">
      <c r="P63658" s="75"/>
      <c r="Q63658" s="75"/>
      <c r="W63658" s="75"/>
      <c r="AD63658" s="77"/>
    </row>
    <row r="63659" spans="16:30" ht="4.5" customHeight="1" x14ac:dyDescent="0.2">
      <c r="P63659" s="75"/>
      <c r="Q63659" s="75"/>
      <c r="W63659" s="75"/>
      <c r="AD63659" s="77"/>
    </row>
    <row r="63660" spans="16:30" ht="4.5" customHeight="1" x14ac:dyDescent="0.2">
      <c r="P63660" s="75"/>
      <c r="Q63660" s="75"/>
      <c r="W63660" s="75"/>
      <c r="AD63660" s="77"/>
    </row>
    <row r="63661" spans="16:30" ht="4.5" customHeight="1" x14ac:dyDescent="0.2">
      <c r="P63661" s="75"/>
      <c r="Q63661" s="75"/>
      <c r="W63661" s="75"/>
      <c r="AD63661" s="77"/>
    </row>
    <row r="63662" spans="16:30" ht="4.5" customHeight="1" x14ac:dyDescent="0.2">
      <c r="P63662" s="75"/>
      <c r="Q63662" s="75"/>
      <c r="W63662" s="75"/>
      <c r="AD63662" s="77"/>
    </row>
    <row r="63663" spans="16:30" ht="4.5" customHeight="1" x14ac:dyDescent="0.2">
      <c r="P63663" s="75"/>
      <c r="Q63663" s="75"/>
      <c r="W63663" s="75"/>
      <c r="AD63663" s="77"/>
    </row>
    <row r="63664" spans="16:30" ht="4.5" customHeight="1" x14ac:dyDescent="0.2">
      <c r="P63664" s="75"/>
      <c r="Q63664" s="75"/>
      <c r="W63664" s="75"/>
      <c r="AD63664" s="77"/>
    </row>
    <row r="63665" spans="16:30" ht="4.5" customHeight="1" x14ac:dyDescent="0.2">
      <c r="P63665" s="75"/>
      <c r="Q63665" s="75"/>
      <c r="W63665" s="75"/>
      <c r="AD63665" s="77"/>
    </row>
    <row r="63666" spans="16:30" ht="4.5" customHeight="1" x14ac:dyDescent="0.2">
      <c r="P63666" s="75"/>
      <c r="Q63666" s="75"/>
      <c r="W63666" s="75"/>
      <c r="AD63666" s="77"/>
    </row>
    <row r="63667" spans="16:30" ht="4.5" customHeight="1" x14ac:dyDescent="0.2">
      <c r="P63667" s="75"/>
      <c r="Q63667" s="75"/>
      <c r="W63667" s="75"/>
      <c r="AD63667" s="77"/>
    </row>
    <row r="63668" spans="16:30" ht="4.5" customHeight="1" x14ac:dyDescent="0.2">
      <c r="P63668" s="75"/>
      <c r="Q63668" s="75"/>
      <c r="W63668" s="75"/>
      <c r="AD63668" s="77"/>
    </row>
    <row r="63669" spans="16:30" ht="4.5" customHeight="1" x14ac:dyDescent="0.2">
      <c r="P63669" s="75"/>
      <c r="Q63669" s="75"/>
      <c r="W63669" s="75"/>
      <c r="AD63669" s="77"/>
    </row>
    <row r="63670" spans="16:30" ht="4.5" customHeight="1" x14ac:dyDescent="0.2">
      <c r="P63670" s="75"/>
      <c r="Q63670" s="75"/>
      <c r="W63670" s="75"/>
      <c r="AD63670" s="77"/>
    </row>
    <row r="63671" spans="16:30" ht="4.5" customHeight="1" x14ac:dyDescent="0.2">
      <c r="P63671" s="75"/>
      <c r="Q63671" s="75"/>
      <c r="W63671" s="75"/>
      <c r="AD63671" s="77"/>
    </row>
    <row r="63672" spans="16:30" ht="4.5" customHeight="1" x14ac:dyDescent="0.2">
      <c r="P63672" s="75"/>
      <c r="Q63672" s="75"/>
      <c r="W63672" s="75"/>
      <c r="AD63672" s="77"/>
    </row>
    <row r="63673" spans="16:30" ht="4.5" customHeight="1" x14ac:dyDescent="0.2">
      <c r="P63673" s="75"/>
      <c r="Q63673" s="75"/>
      <c r="W63673" s="75"/>
      <c r="AD63673" s="77"/>
    </row>
    <row r="63674" spans="16:30" ht="4.5" customHeight="1" x14ac:dyDescent="0.2">
      <c r="P63674" s="75"/>
      <c r="Q63674" s="75"/>
      <c r="W63674" s="75"/>
      <c r="AD63674" s="77"/>
    </row>
    <row r="63675" spans="16:30" ht="4.5" customHeight="1" x14ac:dyDescent="0.2">
      <c r="P63675" s="75"/>
      <c r="Q63675" s="75"/>
      <c r="W63675" s="75"/>
      <c r="AD63675" s="77"/>
    </row>
    <row r="63676" spans="16:30" ht="4.5" customHeight="1" x14ac:dyDescent="0.2">
      <c r="P63676" s="75"/>
      <c r="Q63676" s="75"/>
      <c r="W63676" s="75"/>
      <c r="AD63676" s="77"/>
    </row>
    <row r="63677" spans="16:30" ht="4.5" customHeight="1" x14ac:dyDescent="0.2">
      <c r="P63677" s="75"/>
      <c r="Q63677" s="75"/>
      <c r="W63677" s="75"/>
      <c r="AD63677" s="77"/>
    </row>
    <row r="63678" spans="16:30" ht="4.5" customHeight="1" x14ac:dyDescent="0.2">
      <c r="P63678" s="75"/>
      <c r="Q63678" s="75"/>
      <c r="W63678" s="75"/>
      <c r="AD63678" s="77"/>
    </row>
    <row r="63679" spans="16:30" ht="4.5" customHeight="1" x14ac:dyDescent="0.2">
      <c r="P63679" s="75"/>
      <c r="Q63679" s="75"/>
      <c r="W63679" s="75"/>
      <c r="AD63679" s="77"/>
    </row>
    <row r="63680" spans="16:30" ht="4.5" customHeight="1" x14ac:dyDescent="0.2">
      <c r="P63680" s="75"/>
      <c r="Q63680" s="75"/>
      <c r="W63680" s="75"/>
      <c r="AD63680" s="77"/>
    </row>
    <row r="63681" spans="16:30" ht="4.5" customHeight="1" x14ac:dyDescent="0.2">
      <c r="P63681" s="75"/>
      <c r="Q63681" s="75"/>
      <c r="W63681" s="75"/>
      <c r="AD63681" s="77"/>
    </row>
    <row r="63682" spans="16:30" ht="4.5" customHeight="1" x14ac:dyDescent="0.2">
      <c r="P63682" s="75"/>
      <c r="Q63682" s="75"/>
      <c r="W63682" s="75"/>
      <c r="AD63682" s="77"/>
    </row>
    <row r="63683" spans="16:30" ht="4.5" customHeight="1" x14ac:dyDescent="0.2">
      <c r="P63683" s="75"/>
      <c r="Q63683" s="75"/>
      <c r="W63683" s="75"/>
      <c r="AD63683" s="77"/>
    </row>
    <row r="63684" spans="16:30" ht="4.5" customHeight="1" x14ac:dyDescent="0.2">
      <c r="P63684" s="75"/>
      <c r="Q63684" s="75"/>
      <c r="W63684" s="75"/>
      <c r="AD63684" s="77"/>
    </row>
    <row r="63685" spans="16:30" ht="4.5" customHeight="1" x14ac:dyDescent="0.2">
      <c r="P63685" s="75"/>
      <c r="Q63685" s="75"/>
      <c r="W63685" s="75"/>
      <c r="AD63685" s="77"/>
    </row>
    <row r="63686" spans="16:30" ht="4.5" customHeight="1" x14ac:dyDescent="0.2">
      <c r="P63686" s="75"/>
      <c r="Q63686" s="75"/>
      <c r="W63686" s="75"/>
      <c r="AD63686" s="77"/>
    </row>
    <row r="63687" spans="16:30" ht="4.5" customHeight="1" x14ac:dyDescent="0.2">
      <c r="P63687" s="75"/>
      <c r="Q63687" s="75"/>
      <c r="W63687" s="75"/>
      <c r="AD63687" s="77"/>
    </row>
    <row r="63688" spans="16:30" ht="4.5" customHeight="1" x14ac:dyDescent="0.2">
      <c r="P63688" s="75"/>
      <c r="Q63688" s="75"/>
      <c r="W63688" s="75"/>
      <c r="AD63688" s="77"/>
    </row>
    <row r="63689" spans="16:30" ht="4.5" customHeight="1" x14ac:dyDescent="0.2">
      <c r="P63689" s="75"/>
      <c r="Q63689" s="75"/>
      <c r="W63689" s="75"/>
      <c r="AD63689" s="77"/>
    </row>
    <row r="63690" spans="16:30" ht="4.5" customHeight="1" x14ac:dyDescent="0.2">
      <c r="P63690" s="75"/>
      <c r="Q63690" s="75"/>
      <c r="W63690" s="75"/>
      <c r="AD63690" s="77"/>
    </row>
    <row r="63691" spans="16:30" ht="4.5" customHeight="1" x14ac:dyDescent="0.2">
      <c r="P63691" s="75"/>
      <c r="Q63691" s="75"/>
      <c r="W63691" s="75"/>
      <c r="AD63691" s="77"/>
    </row>
    <row r="63692" spans="16:30" ht="4.5" customHeight="1" x14ac:dyDescent="0.2">
      <c r="P63692" s="75"/>
      <c r="Q63692" s="75"/>
      <c r="W63692" s="75"/>
      <c r="AD63692" s="77"/>
    </row>
    <row r="63693" spans="16:30" ht="4.5" customHeight="1" x14ac:dyDescent="0.2">
      <c r="P63693" s="75"/>
      <c r="Q63693" s="75"/>
      <c r="W63693" s="75"/>
      <c r="AD63693" s="77"/>
    </row>
    <row r="63694" spans="16:30" ht="4.5" customHeight="1" x14ac:dyDescent="0.2">
      <c r="P63694" s="75"/>
      <c r="Q63694" s="75"/>
      <c r="W63694" s="75"/>
      <c r="AD63694" s="77"/>
    </row>
    <row r="63695" spans="16:30" ht="4.5" customHeight="1" x14ac:dyDescent="0.2">
      <c r="P63695" s="75"/>
      <c r="Q63695" s="75"/>
      <c r="W63695" s="75"/>
      <c r="AD63695" s="77"/>
    </row>
    <row r="63696" spans="16:30" ht="4.5" customHeight="1" x14ac:dyDescent="0.2">
      <c r="P63696" s="75"/>
      <c r="Q63696" s="75"/>
      <c r="W63696" s="75"/>
      <c r="AD63696" s="77"/>
    </row>
    <row r="63697" spans="16:30" ht="4.5" customHeight="1" x14ac:dyDescent="0.2">
      <c r="P63697" s="75"/>
      <c r="Q63697" s="75"/>
      <c r="W63697" s="75"/>
      <c r="AD63697" s="77"/>
    </row>
    <row r="63698" spans="16:30" ht="4.5" customHeight="1" x14ac:dyDescent="0.2">
      <c r="P63698" s="75"/>
      <c r="Q63698" s="75"/>
      <c r="W63698" s="75"/>
      <c r="AD63698" s="77"/>
    </row>
    <row r="63699" spans="16:30" ht="4.5" customHeight="1" x14ac:dyDescent="0.2">
      <c r="P63699" s="75"/>
      <c r="Q63699" s="75"/>
      <c r="W63699" s="75"/>
      <c r="AD63699" s="77"/>
    </row>
    <row r="63700" spans="16:30" ht="4.5" customHeight="1" x14ac:dyDescent="0.2">
      <c r="P63700" s="75"/>
      <c r="Q63700" s="75"/>
      <c r="W63700" s="75"/>
      <c r="AD63700" s="77"/>
    </row>
    <row r="63701" spans="16:30" ht="4.5" customHeight="1" x14ac:dyDescent="0.2">
      <c r="P63701" s="75"/>
      <c r="Q63701" s="75"/>
      <c r="W63701" s="75"/>
      <c r="AD63701" s="77"/>
    </row>
    <row r="63702" spans="16:30" ht="4.5" customHeight="1" x14ac:dyDescent="0.2">
      <c r="P63702" s="75"/>
      <c r="Q63702" s="75"/>
      <c r="W63702" s="75"/>
      <c r="AD63702" s="77"/>
    </row>
    <row r="63703" spans="16:30" ht="4.5" customHeight="1" x14ac:dyDescent="0.2">
      <c r="P63703" s="75"/>
      <c r="Q63703" s="75"/>
      <c r="W63703" s="75"/>
      <c r="AD63703" s="77"/>
    </row>
    <row r="63704" spans="16:30" ht="4.5" customHeight="1" x14ac:dyDescent="0.2">
      <c r="P63704" s="75"/>
      <c r="Q63704" s="75"/>
      <c r="W63704" s="75"/>
      <c r="AD63704" s="77"/>
    </row>
    <row r="63705" spans="16:30" ht="4.5" customHeight="1" x14ac:dyDescent="0.2">
      <c r="P63705" s="75"/>
      <c r="Q63705" s="75"/>
      <c r="W63705" s="75"/>
      <c r="AD63705" s="77"/>
    </row>
    <row r="63706" spans="16:30" ht="4.5" customHeight="1" x14ac:dyDescent="0.2">
      <c r="P63706" s="75"/>
      <c r="Q63706" s="75"/>
      <c r="W63706" s="75"/>
      <c r="AD63706" s="77"/>
    </row>
    <row r="63707" spans="16:30" ht="4.5" customHeight="1" x14ac:dyDescent="0.2">
      <c r="P63707" s="75"/>
      <c r="Q63707" s="75"/>
      <c r="W63707" s="75"/>
      <c r="AD63707" s="77"/>
    </row>
    <row r="63708" spans="16:30" ht="4.5" customHeight="1" x14ac:dyDescent="0.2">
      <c r="P63708" s="75"/>
      <c r="Q63708" s="75"/>
      <c r="W63708" s="75"/>
      <c r="AD63708" s="77"/>
    </row>
    <row r="63709" spans="16:30" ht="4.5" customHeight="1" x14ac:dyDescent="0.2">
      <c r="P63709" s="75"/>
      <c r="Q63709" s="75"/>
      <c r="W63709" s="75"/>
      <c r="AD63709" s="77"/>
    </row>
    <row r="63710" spans="16:30" ht="4.5" customHeight="1" x14ac:dyDescent="0.2">
      <c r="P63710" s="75"/>
      <c r="Q63710" s="75"/>
      <c r="W63710" s="75"/>
      <c r="AD63710" s="77"/>
    </row>
    <row r="63711" spans="16:30" ht="4.5" customHeight="1" x14ac:dyDescent="0.2">
      <c r="P63711" s="75"/>
      <c r="Q63711" s="75"/>
      <c r="W63711" s="75"/>
      <c r="AD63711" s="77"/>
    </row>
    <row r="63712" spans="16:30" ht="4.5" customHeight="1" x14ac:dyDescent="0.2">
      <c r="P63712" s="75"/>
      <c r="Q63712" s="75"/>
      <c r="W63712" s="75"/>
      <c r="AD63712" s="77"/>
    </row>
    <row r="63713" spans="16:30" ht="4.5" customHeight="1" x14ac:dyDescent="0.2">
      <c r="P63713" s="75"/>
      <c r="Q63713" s="75"/>
      <c r="W63713" s="75"/>
      <c r="AD63713" s="77"/>
    </row>
    <row r="63714" spans="16:30" ht="4.5" customHeight="1" x14ac:dyDescent="0.2">
      <c r="P63714" s="75"/>
      <c r="Q63714" s="75"/>
      <c r="W63714" s="75"/>
      <c r="AD63714" s="77"/>
    </row>
    <row r="63715" spans="16:30" ht="4.5" customHeight="1" x14ac:dyDescent="0.2">
      <c r="P63715" s="75"/>
      <c r="Q63715" s="75"/>
      <c r="W63715" s="75"/>
      <c r="AD63715" s="77"/>
    </row>
    <row r="63716" spans="16:30" ht="4.5" customHeight="1" x14ac:dyDescent="0.2">
      <c r="P63716" s="75"/>
      <c r="Q63716" s="75"/>
      <c r="W63716" s="75"/>
      <c r="AD63716" s="77"/>
    </row>
    <row r="63717" spans="16:30" ht="4.5" customHeight="1" x14ac:dyDescent="0.2">
      <c r="P63717" s="75"/>
      <c r="Q63717" s="75"/>
      <c r="W63717" s="75"/>
      <c r="AD63717" s="77"/>
    </row>
    <row r="63718" spans="16:30" ht="4.5" customHeight="1" x14ac:dyDescent="0.2">
      <c r="P63718" s="75"/>
      <c r="Q63718" s="75"/>
      <c r="W63718" s="75"/>
      <c r="AD63718" s="77"/>
    </row>
    <row r="63719" spans="16:30" ht="4.5" customHeight="1" x14ac:dyDescent="0.2">
      <c r="P63719" s="75"/>
      <c r="Q63719" s="75"/>
      <c r="W63719" s="75"/>
      <c r="AD63719" s="77"/>
    </row>
    <row r="63720" spans="16:30" ht="4.5" customHeight="1" x14ac:dyDescent="0.2">
      <c r="P63720" s="75"/>
      <c r="Q63720" s="75"/>
      <c r="W63720" s="75"/>
      <c r="AD63720" s="77"/>
    </row>
    <row r="63721" spans="16:30" ht="4.5" customHeight="1" x14ac:dyDescent="0.2">
      <c r="P63721" s="75"/>
      <c r="Q63721" s="75"/>
      <c r="W63721" s="75"/>
      <c r="AD63721" s="77"/>
    </row>
    <row r="63722" spans="16:30" ht="4.5" customHeight="1" x14ac:dyDescent="0.2">
      <c r="P63722" s="75"/>
      <c r="Q63722" s="75"/>
      <c r="W63722" s="75"/>
      <c r="AD63722" s="77"/>
    </row>
    <row r="63723" spans="16:30" ht="4.5" customHeight="1" x14ac:dyDescent="0.2">
      <c r="P63723" s="75"/>
      <c r="Q63723" s="75"/>
      <c r="W63723" s="75"/>
      <c r="AD63723" s="77"/>
    </row>
    <row r="63724" spans="16:30" ht="4.5" customHeight="1" x14ac:dyDescent="0.2">
      <c r="P63724" s="75"/>
      <c r="Q63724" s="75"/>
      <c r="W63724" s="75"/>
      <c r="AD63724" s="77"/>
    </row>
    <row r="63725" spans="16:30" ht="4.5" customHeight="1" x14ac:dyDescent="0.2">
      <c r="P63725" s="75"/>
      <c r="Q63725" s="75"/>
      <c r="W63725" s="75"/>
      <c r="AD63725" s="77"/>
    </row>
    <row r="63726" spans="16:30" ht="4.5" customHeight="1" x14ac:dyDescent="0.2">
      <c r="P63726" s="75"/>
      <c r="Q63726" s="75"/>
      <c r="W63726" s="75"/>
      <c r="AD63726" s="77"/>
    </row>
    <row r="63727" spans="16:30" ht="4.5" customHeight="1" x14ac:dyDescent="0.2">
      <c r="P63727" s="75"/>
      <c r="Q63727" s="75"/>
      <c r="W63727" s="75"/>
      <c r="AD63727" s="77"/>
    </row>
    <row r="63728" spans="16:30" ht="4.5" customHeight="1" x14ac:dyDescent="0.2">
      <c r="P63728" s="75"/>
      <c r="Q63728" s="75"/>
      <c r="W63728" s="75"/>
      <c r="AD63728" s="77"/>
    </row>
    <row r="63729" spans="16:30" ht="4.5" customHeight="1" x14ac:dyDescent="0.2">
      <c r="P63729" s="75"/>
      <c r="Q63729" s="75"/>
      <c r="W63729" s="75"/>
      <c r="AD63729" s="77"/>
    </row>
    <row r="63730" spans="16:30" ht="4.5" customHeight="1" x14ac:dyDescent="0.2">
      <c r="P63730" s="75"/>
      <c r="Q63730" s="75"/>
      <c r="W63730" s="75"/>
      <c r="AD63730" s="77"/>
    </row>
    <row r="63731" spans="16:30" ht="4.5" customHeight="1" x14ac:dyDescent="0.2">
      <c r="P63731" s="75"/>
      <c r="Q63731" s="75"/>
      <c r="W63731" s="75"/>
      <c r="AD63731" s="77"/>
    </row>
    <row r="63732" spans="16:30" ht="4.5" customHeight="1" x14ac:dyDescent="0.2">
      <c r="P63732" s="75"/>
      <c r="Q63732" s="75"/>
      <c r="W63732" s="75"/>
      <c r="AD63732" s="77"/>
    </row>
    <row r="63733" spans="16:30" ht="4.5" customHeight="1" x14ac:dyDescent="0.2">
      <c r="P63733" s="75"/>
      <c r="Q63733" s="75"/>
      <c r="W63733" s="75"/>
      <c r="AD63733" s="77"/>
    </row>
    <row r="63734" spans="16:30" ht="4.5" customHeight="1" x14ac:dyDescent="0.2">
      <c r="P63734" s="75"/>
      <c r="Q63734" s="75"/>
      <c r="W63734" s="75"/>
      <c r="AD63734" s="77"/>
    </row>
    <row r="63735" spans="16:30" ht="4.5" customHeight="1" x14ac:dyDescent="0.2">
      <c r="P63735" s="75"/>
      <c r="Q63735" s="75"/>
      <c r="W63735" s="75"/>
      <c r="AD63735" s="77"/>
    </row>
    <row r="63736" spans="16:30" ht="4.5" customHeight="1" x14ac:dyDescent="0.2">
      <c r="P63736" s="75"/>
      <c r="Q63736" s="75"/>
      <c r="W63736" s="75"/>
      <c r="AD63736" s="77"/>
    </row>
    <row r="63737" spans="16:30" ht="4.5" customHeight="1" x14ac:dyDescent="0.2">
      <c r="P63737" s="75"/>
      <c r="Q63737" s="75"/>
      <c r="W63737" s="75"/>
      <c r="AD63737" s="77"/>
    </row>
    <row r="63738" spans="16:30" ht="4.5" customHeight="1" x14ac:dyDescent="0.2">
      <c r="P63738" s="75"/>
      <c r="Q63738" s="75"/>
      <c r="W63738" s="75"/>
      <c r="AD63738" s="77"/>
    </row>
    <row r="63739" spans="16:30" ht="4.5" customHeight="1" x14ac:dyDescent="0.2">
      <c r="P63739" s="75"/>
      <c r="Q63739" s="75"/>
      <c r="W63739" s="75"/>
      <c r="AD63739" s="77"/>
    </row>
    <row r="63740" spans="16:30" ht="4.5" customHeight="1" x14ac:dyDescent="0.2">
      <c r="P63740" s="75"/>
      <c r="Q63740" s="75"/>
      <c r="W63740" s="75"/>
      <c r="AD63740" s="77"/>
    </row>
    <row r="63741" spans="16:30" ht="4.5" customHeight="1" x14ac:dyDescent="0.2">
      <c r="P63741" s="75"/>
      <c r="Q63741" s="75"/>
      <c r="W63741" s="75"/>
      <c r="AD63741" s="77"/>
    </row>
    <row r="63742" spans="16:30" ht="4.5" customHeight="1" x14ac:dyDescent="0.2">
      <c r="P63742" s="75"/>
      <c r="Q63742" s="75"/>
      <c r="W63742" s="75"/>
      <c r="AD63742" s="77"/>
    </row>
    <row r="63743" spans="16:30" ht="4.5" customHeight="1" x14ac:dyDescent="0.2">
      <c r="P63743" s="75"/>
      <c r="Q63743" s="75"/>
      <c r="W63743" s="75"/>
      <c r="AD63743" s="77"/>
    </row>
    <row r="63744" spans="16:30" ht="4.5" customHeight="1" x14ac:dyDescent="0.2">
      <c r="P63744" s="75"/>
      <c r="Q63744" s="75"/>
      <c r="W63744" s="75"/>
      <c r="AD63744" s="77"/>
    </row>
    <row r="63745" spans="16:30" ht="4.5" customHeight="1" x14ac:dyDescent="0.2">
      <c r="P63745" s="75"/>
      <c r="Q63745" s="75"/>
      <c r="W63745" s="75"/>
      <c r="AD63745" s="77"/>
    </row>
    <row r="63746" spans="16:30" ht="4.5" customHeight="1" x14ac:dyDescent="0.2">
      <c r="P63746" s="75"/>
      <c r="Q63746" s="75"/>
      <c r="W63746" s="75"/>
      <c r="AD63746" s="77"/>
    </row>
    <row r="63747" spans="16:30" ht="4.5" customHeight="1" x14ac:dyDescent="0.2">
      <c r="P63747" s="75"/>
      <c r="Q63747" s="75"/>
      <c r="W63747" s="75"/>
      <c r="AD63747" s="77"/>
    </row>
    <row r="63748" spans="16:30" ht="4.5" customHeight="1" x14ac:dyDescent="0.2">
      <c r="P63748" s="75"/>
      <c r="Q63748" s="75"/>
      <c r="W63748" s="75"/>
      <c r="AD63748" s="77"/>
    </row>
    <row r="63749" spans="16:30" ht="4.5" customHeight="1" x14ac:dyDescent="0.2">
      <c r="P63749" s="75"/>
      <c r="Q63749" s="75"/>
      <c r="W63749" s="75"/>
      <c r="AD63749" s="77"/>
    </row>
    <row r="63750" spans="16:30" ht="4.5" customHeight="1" x14ac:dyDescent="0.2">
      <c r="P63750" s="75"/>
      <c r="Q63750" s="75"/>
      <c r="W63750" s="75"/>
      <c r="AD63750" s="77"/>
    </row>
    <row r="63751" spans="16:30" ht="4.5" customHeight="1" x14ac:dyDescent="0.2">
      <c r="P63751" s="75"/>
      <c r="Q63751" s="75"/>
      <c r="W63751" s="75"/>
      <c r="AD63751" s="77"/>
    </row>
    <row r="63752" spans="16:30" ht="4.5" customHeight="1" x14ac:dyDescent="0.2">
      <c r="P63752" s="75"/>
      <c r="Q63752" s="75"/>
      <c r="W63752" s="75"/>
      <c r="AD63752" s="77"/>
    </row>
    <row r="63753" spans="16:30" ht="4.5" customHeight="1" x14ac:dyDescent="0.2">
      <c r="P63753" s="75"/>
      <c r="Q63753" s="75"/>
      <c r="W63753" s="75"/>
      <c r="AD63753" s="77"/>
    </row>
    <row r="63754" spans="16:30" ht="4.5" customHeight="1" x14ac:dyDescent="0.2">
      <c r="P63754" s="75"/>
      <c r="Q63754" s="75"/>
      <c r="W63754" s="75"/>
      <c r="AD63754" s="77"/>
    </row>
    <row r="63755" spans="16:30" ht="4.5" customHeight="1" x14ac:dyDescent="0.2">
      <c r="P63755" s="75"/>
      <c r="Q63755" s="75"/>
      <c r="W63755" s="75"/>
      <c r="AD63755" s="77"/>
    </row>
    <row r="63756" spans="16:30" ht="4.5" customHeight="1" x14ac:dyDescent="0.2">
      <c r="P63756" s="75"/>
      <c r="Q63756" s="75"/>
      <c r="W63756" s="75"/>
      <c r="AD63756" s="77"/>
    </row>
    <row r="63757" spans="16:30" ht="4.5" customHeight="1" x14ac:dyDescent="0.2">
      <c r="P63757" s="75"/>
      <c r="Q63757" s="75"/>
      <c r="W63757" s="75"/>
      <c r="AD63757" s="77"/>
    </row>
    <row r="63758" spans="16:30" ht="4.5" customHeight="1" x14ac:dyDescent="0.2">
      <c r="P63758" s="75"/>
      <c r="Q63758" s="75"/>
      <c r="W63758" s="75"/>
      <c r="AD63758" s="77"/>
    </row>
    <row r="63759" spans="16:30" ht="4.5" customHeight="1" x14ac:dyDescent="0.2">
      <c r="P63759" s="75"/>
      <c r="Q63759" s="75"/>
      <c r="W63759" s="75"/>
      <c r="AD63759" s="77"/>
    </row>
    <row r="63760" spans="16:30" ht="4.5" customHeight="1" x14ac:dyDescent="0.2">
      <c r="P63760" s="75"/>
      <c r="Q63760" s="75"/>
      <c r="W63760" s="75"/>
      <c r="AD63760" s="77"/>
    </row>
    <row r="63761" spans="16:30" ht="4.5" customHeight="1" x14ac:dyDescent="0.2">
      <c r="P63761" s="75"/>
      <c r="Q63761" s="75"/>
      <c r="W63761" s="75"/>
      <c r="AD63761" s="77"/>
    </row>
    <row r="63762" spans="16:30" ht="4.5" customHeight="1" x14ac:dyDescent="0.2">
      <c r="P63762" s="75"/>
      <c r="Q63762" s="75"/>
      <c r="W63762" s="75"/>
      <c r="AD63762" s="77"/>
    </row>
    <row r="63763" spans="16:30" ht="4.5" customHeight="1" x14ac:dyDescent="0.2">
      <c r="P63763" s="75"/>
      <c r="Q63763" s="75"/>
      <c r="W63763" s="75"/>
      <c r="AD63763" s="77"/>
    </row>
    <row r="63764" spans="16:30" ht="4.5" customHeight="1" x14ac:dyDescent="0.2">
      <c r="P63764" s="75"/>
      <c r="Q63764" s="75"/>
      <c r="W63764" s="75"/>
      <c r="AD63764" s="77"/>
    </row>
    <row r="63765" spans="16:30" ht="4.5" customHeight="1" x14ac:dyDescent="0.2">
      <c r="P63765" s="75"/>
      <c r="Q63765" s="75"/>
      <c r="W63765" s="75"/>
      <c r="AD63765" s="77"/>
    </row>
    <row r="63766" spans="16:30" ht="4.5" customHeight="1" x14ac:dyDescent="0.2">
      <c r="P63766" s="75"/>
      <c r="Q63766" s="75"/>
      <c r="W63766" s="75"/>
      <c r="AD63766" s="77"/>
    </row>
    <row r="63767" spans="16:30" ht="4.5" customHeight="1" x14ac:dyDescent="0.2">
      <c r="P63767" s="75"/>
      <c r="Q63767" s="75"/>
      <c r="W63767" s="75"/>
      <c r="AD63767" s="77"/>
    </row>
    <row r="63768" spans="16:30" ht="4.5" customHeight="1" x14ac:dyDescent="0.2">
      <c r="P63768" s="75"/>
      <c r="Q63768" s="75"/>
      <c r="W63768" s="75"/>
      <c r="AD63768" s="77"/>
    </row>
    <row r="63769" spans="16:30" ht="4.5" customHeight="1" x14ac:dyDescent="0.2">
      <c r="P63769" s="75"/>
      <c r="Q63769" s="75"/>
      <c r="W63769" s="75"/>
      <c r="AD63769" s="77"/>
    </row>
    <row r="63770" spans="16:30" ht="4.5" customHeight="1" x14ac:dyDescent="0.2">
      <c r="P63770" s="75"/>
      <c r="Q63770" s="75"/>
      <c r="W63770" s="75"/>
      <c r="AD63770" s="77"/>
    </row>
    <row r="63771" spans="16:30" ht="4.5" customHeight="1" x14ac:dyDescent="0.2">
      <c r="P63771" s="75"/>
      <c r="Q63771" s="75"/>
      <c r="W63771" s="75"/>
      <c r="AD63771" s="77"/>
    </row>
    <row r="63772" spans="16:30" ht="4.5" customHeight="1" x14ac:dyDescent="0.2">
      <c r="P63772" s="75"/>
      <c r="Q63772" s="75"/>
      <c r="W63772" s="75"/>
      <c r="AD63772" s="77"/>
    </row>
    <row r="63773" spans="16:30" ht="4.5" customHeight="1" x14ac:dyDescent="0.2">
      <c r="P63773" s="75"/>
      <c r="Q63773" s="75"/>
      <c r="W63773" s="75"/>
      <c r="AD63773" s="77"/>
    </row>
    <row r="63774" spans="16:30" ht="4.5" customHeight="1" x14ac:dyDescent="0.2">
      <c r="P63774" s="75"/>
      <c r="Q63774" s="75"/>
      <c r="W63774" s="75"/>
      <c r="AD63774" s="77"/>
    </row>
    <row r="63775" spans="16:30" ht="4.5" customHeight="1" x14ac:dyDescent="0.2">
      <c r="P63775" s="75"/>
      <c r="Q63775" s="75"/>
      <c r="W63775" s="75"/>
      <c r="AD63775" s="77"/>
    </row>
    <row r="63776" spans="16:30" ht="4.5" customHeight="1" x14ac:dyDescent="0.2">
      <c r="P63776" s="75"/>
      <c r="Q63776" s="75"/>
      <c r="W63776" s="75"/>
      <c r="AD63776" s="77"/>
    </row>
    <row r="63777" spans="16:30" ht="4.5" customHeight="1" x14ac:dyDescent="0.2">
      <c r="P63777" s="75"/>
      <c r="Q63777" s="75"/>
      <c r="W63777" s="75"/>
      <c r="AD63777" s="77"/>
    </row>
    <row r="63778" spans="16:30" ht="4.5" customHeight="1" x14ac:dyDescent="0.2">
      <c r="P63778" s="75"/>
      <c r="Q63778" s="75"/>
      <c r="W63778" s="75"/>
      <c r="AD63778" s="77"/>
    </row>
    <row r="63779" spans="16:30" ht="4.5" customHeight="1" x14ac:dyDescent="0.2">
      <c r="P63779" s="75"/>
      <c r="Q63779" s="75"/>
      <c r="W63779" s="75"/>
      <c r="AD63779" s="77"/>
    </row>
    <row r="63780" spans="16:30" ht="4.5" customHeight="1" x14ac:dyDescent="0.2">
      <c r="P63780" s="75"/>
      <c r="Q63780" s="75"/>
      <c r="W63780" s="75"/>
      <c r="AD63780" s="77"/>
    </row>
    <row r="63781" spans="16:30" ht="4.5" customHeight="1" x14ac:dyDescent="0.2">
      <c r="P63781" s="75"/>
      <c r="Q63781" s="75"/>
      <c r="W63781" s="75"/>
      <c r="AD63781" s="77"/>
    </row>
    <row r="63782" spans="16:30" ht="4.5" customHeight="1" x14ac:dyDescent="0.2">
      <c r="P63782" s="75"/>
      <c r="Q63782" s="75"/>
      <c r="W63782" s="75"/>
      <c r="AD63782" s="77"/>
    </row>
    <row r="63783" spans="16:30" ht="4.5" customHeight="1" x14ac:dyDescent="0.2">
      <c r="P63783" s="75"/>
      <c r="Q63783" s="75"/>
      <c r="W63783" s="75"/>
      <c r="AD63783" s="77"/>
    </row>
    <row r="63784" spans="16:30" ht="4.5" customHeight="1" x14ac:dyDescent="0.2">
      <c r="P63784" s="75"/>
      <c r="Q63784" s="75"/>
      <c r="W63784" s="75"/>
      <c r="AD63784" s="77"/>
    </row>
    <row r="63785" spans="16:30" ht="4.5" customHeight="1" x14ac:dyDescent="0.2">
      <c r="P63785" s="75"/>
      <c r="Q63785" s="75"/>
      <c r="W63785" s="75"/>
      <c r="AD63785" s="77"/>
    </row>
    <row r="63786" spans="16:30" ht="4.5" customHeight="1" x14ac:dyDescent="0.2">
      <c r="P63786" s="75"/>
      <c r="Q63786" s="75"/>
      <c r="W63786" s="75"/>
      <c r="AD63786" s="77"/>
    </row>
    <row r="63787" spans="16:30" ht="4.5" customHeight="1" x14ac:dyDescent="0.2">
      <c r="P63787" s="75"/>
      <c r="Q63787" s="75"/>
      <c r="W63787" s="75"/>
      <c r="AD63787" s="77"/>
    </row>
    <row r="63788" spans="16:30" ht="4.5" customHeight="1" x14ac:dyDescent="0.2">
      <c r="P63788" s="75"/>
      <c r="Q63788" s="75"/>
      <c r="W63788" s="75"/>
      <c r="AD63788" s="77"/>
    </row>
    <row r="63789" spans="16:30" ht="4.5" customHeight="1" x14ac:dyDescent="0.2">
      <c r="P63789" s="75"/>
      <c r="Q63789" s="75"/>
      <c r="W63789" s="75"/>
      <c r="AD63789" s="77"/>
    </row>
    <row r="63790" spans="16:30" ht="4.5" customHeight="1" x14ac:dyDescent="0.2">
      <c r="P63790" s="75"/>
      <c r="Q63790" s="75"/>
      <c r="W63790" s="75"/>
      <c r="AD63790" s="77"/>
    </row>
    <row r="63791" spans="16:30" ht="4.5" customHeight="1" x14ac:dyDescent="0.2">
      <c r="P63791" s="75"/>
      <c r="Q63791" s="75"/>
      <c r="W63791" s="75"/>
      <c r="AD63791" s="77"/>
    </row>
    <row r="63792" spans="16:30" ht="4.5" customHeight="1" x14ac:dyDescent="0.2">
      <c r="P63792" s="75"/>
      <c r="Q63792" s="75"/>
      <c r="W63792" s="75"/>
      <c r="AD63792" s="77"/>
    </row>
    <row r="63793" spans="16:30" ht="4.5" customHeight="1" x14ac:dyDescent="0.2">
      <c r="P63793" s="75"/>
      <c r="Q63793" s="75"/>
      <c r="W63793" s="75"/>
      <c r="AD63793" s="77"/>
    </row>
    <row r="63794" spans="16:30" ht="4.5" customHeight="1" x14ac:dyDescent="0.2">
      <c r="P63794" s="75"/>
      <c r="Q63794" s="75"/>
      <c r="W63794" s="75"/>
      <c r="AD63794" s="77"/>
    </row>
    <row r="63795" spans="16:30" ht="4.5" customHeight="1" x14ac:dyDescent="0.2">
      <c r="P63795" s="75"/>
      <c r="Q63795" s="75"/>
      <c r="W63795" s="75"/>
      <c r="AD63795" s="77"/>
    </row>
    <row r="63796" spans="16:30" ht="4.5" customHeight="1" x14ac:dyDescent="0.2">
      <c r="P63796" s="75"/>
      <c r="Q63796" s="75"/>
      <c r="W63796" s="75"/>
      <c r="AD63796" s="77"/>
    </row>
    <row r="63797" spans="16:30" ht="4.5" customHeight="1" x14ac:dyDescent="0.2">
      <c r="P63797" s="75"/>
      <c r="Q63797" s="75"/>
      <c r="W63797" s="75"/>
      <c r="AD63797" s="77"/>
    </row>
    <row r="63798" spans="16:30" ht="4.5" customHeight="1" x14ac:dyDescent="0.2">
      <c r="P63798" s="75"/>
      <c r="Q63798" s="75"/>
      <c r="W63798" s="75"/>
      <c r="AD63798" s="77"/>
    </row>
    <row r="63799" spans="16:30" ht="4.5" customHeight="1" x14ac:dyDescent="0.2">
      <c r="P63799" s="75"/>
      <c r="Q63799" s="75"/>
      <c r="W63799" s="75"/>
      <c r="AD63799" s="77"/>
    </row>
    <row r="63800" spans="16:30" ht="4.5" customHeight="1" x14ac:dyDescent="0.2">
      <c r="P63800" s="75"/>
      <c r="Q63800" s="75"/>
      <c r="W63800" s="75"/>
      <c r="AD63800" s="77"/>
    </row>
    <row r="63801" spans="16:30" ht="4.5" customHeight="1" x14ac:dyDescent="0.2">
      <c r="P63801" s="75"/>
      <c r="Q63801" s="75"/>
      <c r="W63801" s="75"/>
      <c r="AD63801" s="77"/>
    </row>
    <row r="63802" spans="16:30" ht="4.5" customHeight="1" x14ac:dyDescent="0.2">
      <c r="P63802" s="75"/>
      <c r="Q63802" s="75"/>
      <c r="W63802" s="75"/>
      <c r="AD63802" s="77"/>
    </row>
    <row r="63803" spans="16:30" ht="4.5" customHeight="1" x14ac:dyDescent="0.2">
      <c r="P63803" s="75"/>
      <c r="Q63803" s="75"/>
      <c r="W63803" s="75"/>
      <c r="AD63803" s="77"/>
    </row>
    <row r="63804" spans="16:30" ht="4.5" customHeight="1" x14ac:dyDescent="0.2">
      <c r="P63804" s="75"/>
      <c r="Q63804" s="75"/>
      <c r="W63804" s="75"/>
      <c r="AD63804" s="77"/>
    </row>
    <row r="63805" spans="16:30" ht="4.5" customHeight="1" x14ac:dyDescent="0.2">
      <c r="P63805" s="75"/>
      <c r="Q63805" s="75"/>
      <c r="W63805" s="75"/>
      <c r="AD63805" s="77"/>
    </row>
    <row r="63806" spans="16:30" ht="4.5" customHeight="1" x14ac:dyDescent="0.2">
      <c r="P63806" s="75"/>
      <c r="Q63806" s="75"/>
      <c r="W63806" s="75"/>
      <c r="AD63806" s="77"/>
    </row>
    <row r="63807" spans="16:30" ht="4.5" customHeight="1" x14ac:dyDescent="0.2">
      <c r="P63807" s="75"/>
      <c r="Q63807" s="75"/>
      <c r="W63807" s="75"/>
      <c r="AD63807" s="77"/>
    </row>
    <row r="63808" spans="16:30" ht="4.5" customHeight="1" x14ac:dyDescent="0.2">
      <c r="P63808" s="75"/>
      <c r="Q63808" s="75"/>
      <c r="W63808" s="75"/>
      <c r="AD63808" s="77"/>
    </row>
    <row r="63809" spans="16:30" ht="4.5" customHeight="1" x14ac:dyDescent="0.2">
      <c r="P63809" s="75"/>
      <c r="Q63809" s="75"/>
      <c r="W63809" s="75"/>
      <c r="AD63809" s="77"/>
    </row>
    <row r="63810" spans="16:30" ht="4.5" customHeight="1" x14ac:dyDescent="0.2">
      <c r="P63810" s="75"/>
      <c r="Q63810" s="75"/>
      <c r="W63810" s="75"/>
      <c r="AD63810" s="77"/>
    </row>
    <row r="63811" spans="16:30" ht="4.5" customHeight="1" x14ac:dyDescent="0.2">
      <c r="P63811" s="75"/>
      <c r="Q63811" s="75"/>
      <c r="W63811" s="75"/>
      <c r="AD63811" s="77"/>
    </row>
    <row r="63812" spans="16:30" ht="4.5" customHeight="1" x14ac:dyDescent="0.2">
      <c r="P63812" s="75"/>
      <c r="Q63812" s="75"/>
      <c r="W63812" s="75"/>
      <c r="AD63812" s="77"/>
    </row>
    <row r="63813" spans="16:30" ht="4.5" customHeight="1" x14ac:dyDescent="0.2">
      <c r="P63813" s="75"/>
      <c r="Q63813" s="75"/>
      <c r="W63813" s="75"/>
      <c r="AD63813" s="77"/>
    </row>
    <row r="63814" spans="16:30" ht="4.5" customHeight="1" x14ac:dyDescent="0.2">
      <c r="P63814" s="75"/>
      <c r="Q63814" s="75"/>
      <c r="W63814" s="75"/>
      <c r="AD63814" s="77"/>
    </row>
    <row r="63815" spans="16:30" ht="4.5" customHeight="1" x14ac:dyDescent="0.2">
      <c r="P63815" s="75"/>
      <c r="Q63815" s="75"/>
      <c r="W63815" s="75"/>
      <c r="AD63815" s="77"/>
    </row>
    <row r="63816" spans="16:30" ht="4.5" customHeight="1" x14ac:dyDescent="0.2">
      <c r="P63816" s="75"/>
      <c r="Q63816" s="75"/>
      <c r="W63816" s="75"/>
      <c r="AD63816" s="77"/>
    </row>
    <row r="63817" spans="16:30" ht="4.5" customHeight="1" x14ac:dyDescent="0.2">
      <c r="P63817" s="75"/>
      <c r="Q63817" s="75"/>
      <c r="W63817" s="75"/>
      <c r="AD63817" s="77"/>
    </row>
    <row r="63818" spans="16:30" ht="4.5" customHeight="1" x14ac:dyDescent="0.2">
      <c r="P63818" s="75"/>
      <c r="Q63818" s="75"/>
      <c r="W63818" s="75"/>
      <c r="AD63818" s="77"/>
    </row>
    <row r="63819" spans="16:30" ht="4.5" customHeight="1" x14ac:dyDescent="0.2">
      <c r="P63819" s="75"/>
      <c r="Q63819" s="75"/>
      <c r="W63819" s="75"/>
      <c r="AD63819" s="77"/>
    </row>
    <row r="63820" spans="16:30" ht="4.5" customHeight="1" x14ac:dyDescent="0.2">
      <c r="P63820" s="75"/>
      <c r="Q63820" s="75"/>
      <c r="W63820" s="75"/>
      <c r="AD63820" s="77"/>
    </row>
    <row r="63821" spans="16:30" ht="4.5" customHeight="1" x14ac:dyDescent="0.2">
      <c r="P63821" s="75"/>
      <c r="Q63821" s="75"/>
      <c r="W63821" s="75"/>
      <c r="AD63821" s="77"/>
    </row>
    <row r="63822" spans="16:30" ht="4.5" customHeight="1" x14ac:dyDescent="0.2">
      <c r="P63822" s="75"/>
      <c r="Q63822" s="75"/>
      <c r="W63822" s="75"/>
      <c r="AD63822" s="77"/>
    </row>
    <row r="63823" spans="16:30" ht="4.5" customHeight="1" x14ac:dyDescent="0.2">
      <c r="P63823" s="75"/>
      <c r="Q63823" s="75"/>
      <c r="W63823" s="75"/>
      <c r="AD63823" s="77"/>
    </row>
    <row r="63824" spans="16:30" ht="4.5" customHeight="1" x14ac:dyDescent="0.2">
      <c r="P63824" s="75"/>
      <c r="Q63824" s="75"/>
      <c r="W63824" s="75"/>
      <c r="AD63824" s="77"/>
    </row>
    <row r="63825" spans="16:30" ht="4.5" customHeight="1" x14ac:dyDescent="0.2">
      <c r="P63825" s="75"/>
      <c r="Q63825" s="75"/>
      <c r="W63825" s="75"/>
      <c r="AD63825" s="77"/>
    </row>
    <row r="63826" spans="16:30" ht="4.5" customHeight="1" x14ac:dyDescent="0.2">
      <c r="P63826" s="75"/>
      <c r="Q63826" s="75"/>
      <c r="W63826" s="75"/>
      <c r="AD63826" s="77"/>
    </row>
    <row r="63827" spans="16:30" ht="4.5" customHeight="1" x14ac:dyDescent="0.2">
      <c r="P63827" s="75"/>
      <c r="Q63827" s="75"/>
      <c r="W63827" s="75"/>
      <c r="AD63827" s="77"/>
    </row>
    <row r="63828" spans="16:30" ht="4.5" customHeight="1" x14ac:dyDescent="0.2">
      <c r="P63828" s="75"/>
      <c r="Q63828" s="75"/>
      <c r="W63828" s="75"/>
      <c r="AD63828" s="77"/>
    </row>
    <row r="63829" spans="16:30" ht="4.5" customHeight="1" x14ac:dyDescent="0.2">
      <c r="P63829" s="75"/>
      <c r="Q63829" s="75"/>
      <c r="W63829" s="75"/>
      <c r="AD63829" s="77"/>
    </row>
    <row r="63830" spans="16:30" ht="4.5" customHeight="1" x14ac:dyDescent="0.2">
      <c r="P63830" s="75"/>
      <c r="Q63830" s="75"/>
      <c r="W63830" s="75"/>
      <c r="AD63830" s="77"/>
    </row>
    <row r="63831" spans="16:30" ht="4.5" customHeight="1" x14ac:dyDescent="0.2">
      <c r="P63831" s="75"/>
      <c r="Q63831" s="75"/>
      <c r="W63831" s="75"/>
      <c r="AD63831" s="77"/>
    </row>
    <row r="63832" spans="16:30" ht="4.5" customHeight="1" x14ac:dyDescent="0.2">
      <c r="P63832" s="75"/>
      <c r="Q63832" s="75"/>
      <c r="W63832" s="75"/>
      <c r="AD63832" s="77"/>
    </row>
    <row r="63833" spans="16:30" ht="4.5" customHeight="1" x14ac:dyDescent="0.2">
      <c r="P63833" s="75"/>
      <c r="Q63833" s="75"/>
      <c r="W63833" s="75"/>
      <c r="AD63833" s="77"/>
    </row>
    <row r="63834" spans="16:30" ht="4.5" customHeight="1" x14ac:dyDescent="0.2">
      <c r="P63834" s="75"/>
      <c r="Q63834" s="75"/>
      <c r="W63834" s="75"/>
      <c r="AD63834" s="77"/>
    </row>
    <row r="63835" spans="16:30" ht="4.5" customHeight="1" x14ac:dyDescent="0.2">
      <c r="P63835" s="75"/>
      <c r="Q63835" s="75"/>
      <c r="W63835" s="75"/>
      <c r="AD63835" s="77"/>
    </row>
    <row r="63836" spans="16:30" ht="4.5" customHeight="1" x14ac:dyDescent="0.2">
      <c r="P63836" s="75"/>
      <c r="Q63836" s="75"/>
      <c r="W63836" s="75"/>
      <c r="AD63836" s="77"/>
    </row>
    <row r="63837" spans="16:30" ht="4.5" customHeight="1" x14ac:dyDescent="0.2">
      <c r="P63837" s="75"/>
      <c r="Q63837" s="75"/>
      <c r="W63837" s="75"/>
      <c r="AD63837" s="77"/>
    </row>
    <row r="63838" spans="16:30" ht="4.5" customHeight="1" x14ac:dyDescent="0.2">
      <c r="P63838" s="75"/>
      <c r="Q63838" s="75"/>
      <c r="W63838" s="75"/>
      <c r="AD63838" s="77"/>
    </row>
    <row r="63839" spans="16:30" ht="4.5" customHeight="1" x14ac:dyDescent="0.2">
      <c r="P63839" s="75"/>
      <c r="Q63839" s="75"/>
      <c r="W63839" s="75"/>
      <c r="AD63839" s="77"/>
    </row>
    <row r="63840" spans="16:30" ht="4.5" customHeight="1" x14ac:dyDescent="0.2">
      <c r="P63840" s="75"/>
      <c r="Q63840" s="75"/>
      <c r="W63840" s="75"/>
      <c r="AD63840" s="77"/>
    </row>
    <row r="63841" spans="16:30" ht="4.5" customHeight="1" x14ac:dyDescent="0.2">
      <c r="P63841" s="75"/>
      <c r="Q63841" s="75"/>
      <c r="W63841" s="75"/>
      <c r="AD63841" s="77"/>
    </row>
    <row r="63842" spans="16:30" ht="4.5" customHeight="1" x14ac:dyDescent="0.2">
      <c r="P63842" s="75"/>
      <c r="Q63842" s="75"/>
      <c r="W63842" s="75"/>
      <c r="AD63842" s="77"/>
    </row>
    <row r="63843" spans="16:30" ht="4.5" customHeight="1" x14ac:dyDescent="0.2">
      <c r="P63843" s="75"/>
      <c r="Q63843" s="75"/>
      <c r="W63843" s="75"/>
      <c r="AD63843" s="77"/>
    </row>
    <row r="63844" spans="16:30" ht="4.5" customHeight="1" x14ac:dyDescent="0.2">
      <c r="P63844" s="75"/>
      <c r="Q63844" s="75"/>
      <c r="W63844" s="75"/>
      <c r="AD63844" s="77"/>
    </row>
    <row r="63845" spans="16:30" ht="4.5" customHeight="1" x14ac:dyDescent="0.2">
      <c r="P63845" s="75"/>
      <c r="Q63845" s="75"/>
      <c r="W63845" s="75"/>
      <c r="AD63845" s="77"/>
    </row>
    <row r="63846" spans="16:30" ht="4.5" customHeight="1" x14ac:dyDescent="0.2">
      <c r="P63846" s="75"/>
      <c r="Q63846" s="75"/>
      <c r="W63846" s="75"/>
      <c r="AD63846" s="77"/>
    </row>
    <row r="63847" spans="16:30" ht="4.5" customHeight="1" x14ac:dyDescent="0.2">
      <c r="P63847" s="75"/>
      <c r="Q63847" s="75"/>
      <c r="W63847" s="75"/>
      <c r="AD63847" s="77"/>
    </row>
    <row r="63848" spans="16:30" ht="4.5" customHeight="1" x14ac:dyDescent="0.2">
      <c r="P63848" s="75"/>
      <c r="Q63848" s="75"/>
      <c r="W63848" s="75"/>
      <c r="AD63848" s="77"/>
    </row>
    <row r="63849" spans="16:30" ht="4.5" customHeight="1" x14ac:dyDescent="0.2">
      <c r="P63849" s="75"/>
      <c r="Q63849" s="75"/>
      <c r="W63849" s="75"/>
      <c r="AD63849" s="77"/>
    </row>
    <row r="63850" spans="16:30" ht="4.5" customHeight="1" x14ac:dyDescent="0.2">
      <c r="P63850" s="75"/>
      <c r="Q63850" s="75"/>
      <c r="W63850" s="75"/>
      <c r="AD63850" s="77"/>
    </row>
    <row r="63851" spans="16:30" ht="4.5" customHeight="1" x14ac:dyDescent="0.2">
      <c r="P63851" s="75"/>
      <c r="Q63851" s="75"/>
      <c r="W63851" s="75"/>
      <c r="AD63851" s="77"/>
    </row>
    <row r="63852" spans="16:30" ht="4.5" customHeight="1" x14ac:dyDescent="0.2">
      <c r="P63852" s="75"/>
      <c r="Q63852" s="75"/>
      <c r="W63852" s="75"/>
      <c r="AD63852" s="77"/>
    </row>
    <row r="63853" spans="16:30" ht="4.5" customHeight="1" x14ac:dyDescent="0.2">
      <c r="P63853" s="75"/>
      <c r="Q63853" s="75"/>
      <c r="W63853" s="75"/>
      <c r="AD63853" s="77"/>
    </row>
    <row r="63854" spans="16:30" ht="4.5" customHeight="1" x14ac:dyDescent="0.2">
      <c r="P63854" s="75"/>
      <c r="Q63854" s="75"/>
      <c r="W63854" s="75"/>
      <c r="AD63854" s="77"/>
    </row>
    <row r="63855" spans="16:30" ht="4.5" customHeight="1" x14ac:dyDescent="0.2">
      <c r="P63855" s="75"/>
      <c r="Q63855" s="75"/>
      <c r="W63855" s="75"/>
      <c r="AD63855" s="77"/>
    </row>
    <row r="63856" spans="16:30" ht="4.5" customHeight="1" x14ac:dyDescent="0.2">
      <c r="P63856" s="75"/>
      <c r="Q63856" s="75"/>
      <c r="W63856" s="75"/>
      <c r="AD63856" s="77"/>
    </row>
    <row r="63857" spans="16:30" ht="4.5" customHeight="1" x14ac:dyDescent="0.2">
      <c r="P63857" s="75"/>
      <c r="Q63857" s="75"/>
      <c r="W63857" s="75"/>
      <c r="AD63857" s="77"/>
    </row>
    <row r="63858" spans="16:30" ht="4.5" customHeight="1" x14ac:dyDescent="0.2">
      <c r="P63858" s="75"/>
      <c r="Q63858" s="75"/>
      <c r="W63858" s="75"/>
      <c r="AD63858" s="77"/>
    </row>
    <row r="63859" spans="16:30" ht="4.5" customHeight="1" x14ac:dyDescent="0.2">
      <c r="P63859" s="75"/>
      <c r="Q63859" s="75"/>
      <c r="W63859" s="75"/>
      <c r="AD63859" s="77"/>
    </row>
    <row r="63860" spans="16:30" ht="4.5" customHeight="1" x14ac:dyDescent="0.2">
      <c r="P63860" s="75"/>
      <c r="Q63860" s="75"/>
      <c r="W63860" s="75"/>
      <c r="AD63860" s="77"/>
    </row>
    <row r="63861" spans="16:30" ht="4.5" customHeight="1" x14ac:dyDescent="0.2">
      <c r="P63861" s="75"/>
      <c r="Q63861" s="75"/>
      <c r="W63861" s="75"/>
      <c r="AD63861" s="77"/>
    </row>
    <row r="63862" spans="16:30" ht="4.5" customHeight="1" x14ac:dyDescent="0.2">
      <c r="P63862" s="75"/>
      <c r="Q63862" s="75"/>
      <c r="W63862" s="75"/>
      <c r="AD63862" s="77"/>
    </row>
    <row r="63863" spans="16:30" ht="4.5" customHeight="1" x14ac:dyDescent="0.2">
      <c r="P63863" s="75"/>
      <c r="Q63863" s="75"/>
      <c r="W63863" s="75"/>
      <c r="AD63863" s="77"/>
    </row>
    <row r="63864" spans="16:30" ht="4.5" customHeight="1" x14ac:dyDescent="0.2">
      <c r="P63864" s="75"/>
      <c r="Q63864" s="75"/>
      <c r="W63864" s="75"/>
      <c r="AD63864" s="77"/>
    </row>
    <row r="63865" spans="16:30" ht="4.5" customHeight="1" x14ac:dyDescent="0.2">
      <c r="P63865" s="75"/>
      <c r="Q63865" s="75"/>
      <c r="W63865" s="75"/>
      <c r="AD63865" s="77"/>
    </row>
    <row r="63866" spans="16:30" ht="4.5" customHeight="1" x14ac:dyDescent="0.2">
      <c r="P63866" s="75"/>
      <c r="Q63866" s="75"/>
      <c r="W63866" s="75"/>
      <c r="AD63866" s="77"/>
    </row>
    <row r="63867" spans="16:30" ht="4.5" customHeight="1" x14ac:dyDescent="0.2">
      <c r="P63867" s="75"/>
      <c r="Q63867" s="75"/>
      <c r="W63867" s="75"/>
      <c r="AD63867" s="77"/>
    </row>
    <row r="63868" spans="16:30" ht="4.5" customHeight="1" x14ac:dyDescent="0.2">
      <c r="P63868" s="75"/>
      <c r="Q63868" s="75"/>
      <c r="W63868" s="75"/>
      <c r="AD63868" s="77"/>
    </row>
    <row r="63869" spans="16:30" ht="4.5" customHeight="1" x14ac:dyDescent="0.2">
      <c r="P63869" s="75"/>
      <c r="Q63869" s="75"/>
      <c r="W63869" s="75"/>
      <c r="AD63869" s="77"/>
    </row>
    <row r="63870" spans="16:30" ht="4.5" customHeight="1" x14ac:dyDescent="0.2">
      <c r="P63870" s="75"/>
      <c r="Q63870" s="75"/>
      <c r="W63870" s="75"/>
      <c r="AD63870" s="77"/>
    </row>
    <row r="63871" spans="16:30" ht="4.5" customHeight="1" x14ac:dyDescent="0.2">
      <c r="P63871" s="75"/>
      <c r="Q63871" s="75"/>
      <c r="W63871" s="75"/>
      <c r="AD63871" s="77"/>
    </row>
    <row r="63872" spans="16:30" ht="4.5" customHeight="1" x14ac:dyDescent="0.2">
      <c r="P63872" s="75"/>
      <c r="Q63872" s="75"/>
      <c r="W63872" s="75"/>
      <c r="AD63872" s="77"/>
    </row>
    <row r="63873" spans="16:30" ht="4.5" customHeight="1" x14ac:dyDescent="0.2">
      <c r="P63873" s="75"/>
      <c r="Q63873" s="75"/>
      <c r="W63873" s="75"/>
      <c r="AD63873" s="77"/>
    </row>
    <row r="63874" spans="16:30" ht="4.5" customHeight="1" x14ac:dyDescent="0.2">
      <c r="P63874" s="75"/>
      <c r="Q63874" s="75"/>
      <c r="W63874" s="75"/>
      <c r="AD63874" s="77"/>
    </row>
    <row r="63875" spans="16:30" ht="4.5" customHeight="1" x14ac:dyDescent="0.2">
      <c r="P63875" s="75"/>
      <c r="Q63875" s="75"/>
      <c r="W63875" s="75"/>
      <c r="AD63875" s="77"/>
    </row>
    <row r="63876" spans="16:30" ht="4.5" customHeight="1" x14ac:dyDescent="0.2">
      <c r="P63876" s="75"/>
      <c r="Q63876" s="75"/>
      <c r="W63876" s="75"/>
      <c r="AD63876" s="77"/>
    </row>
    <row r="63877" spans="16:30" ht="4.5" customHeight="1" x14ac:dyDescent="0.2">
      <c r="P63877" s="75"/>
      <c r="Q63877" s="75"/>
      <c r="W63877" s="75"/>
      <c r="AD63877" s="77"/>
    </row>
    <row r="63878" spans="16:30" ht="4.5" customHeight="1" x14ac:dyDescent="0.2">
      <c r="P63878" s="75"/>
      <c r="Q63878" s="75"/>
      <c r="W63878" s="75"/>
      <c r="AD63878" s="77"/>
    </row>
    <row r="63879" spans="16:30" ht="4.5" customHeight="1" x14ac:dyDescent="0.2">
      <c r="P63879" s="75"/>
      <c r="Q63879" s="75"/>
      <c r="W63879" s="75"/>
      <c r="AD63879" s="77"/>
    </row>
    <row r="63880" spans="16:30" ht="4.5" customHeight="1" x14ac:dyDescent="0.2">
      <c r="P63880" s="75"/>
      <c r="Q63880" s="75"/>
      <c r="W63880" s="75"/>
      <c r="AD63880" s="77"/>
    </row>
    <row r="63881" spans="16:30" ht="4.5" customHeight="1" x14ac:dyDescent="0.2">
      <c r="P63881" s="75"/>
      <c r="Q63881" s="75"/>
      <c r="W63881" s="75"/>
      <c r="AD63881" s="77"/>
    </row>
    <row r="63882" spans="16:30" ht="4.5" customHeight="1" x14ac:dyDescent="0.2">
      <c r="P63882" s="75"/>
      <c r="Q63882" s="75"/>
      <c r="W63882" s="75"/>
      <c r="AD63882" s="77"/>
    </row>
    <row r="63883" spans="16:30" ht="4.5" customHeight="1" x14ac:dyDescent="0.2">
      <c r="P63883" s="75"/>
      <c r="Q63883" s="75"/>
      <c r="W63883" s="75"/>
      <c r="AD63883" s="77"/>
    </row>
    <row r="63884" spans="16:30" ht="4.5" customHeight="1" x14ac:dyDescent="0.2">
      <c r="P63884" s="75"/>
      <c r="Q63884" s="75"/>
      <c r="W63884" s="75"/>
      <c r="AD63884" s="77"/>
    </row>
    <row r="63885" spans="16:30" ht="4.5" customHeight="1" x14ac:dyDescent="0.2">
      <c r="P63885" s="75"/>
      <c r="Q63885" s="75"/>
      <c r="W63885" s="75"/>
      <c r="AD63885" s="77"/>
    </row>
    <row r="63886" spans="16:30" ht="4.5" customHeight="1" x14ac:dyDescent="0.2">
      <c r="P63886" s="75"/>
      <c r="Q63886" s="75"/>
      <c r="W63886" s="75"/>
      <c r="AD63886" s="77"/>
    </row>
    <row r="63887" spans="16:30" ht="4.5" customHeight="1" x14ac:dyDescent="0.2">
      <c r="P63887" s="75"/>
      <c r="Q63887" s="75"/>
      <c r="W63887" s="75"/>
      <c r="AD63887" s="77"/>
    </row>
    <row r="63888" spans="16:30" ht="4.5" customHeight="1" x14ac:dyDescent="0.2">
      <c r="P63888" s="75"/>
      <c r="Q63888" s="75"/>
      <c r="W63888" s="75"/>
      <c r="AD63888" s="77"/>
    </row>
    <row r="63889" spans="16:30" ht="4.5" customHeight="1" x14ac:dyDescent="0.2">
      <c r="P63889" s="75"/>
      <c r="Q63889" s="75"/>
      <c r="W63889" s="75"/>
      <c r="AD63889" s="77"/>
    </row>
    <row r="63890" spans="16:30" ht="4.5" customHeight="1" x14ac:dyDescent="0.2">
      <c r="P63890" s="75"/>
      <c r="Q63890" s="75"/>
      <c r="W63890" s="75"/>
      <c r="AD63890" s="77"/>
    </row>
    <row r="63891" spans="16:30" ht="4.5" customHeight="1" x14ac:dyDescent="0.2">
      <c r="P63891" s="75"/>
      <c r="Q63891" s="75"/>
      <c r="W63891" s="75"/>
      <c r="AD63891" s="77"/>
    </row>
    <row r="63892" spans="16:30" ht="4.5" customHeight="1" x14ac:dyDescent="0.2">
      <c r="P63892" s="75"/>
      <c r="Q63892" s="75"/>
      <c r="W63892" s="75"/>
      <c r="AD63892" s="77"/>
    </row>
    <row r="63893" spans="16:30" ht="4.5" customHeight="1" x14ac:dyDescent="0.2">
      <c r="P63893" s="75"/>
      <c r="Q63893" s="75"/>
      <c r="W63893" s="75"/>
      <c r="AD63893" s="77"/>
    </row>
    <row r="63894" spans="16:30" ht="4.5" customHeight="1" x14ac:dyDescent="0.2">
      <c r="P63894" s="75"/>
      <c r="Q63894" s="75"/>
      <c r="W63894" s="75"/>
      <c r="AD63894" s="77"/>
    </row>
    <row r="63895" spans="16:30" ht="4.5" customHeight="1" x14ac:dyDescent="0.2">
      <c r="P63895" s="75"/>
      <c r="Q63895" s="75"/>
      <c r="W63895" s="75"/>
      <c r="AD63895" s="77"/>
    </row>
    <row r="63896" spans="16:30" ht="4.5" customHeight="1" x14ac:dyDescent="0.2">
      <c r="P63896" s="75"/>
      <c r="Q63896" s="75"/>
      <c r="W63896" s="75"/>
      <c r="AD63896" s="77"/>
    </row>
    <row r="63897" spans="16:30" ht="4.5" customHeight="1" x14ac:dyDescent="0.2">
      <c r="P63897" s="75"/>
      <c r="Q63897" s="75"/>
      <c r="W63897" s="75"/>
      <c r="AD63897" s="77"/>
    </row>
    <row r="63898" spans="16:30" ht="4.5" customHeight="1" x14ac:dyDescent="0.2">
      <c r="P63898" s="75"/>
      <c r="Q63898" s="75"/>
      <c r="W63898" s="75"/>
      <c r="AD63898" s="77"/>
    </row>
    <row r="63899" spans="16:30" ht="4.5" customHeight="1" x14ac:dyDescent="0.2">
      <c r="P63899" s="75"/>
      <c r="Q63899" s="75"/>
      <c r="W63899" s="75"/>
      <c r="AD63899" s="77"/>
    </row>
    <row r="63900" spans="16:30" ht="4.5" customHeight="1" x14ac:dyDescent="0.2">
      <c r="P63900" s="75"/>
      <c r="Q63900" s="75"/>
      <c r="W63900" s="75"/>
      <c r="AD63900" s="77"/>
    </row>
    <row r="63901" spans="16:30" ht="4.5" customHeight="1" x14ac:dyDescent="0.2">
      <c r="P63901" s="75"/>
      <c r="Q63901" s="75"/>
      <c r="W63901" s="75"/>
      <c r="AD63901" s="77"/>
    </row>
    <row r="63902" spans="16:30" ht="4.5" customHeight="1" x14ac:dyDescent="0.2">
      <c r="P63902" s="75"/>
      <c r="Q63902" s="75"/>
      <c r="W63902" s="75"/>
      <c r="AD63902" s="77"/>
    </row>
    <row r="63903" spans="16:30" ht="4.5" customHeight="1" x14ac:dyDescent="0.2">
      <c r="P63903" s="75"/>
      <c r="Q63903" s="75"/>
      <c r="W63903" s="75"/>
      <c r="AD63903" s="77"/>
    </row>
    <row r="63904" spans="16:30" ht="4.5" customHeight="1" x14ac:dyDescent="0.2">
      <c r="P63904" s="75"/>
      <c r="Q63904" s="75"/>
      <c r="W63904" s="75"/>
      <c r="AD63904" s="77"/>
    </row>
    <row r="63905" spans="16:30" ht="4.5" customHeight="1" x14ac:dyDescent="0.2">
      <c r="P63905" s="75"/>
      <c r="Q63905" s="75"/>
      <c r="W63905" s="75"/>
      <c r="AD63905" s="77"/>
    </row>
    <row r="63906" spans="16:30" ht="4.5" customHeight="1" x14ac:dyDescent="0.2">
      <c r="P63906" s="75"/>
      <c r="Q63906" s="75"/>
      <c r="W63906" s="75"/>
      <c r="AD63906" s="77"/>
    </row>
    <row r="63907" spans="16:30" ht="4.5" customHeight="1" x14ac:dyDescent="0.2">
      <c r="P63907" s="75"/>
      <c r="Q63907" s="75"/>
      <c r="W63907" s="75"/>
      <c r="AD63907" s="77"/>
    </row>
    <row r="63908" spans="16:30" ht="4.5" customHeight="1" x14ac:dyDescent="0.2">
      <c r="P63908" s="75"/>
      <c r="Q63908" s="75"/>
      <c r="W63908" s="75"/>
      <c r="AD63908" s="77"/>
    </row>
    <row r="63909" spans="16:30" ht="4.5" customHeight="1" x14ac:dyDescent="0.2">
      <c r="P63909" s="75"/>
      <c r="Q63909" s="75"/>
      <c r="W63909" s="75"/>
      <c r="AD63909" s="77"/>
    </row>
    <row r="63910" spans="16:30" ht="4.5" customHeight="1" x14ac:dyDescent="0.2">
      <c r="P63910" s="75"/>
      <c r="Q63910" s="75"/>
      <c r="W63910" s="75"/>
      <c r="AD63910" s="77"/>
    </row>
    <row r="63911" spans="16:30" ht="4.5" customHeight="1" x14ac:dyDescent="0.2">
      <c r="P63911" s="75"/>
      <c r="Q63911" s="75"/>
      <c r="W63911" s="75"/>
      <c r="AD63911" s="77"/>
    </row>
    <row r="63912" spans="16:30" ht="4.5" customHeight="1" x14ac:dyDescent="0.2">
      <c r="P63912" s="75"/>
      <c r="Q63912" s="75"/>
      <c r="W63912" s="75"/>
      <c r="AD63912" s="77"/>
    </row>
    <row r="63913" spans="16:30" ht="4.5" customHeight="1" x14ac:dyDescent="0.2">
      <c r="P63913" s="75"/>
      <c r="Q63913" s="75"/>
      <c r="W63913" s="75"/>
      <c r="AD63913" s="77"/>
    </row>
    <row r="63914" spans="16:30" ht="4.5" customHeight="1" x14ac:dyDescent="0.2">
      <c r="P63914" s="75"/>
      <c r="Q63914" s="75"/>
      <c r="W63914" s="75"/>
      <c r="AD63914" s="77"/>
    </row>
    <row r="63915" spans="16:30" ht="4.5" customHeight="1" x14ac:dyDescent="0.2">
      <c r="P63915" s="75"/>
      <c r="Q63915" s="75"/>
      <c r="W63915" s="75"/>
      <c r="AD63915" s="77"/>
    </row>
    <row r="63916" spans="16:30" ht="4.5" customHeight="1" x14ac:dyDescent="0.2">
      <c r="P63916" s="75"/>
      <c r="Q63916" s="75"/>
      <c r="W63916" s="75"/>
      <c r="AD63916" s="77"/>
    </row>
    <row r="63917" spans="16:30" ht="4.5" customHeight="1" x14ac:dyDescent="0.2">
      <c r="P63917" s="75"/>
      <c r="Q63917" s="75"/>
      <c r="W63917" s="75"/>
      <c r="AD63917" s="77"/>
    </row>
    <row r="63918" spans="16:30" ht="4.5" customHeight="1" x14ac:dyDescent="0.2">
      <c r="P63918" s="75"/>
      <c r="Q63918" s="75"/>
      <c r="W63918" s="75"/>
      <c r="AD63918" s="77"/>
    </row>
    <row r="63919" spans="16:30" ht="4.5" customHeight="1" x14ac:dyDescent="0.2">
      <c r="P63919" s="75"/>
      <c r="Q63919" s="75"/>
      <c r="W63919" s="75"/>
      <c r="AD63919" s="77"/>
    </row>
    <row r="63920" spans="16:30" ht="4.5" customHeight="1" x14ac:dyDescent="0.2">
      <c r="P63920" s="75"/>
      <c r="Q63920" s="75"/>
      <c r="W63920" s="75"/>
      <c r="AD63920" s="77"/>
    </row>
    <row r="63921" spans="16:30" ht="4.5" customHeight="1" x14ac:dyDescent="0.2">
      <c r="P63921" s="75"/>
      <c r="Q63921" s="75"/>
      <c r="W63921" s="75"/>
      <c r="AD63921" s="77"/>
    </row>
    <row r="63922" spans="16:30" ht="4.5" customHeight="1" x14ac:dyDescent="0.2">
      <c r="P63922" s="75"/>
      <c r="Q63922" s="75"/>
      <c r="W63922" s="75"/>
      <c r="AD63922" s="77"/>
    </row>
    <row r="63923" spans="16:30" ht="4.5" customHeight="1" x14ac:dyDescent="0.2">
      <c r="P63923" s="75"/>
      <c r="Q63923" s="75"/>
      <c r="W63923" s="75"/>
      <c r="AD63923" s="77"/>
    </row>
    <row r="63924" spans="16:30" ht="4.5" customHeight="1" x14ac:dyDescent="0.2">
      <c r="P63924" s="75"/>
      <c r="Q63924" s="75"/>
      <c r="W63924" s="75"/>
      <c r="AD63924" s="77"/>
    </row>
    <row r="63925" spans="16:30" ht="4.5" customHeight="1" x14ac:dyDescent="0.2">
      <c r="P63925" s="75"/>
      <c r="Q63925" s="75"/>
      <c r="W63925" s="75"/>
      <c r="AD63925" s="77"/>
    </row>
    <row r="63926" spans="16:30" ht="4.5" customHeight="1" x14ac:dyDescent="0.2">
      <c r="P63926" s="75"/>
      <c r="Q63926" s="75"/>
      <c r="W63926" s="75"/>
      <c r="AD63926" s="77"/>
    </row>
    <row r="63927" spans="16:30" ht="4.5" customHeight="1" x14ac:dyDescent="0.2">
      <c r="P63927" s="75"/>
      <c r="Q63927" s="75"/>
      <c r="W63927" s="75"/>
      <c r="AD63927" s="77"/>
    </row>
    <row r="63928" spans="16:30" ht="4.5" customHeight="1" x14ac:dyDescent="0.2">
      <c r="P63928" s="75"/>
      <c r="Q63928" s="75"/>
      <c r="W63928" s="75"/>
      <c r="AD63928" s="77"/>
    </row>
    <row r="63929" spans="16:30" ht="4.5" customHeight="1" x14ac:dyDescent="0.2">
      <c r="P63929" s="75"/>
      <c r="Q63929" s="75"/>
      <c r="W63929" s="75"/>
      <c r="AD63929" s="77"/>
    </row>
    <row r="63930" spans="16:30" ht="4.5" customHeight="1" x14ac:dyDescent="0.2">
      <c r="P63930" s="75"/>
      <c r="Q63930" s="75"/>
      <c r="W63930" s="75"/>
      <c r="AD63930" s="77"/>
    </row>
    <row r="63931" spans="16:30" ht="4.5" customHeight="1" x14ac:dyDescent="0.2">
      <c r="P63931" s="75"/>
      <c r="Q63931" s="75"/>
      <c r="W63931" s="75"/>
      <c r="AD63931" s="77"/>
    </row>
    <row r="63932" spans="16:30" ht="4.5" customHeight="1" x14ac:dyDescent="0.2">
      <c r="P63932" s="75"/>
      <c r="Q63932" s="75"/>
      <c r="W63932" s="75"/>
      <c r="AD63932" s="77"/>
    </row>
    <row r="63933" spans="16:30" ht="4.5" customHeight="1" x14ac:dyDescent="0.2">
      <c r="P63933" s="75"/>
      <c r="Q63933" s="75"/>
      <c r="W63933" s="75"/>
      <c r="AD63933" s="77"/>
    </row>
    <row r="63934" spans="16:30" ht="4.5" customHeight="1" x14ac:dyDescent="0.2">
      <c r="P63934" s="75"/>
      <c r="Q63934" s="75"/>
      <c r="W63934" s="75"/>
      <c r="AD63934" s="77"/>
    </row>
    <row r="63935" spans="16:30" ht="4.5" customHeight="1" x14ac:dyDescent="0.2">
      <c r="P63935" s="75"/>
      <c r="Q63935" s="75"/>
      <c r="W63935" s="75"/>
      <c r="AD63935" s="77"/>
    </row>
    <row r="63936" spans="16:30" ht="4.5" customHeight="1" x14ac:dyDescent="0.2">
      <c r="P63936" s="75"/>
      <c r="Q63936" s="75"/>
      <c r="W63936" s="75"/>
      <c r="AD63936" s="77"/>
    </row>
    <row r="63937" spans="16:30" ht="4.5" customHeight="1" x14ac:dyDescent="0.2">
      <c r="P63937" s="75"/>
      <c r="Q63937" s="75"/>
      <c r="W63937" s="75"/>
      <c r="AD63937" s="77"/>
    </row>
    <row r="63938" spans="16:30" ht="4.5" customHeight="1" x14ac:dyDescent="0.2">
      <c r="P63938" s="75"/>
      <c r="Q63938" s="75"/>
      <c r="W63938" s="75"/>
      <c r="AD63938" s="77"/>
    </row>
    <row r="63939" spans="16:30" ht="4.5" customHeight="1" x14ac:dyDescent="0.2">
      <c r="P63939" s="75"/>
      <c r="Q63939" s="75"/>
      <c r="W63939" s="75"/>
      <c r="AD63939" s="77"/>
    </row>
    <row r="63940" spans="16:30" ht="4.5" customHeight="1" x14ac:dyDescent="0.2">
      <c r="P63940" s="75"/>
      <c r="Q63940" s="75"/>
      <c r="W63940" s="75"/>
      <c r="AD63940" s="77"/>
    </row>
    <row r="63941" spans="16:30" ht="4.5" customHeight="1" x14ac:dyDescent="0.2">
      <c r="P63941" s="75"/>
      <c r="Q63941" s="75"/>
      <c r="W63941" s="75"/>
      <c r="AD63941" s="77"/>
    </row>
    <row r="63942" spans="16:30" ht="4.5" customHeight="1" x14ac:dyDescent="0.2">
      <c r="P63942" s="75"/>
      <c r="Q63942" s="75"/>
      <c r="W63942" s="75"/>
      <c r="AD63942" s="77"/>
    </row>
    <row r="63943" spans="16:30" ht="4.5" customHeight="1" x14ac:dyDescent="0.2">
      <c r="P63943" s="75"/>
      <c r="Q63943" s="75"/>
      <c r="W63943" s="75"/>
      <c r="AD63943" s="77"/>
    </row>
    <row r="63944" spans="16:30" ht="4.5" customHeight="1" x14ac:dyDescent="0.2">
      <c r="P63944" s="75"/>
      <c r="Q63944" s="75"/>
      <c r="W63944" s="75"/>
      <c r="AD63944" s="77"/>
    </row>
    <row r="63945" spans="16:30" ht="4.5" customHeight="1" x14ac:dyDescent="0.2">
      <c r="P63945" s="75"/>
      <c r="Q63945" s="75"/>
      <c r="W63945" s="75"/>
      <c r="AD63945" s="77"/>
    </row>
    <row r="63946" spans="16:30" ht="4.5" customHeight="1" x14ac:dyDescent="0.2">
      <c r="P63946" s="75"/>
      <c r="Q63946" s="75"/>
      <c r="W63946" s="75"/>
      <c r="AD63946" s="77"/>
    </row>
    <row r="63947" spans="16:30" ht="4.5" customHeight="1" x14ac:dyDescent="0.2">
      <c r="P63947" s="75"/>
      <c r="Q63947" s="75"/>
      <c r="W63947" s="75"/>
      <c r="AD63947" s="77"/>
    </row>
    <row r="63948" spans="16:30" ht="4.5" customHeight="1" x14ac:dyDescent="0.2">
      <c r="P63948" s="75"/>
      <c r="Q63948" s="75"/>
      <c r="W63948" s="75"/>
      <c r="AD63948" s="77"/>
    </row>
    <row r="63949" spans="16:30" ht="4.5" customHeight="1" x14ac:dyDescent="0.2">
      <c r="P63949" s="75"/>
      <c r="Q63949" s="75"/>
      <c r="W63949" s="75"/>
      <c r="AD63949" s="77"/>
    </row>
    <row r="63950" spans="16:30" ht="4.5" customHeight="1" x14ac:dyDescent="0.2">
      <c r="P63950" s="75"/>
      <c r="Q63950" s="75"/>
      <c r="W63950" s="75"/>
      <c r="AD63950" s="77"/>
    </row>
    <row r="63951" spans="16:30" ht="4.5" customHeight="1" x14ac:dyDescent="0.2">
      <c r="P63951" s="75"/>
      <c r="Q63951" s="75"/>
      <c r="W63951" s="75"/>
      <c r="AD63951" s="77"/>
    </row>
    <row r="63952" spans="16:30" ht="4.5" customHeight="1" x14ac:dyDescent="0.2">
      <c r="P63952" s="75"/>
      <c r="Q63952" s="75"/>
      <c r="W63952" s="75"/>
      <c r="AD63952" s="77"/>
    </row>
    <row r="63953" spans="16:30" ht="4.5" customHeight="1" x14ac:dyDescent="0.2">
      <c r="P63953" s="75"/>
      <c r="Q63953" s="75"/>
      <c r="W63953" s="75"/>
      <c r="AD63953" s="77"/>
    </row>
    <row r="63954" spans="16:30" ht="4.5" customHeight="1" x14ac:dyDescent="0.2">
      <c r="P63954" s="75"/>
      <c r="Q63954" s="75"/>
      <c r="W63954" s="75"/>
      <c r="AD63954" s="77"/>
    </row>
    <row r="63955" spans="16:30" ht="4.5" customHeight="1" x14ac:dyDescent="0.2">
      <c r="P63955" s="75"/>
      <c r="Q63955" s="75"/>
      <c r="W63955" s="75"/>
      <c r="AD63955" s="77"/>
    </row>
    <row r="63956" spans="16:30" ht="4.5" customHeight="1" x14ac:dyDescent="0.2">
      <c r="P63956" s="75"/>
      <c r="Q63956" s="75"/>
      <c r="W63956" s="75"/>
      <c r="AD63956" s="77"/>
    </row>
    <row r="63957" spans="16:30" ht="4.5" customHeight="1" x14ac:dyDescent="0.2">
      <c r="P63957" s="75"/>
      <c r="Q63957" s="75"/>
      <c r="W63957" s="75"/>
      <c r="AD63957" s="77"/>
    </row>
    <row r="63958" spans="16:30" ht="4.5" customHeight="1" x14ac:dyDescent="0.2">
      <c r="P63958" s="75"/>
      <c r="Q63958" s="75"/>
      <c r="W63958" s="75"/>
      <c r="AD63958" s="77"/>
    </row>
    <row r="63959" spans="16:30" ht="4.5" customHeight="1" x14ac:dyDescent="0.2">
      <c r="P63959" s="75"/>
      <c r="Q63959" s="75"/>
      <c r="W63959" s="75"/>
      <c r="AD63959" s="77"/>
    </row>
    <row r="63960" spans="16:30" ht="4.5" customHeight="1" x14ac:dyDescent="0.2">
      <c r="P63960" s="75"/>
      <c r="Q63960" s="75"/>
      <c r="W63960" s="75"/>
      <c r="AD63960" s="77"/>
    </row>
    <row r="63961" spans="16:30" ht="4.5" customHeight="1" x14ac:dyDescent="0.2">
      <c r="P63961" s="75"/>
      <c r="Q63961" s="75"/>
      <c r="W63961" s="75"/>
      <c r="AD63961" s="77"/>
    </row>
    <row r="63962" spans="16:30" ht="4.5" customHeight="1" x14ac:dyDescent="0.2">
      <c r="P63962" s="75"/>
      <c r="Q63962" s="75"/>
      <c r="W63962" s="75"/>
      <c r="AD63962" s="77"/>
    </row>
    <row r="63963" spans="16:30" ht="4.5" customHeight="1" x14ac:dyDescent="0.2">
      <c r="P63963" s="75"/>
      <c r="Q63963" s="75"/>
      <c r="W63963" s="75"/>
      <c r="AD63963" s="77"/>
    </row>
    <row r="63964" spans="16:30" ht="4.5" customHeight="1" x14ac:dyDescent="0.2">
      <c r="P63964" s="75"/>
      <c r="Q63964" s="75"/>
      <c r="W63964" s="75"/>
      <c r="AD63964" s="77"/>
    </row>
    <row r="63965" spans="16:30" ht="4.5" customHeight="1" x14ac:dyDescent="0.2">
      <c r="P63965" s="75"/>
      <c r="Q63965" s="75"/>
      <c r="W63965" s="75"/>
      <c r="AD63965" s="77"/>
    </row>
    <row r="63966" spans="16:30" ht="4.5" customHeight="1" x14ac:dyDescent="0.2">
      <c r="P63966" s="75"/>
      <c r="Q63966" s="75"/>
      <c r="W63966" s="75"/>
      <c r="AD63966" s="77"/>
    </row>
    <row r="63967" spans="16:30" ht="4.5" customHeight="1" x14ac:dyDescent="0.2">
      <c r="P63967" s="75"/>
      <c r="Q63967" s="75"/>
      <c r="W63967" s="75"/>
      <c r="AD63967" s="77"/>
    </row>
    <row r="63968" spans="16:30" ht="4.5" customHeight="1" x14ac:dyDescent="0.2">
      <c r="P63968" s="75"/>
      <c r="Q63968" s="75"/>
      <c r="W63968" s="75"/>
      <c r="AD63968" s="77"/>
    </row>
    <row r="63969" spans="16:30" ht="4.5" customHeight="1" x14ac:dyDescent="0.2">
      <c r="P63969" s="75"/>
      <c r="Q63969" s="75"/>
      <c r="W63969" s="75"/>
      <c r="AD63969" s="77"/>
    </row>
    <row r="63970" spans="16:30" ht="4.5" customHeight="1" x14ac:dyDescent="0.2">
      <c r="P63970" s="75"/>
      <c r="Q63970" s="75"/>
      <c r="W63970" s="75"/>
      <c r="AD63970" s="77"/>
    </row>
    <row r="63971" spans="16:30" ht="4.5" customHeight="1" x14ac:dyDescent="0.2">
      <c r="P63971" s="75"/>
      <c r="Q63971" s="75"/>
      <c r="W63971" s="75"/>
      <c r="AD63971" s="77"/>
    </row>
    <row r="63972" spans="16:30" ht="4.5" customHeight="1" x14ac:dyDescent="0.2">
      <c r="P63972" s="75"/>
      <c r="Q63972" s="75"/>
      <c r="W63972" s="75"/>
      <c r="AD63972" s="77"/>
    </row>
    <row r="63973" spans="16:30" ht="4.5" customHeight="1" x14ac:dyDescent="0.2">
      <c r="P63973" s="75"/>
      <c r="Q63973" s="75"/>
      <c r="W63973" s="75"/>
      <c r="AD63973" s="77"/>
    </row>
    <row r="63974" spans="16:30" ht="4.5" customHeight="1" x14ac:dyDescent="0.2">
      <c r="P63974" s="75"/>
      <c r="Q63974" s="75"/>
      <c r="W63974" s="75"/>
      <c r="AD63974" s="77"/>
    </row>
    <row r="63975" spans="16:30" ht="4.5" customHeight="1" x14ac:dyDescent="0.2">
      <c r="P63975" s="75"/>
      <c r="Q63975" s="75"/>
      <c r="W63975" s="75"/>
      <c r="AD63975" s="77"/>
    </row>
    <row r="63976" spans="16:30" ht="4.5" customHeight="1" x14ac:dyDescent="0.2">
      <c r="P63976" s="75"/>
      <c r="Q63976" s="75"/>
      <c r="W63976" s="75"/>
      <c r="AD63976" s="77"/>
    </row>
    <row r="63977" spans="16:30" ht="4.5" customHeight="1" x14ac:dyDescent="0.2">
      <c r="P63977" s="75"/>
      <c r="Q63977" s="75"/>
      <c r="W63977" s="75"/>
      <c r="AD63977" s="77"/>
    </row>
    <row r="63978" spans="16:30" ht="4.5" customHeight="1" x14ac:dyDescent="0.2">
      <c r="P63978" s="75"/>
      <c r="Q63978" s="75"/>
      <c r="W63978" s="75"/>
      <c r="AD63978" s="77"/>
    </row>
    <row r="63979" spans="16:30" ht="4.5" customHeight="1" x14ac:dyDescent="0.2">
      <c r="P63979" s="75"/>
      <c r="Q63979" s="75"/>
      <c r="W63979" s="75"/>
      <c r="AD63979" s="77"/>
    </row>
    <row r="63980" spans="16:30" ht="4.5" customHeight="1" x14ac:dyDescent="0.2">
      <c r="P63980" s="75"/>
      <c r="Q63980" s="75"/>
      <c r="W63980" s="75"/>
      <c r="AD63980" s="77"/>
    </row>
    <row r="63981" spans="16:30" ht="4.5" customHeight="1" x14ac:dyDescent="0.2">
      <c r="P63981" s="75"/>
      <c r="Q63981" s="75"/>
      <c r="W63981" s="75"/>
      <c r="AD63981" s="77"/>
    </row>
    <row r="63982" spans="16:30" ht="4.5" customHeight="1" x14ac:dyDescent="0.2">
      <c r="P63982" s="75"/>
      <c r="Q63982" s="75"/>
      <c r="W63982" s="75"/>
      <c r="AD63982" s="77"/>
    </row>
    <row r="63983" spans="16:30" ht="4.5" customHeight="1" x14ac:dyDescent="0.2">
      <c r="P63983" s="75"/>
      <c r="Q63983" s="75"/>
      <c r="W63983" s="75"/>
      <c r="AD63983" s="77"/>
    </row>
    <row r="63984" spans="16:30" ht="4.5" customHeight="1" x14ac:dyDescent="0.2">
      <c r="P63984" s="75"/>
      <c r="Q63984" s="75"/>
      <c r="W63984" s="75"/>
      <c r="AD63984" s="77"/>
    </row>
    <row r="63985" spans="16:30" ht="4.5" customHeight="1" x14ac:dyDescent="0.2">
      <c r="P63985" s="75"/>
      <c r="Q63985" s="75"/>
      <c r="W63985" s="75"/>
      <c r="AD63985" s="77"/>
    </row>
    <row r="63986" spans="16:30" ht="4.5" customHeight="1" x14ac:dyDescent="0.2">
      <c r="P63986" s="75"/>
      <c r="Q63986" s="75"/>
      <c r="W63986" s="75"/>
      <c r="AD63986" s="77"/>
    </row>
    <row r="63987" spans="16:30" ht="4.5" customHeight="1" x14ac:dyDescent="0.2">
      <c r="P63987" s="75"/>
      <c r="Q63987" s="75"/>
      <c r="W63987" s="75"/>
      <c r="AD63987" s="77"/>
    </row>
    <row r="63988" spans="16:30" ht="4.5" customHeight="1" x14ac:dyDescent="0.2">
      <c r="P63988" s="75"/>
      <c r="Q63988" s="75"/>
      <c r="W63988" s="75"/>
      <c r="AD63988" s="77"/>
    </row>
    <row r="63989" spans="16:30" ht="4.5" customHeight="1" x14ac:dyDescent="0.2">
      <c r="P63989" s="75"/>
      <c r="Q63989" s="75"/>
      <c r="W63989" s="75"/>
      <c r="AD63989" s="77"/>
    </row>
    <row r="63990" spans="16:30" ht="4.5" customHeight="1" x14ac:dyDescent="0.2">
      <c r="P63990" s="75"/>
      <c r="Q63990" s="75"/>
      <c r="W63990" s="75"/>
      <c r="AD63990" s="77"/>
    </row>
    <row r="63991" spans="16:30" ht="4.5" customHeight="1" x14ac:dyDescent="0.2">
      <c r="P63991" s="75"/>
      <c r="Q63991" s="75"/>
      <c r="W63991" s="75"/>
      <c r="AD63991" s="77"/>
    </row>
    <row r="63992" spans="16:30" ht="4.5" customHeight="1" x14ac:dyDescent="0.2">
      <c r="P63992" s="75"/>
      <c r="Q63992" s="75"/>
      <c r="W63992" s="75"/>
      <c r="AD63992" s="77"/>
    </row>
    <row r="63993" spans="16:30" ht="4.5" customHeight="1" x14ac:dyDescent="0.2">
      <c r="P63993" s="75"/>
      <c r="Q63993" s="75"/>
      <c r="W63993" s="75"/>
      <c r="AD63993" s="77"/>
    </row>
    <row r="63994" spans="16:30" ht="4.5" customHeight="1" x14ac:dyDescent="0.2">
      <c r="P63994" s="75"/>
      <c r="Q63994" s="75"/>
      <c r="W63994" s="75"/>
      <c r="AD63994" s="77"/>
    </row>
    <row r="63995" spans="16:30" ht="4.5" customHeight="1" x14ac:dyDescent="0.2">
      <c r="P63995" s="75"/>
      <c r="Q63995" s="75"/>
      <c r="W63995" s="75"/>
      <c r="AD63995" s="77"/>
    </row>
    <row r="63996" spans="16:30" ht="4.5" customHeight="1" x14ac:dyDescent="0.2">
      <c r="P63996" s="75"/>
      <c r="Q63996" s="75"/>
      <c r="W63996" s="75"/>
      <c r="AD63996" s="77"/>
    </row>
    <row r="63997" spans="16:30" ht="4.5" customHeight="1" x14ac:dyDescent="0.2">
      <c r="P63997" s="75"/>
      <c r="Q63997" s="75"/>
      <c r="W63997" s="75"/>
      <c r="AD63997" s="77"/>
    </row>
    <row r="63998" spans="16:30" ht="4.5" customHeight="1" x14ac:dyDescent="0.2">
      <c r="P63998" s="75"/>
      <c r="Q63998" s="75"/>
      <c r="W63998" s="75"/>
      <c r="AD63998" s="77"/>
    </row>
    <row r="63999" spans="16:30" ht="4.5" customHeight="1" x14ac:dyDescent="0.2">
      <c r="P63999" s="75"/>
      <c r="Q63999" s="75"/>
      <c r="W63999" s="75"/>
      <c r="AD63999" s="77"/>
    </row>
    <row r="64000" spans="16:30" ht="4.5" customHeight="1" x14ac:dyDescent="0.2">
      <c r="P64000" s="75"/>
      <c r="Q64000" s="75"/>
      <c r="W64000" s="75"/>
      <c r="AD64000" s="77"/>
    </row>
    <row r="64001" spans="16:30" ht="4.5" customHeight="1" x14ac:dyDescent="0.2">
      <c r="P64001" s="75"/>
      <c r="Q64001" s="75"/>
      <c r="W64001" s="75"/>
      <c r="AD64001" s="77"/>
    </row>
    <row r="64002" spans="16:30" ht="4.5" customHeight="1" x14ac:dyDescent="0.2">
      <c r="P64002" s="75"/>
      <c r="Q64002" s="75"/>
      <c r="W64002" s="75"/>
      <c r="AD64002" s="77"/>
    </row>
    <row r="64003" spans="16:30" ht="4.5" customHeight="1" x14ac:dyDescent="0.2">
      <c r="P64003" s="75"/>
      <c r="Q64003" s="75"/>
      <c r="W64003" s="75"/>
      <c r="AD64003" s="77"/>
    </row>
    <row r="64004" spans="16:30" ht="4.5" customHeight="1" x14ac:dyDescent="0.2">
      <c r="P64004" s="75"/>
      <c r="Q64004" s="75"/>
      <c r="W64004" s="75"/>
      <c r="AD64004" s="77"/>
    </row>
    <row r="64005" spans="16:30" ht="4.5" customHeight="1" x14ac:dyDescent="0.2">
      <c r="P64005" s="75"/>
      <c r="Q64005" s="75"/>
      <c r="W64005" s="75"/>
      <c r="AD64005" s="77"/>
    </row>
    <row r="64006" spans="16:30" ht="4.5" customHeight="1" x14ac:dyDescent="0.2">
      <c r="P64006" s="75"/>
      <c r="Q64006" s="75"/>
      <c r="W64006" s="75"/>
      <c r="AD64006" s="77"/>
    </row>
    <row r="64007" spans="16:30" ht="4.5" customHeight="1" x14ac:dyDescent="0.2">
      <c r="P64007" s="75"/>
      <c r="Q64007" s="75"/>
      <c r="W64007" s="75"/>
      <c r="AD64007" s="77"/>
    </row>
    <row r="64008" spans="16:30" ht="4.5" customHeight="1" x14ac:dyDescent="0.2">
      <c r="P64008" s="75"/>
      <c r="Q64008" s="75"/>
      <c r="W64008" s="75"/>
      <c r="AD64008" s="77"/>
    </row>
    <row r="64009" spans="16:30" ht="4.5" customHeight="1" x14ac:dyDescent="0.2">
      <c r="P64009" s="75"/>
      <c r="Q64009" s="75"/>
      <c r="W64009" s="75"/>
      <c r="AD64009" s="77"/>
    </row>
    <row r="64010" spans="16:30" ht="4.5" customHeight="1" x14ac:dyDescent="0.2">
      <c r="P64010" s="75"/>
      <c r="Q64010" s="75"/>
      <c r="W64010" s="75"/>
      <c r="AD64010" s="77"/>
    </row>
    <row r="64011" spans="16:30" ht="4.5" customHeight="1" x14ac:dyDescent="0.2">
      <c r="P64011" s="75"/>
      <c r="Q64011" s="75"/>
      <c r="W64011" s="75"/>
      <c r="AD64011" s="77"/>
    </row>
    <row r="64012" spans="16:30" ht="4.5" customHeight="1" x14ac:dyDescent="0.2">
      <c r="P64012" s="75"/>
      <c r="Q64012" s="75"/>
      <c r="W64012" s="75"/>
      <c r="AD64012" s="77"/>
    </row>
    <row r="64013" spans="16:30" ht="4.5" customHeight="1" x14ac:dyDescent="0.2">
      <c r="P64013" s="75"/>
      <c r="Q64013" s="75"/>
      <c r="W64013" s="75"/>
      <c r="AD64013" s="77"/>
    </row>
    <row r="64014" spans="16:30" ht="4.5" customHeight="1" x14ac:dyDescent="0.2">
      <c r="P64014" s="75"/>
      <c r="Q64014" s="75"/>
      <c r="W64014" s="75"/>
      <c r="AD64014" s="77"/>
    </row>
    <row r="64015" spans="16:30" ht="4.5" customHeight="1" x14ac:dyDescent="0.2">
      <c r="P64015" s="75"/>
      <c r="Q64015" s="75"/>
      <c r="W64015" s="75"/>
      <c r="AD64015" s="77"/>
    </row>
    <row r="64016" spans="16:30" ht="4.5" customHeight="1" x14ac:dyDescent="0.2">
      <c r="P64016" s="75"/>
      <c r="Q64016" s="75"/>
      <c r="W64016" s="75"/>
      <c r="AD64016" s="77"/>
    </row>
    <row r="64017" spans="16:30" ht="4.5" customHeight="1" x14ac:dyDescent="0.2">
      <c r="P64017" s="75"/>
      <c r="Q64017" s="75"/>
      <c r="W64017" s="75"/>
      <c r="AD64017" s="77"/>
    </row>
    <row r="64018" spans="16:30" ht="4.5" customHeight="1" x14ac:dyDescent="0.2">
      <c r="P64018" s="75"/>
      <c r="Q64018" s="75"/>
      <c r="W64018" s="75"/>
      <c r="AD64018" s="77"/>
    </row>
    <row r="64019" spans="16:30" ht="4.5" customHeight="1" x14ac:dyDescent="0.2">
      <c r="P64019" s="75"/>
      <c r="Q64019" s="75"/>
      <c r="W64019" s="75"/>
      <c r="AD64019" s="77"/>
    </row>
    <row r="64020" spans="16:30" ht="4.5" customHeight="1" x14ac:dyDescent="0.2">
      <c r="P64020" s="75"/>
      <c r="Q64020" s="75"/>
      <c r="W64020" s="75"/>
      <c r="AD64020" s="77"/>
    </row>
    <row r="64021" spans="16:30" ht="4.5" customHeight="1" x14ac:dyDescent="0.2">
      <c r="P64021" s="75"/>
      <c r="Q64021" s="75"/>
      <c r="W64021" s="75"/>
      <c r="AD64021" s="77"/>
    </row>
    <row r="64022" spans="16:30" ht="4.5" customHeight="1" x14ac:dyDescent="0.2">
      <c r="P64022" s="75"/>
      <c r="Q64022" s="75"/>
      <c r="W64022" s="75"/>
      <c r="AD64022" s="77"/>
    </row>
    <row r="64023" spans="16:30" ht="4.5" customHeight="1" x14ac:dyDescent="0.2">
      <c r="P64023" s="75"/>
      <c r="Q64023" s="75"/>
      <c r="W64023" s="75"/>
      <c r="AD64023" s="77"/>
    </row>
    <row r="64024" spans="16:30" ht="4.5" customHeight="1" x14ac:dyDescent="0.2">
      <c r="P64024" s="75"/>
      <c r="Q64024" s="75"/>
      <c r="W64024" s="75"/>
      <c r="AD64024" s="77"/>
    </row>
    <row r="64025" spans="16:30" ht="4.5" customHeight="1" x14ac:dyDescent="0.2">
      <c r="P64025" s="75"/>
      <c r="Q64025" s="75"/>
      <c r="W64025" s="75"/>
      <c r="AD64025" s="77"/>
    </row>
    <row r="64026" spans="16:30" ht="4.5" customHeight="1" x14ac:dyDescent="0.2">
      <c r="P64026" s="75"/>
      <c r="Q64026" s="75"/>
      <c r="W64026" s="75"/>
      <c r="AD64026" s="77"/>
    </row>
    <row r="64027" spans="16:30" ht="4.5" customHeight="1" x14ac:dyDescent="0.2">
      <c r="P64027" s="75"/>
      <c r="Q64027" s="75"/>
      <c r="W64027" s="75"/>
      <c r="AD64027" s="77"/>
    </row>
    <row r="64028" spans="16:30" ht="4.5" customHeight="1" x14ac:dyDescent="0.2">
      <c r="P64028" s="75"/>
      <c r="Q64028" s="75"/>
      <c r="W64028" s="75"/>
      <c r="AD64028" s="77"/>
    </row>
    <row r="64029" spans="16:30" ht="4.5" customHeight="1" x14ac:dyDescent="0.2">
      <c r="P64029" s="75"/>
      <c r="Q64029" s="75"/>
      <c r="W64029" s="75"/>
      <c r="AD64029" s="77"/>
    </row>
    <row r="64030" spans="16:30" ht="4.5" customHeight="1" x14ac:dyDescent="0.2">
      <c r="P64030" s="75"/>
      <c r="Q64030" s="75"/>
      <c r="W64030" s="75"/>
      <c r="AD64030" s="77"/>
    </row>
    <row r="64031" spans="16:30" ht="4.5" customHeight="1" x14ac:dyDescent="0.2">
      <c r="P64031" s="75"/>
      <c r="Q64031" s="75"/>
      <c r="W64031" s="75"/>
      <c r="AD64031" s="77"/>
    </row>
    <row r="64032" spans="16:30" ht="4.5" customHeight="1" x14ac:dyDescent="0.2">
      <c r="P64032" s="75"/>
      <c r="Q64032" s="75"/>
      <c r="W64032" s="75"/>
      <c r="AD64032" s="77"/>
    </row>
    <row r="64033" spans="16:30" ht="4.5" customHeight="1" x14ac:dyDescent="0.2">
      <c r="P64033" s="75"/>
      <c r="Q64033" s="75"/>
      <c r="W64033" s="75"/>
      <c r="AD64033" s="77"/>
    </row>
    <row r="64034" spans="16:30" ht="4.5" customHeight="1" x14ac:dyDescent="0.2">
      <c r="P64034" s="75"/>
      <c r="Q64034" s="75"/>
      <c r="W64034" s="75"/>
      <c r="AD64034" s="77"/>
    </row>
    <row r="64035" spans="16:30" ht="4.5" customHeight="1" x14ac:dyDescent="0.2">
      <c r="P64035" s="75"/>
      <c r="Q64035" s="75"/>
      <c r="W64035" s="75"/>
      <c r="AD64035" s="77"/>
    </row>
    <row r="64036" spans="16:30" ht="4.5" customHeight="1" x14ac:dyDescent="0.2">
      <c r="P64036" s="75"/>
      <c r="Q64036" s="75"/>
      <c r="W64036" s="75"/>
      <c r="AD64036" s="77"/>
    </row>
    <row r="64037" spans="16:30" ht="4.5" customHeight="1" x14ac:dyDescent="0.2">
      <c r="P64037" s="75"/>
      <c r="Q64037" s="75"/>
      <c r="W64037" s="75"/>
      <c r="AD64037" s="77"/>
    </row>
    <row r="64038" spans="16:30" ht="4.5" customHeight="1" x14ac:dyDescent="0.2">
      <c r="P64038" s="75"/>
      <c r="Q64038" s="75"/>
      <c r="W64038" s="75"/>
      <c r="AD64038" s="77"/>
    </row>
    <row r="64039" spans="16:30" ht="4.5" customHeight="1" x14ac:dyDescent="0.2">
      <c r="P64039" s="75"/>
      <c r="Q64039" s="75"/>
      <c r="W64039" s="75"/>
      <c r="AD64039" s="77"/>
    </row>
    <row r="64040" spans="16:30" ht="4.5" customHeight="1" x14ac:dyDescent="0.2">
      <c r="P64040" s="75"/>
      <c r="Q64040" s="75"/>
      <c r="W64040" s="75"/>
      <c r="AD64040" s="77"/>
    </row>
    <row r="64041" spans="16:30" ht="4.5" customHeight="1" x14ac:dyDescent="0.2">
      <c r="P64041" s="75"/>
      <c r="Q64041" s="75"/>
      <c r="W64041" s="75"/>
      <c r="AD64041" s="77"/>
    </row>
    <row r="64042" spans="16:30" ht="4.5" customHeight="1" x14ac:dyDescent="0.2">
      <c r="P64042" s="75"/>
      <c r="Q64042" s="75"/>
      <c r="W64042" s="75"/>
      <c r="AD64042" s="77"/>
    </row>
    <row r="64043" spans="16:30" ht="4.5" customHeight="1" x14ac:dyDescent="0.2">
      <c r="P64043" s="75"/>
      <c r="Q64043" s="75"/>
      <c r="W64043" s="75"/>
      <c r="AD64043" s="77"/>
    </row>
    <row r="64044" spans="16:30" ht="4.5" customHeight="1" x14ac:dyDescent="0.2">
      <c r="P64044" s="75"/>
      <c r="Q64044" s="75"/>
      <c r="W64044" s="75"/>
      <c r="AD64044" s="77"/>
    </row>
    <row r="64045" spans="16:30" ht="4.5" customHeight="1" x14ac:dyDescent="0.2">
      <c r="P64045" s="75"/>
      <c r="Q64045" s="75"/>
      <c r="W64045" s="75"/>
      <c r="AD64045" s="77"/>
    </row>
    <row r="64046" spans="16:30" ht="4.5" customHeight="1" x14ac:dyDescent="0.2">
      <c r="P64046" s="75"/>
      <c r="Q64046" s="75"/>
      <c r="W64046" s="75"/>
      <c r="AD64046" s="77"/>
    </row>
    <row r="64047" spans="16:30" ht="4.5" customHeight="1" x14ac:dyDescent="0.2">
      <c r="P64047" s="75"/>
      <c r="Q64047" s="75"/>
      <c r="W64047" s="75"/>
      <c r="AD64047" s="77"/>
    </row>
    <row r="64048" spans="16:30" ht="4.5" customHeight="1" x14ac:dyDescent="0.2">
      <c r="P64048" s="75"/>
      <c r="Q64048" s="75"/>
      <c r="W64048" s="75"/>
      <c r="AD64048" s="77"/>
    </row>
    <row r="64049" spans="16:30" ht="4.5" customHeight="1" x14ac:dyDescent="0.2">
      <c r="P64049" s="75"/>
      <c r="Q64049" s="75"/>
      <c r="W64049" s="75"/>
      <c r="AD64049" s="77"/>
    </row>
    <row r="64050" spans="16:30" ht="4.5" customHeight="1" x14ac:dyDescent="0.2">
      <c r="P64050" s="75"/>
      <c r="Q64050" s="75"/>
      <c r="W64050" s="75"/>
      <c r="AD64050" s="77"/>
    </row>
    <row r="64051" spans="16:30" ht="4.5" customHeight="1" x14ac:dyDescent="0.2">
      <c r="P64051" s="75"/>
      <c r="Q64051" s="75"/>
      <c r="W64051" s="75"/>
      <c r="AD64051" s="77"/>
    </row>
    <row r="64052" spans="16:30" ht="4.5" customHeight="1" x14ac:dyDescent="0.2">
      <c r="P64052" s="75"/>
      <c r="Q64052" s="75"/>
      <c r="W64052" s="75"/>
      <c r="AD64052" s="77"/>
    </row>
    <row r="64053" spans="16:30" ht="4.5" customHeight="1" x14ac:dyDescent="0.2">
      <c r="P64053" s="75"/>
      <c r="Q64053" s="75"/>
      <c r="W64053" s="75"/>
      <c r="AD64053" s="77"/>
    </row>
    <row r="64054" spans="16:30" ht="4.5" customHeight="1" x14ac:dyDescent="0.2">
      <c r="P64054" s="75"/>
      <c r="Q64054" s="75"/>
      <c r="W64054" s="75"/>
      <c r="AD64054" s="77"/>
    </row>
    <row r="64055" spans="16:30" ht="4.5" customHeight="1" x14ac:dyDescent="0.2">
      <c r="P64055" s="75"/>
      <c r="Q64055" s="75"/>
      <c r="W64055" s="75"/>
      <c r="AD64055" s="77"/>
    </row>
    <row r="64056" spans="16:30" ht="4.5" customHeight="1" x14ac:dyDescent="0.2">
      <c r="P64056" s="75"/>
      <c r="Q64056" s="75"/>
      <c r="W64056" s="75"/>
      <c r="AD64056" s="77"/>
    </row>
    <row r="64057" spans="16:30" ht="4.5" customHeight="1" x14ac:dyDescent="0.2">
      <c r="P64057" s="75"/>
      <c r="Q64057" s="75"/>
      <c r="W64057" s="75"/>
      <c r="AD64057" s="77"/>
    </row>
    <row r="64058" spans="16:30" ht="4.5" customHeight="1" x14ac:dyDescent="0.2">
      <c r="P64058" s="75"/>
      <c r="Q64058" s="75"/>
      <c r="W64058" s="75"/>
      <c r="AD64058" s="77"/>
    </row>
    <row r="64059" spans="16:30" ht="4.5" customHeight="1" x14ac:dyDescent="0.2">
      <c r="P64059" s="75"/>
      <c r="Q64059" s="75"/>
      <c r="W64059" s="75"/>
      <c r="AD64059" s="77"/>
    </row>
    <row r="64060" spans="16:30" ht="4.5" customHeight="1" x14ac:dyDescent="0.2">
      <c r="P64060" s="75"/>
      <c r="Q64060" s="75"/>
      <c r="W64060" s="75"/>
      <c r="AD64060" s="77"/>
    </row>
    <row r="64061" spans="16:30" ht="4.5" customHeight="1" x14ac:dyDescent="0.2">
      <c r="P64061" s="75"/>
      <c r="Q64061" s="75"/>
      <c r="W64061" s="75"/>
      <c r="AD64061" s="77"/>
    </row>
    <row r="64062" spans="16:30" ht="4.5" customHeight="1" x14ac:dyDescent="0.2">
      <c r="P64062" s="75"/>
      <c r="Q64062" s="75"/>
      <c r="W64062" s="75"/>
      <c r="AD64062" s="77"/>
    </row>
    <row r="64063" spans="16:30" ht="4.5" customHeight="1" x14ac:dyDescent="0.2">
      <c r="P64063" s="75"/>
      <c r="Q64063" s="75"/>
      <c r="W64063" s="75"/>
      <c r="AD64063" s="77"/>
    </row>
    <row r="64064" spans="16:30" ht="4.5" customHeight="1" x14ac:dyDescent="0.2">
      <c r="P64064" s="75"/>
      <c r="Q64064" s="75"/>
      <c r="W64064" s="75"/>
      <c r="AD64064" s="77"/>
    </row>
    <row r="64065" spans="16:30" ht="4.5" customHeight="1" x14ac:dyDescent="0.2">
      <c r="P64065" s="75"/>
      <c r="Q64065" s="75"/>
      <c r="W64065" s="75"/>
      <c r="AD64065" s="77"/>
    </row>
    <row r="64066" spans="16:30" ht="4.5" customHeight="1" x14ac:dyDescent="0.2">
      <c r="P64066" s="75"/>
      <c r="Q64066" s="75"/>
      <c r="W64066" s="75"/>
      <c r="AD64066" s="77"/>
    </row>
    <row r="64067" spans="16:30" ht="4.5" customHeight="1" x14ac:dyDescent="0.2">
      <c r="P64067" s="75"/>
      <c r="Q64067" s="75"/>
      <c r="W64067" s="75"/>
      <c r="AD64067" s="77"/>
    </row>
    <row r="64068" spans="16:30" ht="4.5" customHeight="1" x14ac:dyDescent="0.2">
      <c r="P64068" s="75"/>
      <c r="Q64068" s="75"/>
      <c r="W64068" s="75"/>
      <c r="AD64068" s="77"/>
    </row>
    <row r="64069" spans="16:30" ht="4.5" customHeight="1" x14ac:dyDescent="0.2">
      <c r="P64069" s="75"/>
      <c r="Q64069" s="75"/>
      <c r="W64069" s="75"/>
      <c r="AD64069" s="77"/>
    </row>
    <row r="64070" spans="16:30" ht="4.5" customHeight="1" x14ac:dyDescent="0.2">
      <c r="P64070" s="75"/>
      <c r="Q64070" s="75"/>
      <c r="W64070" s="75"/>
      <c r="AD64070" s="77"/>
    </row>
    <row r="64071" spans="16:30" ht="4.5" customHeight="1" x14ac:dyDescent="0.2">
      <c r="P64071" s="75"/>
      <c r="Q64071" s="75"/>
      <c r="W64071" s="75"/>
      <c r="AD64071" s="77"/>
    </row>
    <row r="64072" spans="16:30" ht="4.5" customHeight="1" x14ac:dyDescent="0.2">
      <c r="P64072" s="75"/>
      <c r="Q64072" s="75"/>
      <c r="W64072" s="75"/>
      <c r="AD64072" s="77"/>
    </row>
    <row r="64073" spans="16:30" ht="4.5" customHeight="1" x14ac:dyDescent="0.2">
      <c r="P64073" s="75"/>
      <c r="Q64073" s="75"/>
      <c r="W64073" s="75"/>
      <c r="AD64073" s="77"/>
    </row>
    <row r="64074" spans="16:30" ht="4.5" customHeight="1" x14ac:dyDescent="0.2">
      <c r="P64074" s="75"/>
      <c r="Q64074" s="75"/>
      <c r="W64074" s="75"/>
      <c r="AD64074" s="77"/>
    </row>
    <row r="64075" spans="16:30" ht="4.5" customHeight="1" x14ac:dyDescent="0.2">
      <c r="P64075" s="75"/>
      <c r="Q64075" s="75"/>
      <c r="W64075" s="75"/>
      <c r="AD64075" s="77"/>
    </row>
    <row r="64076" spans="16:30" ht="4.5" customHeight="1" x14ac:dyDescent="0.2">
      <c r="P64076" s="75"/>
      <c r="Q64076" s="75"/>
      <c r="W64076" s="75"/>
      <c r="AD64076" s="77"/>
    </row>
    <row r="64077" spans="16:30" ht="4.5" customHeight="1" x14ac:dyDescent="0.2">
      <c r="P64077" s="75"/>
      <c r="Q64077" s="75"/>
      <c r="W64077" s="75"/>
      <c r="AD64077" s="77"/>
    </row>
    <row r="64078" spans="16:30" ht="4.5" customHeight="1" x14ac:dyDescent="0.2">
      <c r="P64078" s="75"/>
      <c r="Q64078" s="75"/>
      <c r="W64078" s="75"/>
      <c r="AD64078" s="77"/>
    </row>
    <row r="64079" spans="16:30" ht="4.5" customHeight="1" x14ac:dyDescent="0.2">
      <c r="P64079" s="75"/>
      <c r="Q64079" s="75"/>
      <c r="W64079" s="75"/>
      <c r="AD64079" s="77"/>
    </row>
    <row r="64080" spans="16:30" ht="4.5" customHeight="1" x14ac:dyDescent="0.2">
      <c r="P64080" s="75"/>
      <c r="Q64080" s="75"/>
      <c r="W64080" s="75"/>
      <c r="AD64080" s="77"/>
    </row>
    <row r="64081" spans="16:30" ht="4.5" customHeight="1" x14ac:dyDescent="0.2">
      <c r="P64081" s="75"/>
      <c r="Q64081" s="75"/>
      <c r="W64081" s="75"/>
      <c r="AD64081" s="77"/>
    </row>
    <row r="64082" spans="16:30" ht="4.5" customHeight="1" x14ac:dyDescent="0.2">
      <c r="P64082" s="75"/>
      <c r="Q64082" s="75"/>
      <c r="W64082" s="75"/>
      <c r="AD64082" s="77"/>
    </row>
    <row r="64083" spans="16:30" ht="4.5" customHeight="1" x14ac:dyDescent="0.2">
      <c r="P64083" s="75"/>
      <c r="Q64083" s="75"/>
      <c r="W64083" s="75"/>
      <c r="AD64083" s="77"/>
    </row>
    <row r="64084" spans="16:30" ht="4.5" customHeight="1" x14ac:dyDescent="0.2">
      <c r="P64084" s="75"/>
      <c r="Q64084" s="75"/>
      <c r="W64084" s="75"/>
      <c r="AD64084" s="77"/>
    </row>
    <row r="64085" spans="16:30" ht="4.5" customHeight="1" x14ac:dyDescent="0.2">
      <c r="P64085" s="75"/>
      <c r="Q64085" s="75"/>
      <c r="W64085" s="75"/>
      <c r="AD64085" s="77"/>
    </row>
    <row r="64086" spans="16:30" ht="4.5" customHeight="1" x14ac:dyDescent="0.2">
      <c r="P64086" s="75"/>
      <c r="Q64086" s="75"/>
      <c r="W64086" s="75"/>
      <c r="AD64086" s="77"/>
    </row>
    <row r="64087" spans="16:30" ht="4.5" customHeight="1" x14ac:dyDescent="0.2">
      <c r="P64087" s="75"/>
      <c r="Q64087" s="75"/>
      <c r="W64087" s="75"/>
      <c r="AD64087" s="77"/>
    </row>
    <row r="64088" spans="16:30" ht="4.5" customHeight="1" x14ac:dyDescent="0.2">
      <c r="P64088" s="75"/>
      <c r="Q64088" s="75"/>
      <c r="W64088" s="75"/>
      <c r="AD64088" s="77"/>
    </row>
    <row r="64089" spans="16:30" ht="4.5" customHeight="1" x14ac:dyDescent="0.2">
      <c r="P64089" s="75"/>
      <c r="Q64089" s="75"/>
      <c r="W64089" s="75"/>
      <c r="AD64089" s="77"/>
    </row>
    <row r="64090" spans="16:30" ht="4.5" customHeight="1" x14ac:dyDescent="0.2">
      <c r="P64090" s="75"/>
      <c r="Q64090" s="75"/>
      <c r="W64090" s="75"/>
      <c r="AD64090" s="77"/>
    </row>
    <row r="64091" spans="16:30" ht="4.5" customHeight="1" x14ac:dyDescent="0.2">
      <c r="P64091" s="75"/>
      <c r="Q64091" s="75"/>
      <c r="W64091" s="75"/>
      <c r="AD64091" s="77"/>
    </row>
    <row r="64092" spans="16:30" ht="4.5" customHeight="1" x14ac:dyDescent="0.2">
      <c r="P64092" s="75"/>
      <c r="Q64092" s="75"/>
      <c r="W64092" s="75"/>
      <c r="AD64092" s="77"/>
    </row>
    <row r="64093" spans="16:30" ht="4.5" customHeight="1" x14ac:dyDescent="0.2">
      <c r="P64093" s="75"/>
      <c r="Q64093" s="75"/>
      <c r="W64093" s="75"/>
      <c r="AD64093" s="77"/>
    </row>
    <row r="64094" spans="16:30" ht="4.5" customHeight="1" x14ac:dyDescent="0.2">
      <c r="P64094" s="75"/>
      <c r="Q64094" s="75"/>
      <c r="W64094" s="75"/>
      <c r="AD64094" s="77"/>
    </row>
    <row r="64095" spans="16:30" ht="4.5" customHeight="1" x14ac:dyDescent="0.2">
      <c r="P64095" s="75"/>
      <c r="Q64095" s="75"/>
      <c r="W64095" s="75"/>
      <c r="AD64095" s="77"/>
    </row>
    <row r="64096" spans="16:30" ht="4.5" customHeight="1" x14ac:dyDescent="0.2">
      <c r="P64096" s="75"/>
      <c r="Q64096" s="75"/>
      <c r="W64096" s="75"/>
      <c r="AD64096" s="77"/>
    </row>
    <row r="64097" spans="16:30" ht="4.5" customHeight="1" x14ac:dyDescent="0.2">
      <c r="P64097" s="75"/>
      <c r="Q64097" s="75"/>
      <c r="W64097" s="75"/>
      <c r="AD64097" s="77"/>
    </row>
    <row r="64098" spans="16:30" ht="4.5" customHeight="1" x14ac:dyDescent="0.2">
      <c r="P64098" s="75"/>
      <c r="Q64098" s="75"/>
      <c r="W64098" s="75"/>
      <c r="AD64098" s="77"/>
    </row>
    <row r="64099" spans="16:30" ht="4.5" customHeight="1" x14ac:dyDescent="0.2">
      <c r="P64099" s="75"/>
      <c r="Q64099" s="75"/>
      <c r="W64099" s="75"/>
      <c r="AD64099" s="77"/>
    </row>
    <row r="64100" spans="16:30" ht="4.5" customHeight="1" x14ac:dyDescent="0.2">
      <c r="P64100" s="75"/>
      <c r="Q64100" s="75"/>
      <c r="W64100" s="75"/>
      <c r="AD64100" s="77"/>
    </row>
    <row r="64101" spans="16:30" ht="4.5" customHeight="1" x14ac:dyDescent="0.2">
      <c r="P64101" s="75"/>
      <c r="Q64101" s="75"/>
      <c r="W64101" s="75"/>
      <c r="AD64101" s="77"/>
    </row>
    <row r="64102" spans="16:30" ht="4.5" customHeight="1" x14ac:dyDescent="0.2">
      <c r="P64102" s="75"/>
      <c r="Q64102" s="75"/>
      <c r="W64102" s="75"/>
      <c r="AD64102" s="77"/>
    </row>
    <row r="64103" spans="16:30" ht="4.5" customHeight="1" x14ac:dyDescent="0.2">
      <c r="P64103" s="75"/>
      <c r="Q64103" s="75"/>
      <c r="W64103" s="75"/>
      <c r="AD64103" s="77"/>
    </row>
    <row r="64104" spans="16:30" ht="4.5" customHeight="1" x14ac:dyDescent="0.2">
      <c r="P64104" s="75"/>
      <c r="Q64104" s="75"/>
      <c r="W64104" s="75"/>
      <c r="AD64104" s="77"/>
    </row>
    <row r="64105" spans="16:30" ht="4.5" customHeight="1" x14ac:dyDescent="0.2">
      <c r="P64105" s="75"/>
      <c r="Q64105" s="75"/>
      <c r="W64105" s="75"/>
      <c r="AD64105" s="77"/>
    </row>
    <row r="64106" spans="16:30" ht="4.5" customHeight="1" x14ac:dyDescent="0.2">
      <c r="P64106" s="75"/>
      <c r="Q64106" s="75"/>
      <c r="W64106" s="75"/>
      <c r="AD64106" s="77"/>
    </row>
    <row r="64107" spans="16:30" ht="4.5" customHeight="1" x14ac:dyDescent="0.2">
      <c r="P64107" s="75"/>
      <c r="Q64107" s="75"/>
      <c r="W64107" s="75"/>
      <c r="AD64107" s="77"/>
    </row>
    <row r="64108" spans="16:30" ht="4.5" customHeight="1" x14ac:dyDescent="0.2">
      <c r="P64108" s="75"/>
      <c r="Q64108" s="75"/>
      <c r="W64108" s="75"/>
      <c r="AD64108" s="77"/>
    </row>
    <row r="64109" spans="16:30" ht="4.5" customHeight="1" x14ac:dyDescent="0.2">
      <c r="P64109" s="75"/>
      <c r="Q64109" s="75"/>
      <c r="W64109" s="75"/>
      <c r="AD64109" s="77"/>
    </row>
    <row r="64110" spans="16:30" ht="4.5" customHeight="1" x14ac:dyDescent="0.2">
      <c r="P64110" s="75"/>
      <c r="Q64110" s="75"/>
      <c r="W64110" s="75"/>
      <c r="AD64110" s="77"/>
    </row>
    <row r="64111" spans="16:30" ht="4.5" customHeight="1" x14ac:dyDescent="0.2">
      <c r="P64111" s="75"/>
      <c r="Q64111" s="75"/>
      <c r="W64111" s="75"/>
      <c r="AD64111" s="77"/>
    </row>
    <row r="64112" spans="16:30" ht="4.5" customHeight="1" x14ac:dyDescent="0.2">
      <c r="P64112" s="75"/>
      <c r="Q64112" s="75"/>
      <c r="W64112" s="75"/>
      <c r="AD64112" s="77"/>
    </row>
    <row r="64113" spans="16:30" ht="4.5" customHeight="1" x14ac:dyDescent="0.2">
      <c r="P64113" s="75"/>
      <c r="Q64113" s="75"/>
      <c r="W64113" s="75"/>
      <c r="AD64113" s="77"/>
    </row>
    <row r="64114" spans="16:30" ht="4.5" customHeight="1" x14ac:dyDescent="0.2">
      <c r="P64114" s="75"/>
      <c r="Q64114" s="75"/>
      <c r="W64114" s="75"/>
      <c r="AD64114" s="77"/>
    </row>
    <row r="64115" spans="16:30" ht="4.5" customHeight="1" x14ac:dyDescent="0.2">
      <c r="P64115" s="75"/>
      <c r="Q64115" s="75"/>
      <c r="W64115" s="75"/>
      <c r="AD64115" s="77"/>
    </row>
    <row r="64116" spans="16:30" ht="4.5" customHeight="1" x14ac:dyDescent="0.2">
      <c r="P64116" s="75"/>
      <c r="Q64116" s="75"/>
      <c r="W64116" s="75"/>
      <c r="AD64116" s="77"/>
    </row>
    <row r="64117" spans="16:30" ht="4.5" customHeight="1" x14ac:dyDescent="0.2">
      <c r="P64117" s="75"/>
      <c r="Q64117" s="75"/>
      <c r="W64117" s="75"/>
      <c r="AD64117" s="77"/>
    </row>
    <row r="64118" spans="16:30" ht="4.5" customHeight="1" x14ac:dyDescent="0.2">
      <c r="P64118" s="75"/>
      <c r="Q64118" s="75"/>
      <c r="W64118" s="75"/>
      <c r="AD64118" s="77"/>
    </row>
    <row r="64119" spans="16:30" ht="4.5" customHeight="1" x14ac:dyDescent="0.2">
      <c r="P64119" s="75"/>
      <c r="Q64119" s="75"/>
      <c r="W64119" s="75"/>
      <c r="AD64119" s="77"/>
    </row>
    <row r="64120" spans="16:30" ht="4.5" customHeight="1" x14ac:dyDescent="0.2">
      <c r="P64120" s="75"/>
      <c r="Q64120" s="75"/>
      <c r="W64120" s="75"/>
      <c r="AD64120" s="77"/>
    </row>
    <row r="64121" spans="16:30" ht="4.5" customHeight="1" x14ac:dyDescent="0.2">
      <c r="P64121" s="75"/>
      <c r="Q64121" s="75"/>
      <c r="W64121" s="75"/>
      <c r="AD64121" s="77"/>
    </row>
    <row r="64122" spans="16:30" ht="4.5" customHeight="1" x14ac:dyDescent="0.2">
      <c r="P64122" s="75"/>
      <c r="Q64122" s="75"/>
      <c r="W64122" s="75"/>
      <c r="AD64122" s="77"/>
    </row>
    <row r="64123" spans="16:30" ht="4.5" customHeight="1" x14ac:dyDescent="0.2">
      <c r="P64123" s="75"/>
      <c r="Q64123" s="75"/>
      <c r="W64123" s="75"/>
      <c r="AD64123" s="77"/>
    </row>
    <row r="64124" spans="16:30" ht="4.5" customHeight="1" x14ac:dyDescent="0.2">
      <c r="P64124" s="75"/>
      <c r="Q64124" s="75"/>
      <c r="W64124" s="75"/>
      <c r="AD64124" s="77"/>
    </row>
    <row r="64125" spans="16:30" ht="4.5" customHeight="1" x14ac:dyDescent="0.2">
      <c r="P64125" s="75"/>
      <c r="Q64125" s="75"/>
      <c r="W64125" s="75"/>
      <c r="AD64125" s="77"/>
    </row>
    <row r="64126" spans="16:30" ht="4.5" customHeight="1" x14ac:dyDescent="0.2">
      <c r="P64126" s="75"/>
      <c r="Q64126" s="75"/>
      <c r="W64126" s="75"/>
      <c r="AD64126" s="77"/>
    </row>
    <row r="64127" spans="16:30" ht="4.5" customHeight="1" x14ac:dyDescent="0.2">
      <c r="P64127" s="75"/>
      <c r="Q64127" s="75"/>
      <c r="W64127" s="75"/>
      <c r="AD64127" s="77"/>
    </row>
    <row r="64128" spans="16:30" ht="4.5" customHeight="1" x14ac:dyDescent="0.2">
      <c r="P64128" s="75"/>
      <c r="Q64128" s="75"/>
      <c r="W64128" s="75"/>
      <c r="AD64128" s="77"/>
    </row>
    <row r="64129" spans="16:30" ht="4.5" customHeight="1" x14ac:dyDescent="0.2">
      <c r="P64129" s="75"/>
      <c r="Q64129" s="75"/>
      <c r="W64129" s="75"/>
      <c r="AD64129" s="77"/>
    </row>
    <row r="64130" spans="16:30" ht="4.5" customHeight="1" x14ac:dyDescent="0.2">
      <c r="P64130" s="75"/>
      <c r="Q64130" s="75"/>
      <c r="W64130" s="75"/>
      <c r="AD64130" s="77"/>
    </row>
    <row r="64131" spans="16:30" ht="4.5" customHeight="1" x14ac:dyDescent="0.2">
      <c r="P64131" s="75"/>
      <c r="Q64131" s="75"/>
      <c r="W64131" s="75"/>
      <c r="AD64131" s="77"/>
    </row>
    <row r="64132" spans="16:30" ht="4.5" customHeight="1" x14ac:dyDescent="0.2">
      <c r="P64132" s="75"/>
      <c r="Q64132" s="75"/>
      <c r="W64132" s="75"/>
      <c r="AD64132" s="77"/>
    </row>
    <row r="64133" spans="16:30" ht="4.5" customHeight="1" x14ac:dyDescent="0.2">
      <c r="P64133" s="75"/>
      <c r="Q64133" s="75"/>
      <c r="W64133" s="75"/>
      <c r="AD64133" s="77"/>
    </row>
    <row r="64134" spans="16:30" ht="4.5" customHeight="1" x14ac:dyDescent="0.2">
      <c r="P64134" s="75"/>
      <c r="Q64134" s="75"/>
      <c r="W64134" s="75"/>
      <c r="AD64134" s="77"/>
    </row>
    <row r="64135" spans="16:30" ht="4.5" customHeight="1" x14ac:dyDescent="0.2">
      <c r="P64135" s="75"/>
      <c r="Q64135" s="75"/>
      <c r="W64135" s="75"/>
      <c r="AD64135" s="77"/>
    </row>
    <row r="64136" spans="16:30" ht="4.5" customHeight="1" x14ac:dyDescent="0.2">
      <c r="P64136" s="75"/>
      <c r="Q64136" s="75"/>
      <c r="W64136" s="75"/>
      <c r="AD64136" s="77"/>
    </row>
    <row r="64137" spans="16:30" ht="4.5" customHeight="1" x14ac:dyDescent="0.2">
      <c r="P64137" s="75"/>
      <c r="Q64137" s="75"/>
      <c r="W64137" s="75"/>
      <c r="AD64137" s="77"/>
    </row>
    <row r="64138" spans="16:30" ht="4.5" customHeight="1" x14ac:dyDescent="0.2">
      <c r="P64138" s="75"/>
      <c r="Q64138" s="75"/>
      <c r="W64138" s="75"/>
      <c r="AD64138" s="77"/>
    </row>
    <row r="64139" spans="16:30" ht="4.5" customHeight="1" x14ac:dyDescent="0.2">
      <c r="P64139" s="75"/>
      <c r="Q64139" s="75"/>
      <c r="W64139" s="75"/>
      <c r="AD64139" s="77"/>
    </row>
    <row r="64140" spans="16:30" ht="4.5" customHeight="1" x14ac:dyDescent="0.2">
      <c r="P64140" s="75"/>
      <c r="Q64140" s="75"/>
      <c r="W64140" s="75"/>
      <c r="AD64140" s="77"/>
    </row>
    <row r="64141" spans="16:30" ht="4.5" customHeight="1" x14ac:dyDescent="0.2">
      <c r="P64141" s="75"/>
      <c r="Q64141" s="75"/>
      <c r="W64141" s="75"/>
      <c r="AD64141" s="77"/>
    </row>
    <row r="64142" spans="16:30" ht="4.5" customHeight="1" x14ac:dyDescent="0.2">
      <c r="P64142" s="75"/>
      <c r="Q64142" s="75"/>
      <c r="W64142" s="75"/>
      <c r="AD64142" s="77"/>
    </row>
    <row r="64143" spans="16:30" ht="4.5" customHeight="1" x14ac:dyDescent="0.2">
      <c r="P64143" s="75"/>
      <c r="Q64143" s="75"/>
      <c r="W64143" s="75"/>
      <c r="AD64143" s="77"/>
    </row>
    <row r="64144" spans="16:30" ht="4.5" customHeight="1" x14ac:dyDescent="0.2">
      <c r="P64144" s="75"/>
      <c r="Q64144" s="75"/>
      <c r="W64144" s="75"/>
      <c r="AD64144" s="77"/>
    </row>
    <row r="64145" spans="16:30" ht="4.5" customHeight="1" x14ac:dyDescent="0.2">
      <c r="P64145" s="75"/>
      <c r="Q64145" s="75"/>
      <c r="W64145" s="75"/>
      <c r="AD64145" s="77"/>
    </row>
    <row r="64146" spans="16:30" ht="4.5" customHeight="1" x14ac:dyDescent="0.2">
      <c r="P64146" s="75"/>
      <c r="Q64146" s="75"/>
      <c r="W64146" s="75"/>
      <c r="AD64146" s="77"/>
    </row>
    <row r="64147" spans="16:30" ht="4.5" customHeight="1" x14ac:dyDescent="0.2">
      <c r="P64147" s="75"/>
      <c r="Q64147" s="75"/>
      <c r="W64147" s="75"/>
      <c r="AD64147" s="77"/>
    </row>
    <row r="64148" spans="16:30" ht="4.5" customHeight="1" x14ac:dyDescent="0.2">
      <c r="P64148" s="75"/>
      <c r="Q64148" s="75"/>
      <c r="W64148" s="75"/>
      <c r="AD64148" s="77"/>
    </row>
    <row r="64149" spans="16:30" ht="4.5" customHeight="1" x14ac:dyDescent="0.2">
      <c r="P64149" s="75"/>
      <c r="Q64149" s="75"/>
      <c r="W64149" s="75"/>
      <c r="AD64149" s="77"/>
    </row>
    <row r="64150" spans="16:30" ht="4.5" customHeight="1" x14ac:dyDescent="0.2">
      <c r="P64150" s="75"/>
      <c r="Q64150" s="75"/>
      <c r="W64150" s="75"/>
      <c r="AD64150" s="77"/>
    </row>
    <row r="64151" spans="16:30" ht="4.5" customHeight="1" x14ac:dyDescent="0.2">
      <c r="P64151" s="75"/>
      <c r="Q64151" s="75"/>
      <c r="W64151" s="75"/>
      <c r="AD64151" s="77"/>
    </row>
    <row r="64152" spans="16:30" ht="4.5" customHeight="1" x14ac:dyDescent="0.2">
      <c r="P64152" s="75"/>
      <c r="Q64152" s="75"/>
      <c r="W64152" s="75"/>
      <c r="AD64152" s="77"/>
    </row>
    <row r="64153" spans="16:30" ht="4.5" customHeight="1" x14ac:dyDescent="0.2">
      <c r="P64153" s="75"/>
      <c r="Q64153" s="75"/>
      <c r="W64153" s="75"/>
      <c r="AD64153" s="77"/>
    </row>
    <row r="64154" spans="16:30" ht="4.5" customHeight="1" x14ac:dyDescent="0.2">
      <c r="P64154" s="75"/>
      <c r="Q64154" s="75"/>
      <c r="W64154" s="75"/>
      <c r="AD64154" s="77"/>
    </row>
    <row r="64155" spans="16:30" ht="4.5" customHeight="1" x14ac:dyDescent="0.2">
      <c r="P64155" s="75"/>
      <c r="Q64155" s="75"/>
      <c r="W64155" s="75"/>
      <c r="AD64155" s="77"/>
    </row>
    <row r="64156" spans="16:30" ht="4.5" customHeight="1" x14ac:dyDescent="0.2">
      <c r="P64156" s="75"/>
      <c r="Q64156" s="75"/>
      <c r="W64156" s="75"/>
      <c r="AD64156" s="77"/>
    </row>
    <row r="64157" spans="16:30" ht="4.5" customHeight="1" x14ac:dyDescent="0.2">
      <c r="P64157" s="75"/>
      <c r="Q64157" s="75"/>
      <c r="W64157" s="75"/>
      <c r="AD64157" s="77"/>
    </row>
    <row r="64158" spans="16:30" ht="4.5" customHeight="1" x14ac:dyDescent="0.2">
      <c r="P64158" s="75"/>
      <c r="Q64158" s="75"/>
      <c r="W64158" s="75"/>
      <c r="AD64158" s="77"/>
    </row>
    <row r="64159" spans="16:30" ht="4.5" customHeight="1" x14ac:dyDescent="0.2">
      <c r="P64159" s="75"/>
      <c r="Q64159" s="75"/>
      <c r="W64159" s="75"/>
      <c r="AD64159" s="77"/>
    </row>
    <row r="64160" spans="16:30" ht="4.5" customHeight="1" x14ac:dyDescent="0.2">
      <c r="P64160" s="75"/>
      <c r="Q64160" s="75"/>
      <c r="W64160" s="75"/>
      <c r="AD64160" s="77"/>
    </row>
    <row r="64161" spans="16:30" ht="4.5" customHeight="1" x14ac:dyDescent="0.2">
      <c r="P64161" s="75"/>
      <c r="Q64161" s="75"/>
      <c r="W64161" s="75"/>
      <c r="AD64161" s="77"/>
    </row>
    <row r="64162" spans="16:30" ht="4.5" customHeight="1" x14ac:dyDescent="0.2">
      <c r="P64162" s="75"/>
      <c r="Q64162" s="75"/>
      <c r="W64162" s="75"/>
      <c r="AD64162" s="77"/>
    </row>
    <row r="64163" spans="16:30" ht="4.5" customHeight="1" x14ac:dyDescent="0.2">
      <c r="P64163" s="75"/>
      <c r="Q64163" s="75"/>
      <c r="W64163" s="75"/>
      <c r="AD64163" s="77"/>
    </row>
    <row r="64164" spans="16:30" ht="4.5" customHeight="1" x14ac:dyDescent="0.2">
      <c r="P64164" s="75"/>
      <c r="Q64164" s="75"/>
      <c r="W64164" s="75"/>
      <c r="AD64164" s="77"/>
    </row>
    <row r="64165" spans="16:30" ht="4.5" customHeight="1" x14ac:dyDescent="0.2">
      <c r="P64165" s="75"/>
      <c r="Q64165" s="75"/>
      <c r="W64165" s="75"/>
      <c r="AD64165" s="77"/>
    </row>
    <row r="64166" spans="16:30" ht="4.5" customHeight="1" x14ac:dyDescent="0.2">
      <c r="P64166" s="75"/>
      <c r="Q64166" s="75"/>
      <c r="W64166" s="75"/>
      <c r="AD64166" s="77"/>
    </row>
    <row r="64167" spans="16:30" ht="4.5" customHeight="1" x14ac:dyDescent="0.2">
      <c r="P64167" s="75"/>
      <c r="Q64167" s="75"/>
      <c r="W64167" s="75"/>
      <c r="AD64167" s="77"/>
    </row>
    <row r="64168" spans="16:30" ht="4.5" customHeight="1" x14ac:dyDescent="0.2">
      <c r="P64168" s="75"/>
      <c r="Q64168" s="75"/>
      <c r="W64168" s="75"/>
      <c r="AD64168" s="77"/>
    </row>
    <row r="64169" spans="16:30" ht="4.5" customHeight="1" x14ac:dyDescent="0.2">
      <c r="P64169" s="75"/>
      <c r="Q64169" s="75"/>
      <c r="W64169" s="75"/>
      <c r="AD64169" s="77"/>
    </row>
    <row r="64170" spans="16:30" ht="4.5" customHeight="1" x14ac:dyDescent="0.2">
      <c r="P64170" s="75"/>
      <c r="Q64170" s="75"/>
      <c r="W64170" s="75"/>
      <c r="AD64170" s="77"/>
    </row>
    <row r="64171" spans="16:30" ht="4.5" customHeight="1" x14ac:dyDescent="0.2">
      <c r="P64171" s="75"/>
      <c r="Q64171" s="75"/>
      <c r="W64171" s="75"/>
      <c r="AD64171" s="77"/>
    </row>
    <row r="64172" spans="16:30" ht="4.5" customHeight="1" x14ac:dyDescent="0.2">
      <c r="P64172" s="75"/>
      <c r="Q64172" s="75"/>
      <c r="W64172" s="75"/>
      <c r="AD64172" s="77"/>
    </row>
    <row r="64173" spans="16:30" ht="4.5" customHeight="1" x14ac:dyDescent="0.2">
      <c r="P64173" s="75"/>
      <c r="Q64173" s="75"/>
      <c r="W64173" s="75"/>
      <c r="AD64173" s="77"/>
    </row>
    <row r="64174" spans="16:30" ht="4.5" customHeight="1" x14ac:dyDescent="0.2">
      <c r="P64174" s="75"/>
      <c r="Q64174" s="75"/>
      <c r="W64174" s="75"/>
      <c r="AD64174" s="77"/>
    </row>
    <row r="64175" spans="16:30" ht="4.5" customHeight="1" x14ac:dyDescent="0.2">
      <c r="P64175" s="75"/>
      <c r="Q64175" s="75"/>
      <c r="W64175" s="75"/>
      <c r="AD64175" s="77"/>
    </row>
    <row r="64176" spans="16:30" ht="4.5" customHeight="1" x14ac:dyDescent="0.2">
      <c r="P64176" s="75"/>
      <c r="Q64176" s="75"/>
      <c r="W64176" s="75"/>
      <c r="AD64176" s="77"/>
    </row>
    <row r="64177" spans="16:30" ht="4.5" customHeight="1" x14ac:dyDescent="0.2">
      <c r="P64177" s="75"/>
      <c r="Q64177" s="75"/>
      <c r="W64177" s="75"/>
      <c r="AD64177" s="77"/>
    </row>
    <row r="64178" spans="16:30" ht="4.5" customHeight="1" x14ac:dyDescent="0.2">
      <c r="P64178" s="75"/>
      <c r="Q64178" s="75"/>
      <c r="W64178" s="75"/>
      <c r="AD64178" s="77"/>
    </row>
    <row r="64179" spans="16:30" ht="4.5" customHeight="1" x14ac:dyDescent="0.2">
      <c r="P64179" s="75"/>
      <c r="Q64179" s="75"/>
      <c r="W64179" s="75"/>
      <c r="AD64179" s="77"/>
    </row>
    <row r="64180" spans="16:30" ht="4.5" customHeight="1" x14ac:dyDescent="0.2">
      <c r="P64180" s="75"/>
      <c r="Q64180" s="75"/>
      <c r="W64180" s="75"/>
      <c r="AD64180" s="77"/>
    </row>
    <row r="64181" spans="16:30" ht="4.5" customHeight="1" x14ac:dyDescent="0.2">
      <c r="P64181" s="75"/>
      <c r="Q64181" s="75"/>
      <c r="W64181" s="75"/>
      <c r="AD64181" s="77"/>
    </row>
    <row r="64182" spans="16:30" ht="4.5" customHeight="1" x14ac:dyDescent="0.2">
      <c r="P64182" s="75"/>
      <c r="Q64182" s="75"/>
      <c r="W64182" s="75"/>
      <c r="AD64182" s="77"/>
    </row>
    <row r="64183" spans="16:30" ht="4.5" customHeight="1" x14ac:dyDescent="0.2">
      <c r="P64183" s="75"/>
      <c r="Q64183" s="75"/>
      <c r="W64183" s="75"/>
      <c r="AD64183" s="77"/>
    </row>
    <row r="64184" spans="16:30" ht="4.5" customHeight="1" x14ac:dyDescent="0.2">
      <c r="P64184" s="75"/>
      <c r="Q64184" s="75"/>
      <c r="W64184" s="75"/>
      <c r="AD64184" s="77"/>
    </row>
    <row r="64185" spans="16:30" ht="4.5" customHeight="1" x14ac:dyDescent="0.2">
      <c r="P64185" s="75"/>
      <c r="Q64185" s="75"/>
      <c r="W64185" s="75"/>
      <c r="AD64185" s="77"/>
    </row>
    <row r="64186" spans="16:30" ht="4.5" customHeight="1" x14ac:dyDescent="0.2">
      <c r="P64186" s="75"/>
      <c r="Q64186" s="75"/>
      <c r="W64186" s="75"/>
      <c r="AD64186" s="77"/>
    </row>
    <row r="64187" spans="16:30" ht="4.5" customHeight="1" x14ac:dyDescent="0.2">
      <c r="P64187" s="75"/>
      <c r="Q64187" s="75"/>
      <c r="W64187" s="75"/>
      <c r="AD64187" s="77"/>
    </row>
    <row r="64188" spans="16:30" ht="4.5" customHeight="1" x14ac:dyDescent="0.2">
      <c r="P64188" s="75"/>
      <c r="Q64188" s="75"/>
      <c r="W64188" s="75"/>
      <c r="AD64188" s="77"/>
    </row>
    <row r="64189" spans="16:30" ht="4.5" customHeight="1" x14ac:dyDescent="0.2">
      <c r="P64189" s="75"/>
      <c r="Q64189" s="75"/>
      <c r="W64189" s="75"/>
      <c r="AD64189" s="77"/>
    </row>
    <row r="64190" spans="16:30" ht="4.5" customHeight="1" x14ac:dyDescent="0.2">
      <c r="P64190" s="75"/>
      <c r="Q64190" s="75"/>
      <c r="W64190" s="75"/>
      <c r="AD64190" s="77"/>
    </row>
    <row r="64191" spans="16:30" ht="4.5" customHeight="1" x14ac:dyDescent="0.2">
      <c r="P64191" s="75"/>
      <c r="Q64191" s="75"/>
      <c r="W64191" s="75"/>
      <c r="AD64191" s="77"/>
    </row>
    <row r="64192" spans="16:30" ht="4.5" customHeight="1" x14ac:dyDescent="0.2">
      <c r="P64192" s="75"/>
      <c r="Q64192" s="75"/>
      <c r="W64192" s="75"/>
      <c r="AD64192" s="77"/>
    </row>
    <row r="64193" spans="16:30" ht="4.5" customHeight="1" x14ac:dyDescent="0.2">
      <c r="P64193" s="75"/>
      <c r="Q64193" s="75"/>
      <c r="W64193" s="75"/>
      <c r="AD64193" s="77"/>
    </row>
    <row r="64194" spans="16:30" ht="4.5" customHeight="1" x14ac:dyDescent="0.2">
      <c r="P64194" s="75"/>
      <c r="Q64194" s="75"/>
      <c r="W64194" s="75"/>
      <c r="AD64194" s="77"/>
    </row>
    <row r="64195" spans="16:30" ht="4.5" customHeight="1" x14ac:dyDescent="0.2">
      <c r="P64195" s="75"/>
      <c r="Q64195" s="75"/>
      <c r="W64195" s="75"/>
      <c r="AD64195" s="77"/>
    </row>
    <row r="64196" spans="16:30" ht="4.5" customHeight="1" x14ac:dyDescent="0.2">
      <c r="P64196" s="75"/>
      <c r="Q64196" s="75"/>
      <c r="W64196" s="75"/>
      <c r="AD64196" s="77"/>
    </row>
    <row r="64197" spans="16:30" ht="4.5" customHeight="1" x14ac:dyDescent="0.2">
      <c r="P64197" s="75"/>
      <c r="Q64197" s="75"/>
      <c r="W64197" s="75"/>
      <c r="AD64197" s="77"/>
    </row>
    <row r="64198" spans="16:30" ht="4.5" customHeight="1" x14ac:dyDescent="0.2">
      <c r="P64198" s="75"/>
      <c r="Q64198" s="75"/>
      <c r="W64198" s="75"/>
      <c r="AD64198" s="77"/>
    </row>
    <row r="64199" spans="16:30" ht="4.5" customHeight="1" x14ac:dyDescent="0.2">
      <c r="P64199" s="75"/>
      <c r="Q64199" s="75"/>
      <c r="W64199" s="75"/>
      <c r="AD64199" s="77"/>
    </row>
    <row r="64200" spans="16:30" ht="4.5" customHeight="1" x14ac:dyDescent="0.2">
      <c r="P64200" s="75"/>
      <c r="Q64200" s="75"/>
      <c r="W64200" s="75"/>
      <c r="AD64200" s="77"/>
    </row>
    <row r="64201" spans="16:30" ht="4.5" customHeight="1" x14ac:dyDescent="0.2">
      <c r="P64201" s="75"/>
      <c r="Q64201" s="75"/>
      <c r="W64201" s="75"/>
      <c r="AD64201" s="77"/>
    </row>
    <row r="64202" spans="16:30" ht="4.5" customHeight="1" x14ac:dyDescent="0.2">
      <c r="P64202" s="75"/>
      <c r="Q64202" s="75"/>
      <c r="W64202" s="75"/>
      <c r="AD64202" s="77"/>
    </row>
    <row r="64203" spans="16:30" ht="4.5" customHeight="1" x14ac:dyDescent="0.2">
      <c r="P64203" s="75"/>
      <c r="Q64203" s="75"/>
      <c r="W64203" s="75"/>
      <c r="AD64203" s="77"/>
    </row>
    <row r="64204" spans="16:30" ht="4.5" customHeight="1" x14ac:dyDescent="0.2">
      <c r="P64204" s="75"/>
      <c r="Q64204" s="75"/>
      <c r="W64204" s="75"/>
      <c r="AD64204" s="77"/>
    </row>
    <row r="64205" spans="16:30" ht="4.5" customHeight="1" x14ac:dyDescent="0.2">
      <c r="P64205" s="75"/>
      <c r="Q64205" s="75"/>
      <c r="W64205" s="75"/>
      <c r="AD64205" s="77"/>
    </row>
    <row r="64206" spans="16:30" ht="4.5" customHeight="1" x14ac:dyDescent="0.2">
      <c r="P64206" s="75"/>
      <c r="Q64206" s="75"/>
      <c r="W64206" s="75"/>
      <c r="AD64206" s="77"/>
    </row>
    <row r="64207" spans="16:30" ht="4.5" customHeight="1" x14ac:dyDescent="0.2">
      <c r="P64207" s="75"/>
      <c r="Q64207" s="75"/>
      <c r="W64207" s="75"/>
      <c r="AD64207" s="77"/>
    </row>
    <row r="64208" spans="16:30" ht="4.5" customHeight="1" x14ac:dyDescent="0.2">
      <c r="P64208" s="75"/>
      <c r="Q64208" s="75"/>
      <c r="W64208" s="75"/>
      <c r="AD64208" s="77"/>
    </row>
    <row r="64209" spans="16:30" ht="4.5" customHeight="1" x14ac:dyDescent="0.2">
      <c r="P64209" s="75"/>
      <c r="Q64209" s="75"/>
      <c r="W64209" s="75"/>
      <c r="AD64209" s="77"/>
    </row>
    <row r="64210" spans="16:30" ht="4.5" customHeight="1" x14ac:dyDescent="0.2">
      <c r="P64210" s="75"/>
      <c r="Q64210" s="75"/>
      <c r="W64210" s="75"/>
      <c r="AD64210" s="77"/>
    </row>
    <row r="64211" spans="16:30" ht="4.5" customHeight="1" x14ac:dyDescent="0.2">
      <c r="P64211" s="75"/>
      <c r="Q64211" s="75"/>
      <c r="W64211" s="75"/>
      <c r="AD64211" s="77"/>
    </row>
    <row r="64212" spans="16:30" ht="4.5" customHeight="1" x14ac:dyDescent="0.2">
      <c r="P64212" s="75"/>
      <c r="Q64212" s="75"/>
      <c r="W64212" s="75"/>
      <c r="AD64212" s="77"/>
    </row>
    <row r="64213" spans="16:30" ht="4.5" customHeight="1" x14ac:dyDescent="0.2">
      <c r="P64213" s="75"/>
      <c r="Q64213" s="75"/>
      <c r="W64213" s="75"/>
      <c r="AD64213" s="77"/>
    </row>
    <row r="64214" spans="16:30" ht="4.5" customHeight="1" x14ac:dyDescent="0.2">
      <c r="P64214" s="75"/>
      <c r="Q64214" s="75"/>
      <c r="W64214" s="75"/>
      <c r="AD64214" s="77"/>
    </row>
    <row r="64215" spans="16:30" ht="4.5" customHeight="1" x14ac:dyDescent="0.2">
      <c r="P64215" s="75"/>
      <c r="Q64215" s="75"/>
      <c r="W64215" s="75"/>
      <c r="AD64215" s="77"/>
    </row>
    <row r="64216" spans="16:30" ht="4.5" customHeight="1" x14ac:dyDescent="0.2">
      <c r="P64216" s="75"/>
      <c r="Q64216" s="75"/>
      <c r="W64216" s="75"/>
      <c r="AD64216" s="77"/>
    </row>
    <row r="64217" spans="16:30" ht="4.5" customHeight="1" x14ac:dyDescent="0.2">
      <c r="P64217" s="75"/>
      <c r="Q64217" s="75"/>
      <c r="W64217" s="75"/>
      <c r="AD64217" s="77"/>
    </row>
    <row r="64218" spans="16:30" ht="4.5" customHeight="1" x14ac:dyDescent="0.2">
      <c r="P64218" s="75"/>
      <c r="Q64218" s="75"/>
      <c r="W64218" s="75"/>
      <c r="AD64218" s="77"/>
    </row>
    <row r="64219" spans="16:30" ht="4.5" customHeight="1" x14ac:dyDescent="0.2">
      <c r="P64219" s="75"/>
      <c r="Q64219" s="75"/>
      <c r="W64219" s="75"/>
      <c r="AD64219" s="77"/>
    </row>
    <row r="64220" spans="16:30" ht="4.5" customHeight="1" x14ac:dyDescent="0.2">
      <c r="P64220" s="75"/>
      <c r="Q64220" s="75"/>
      <c r="W64220" s="75"/>
      <c r="AD64220" s="77"/>
    </row>
    <row r="64221" spans="16:30" ht="4.5" customHeight="1" x14ac:dyDescent="0.2">
      <c r="P64221" s="75"/>
      <c r="Q64221" s="75"/>
      <c r="W64221" s="75"/>
      <c r="AD64221" s="77"/>
    </row>
    <row r="64222" spans="16:30" ht="4.5" customHeight="1" x14ac:dyDescent="0.2">
      <c r="P64222" s="75"/>
      <c r="Q64222" s="75"/>
      <c r="W64222" s="75"/>
      <c r="AD64222" s="77"/>
    </row>
    <row r="64223" spans="16:30" ht="4.5" customHeight="1" x14ac:dyDescent="0.2">
      <c r="P64223" s="75"/>
      <c r="Q64223" s="75"/>
      <c r="W64223" s="75"/>
      <c r="AD64223" s="77"/>
    </row>
    <row r="64224" spans="16:30" ht="4.5" customHeight="1" x14ac:dyDescent="0.2">
      <c r="P64224" s="75"/>
      <c r="Q64224" s="75"/>
      <c r="W64224" s="75"/>
      <c r="AD64224" s="77"/>
    </row>
    <row r="64225" spans="16:30" ht="4.5" customHeight="1" x14ac:dyDescent="0.2">
      <c r="P64225" s="75"/>
      <c r="Q64225" s="75"/>
      <c r="W64225" s="75"/>
      <c r="AD64225" s="77"/>
    </row>
    <row r="64226" spans="16:30" ht="4.5" customHeight="1" x14ac:dyDescent="0.2">
      <c r="P64226" s="75"/>
      <c r="Q64226" s="75"/>
      <c r="W64226" s="75"/>
      <c r="AD64226" s="77"/>
    </row>
    <row r="64227" spans="16:30" ht="4.5" customHeight="1" x14ac:dyDescent="0.2">
      <c r="P64227" s="75"/>
      <c r="Q64227" s="75"/>
      <c r="W64227" s="75"/>
      <c r="AD64227" s="77"/>
    </row>
    <row r="64228" spans="16:30" ht="4.5" customHeight="1" x14ac:dyDescent="0.2">
      <c r="P64228" s="75"/>
      <c r="Q64228" s="75"/>
      <c r="W64228" s="75"/>
      <c r="AD64228" s="77"/>
    </row>
    <row r="64229" spans="16:30" ht="4.5" customHeight="1" x14ac:dyDescent="0.2">
      <c r="P64229" s="75"/>
      <c r="Q64229" s="75"/>
      <c r="W64229" s="75"/>
      <c r="AD64229" s="77"/>
    </row>
    <row r="64230" spans="16:30" ht="4.5" customHeight="1" x14ac:dyDescent="0.2">
      <c r="P64230" s="75"/>
      <c r="Q64230" s="75"/>
      <c r="W64230" s="75"/>
      <c r="AD64230" s="77"/>
    </row>
    <row r="64231" spans="16:30" ht="4.5" customHeight="1" x14ac:dyDescent="0.2">
      <c r="P64231" s="75"/>
      <c r="Q64231" s="75"/>
      <c r="W64231" s="75"/>
      <c r="AD64231" s="77"/>
    </row>
    <row r="64232" spans="16:30" ht="4.5" customHeight="1" x14ac:dyDescent="0.2">
      <c r="P64232" s="75"/>
      <c r="Q64232" s="75"/>
      <c r="W64232" s="75"/>
      <c r="AD64232" s="77"/>
    </row>
    <row r="64233" spans="16:30" ht="4.5" customHeight="1" x14ac:dyDescent="0.2">
      <c r="P64233" s="75"/>
      <c r="Q64233" s="75"/>
      <c r="W64233" s="75"/>
      <c r="AD64233" s="77"/>
    </row>
    <row r="64234" spans="16:30" ht="4.5" customHeight="1" x14ac:dyDescent="0.2">
      <c r="P64234" s="75"/>
      <c r="Q64234" s="75"/>
      <c r="W64234" s="75"/>
      <c r="AD64234" s="77"/>
    </row>
    <row r="64235" spans="16:30" ht="4.5" customHeight="1" x14ac:dyDescent="0.2">
      <c r="P64235" s="75"/>
      <c r="Q64235" s="75"/>
      <c r="W64235" s="75"/>
      <c r="AD64235" s="77"/>
    </row>
    <row r="64236" spans="16:30" ht="4.5" customHeight="1" x14ac:dyDescent="0.2">
      <c r="P64236" s="75"/>
      <c r="Q64236" s="75"/>
      <c r="W64236" s="75"/>
      <c r="AD64236" s="77"/>
    </row>
    <row r="64237" spans="16:30" ht="4.5" customHeight="1" x14ac:dyDescent="0.2">
      <c r="P64237" s="75"/>
      <c r="Q64237" s="75"/>
      <c r="W64237" s="75"/>
      <c r="AD64237" s="77"/>
    </row>
    <row r="64238" spans="16:30" ht="4.5" customHeight="1" x14ac:dyDescent="0.2">
      <c r="P64238" s="75"/>
      <c r="Q64238" s="75"/>
      <c r="W64238" s="75"/>
      <c r="AD64238" s="77"/>
    </row>
    <row r="64239" spans="16:30" ht="4.5" customHeight="1" x14ac:dyDescent="0.2">
      <c r="P64239" s="75"/>
      <c r="Q64239" s="75"/>
      <c r="W64239" s="75"/>
      <c r="AD64239" s="77"/>
    </row>
    <row r="64240" spans="16:30" ht="4.5" customHeight="1" x14ac:dyDescent="0.2">
      <c r="P64240" s="75"/>
      <c r="Q64240" s="75"/>
      <c r="W64240" s="75"/>
      <c r="AD64240" s="77"/>
    </row>
    <row r="64241" spans="16:30" ht="4.5" customHeight="1" x14ac:dyDescent="0.2">
      <c r="P64241" s="75"/>
      <c r="Q64241" s="75"/>
      <c r="W64241" s="75"/>
      <c r="AD64241" s="77"/>
    </row>
    <row r="64242" spans="16:30" ht="4.5" customHeight="1" x14ac:dyDescent="0.2">
      <c r="P64242" s="75"/>
      <c r="Q64242" s="75"/>
      <c r="W64242" s="75"/>
      <c r="AD64242" s="77"/>
    </row>
    <row r="64243" spans="16:30" ht="4.5" customHeight="1" x14ac:dyDescent="0.2">
      <c r="P64243" s="75"/>
      <c r="Q64243" s="75"/>
      <c r="W64243" s="75"/>
      <c r="AD64243" s="77"/>
    </row>
    <row r="64244" spans="16:30" ht="4.5" customHeight="1" x14ac:dyDescent="0.2">
      <c r="P64244" s="75"/>
      <c r="Q64244" s="75"/>
      <c r="W64244" s="75"/>
      <c r="AD64244" s="77"/>
    </row>
    <row r="64245" spans="16:30" ht="4.5" customHeight="1" x14ac:dyDescent="0.2">
      <c r="P64245" s="75"/>
      <c r="Q64245" s="75"/>
      <c r="W64245" s="75"/>
      <c r="AD64245" s="77"/>
    </row>
    <row r="64246" spans="16:30" ht="4.5" customHeight="1" x14ac:dyDescent="0.2">
      <c r="P64246" s="75"/>
      <c r="Q64246" s="75"/>
      <c r="W64246" s="75"/>
      <c r="AD64246" s="77"/>
    </row>
    <row r="64247" spans="16:30" ht="4.5" customHeight="1" x14ac:dyDescent="0.2">
      <c r="P64247" s="75"/>
      <c r="Q64247" s="75"/>
      <c r="W64247" s="75"/>
      <c r="AD64247" s="77"/>
    </row>
    <row r="64248" spans="16:30" ht="4.5" customHeight="1" x14ac:dyDescent="0.2">
      <c r="P64248" s="75"/>
      <c r="Q64248" s="75"/>
      <c r="W64248" s="75"/>
      <c r="AD64248" s="77"/>
    </row>
    <row r="64249" spans="16:30" ht="4.5" customHeight="1" x14ac:dyDescent="0.2">
      <c r="P64249" s="75"/>
      <c r="Q64249" s="75"/>
      <c r="W64249" s="75"/>
      <c r="AD64249" s="77"/>
    </row>
    <row r="64250" spans="16:30" ht="4.5" customHeight="1" x14ac:dyDescent="0.2">
      <c r="P64250" s="75"/>
      <c r="Q64250" s="75"/>
      <c r="W64250" s="75"/>
      <c r="AD64250" s="77"/>
    </row>
    <row r="64251" spans="16:30" ht="4.5" customHeight="1" x14ac:dyDescent="0.2">
      <c r="P64251" s="75"/>
      <c r="Q64251" s="75"/>
      <c r="W64251" s="75"/>
      <c r="AD64251" s="77"/>
    </row>
    <row r="64252" spans="16:30" ht="4.5" customHeight="1" x14ac:dyDescent="0.2">
      <c r="P64252" s="75"/>
      <c r="Q64252" s="75"/>
      <c r="W64252" s="75"/>
      <c r="AD64252" s="77"/>
    </row>
    <row r="64253" spans="16:30" ht="4.5" customHeight="1" x14ac:dyDescent="0.2">
      <c r="P64253" s="75"/>
      <c r="Q64253" s="75"/>
      <c r="W64253" s="75"/>
      <c r="AD64253" s="77"/>
    </row>
    <row r="64254" spans="16:30" ht="4.5" customHeight="1" x14ac:dyDescent="0.2">
      <c r="P64254" s="75"/>
      <c r="Q64254" s="75"/>
      <c r="W64254" s="75"/>
      <c r="AD64254" s="77"/>
    </row>
    <row r="64255" spans="16:30" ht="4.5" customHeight="1" x14ac:dyDescent="0.2">
      <c r="P64255" s="75"/>
      <c r="Q64255" s="75"/>
      <c r="W64255" s="75"/>
      <c r="AD64255" s="77"/>
    </row>
    <row r="64256" spans="16:30" ht="4.5" customHeight="1" x14ac:dyDescent="0.2">
      <c r="P64256" s="75"/>
      <c r="Q64256" s="75"/>
      <c r="W64256" s="75"/>
      <c r="AD64256" s="77"/>
    </row>
    <row r="64257" spans="16:30" ht="4.5" customHeight="1" x14ac:dyDescent="0.2">
      <c r="P64257" s="75"/>
      <c r="Q64257" s="75"/>
      <c r="W64257" s="75"/>
      <c r="AD64257" s="77"/>
    </row>
    <row r="64258" spans="16:30" ht="4.5" customHeight="1" x14ac:dyDescent="0.2">
      <c r="P64258" s="75"/>
      <c r="Q64258" s="75"/>
      <c r="W64258" s="75"/>
      <c r="AD64258" s="77"/>
    </row>
    <row r="64259" spans="16:30" ht="4.5" customHeight="1" x14ac:dyDescent="0.2">
      <c r="P64259" s="75"/>
      <c r="Q64259" s="75"/>
      <c r="W64259" s="75"/>
      <c r="AD64259" s="77"/>
    </row>
    <row r="64260" spans="16:30" ht="4.5" customHeight="1" x14ac:dyDescent="0.2">
      <c r="P64260" s="75"/>
      <c r="Q64260" s="75"/>
      <c r="W64260" s="75"/>
      <c r="AD64260" s="77"/>
    </row>
    <row r="64261" spans="16:30" ht="4.5" customHeight="1" x14ac:dyDescent="0.2">
      <c r="P64261" s="75"/>
      <c r="Q64261" s="75"/>
      <c r="W64261" s="75"/>
      <c r="AD64261" s="77"/>
    </row>
    <row r="64262" spans="16:30" ht="4.5" customHeight="1" x14ac:dyDescent="0.2">
      <c r="P64262" s="75"/>
      <c r="Q64262" s="75"/>
      <c r="W64262" s="75"/>
      <c r="AD64262" s="77"/>
    </row>
    <row r="64263" spans="16:30" ht="4.5" customHeight="1" x14ac:dyDescent="0.2">
      <c r="P64263" s="75"/>
      <c r="Q64263" s="75"/>
      <c r="W64263" s="75"/>
      <c r="AD64263" s="77"/>
    </row>
    <row r="64264" spans="16:30" ht="4.5" customHeight="1" x14ac:dyDescent="0.2">
      <c r="P64264" s="75"/>
      <c r="Q64264" s="75"/>
      <c r="W64264" s="75"/>
      <c r="AD64264" s="77"/>
    </row>
    <row r="64265" spans="16:30" ht="4.5" customHeight="1" x14ac:dyDescent="0.2">
      <c r="P64265" s="75"/>
      <c r="Q64265" s="75"/>
      <c r="W64265" s="75"/>
      <c r="AD64265" s="77"/>
    </row>
    <row r="64266" spans="16:30" ht="4.5" customHeight="1" x14ac:dyDescent="0.2">
      <c r="P64266" s="75"/>
      <c r="Q64266" s="75"/>
      <c r="W64266" s="75"/>
      <c r="AD64266" s="77"/>
    </row>
    <row r="64267" spans="16:30" ht="4.5" customHeight="1" x14ac:dyDescent="0.2">
      <c r="P64267" s="75"/>
      <c r="Q64267" s="75"/>
      <c r="W64267" s="75"/>
      <c r="AD64267" s="77"/>
    </row>
    <row r="64268" spans="16:30" ht="4.5" customHeight="1" x14ac:dyDescent="0.2">
      <c r="P64268" s="75"/>
      <c r="Q64268" s="75"/>
      <c r="W64268" s="75"/>
      <c r="AD64268" s="77"/>
    </row>
    <row r="64269" spans="16:30" ht="4.5" customHeight="1" x14ac:dyDescent="0.2">
      <c r="P64269" s="75"/>
      <c r="Q64269" s="75"/>
      <c r="W64269" s="75"/>
      <c r="AD64269" s="77"/>
    </row>
    <row r="64270" spans="16:30" ht="4.5" customHeight="1" x14ac:dyDescent="0.2">
      <c r="P64270" s="75"/>
      <c r="Q64270" s="75"/>
      <c r="W64270" s="75"/>
      <c r="AD64270" s="77"/>
    </row>
    <row r="64271" spans="16:30" ht="4.5" customHeight="1" x14ac:dyDescent="0.2">
      <c r="P64271" s="75"/>
      <c r="Q64271" s="75"/>
      <c r="W64271" s="75"/>
      <c r="AD64271" s="77"/>
    </row>
    <row r="64272" spans="16:30" ht="4.5" customHeight="1" x14ac:dyDescent="0.2">
      <c r="P64272" s="75"/>
      <c r="Q64272" s="75"/>
      <c r="W64272" s="75"/>
      <c r="AD64272" s="77"/>
    </row>
    <row r="64273" spans="16:30" ht="4.5" customHeight="1" x14ac:dyDescent="0.2">
      <c r="P64273" s="75"/>
      <c r="Q64273" s="75"/>
      <c r="W64273" s="75"/>
      <c r="AD64273" s="77"/>
    </row>
    <row r="64274" spans="16:30" ht="4.5" customHeight="1" x14ac:dyDescent="0.2">
      <c r="P64274" s="75"/>
      <c r="Q64274" s="75"/>
      <c r="W64274" s="75"/>
      <c r="AD64274" s="77"/>
    </row>
    <row r="64275" spans="16:30" ht="4.5" customHeight="1" x14ac:dyDescent="0.2">
      <c r="P64275" s="75"/>
      <c r="Q64275" s="75"/>
      <c r="W64275" s="75"/>
      <c r="AD64275" s="77"/>
    </row>
    <row r="64276" spans="16:30" ht="4.5" customHeight="1" x14ac:dyDescent="0.2">
      <c r="P64276" s="75"/>
      <c r="Q64276" s="75"/>
      <c r="W64276" s="75"/>
      <c r="AD64276" s="77"/>
    </row>
    <row r="64277" spans="16:30" ht="4.5" customHeight="1" x14ac:dyDescent="0.2">
      <c r="P64277" s="75"/>
      <c r="Q64277" s="75"/>
      <c r="W64277" s="75"/>
      <c r="AD64277" s="77"/>
    </row>
    <row r="64278" spans="16:30" ht="4.5" customHeight="1" x14ac:dyDescent="0.2">
      <c r="P64278" s="75"/>
      <c r="Q64278" s="75"/>
      <c r="W64278" s="75"/>
      <c r="AD64278" s="77"/>
    </row>
    <row r="64279" spans="16:30" ht="4.5" customHeight="1" x14ac:dyDescent="0.2">
      <c r="P64279" s="75"/>
      <c r="Q64279" s="75"/>
      <c r="W64279" s="75"/>
      <c r="AD64279" s="77"/>
    </row>
    <row r="64280" spans="16:30" ht="4.5" customHeight="1" x14ac:dyDescent="0.2">
      <c r="P64280" s="75"/>
      <c r="Q64280" s="75"/>
      <c r="W64280" s="75"/>
      <c r="AD64280" s="77"/>
    </row>
    <row r="64281" spans="16:30" ht="4.5" customHeight="1" x14ac:dyDescent="0.2">
      <c r="P64281" s="75"/>
      <c r="Q64281" s="75"/>
      <c r="W64281" s="75"/>
      <c r="AD64281" s="77"/>
    </row>
    <row r="64282" spans="16:30" ht="4.5" customHeight="1" x14ac:dyDescent="0.2">
      <c r="P64282" s="75"/>
      <c r="Q64282" s="75"/>
      <c r="W64282" s="75"/>
      <c r="AD64282" s="77"/>
    </row>
    <row r="64283" spans="16:30" ht="4.5" customHeight="1" x14ac:dyDescent="0.2">
      <c r="P64283" s="75"/>
      <c r="Q64283" s="75"/>
      <c r="W64283" s="75"/>
      <c r="AD64283" s="77"/>
    </row>
    <row r="64284" spans="16:30" ht="4.5" customHeight="1" x14ac:dyDescent="0.2">
      <c r="P64284" s="75"/>
      <c r="Q64284" s="75"/>
      <c r="W64284" s="75"/>
      <c r="AD64284" s="77"/>
    </row>
    <row r="64285" spans="16:30" ht="4.5" customHeight="1" x14ac:dyDescent="0.2">
      <c r="P64285" s="75"/>
      <c r="Q64285" s="75"/>
      <c r="W64285" s="75"/>
      <c r="AD64285" s="77"/>
    </row>
    <row r="64286" spans="16:30" ht="4.5" customHeight="1" x14ac:dyDescent="0.2">
      <c r="P64286" s="75"/>
      <c r="Q64286" s="75"/>
      <c r="W64286" s="75"/>
      <c r="AD64286" s="77"/>
    </row>
    <row r="64287" spans="16:30" ht="4.5" customHeight="1" x14ac:dyDescent="0.2">
      <c r="P64287" s="75"/>
      <c r="Q64287" s="75"/>
      <c r="W64287" s="75"/>
      <c r="AD64287" s="77"/>
    </row>
    <row r="64288" spans="16:30" ht="4.5" customHeight="1" x14ac:dyDescent="0.2">
      <c r="P64288" s="75"/>
      <c r="Q64288" s="75"/>
      <c r="W64288" s="75"/>
      <c r="AD64288" s="77"/>
    </row>
    <row r="64289" spans="16:30" ht="4.5" customHeight="1" x14ac:dyDescent="0.2">
      <c r="P64289" s="75"/>
      <c r="Q64289" s="75"/>
      <c r="W64289" s="75"/>
      <c r="AD64289" s="77"/>
    </row>
    <row r="64290" spans="16:30" ht="4.5" customHeight="1" x14ac:dyDescent="0.2">
      <c r="P64290" s="75"/>
      <c r="Q64290" s="75"/>
      <c r="W64290" s="75"/>
      <c r="AD64290" s="77"/>
    </row>
    <row r="64291" spans="16:30" ht="4.5" customHeight="1" x14ac:dyDescent="0.2">
      <c r="P64291" s="75"/>
      <c r="Q64291" s="75"/>
      <c r="W64291" s="75"/>
      <c r="AD64291" s="77"/>
    </row>
    <row r="64292" spans="16:30" ht="4.5" customHeight="1" x14ac:dyDescent="0.2">
      <c r="P64292" s="75"/>
      <c r="Q64292" s="75"/>
      <c r="W64292" s="75"/>
      <c r="AD64292" s="77"/>
    </row>
    <row r="64293" spans="16:30" ht="4.5" customHeight="1" x14ac:dyDescent="0.2">
      <c r="P64293" s="75"/>
      <c r="Q64293" s="75"/>
      <c r="W64293" s="75"/>
      <c r="AD64293" s="77"/>
    </row>
    <row r="64294" spans="16:30" ht="4.5" customHeight="1" x14ac:dyDescent="0.2">
      <c r="P64294" s="75"/>
      <c r="Q64294" s="75"/>
      <c r="W64294" s="75"/>
      <c r="AD64294" s="77"/>
    </row>
    <row r="64295" spans="16:30" ht="4.5" customHeight="1" x14ac:dyDescent="0.2">
      <c r="P64295" s="75"/>
      <c r="Q64295" s="75"/>
      <c r="W64295" s="75"/>
      <c r="AD64295" s="77"/>
    </row>
    <row r="64296" spans="16:30" ht="4.5" customHeight="1" x14ac:dyDescent="0.2">
      <c r="P64296" s="75"/>
      <c r="Q64296" s="75"/>
      <c r="W64296" s="75"/>
      <c r="AD64296" s="77"/>
    </row>
    <row r="64297" spans="16:30" ht="4.5" customHeight="1" x14ac:dyDescent="0.2">
      <c r="P64297" s="75"/>
      <c r="Q64297" s="75"/>
      <c r="W64297" s="75"/>
      <c r="AD64297" s="77"/>
    </row>
    <row r="64298" spans="16:30" ht="4.5" customHeight="1" x14ac:dyDescent="0.2">
      <c r="P64298" s="75"/>
      <c r="Q64298" s="75"/>
      <c r="W64298" s="75"/>
      <c r="AD64298" s="77"/>
    </row>
    <row r="64299" spans="16:30" ht="4.5" customHeight="1" x14ac:dyDescent="0.2">
      <c r="P64299" s="75"/>
      <c r="Q64299" s="75"/>
      <c r="W64299" s="75"/>
      <c r="AD64299" s="77"/>
    </row>
    <row r="64300" spans="16:30" ht="4.5" customHeight="1" x14ac:dyDescent="0.2">
      <c r="P64300" s="75"/>
      <c r="Q64300" s="75"/>
      <c r="W64300" s="75"/>
      <c r="AD64300" s="77"/>
    </row>
    <row r="64301" spans="16:30" ht="4.5" customHeight="1" x14ac:dyDescent="0.2">
      <c r="P64301" s="75"/>
      <c r="Q64301" s="75"/>
      <c r="W64301" s="75"/>
      <c r="AD64301" s="77"/>
    </row>
    <row r="64302" spans="16:30" ht="4.5" customHeight="1" x14ac:dyDescent="0.2">
      <c r="P64302" s="75"/>
      <c r="Q64302" s="75"/>
      <c r="W64302" s="75"/>
      <c r="AD64302" s="77"/>
    </row>
    <row r="64303" spans="16:30" ht="4.5" customHeight="1" x14ac:dyDescent="0.2">
      <c r="P64303" s="75"/>
      <c r="Q64303" s="75"/>
      <c r="W64303" s="75"/>
      <c r="AD64303" s="77"/>
    </row>
    <row r="64304" spans="16:30" ht="4.5" customHeight="1" x14ac:dyDescent="0.2">
      <c r="P64304" s="75"/>
      <c r="Q64304" s="75"/>
      <c r="W64304" s="75"/>
      <c r="AD64304" s="77"/>
    </row>
    <row r="64305" spans="16:30" ht="4.5" customHeight="1" x14ac:dyDescent="0.2">
      <c r="P64305" s="75"/>
      <c r="Q64305" s="75"/>
      <c r="W64305" s="75"/>
      <c r="AD64305" s="77"/>
    </row>
    <row r="64306" spans="16:30" ht="4.5" customHeight="1" x14ac:dyDescent="0.2">
      <c r="P64306" s="75"/>
      <c r="Q64306" s="75"/>
      <c r="W64306" s="75"/>
      <c r="AD64306" s="77"/>
    </row>
    <row r="64307" spans="16:30" ht="4.5" customHeight="1" x14ac:dyDescent="0.2">
      <c r="P64307" s="75"/>
      <c r="Q64307" s="75"/>
      <c r="W64307" s="75"/>
      <c r="AD64307" s="77"/>
    </row>
    <row r="64308" spans="16:30" ht="4.5" customHeight="1" x14ac:dyDescent="0.2">
      <c r="P64308" s="75"/>
      <c r="Q64308" s="75"/>
      <c r="W64308" s="75"/>
      <c r="AD64308" s="77"/>
    </row>
    <row r="64309" spans="16:30" ht="4.5" customHeight="1" x14ac:dyDescent="0.2">
      <c r="P64309" s="75"/>
      <c r="Q64309" s="75"/>
      <c r="W64309" s="75"/>
      <c r="AD64309" s="77"/>
    </row>
    <row r="64310" spans="16:30" ht="4.5" customHeight="1" x14ac:dyDescent="0.2">
      <c r="P64310" s="75"/>
      <c r="Q64310" s="75"/>
      <c r="W64310" s="75"/>
      <c r="AD64310" s="77"/>
    </row>
    <row r="64311" spans="16:30" ht="4.5" customHeight="1" x14ac:dyDescent="0.2">
      <c r="P64311" s="75"/>
      <c r="Q64311" s="75"/>
      <c r="W64311" s="75"/>
      <c r="AD64311" s="77"/>
    </row>
    <row r="64312" spans="16:30" ht="4.5" customHeight="1" x14ac:dyDescent="0.2">
      <c r="P64312" s="75"/>
      <c r="Q64312" s="75"/>
      <c r="W64312" s="75"/>
      <c r="AD64312" s="77"/>
    </row>
    <row r="64313" spans="16:30" ht="4.5" customHeight="1" x14ac:dyDescent="0.2">
      <c r="P64313" s="75"/>
      <c r="Q64313" s="75"/>
      <c r="W64313" s="75"/>
      <c r="AD64313" s="77"/>
    </row>
    <row r="64314" spans="16:30" ht="4.5" customHeight="1" x14ac:dyDescent="0.2">
      <c r="P64314" s="75"/>
      <c r="Q64314" s="75"/>
      <c r="W64314" s="75"/>
      <c r="AD64314" s="77"/>
    </row>
    <row r="64315" spans="16:30" ht="4.5" customHeight="1" x14ac:dyDescent="0.2">
      <c r="P64315" s="75"/>
      <c r="Q64315" s="75"/>
      <c r="W64315" s="75"/>
      <c r="AD64315" s="77"/>
    </row>
    <row r="64316" spans="16:30" ht="4.5" customHeight="1" x14ac:dyDescent="0.2">
      <c r="P64316" s="75"/>
      <c r="Q64316" s="75"/>
      <c r="W64316" s="75"/>
      <c r="AD64316" s="77"/>
    </row>
    <row r="64317" spans="16:30" ht="4.5" customHeight="1" x14ac:dyDescent="0.2">
      <c r="P64317" s="75"/>
      <c r="Q64317" s="75"/>
      <c r="W64317" s="75"/>
      <c r="AD64317" s="77"/>
    </row>
    <row r="64318" spans="16:30" ht="4.5" customHeight="1" x14ac:dyDescent="0.2">
      <c r="P64318" s="75"/>
      <c r="Q64318" s="75"/>
      <c r="W64318" s="75"/>
      <c r="AD64318" s="77"/>
    </row>
    <row r="64319" spans="16:30" ht="4.5" customHeight="1" x14ac:dyDescent="0.2">
      <c r="P64319" s="75"/>
      <c r="Q64319" s="75"/>
      <c r="W64319" s="75"/>
      <c r="AD64319" s="77"/>
    </row>
    <row r="64320" spans="16:30" ht="4.5" customHeight="1" x14ac:dyDescent="0.2">
      <c r="P64320" s="75"/>
      <c r="Q64320" s="75"/>
      <c r="W64320" s="75"/>
      <c r="AD64320" s="77"/>
    </row>
    <row r="64321" spans="16:30" ht="4.5" customHeight="1" x14ac:dyDescent="0.2">
      <c r="P64321" s="75"/>
      <c r="Q64321" s="75"/>
      <c r="W64321" s="75"/>
      <c r="AD64321" s="77"/>
    </row>
    <row r="64322" spans="16:30" ht="4.5" customHeight="1" x14ac:dyDescent="0.2">
      <c r="P64322" s="75"/>
      <c r="Q64322" s="75"/>
      <c r="W64322" s="75"/>
      <c r="AD64322" s="77"/>
    </row>
    <row r="64323" spans="16:30" ht="4.5" customHeight="1" x14ac:dyDescent="0.2">
      <c r="P64323" s="75"/>
      <c r="Q64323" s="75"/>
      <c r="W64323" s="75"/>
      <c r="AD64323" s="77"/>
    </row>
    <row r="64324" spans="16:30" ht="4.5" customHeight="1" x14ac:dyDescent="0.2">
      <c r="P64324" s="75"/>
      <c r="Q64324" s="75"/>
      <c r="W64324" s="75"/>
      <c r="AD64324" s="77"/>
    </row>
    <row r="64325" spans="16:30" ht="4.5" customHeight="1" x14ac:dyDescent="0.2">
      <c r="P64325" s="75"/>
      <c r="Q64325" s="75"/>
      <c r="W64325" s="75"/>
      <c r="AD64325" s="77"/>
    </row>
    <row r="64326" spans="16:30" ht="4.5" customHeight="1" x14ac:dyDescent="0.2">
      <c r="P64326" s="75"/>
      <c r="Q64326" s="75"/>
      <c r="W64326" s="75"/>
      <c r="AD64326" s="77"/>
    </row>
    <row r="64327" spans="16:30" ht="4.5" customHeight="1" x14ac:dyDescent="0.2">
      <c r="P64327" s="75"/>
      <c r="Q64327" s="75"/>
      <c r="W64327" s="75"/>
      <c r="AD64327" s="77"/>
    </row>
    <row r="64328" spans="16:30" ht="4.5" customHeight="1" x14ac:dyDescent="0.2">
      <c r="P64328" s="75"/>
      <c r="Q64328" s="75"/>
      <c r="W64328" s="75"/>
      <c r="AD64328" s="77"/>
    </row>
    <row r="64329" spans="16:30" ht="4.5" customHeight="1" x14ac:dyDescent="0.2">
      <c r="P64329" s="75"/>
      <c r="Q64329" s="75"/>
      <c r="W64329" s="75"/>
      <c r="AD64329" s="77"/>
    </row>
    <row r="64330" spans="16:30" ht="4.5" customHeight="1" x14ac:dyDescent="0.2">
      <c r="P64330" s="75"/>
      <c r="Q64330" s="75"/>
      <c r="W64330" s="75"/>
      <c r="AD64330" s="77"/>
    </row>
    <row r="64331" spans="16:30" ht="4.5" customHeight="1" x14ac:dyDescent="0.2">
      <c r="P64331" s="75"/>
      <c r="Q64331" s="75"/>
      <c r="W64331" s="75"/>
      <c r="AD64331" s="77"/>
    </row>
    <row r="64332" spans="16:30" ht="4.5" customHeight="1" x14ac:dyDescent="0.2">
      <c r="P64332" s="75"/>
      <c r="Q64332" s="75"/>
      <c r="W64332" s="75"/>
      <c r="AD64332" s="77"/>
    </row>
    <row r="64333" spans="16:30" ht="4.5" customHeight="1" x14ac:dyDescent="0.2">
      <c r="P64333" s="75"/>
      <c r="Q64333" s="75"/>
      <c r="W64333" s="75"/>
      <c r="AD64333" s="77"/>
    </row>
    <row r="64334" spans="16:30" ht="4.5" customHeight="1" x14ac:dyDescent="0.2">
      <c r="P64334" s="75"/>
      <c r="Q64334" s="75"/>
      <c r="W64334" s="75"/>
      <c r="AD64334" s="77"/>
    </row>
    <row r="64335" spans="16:30" ht="4.5" customHeight="1" x14ac:dyDescent="0.2">
      <c r="P64335" s="75"/>
      <c r="Q64335" s="75"/>
      <c r="W64335" s="75"/>
      <c r="AD64335" s="77"/>
    </row>
    <row r="64336" spans="16:30" ht="4.5" customHeight="1" x14ac:dyDescent="0.2">
      <c r="P64336" s="75"/>
      <c r="Q64336" s="75"/>
      <c r="W64336" s="75"/>
      <c r="AD64336" s="77"/>
    </row>
    <row r="64337" spans="16:30" ht="4.5" customHeight="1" x14ac:dyDescent="0.2">
      <c r="P64337" s="75"/>
      <c r="Q64337" s="75"/>
      <c r="W64337" s="75"/>
      <c r="AD64337" s="77"/>
    </row>
    <row r="64338" spans="16:30" ht="4.5" customHeight="1" x14ac:dyDescent="0.2">
      <c r="P64338" s="75"/>
      <c r="Q64338" s="75"/>
      <c r="W64338" s="75"/>
      <c r="AD64338" s="77"/>
    </row>
    <row r="64339" spans="16:30" ht="4.5" customHeight="1" x14ac:dyDescent="0.2">
      <c r="P64339" s="75"/>
      <c r="Q64339" s="75"/>
      <c r="W64339" s="75"/>
      <c r="AD64339" s="77"/>
    </row>
    <row r="64340" spans="16:30" ht="4.5" customHeight="1" x14ac:dyDescent="0.2">
      <c r="P64340" s="75"/>
      <c r="Q64340" s="75"/>
      <c r="W64340" s="75"/>
      <c r="AD64340" s="77"/>
    </row>
    <row r="64341" spans="16:30" ht="4.5" customHeight="1" x14ac:dyDescent="0.2">
      <c r="P64341" s="75"/>
      <c r="Q64341" s="75"/>
      <c r="W64341" s="75"/>
      <c r="AD64341" s="77"/>
    </row>
    <row r="64342" spans="16:30" ht="4.5" customHeight="1" x14ac:dyDescent="0.2">
      <c r="P64342" s="75"/>
      <c r="Q64342" s="75"/>
      <c r="W64342" s="75"/>
      <c r="AD64342" s="77"/>
    </row>
    <row r="64343" spans="16:30" ht="4.5" customHeight="1" x14ac:dyDescent="0.2">
      <c r="P64343" s="75"/>
      <c r="Q64343" s="75"/>
      <c r="W64343" s="75"/>
      <c r="AD64343" s="77"/>
    </row>
    <row r="64344" spans="16:30" ht="4.5" customHeight="1" x14ac:dyDescent="0.2">
      <c r="P64344" s="75"/>
      <c r="Q64344" s="75"/>
      <c r="W64344" s="75"/>
      <c r="AD64344" s="77"/>
    </row>
    <row r="64345" spans="16:30" ht="4.5" customHeight="1" x14ac:dyDescent="0.2">
      <c r="P64345" s="75"/>
      <c r="Q64345" s="75"/>
      <c r="W64345" s="75"/>
      <c r="AD64345" s="77"/>
    </row>
    <row r="64346" spans="16:30" ht="4.5" customHeight="1" x14ac:dyDescent="0.2">
      <c r="P64346" s="75"/>
      <c r="Q64346" s="75"/>
      <c r="W64346" s="75"/>
      <c r="AD64346" s="77"/>
    </row>
    <row r="64347" spans="16:30" ht="4.5" customHeight="1" x14ac:dyDescent="0.2">
      <c r="P64347" s="75"/>
      <c r="Q64347" s="75"/>
      <c r="W64347" s="75"/>
      <c r="AD64347" s="77"/>
    </row>
    <row r="64348" spans="16:30" ht="4.5" customHeight="1" x14ac:dyDescent="0.2">
      <c r="P64348" s="75"/>
      <c r="Q64348" s="75"/>
      <c r="W64348" s="75"/>
      <c r="AD64348" s="77"/>
    </row>
    <row r="64349" spans="16:30" ht="4.5" customHeight="1" x14ac:dyDescent="0.2">
      <c r="P64349" s="75"/>
      <c r="Q64349" s="75"/>
      <c r="W64349" s="75"/>
      <c r="AD64349" s="77"/>
    </row>
    <row r="64350" spans="16:30" ht="4.5" customHeight="1" x14ac:dyDescent="0.2">
      <c r="P64350" s="75"/>
      <c r="Q64350" s="75"/>
      <c r="W64350" s="75"/>
      <c r="AD64350" s="77"/>
    </row>
    <row r="64351" spans="16:30" ht="4.5" customHeight="1" x14ac:dyDescent="0.2">
      <c r="P64351" s="75"/>
      <c r="Q64351" s="75"/>
      <c r="W64351" s="75"/>
      <c r="AD64351" s="77"/>
    </row>
    <row r="64352" spans="16:30" ht="4.5" customHeight="1" x14ac:dyDescent="0.2">
      <c r="P64352" s="75"/>
      <c r="Q64352" s="75"/>
      <c r="W64352" s="75"/>
      <c r="AD64352" s="77"/>
    </row>
    <row r="64353" spans="16:30" ht="4.5" customHeight="1" x14ac:dyDescent="0.2">
      <c r="P64353" s="75"/>
      <c r="Q64353" s="75"/>
      <c r="W64353" s="75"/>
      <c r="AD64353" s="77"/>
    </row>
    <row r="64354" spans="16:30" ht="4.5" customHeight="1" x14ac:dyDescent="0.2">
      <c r="P64354" s="75"/>
      <c r="Q64354" s="75"/>
      <c r="W64354" s="75"/>
      <c r="AD64354" s="77"/>
    </row>
    <row r="64355" spans="16:30" ht="4.5" customHeight="1" x14ac:dyDescent="0.2">
      <c r="P64355" s="75"/>
      <c r="Q64355" s="75"/>
      <c r="W64355" s="75"/>
      <c r="AD64355" s="77"/>
    </row>
    <row r="64356" spans="16:30" ht="4.5" customHeight="1" x14ac:dyDescent="0.2">
      <c r="P64356" s="75"/>
      <c r="Q64356" s="75"/>
      <c r="W64356" s="75"/>
      <c r="AD64356" s="77"/>
    </row>
    <row r="64357" spans="16:30" ht="4.5" customHeight="1" x14ac:dyDescent="0.2">
      <c r="P64357" s="75"/>
      <c r="Q64357" s="75"/>
      <c r="W64357" s="75"/>
      <c r="AD64357" s="77"/>
    </row>
    <row r="64358" spans="16:30" ht="4.5" customHeight="1" x14ac:dyDescent="0.2">
      <c r="P64358" s="75"/>
      <c r="Q64358" s="75"/>
      <c r="W64358" s="75"/>
      <c r="AD64358" s="77"/>
    </row>
    <row r="64359" spans="16:30" ht="4.5" customHeight="1" x14ac:dyDescent="0.2">
      <c r="P64359" s="75"/>
      <c r="Q64359" s="75"/>
      <c r="W64359" s="75"/>
      <c r="AD64359" s="77"/>
    </row>
    <row r="64360" spans="16:30" ht="4.5" customHeight="1" x14ac:dyDescent="0.2">
      <c r="P64360" s="75"/>
      <c r="Q64360" s="75"/>
      <c r="W64360" s="75"/>
      <c r="AD64360" s="77"/>
    </row>
    <row r="64361" spans="16:30" ht="4.5" customHeight="1" x14ac:dyDescent="0.2">
      <c r="P64361" s="75"/>
      <c r="Q64361" s="75"/>
      <c r="W64361" s="75"/>
      <c r="AD64361" s="77"/>
    </row>
    <row r="64362" spans="16:30" ht="4.5" customHeight="1" x14ac:dyDescent="0.2">
      <c r="P64362" s="75"/>
      <c r="Q64362" s="75"/>
      <c r="W64362" s="75"/>
      <c r="AD64362" s="77"/>
    </row>
    <row r="64363" spans="16:30" ht="4.5" customHeight="1" x14ac:dyDescent="0.2">
      <c r="P64363" s="75"/>
      <c r="Q64363" s="75"/>
      <c r="W64363" s="75"/>
      <c r="AD64363" s="77"/>
    </row>
    <row r="64364" spans="16:30" ht="4.5" customHeight="1" x14ac:dyDescent="0.2">
      <c r="P64364" s="75"/>
      <c r="Q64364" s="75"/>
      <c r="W64364" s="75"/>
      <c r="AD64364" s="77"/>
    </row>
    <row r="64365" spans="16:30" ht="4.5" customHeight="1" x14ac:dyDescent="0.2">
      <c r="P64365" s="75"/>
      <c r="Q64365" s="75"/>
      <c r="W64365" s="75"/>
      <c r="AD64365" s="77"/>
    </row>
    <row r="64366" spans="16:30" ht="4.5" customHeight="1" x14ac:dyDescent="0.2">
      <c r="P64366" s="75"/>
      <c r="Q64366" s="75"/>
      <c r="W64366" s="75"/>
      <c r="AD64366" s="77"/>
    </row>
    <row r="64367" spans="16:30" ht="4.5" customHeight="1" x14ac:dyDescent="0.2">
      <c r="P64367" s="75"/>
      <c r="Q64367" s="75"/>
      <c r="W64367" s="75"/>
      <c r="AD64367" s="77"/>
    </row>
    <row r="64368" spans="16:30" ht="4.5" customHeight="1" x14ac:dyDescent="0.2">
      <c r="P64368" s="75"/>
      <c r="Q64368" s="75"/>
      <c r="W64368" s="75"/>
      <c r="AD64368" s="77"/>
    </row>
    <row r="64369" spans="16:30" ht="4.5" customHeight="1" x14ac:dyDescent="0.2">
      <c r="P64369" s="75"/>
      <c r="Q64369" s="75"/>
      <c r="W64369" s="75"/>
      <c r="AD64369" s="77"/>
    </row>
    <row r="64370" spans="16:30" ht="4.5" customHeight="1" x14ac:dyDescent="0.2">
      <c r="P64370" s="75"/>
      <c r="Q64370" s="75"/>
      <c r="W64370" s="75"/>
      <c r="AD64370" s="77"/>
    </row>
    <row r="64371" spans="16:30" ht="4.5" customHeight="1" x14ac:dyDescent="0.2">
      <c r="P64371" s="75"/>
      <c r="Q64371" s="75"/>
      <c r="W64371" s="75"/>
      <c r="AD64371" s="77"/>
    </row>
    <row r="64372" spans="16:30" ht="4.5" customHeight="1" x14ac:dyDescent="0.2">
      <c r="P64372" s="75"/>
      <c r="Q64372" s="75"/>
      <c r="W64372" s="75"/>
      <c r="AD64372" s="77"/>
    </row>
    <row r="64373" spans="16:30" ht="4.5" customHeight="1" x14ac:dyDescent="0.2">
      <c r="P64373" s="75"/>
      <c r="Q64373" s="75"/>
      <c r="W64373" s="75"/>
      <c r="AD64373" s="77"/>
    </row>
    <row r="64374" spans="16:30" ht="4.5" customHeight="1" x14ac:dyDescent="0.2">
      <c r="P64374" s="75"/>
      <c r="Q64374" s="75"/>
      <c r="W64374" s="75"/>
      <c r="AD64374" s="77"/>
    </row>
    <row r="64375" spans="16:30" ht="4.5" customHeight="1" x14ac:dyDescent="0.2">
      <c r="P64375" s="75"/>
      <c r="Q64375" s="75"/>
      <c r="W64375" s="75"/>
      <c r="AD64375" s="77"/>
    </row>
    <row r="64376" spans="16:30" ht="4.5" customHeight="1" x14ac:dyDescent="0.2">
      <c r="P64376" s="75"/>
      <c r="Q64376" s="75"/>
      <c r="W64376" s="75"/>
      <c r="AD64376" s="77"/>
    </row>
    <row r="64377" spans="16:30" ht="4.5" customHeight="1" x14ac:dyDescent="0.2">
      <c r="P64377" s="75"/>
      <c r="Q64377" s="75"/>
      <c r="W64377" s="75"/>
      <c r="AD64377" s="77"/>
    </row>
    <row r="64378" spans="16:30" ht="4.5" customHeight="1" x14ac:dyDescent="0.2">
      <c r="P64378" s="75"/>
      <c r="Q64378" s="75"/>
      <c r="W64378" s="75"/>
      <c r="AD64378" s="77"/>
    </row>
    <row r="64379" spans="16:30" ht="4.5" customHeight="1" x14ac:dyDescent="0.2">
      <c r="P64379" s="75"/>
      <c r="Q64379" s="75"/>
      <c r="W64379" s="75"/>
      <c r="AD64379" s="77"/>
    </row>
    <row r="64380" spans="16:30" ht="4.5" customHeight="1" x14ac:dyDescent="0.2">
      <c r="P64380" s="75"/>
      <c r="Q64380" s="75"/>
      <c r="W64380" s="75"/>
      <c r="AD64380" s="77"/>
    </row>
    <row r="64381" spans="16:30" ht="4.5" customHeight="1" x14ac:dyDescent="0.2">
      <c r="P64381" s="75"/>
      <c r="Q64381" s="75"/>
      <c r="W64381" s="75"/>
      <c r="AD64381" s="77"/>
    </row>
    <row r="64382" spans="16:30" ht="4.5" customHeight="1" x14ac:dyDescent="0.2">
      <c r="P64382" s="75"/>
      <c r="Q64382" s="75"/>
      <c r="W64382" s="75"/>
      <c r="AD64382" s="77"/>
    </row>
    <row r="64383" spans="16:30" ht="4.5" customHeight="1" x14ac:dyDescent="0.2">
      <c r="P64383" s="75"/>
      <c r="Q64383" s="75"/>
      <c r="W64383" s="75"/>
      <c r="AD64383" s="77"/>
    </row>
    <row r="64384" spans="16:30" ht="4.5" customHeight="1" x14ac:dyDescent="0.2">
      <c r="P64384" s="75"/>
      <c r="Q64384" s="75"/>
      <c r="W64384" s="75"/>
      <c r="AD64384" s="77"/>
    </row>
    <row r="64385" spans="16:30" ht="4.5" customHeight="1" x14ac:dyDescent="0.2">
      <c r="P64385" s="75"/>
      <c r="Q64385" s="75"/>
      <c r="W64385" s="75"/>
      <c r="AD64385" s="77"/>
    </row>
    <row r="64386" spans="16:30" ht="4.5" customHeight="1" x14ac:dyDescent="0.2">
      <c r="P64386" s="75"/>
      <c r="Q64386" s="75"/>
      <c r="W64386" s="75"/>
      <c r="AD64386" s="77"/>
    </row>
    <row r="64387" spans="16:30" ht="4.5" customHeight="1" x14ac:dyDescent="0.2">
      <c r="P64387" s="75"/>
      <c r="Q64387" s="75"/>
      <c r="W64387" s="75"/>
      <c r="AD64387" s="77"/>
    </row>
    <row r="64388" spans="16:30" ht="4.5" customHeight="1" x14ac:dyDescent="0.2">
      <c r="P64388" s="75"/>
      <c r="Q64388" s="75"/>
      <c r="W64388" s="75"/>
      <c r="AD64388" s="77"/>
    </row>
    <row r="64389" spans="16:30" ht="4.5" customHeight="1" x14ac:dyDescent="0.2">
      <c r="P64389" s="75"/>
      <c r="Q64389" s="75"/>
      <c r="W64389" s="75"/>
      <c r="AD64389" s="77"/>
    </row>
    <row r="64390" spans="16:30" ht="4.5" customHeight="1" x14ac:dyDescent="0.2">
      <c r="P64390" s="75"/>
      <c r="Q64390" s="75"/>
      <c r="W64390" s="75"/>
      <c r="AD64390" s="77"/>
    </row>
    <row r="64391" spans="16:30" ht="4.5" customHeight="1" x14ac:dyDescent="0.2">
      <c r="P64391" s="75"/>
      <c r="Q64391" s="75"/>
      <c r="W64391" s="75"/>
      <c r="AD64391" s="77"/>
    </row>
    <row r="64392" spans="16:30" ht="4.5" customHeight="1" x14ac:dyDescent="0.2">
      <c r="P64392" s="75"/>
      <c r="Q64392" s="75"/>
      <c r="W64392" s="75"/>
      <c r="AD64392" s="77"/>
    </row>
    <row r="64393" spans="16:30" ht="4.5" customHeight="1" x14ac:dyDescent="0.2">
      <c r="P64393" s="75"/>
      <c r="Q64393" s="75"/>
      <c r="W64393" s="75"/>
      <c r="AD64393" s="77"/>
    </row>
    <row r="64394" spans="16:30" ht="4.5" customHeight="1" x14ac:dyDescent="0.2">
      <c r="P64394" s="75"/>
      <c r="Q64394" s="75"/>
      <c r="W64394" s="75"/>
      <c r="AD64394" s="77"/>
    </row>
    <row r="64395" spans="16:30" ht="4.5" customHeight="1" x14ac:dyDescent="0.2">
      <c r="P64395" s="75"/>
      <c r="Q64395" s="75"/>
      <c r="W64395" s="75"/>
      <c r="AD64395" s="77"/>
    </row>
    <row r="64396" spans="16:30" ht="4.5" customHeight="1" x14ac:dyDescent="0.2">
      <c r="P64396" s="75"/>
      <c r="Q64396" s="75"/>
      <c r="W64396" s="75"/>
      <c r="AD64396" s="77"/>
    </row>
    <row r="64397" spans="16:30" ht="4.5" customHeight="1" x14ac:dyDescent="0.2">
      <c r="P64397" s="75"/>
      <c r="Q64397" s="75"/>
      <c r="W64397" s="75"/>
      <c r="AD64397" s="77"/>
    </row>
    <row r="64398" spans="16:30" ht="4.5" customHeight="1" x14ac:dyDescent="0.2">
      <c r="P64398" s="75"/>
      <c r="Q64398" s="75"/>
      <c r="W64398" s="75"/>
      <c r="AD64398" s="77"/>
    </row>
    <row r="64399" spans="16:30" ht="4.5" customHeight="1" x14ac:dyDescent="0.2">
      <c r="P64399" s="75"/>
      <c r="Q64399" s="75"/>
      <c r="W64399" s="75"/>
      <c r="AD64399" s="77"/>
    </row>
    <row r="64400" spans="16:30" ht="4.5" customHeight="1" x14ac:dyDescent="0.2">
      <c r="P64400" s="75"/>
      <c r="Q64400" s="75"/>
      <c r="W64400" s="75"/>
      <c r="AD64400" s="77"/>
    </row>
    <row r="64401" spans="16:30" ht="4.5" customHeight="1" x14ac:dyDescent="0.2">
      <c r="P64401" s="75"/>
      <c r="Q64401" s="75"/>
      <c r="W64401" s="75"/>
      <c r="AD64401" s="77"/>
    </row>
    <row r="64402" spans="16:30" ht="4.5" customHeight="1" x14ac:dyDescent="0.2">
      <c r="P64402" s="75"/>
      <c r="Q64402" s="75"/>
      <c r="W64402" s="75"/>
      <c r="AD64402" s="77"/>
    </row>
    <row r="64403" spans="16:30" ht="4.5" customHeight="1" x14ac:dyDescent="0.2">
      <c r="P64403" s="75"/>
      <c r="Q64403" s="75"/>
      <c r="W64403" s="75"/>
      <c r="AD64403" s="77"/>
    </row>
    <row r="64404" spans="16:30" ht="4.5" customHeight="1" x14ac:dyDescent="0.2">
      <c r="P64404" s="75"/>
      <c r="Q64404" s="75"/>
      <c r="W64404" s="75"/>
      <c r="AD64404" s="77"/>
    </row>
    <row r="64405" spans="16:30" ht="4.5" customHeight="1" x14ac:dyDescent="0.2">
      <c r="P64405" s="75"/>
      <c r="Q64405" s="75"/>
      <c r="W64405" s="75"/>
      <c r="AD64405" s="77"/>
    </row>
    <row r="64406" spans="16:30" ht="4.5" customHeight="1" x14ac:dyDescent="0.2">
      <c r="P64406" s="75"/>
      <c r="Q64406" s="75"/>
      <c r="W64406" s="75"/>
      <c r="AD64406" s="77"/>
    </row>
    <row r="64407" spans="16:30" ht="4.5" customHeight="1" x14ac:dyDescent="0.2">
      <c r="P64407" s="75"/>
      <c r="Q64407" s="75"/>
      <c r="W64407" s="75"/>
      <c r="AD64407" s="77"/>
    </row>
    <row r="64408" spans="16:30" ht="4.5" customHeight="1" x14ac:dyDescent="0.2">
      <c r="P64408" s="75"/>
      <c r="Q64408" s="75"/>
      <c r="W64408" s="75"/>
      <c r="AD64408" s="77"/>
    </row>
    <row r="64409" spans="16:30" ht="4.5" customHeight="1" x14ac:dyDescent="0.2">
      <c r="P64409" s="75"/>
      <c r="Q64409" s="75"/>
      <c r="W64409" s="75"/>
      <c r="AD64409" s="77"/>
    </row>
    <row r="64410" spans="16:30" ht="4.5" customHeight="1" x14ac:dyDescent="0.2">
      <c r="P64410" s="75"/>
      <c r="Q64410" s="75"/>
      <c r="W64410" s="75"/>
      <c r="AD64410" s="77"/>
    </row>
    <row r="64411" spans="16:30" ht="4.5" customHeight="1" x14ac:dyDescent="0.2">
      <c r="P64411" s="75"/>
      <c r="Q64411" s="75"/>
      <c r="W64411" s="75"/>
      <c r="AD64411" s="77"/>
    </row>
    <row r="64412" spans="16:30" ht="4.5" customHeight="1" x14ac:dyDescent="0.2">
      <c r="P64412" s="75"/>
      <c r="Q64412" s="75"/>
      <c r="W64412" s="75"/>
      <c r="AD64412" s="77"/>
    </row>
    <row r="64413" spans="16:30" ht="4.5" customHeight="1" x14ac:dyDescent="0.2">
      <c r="P64413" s="75"/>
      <c r="Q64413" s="75"/>
      <c r="W64413" s="75"/>
      <c r="AD64413" s="77"/>
    </row>
    <row r="64414" spans="16:30" ht="4.5" customHeight="1" x14ac:dyDescent="0.2">
      <c r="P64414" s="75"/>
      <c r="Q64414" s="75"/>
      <c r="W64414" s="75"/>
      <c r="AD64414" s="77"/>
    </row>
    <row r="64415" spans="16:30" ht="4.5" customHeight="1" x14ac:dyDescent="0.2">
      <c r="P64415" s="75"/>
      <c r="Q64415" s="75"/>
      <c r="W64415" s="75"/>
      <c r="AD64415" s="77"/>
    </row>
    <row r="64416" spans="16:30" ht="4.5" customHeight="1" x14ac:dyDescent="0.2">
      <c r="P64416" s="75"/>
      <c r="Q64416" s="75"/>
      <c r="W64416" s="75"/>
      <c r="AD64416" s="77"/>
    </row>
    <row r="64417" spans="16:30" ht="4.5" customHeight="1" x14ac:dyDescent="0.2">
      <c r="P64417" s="75"/>
      <c r="Q64417" s="75"/>
      <c r="W64417" s="75"/>
      <c r="AD64417" s="77"/>
    </row>
    <row r="64418" spans="16:30" ht="4.5" customHeight="1" x14ac:dyDescent="0.2">
      <c r="P64418" s="75"/>
      <c r="Q64418" s="75"/>
      <c r="W64418" s="75"/>
      <c r="AD64418" s="77"/>
    </row>
    <row r="64419" spans="16:30" ht="4.5" customHeight="1" x14ac:dyDescent="0.2">
      <c r="P64419" s="75"/>
      <c r="Q64419" s="75"/>
      <c r="W64419" s="75"/>
      <c r="AD64419" s="77"/>
    </row>
    <row r="64420" spans="16:30" ht="4.5" customHeight="1" x14ac:dyDescent="0.2">
      <c r="P64420" s="75"/>
      <c r="Q64420" s="75"/>
      <c r="W64420" s="75"/>
      <c r="AD64420" s="77"/>
    </row>
    <row r="64421" spans="16:30" ht="4.5" customHeight="1" x14ac:dyDescent="0.2">
      <c r="P64421" s="75"/>
      <c r="Q64421" s="75"/>
      <c r="W64421" s="75"/>
      <c r="AD64421" s="77"/>
    </row>
    <row r="64422" spans="16:30" ht="4.5" customHeight="1" x14ac:dyDescent="0.2">
      <c r="P64422" s="75"/>
      <c r="Q64422" s="75"/>
      <c r="W64422" s="75"/>
      <c r="AD64422" s="77"/>
    </row>
    <row r="64423" spans="16:30" ht="4.5" customHeight="1" x14ac:dyDescent="0.2">
      <c r="P64423" s="75"/>
      <c r="Q64423" s="75"/>
      <c r="W64423" s="75"/>
      <c r="AD64423" s="77"/>
    </row>
    <row r="64424" spans="16:30" ht="4.5" customHeight="1" x14ac:dyDescent="0.2">
      <c r="P64424" s="75"/>
      <c r="Q64424" s="75"/>
      <c r="W64424" s="75"/>
      <c r="AD64424" s="77"/>
    </row>
    <row r="64425" spans="16:30" ht="4.5" customHeight="1" x14ac:dyDescent="0.2">
      <c r="P64425" s="75"/>
      <c r="Q64425" s="75"/>
      <c r="W64425" s="75"/>
      <c r="AD64425" s="77"/>
    </row>
    <row r="64426" spans="16:30" ht="4.5" customHeight="1" x14ac:dyDescent="0.2">
      <c r="P64426" s="75"/>
      <c r="Q64426" s="75"/>
      <c r="W64426" s="75"/>
      <c r="AD64426" s="77"/>
    </row>
    <row r="64427" spans="16:30" ht="4.5" customHeight="1" x14ac:dyDescent="0.2">
      <c r="P64427" s="75"/>
      <c r="Q64427" s="75"/>
      <c r="W64427" s="75"/>
      <c r="AD64427" s="77"/>
    </row>
    <row r="64428" spans="16:30" ht="4.5" customHeight="1" x14ac:dyDescent="0.2">
      <c r="P64428" s="75"/>
      <c r="Q64428" s="75"/>
      <c r="W64428" s="75"/>
      <c r="AD64428" s="77"/>
    </row>
    <row r="64429" spans="16:30" ht="4.5" customHeight="1" x14ac:dyDescent="0.2">
      <c r="P64429" s="75"/>
      <c r="Q64429" s="75"/>
      <c r="W64429" s="75"/>
      <c r="AD64429" s="77"/>
    </row>
    <row r="64430" spans="16:30" ht="4.5" customHeight="1" x14ac:dyDescent="0.2">
      <c r="P64430" s="75"/>
      <c r="Q64430" s="75"/>
      <c r="W64430" s="75"/>
      <c r="AD64430" s="77"/>
    </row>
    <row r="64431" spans="16:30" ht="4.5" customHeight="1" x14ac:dyDescent="0.2">
      <c r="P64431" s="75"/>
      <c r="Q64431" s="75"/>
      <c r="W64431" s="75"/>
      <c r="AD64431" s="77"/>
    </row>
    <row r="64432" spans="16:30" ht="4.5" customHeight="1" x14ac:dyDescent="0.2">
      <c r="P64432" s="75"/>
      <c r="Q64432" s="75"/>
      <c r="W64432" s="75"/>
      <c r="AD64432" s="77"/>
    </row>
    <row r="64433" spans="16:30" ht="4.5" customHeight="1" x14ac:dyDescent="0.2">
      <c r="P64433" s="75"/>
      <c r="Q64433" s="75"/>
      <c r="W64433" s="75"/>
      <c r="AD64433" s="77"/>
    </row>
    <row r="64434" spans="16:30" ht="4.5" customHeight="1" x14ac:dyDescent="0.2">
      <c r="P64434" s="75"/>
      <c r="Q64434" s="75"/>
      <c r="W64434" s="75"/>
      <c r="AD64434" s="77"/>
    </row>
    <row r="64435" spans="16:30" ht="4.5" customHeight="1" x14ac:dyDescent="0.2">
      <c r="P64435" s="75"/>
      <c r="Q64435" s="75"/>
      <c r="W64435" s="75"/>
      <c r="AD64435" s="77"/>
    </row>
    <row r="64436" spans="16:30" ht="4.5" customHeight="1" x14ac:dyDescent="0.2">
      <c r="P64436" s="75"/>
      <c r="Q64436" s="75"/>
      <c r="W64436" s="75"/>
      <c r="AD64436" s="77"/>
    </row>
    <row r="64437" spans="16:30" ht="4.5" customHeight="1" x14ac:dyDescent="0.2">
      <c r="P64437" s="75"/>
      <c r="Q64437" s="75"/>
      <c r="W64437" s="75"/>
      <c r="AD64437" s="77"/>
    </row>
    <row r="64438" spans="16:30" ht="4.5" customHeight="1" x14ac:dyDescent="0.2">
      <c r="P64438" s="75"/>
      <c r="Q64438" s="75"/>
      <c r="W64438" s="75"/>
      <c r="AD64438" s="77"/>
    </row>
    <row r="64439" spans="16:30" ht="4.5" customHeight="1" x14ac:dyDescent="0.2">
      <c r="P64439" s="75"/>
      <c r="Q64439" s="75"/>
      <c r="W64439" s="75"/>
      <c r="AD64439" s="77"/>
    </row>
    <row r="64440" spans="16:30" ht="4.5" customHeight="1" x14ac:dyDescent="0.2">
      <c r="P64440" s="75"/>
      <c r="Q64440" s="75"/>
      <c r="W64440" s="75"/>
      <c r="AD64440" s="77"/>
    </row>
    <row r="64441" spans="16:30" ht="4.5" customHeight="1" x14ac:dyDescent="0.2">
      <c r="P64441" s="75"/>
      <c r="Q64441" s="75"/>
      <c r="W64441" s="75"/>
      <c r="AD64441" s="77"/>
    </row>
    <row r="64442" spans="16:30" ht="4.5" customHeight="1" x14ac:dyDescent="0.2">
      <c r="P64442" s="75"/>
      <c r="Q64442" s="75"/>
      <c r="W64442" s="75"/>
      <c r="AD64442" s="77"/>
    </row>
    <row r="64443" spans="16:30" ht="4.5" customHeight="1" x14ac:dyDescent="0.2">
      <c r="P64443" s="75"/>
      <c r="Q64443" s="75"/>
      <c r="W64443" s="75"/>
      <c r="AD64443" s="77"/>
    </row>
    <row r="64444" spans="16:30" ht="4.5" customHeight="1" x14ac:dyDescent="0.2">
      <c r="P64444" s="75"/>
      <c r="Q64444" s="75"/>
      <c r="W64444" s="75"/>
      <c r="AD64444" s="77"/>
    </row>
    <row r="64445" spans="16:30" ht="4.5" customHeight="1" x14ac:dyDescent="0.2">
      <c r="P64445" s="75"/>
      <c r="Q64445" s="75"/>
      <c r="W64445" s="75"/>
      <c r="AD64445" s="77"/>
    </row>
    <row r="64446" spans="16:30" ht="4.5" customHeight="1" x14ac:dyDescent="0.2">
      <c r="P64446" s="75"/>
      <c r="Q64446" s="75"/>
      <c r="W64446" s="75"/>
      <c r="AD64446" s="77"/>
    </row>
    <row r="64447" spans="16:30" ht="4.5" customHeight="1" x14ac:dyDescent="0.2">
      <c r="P64447" s="75"/>
      <c r="Q64447" s="75"/>
      <c r="W64447" s="75"/>
      <c r="AD64447" s="77"/>
    </row>
    <row r="64448" spans="16:30" ht="4.5" customHeight="1" x14ac:dyDescent="0.2">
      <c r="P64448" s="75"/>
      <c r="Q64448" s="75"/>
      <c r="W64448" s="75"/>
      <c r="AD64448" s="77"/>
    </row>
    <row r="64449" spans="16:30" ht="4.5" customHeight="1" x14ac:dyDescent="0.2">
      <c r="P64449" s="75"/>
      <c r="Q64449" s="75"/>
      <c r="W64449" s="75"/>
      <c r="AD64449" s="77"/>
    </row>
    <row r="64450" spans="16:30" ht="4.5" customHeight="1" x14ac:dyDescent="0.2">
      <c r="P64450" s="75"/>
      <c r="Q64450" s="75"/>
      <c r="W64450" s="75"/>
      <c r="AD64450" s="77"/>
    </row>
    <row r="64451" spans="16:30" ht="4.5" customHeight="1" x14ac:dyDescent="0.2">
      <c r="P64451" s="75"/>
      <c r="Q64451" s="75"/>
      <c r="W64451" s="75"/>
      <c r="AD64451" s="77"/>
    </row>
    <row r="64452" spans="16:30" ht="4.5" customHeight="1" x14ac:dyDescent="0.2">
      <c r="P64452" s="75"/>
      <c r="Q64452" s="75"/>
      <c r="W64452" s="75"/>
      <c r="AD64452" s="77"/>
    </row>
    <row r="64453" spans="16:30" ht="4.5" customHeight="1" x14ac:dyDescent="0.2">
      <c r="P64453" s="75"/>
      <c r="Q64453" s="75"/>
      <c r="W64453" s="75"/>
      <c r="AD64453" s="77"/>
    </row>
    <row r="64454" spans="16:30" ht="4.5" customHeight="1" x14ac:dyDescent="0.2">
      <c r="P64454" s="75"/>
      <c r="Q64454" s="75"/>
      <c r="W64454" s="75"/>
      <c r="AD64454" s="77"/>
    </row>
    <row r="64455" spans="16:30" ht="4.5" customHeight="1" x14ac:dyDescent="0.2">
      <c r="P64455" s="75"/>
      <c r="Q64455" s="75"/>
      <c r="W64455" s="75"/>
      <c r="AD64455" s="77"/>
    </row>
    <row r="64456" spans="16:30" ht="4.5" customHeight="1" x14ac:dyDescent="0.2">
      <c r="P64456" s="75"/>
      <c r="Q64456" s="75"/>
      <c r="W64456" s="75"/>
      <c r="AD64456" s="77"/>
    </row>
    <row r="64457" spans="16:30" ht="4.5" customHeight="1" x14ac:dyDescent="0.2">
      <c r="P64457" s="75"/>
      <c r="Q64457" s="75"/>
      <c r="W64457" s="75"/>
      <c r="AD64457" s="77"/>
    </row>
    <row r="64458" spans="16:30" ht="4.5" customHeight="1" x14ac:dyDescent="0.2">
      <c r="P64458" s="75"/>
      <c r="Q64458" s="75"/>
      <c r="W64458" s="75"/>
      <c r="AD64458" s="77"/>
    </row>
    <row r="64459" spans="16:30" ht="4.5" customHeight="1" x14ac:dyDescent="0.2">
      <c r="P64459" s="75"/>
      <c r="Q64459" s="75"/>
      <c r="W64459" s="75"/>
      <c r="AD64459" s="77"/>
    </row>
    <row r="64460" spans="16:30" ht="4.5" customHeight="1" x14ac:dyDescent="0.2">
      <c r="P64460" s="75"/>
      <c r="Q64460" s="75"/>
      <c r="W64460" s="75"/>
      <c r="AD64460" s="77"/>
    </row>
    <row r="64461" spans="16:30" ht="4.5" customHeight="1" x14ac:dyDescent="0.2">
      <c r="P64461" s="75"/>
      <c r="Q64461" s="75"/>
      <c r="W64461" s="75"/>
      <c r="AD64461" s="77"/>
    </row>
    <row r="64462" spans="16:30" ht="4.5" customHeight="1" x14ac:dyDescent="0.2">
      <c r="P64462" s="75"/>
      <c r="Q64462" s="75"/>
      <c r="W64462" s="75"/>
      <c r="AD64462" s="77"/>
    </row>
    <row r="64463" spans="16:30" ht="4.5" customHeight="1" x14ac:dyDescent="0.2">
      <c r="P64463" s="75"/>
      <c r="Q64463" s="75"/>
      <c r="W64463" s="75"/>
      <c r="AD64463" s="77"/>
    </row>
    <row r="64464" spans="16:30" ht="4.5" customHeight="1" x14ac:dyDescent="0.2">
      <c r="P64464" s="75"/>
      <c r="Q64464" s="75"/>
      <c r="W64464" s="75"/>
      <c r="AD64464" s="77"/>
    </row>
    <row r="64465" spans="16:30" ht="4.5" customHeight="1" x14ac:dyDescent="0.2">
      <c r="P64465" s="75"/>
      <c r="Q64465" s="75"/>
      <c r="W64465" s="75"/>
      <c r="AD64465" s="77"/>
    </row>
    <row r="64466" spans="16:30" ht="4.5" customHeight="1" x14ac:dyDescent="0.2">
      <c r="P64466" s="75"/>
      <c r="Q64466" s="75"/>
      <c r="W64466" s="75"/>
      <c r="AD64466" s="77"/>
    </row>
    <row r="64467" spans="16:30" ht="4.5" customHeight="1" x14ac:dyDescent="0.2">
      <c r="P64467" s="75"/>
      <c r="Q64467" s="75"/>
      <c r="W64467" s="75"/>
      <c r="AD64467" s="77"/>
    </row>
    <row r="64468" spans="16:30" ht="4.5" customHeight="1" x14ac:dyDescent="0.2">
      <c r="P64468" s="75"/>
      <c r="Q64468" s="75"/>
      <c r="W64468" s="75"/>
      <c r="AD64468" s="77"/>
    </row>
    <row r="64469" spans="16:30" ht="4.5" customHeight="1" x14ac:dyDescent="0.2">
      <c r="P64469" s="75"/>
      <c r="Q64469" s="75"/>
      <c r="W64469" s="75"/>
      <c r="AD64469" s="77"/>
    </row>
    <row r="64470" spans="16:30" ht="4.5" customHeight="1" x14ac:dyDescent="0.2">
      <c r="P64470" s="75"/>
      <c r="Q64470" s="75"/>
      <c r="W64470" s="75"/>
      <c r="AD64470" s="77"/>
    </row>
    <row r="64471" spans="16:30" ht="4.5" customHeight="1" x14ac:dyDescent="0.2">
      <c r="P64471" s="75"/>
      <c r="Q64471" s="75"/>
      <c r="W64471" s="75"/>
      <c r="AD64471" s="77"/>
    </row>
    <row r="64472" spans="16:30" ht="4.5" customHeight="1" x14ac:dyDescent="0.2">
      <c r="P64472" s="75"/>
      <c r="Q64472" s="75"/>
      <c r="W64472" s="75"/>
      <c r="AD64472" s="77"/>
    </row>
    <row r="64473" spans="16:30" ht="4.5" customHeight="1" x14ac:dyDescent="0.2">
      <c r="P64473" s="75"/>
      <c r="Q64473" s="75"/>
      <c r="W64473" s="75"/>
      <c r="AD64473" s="77"/>
    </row>
    <row r="64474" spans="16:30" ht="4.5" customHeight="1" x14ac:dyDescent="0.2">
      <c r="P64474" s="75"/>
      <c r="Q64474" s="75"/>
      <c r="W64474" s="75"/>
      <c r="AD64474" s="77"/>
    </row>
    <row r="64475" spans="16:30" ht="4.5" customHeight="1" x14ac:dyDescent="0.2">
      <c r="P64475" s="75"/>
      <c r="Q64475" s="75"/>
      <c r="W64475" s="75"/>
      <c r="AD64475" s="77"/>
    </row>
    <row r="64476" spans="16:30" ht="4.5" customHeight="1" x14ac:dyDescent="0.2">
      <c r="P64476" s="75"/>
      <c r="Q64476" s="75"/>
      <c r="W64476" s="75"/>
      <c r="AD64476" s="77"/>
    </row>
    <row r="64477" spans="16:30" ht="4.5" customHeight="1" x14ac:dyDescent="0.2">
      <c r="P64477" s="75"/>
      <c r="Q64477" s="75"/>
      <c r="W64477" s="75"/>
      <c r="AD64477" s="77"/>
    </row>
    <row r="64478" spans="16:30" ht="4.5" customHeight="1" x14ac:dyDescent="0.2">
      <c r="P64478" s="75"/>
      <c r="Q64478" s="75"/>
      <c r="W64478" s="75"/>
      <c r="AD64478" s="77"/>
    </row>
    <row r="64479" spans="16:30" ht="4.5" customHeight="1" x14ac:dyDescent="0.2">
      <c r="P64479" s="75"/>
      <c r="Q64479" s="75"/>
      <c r="W64479" s="75"/>
      <c r="AD64479" s="77"/>
    </row>
    <row r="64480" spans="16:30" ht="4.5" customHeight="1" x14ac:dyDescent="0.2">
      <c r="P64480" s="75"/>
      <c r="Q64480" s="75"/>
      <c r="W64480" s="75"/>
      <c r="AD64480" s="77"/>
    </row>
    <row r="64481" spans="16:30" ht="4.5" customHeight="1" x14ac:dyDescent="0.2">
      <c r="P64481" s="75"/>
      <c r="Q64481" s="75"/>
      <c r="W64481" s="75"/>
      <c r="AD64481" s="77"/>
    </row>
    <row r="64482" spans="16:30" ht="4.5" customHeight="1" x14ac:dyDescent="0.2">
      <c r="P64482" s="75"/>
      <c r="Q64482" s="75"/>
      <c r="W64482" s="75"/>
      <c r="AD64482" s="77"/>
    </row>
    <row r="64483" spans="16:30" ht="4.5" customHeight="1" x14ac:dyDescent="0.2">
      <c r="P64483" s="75"/>
      <c r="Q64483" s="75"/>
      <c r="W64483" s="75"/>
      <c r="AD64483" s="77"/>
    </row>
    <row r="64484" spans="16:30" ht="4.5" customHeight="1" x14ac:dyDescent="0.2">
      <c r="P64484" s="75"/>
      <c r="Q64484" s="75"/>
      <c r="W64484" s="75"/>
      <c r="AD64484" s="77"/>
    </row>
    <row r="64485" spans="16:30" ht="4.5" customHeight="1" x14ac:dyDescent="0.2">
      <c r="P64485" s="75"/>
      <c r="Q64485" s="75"/>
      <c r="W64485" s="75"/>
      <c r="AD64485" s="77"/>
    </row>
    <row r="64486" spans="16:30" ht="4.5" customHeight="1" x14ac:dyDescent="0.2">
      <c r="P64486" s="75"/>
      <c r="Q64486" s="75"/>
      <c r="W64486" s="75"/>
      <c r="AD64486" s="77"/>
    </row>
    <row r="64487" spans="16:30" ht="4.5" customHeight="1" x14ac:dyDescent="0.2">
      <c r="P64487" s="75"/>
      <c r="Q64487" s="75"/>
      <c r="W64487" s="75"/>
      <c r="AD64487" s="77"/>
    </row>
    <row r="64488" spans="16:30" ht="4.5" customHeight="1" x14ac:dyDescent="0.2">
      <c r="P64488" s="75"/>
      <c r="Q64488" s="75"/>
      <c r="W64488" s="75"/>
      <c r="AD64488" s="77"/>
    </row>
    <row r="64489" spans="16:30" ht="4.5" customHeight="1" x14ac:dyDescent="0.2">
      <c r="P64489" s="75"/>
      <c r="Q64489" s="75"/>
      <c r="W64489" s="75"/>
      <c r="AD64489" s="77"/>
    </row>
    <row r="64490" spans="16:30" ht="4.5" customHeight="1" x14ac:dyDescent="0.2">
      <c r="P64490" s="75"/>
      <c r="Q64490" s="75"/>
      <c r="W64490" s="75"/>
      <c r="AD64490" s="77"/>
    </row>
    <row r="64491" spans="16:30" ht="4.5" customHeight="1" x14ac:dyDescent="0.2">
      <c r="P64491" s="75"/>
      <c r="Q64491" s="75"/>
      <c r="W64491" s="75"/>
      <c r="AD64491" s="77"/>
    </row>
    <row r="64492" spans="16:30" ht="4.5" customHeight="1" x14ac:dyDescent="0.2">
      <c r="P64492" s="75"/>
      <c r="Q64492" s="75"/>
      <c r="W64492" s="75"/>
      <c r="AD64492" s="77"/>
    </row>
    <row r="64493" spans="16:30" ht="4.5" customHeight="1" x14ac:dyDescent="0.2">
      <c r="P64493" s="75"/>
      <c r="Q64493" s="75"/>
      <c r="W64493" s="75"/>
      <c r="AD64493" s="77"/>
    </row>
    <row r="64494" spans="16:30" ht="4.5" customHeight="1" x14ac:dyDescent="0.2">
      <c r="P64494" s="75"/>
      <c r="Q64494" s="75"/>
      <c r="W64494" s="75"/>
      <c r="AD64494" s="77"/>
    </row>
    <row r="64495" spans="16:30" ht="4.5" customHeight="1" x14ac:dyDescent="0.2">
      <c r="P64495" s="75"/>
      <c r="Q64495" s="75"/>
      <c r="W64495" s="75"/>
      <c r="AD64495" s="77"/>
    </row>
    <row r="64496" spans="16:30" ht="4.5" customHeight="1" x14ac:dyDescent="0.2">
      <c r="P64496" s="75"/>
      <c r="Q64496" s="75"/>
      <c r="W64496" s="75"/>
      <c r="AD64496" s="77"/>
    </row>
    <row r="64497" spans="16:30" ht="4.5" customHeight="1" x14ac:dyDescent="0.2">
      <c r="P64497" s="75"/>
      <c r="Q64497" s="75"/>
      <c r="W64497" s="75"/>
      <c r="AD64497" s="77"/>
    </row>
    <row r="64498" spans="16:30" ht="4.5" customHeight="1" x14ac:dyDescent="0.2">
      <c r="P64498" s="75"/>
      <c r="Q64498" s="75"/>
      <c r="W64498" s="75"/>
      <c r="AD64498" s="77"/>
    </row>
    <row r="64499" spans="16:30" ht="4.5" customHeight="1" x14ac:dyDescent="0.2">
      <c r="P64499" s="75"/>
      <c r="Q64499" s="75"/>
      <c r="W64499" s="75"/>
      <c r="AD64499" s="77"/>
    </row>
    <row r="64500" spans="16:30" ht="4.5" customHeight="1" x14ac:dyDescent="0.2">
      <c r="P64500" s="75"/>
      <c r="Q64500" s="75"/>
      <c r="W64500" s="75"/>
      <c r="AD64500" s="77"/>
    </row>
    <row r="64501" spans="16:30" ht="4.5" customHeight="1" x14ac:dyDescent="0.2">
      <c r="P64501" s="75"/>
      <c r="Q64501" s="75"/>
      <c r="W64501" s="75"/>
      <c r="AD64501" s="77"/>
    </row>
    <row r="64502" spans="16:30" ht="4.5" customHeight="1" x14ac:dyDescent="0.2">
      <c r="P64502" s="75"/>
      <c r="Q64502" s="75"/>
      <c r="W64502" s="75"/>
      <c r="AD64502" s="77"/>
    </row>
    <row r="64503" spans="16:30" ht="4.5" customHeight="1" x14ac:dyDescent="0.2">
      <c r="P64503" s="75"/>
      <c r="Q64503" s="75"/>
      <c r="W64503" s="75"/>
      <c r="AD64503" s="77"/>
    </row>
    <row r="64504" spans="16:30" ht="4.5" customHeight="1" x14ac:dyDescent="0.2">
      <c r="P64504" s="75"/>
      <c r="Q64504" s="75"/>
      <c r="W64504" s="75"/>
      <c r="AD64504" s="77"/>
    </row>
    <row r="64505" spans="16:30" ht="4.5" customHeight="1" x14ac:dyDescent="0.2">
      <c r="P64505" s="75"/>
      <c r="Q64505" s="75"/>
      <c r="W64505" s="75"/>
      <c r="AD64505" s="77"/>
    </row>
    <row r="64506" spans="16:30" ht="4.5" customHeight="1" x14ac:dyDescent="0.2">
      <c r="P64506" s="75"/>
      <c r="Q64506" s="75"/>
      <c r="W64506" s="75"/>
      <c r="AD64506" s="77"/>
    </row>
    <row r="64507" spans="16:30" ht="4.5" customHeight="1" x14ac:dyDescent="0.2">
      <c r="P64507" s="75"/>
      <c r="Q64507" s="75"/>
      <c r="W64507" s="75"/>
      <c r="AD64507" s="77"/>
    </row>
    <row r="64508" spans="16:30" ht="4.5" customHeight="1" x14ac:dyDescent="0.2">
      <c r="P64508" s="75"/>
      <c r="Q64508" s="75"/>
      <c r="W64508" s="75"/>
      <c r="AD64508" s="77"/>
    </row>
    <row r="64509" spans="16:30" ht="4.5" customHeight="1" x14ac:dyDescent="0.2">
      <c r="P64509" s="75"/>
      <c r="Q64509" s="75"/>
      <c r="W64509" s="75"/>
      <c r="AD64509" s="77"/>
    </row>
    <row r="64510" spans="16:30" ht="4.5" customHeight="1" x14ac:dyDescent="0.2">
      <c r="P64510" s="75"/>
      <c r="Q64510" s="75"/>
      <c r="W64510" s="75"/>
      <c r="AD64510" s="77"/>
    </row>
    <row r="64511" spans="16:30" ht="4.5" customHeight="1" x14ac:dyDescent="0.2">
      <c r="P64511" s="75"/>
      <c r="Q64511" s="75"/>
      <c r="W64511" s="75"/>
      <c r="AD64511" s="77"/>
    </row>
    <row r="64512" spans="16:30" ht="4.5" customHeight="1" x14ac:dyDescent="0.2">
      <c r="P64512" s="75"/>
      <c r="Q64512" s="75"/>
      <c r="W64512" s="75"/>
      <c r="AD64512" s="77"/>
    </row>
    <row r="64513" spans="16:30" ht="4.5" customHeight="1" x14ac:dyDescent="0.2">
      <c r="P64513" s="75"/>
      <c r="Q64513" s="75"/>
      <c r="W64513" s="75"/>
      <c r="AD64513" s="77"/>
    </row>
    <row r="64514" spans="16:30" ht="4.5" customHeight="1" x14ac:dyDescent="0.2">
      <c r="P64514" s="75"/>
      <c r="Q64514" s="75"/>
      <c r="W64514" s="75"/>
      <c r="AD64514" s="77"/>
    </row>
    <row r="64515" spans="16:30" ht="4.5" customHeight="1" x14ac:dyDescent="0.2">
      <c r="P64515" s="75"/>
      <c r="Q64515" s="75"/>
      <c r="W64515" s="75"/>
      <c r="AD64515" s="77"/>
    </row>
    <row r="64516" spans="16:30" ht="4.5" customHeight="1" x14ac:dyDescent="0.2">
      <c r="P64516" s="75"/>
      <c r="Q64516" s="75"/>
      <c r="W64516" s="75"/>
      <c r="AD64516" s="77"/>
    </row>
    <row r="64517" spans="16:30" ht="4.5" customHeight="1" x14ac:dyDescent="0.2">
      <c r="P64517" s="75"/>
      <c r="Q64517" s="75"/>
      <c r="W64517" s="75"/>
      <c r="AD64517" s="77"/>
    </row>
    <row r="64518" spans="16:30" ht="4.5" customHeight="1" x14ac:dyDescent="0.2">
      <c r="P64518" s="75"/>
      <c r="Q64518" s="75"/>
      <c r="W64518" s="75"/>
      <c r="AD64518" s="77"/>
    </row>
    <row r="64519" spans="16:30" ht="4.5" customHeight="1" x14ac:dyDescent="0.2">
      <c r="P64519" s="75"/>
      <c r="Q64519" s="75"/>
      <c r="W64519" s="75"/>
      <c r="AD64519" s="77"/>
    </row>
    <row r="64520" spans="16:30" ht="4.5" customHeight="1" x14ac:dyDescent="0.2">
      <c r="P64520" s="75"/>
      <c r="Q64520" s="75"/>
      <c r="W64520" s="75"/>
      <c r="AD64520" s="77"/>
    </row>
    <row r="64521" spans="16:30" ht="4.5" customHeight="1" x14ac:dyDescent="0.2">
      <c r="P64521" s="75"/>
      <c r="Q64521" s="75"/>
      <c r="W64521" s="75"/>
      <c r="AD64521" s="77"/>
    </row>
    <row r="64522" spans="16:30" ht="4.5" customHeight="1" x14ac:dyDescent="0.2">
      <c r="P64522" s="75"/>
      <c r="Q64522" s="75"/>
      <c r="W64522" s="75"/>
      <c r="AD64522" s="77"/>
    </row>
    <row r="64523" spans="16:30" ht="4.5" customHeight="1" x14ac:dyDescent="0.2">
      <c r="P64523" s="75"/>
      <c r="Q64523" s="75"/>
      <c r="W64523" s="75"/>
      <c r="AD64523" s="77"/>
    </row>
    <row r="64524" spans="16:30" ht="4.5" customHeight="1" x14ac:dyDescent="0.2">
      <c r="P64524" s="75"/>
      <c r="Q64524" s="75"/>
      <c r="W64524" s="75"/>
      <c r="AD64524" s="77"/>
    </row>
    <row r="64525" spans="16:30" ht="4.5" customHeight="1" x14ac:dyDescent="0.2">
      <c r="P64525" s="75"/>
      <c r="Q64525" s="75"/>
      <c r="W64525" s="75"/>
      <c r="AD64525" s="77"/>
    </row>
    <row r="64526" spans="16:30" ht="4.5" customHeight="1" x14ac:dyDescent="0.2">
      <c r="P64526" s="75"/>
      <c r="Q64526" s="75"/>
      <c r="W64526" s="75"/>
      <c r="AD64526" s="77"/>
    </row>
    <row r="64527" spans="16:30" ht="4.5" customHeight="1" x14ac:dyDescent="0.2">
      <c r="P64527" s="75"/>
      <c r="Q64527" s="75"/>
      <c r="W64527" s="75"/>
      <c r="AD64527" s="77"/>
    </row>
    <row r="64528" spans="16:30" ht="4.5" customHeight="1" x14ac:dyDescent="0.2">
      <c r="P64528" s="75"/>
      <c r="Q64528" s="75"/>
      <c r="W64528" s="75"/>
      <c r="AD64528" s="77"/>
    </row>
    <row r="64529" spans="16:30" ht="4.5" customHeight="1" x14ac:dyDescent="0.2">
      <c r="P64529" s="75"/>
      <c r="Q64529" s="75"/>
      <c r="W64529" s="75"/>
      <c r="AD64529" s="77"/>
    </row>
    <row r="64530" spans="16:30" ht="4.5" customHeight="1" x14ac:dyDescent="0.2">
      <c r="P64530" s="75"/>
      <c r="Q64530" s="75"/>
      <c r="W64530" s="75"/>
      <c r="AD64530" s="77"/>
    </row>
    <row r="64531" spans="16:30" ht="4.5" customHeight="1" x14ac:dyDescent="0.2">
      <c r="P64531" s="75"/>
      <c r="Q64531" s="75"/>
      <c r="W64531" s="75"/>
      <c r="AD64531" s="77"/>
    </row>
    <row r="64532" spans="16:30" ht="4.5" customHeight="1" x14ac:dyDescent="0.2">
      <c r="P64532" s="75"/>
      <c r="Q64532" s="75"/>
      <c r="W64532" s="75"/>
      <c r="AD64532" s="77"/>
    </row>
    <row r="64533" spans="16:30" ht="4.5" customHeight="1" x14ac:dyDescent="0.2">
      <c r="P64533" s="75"/>
      <c r="Q64533" s="75"/>
      <c r="W64533" s="75"/>
      <c r="AD64533" s="77"/>
    </row>
    <row r="64534" spans="16:30" ht="4.5" customHeight="1" x14ac:dyDescent="0.2">
      <c r="P64534" s="75"/>
      <c r="Q64534" s="75"/>
      <c r="W64534" s="75"/>
      <c r="AD64534" s="77"/>
    </row>
    <row r="64535" spans="16:30" ht="4.5" customHeight="1" x14ac:dyDescent="0.2">
      <c r="P64535" s="75"/>
      <c r="Q64535" s="75"/>
      <c r="W64535" s="75"/>
      <c r="AD64535" s="77"/>
    </row>
    <row r="64536" spans="16:30" ht="4.5" customHeight="1" x14ac:dyDescent="0.2">
      <c r="P64536" s="75"/>
      <c r="Q64536" s="75"/>
      <c r="W64536" s="75"/>
      <c r="AD64536" s="77"/>
    </row>
    <row r="64537" spans="16:30" ht="4.5" customHeight="1" x14ac:dyDescent="0.2">
      <c r="P64537" s="75"/>
      <c r="Q64537" s="75"/>
      <c r="W64537" s="75"/>
      <c r="AD64537" s="77"/>
    </row>
    <row r="64538" spans="16:30" ht="4.5" customHeight="1" x14ac:dyDescent="0.2">
      <c r="P64538" s="75"/>
      <c r="Q64538" s="75"/>
      <c r="W64538" s="75"/>
      <c r="AD64538" s="77"/>
    </row>
    <row r="64539" spans="16:30" ht="4.5" customHeight="1" x14ac:dyDescent="0.2">
      <c r="P64539" s="75"/>
      <c r="Q64539" s="75"/>
      <c r="W64539" s="75"/>
      <c r="AD64539" s="77"/>
    </row>
    <row r="64540" spans="16:30" ht="4.5" customHeight="1" x14ac:dyDescent="0.2">
      <c r="P64540" s="75"/>
      <c r="Q64540" s="75"/>
      <c r="W64540" s="75"/>
      <c r="AD64540" s="77"/>
    </row>
    <row r="64541" spans="16:30" ht="4.5" customHeight="1" x14ac:dyDescent="0.2">
      <c r="P64541" s="75"/>
      <c r="Q64541" s="75"/>
      <c r="W64541" s="75"/>
      <c r="AD64541" s="77"/>
    </row>
    <row r="64542" spans="16:30" ht="4.5" customHeight="1" x14ac:dyDescent="0.2">
      <c r="P64542" s="75"/>
      <c r="Q64542" s="75"/>
      <c r="W64542" s="75"/>
      <c r="AD64542" s="77"/>
    </row>
    <row r="64543" spans="16:30" ht="4.5" customHeight="1" x14ac:dyDescent="0.2">
      <c r="P64543" s="75"/>
      <c r="Q64543" s="75"/>
      <c r="W64543" s="75"/>
      <c r="AD64543" s="77"/>
    </row>
    <row r="64544" spans="16:30" ht="4.5" customHeight="1" x14ac:dyDescent="0.2">
      <c r="P64544" s="75"/>
      <c r="Q64544" s="75"/>
      <c r="W64544" s="75"/>
      <c r="AD64544" s="77"/>
    </row>
    <row r="64545" spans="16:30" ht="4.5" customHeight="1" x14ac:dyDescent="0.2">
      <c r="P64545" s="75"/>
      <c r="Q64545" s="75"/>
      <c r="W64545" s="75"/>
      <c r="AD64545" s="77"/>
    </row>
    <row r="64546" spans="16:30" ht="4.5" customHeight="1" x14ac:dyDescent="0.2">
      <c r="P64546" s="75"/>
      <c r="Q64546" s="75"/>
      <c r="W64546" s="75"/>
      <c r="AD64546" s="77"/>
    </row>
    <row r="64547" spans="16:30" ht="4.5" customHeight="1" x14ac:dyDescent="0.2">
      <c r="P64547" s="75"/>
      <c r="Q64547" s="75"/>
      <c r="W64547" s="75"/>
      <c r="AD64547" s="77"/>
    </row>
    <row r="64548" spans="16:30" ht="4.5" customHeight="1" x14ac:dyDescent="0.2">
      <c r="P64548" s="75"/>
      <c r="Q64548" s="75"/>
      <c r="W64548" s="75"/>
      <c r="AD64548" s="77"/>
    </row>
    <row r="64549" spans="16:30" ht="4.5" customHeight="1" x14ac:dyDescent="0.2">
      <c r="P64549" s="75"/>
      <c r="Q64549" s="75"/>
      <c r="W64549" s="75"/>
      <c r="AD64549" s="77"/>
    </row>
    <row r="64550" spans="16:30" ht="4.5" customHeight="1" x14ac:dyDescent="0.2">
      <c r="P64550" s="75"/>
      <c r="Q64550" s="75"/>
      <c r="W64550" s="75"/>
      <c r="AD64550" s="77"/>
    </row>
    <row r="64551" spans="16:30" ht="4.5" customHeight="1" x14ac:dyDescent="0.2">
      <c r="P64551" s="75"/>
      <c r="Q64551" s="75"/>
      <c r="W64551" s="75"/>
      <c r="AD64551" s="77"/>
    </row>
    <row r="64552" spans="16:30" ht="4.5" customHeight="1" x14ac:dyDescent="0.2">
      <c r="P64552" s="75"/>
      <c r="Q64552" s="75"/>
      <c r="W64552" s="75"/>
      <c r="AD64552" s="77"/>
    </row>
    <row r="64553" spans="16:30" ht="4.5" customHeight="1" x14ac:dyDescent="0.2">
      <c r="P64553" s="75"/>
      <c r="Q64553" s="75"/>
      <c r="W64553" s="75"/>
      <c r="AD64553" s="77"/>
    </row>
    <row r="64554" spans="16:30" ht="4.5" customHeight="1" x14ac:dyDescent="0.2">
      <c r="P64554" s="75"/>
      <c r="Q64554" s="75"/>
      <c r="W64554" s="75"/>
      <c r="AD64554" s="77"/>
    </row>
    <row r="64555" spans="16:30" ht="4.5" customHeight="1" x14ac:dyDescent="0.2">
      <c r="P64555" s="75"/>
      <c r="Q64555" s="75"/>
      <c r="W64555" s="75"/>
      <c r="AD64555" s="77"/>
    </row>
    <row r="64556" spans="16:30" ht="4.5" customHeight="1" x14ac:dyDescent="0.2">
      <c r="P64556" s="75"/>
      <c r="Q64556" s="75"/>
      <c r="W64556" s="75"/>
      <c r="AD64556" s="77"/>
    </row>
    <row r="64557" spans="16:30" ht="4.5" customHeight="1" x14ac:dyDescent="0.2">
      <c r="P64557" s="75"/>
      <c r="Q64557" s="75"/>
      <c r="W64557" s="75"/>
      <c r="AD64557" s="77"/>
    </row>
    <row r="64558" spans="16:30" ht="4.5" customHeight="1" x14ac:dyDescent="0.2">
      <c r="P64558" s="75"/>
      <c r="Q64558" s="75"/>
      <c r="W64558" s="75"/>
      <c r="AD64558" s="77"/>
    </row>
    <row r="64559" spans="16:30" ht="4.5" customHeight="1" x14ac:dyDescent="0.2">
      <c r="P64559" s="75"/>
      <c r="Q64559" s="75"/>
      <c r="W64559" s="75"/>
      <c r="AD64559" s="77"/>
    </row>
    <row r="64560" spans="16:30" ht="4.5" customHeight="1" x14ac:dyDescent="0.2">
      <c r="P64560" s="75"/>
      <c r="Q64560" s="75"/>
      <c r="W64560" s="75"/>
      <c r="AD64560" s="77"/>
    </row>
    <row r="64561" spans="16:30" ht="4.5" customHeight="1" x14ac:dyDescent="0.2">
      <c r="P64561" s="75"/>
      <c r="Q64561" s="75"/>
      <c r="W64561" s="75"/>
      <c r="AD64561" s="77"/>
    </row>
    <row r="64562" spans="16:30" ht="4.5" customHeight="1" x14ac:dyDescent="0.2">
      <c r="P64562" s="75"/>
      <c r="Q64562" s="75"/>
      <c r="W64562" s="75"/>
      <c r="AD64562" s="77"/>
    </row>
    <row r="64563" spans="16:30" ht="4.5" customHeight="1" x14ac:dyDescent="0.2">
      <c r="P64563" s="75"/>
      <c r="Q64563" s="75"/>
      <c r="W64563" s="75"/>
      <c r="AD64563" s="77"/>
    </row>
    <row r="64564" spans="16:30" ht="4.5" customHeight="1" x14ac:dyDescent="0.2">
      <c r="P64564" s="75"/>
      <c r="Q64564" s="75"/>
      <c r="W64564" s="75"/>
      <c r="AD64564" s="77"/>
    </row>
    <row r="64565" spans="16:30" ht="4.5" customHeight="1" x14ac:dyDescent="0.2">
      <c r="P64565" s="75"/>
      <c r="Q64565" s="75"/>
      <c r="W64565" s="75"/>
      <c r="AD64565" s="77"/>
    </row>
    <row r="64566" spans="16:30" ht="4.5" customHeight="1" x14ac:dyDescent="0.2">
      <c r="P64566" s="75"/>
      <c r="Q64566" s="75"/>
      <c r="W64566" s="75"/>
      <c r="AD64566" s="77"/>
    </row>
    <row r="64567" spans="16:30" ht="4.5" customHeight="1" x14ac:dyDescent="0.2">
      <c r="P64567" s="75"/>
      <c r="Q64567" s="75"/>
      <c r="W64567" s="75"/>
      <c r="AD64567" s="77"/>
    </row>
    <row r="64568" spans="16:30" ht="4.5" customHeight="1" x14ac:dyDescent="0.2">
      <c r="P64568" s="75"/>
      <c r="Q64568" s="75"/>
      <c r="W64568" s="75"/>
      <c r="AD64568" s="77"/>
    </row>
    <row r="64569" spans="16:30" ht="4.5" customHeight="1" x14ac:dyDescent="0.2">
      <c r="P64569" s="75"/>
      <c r="Q64569" s="75"/>
      <c r="W64569" s="75"/>
      <c r="AD64569" s="77"/>
    </row>
    <row r="64570" spans="16:30" ht="4.5" customHeight="1" x14ac:dyDescent="0.2">
      <c r="P64570" s="75"/>
      <c r="Q64570" s="75"/>
      <c r="W64570" s="75"/>
      <c r="AD64570" s="77"/>
    </row>
    <row r="64571" spans="16:30" ht="4.5" customHeight="1" x14ac:dyDescent="0.2">
      <c r="P64571" s="75"/>
      <c r="Q64571" s="75"/>
      <c r="W64571" s="75"/>
      <c r="AD64571" s="77"/>
    </row>
    <row r="64572" spans="16:30" ht="4.5" customHeight="1" x14ac:dyDescent="0.2">
      <c r="P64572" s="75"/>
      <c r="Q64572" s="75"/>
      <c r="W64572" s="75"/>
      <c r="AD64572" s="77"/>
    </row>
    <row r="64573" spans="16:30" ht="4.5" customHeight="1" x14ac:dyDescent="0.2">
      <c r="P64573" s="75"/>
      <c r="Q64573" s="75"/>
      <c r="W64573" s="75"/>
      <c r="AD64573" s="77"/>
    </row>
    <row r="64574" spans="16:30" ht="4.5" customHeight="1" x14ac:dyDescent="0.2">
      <c r="P64574" s="75"/>
      <c r="Q64574" s="75"/>
      <c r="W64574" s="75"/>
      <c r="AD64574" s="77"/>
    </row>
    <row r="64575" spans="16:30" ht="4.5" customHeight="1" x14ac:dyDescent="0.2">
      <c r="P64575" s="75"/>
      <c r="Q64575" s="75"/>
      <c r="W64575" s="75"/>
      <c r="AD64575" s="77"/>
    </row>
    <row r="64576" spans="16:30" ht="4.5" customHeight="1" x14ac:dyDescent="0.2">
      <c r="P64576" s="75"/>
      <c r="Q64576" s="75"/>
      <c r="W64576" s="75"/>
      <c r="AD64576" s="77"/>
    </row>
    <row r="64577" spans="16:30" ht="4.5" customHeight="1" x14ac:dyDescent="0.2">
      <c r="P64577" s="75"/>
      <c r="Q64577" s="75"/>
      <c r="W64577" s="75"/>
      <c r="AD64577" s="77"/>
    </row>
    <row r="64578" spans="16:30" ht="4.5" customHeight="1" x14ac:dyDescent="0.2">
      <c r="P64578" s="75"/>
      <c r="Q64578" s="75"/>
      <c r="W64578" s="75"/>
      <c r="AD64578" s="77"/>
    </row>
    <row r="64579" spans="16:30" ht="4.5" customHeight="1" x14ac:dyDescent="0.2">
      <c r="P64579" s="75"/>
      <c r="Q64579" s="75"/>
      <c r="W64579" s="75"/>
      <c r="AD64579" s="77"/>
    </row>
    <row r="64580" spans="16:30" ht="4.5" customHeight="1" x14ac:dyDescent="0.2">
      <c r="P64580" s="75"/>
      <c r="Q64580" s="75"/>
      <c r="W64580" s="75"/>
      <c r="AD64580" s="77"/>
    </row>
    <row r="64581" spans="16:30" ht="4.5" customHeight="1" x14ac:dyDescent="0.2">
      <c r="P64581" s="75"/>
      <c r="Q64581" s="75"/>
      <c r="W64581" s="75"/>
      <c r="AD64581" s="77"/>
    </row>
    <row r="64582" spans="16:30" ht="4.5" customHeight="1" x14ac:dyDescent="0.2">
      <c r="P64582" s="75"/>
      <c r="Q64582" s="75"/>
      <c r="W64582" s="75"/>
      <c r="AD64582" s="77"/>
    </row>
    <row r="64583" spans="16:30" ht="4.5" customHeight="1" x14ac:dyDescent="0.2">
      <c r="P64583" s="75"/>
      <c r="Q64583" s="75"/>
      <c r="W64583" s="75"/>
      <c r="AD64583" s="77"/>
    </row>
    <row r="64584" spans="16:30" ht="4.5" customHeight="1" x14ac:dyDescent="0.2">
      <c r="P64584" s="75"/>
      <c r="Q64584" s="75"/>
      <c r="W64584" s="75"/>
      <c r="AD64584" s="77"/>
    </row>
    <row r="64585" spans="16:30" ht="4.5" customHeight="1" x14ac:dyDescent="0.2">
      <c r="P64585" s="75"/>
      <c r="Q64585" s="75"/>
      <c r="W64585" s="75"/>
      <c r="AD64585" s="77"/>
    </row>
    <row r="64586" spans="16:30" ht="4.5" customHeight="1" x14ac:dyDescent="0.2">
      <c r="P64586" s="75"/>
      <c r="Q64586" s="75"/>
      <c r="W64586" s="75"/>
      <c r="AD64586" s="77"/>
    </row>
    <row r="64587" spans="16:30" ht="4.5" customHeight="1" x14ac:dyDescent="0.2">
      <c r="P64587" s="75"/>
      <c r="Q64587" s="75"/>
      <c r="W64587" s="75"/>
      <c r="AD64587" s="77"/>
    </row>
    <row r="64588" spans="16:30" ht="4.5" customHeight="1" x14ac:dyDescent="0.2">
      <c r="P64588" s="75"/>
      <c r="Q64588" s="75"/>
      <c r="W64588" s="75"/>
      <c r="AD64588" s="77"/>
    </row>
    <row r="64589" spans="16:30" ht="4.5" customHeight="1" x14ac:dyDescent="0.2">
      <c r="P64589" s="75"/>
      <c r="Q64589" s="75"/>
      <c r="W64589" s="75"/>
      <c r="AD64589" s="77"/>
    </row>
    <row r="64590" spans="16:30" ht="4.5" customHeight="1" x14ac:dyDescent="0.2">
      <c r="P64590" s="75"/>
      <c r="Q64590" s="75"/>
      <c r="W64590" s="75"/>
      <c r="AD64590" s="77"/>
    </row>
    <row r="64591" spans="16:30" ht="4.5" customHeight="1" x14ac:dyDescent="0.2">
      <c r="P64591" s="75"/>
      <c r="Q64591" s="75"/>
      <c r="W64591" s="75"/>
      <c r="AD64591" s="77"/>
    </row>
    <row r="64592" spans="16:30" ht="4.5" customHeight="1" x14ac:dyDescent="0.2">
      <c r="P64592" s="75"/>
      <c r="Q64592" s="75"/>
      <c r="W64592" s="75"/>
      <c r="AD64592" s="77"/>
    </row>
    <row r="64593" spans="16:30" ht="4.5" customHeight="1" x14ac:dyDescent="0.2">
      <c r="P64593" s="75"/>
      <c r="Q64593" s="75"/>
      <c r="W64593" s="75"/>
      <c r="AD64593" s="77"/>
    </row>
    <row r="64594" spans="16:30" ht="4.5" customHeight="1" x14ac:dyDescent="0.2">
      <c r="P64594" s="75"/>
      <c r="Q64594" s="75"/>
      <c r="W64594" s="75"/>
      <c r="AD64594" s="77"/>
    </row>
    <row r="64595" spans="16:30" ht="4.5" customHeight="1" x14ac:dyDescent="0.2">
      <c r="P64595" s="75"/>
      <c r="Q64595" s="75"/>
      <c r="W64595" s="75"/>
      <c r="AD64595" s="77"/>
    </row>
    <row r="64596" spans="16:30" ht="4.5" customHeight="1" x14ac:dyDescent="0.2">
      <c r="P64596" s="75"/>
      <c r="Q64596" s="75"/>
      <c r="W64596" s="75"/>
      <c r="AD64596" s="77"/>
    </row>
    <row r="64597" spans="16:30" ht="4.5" customHeight="1" x14ac:dyDescent="0.2">
      <c r="P64597" s="75"/>
      <c r="Q64597" s="75"/>
      <c r="W64597" s="75"/>
      <c r="AD64597" s="77"/>
    </row>
    <row r="64598" spans="16:30" ht="4.5" customHeight="1" x14ac:dyDescent="0.2">
      <c r="P64598" s="75"/>
      <c r="Q64598" s="75"/>
      <c r="W64598" s="75"/>
      <c r="AD64598" s="77"/>
    </row>
    <row r="64599" spans="16:30" ht="4.5" customHeight="1" x14ac:dyDescent="0.2">
      <c r="P64599" s="75"/>
      <c r="Q64599" s="75"/>
      <c r="W64599" s="75"/>
      <c r="AD64599" s="77"/>
    </row>
    <row r="64600" spans="16:30" ht="4.5" customHeight="1" x14ac:dyDescent="0.2">
      <c r="P64600" s="75"/>
      <c r="Q64600" s="75"/>
      <c r="W64600" s="75"/>
      <c r="AD64600" s="77"/>
    </row>
    <row r="64601" spans="16:30" ht="4.5" customHeight="1" x14ac:dyDescent="0.2">
      <c r="P64601" s="75"/>
      <c r="Q64601" s="75"/>
      <c r="W64601" s="75"/>
      <c r="AD64601" s="77"/>
    </row>
    <row r="64602" spans="16:30" ht="4.5" customHeight="1" x14ac:dyDescent="0.2">
      <c r="P64602" s="75"/>
      <c r="Q64602" s="75"/>
      <c r="W64602" s="75"/>
      <c r="AD64602" s="77"/>
    </row>
    <row r="64603" spans="16:30" ht="4.5" customHeight="1" x14ac:dyDescent="0.2">
      <c r="P64603" s="75"/>
      <c r="Q64603" s="75"/>
      <c r="W64603" s="75"/>
      <c r="AD64603" s="77"/>
    </row>
    <row r="64604" spans="16:30" ht="4.5" customHeight="1" x14ac:dyDescent="0.2">
      <c r="P64604" s="75"/>
      <c r="Q64604" s="75"/>
      <c r="W64604" s="75"/>
      <c r="AD64604" s="77"/>
    </row>
    <row r="64605" spans="16:30" ht="4.5" customHeight="1" x14ac:dyDescent="0.2">
      <c r="P64605" s="75"/>
      <c r="Q64605" s="75"/>
      <c r="W64605" s="75"/>
      <c r="AD64605" s="77"/>
    </row>
    <row r="64606" spans="16:30" ht="4.5" customHeight="1" x14ac:dyDescent="0.2">
      <c r="P64606" s="75"/>
      <c r="Q64606" s="75"/>
      <c r="W64606" s="75"/>
      <c r="AD64606" s="77"/>
    </row>
    <row r="64607" spans="16:30" ht="4.5" customHeight="1" x14ac:dyDescent="0.2">
      <c r="P64607" s="75"/>
      <c r="Q64607" s="75"/>
      <c r="W64607" s="75"/>
      <c r="AD64607" s="77"/>
    </row>
    <row r="64608" spans="16:30" ht="4.5" customHeight="1" x14ac:dyDescent="0.2">
      <c r="P64608" s="75"/>
      <c r="Q64608" s="75"/>
      <c r="W64608" s="75"/>
      <c r="AD64608" s="77"/>
    </row>
    <row r="64609" spans="16:30" ht="4.5" customHeight="1" x14ac:dyDescent="0.2">
      <c r="P64609" s="75"/>
      <c r="Q64609" s="75"/>
      <c r="W64609" s="75"/>
      <c r="AD64609" s="77"/>
    </row>
    <row r="64610" spans="16:30" ht="4.5" customHeight="1" x14ac:dyDescent="0.2">
      <c r="P64610" s="75"/>
      <c r="Q64610" s="75"/>
      <c r="W64610" s="75"/>
      <c r="AD64610" s="77"/>
    </row>
    <row r="64611" spans="16:30" ht="4.5" customHeight="1" x14ac:dyDescent="0.2">
      <c r="P64611" s="75"/>
      <c r="Q64611" s="75"/>
      <c r="W64611" s="75"/>
      <c r="AD64611" s="77"/>
    </row>
    <row r="64612" spans="16:30" ht="4.5" customHeight="1" x14ac:dyDescent="0.2">
      <c r="P64612" s="75"/>
      <c r="Q64612" s="75"/>
      <c r="W64612" s="75"/>
      <c r="AD64612" s="77"/>
    </row>
    <row r="64613" spans="16:30" ht="4.5" customHeight="1" x14ac:dyDescent="0.2">
      <c r="P64613" s="75"/>
      <c r="Q64613" s="75"/>
      <c r="W64613" s="75"/>
      <c r="AD64613" s="77"/>
    </row>
    <row r="64614" spans="16:30" ht="4.5" customHeight="1" x14ac:dyDescent="0.2">
      <c r="P64614" s="75"/>
      <c r="Q64614" s="75"/>
      <c r="W64614" s="75"/>
      <c r="AD64614" s="77"/>
    </row>
    <row r="64615" spans="16:30" ht="4.5" customHeight="1" x14ac:dyDescent="0.2">
      <c r="P64615" s="75"/>
      <c r="Q64615" s="75"/>
      <c r="W64615" s="75"/>
      <c r="AD64615" s="77"/>
    </row>
    <row r="64616" spans="16:30" ht="4.5" customHeight="1" x14ac:dyDescent="0.2">
      <c r="P64616" s="75"/>
      <c r="Q64616" s="75"/>
      <c r="W64616" s="75"/>
      <c r="AD64616" s="77"/>
    </row>
    <row r="64617" spans="16:30" ht="4.5" customHeight="1" x14ac:dyDescent="0.2">
      <c r="P64617" s="75"/>
      <c r="Q64617" s="75"/>
      <c r="W64617" s="75"/>
      <c r="AD64617" s="77"/>
    </row>
    <row r="64618" spans="16:30" ht="4.5" customHeight="1" x14ac:dyDescent="0.2">
      <c r="P64618" s="75"/>
      <c r="Q64618" s="75"/>
      <c r="W64618" s="75"/>
      <c r="AD64618" s="77"/>
    </row>
    <row r="64619" spans="16:30" ht="4.5" customHeight="1" x14ac:dyDescent="0.2">
      <c r="P64619" s="75"/>
      <c r="Q64619" s="75"/>
      <c r="W64619" s="75"/>
      <c r="AD64619" s="77"/>
    </row>
    <row r="64620" spans="16:30" ht="4.5" customHeight="1" x14ac:dyDescent="0.2">
      <c r="P64620" s="75"/>
      <c r="Q64620" s="75"/>
      <c r="W64620" s="75"/>
      <c r="AD64620" s="77"/>
    </row>
    <row r="64621" spans="16:30" ht="4.5" customHeight="1" x14ac:dyDescent="0.2">
      <c r="P64621" s="75"/>
      <c r="Q64621" s="75"/>
      <c r="W64621" s="75"/>
      <c r="AD64621" s="77"/>
    </row>
    <row r="64622" spans="16:30" ht="4.5" customHeight="1" x14ac:dyDescent="0.2">
      <c r="P64622" s="75"/>
      <c r="Q64622" s="75"/>
      <c r="W64622" s="75"/>
      <c r="AD64622" s="77"/>
    </row>
    <row r="64623" spans="16:30" ht="4.5" customHeight="1" x14ac:dyDescent="0.2">
      <c r="P64623" s="75"/>
      <c r="Q64623" s="75"/>
      <c r="W64623" s="75"/>
      <c r="AD64623" s="77"/>
    </row>
    <row r="64624" spans="16:30" ht="4.5" customHeight="1" x14ac:dyDescent="0.2">
      <c r="P64624" s="75"/>
      <c r="Q64624" s="75"/>
      <c r="W64624" s="75"/>
      <c r="AD64624" s="77"/>
    </row>
    <row r="64625" spans="16:30" ht="4.5" customHeight="1" x14ac:dyDescent="0.2">
      <c r="P64625" s="75"/>
      <c r="Q64625" s="75"/>
      <c r="W64625" s="75"/>
      <c r="AD64625" s="77"/>
    </row>
    <row r="64626" spans="16:30" ht="4.5" customHeight="1" x14ac:dyDescent="0.2">
      <c r="P64626" s="75"/>
      <c r="Q64626" s="75"/>
      <c r="W64626" s="75"/>
      <c r="AD64626" s="77"/>
    </row>
    <row r="64627" spans="16:30" ht="4.5" customHeight="1" x14ac:dyDescent="0.2">
      <c r="P64627" s="75"/>
      <c r="Q64627" s="75"/>
      <c r="W64627" s="75"/>
      <c r="AD64627" s="77"/>
    </row>
    <row r="64628" spans="16:30" ht="4.5" customHeight="1" x14ac:dyDescent="0.2">
      <c r="P64628" s="75"/>
      <c r="Q64628" s="75"/>
      <c r="W64628" s="75"/>
      <c r="AD64628" s="77"/>
    </row>
    <row r="64629" spans="16:30" ht="4.5" customHeight="1" x14ac:dyDescent="0.2">
      <c r="P64629" s="75"/>
      <c r="Q64629" s="75"/>
      <c r="W64629" s="75"/>
      <c r="AD64629" s="77"/>
    </row>
    <row r="64630" spans="16:30" ht="4.5" customHeight="1" x14ac:dyDescent="0.2">
      <c r="P64630" s="75"/>
      <c r="Q64630" s="75"/>
      <c r="W64630" s="75"/>
      <c r="AD64630" s="77"/>
    </row>
    <row r="64631" spans="16:30" ht="4.5" customHeight="1" x14ac:dyDescent="0.2">
      <c r="P64631" s="75"/>
      <c r="Q64631" s="75"/>
      <c r="W64631" s="75"/>
      <c r="AD64631" s="77"/>
    </row>
    <row r="64632" spans="16:30" ht="4.5" customHeight="1" x14ac:dyDescent="0.2">
      <c r="P64632" s="75"/>
      <c r="Q64632" s="75"/>
      <c r="W64632" s="75"/>
      <c r="AD64632" s="77"/>
    </row>
    <row r="64633" spans="16:30" ht="4.5" customHeight="1" x14ac:dyDescent="0.2">
      <c r="P64633" s="75"/>
      <c r="Q64633" s="75"/>
      <c r="W64633" s="75"/>
      <c r="AD64633" s="77"/>
    </row>
    <row r="64634" spans="16:30" ht="4.5" customHeight="1" x14ac:dyDescent="0.2">
      <c r="P64634" s="75"/>
      <c r="Q64634" s="75"/>
      <c r="W64634" s="75"/>
      <c r="AD64634" s="77"/>
    </row>
    <row r="64635" spans="16:30" ht="4.5" customHeight="1" x14ac:dyDescent="0.2">
      <c r="P64635" s="75"/>
      <c r="Q64635" s="75"/>
      <c r="W64635" s="75"/>
      <c r="AD64635" s="77"/>
    </row>
    <row r="64636" spans="16:30" ht="4.5" customHeight="1" x14ac:dyDescent="0.2">
      <c r="P64636" s="75"/>
      <c r="Q64636" s="75"/>
      <c r="W64636" s="75"/>
      <c r="AD64636" s="77"/>
    </row>
    <row r="64637" spans="16:30" ht="4.5" customHeight="1" x14ac:dyDescent="0.2">
      <c r="P64637" s="75"/>
      <c r="Q64637" s="75"/>
      <c r="W64637" s="75"/>
      <c r="AD64637" s="77"/>
    </row>
    <row r="64638" spans="16:30" ht="4.5" customHeight="1" x14ac:dyDescent="0.2">
      <c r="P64638" s="75"/>
      <c r="Q64638" s="75"/>
      <c r="W64638" s="75"/>
      <c r="AD64638" s="77"/>
    </row>
    <row r="64639" spans="16:30" ht="4.5" customHeight="1" x14ac:dyDescent="0.2">
      <c r="P64639" s="75"/>
      <c r="Q64639" s="75"/>
      <c r="W64639" s="75"/>
      <c r="AD64639" s="77"/>
    </row>
    <row r="64640" spans="16:30" ht="4.5" customHeight="1" x14ac:dyDescent="0.2">
      <c r="P64640" s="75"/>
      <c r="Q64640" s="75"/>
      <c r="W64640" s="75"/>
      <c r="AD64640" s="77"/>
    </row>
    <row r="64641" spans="16:30" ht="4.5" customHeight="1" x14ac:dyDescent="0.2">
      <c r="P64641" s="75"/>
      <c r="Q64641" s="75"/>
      <c r="W64641" s="75"/>
      <c r="AD64641" s="77"/>
    </row>
    <row r="64642" spans="16:30" ht="4.5" customHeight="1" x14ac:dyDescent="0.2">
      <c r="P64642" s="75"/>
      <c r="Q64642" s="75"/>
      <c r="W64642" s="75"/>
      <c r="AD64642" s="77"/>
    </row>
    <row r="64643" spans="16:30" ht="4.5" customHeight="1" x14ac:dyDescent="0.2">
      <c r="P64643" s="75"/>
      <c r="Q64643" s="75"/>
      <c r="W64643" s="75"/>
      <c r="AD64643" s="77"/>
    </row>
    <row r="64644" spans="16:30" ht="4.5" customHeight="1" x14ac:dyDescent="0.2">
      <c r="P64644" s="75"/>
      <c r="Q64644" s="75"/>
      <c r="W64644" s="75"/>
      <c r="AD64644" s="77"/>
    </row>
    <row r="64645" spans="16:30" ht="4.5" customHeight="1" x14ac:dyDescent="0.2">
      <c r="P64645" s="75"/>
      <c r="Q64645" s="75"/>
      <c r="W64645" s="75"/>
      <c r="AD64645" s="77"/>
    </row>
    <row r="64646" spans="16:30" ht="4.5" customHeight="1" x14ac:dyDescent="0.2">
      <c r="P64646" s="75"/>
      <c r="Q64646" s="75"/>
      <c r="W64646" s="75"/>
      <c r="AD64646" s="77"/>
    </row>
    <row r="64647" spans="16:30" ht="4.5" customHeight="1" x14ac:dyDescent="0.2">
      <c r="P64647" s="75"/>
      <c r="Q64647" s="75"/>
      <c r="W64647" s="75"/>
      <c r="AD64647" s="77"/>
    </row>
    <row r="64648" spans="16:30" ht="4.5" customHeight="1" x14ac:dyDescent="0.2">
      <c r="P64648" s="75"/>
      <c r="Q64648" s="75"/>
      <c r="W64648" s="75"/>
      <c r="AD64648" s="77"/>
    </row>
    <row r="64649" spans="16:30" ht="4.5" customHeight="1" x14ac:dyDescent="0.2">
      <c r="P64649" s="75"/>
      <c r="Q64649" s="75"/>
      <c r="W64649" s="75"/>
      <c r="AD64649" s="77"/>
    </row>
    <row r="64650" spans="16:30" ht="4.5" customHeight="1" x14ac:dyDescent="0.2">
      <c r="P64650" s="75"/>
      <c r="Q64650" s="75"/>
      <c r="W64650" s="75"/>
      <c r="AD64650" s="77"/>
    </row>
    <row r="64651" spans="16:30" ht="4.5" customHeight="1" x14ac:dyDescent="0.2">
      <c r="P64651" s="75"/>
      <c r="Q64651" s="75"/>
      <c r="W64651" s="75"/>
      <c r="AD64651" s="77"/>
    </row>
    <row r="64652" spans="16:30" ht="4.5" customHeight="1" x14ac:dyDescent="0.2">
      <c r="P64652" s="75"/>
      <c r="Q64652" s="75"/>
      <c r="W64652" s="75"/>
      <c r="AD64652" s="77"/>
    </row>
    <row r="64653" spans="16:30" ht="4.5" customHeight="1" x14ac:dyDescent="0.2">
      <c r="P64653" s="75"/>
      <c r="Q64653" s="75"/>
      <c r="W64653" s="75"/>
      <c r="AD64653" s="77"/>
    </row>
    <row r="64654" spans="16:30" ht="4.5" customHeight="1" x14ac:dyDescent="0.2">
      <c r="P64654" s="75"/>
      <c r="Q64654" s="75"/>
      <c r="W64654" s="75"/>
      <c r="AD64654" s="77"/>
    </row>
    <row r="64655" spans="16:30" ht="4.5" customHeight="1" x14ac:dyDescent="0.2">
      <c r="P64655" s="75"/>
      <c r="Q64655" s="75"/>
      <c r="W64655" s="75"/>
      <c r="AD64655" s="77"/>
    </row>
    <row r="64656" spans="16:30" ht="4.5" customHeight="1" x14ac:dyDescent="0.2">
      <c r="P64656" s="75"/>
      <c r="Q64656" s="75"/>
      <c r="W64656" s="75"/>
      <c r="AD64656" s="77"/>
    </row>
    <row r="64657" spans="16:30" ht="4.5" customHeight="1" x14ac:dyDescent="0.2">
      <c r="P64657" s="75"/>
      <c r="Q64657" s="75"/>
      <c r="W64657" s="75"/>
      <c r="AD64657" s="77"/>
    </row>
    <row r="64658" spans="16:30" ht="4.5" customHeight="1" x14ac:dyDescent="0.2">
      <c r="P64658" s="75"/>
      <c r="Q64658" s="75"/>
      <c r="W64658" s="75"/>
      <c r="AD64658" s="77"/>
    </row>
    <row r="64659" spans="16:30" ht="4.5" customHeight="1" x14ac:dyDescent="0.2">
      <c r="P64659" s="75"/>
      <c r="Q64659" s="75"/>
      <c r="W64659" s="75"/>
      <c r="AD64659" s="77"/>
    </row>
    <row r="64660" spans="16:30" ht="4.5" customHeight="1" x14ac:dyDescent="0.2">
      <c r="P64660" s="75"/>
      <c r="Q64660" s="75"/>
      <c r="W64660" s="75"/>
      <c r="AD64660" s="77"/>
    </row>
    <row r="64661" spans="16:30" ht="4.5" customHeight="1" x14ac:dyDescent="0.2">
      <c r="P64661" s="75"/>
      <c r="Q64661" s="75"/>
      <c r="W64661" s="75"/>
      <c r="AD64661" s="77"/>
    </row>
    <row r="64662" spans="16:30" ht="4.5" customHeight="1" x14ac:dyDescent="0.2">
      <c r="P64662" s="75"/>
      <c r="Q64662" s="75"/>
      <c r="W64662" s="75"/>
      <c r="AD64662" s="77"/>
    </row>
    <row r="64663" spans="16:30" ht="4.5" customHeight="1" x14ac:dyDescent="0.2">
      <c r="P64663" s="75"/>
      <c r="Q64663" s="75"/>
      <c r="W64663" s="75"/>
      <c r="AD64663" s="77"/>
    </row>
    <row r="64664" spans="16:30" ht="4.5" customHeight="1" x14ac:dyDescent="0.2">
      <c r="P64664" s="75"/>
      <c r="Q64664" s="75"/>
      <c r="W64664" s="75"/>
      <c r="AD64664" s="77"/>
    </row>
    <row r="64665" spans="16:30" ht="4.5" customHeight="1" x14ac:dyDescent="0.2">
      <c r="P64665" s="75"/>
      <c r="Q64665" s="75"/>
      <c r="W64665" s="75"/>
      <c r="AD64665" s="77"/>
    </row>
    <row r="64666" spans="16:30" ht="4.5" customHeight="1" x14ac:dyDescent="0.2">
      <c r="P64666" s="75"/>
      <c r="Q64666" s="75"/>
      <c r="W64666" s="75"/>
      <c r="AD64666" s="77"/>
    </row>
    <row r="64667" spans="16:30" ht="4.5" customHeight="1" x14ac:dyDescent="0.2">
      <c r="P64667" s="75"/>
      <c r="Q64667" s="75"/>
      <c r="W64667" s="75"/>
      <c r="AD64667" s="77"/>
    </row>
    <row r="64668" spans="16:30" ht="4.5" customHeight="1" x14ac:dyDescent="0.2">
      <c r="P64668" s="75"/>
      <c r="Q64668" s="75"/>
      <c r="W64668" s="75"/>
      <c r="AD64668" s="77"/>
    </row>
    <row r="64669" spans="16:30" ht="4.5" customHeight="1" x14ac:dyDescent="0.2">
      <c r="P64669" s="75"/>
      <c r="Q64669" s="75"/>
      <c r="W64669" s="75"/>
      <c r="AD64669" s="77"/>
    </row>
    <row r="64670" spans="16:30" ht="4.5" customHeight="1" x14ac:dyDescent="0.2">
      <c r="P64670" s="75"/>
      <c r="Q64670" s="75"/>
      <c r="W64670" s="75"/>
      <c r="AD64670" s="77"/>
    </row>
    <row r="64671" spans="16:30" ht="4.5" customHeight="1" x14ac:dyDescent="0.2">
      <c r="P64671" s="75"/>
      <c r="Q64671" s="75"/>
      <c r="W64671" s="75"/>
      <c r="AD64671" s="77"/>
    </row>
    <row r="64672" spans="16:30" ht="4.5" customHeight="1" x14ac:dyDescent="0.2">
      <c r="P64672" s="75"/>
      <c r="Q64672" s="75"/>
      <c r="W64672" s="75"/>
      <c r="AD64672" s="77"/>
    </row>
    <row r="64673" spans="16:30" ht="4.5" customHeight="1" x14ac:dyDescent="0.2">
      <c r="P64673" s="75"/>
      <c r="Q64673" s="75"/>
      <c r="W64673" s="75"/>
      <c r="AD64673" s="77"/>
    </row>
    <row r="64674" spans="16:30" ht="4.5" customHeight="1" x14ac:dyDescent="0.2">
      <c r="P64674" s="75"/>
      <c r="Q64674" s="75"/>
      <c r="W64674" s="75"/>
      <c r="AD64674" s="77"/>
    </row>
    <row r="64675" spans="16:30" ht="4.5" customHeight="1" x14ac:dyDescent="0.2">
      <c r="P64675" s="75"/>
      <c r="Q64675" s="75"/>
      <c r="W64675" s="75"/>
      <c r="AD64675" s="77"/>
    </row>
    <row r="64676" spans="16:30" ht="4.5" customHeight="1" x14ac:dyDescent="0.2">
      <c r="P64676" s="75"/>
      <c r="Q64676" s="75"/>
      <c r="W64676" s="75"/>
      <c r="AD64676" s="77"/>
    </row>
    <row r="64677" spans="16:30" ht="4.5" customHeight="1" x14ac:dyDescent="0.2">
      <c r="P64677" s="75"/>
      <c r="Q64677" s="75"/>
      <c r="W64677" s="75"/>
      <c r="AD64677" s="77"/>
    </row>
    <row r="64678" spans="16:30" ht="4.5" customHeight="1" x14ac:dyDescent="0.2">
      <c r="P64678" s="75"/>
      <c r="Q64678" s="75"/>
      <c r="W64678" s="75"/>
      <c r="AD64678" s="77"/>
    </row>
    <row r="64679" spans="16:30" ht="4.5" customHeight="1" x14ac:dyDescent="0.2">
      <c r="P64679" s="75"/>
      <c r="Q64679" s="75"/>
      <c r="W64679" s="75"/>
      <c r="AD64679" s="77"/>
    </row>
    <row r="64680" spans="16:30" ht="4.5" customHeight="1" x14ac:dyDescent="0.2">
      <c r="P64680" s="75"/>
      <c r="Q64680" s="75"/>
      <c r="W64680" s="75"/>
      <c r="AD64680" s="77"/>
    </row>
    <row r="64681" spans="16:30" ht="4.5" customHeight="1" x14ac:dyDescent="0.2">
      <c r="P64681" s="75"/>
      <c r="Q64681" s="75"/>
      <c r="W64681" s="75"/>
      <c r="AD64681" s="77"/>
    </row>
    <row r="64682" spans="16:30" ht="4.5" customHeight="1" x14ac:dyDescent="0.2">
      <c r="P64682" s="75"/>
      <c r="Q64682" s="75"/>
      <c r="W64682" s="75"/>
      <c r="AD64682" s="77"/>
    </row>
    <row r="64683" spans="16:30" ht="4.5" customHeight="1" x14ac:dyDescent="0.2">
      <c r="P64683" s="75"/>
      <c r="Q64683" s="75"/>
      <c r="W64683" s="75"/>
      <c r="AD64683" s="77"/>
    </row>
    <row r="64684" spans="16:30" ht="4.5" customHeight="1" x14ac:dyDescent="0.2">
      <c r="P64684" s="75"/>
      <c r="Q64684" s="75"/>
      <c r="W64684" s="75"/>
      <c r="AD64684" s="77"/>
    </row>
    <row r="64685" spans="16:30" ht="4.5" customHeight="1" x14ac:dyDescent="0.2">
      <c r="P64685" s="75"/>
      <c r="Q64685" s="75"/>
      <c r="W64685" s="75"/>
      <c r="AD64685" s="77"/>
    </row>
    <row r="64686" spans="16:30" ht="4.5" customHeight="1" x14ac:dyDescent="0.2">
      <c r="P64686" s="75"/>
      <c r="Q64686" s="75"/>
      <c r="W64686" s="75"/>
      <c r="AD64686" s="77"/>
    </row>
    <row r="64687" spans="16:30" ht="4.5" customHeight="1" x14ac:dyDescent="0.2">
      <c r="P64687" s="75"/>
      <c r="Q64687" s="75"/>
      <c r="W64687" s="75"/>
      <c r="AD64687" s="77"/>
    </row>
    <row r="64688" spans="16:30" ht="4.5" customHeight="1" x14ac:dyDescent="0.2">
      <c r="P64688" s="75"/>
      <c r="Q64688" s="75"/>
      <c r="W64688" s="75"/>
      <c r="AD64688" s="77"/>
    </row>
    <row r="64689" spans="16:30" ht="4.5" customHeight="1" x14ac:dyDescent="0.2">
      <c r="P64689" s="75"/>
      <c r="Q64689" s="75"/>
      <c r="W64689" s="75"/>
      <c r="AD64689" s="77"/>
    </row>
    <row r="64690" spans="16:30" ht="4.5" customHeight="1" x14ac:dyDescent="0.2">
      <c r="P64690" s="75"/>
      <c r="Q64690" s="75"/>
      <c r="W64690" s="75"/>
      <c r="AD64690" s="77"/>
    </row>
    <row r="64691" spans="16:30" ht="4.5" customHeight="1" x14ac:dyDescent="0.2">
      <c r="P64691" s="75"/>
      <c r="Q64691" s="75"/>
      <c r="W64691" s="75"/>
      <c r="AD64691" s="77"/>
    </row>
    <row r="64692" spans="16:30" ht="4.5" customHeight="1" x14ac:dyDescent="0.2">
      <c r="P64692" s="75"/>
      <c r="Q64692" s="75"/>
      <c r="W64692" s="75"/>
      <c r="AD64692" s="77"/>
    </row>
    <row r="64693" spans="16:30" ht="4.5" customHeight="1" x14ac:dyDescent="0.2">
      <c r="P64693" s="75"/>
      <c r="Q64693" s="75"/>
      <c r="W64693" s="75"/>
      <c r="AD64693" s="77"/>
    </row>
    <row r="64694" spans="16:30" ht="4.5" customHeight="1" x14ac:dyDescent="0.2">
      <c r="P64694" s="75"/>
      <c r="Q64694" s="75"/>
      <c r="W64694" s="75"/>
      <c r="AD64694" s="77"/>
    </row>
    <row r="64695" spans="16:30" ht="4.5" customHeight="1" x14ac:dyDescent="0.2">
      <c r="P64695" s="75"/>
      <c r="Q64695" s="75"/>
      <c r="W64695" s="75"/>
      <c r="AD64695" s="77"/>
    </row>
    <row r="64696" spans="16:30" ht="4.5" customHeight="1" x14ac:dyDescent="0.2">
      <c r="P64696" s="75"/>
      <c r="Q64696" s="75"/>
      <c r="W64696" s="75"/>
      <c r="AD64696" s="77"/>
    </row>
    <row r="64697" spans="16:30" ht="4.5" customHeight="1" x14ac:dyDescent="0.2">
      <c r="P64697" s="75"/>
      <c r="Q64697" s="75"/>
      <c r="W64697" s="75"/>
      <c r="AD64697" s="77"/>
    </row>
    <row r="64698" spans="16:30" ht="4.5" customHeight="1" x14ac:dyDescent="0.2">
      <c r="P64698" s="75"/>
      <c r="Q64698" s="75"/>
      <c r="W64698" s="75"/>
      <c r="AD64698" s="77"/>
    </row>
    <row r="64699" spans="16:30" ht="4.5" customHeight="1" x14ac:dyDescent="0.2">
      <c r="P64699" s="75"/>
      <c r="Q64699" s="75"/>
      <c r="W64699" s="75"/>
      <c r="AD64699" s="77"/>
    </row>
    <row r="64700" spans="16:30" ht="4.5" customHeight="1" x14ac:dyDescent="0.2">
      <c r="P64700" s="75"/>
      <c r="Q64700" s="75"/>
      <c r="W64700" s="75"/>
      <c r="AD64700" s="77"/>
    </row>
    <row r="64701" spans="16:30" ht="4.5" customHeight="1" x14ac:dyDescent="0.2">
      <c r="P64701" s="75"/>
      <c r="Q64701" s="75"/>
      <c r="W64701" s="75"/>
      <c r="AD64701" s="77"/>
    </row>
    <row r="64702" spans="16:30" ht="4.5" customHeight="1" x14ac:dyDescent="0.2">
      <c r="P64702" s="75"/>
      <c r="Q64702" s="75"/>
      <c r="W64702" s="75"/>
      <c r="AD64702" s="77"/>
    </row>
    <row r="64703" spans="16:30" ht="4.5" customHeight="1" x14ac:dyDescent="0.2">
      <c r="P64703" s="75"/>
      <c r="Q64703" s="75"/>
      <c r="W64703" s="75"/>
      <c r="AD64703" s="77"/>
    </row>
    <row r="64704" spans="16:30" ht="4.5" customHeight="1" x14ac:dyDescent="0.2">
      <c r="P64704" s="75"/>
      <c r="Q64704" s="75"/>
      <c r="W64704" s="75"/>
      <c r="AD64704" s="77"/>
    </row>
    <row r="64705" spans="16:30" ht="4.5" customHeight="1" x14ac:dyDescent="0.2">
      <c r="P64705" s="75"/>
      <c r="Q64705" s="75"/>
      <c r="W64705" s="75"/>
      <c r="AD64705" s="77"/>
    </row>
    <row r="64706" spans="16:30" ht="4.5" customHeight="1" x14ac:dyDescent="0.2">
      <c r="P64706" s="75"/>
      <c r="Q64706" s="75"/>
      <c r="W64706" s="75"/>
      <c r="AD64706" s="77"/>
    </row>
    <row r="64707" spans="16:30" ht="4.5" customHeight="1" x14ac:dyDescent="0.2">
      <c r="P64707" s="75"/>
      <c r="Q64707" s="75"/>
      <c r="W64707" s="75"/>
      <c r="AD64707" s="77"/>
    </row>
    <row r="64708" spans="16:30" ht="4.5" customHeight="1" x14ac:dyDescent="0.2">
      <c r="P64708" s="75"/>
      <c r="Q64708" s="75"/>
      <c r="W64708" s="75"/>
      <c r="AD64708" s="77"/>
    </row>
    <row r="64709" spans="16:30" ht="4.5" customHeight="1" x14ac:dyDescent="0.2">
      <c r="P64709" s="75"/>
      <c r="Q64709" s="75"/>
      <c r="W64709" s="75"/>
      <c r="AD64709" s="77"/>
    </row>
    <row r="64710" spans="16:30" ht="4.5" customHeight="1" x14ac:dyDescent="0.2">
      <c r="P64710" s="75"/>
      <c r="Q64710" s="75"/>
      <c r="W64710" s="75"/>
      <c r="AD64710" s="77"/>
    </row>
    <row r="64711" spans="16:30" ht="4.5" customHeight="1" x14ac:dyDescent="0.2">
      <c r="P64711" s="75"/>
      <c r="Q64711" s="75"/>
      <c r="W64711" s="75"/>
      <c r="AD64711" s="77"/>
    </row>
    <row r="64712" spans="16:30" ht="4.5" customHeight="1" x14ac:dyDescent="0.2">
      <c r="P64712" s="75"/>
      <c r="Q64712" s="75"/>
      <c r="W64712" s="75"/>
      <c r="AD64712" s="77"/>
    </row>
    <row r="64713" spans="16:30" ht="4.5" customHeight="1" x14ac:dyDescent="0.2">
      <c r="P64713" s="75"/>
      <c r="Q64713" s="75"/>
      <c r="W64713" s="75"/>
      <c r="AD64713" s="77"/>
    </row>
    <row r="64714" spans="16:30" ht="4.5" customHeight="1" x14ac:dyDescent="0.2">
      <c r="P64714" s="75"/>
      <c r="Q64714" s="75"/>
      <c r="W64714" s="75"/>
      <c r="AD64714" s="77"/>
    </row>
    <row r="64715" spans="16:30" ht="4.5" customHeight="1" x14ac:dyDescent="0.2">
      <c r="P64715" s="75"/>
      <c r="Q64715" s="75"/>
      <c r="W64715" s="75"/>
      <c r="AD64715" s="77"/>
    </row>
    <row r="64716" spans="16:30" ht="4.5" customHeight="1" x14ac:dyDescent="0.2">
      <c r="P64716" s="75"/>
      <c r="Q64716" s="75"/>
      <c r="W64716" s="75"/>
      <c r="AD64716" s="77"/>
    </row>
    <row r="64717" spans="16:30" ht="4.5" customHeight="1" x14ac:dyDescent="0.2">
      <c r="P64717" s="75"/>
      <c r="Q64717" s="75"/>
      <c r="W64717" s="75"/>
      <c r="AD64717" s="77"/>
    </row>
    <row r="64718" spans="16:30" ht="4.5" customHeight="1" x14ac:dyDescent="0.2">
      <c r="P64718" s="75"/>
      <c r="Q64718" s="75"/>
      <c r="W64718" s="75"/>
      <c r="AD64718" s="77"/>
    </row>
    <row r="64719" spans="16:30" ht="4.5" customHeight="1" x14ac:dyDescent="0.2">
      <c r="P64719" s="75"/>
      <c r="Q64719" s="75"/>
      <c r="W64719" s="75"/>
      <c r="AD64719" s="77"/>
    </row>
    <row r="64720" spans="16:30" ht="4.5" customHeight="1" x14ac:dyDescent="0.2">
      <c r="P64720" s="75"/>
      <c r="Q64720" s="75"/>
      <c r="W64720" s="75"/>
      <c r="AD64720" s="77"/>
    </row>
    <row r="64721" spans="16:30" ht="4.5" customHeight="1" x14ac:dyDescent="0.2">
      <c r="P64721" s="75"/>
      <c r="Q64721" s="75"/>
      <c r="W64721" s="75"/>
      <c r="AD64721" s="77"/>
    </row>
    <row r="64722" spans="16:30" ht="4.5" customHeight="1" x14ac:dyDescent="0.2">
      <c r="P64722" s="75"/>
      <c r="Q64722" s="75"/>
      <c r="W64722" s="75"/>
      <c r="AD64722" s="77"/>
    </row>
    <row r="64723" spans="16:30" ht="4.5" customHeight="1" x14ac:dyDescent="0.2">
      <c r="P64723" s="75"/>
      <c r="Q64723" s="75"/>
      <c r="W64723" s="75"/>
      <c r="AD64723" s="77"/>
    </row>
    <row r="64724" spans="16:30" ht="4.5" customHeight="1" x14ac:dyDescent="0.2">
      <c r="P64724" s="75"/>
      <c r="Q64724" s="75"/>
      <c r="W64724" s="75"/>
      <c r="AD64724" s="77"/>
    </row>
    <row r="64725" spans="16:30" ht="4.5" customHeight="1" x14ac:dyDescent="0.2">
      <c r="P64725" s="75"/>
      <c r="Q64725" s="75"/>
      <c r="W64725" s="75"/>
      <c r="AD64725" s="77"/>
    </row>
    <row r="64726" spans="16:30" ht="4.5" customHeight="1" x14ac:dyDescent="0.2">
      <c r="P64726" s="75"/>
      <c r="Q64726" s="75"/>
      <c r="W64726" s="75"/>
      <c r="AD64726" s="77"/>
    </row>
    <row r="64727" spans="16:30" ht="4.5" customHeight="1" x14ac:dyDescent="0.2">
      <c r="P64727" s="75"/>
      <c r="Q64727" s="75"/>
      <c r="W64727" s="75"/>
      <c r="AD64727" s="77"/>
    </row>
    <row r="64728" spans="16:30" ht="4.5" customHeight="1" x14ac:dyDescent="0.2">
      <c r="P64728" s="75"/>
      <c r="Q64728" s="75"/>
      <c r="W64728" s="75"/>
      <c r="AD64728" s="77"/>
    </row>
    <row r="64729" spans="16:30" ht="4.5" customHeight="1" x14ac:dyDescent="0.2">
      <c r="P64729" s="75"/>
      <c r="Q64729" s="75"/>
      <c r="W64729" s="75"/>
      <c r="AD64729" s="77"/>
    </row>
    <row r="64730" spans="16:30" ht="4.5" customHeight="1" x14ac:dyDescent="0.2">
      <c r="P64730" s="75"/>
      <c r="Q64730" s="75"/>
      <c r="W64730" s="75"/>
      <c r="AD64730" s="77"/>
    </row>
    <row r="64731" spans="16:30" ht="4.5" customHeight="1" x14ac:dyDescent="0.2">
      <c r="P64731" s="75"/>
      <c r="Q64731" s="75"/>
      <c r="W64731" s="75"/>
      <c r="AD64731" s="77"/>
    </row>
    <row r="64732" spans="16:30" ht="4.5" customHeight="1" x14ac:dyDescent="0.2">
      <c r="P64732" s="75"/>
      <c r="Q64732" s="75"/>
      <c r="W64732" s="75"/>
      <c r="AD64732" s="77"/>
    </row>
    <row r="64733" spans="16:30" ht="4.5" customHeight="1" x14ac:dyDescent="0.2">
      <c r="P64733" s="75"/>
      <c r="Q64733" s="75"/>
      <c r="W64733" s="75"/>
      <c r="AD64733" s="77"/>
    </row>
    <row r="64734" spans="16:30" ht="4.5" customHeight="1" x14ac:dyDescent="0.2">
      <c r="P64734" s="75"/>
      <c r="Q64734" s="75"/>
      <c r="W64734" s="75"/>
      <c r="AD64734" s="77"/>
    </row>
    <row r="64735" spans="16:30" ht="4.5" customHeight="1" x14ac:dyDescent="0.2">
      <c r="P64735" s="75"/>
      <c r="Q64735" s="75"/>
      <c r="W64735" s="75"/>
      <c r="AD64735" s="77"/>
    </row>
    <row r="64736" spans="16:30" ht="4.5" customHeight="1" x14ac:dyDescent="0.2">
      <c r="P64736" s="75"/>
      <c r="Q64736" s="75"/>
      <c r="W64736" s="75"/>
      <c r="AD64736" s="77"/>
    </row>
    <row r="64737" spans="16:30" ht="4.5" customHeight="1" x14ac:dyDescent="0.2">
      <c r="P64737" s="75"/>
      <c r="Q64737" s="75"/>
      <c r="W64737" s="75"/>
      <c r="AD64737" s="77"/>
    </row>
    <row r="64738" spans="16:30" ht="4.5" customHeight="1" x14ac:dyDescent="0.2">
      <c r="P64738" s="75"/>
      <c r="Q64738" s="75"/>
      <c r="W64738" s="75"/>
      <c r="AD64738" s="77"/>
    </row>
    <row r="64739" spans="16:30" ht="4.5" customHeight="1" x14ac:dyDescent="0.2">
      <c r="P64739" s="75"/>
      <c r="Q64739" s="75"/>
      <c r="W64739" s="75"/>
      <c r="AD64739" s="77"/>
    </row>
    <row r="64740" spans="16:30" ht="4.5" customHeight="1" x14ac:dyDescent="0.2">
      <c r="P64740" s="75"/>
      <c r="Q64740" s="75"/>
      <c r="W64740" s="75"/>
      <c r="AD64740" s="77"/>
    </row>
    <row r="64741" spans="16:30" ht="4.5" customHeight="1" x14ac:dyDescent="0.2">
      <c r="P64741" s="75"/>
      <c r="Q64741" s="75"/>
      <c r="W64741" s="75"/>
      <c r="AD64741" s="77"/>
    </row>
    <row r="64742" spans="16:30" ht="4.5" customHeight="1" x14ac:dyDescent="0.2">
      <c r="P64742" s="75"/>
      <c r="Q64742" s="75"/>
      <c r="W64742" s="75"/>
      <c r="AD64742" s="77"/>
    </row>
    <row r="64743" spans="16:30" ht="4.5" customHeight="1" x14ac:dyDescent="0.2">
      <c r="P64743" s="75"/>
      <c r="Q64743" s="75"/>
      <c r="W64743" s="75"/>
      <c r="AD64743" s="77"/>
    </row>
    <row r="64744" spans="16:30" ht="4.5" customHeight="1" x14ac:dyDescent="0.2">
      <c r="P64744" s="75"/>
      <c r="Q64744" s="75"/>
      <c r="W64744" s="75"/>
      <c r="AD64744" s="77"/>
    </row>
    <row r="64745" spans="16:30" ht="4.5" customHeight="1" x14ac:dyDescent="0.2">
      <c r="P64745" s="75"/>
      <c r="Q64745" s="75"/>
      <c r="W64745" s="75"/>
      <c r="AD64745" s="77"/>
    </row>
    <row r="64746" spans="16:30" ht="4.5" customHeight="1" x14ac:dyDescent="0.2">
      <c r="P64746" s="75"/>
      <c r="Q64746" s="75"/>
      <c r="W64746" s="75"/>
      <c r="AD64746" s="77"/>
    </row>
    <row r="64747" spans="16:30" ht="4.5" customHeight="1" x14ac:dyDescent="0.2">
      <c r="P64747" s="75"/>
      <c r="Q64747" s="75"/>
      <c r="W64747" s="75"/>
      <c r="AD64747" s="77"/>
    </row>
    <row r="64748" spans="16:30" ht="4.5" customHeight="1" x14ac:dyDescent="0.2">
      <c r="P64748" s="75"/>
      <c r="Q64748" s="75"/>
      <c r="W64748" s="75"/>
      <c r="AD64748" s="77"/>
    </row>
    <row r="64749" spans="16:30" ht="4.5" customHeight="1" x14ac:dyDescent="0.2">
      <c r="P64749" s="75"/>
      <c r="Q64749" s="75"/>
      <c r="W64749" s="75"/>
      <c r="AD64749" s="77"/>
    </row>
    <row r="64750" spans="16:30" ht="4.5" customHeight="1" x14ac:dyDescent="0.2">
      <c r="P64750" s="75"/>
      <c r="Q64750" s="75"/>
      <c r="W64750" s="75"/>
      <c r="AD64750" s="77"/>
    </row>
    <row r="64751" spans="16:30" ht="4.5" customHeight="1" x14ac:dyDescent="0.2">
      <c r="P64751" s="75"/>
      <c r="Q64751" s="75"/>
      <c r="W64751" s="75"/>
      <c r="AD64751" s="77"/>
    </row>
    <row r="64752" spans="16:30" ht="4.5" customHeight="1" x14ac:dyDescent="0.2">
      <c r="P64752" s="75"/>
      <c r="Q64752" s="75"/>
      <c r="W64752" s="75"/>
      <c r="AD64752" s="77"/>
    </row>
    <row r="64753" spans="16:30" ht="4.5" customHeight="1" x14ac:dyDescent="0.2">
      <c r="P64753" s="75"/>
      <c r="Q64753" s="75"/>
      <c r="W64753" s="75"/>
      <c r="AD64753" s="77"/>
    </row>
    <row r="64754" spans="16:30" ht="4.5" customHeight="1" x14ac:dyDescent="0.2">
      <c r="P64754" s="75"/>
      <c r="Q64754" s="75"/>
      <c r="W64754" s="75"/>
      <c r="AD64754" s="77"/>
    </row>
    <row r="64755" spans="16:30" ht="4.5" customHeight="1" x14ac:dyDescent="0.2">
      <c r="P64755" s="75"/>
      <c r="Q64755" s="75"/>
      <c r="W64755" s="75"/>
      <c r="AD64755" s="77"/>
    </row>
    <row r="64756" spans="16:30" ht="4.5" customHeight="1" x14ac:dyDescent="0.2">
      <c r="P64756" s="75"/>
      <c r="Q64756" s="75"/>
      <c r="W64756" s="75"/>
      <c r="AD64756" s="77"/>
    </row>
    <row r="64757" spans="16:30" ht="4.5" customHeight="1" x14ac:dyDescent="0.2">
      <c r="P64757" s="75"/>
      <c r="Q64757" s="75"/>
      <c r="W64757" s="75"/>
      <c r="AD64757" s="77"/>
    </row>
    <row r="64758" spans="16:30" ht="4.5" customHeight="1" x14ac:dyDescent="0.2">
      <c r="P64758" s="75"/>
      <c r="Q64758" s="75"/>
      <c r="W64758" s="75"/>
      <c r="AD64758" s="77"/>
    </row>
    <row r="64759" spans="16:30" ht="4.5" customHeight="1" x14ac:dyDescent="0.2">
      <c r="P64759" s="75"/>
      <c r="Q64759" s="75"/>
      <c r="W64759" s="75"/>
      <c r="AD64759" s="77"/>
    </row>
    <row r="64760" spans="16:30" ht="4.5" customHeight="1" x14ac:dyDescent="0.2">
      <c r="P64760" s="75"/>
      <c r="Q64760" s="75"/>
      <c r="W64760" s="75"/>
      <c r="AD64760" s="77"/>
    </row>
    <row r="64761" spans="16:30" ht="4.5" customHeight="1" x14ac:dyDescent="0.2">
      <c r="P64761" s="75"/>
      <c r="Q64761" s="75"/>
      <c r="W64761" s="75"/>
      <c r="AD64761" s="77"/>
    </row>
    <row r="64762" spans="16:30" ht="4.5" customHeight="1" x14ac:dyDescent="0.2">
      <c r="P64762" s="75"/>
      <c r="Q64762" s="75"/>
      <c r="W64762" s="75"/>
      <c r="AD64762" s="77"/>
    </row>
    <row r="64763" spans="16:30" ht="4.5" customHeight="1" x14ac:dyDescent="0.2">
      <c r="P64763" s="75"/>
      <c r="Q64763" s="75"/>
      <c r="W64763" s="75"/>
      <c r="AD64763" s="77"/>
    </row>
    <row r="64764" spans="16:30" ht="4.5" customHeight="1" x14ac:dyDescent="0.2">
      <c r="P64764" s="75"/>
      <c r="Q64764" s="75"/>
      <c r="W64764" s="75"/>
      <c r="AD64764" s="77"/>
    </row>
    <row r="64765" spans="16:30" ht="4.5" customHeight="1" x14ac:dyDescent="0.2">
      <c r="P64765" s="75"/>
      <c r="Q64765" s="75"/>
      <c r="W64765" s="75"/>
      <c r="AD64765" s="77"/>
    </row>
    <row r="64766" spans="16:30" ht="4.5" customHeight="1" x14ac:dyDescent="0.2">
      <c r="P64766" s="75"/>
      <c r="Q64766" s="75"/>
      <c r="W64766" s="75"/>
      <c r="AD64766" s="77"/>
    </row>
    <row r="64767" spans="16:30" ht="4.5" customHeight="1" x14ac:dyDescent="0.2">
      <c r="P64767" s="75"/>
      <c r="Q64767" s="75"/>
      <c r="W64767" s="75"/>
      <c r="AD64767" s="77"/>
    </row>
    <row r="64768" spans="16:30" ht="4.5" customHeight="1" x14ac:dyDescent="0.2">
      <c r="P64768" s="75"/>
      <c r="Q64768" s="75"/>
      <c r="W64768" s="75"/>
      <c r="AD64768" s="77"/>
    </row>
    <row r="64769" spans="16:30" ht="4.5" customHeight="1" x14ac:dyDescent="0.2">
      <c r="P64769" s="75"/>
      <c r="Q64769" s="75"/>
      <c r="W64769" s="75"/>
      <c r="AD64769" s="77"/>
    </row>
    <row r="64770" spans="16:30" ht="4.5" customHeight="1" x14ac:dyDescent="0.2">
      <c r="P64770" s="75"/>
      <c r="Q64770" s="75"/>
      <c r="W64770" s="75"/>
      <c r="AD64770" s="77"/>
    </row>
    <row r="64771" spans="16:30" ht="4.5" customHeight="1" x14ac:dyDescent="0.2">
      <c r="P64771" s="75"/>
      <c r="Q64771" s="75"/>
      <c r="W64771" s="75"/>
      <c r="AD64771" s="77"/>
    </row>
    <row r="64772" spans="16:30" ht="4.5" customHeight="1" x14ac:dyDescent="0.2">
      <c r="P64772" s="75"/>
      <c r="Q64772" s="75"/>
      <c r="W64772" s="75"/>
      <c r="AD64772" s="77"/>
    </row>
    <row r="64773" spans="16:30" ht="4.5" customHeight="1" x14ac:dyDescent="0.2">
      <c r="P64773" s="75"/>
      <c r="Q64773" s="75"/>
      <c r="W64773" s="75"/>
      <c r="AD64773" s="77"/>
    </row>
    <row r="64774" spans="16:30" ht="4.5" customHeight="1" x14ac:dyDescent="0.2">
      <c r="P64774" s="75"/>
      <c r="Q64774" s="75"/>
      <c r="W64774" s="75"/>
      <c r="AD64774" s="77"/>
    </row>
    <row r="64775" spans="16:30" ht="4.5" customHeight="1" x14ac:dyDescent="0.2">
      <c r="P64775" s="75"/>
      <c r="Q64775" s="75"/>
      <c r="W64775" s="75"/>
      <c r="AD64775" s="77"/>
    </row>
    <row r="64776" spans="16:30" ht="4.5" customHeight="1" x14ac:dyDescent="0.2">
      <c r="P64776" s="75"/>
      <c r="Q64776" s="75"/>
      <c r="W64776" s="75"/>
      <c r="AD64776" s="77"/>
    </row>
    <row r="64777" spans="16:30" ht="4.5" customHeight="1" x14ac:dyDescent="0.2">
      <c r="P64777" s="75"/>
      <c r="Q64777" s="75"/>
      <c r="W64777" s="75"/>
      <c r="AD64777" s="77"/>
    </row>
    <row r="64778" spans="16:30" ht="4.5" customHeight="1" x14ac:dyDescent="0.2">
      <c r="P64778" s="75"/>
      <c r="Q64778" s="75"/>
      <c r="W64778" s="75"/>
      <c r="AD64778" s="77"/>
    </row>
    <row r="64779" spans="16:30" ht="4.5" customHeight="1" x14ac:dyDescent="0.2">
      <c r="P64779" s="75"/>
      <c r="Q64779" s="75"/>
      <c r="W64779" s="75"/>
      <c r="AD64779" s="77"/>
    </row>
    <row r="64780" spans="16:30" ht="4.5" customHeight="1" x14ac:dyDescent="0.2">
      <c r="P64780" s="75"/>
      <c r="Q64780" s="75"/>
      <c r="W64780" s="75"/>
      <c r="AD64780" s="77"/>
    </row>
    <row r="64781" spans="16:30" ht="4.5" customHeight="1" x14ac:dyDescent="0.2">
      <c r="P64781" s="75"/>
      <c r="Q64781" s="75"/>
      <c r="W64781" s="75"/>
      <c r="AD64781" s="77"/>
    </row>
    <row r="64782" spans="16:30" ht="4.5" customHeight="1" x14ac:dyDescent="0.2">
      <c r="P64782" s="75"/>
      <c r="Q64782" s="75"/>
      <c r="W64782" s="75"/>
      <c r="AD64782" s="77"/>
    </row>
    <row r="64783" spans="16:30" ht="4.5" customHeight="1" x14ac:dyDescent="0.2">
      <c r="P64783" s="75"/>
      <c r="Q64783" s="75"/>
      <c r="W64783" s="75"/>
      <c r="AD64783" s="77"/>
    </row>
    <row r="64784" spans="16:30" ht="4.5" customHeight="1" x14ac:dyDescent="0.2">
      <c r="P64784" s="75"/>
      <c r="Q64784" s="75"/>
      <c r="W64784" s="75"/>
      <c r="AD64784" s="77"/>
    </row>
    <row r="64785" spans="16:30" ht="4.5" customHeight="1" x14ac:dyDescent="0.2">
      <c r="P64785" s="75"/>
      <c r="Q64785" s="75"/>
      <c r="W64785" s="75"/>
      <c r="AD64785" s="77"/>
    </row>
    <row r="64786" spans="16:30" ht="4.5" customHeight="1" x14ac:dyDescent="0.2">
      <c r="P64786" s="75"/>
      <c r="Q64786" s="75"/>
      <c r="W64786" s="75"/>
      <c r="AD64786" s="77"/>
    </row>
    <row r="64787" spans="16:30" ht="4.5" customHeight="1" x14ac:dyDescent="0.2">
      <c r="P64787" s="75"/>
      <c r="Q64787" s="75"/>
      <c r="W64787" s="75"/>
      <c r="AD64787" s="77"/>
    </row>
    <row r="64788" spans="16:30" ht="4.5" customHeight="1" x14ac:dyDescent="0.2">
      <c r="P64788" s="75"/>
      <c r="Q64788" s="75"/>
      <c r="W64788" s="75"/>
      <c r="AD64788" s="77"/>
    </row>
    <row r="64789" spans="16:30" ht="4.5" customHeight="1" x14ac:dyDescent="0.2">
      <c r="P64789" s="75"/>
      <c r="Q64789" s="75"/>
      <c r="W64789" s="75"/>
      <c r="AD64789" s="77"/>
    </row>
    <row r="64790" spans="16:30" ht="4.5" customHeight="1" x14ac:dyDescent="0.2">
      <c r="P64790" s="75"/>
      <c r="Q64790" s="75"/>
      <c r="W64790" s="75"/>
      <c r="AD64790" s="77"/>
    </row>
    <row r="64791" spans="16:30" ht="4.5" customHeight="1" x14ac:dyDescent="0.2">
      <c r="P64791" s="75"/>
      <c r="Q64791" s="75"/>
      <c r="W64791" s="75"/>
      <c r="AD64791" s="77"/>
    </row>
    <row r="64792" spans="16:30" ht="4.5" customHeight="1" x14ac:dyDescent="0.2">
      <c r="P64792" s="75"/>
      <c r="Q64792" s="75"/>
      <c r="W64792" s="75"/>
      <c r="AD64792" s="77"/>
    </row>
    <row r="64793" spans="16:30" ht="4.5" customHeight="1" x14ac:dyDescent="0.2">
      <c r="P64793" s="75"/>
      <c r="Q64793" s="75"/>
      <c r="W64793" s="75"/>
      <c r="AD64793" s="77"/>
    </row>
    <row r="64794" spans="16:30" ht="4.5" customHeight="1" x14ac:dyDescent="0.2">
      <c r="P64794" s="75"/>
      <c r="Q64794" s="75"/>
      <c r="W64794" s="75"/>
      <c r="AD64794" s="77"/>
    </row>
    <row r="64795" spans="16:30" ht="4.5" customHeight="1" x14ac:dyDescent="0.2">
      <c r="P64795" s="75"/>
      <c r="Q64795" s="75"/>
      <c r="W64795" s="75"/>
      <c r="AD64795" s="77"/>
    </row>
    <row r="64796" spans="16:30" ht="4.5" customHeight="1" x14ac:dyDescent="0.2">
      <c r="P64796" s="75"/>
      <c r="Q64796" s="75"/>
      <c r="W64796" s="75"/>
      <c r="AD64796" s="77"/>
    </row>
    <row r="64797" spans="16:30" ht="4.5" customHeight="1" x14ac:dyDescent="0.2">
      <c r="P64797" s="75"/>
      <c r="Q64797" s="75"/>
      <c r="W64797" s="75"/>
      <c r="AD64797" s="77"/>
    </row>
    <row r="64798" spans="16:30" ht="4.5" customHeight="1" x14ac:dyDescent="0.2">
      <c r="P64798" s="75"/>
      <c r="Q64798" s="75"/>
      <c r="W64798" s="75"/>
      <c r="AD64798" s="77"/>
    </row>
    <row r="64799" spans="16:30" ht="4.5" customHeight="1" x14ac:dyDescent="0.2">
      <c r="P64799" s="75"/>
      <c r="Q64799" s="75"/>
      <c r="W64799" s="75"/>
      <c r="AD64799" s="77"/>
    </row>
    <row r="64800" spans="16:30" ht="4.5" customHeight="1" x14ac:dyDescent="0.2">
      <c r="P64800" s="75"/>
      <c r="Q64800" s="75"/>
      <c r="W64800" s="75"/>
      <c r="AD64800" s="77"/>
    </row>
    <row r="64801" spans="16:30" ht="4.5" customHeight="1" x14ac:dyDescent="0.2">
      <c r="P64801" s="75"/>
      <c r="Q64801" s="75"/>
      <c r="W64801" s="75"/>
      <c r="AD64801" s="77"/>
    </row>
    <row r="64802" spans="16:30" ht="4.5" customHeight="1" x14ac:dyDescent="0.2">
      <c r="P64802" s="75"/>
      <c r="Q64802" s="75"/>
      <c r="W64802" s="75"/>
      <c r="AD64802" s="77"/>
    </row>
    <row r="64803" spans="16:30" ht="4.5" customHeight="1" x14ac:dyDescent="0.2">
      <c r="P64803" s="75"/>
      <c r="Q64803" s="75"/>
      <c r="W64803" s="75"/>
      <c r="AD64803" s="77"/>
    </row>
    <row r="64804" spans="16:30" ht="4.5" customHeight="1" x14ac:dyDescent="0.2">
      <c r="P64804" s="75"/>
      <c r="Q64804" s="75"/>
      <c r="W64804" s="75"/>
      <c r="AD64804" s="77"/>
    </row>
    <row r="64805" spans="16:30" ht="4.5" customHeight="1" x14ac:dyDescent="0.2">
      <c r="P64805" s="75"/>
      <c r="Q64805" s="75"/>
      <c r="W64805" s="75"/>
      <c r="AD64805" s="77"/>
    </row>
    <row r="64806" spans="16:30" ht="4.5" customHeight="1" x14ac:dyDescent="0.2">
      <c r="P64806" s="75"/>
      <c r="Q64806" s="75"/>
      <c r="W64806" s="75"/>
      <c r="AD64806" s="77"/>
    </row>
    <row r="64807" spans="16:30" ht="4.5" customHeight="1" x14ac:dyDescent="0.2">
      <c r="P64807" s="75"/>
      <c r="Q64807" s="75"/>
      <c r="W64807" s="75"/>
      <c r="AD64807" s="77"/>
    </row>
    <row r="64808" spans="16:30" ht="4.5" customHeight="1" x14ac:dyDescent="0.2">
      <c r="P64808" s="75"/>
      <c r="Q64808" s="75"/>
      <c r="W64808" s="75"/>
      <c r="AD64808" s="77"/>
    </row>
    <row r="64809" spans="16:30" ht="4.5" customHeight="1" x14ac:dyDescent="0.2">
      <c r="P64809" s="75"/>
      <c r="Q64809" s="75"/>
      <c r="W64809" s="75"/>
      <c r="AD64809" s="77"/>
    </row>
    <row r="64810" spans="16:30" ht="4.5" customHeight="1" x14ac:dyDescent="0.2">
      <c r="P64810" s="75"/>
      <c r="Q64810" s="75"/>
      <c r="W64810" s="75"/>
      <c r="AD64810" s="77"/>
    </row>
    <row r="64811" spans="16:30" ht="4.5" customHeight="1" x14ac:dyDescent="0.2">
      <c r="P64811" s="75"/>
      <c r="Q64811" s="75"/>
      <c r="W64811" s="75"/>
      <c r="AD64811" s="77"/>
    </row>
    <row r="64812" spans="16:30" ht="4.5" customHeight="1" x14ac:dyDescent="0.2">
      <c r="P64812" s="75"/>
      <c r="Q64812" s="75"/>
      <c r="W64812" s="75"/>
      <c r="AD64812" s="77"/>
    </row>
    <row r="64813" spans="16:30" ht="4.5" customHeight="1" x14ac:dyDescent="0.2">
      <c r="P64813" s="75"/>
      <c r="Q64813" s="75"/>
      <c r="W64813" s="75"/>
      <c r="AD64813" s="77"/>
    </row>
    <row r="64814" spans="16:30" ht="4.5" customHeight="1" x14ac:dyDescent="0.2">
      <c r="P64814" s="75"/>
      <c r="Q64814" s="75"/>
      <c r="W64814" s="75"/>
      <c r="AD64814" s="77"/>
    </row>
    <row r="64815" spans="16:30" ht="4.5" customHeight="1" x14ac:dyDescent="0.2">
      <c r="P64815" s="75"/>
      <c r="Q64815" s="75"/>
      <c r="W64815" s="75"/>
      <c r="AD64815" s="77"/>
    </row>
    <row r="64816" spans="16:30" ht="4.5" customHeight="1" x14ac:dyDescent="0.2">
      <c r="P64816" s="75"/>
      <c r="Q64816" s="75"/>
      <c r="W64816" s="75"/>
      <c r="AD64816" s="77"/>
    </row>
    <row r="64817" spans="16:30" ht="4.5" customHeight="1" x14ac:dyDescent="0.2">
      <c r="P64817" s="75"/>
      <c r="Q64817" s="75"/>
      <c r="W64817" s="75"/>
      <c r="AD64817" s="77"/>
    </row>
    <row r="64818" spans="16:30" ht="4.5" customHeight="1" x14ac:dyDescent="0.2">
      <c r="P64818" s="75"/>
      <c r="Q64818" s="75"/>
      <c r="W64818" s="75"/>
      <c r="AD64818" s="77"/>
    </row>
    <row r="64819" spans="16:30" ht="4.5" customHeight="1" x14ac:dyDescent="0.2">
      <c r="P64819" s="75"/>
      <c r="Q64819" s="75"/>
      <c r="W64819" s="75"/>
      <c r="AD64819" s="77"/>
    </row>
    <row r="64820" spans="16:30" ht="4.5" customHeight="1" x14ac:dyDescent="0.2">
      <c r="P64820" s="75"/>
      <c r="Q64820" s="75"/>
      <c r="W64820" s="75"/>
      <c r="AD64820" s="77"/>
    </row>
    <row r="64821" spans="16:30" ht="4.5" customHeight="1" x14ac:dyDescent="0.2">
      <c r="P64821" s="75"/>
      <c r="Q64821" s="75"/>
      <c r="W64821" s="75"/>
      <c r="AD64821" s="77"/>
    </row>
    <row r="64822" spans="16:30" ht="4.5" customHeight="1" x14ac:dyDescent="0.2">
      <c r="P64822" s="75"/>
      <c r="Q64822" s="75"/>
      <c r="W64822" s="75"/>
      <c r="AD64822" s="77"/>
    </row>
    <row r="64823" spans="16:30" ht="4.5" customHeight="1" x14ac:dyDescent="0.2">
      <c r="P64823" s="75"/>
      <c r="Q64823" s="75"/>
      <c r="W64823" s="75"/>
      <c r="AD64823" s="77"/>
    </row>
    <row r="64824" spans="16:30" ht="4.5" customHeight="1" x14ac:dyDescent="0.2">
      <c r="P64824" s="75"/>
      <c r="Q64824" s="75"/>
      <c r="W64824" s="75"/>
      <c r="AD64824" s="77"/>
    </row>
    <row r="64825" spans="16:30" ht="4.5" customHeight="1" x14ac:dyDescent="0.2">
      <c r="P64825" s="75"/>
      <c r="Q64825" s="75"/>
      <c r="W64825" s="75"/>
      <c r="AD64825" s="77"/>
    </row>
    <row r="64826" spans="16:30" ht="4.5" customHeight="1" x14ac:dyDescent="0.2">
      <c r="P64826" s="75"/>
      <c r="Q64826" s="75"/>
      <c r="W64826" s="75"/>
      <c r="AD64826" s="77"/>
    </row>
    <row r="64827" spans="16:30" ht="4.5" customHeight="1" x14ac:dyDescent="0.2">
      <c r="P64827" s="75"/>
      <c r="Q64827" s="75"/>
      <c r="W64827" s="75"/>
      <c r="AD64827" s="77"/>
    </row>
    <row r="64828" spans="16:30" ht="4.5" customHeight="1" x14ac:dyDescent="0.2">
      <c r="P64828" s="75"/>
      <c r="Q64828" s="75"/>
      <c r="W64828" s="75"/>
      <c r="AD64828" s="77"/>
    </row>
    <row r="64829" spans="16:30" ht="4.5" customHeight="1" x14ac:dyDescent="0.2">
      <c r="P64829" s="75"/>
      <c r="Q64829" s="75"/>
      <c r="W64829" s="75"/>
      <c r="AD64829" s="77"/>
    </row>
    <row r="64830" spans="16:30" ht="4.5" customHeight="1" x14ac:dyDescent="0.2">
      <c r="P64830" s="75"/>
      <c r="Q64830" s="75"/>
      <c r="W64830" s="75"/>
      <c r="AD64830" s="77"/>
    </row>
    <row r="64831" spans="16:30" ht="4.5" customHeight="1" x14ac:dyDescent="0.2">
      <c r="P64831" s="75"/>
      <c r="Q64831" s="75"/>
      <c r="W64831" s="75"/>
      <c r="AD64831" s="77"/>
    </row>
    <row r="64832" spans="16:30" ht="4.5" customHeight="1" x14ac:dyDescent="0.2">
      <c r="P64832" s="75"/>
      <c r="Q64832" s="75"/>
      <c r="W64832" s="75"/>
      <c r="AD64832" s="77"/>
    </row>
    <row r="64833" spans="16:30" ht="4.5" customHeight="1" x14ac:dyDescent="0.2">
      <c r="P64833" s="75"/>
      <c r="Q64833" s="75"/>
      <c r="W64833" s="75"/>
      <c r="AD64833" s="77"/>
    </row>
    <row r="64834" spans="16:30" ht="4.5" customHeight="1" x14ac:dyDescent="0.2">
      <c r="P64834" s="75"/>
      <c r="Q64834" s="75"/>
      <c r="W64834" s="75"/>
      <c r="AD64834" s="77"/>
    </row>
    <row r="64835" spans="16:30" ht="4.5" customHeight="1" x14ac:dyDescent="0.2">
      <c r="P64835" s="75"/>
      <c r="Q64835" s="75"/>
      <c r="W64835" s="75"/>
      <c r="AD64835" s="77"/>
    </row>
    <row r="64836" spans="16:30" ht="4.5" customHeight="1" x14ac:dyDescent="0.2">
      <c r="P64836" s="75"/>
      <c r="Q64836" s="75"/>
      <c r="W64836" s="75"/>
      <c r="AD64836" s="77"/>
    </row>
    <row r="64837" spans="16:30" ht="4.5" customHeight="1" x14ac:dyDescent="0.2">
      <c r="P64837" s="75"/>
      <c r="Q64837" s="75"/>
      <c r="W64837" s="75"/>
      <c r="AD64837" s="77"/>
    </row>
    <row r="64838" spans="16:30" ht="4.5" customHeight="1" x14ac:dyDescent="0.2">
      <c r="P64838" s="75"/>
      <c r="Q64838" s="75"/>
      <c r="W64838" s="75"/>
      <c r="AD64838" s="77"/>
    </row>
    <row r="64839" spans="16:30" ht="4.5" customHeight="1" x14ac:dyDescent="0.2">
      <c r="P64839" s="75"/>
      <c r="Q64839" s="75"/>
      <c r="W64839" s="75"/>
      <c r="AD64839" s="77"/>
    </row>
    <row r="64840" spans="16:30" ht="4.5" customHeight="1" x14ac:dyDescent="0.2">
      <c r="P64840" s="75"/>
      <c r="Q64840" s="75"/>
      <c r="W64840" s="75"/>
      <c r="AD64840" s="77"/>
    </row>
    <row r="64841" spans="16:30" ht="4.5" customHeight="1" x14ac:dyDescent="0.2">
      <c r="P64841" s="75"/>
      <c r="Q64841" s="75"/>
      <c r="W64841" s="75"/>
      <c r="AD64841" s="77"/>
    </row>
    <row r="64842" spans="16:30" ht="4.5" customHeight="1" x14ac:dyDescent="0.2">
      <c r="P64842" s="75"/>
      <c r="Q64842" s="75"/>
      <c r="W64842" s="75"/>
      <c r="AD64842" s="77"/>
    </row>
    <row r="64843" spans="16:30" ht="4.5" customHeight="1" x14ac:dyDescent="0.2">
      <c r="P64843" s="75"/>
      <c r="Q64843" s="75"/>
      <c r="W64843" s="75"/>
      <c r="AD64843" s="77"/>
    </row>
    <row r="64844" spans="16:30" ht="4.5" customHeight="1" x14ac:dyDescent="0.2">
      <c r="P64844" s="75"/>
      <c r="Q64844" s="75"/>
      <c r="W64844" s="75"/>
      <c r="AD64844" s="77"/>
    </row>
    <row r="64845" spans="16:30" ht="4.5" customHeight="1" x14ac:dyDescent="0.2">
      <c r="P64845" s="75"/>
      <c r="Q64845" s="75"/>
      <c r="W64845" s="75"/>
      <c r="AD64845" s="77"/>
    </row>
    <row r="64846" spans="16:30" ht="4.5" customHeight="1" x14ac:dyDescent="0.2">
      <c r="P64846" s="75"/>
      <c r="Q64846" s="75"/>
      <c r="W64846" s="75"/>
      <c r="AD64846" s="77"/>
    </row>
    <row r="64847" spans="16:30" ht="4.5" customHeight="1" x14ac:dyDescent="0.2">
      <c r="P64847" s="75"/>
      <c r="Q64847" s="75"/>
      <c r="W64847" s="75"/>
      <c r="AD64847" s="77"/>
    </row>
    <row r="64848" spans="16:30" ht="4.5" customHeight="1" x14ac:dyDescent="0.2">
      <c r="P64848" s="75"/>
      <c r="Q64848" s="75"/>
      <c r="W64848" s="75"/>
      <c r="AD64848" s="77"/>
    </row>
    <row r="64849" spans="16:30" ht="4.5" customHeight="1" x14ac:dyDescent="0.2">
      <c r="P64849" s="75"/>
      <c r="Q64849" s="75"/>
      <c r="W64849" s="75"/>
      <c r="AD64849" s="77"/>
    </row>
    <row r="64850" spans="16:30" ht="4.5" customHeight="1" x14ac:dyDescent="0.2">
      <c r="P64850" s="75"/>
      <c r="Q64850" s="75"/>
      <c r="W64850" s="75"/>
      <c r="AD64850" s="77"/>
    </row>
    <row r="64851" spans="16:30" ht="4.5" customHeight="1" x14ac:dyDescent="0.2">
      <c r="P64851" s="75"/>
      <c r="Q64851" s="75"/>
      <c r="W64851" s="75"/>
      <c r="AD64851" s="77"/>
    </row>
    <row r="64852" spans="16:30" ht="4.5" customHeight="1" x14ac:dyDescent="0.2">
      <c r="P64852" s="75"/>
      <c r="Q64852" s="75"/>
      <c r="W64852" s="75"/>
      <c r="AD64852" s="77"/>
    </row>
    <row r="64853" spans="16:30" ht="4.5" customHeight="1" x14ac:dyDescent="0.2">
      <c r="P64853" s="75"/>
      <c r="Q64853" s="75"/>
      <c r="W64853" s="75"/>
      <c r="AD64853" s="77"/>
    </row>
    <row r="64854" spans="16:30" ht="4.5" customHeight="1" x14ac:dyDescent="0.2">
      <c r="P64854" s="75"/>
      <c r="Q64854" s="75"/>
      <c r="W64854" s="75"/>
      <c r="AD64854" s="77"/>
    </row>
    <row r="64855" spans="16:30" ht="4.5" customHeight="1" x14ac:dyDescent="0.2">
      <c r="P64855" s="75"/>
      <c r="Q64855" s="75"/>
      <c r="W64855" s="75"/>
      <c r="AD64855" s="77"/>
    </row>
    <row r="64856" spans="16:30" ht="4.5" customHeight="1" x14ac:dyDescent="0.2">
      <c r="P64856" s="75"/>
      <c r="Q64856" s="75"/>
      <c r="W64856" s="75"/>
      <c r="AD64856" s="77"/>
    </row>
    <row r="64857" spans="16:30" ht="4.5" customHeight="1" x14ac:dyDescent="0.2">
      <c r="P64857" s="75"/>
      <c r="Q64857" s="75"/>
      <c r="W64857" s="75"/>
      <c r="AD64857" s="77"/>
    </row>
    <row r="64858" spans="16:30" ht="4.5" customHeight="1" x14ac:dyDescent="0.2">
      <c r="P64858" s="75"/>
      <c r="Q64858" s="75"/>
      <c r="W64858" s="75"/>
      <c r="AD64858" s="77"/>
    </row>
    <row r="64859" spans="16:30" ht="4.5" customHeight="1" x14ac:dyDescent="0.2">
      <c r="P64859" s="75"/>
      <c r="Q64859" s="75"/>
      <c r="W64859" s="75"/>
      <c r="AD64859" s="77"/>
    </row>
    <row r="64860" spans="16:30" ht="4.5" customHeight="1" x14ac:dyDescent="0.2">
      <c r="P64860" s="75"/>
      <c r="Q64860" s="75"/>
      <c r="W64860" s="75"/>
      <c r="AD64860" s="77"/>
    </row>
    <row r="64861" spans="16:30" ht="4.5" customHeight="1" x14ac:dyDescent="0.2">
      <c r="P64861" s="75"/>
      <c r="Q64861" s="75"/>
      <c r="W64861" s="75"/>
      <c r="AD64861" s="77"/>
    </row>
    <row r="64862" spans="16:30" ht="4.5" customHeight="1" x14ac:dyDescent="0.2">
      <c r="P64862" s="75"/>
      <c r="Q64862" s="75"/>
      <c r="W64862" s="75"/>
      <c r="AD64862" s="77"/>
    </row>
    <row r="64863" spans="16:30" ht="4.5" customHeight="1" x14ac:dyDescent="0.2">
      <c r="P64863" s="75"/>
      <c r="Q64863" s="75"/>
      <c r="W64863" s="75"/>
      <c r="AD64863" s="77"/>
    </row>
    <row r="64864" spans="16:30" ht="4.5" customHeight="1" x14ac:dyDescent="0.2">
      <c r="P64864" s="75"/>
      <c r="Q64864" s="75"/>
      <c r="W64864" s="75"/>
      <c r="AD64864" s="77"/>
    </row>
    <row r="64865" spans="16:30" ht="4.5" customHeight="1" x14ac:dyDescent="0.2">
      <c r="P64865" s="75"/>
      <c r="Q64865" s="75"/>
      <c r="W64865" s="75"/>
      <c r="AD64865" s="77"/>
    </row>
    <row r="64866" spans="16:30" ht="4.5" customHeight="1" x14ac:dyDescent="0.2">
      <c r="P64866" s="75"/>
      <c r="Q64866" s="75"/>
      <c r="W64866" s="75"/>
      <c r="AD64866" s="77"/>
    </row>
    <row r="64867" spans="16:30" ht="4.5" customHeight="1" x14ac:dyDescent="0.2">
      <c r="P64867" s="75"/>
      <c r="Q64867" s="75"/>
      <c r="W64867" s="75"/>
      <c r="AD64867" s="77"/>
    </row>
    <row r="64868" spans="16:30" ht="4.5" customHeight="1" x14ac:dyDescent="0.2">
      <c r="P64868" s="75"/>
      <c r="Q64868" s="75"/>
      <c r="W64868" s="75"/>
      <c r="AD64868" s="77"/>
    </row>
    <row r="64869" spans="16:30" ht="4.5" customHeight="1" x14ac:dyDescent="0.2">
      <c r="P64869" s="75"/>
      <c r="Q64869" s="75"/>
      <c r="W64869" s="75"/>
      <c r="AD64869" s="77"/>
    </row>
    <row r="64870" spans="16:30" ht="4.5" customHeight="1" x14ac:dyDescent="0.2">
      <c r="P64870" s="75"/>
      <c r="Q64870" s="75"/>
      <c r="W64870" s="75"/>
      <c r="AD64870" s="77"/>
    </row>
    <row r="64871" spans="16:30" ht="4.5" customHeight="1" x14ac:dyDescent="0.2">
      <c r="P64871" s="75"/>
      <c r="Q64871" s="75"/>
      <c r="W64871" s="75"/>
      <c r="AD64871" s="77"/>
    </row>
    <row r="64872" spans="16:30" ht="4.5" customHeight="1" x14ac:dyDescent="0.2">
      <c r="P64872" s="75"/>
      <c r="Q64872" s="75"/>
      <c r="W64872" s="75"/>
      <c r="AD64872" s="77"/>
    </row>
    <row r="64873" spans="16:30" ht="4.5" customHeight="1" x14ac:dyDescent="0.2">
      <c r="P64873" s="75"/>
      <c r="Q64873" s="75"/>
      <c r="W64873" s="75"/>
      <c r="AD64873" s="77"/>
    </row>
    <row r="64874" spans="16:30" ht="4.5" customHeight="1" x14ac:dyDescent="0.2">
      <c r="P64874" s="75"/>
      <c r="Q64874" s="75"/>
      <c r="W64874" s="75"/>
      <c r="AD64874" s="77"/>
    </row>
    <row r="64875" spans="16:30" ht="4.5" customHeight="1" x14ac:dyDescent="0.2">
      <c r="P64875" s="75"/>
      <c r="Q64875" s="75"/>
      <c r="W64875" s="75"/>
      <c r="AD64875" s="77"/>
    </row>
    <row r="64876" spans="16:30" ht="4.5" customHeight="1" x14ac:dyDescent="0.2">
      <c r="P64876" s="75"/>
      <c r="Q64876" s="75"/>
      <c r="W64876" s="75"/>
      <c r="AD64876" s="77"/>
    </row>
    <row r="64877" spans="16:30" ht="4.5" customHeight="1" x14ac:dyDescent="0.2">
      <c r="P64877" s="75"/>
      <c r="Q64877" s="75"/>
      <c r="W64877" s="75"/>
      <c r="AD64877" s="77"/>
    </row>
    <row r="64878" spans="16:30" ht="4.5" customHeight="1" x14ac:dyDescent="0.2">
      <c r="P64878" s="75"/>
      <c r="Q64878" s="75"/>
      <c r="W64878" s="75"/>
      <c r="AD64878" s="77"/>
    </row>
    <row r="64879" spans="16:30" ht="4.5" customHeight="1" x14ac:dyDescent="0.2">
      <c r="P64879" s="75"/>
      <c r="Q64879" s="75"/>
      <c r="W64879" s="75"/>
      <c r="AD64879" s="77"/>
    </row>
    <row r="64880" spans="16:30" ht="4.5" customHeight="1" x14ac:dyDescent="0.2">
      <c r="P64880" s="75"/>
      <c r="Q64880" s="75"/>
      <c r="W64880" s="75"/>
      <c r="AD64880" s="77"/>
    </row>
    <row r="64881" spans="16:30" ht="4.5" customHeight="1" x14ac:dyDescent="0.2">
      <c r="P64881" s="75"/>
      <c r="Q64881" s="75"/>
      <c r="W64881" s="75"/>
      <c r="AD64881" s="77"/>
    </row>
    <row r="64882" spans="16:30" ht="4.5" customHeight="1" x14ac:dyDescent="0.2">
      <c r="P64882" s="75"/>
      <c r="Q64882" s="75"/>
      <c r="W64882" s="75"/>
      <c r="AD64882" s="77"/>
    </row>
    <row r="64883" spans="16:30" ht="4.5" customHeight="1" x14ac:dyDescent="0.2">
      <c r="P64883" s="75"/>
      <c r="Q64883" s="75"/>
      <c r="W64883" s="75"/>
      <c r="AD64883" s="77"/>
    </row>
    <row r="64884" spans="16:30" ht="4.5" customHeight="1" x14ac:dyDescent="0.2">
      <c r="P64884" s="75"/>
      <c r="Q64884" s="75"/>
      <c r="W64884" s="75"/>
      <c r="AD64884" s="77"/>
    </row>
    <row r="64885" spans="16:30" ht="4.5" customHeight="1" x14ac:dyDescent="0.2">
      <c r="P64885" s="75"/>
      <c r="Q64885" s="75"/>
      <c r="W64885" s="75"/>
      <c r="AD64885" s="77"/>
    </row>
    <row r="64886" spans="16:30" ht="4.5" customHeight="1" x14ac:dyDescent="0.2">
      <c r="P64886" s="75"/>
      <c r="Q64886" s="75"/>
      <c r="W64886" s="75"/>
      <c r="AD64886" s="77"/>
    </row>
    <row r="64887" spans="16:30" ht="4.5" customHeight="1" x14ac:dyDescent="0.2">
      <c r="P64887" s="75"/>
      <c r="Q64887" s="75"/>
      <c r="W64887" s="75"/>
      <c r="AD64887" s="77"/>
    </row>
    <row r="64888" spans="16:30" ht="4.5" customHeight="1" x14ac:dyDescent="0.2">
      <c r="P64888" s="75"/>
      <c r="Q64888" s="75"/>
      <c r="W64888" s="75"/>
      <c r="AD64888" s="77"/>
    </row>
    <row r="64889" spans="16:30" ht="4.5" customHeight="1" x14ac:dyDescent="0.2">
      <c r="P64889" s="75"/>
      <c r="Q64889" s="75"/>
      <c r="W64889" s="75"/>
      <c r="AD64889" s="77"/>
    </row>
    <row r="64890" spans="16:30" ht="4.5" customHeight="1" x14ac:dyDescent="0.2">
      <c r="P64890" s="75"/>
      <c r="Q64890" s="75"/>
      <c r="W64890" s="75"/>
      <c r="AD64890" s="77"/>
    </row>
    <row r="64891" spans="16:30" ht="4.5" customHeight="1" x14ac:dyDescent="0.2">
      <c r="P64891" s="75"/>
      <c r="Q64891" s="75"/>
      <c r="W64891" s="75"/>
      <c r="AD64891" s="77"/>
    </row>
    <row r="64892" spans="16:30" ht="4.5" customHeight="1" x14ac:dyDescent="0.2">
      <c r="P64892" s="75"/>
      <c r="Q64892" s="75"/>
      <c r="W64892" s="75"/>
      <c r="AD64892" s="77"/>
    </row>
    <row r="64893" spans="16:30" ht="4.5" customHeight="1" x14ac:dyDescent="0.2">
      <c r="P64893" s="75"/>
      <c r="Q64893" s="75"/>
      <c r="W64893" s="75"/>
      <c r="AD64893" s="77"/>
    </row>
    <row r="64894" spans="16:30" ht="4.5" customHeight="1" x14ac:dyDescent="0.2">
      <c r="P64894" s="75"/>
      <c r="Q64894" s="75"/>
      <c r="W64894" s="75"/>
      <c r="AD64894" s="77"/>
    </row>
    <row r="64895" spans="16:30" ht="4.5" customHeight="1" x14ac:dyDescent="0.2">
      <c r="P64895" s="75"/>
      <c r="Q64895" s="75"/>
      <c r="W64895" s="75"/>
      <c r="AD64895" s="77"/>
    </row>
    <row r="64896" spans="16:30" ht="4.5" customHeight="1" x14ac:dyDescent="0.2">
      <c r="P64896" s="75"/>
      <c r="Q64896" s="75"/>
      <c r="W64896" s="75"/>
      <c r="AD64896" s="77"/>
    </row>
    <row r="64897" spans="16:30" ht="4.5" customHeight="1" x14ac:dyDescent="0.2">
      <c r="P64897" s="75"/>
      <c r="Q64897" s="75"/>
      <c r="W64897" s="75"/>
      <c r="AD64897" s="77"/>
    </row>
    <row r="64898" spans="16:30" ht="4.5" customHeight="1" x14ac:dyDescent="0.2">
      <c r="P64898" s="75"/>
      <c r="Q64898" s="75"/>
      <c r="W64898" s="75"/>
      <c r="AD64898" s="77"/>
    </row>
    <row r="64899" spans="16:30" ht="4.5" customHeight="1" x14ac:dyDescent="0.2">
      <c r="P64899" s="75"/>
      <c r="Q64899" s="75"/>
      <c r="W64899" s="75"/>
      <c r="AD64899" s="77"/>
    </row>
    <row r="64900" spans="16:30" ht="4.5" customHeight="1" x14ac:dyDescent="0.2">
      <c r="P64900" s="75"/>
      <c r="Q64900" s="75"/>
      <c r="W64900" s="75"/>
      <c r="AD64900" s="77"/>
    </row>
    <row r="64901" spans="16:30" ht="4.5" customHeight="1" x14ac:dyDescent="0.2">
      <c r="P64901" s="75"/>
      <c r="Q64901" s="75"/>
      <c r="W64901" s="75"/>
      <c r="AD64901" s="77"/>
    </row>
    <row r="64902" spans="16:30" ht="4.5" customHeight="1" x14ac:dyDescent="0.2">
      <c r="P64902" s="75"/>
      <c r="Q64902" s="75"/>
      <c r="W64902" s="75"/>
      <c r="AD64902" s="77"/>
    </row>
    <row r="64903" spans="16:30" ht="4.5" customHeight="1" x14ac:dyDescent="0.2">
      <c r="P64903" s="75"/>
      <c r="Q64903" s="75"/>
      <c r="W64903" s="75"/>
      <c r="AD64903" s="77"/>
    </row>
    <row r="64904" spans="16:30" ht="4.5" customHeight="1" x14ac:dyDescent="0.2">
      <c r="P64904" s="75"/>
      <c r="Q64904" s="75"/>
      <c r="W64904" s="75"/>
      <c r="AD64904" s="77"/>
    </row>
    <row r="64905" spans="16:30" ht="4.5" customHeight="1" x14ac:dyDescent="0.2">
      <c r="P64905" s="75"/>
      <c r="Q64905" s="75"/>
      <c r="W64905" s="75"/>
      <c r="AD64905" s="77"/>
    </row>
    <row r="64906" spans="16:30" ht="4.5" customHeight="1" x14ac:dyDescent="0.2">
      <c r="P64906" s="75"/>
      <c r="Q64906" s="75"/>
      <c r="W64906" s="75"/>
      <c r="AD64906" s="77"/>
    </row>
    <row r="64907" spans="16:30" ht="4.5" customHeight="1" x14ac:dyDescent="0.2">
      <c r="P64907" s="75"/>
      <c r="Q64907" s="75"/>
      <c r="W64907" s="75"/>
      <c r="AD64907" s="77"/>
    </row>
    <row r="64908" spans="16:30" ht="4.5" customHeight="1" x14ac:dyDescent="0.2">
      <c r="P64908" s="75"/>
      <c r="Q64908" s="75"/>
      <c r="W64908" s="75"/>
      <c r="AD64908" s="77"/>
    </row>
    <row r="64909" spans="16:30" ht="4.5" customHeight="1" x14ac:dyDescent="0.2">
      <c r="P64909" s="75"/>
      <c r="Q64909" s="75"/>
      <c r="W64909" s="75"/>
      <c r="AD64909" s="77"/>
    </row>
    <row r="64910" spans="16:30" ht="4.5" customHeight="1" x14ac:dyDescent="0.2">
      <c r="P64910" s="75"/>
      <c r="Q64910" s="75"/>
      <c r="W64910" s="75"/>
      <c r="AD64910" s="77"/>
    </row>
    <row r="64911" spans="16:30" ht="4.5" customHeight="1" x14ac:dyDescent="0.2">
      <c r="P64911" s="75"/>
      <c r="Q64911" s="75"/>
      <c r="W64911" s="75"/>
      <c r="AD64911" s="77"/>
    </row>
    <row r="64912" spans="16:30" ht="4.5" customHeight="1" x14ac:dyDescent="0.2">
      <c r="P64912" s="75"/>
      <c r="Q64912" s="75"/>
      <c r="W64912" s="75"/>
      <c r="AD64912" s="77"/>
    </row>
    <row r="64913" spans="16:30" ht="4.5" customHeight="1" x14ac:dyDescent="0.2">
      <c r="P64913" s="75"/>
      <c r="Q64913" s="75"/>
      <c r="W64913" s="75"/>
      <c r="AD64913" s="77"/>
    </row>
    <row r="64914" spans="16:30" ht="4.5" customHeight="1" x14ac:dyDescent="0.2">
      <c r="P64914" s="75"/>
      <c r="Q64914" s="75"/>
      <c r="W64914" s="75"/>
      <c r="AD64914" s="77"/>
    </row>
    <row r="64915" spans="16:30" ht="4.5" customHeight="1" x14ac:dyDescent="0.2">
      <c r="P64915" s="75"/>
      <c r="Q64915" s="75"/>
      <c r="W64915" s="75"/>
      <c r="AD64915" s="77"/>
    </row>
    <row r="64916" spans="16:30" ht="4.5" customHeight="1" x14ac:dyDescent="0.2">
      <c r="P64916" s="75"/>
      <c r="Q64916" s="75"/>
      <c r="W64916" s="75"/>
      <c r="AD64916" s="77"/>
    </row>
    <row r="64917" spans="16:30" ht="4.5" customHeight="1" x14ac:dyDescent="0.2">
      <c r="P64917" s="75"/>
      <c r="Q64917" s="75"/>
      <c r="W64917" s="75"/>
      <c r="AD64917" s="77"/>
    </row>
    <row r="64918" spans="16:30" ht="4.5" customHeight="1" x14ac:dyDescent="0.2">
      <c r="P64918" s="75"/>
      <c r="Q64918" s="75"/>
      <c r="W64918" s="75"/>
      <c r="AD64918" s="77"/>
    </row>
    <row r="64919" spans="16:30" ht="4.5" customHeight="1" x14ac:dyDescent="0.2">
      <c r="P64919" s="75"/>
      <c r="Q64919" s="75"/>
      <c r="W64919" s="75"/>
      <c r="AD64919" s="77"/>
    </row>
    <row r="64920" spans="16:30" ht="4.5" customHeight="1" x14ac:dyDescent="0.2">
      <c r="P64920" s="75"/>
      <c r="Q64920" s="75"/>
      <c r="W64920" s="75"/>
      <c r="AD64920" s="77"/>
    </row>
    <row r="64921" spans="16:30" ht="4.5" customHeight="1" x14ac:dyDescent="0.2">
      <c r="P64921" s="75"/>
      <c r="Q64921" s="75"/>
      <c r="W64921" s="75"/>
      <c r="AD64921" s="77"/>
    </row>
    <row r="64922" spans="16:30" ht="4.5" customHeight="1" x14ac:dyDescent="0.2">
      <c r="P64922" s="75"/>
      <c r="Q64922" s="75"/>
      <c r="W64922" s="75"/>
      <c r="AD64922" s="77"/>
    </row>
    <row r="64923" spans="16:30" ht="4.5" customHeight="1" x14ac:dyDescent="0.2">
      <c r="P64923" s="75"/>
      <c r="Q64923" s="75"/>
      <c r="W64923" s="75"/>
      <c r="AD64923" s="77"/>
    </row>
    <row r="64924" spans="16:30" ht="4.5" customHeight="1" x14ac:dyDescent="0.2">
      <c r="P64924" s="75"/>
      <c r="Q64924" s="75"/>
      <c r="W64924" s="75"/>
      <c r="AD64924" s="77"/>
    </row>
    <row r="64925" spans="16:30" ht="4.5" customHeight="1" x14ac:dyDescent="0.2">
      <c r="P64925" s="75"/>
      <c r="Q64925" s="75"/>
      <c r="W64925" s="75"/>
      <c r="AD64925" s="77"/>
    </row>
    <row r="64926" spans="16:30" ht="4.5" customHeight="1" x14ac:dyDescent="0.2">
      <c r="P64926" s="75"/>
      <c r="Q64926" s="75"/>
      <c r="W64926" s="75"/>
      <c r="AD64926" s="77"/>
    </row>
    <row r="64927" spans="16:30" ht="4.5" customHeight="1" x14ac:dyDescent="0.2">
      <c r="P64927" s="75"/>
      <c r="Q64927" s="75"/>
      <c r="W64927" s="75"/>
      <c r="AD64927" s="77"/>
    </row>
    <row r="64928" spans="16:30" ht="4.5" customHeight="1" x14ac:dyDescent="0.2">
      <c r="P64928" s="75"/>
      <c r="Q64928" s="75"/>
      <c r="W64928" s="75"/>
      <c r="AD64928" s="77"/>
    </row>
    <row r="64929" spans="16:30" ht="4.5" customHeight="1" x14ac:dyDescent="0.2">
      <c r="P64929" s="75"/>
      <c r="Q64929" s="75"/>
      <c r="W64929" s="75"/>
      <c r="AD64929" s="77"/>
    </row>
    <row r="64930" spans="16:30" ht="4.5" customHeight="1" x14ac:dyDescent="0.2">
      <c r="P64930" s="75"/>
      <c r="Q64930" s="75"/>
      <c r="W64930" s="75"/>
      <c r="AD64930" s="77"/>
    </row>
    <row r="64931" spans="16:30" ht="4.5" customHeight="1" x14ac:dyDescent="0.2">
      <c r="P64931" s="75"/>
      <c r="Q64931" s="75"/>
      <c r="W64931" s="75"/>
      <c r="AD64931" s="77"/>
    </row>
    <row r="64932" spans="16:30" ht="4.5" customHeight="1" x14ac:dyDescent="0.2">
      <c r="P64932" s="75"/>
      <c r="Q64932" s="75"/>
      <c r="W64932" s="75"/>
      <c r="AD64932" s="77"/>
    </row>
    <row r="64933" spans="16:30" ht="4.5" customHeight="1" x14ac:dyDescent="0.2">
      <c r="P64933" s="75"/>
      <c r="Q64933" s="75"/>
      <c r="W64933" s="75"/>
      <c r="AD64933" s="77"/>
    </row>
    <row r="64934" spans="16:30" ht="4.5" customHeight="1" x14ac:dyDescent="0.2">
      <c r="P64934" s="75"/>
      <c r="Q64934" s="75"/>
      <c r="W64934" s="75"/>
      <c r="AD64934" s="77"/>
    </row>
    <row r="64935" spans="16:30" ht="4.5" customHeight="1" x14ac:dyDescent="0.2">
      <c r="P64935" s="75"/>
      <c r="Q64935" s="75"/>
      <c r="W64935" s="75"/>
      <c r="AD64935" s="77"/>
    </row>
    <row r="64936" spans="16:30" ht="4.5" customHeight="1" x14ac:dyDescent="0.2">
      <c r="P64936" s="75"/>
      <c r="Q64936" s="75"/>
      <c r="W64936" s="75"/>
      <c r="AD64936" s="77"/>
    </row>
    <row r="64937" spans="16:30" ht="4.5" customHeight="1" x14ac:dyDescent="0.2">
      <c r="P64937" s="75"/>
      <c r="Q64937" s="75"/>
      <c r="W64937" s="75"/>
      <c r="AD64937" s="77"/>
    </row>
    <row r="64938" spans="16:30" ht="4.5" customHeight="1" x14ac:dyDescent="0.2">
      <c r="P64938" s="75"/>
      <c r="Q64938" s="75"/>
      <c r="W64938" s="75"/>
      <c r="AD64938" s="77"/>
    </row>
    <row r="64939" spans="16:30" ht="4.5" customHeight="1" x14ac:dyDescent="0.2">
      <c r="P64939" s="75"/>
      <c r="Q64939" s="75"/>
      <c r="W64939" s="75"/>
      <c r="AD64939" s="77"/>
    </row>
    <row r="64940" spans="16:30" ht="4.5" customHeight="1" x14ac:dyDescent="0.2">
      <c r="P64940" s="75"/>
      <c r="Q64940" s="75"/>
      <c r="W64940" s="75"/>
      <c r="AD64940" s="77"/>
    </row>
    <row r="64941" spans="16:30" ht="4.5" customHeight="1" x14ac:dyDescent="0.2">
      <c r="P64941" s="75"/>
      <c r="Q64941" s="75"/>
      <c r="W64941" s="75"/>
      <c r="AD64941" s="77"/>
    </row>
    <row r="64942" spans="16:30" ht="4.5" customHeight="1" x14ac:dyDescent="0.2">
      <c r="P64942" s="75"/>
      <c r="Q64942" s="75"/>
      <c r="W64942" s="75"/>
      <c r="AD64942" s="77"/>
    </row>
    <row r="64943" spans="16:30" ht="4.5" customHeight="1" x14ac:dyDescent="0.2">
      <c r="P64943" s="75"/>
      <c r="Q64943" s="75"/>
      <c r="W64943" s="75"/>
      <c r="AD64943" s="77"/>
    </row>
    <row r="64944" spans="16:30" ht="4.5" customHeight="1" x14ac:dyDescent="0.2">
      <c r="P64944" s="75"/>
      <c r="Q64944" s="75"/>
      <c r="W64944" s="75"/>
      <c r="AD64944" s="77"/>
    </row>
    <row r="64945" spans="16:30" ht="4.5" customHeight="1" x14ac:dyDescent="0.2">
      <c r="P64945" s="75"/>
      <c r="Q64945" s="75"/>
      <c r="W64945" s="75"/>
      <c r="AD64945" s="77"/>
    </row>
    <row r="64946" spans="16:30" ht="4.5" customHeight="1" x14ac:dyDescent="0.2">
      <c r="P64946" s="75"/>
      <c r="Q64946" s="75"/>
      <c r="W64946" s="75"/>
      <c r="AD64946" s="77"/>
    </row>
    <row r="64947" spans="16:30" ht="4.5" customHeight="1" x14ac:dyDescent="0.2">
      <c r="P64947" s="75"/>
      <c r="Q64947" s="75"/>
      <c r="W64947" s="75"/>
      <c r="AD64947" s="77"/>
    </row>
    <row r="64948" spans="16:30" ht="4.5" customHeight="1" x14ac:dyDescent="0.2">
      <c r="P64948" s="75"/>
      <c r="Q64948" s="75"/>
      <c r="W64948" s="75"/>
      <c r="AD64948" s="77"/>
    </row>
    <row r="64949" spans="16:30" ht="4.5" customHeight="1" x14ac:dyDescent="0.2">
      <c r="P64949" s="75"/>
      <c r="Q64949" s="75"/>
      <c r="W64949" s="75"/>
      <c r="AD64949" s="77"/>
    </row>
    <row r="64950" spans="16:30" ht="4.5" customHeight="1" x14ac:dyDescent="0.2">
      <c r="P64950" s="75"/>
      <c r="Q64950" s="75"/>
      <c r="W64950" s="75"/>
      <c r="AD64950" s="77"/>
    </row>
    <row r="64951" spans="16:30" ht="4.5" customHeight="1" x14ac:dyDescent="0.2">
      <c r="P64951" s="75"/>
      <c r="Q64951" s="75"/>
      <c r="W64951" s="75"/>
      <c r="AD64951" s="77"/>
    </row>
    <row r="64952" spans="16:30" ht="4.5" customHeight="1" x14ac:dyDescent="0.2">
      <c r="P64952" s="75"/>
      <c r="Q64952" s="75"/>
      <c r="W64952" s="75"/>
      <c r="AD64952" s="77"/>
    </row>
    <row r="64953" spans="16:30" ht="4.5" customHeight="1" x14ac:dyDescent="0.2">
      <c r="P64953" s="75"/>
      <c r="Q64953" s="75"/>
      <c r="W64953" s="75"/>
      <c r="AD64953" s="77"/>
    </row>
    <row r="64954" spans="16:30" ht="4.5" customHeight="1" x14ac:dyDescent="0.2">
      <c r="P64954" s="75"/>
      <c r="Q64954" s="75"/>
      <c r="W64954" s="75"/>
      <c r="AD64954" s="77"/>
    </row>
    <row r="64955" spans="16:30" ht="4.5" customHeight="1" x14ac:dyDescent="0.2">
      <c r="P64955" s="75"/>
      <c r="Q64955" s="75"/>
      <c r="W64955" s="75"/>
      <c r="AD64955" s="77"/>
    </row>
    <row r="64956" spans="16:30" ht="4.5" customHeight="1" x14ac:dyDescent="0.2">
      <c r="P64956" s="75"/>
      <c r="Q64956" s="75"/>
      <c r="W64956" s="75"/>
      <c r="AD64956" s="77"/>
    </row>
    <row r="64957" spans="16:30" ht="4.5" customHeight="1" x14ac:dyDescent="0.2">
      <c r="P64957" s="75"/>
      <c r="Q64957" s="75"/>
      <c r="W64957" s="75"/>
      <c r="AD64957" s="77"/>
    </row>
    <row r="64958" spans="16:30" ht="4.5" customHeight="1" x14ac:dyDescent="0.2">
      <c r="P64958" s="75"/>
      <c r="Q64958" s="75"/>
      <c r="W64958" s="75"/>
      <c r="AD64958" s="77"/>
    </row>
    <row r="64959" spans="16:30" ht="4.5" customHeight="1" x14ac:dyDescent="0.2">
      <c r="P64959" s="75"/>
      <c r="Q64959" s="75"/>
      <c r="W64959" s="75"/>
      <c r="AD64959" s="77"/>
    </row>
    <row r="64960" spans="16:30" ht="4.5" customHeight="1" x14ac:dyDescent="0.2">
      <c r="P64960" s="75"/>
      <c r="Q64960" s="75"/>
      <c r="W64960" s="75"/>
      <c r="AD64960" s="77"/>
    </row>
    <row r="64961" spans="16:30" ht="4.5" customHeight="1" x14ac:dyDescent="0.2">
      <c r="P64961" s="75"/>
      <c r="Q64961" s="75"/>
      <c r="W64961" s="75"/>
      <c r="AD64961" s="77"/>
    </row>
    <row r="64962" spans="16:30" ht="4.5" customHeight="1" x14ac:dyDescent="0.2">
      <c r="P64962" s="75"/>
      <c r="Q64962" s="75"/>
      <c r="W64962" s="75"/>
      <c r="AD64962" s="77"/>
    </row>
    <row r="64963" spans="16:30" ht="4.5" customHeight="1" x14ac:dyDescent="0.2">
      <c r="P64963" s="75"/>
      <c r="Q64963" s="75"/>
      <c r="W64963" s="75"/>
      <c r="AD64963" s="77"/>
    </row>
    <row r="64964" spans="16:30" ht="4.5" customHeight="1" x14ac:dyDescent="0.2">
      <c r="P64964" s="75"/>
      <c r="Q64964" s="75"/>
      <c r="W64964" s="75"/>
      <c r="AD64964" s="77"/>
    </row>
    <row r="64965" spans="16:30" ht="4.5" customHeight="1" x14ac:dyDescent="0.2">
      <c r="P64965" s="75"/>
      <c r="Q64965" s="75"/>
      <c r="W64965" s="75"/>
      <c r="AD64965" s="77"/>
    </row>
    <row r="64966" spans="16:30" ht="4.5" customHeight="1" x14ac:dyDescent="0.2">
      <c r="P64966" s="75"/>
      <c r="Q64966" s="75"/>
      <c r="W64966" s="75"/>
      <c r="AD64966" s="77"/>
    </row>
    <row r="64967" spans="16:30" ht="4.5" customHeight="1" x14ac:dyDescent="0.2">
      <c r="P64967" s="75"/>
      <c r="Q64967" s="75"/>
      <c r="W64967" s="75"/>
      <c r="AD64967" s="77"/>
    </row>
    <row r="64968" spans="16:30" ht="4.5" customHeight="1" x14ac:dyDescent="0.2">
      <c r="P64968" s="75"/>
      <c r="Q64968" s="75"/>
      <c r="W64968" s="75"/>
      <c r="AD64968" s="77"/>
    </row>
    <row r="64969" spans="16:30" ht="4.5" customHeight="1" x14ac:dyDescent="0.2">
      <c r="P64969" s="75"/>
      <c r="Q64969" s="75"/>
      <c r="W64969" s="75"/>
      <c r="AD64969" s="77"/>
    </row>
    <row r="64970" spans="16:30" ht="4.5" customHeight="1" x14ac:dyDescent="0.2">
      <c r="P64970" s="75"/>
      <c r="Q64970" s="75"/>
      <c r="W64970" s="75"/>
      <c r="AD64970" s="77"/>
    </row>
    <row r="64971" spans="16:30" ht="4.5" customHeight="1" x14ac:dyDescent="0.2">
      <c r="P64971" s="75"/>
      <c r="Q64971" s="75"/>
      <c r="W64971" s="75"/>
      <c r="AD64971" s="77"/>
    </row>
    <row r="64972" spans="16:30" ht="4.5" customHeight="1" x14ac:dyDescent="0.2">
      <c r="P64972" s="75"/>
      <c r="Q64972" s="75"/>
      <c r="W64972" s="75"/>
      <c r="AD64972" s="77"/>
    </row>
    <row r="64973" spans="16:30" ht="4.5" customHeight="1" x14ac:dyDescent="0.2">
      <c r="P64973" s="75"/>
      <c r="Q64973" s="75"/>
      <c r="W64973" s="75"/>
      <c r="AD64973" s="77"/>
    </row>
    <row r="64974" spans="16:30" ht="4.5" customHeight="1" x14ac:dyDescent="0.2">
      <c r="P64974" s="75"/>
      <c r="Q64974" s="75"/>
      <c r="W64974" s="75"/>
      <c r="AD64974" s="77"/>
    </row>
    <row r="64975" spans="16:30" ht="4.5" customHeight="1" x14ac:dyDescent="0.2">
      <c r="P64975" s="75"/>
      <c r="Q64975" s="75"/>
      <c r="W64975" s="75"/>
      <c r="AD64975" s="77"/>
    </row>
    <row r="64976" spans="16:30" ht="4.5" customHeight="1" x14ac:dyDescent="0.2">
      <c r="P64976" s="75"/>
      <c r="Q64976" s="75"/>
      <c r="W64976" s="75"/>
      <c r="AD64976" s="77"/>
    </row>
    <row r="64977" spans="16:30" ht="4.5" customHeight="1" x14ac:dyDescent="0.2">
      <c r="P64977" s="75"/>
      <c r="Q64977" s="75"/>
      <c r="W64977" s="75"/>
      <c r="AD64977" s="77"/>
    </row>
    <row r="64978" spans="16:30" ht="4.5" customHeight="1" x14ac:dyDescent="0.2">
      <c r="P64978" s="75"/>
      <c r="Q64978" s="75"/>
      <c r="W64978" s="75"/>
      <c r="AD64978" s="77"/>
    </row>
    <row r="64979" spans="16:30" ht="4.5" customHeight="1" x14ac:dyDescent="0.2">
      <c r="P64979" s="75"/>
      <c r="Q64979" s="75"/>
      <c r="W64979" s="75"/>
      <c r="AD64979" s="77"/>
    </row>
    <row r="64980" spans="16:30" ht="4.5" customHeight="1" x14ac:dyDescent="0.2">
      <c r="P64980" s="75"/>
      <c r="Q64980" s="75"/>
      <c r="W64980" s="75"/>
      <c r="AD64980" s="77"/>
    </row>
    <row r="64981" spans="16:30" ht="4.5" customHeight="1" x14ac:dyDescent="0.2">
      <c r="P64981" s="75"/>
      <c r="Q64981" s="75"/>
      <c r="W64981" s="75"/>
      <c r="AD64981" s="77"/>
    </row>
    <row r="64982" spans="16:30" ht="4.5" customHeight="1" x14ac:dyDescent="0.2">
      <c r="P64982" s="75"/>
      <c r="Q64982" s="75"/>
      <c r="W64982" s="75"/>
      <c r="AD64982" s="77"/>
    </row>
    <row r="64983" spans="16:30" ht="4.5" customHeight="1" x14ac:dyDescent="0.2">
      <c r="P64983" s="75"/>
      <c r="Q64983" s="75"/>
      <c r="W64983" s="75"/>
      <c r="AD64983" s="77"/>
    </row>
    <row r="64984" spans="16:30" ht="4.5" customHeight="1" x14ac:dyDescent="0.2">
      <c r="P64984" s="75"/>
      <c r="Q64984" s="75"/>
      <c r="W64984" s="75"/>
      <c r="AD64984" s="77"/>
    </row>
    <row r="64985" spans="16:30" ht="4.5" customHeight="1" x14ac:dyDescent="0.2">
      <c r="P64985" s="75"/>
      <c r="Q64985" s="75"/>
      <c r="W64985" s="75"/>
      <c r="AD64985" s="77"/>
    </row>
    <row r="64986" spans="16:30" ht="4.5" customHeight="1" x14ac:dyDescent="0.2">
      <c r="P64986" s="75"/>
      <c r="Q64986" s="75"/>
      <c r="W64986" s="75"/>
      <c r="AD64986" s="77"/>
    </row>
    <row r="64987" spans="16:30" ht="4.5" customHeight="1" x14ac:dyDescent="0.2">
      <c r="P64987" s="75"/>
      <c r="Q64987" s="75"/>
      <c r="W64987" s="75"/>
      <c r="AD64987" s="77"/>
    </row>
    <row r="64988" spans="16:30" ht="4.5" customHeight="1" x14ac:dyDescent="0.2">
      <c r="P64988" s="75"/>
      <c r="Q64988" s="75"/>
      <c r="W64988" s="75"/>
      <c r="AD64988" s="77"/>
    </row>
    <row r="64989" spans="16:30" ht="4.5" customHeight="1" x14ac:dyDescent="0.2">
      <c r="P64989" s="75"/>
      <c r="Q64989" s="75"/>
      <c r="W64989" s="75"/>
      <c r="AD64989" s="77"/>
    </row>
    <row r="64990" spans="16:30" ht="4.5" customHeight="1" x14ac:dyDescent="0.2">
      <c r="P64990" s="75"/>
      <c r="Q64990" s="75"/>
      <c r="W64990" s="75"/>
      <c r="AD64990" s="77"/>
    </row>
    <row r="64991" spans="16:30" ht="4.5" customHeight="1" x14ac:dyDescent="0.2">
      <c r="P64991" s="75"/>
      <c r="Q64991" s="75"/>
      <c r="W64991" s="75"/>
      <c r="AD64991" s="77"/>
    </row>
    <row r="64992" spans="16:30" ht="4.5" customHeight="1" x14ac:dyDescent="0.2">
      <c r="P64992" s="75"/>
      <c r="Q64992" s="75"/>
      <c r="W64992" s="75"/>
      <c r="AD64992" s="77"/>
    </row>
    <row r="64993" spans="16:30" ht="4.5" customHeight="1" x14ac:dyDescent="0.2">
      <c r="P64993" s="75"/>
      <c r="Q64993" s="75"/>
      <c r="W64993" s="75"/>
      <c r="AD64993" s="77"/>
    </row>
    <row r="64994" spans="16:30" ht="4.5" customHeight="1" x14ac:dyDescent="0.2">
      <c r="P64994" s="75"/>
      <c r="Q64994" s="75"/>
      <c r="W64994" s="75"/>
      <c r="AD64994" s="77"/>
    </row>
    <row r="64995" spans="16:30" ht="4.5" customHeight="1" x14ac:dyDescent="0.2">
      <c r="P64995" s="75"/>
      <c r="Q64995" s="75"/>
      <c r="W64995" s="75"/>
      <c r="AD64995" s="77"/>
    </row>
    <row r="64996" spans="16:30" ht="4.5" customHeight="1" x14ac:dyDescent="0.2">
      <c r="P64996" s="75"/>
      <c r="Q64996" s="75"/>
      <c r="W64996" s="75"/>
      <c r="AD64996" s="77"/>
    </row>
    <row r="64997" spans="16:30" ht="4.5" customHeight="1" x14ac:dyDescent="0.2">
      <c r="P64997" s="75"/>
      <c r="Q64997" s="75"/>
      <c r="W64997" s="75"/>
      <c r="AD64997" s="77"/>
    </row>
    <row r="64998" spans="16:30" ht="4.5" customHeight="1" x14ac:dyDescent="0.2">
      <c r="P64998" s="75"/>
      <c r="Q64998" s="75"/>
      <c r="W64998" s="75"/>
      <c r="AD64998" s="77"/>
    </row>
    <row r="64999" spans="16:30" ht="4.5" customHeight="1" x14ac:dyDescent="0.2">
      <c r="P64999" s="75"/>
      <c r="Q64999" s="75"/>
      <c r="W64999" s="75"/>
      <c r="AD64999" s="77"/>
    </row>
    <row r="65000" spans="16:30" ht="4.5" customHeight="1" x14ac:dyDescent="0.2">
      <c r="P65000" s="75"/>
      <c r="Q65000" s="75"/>
      <c r="W65000" s="75"/>
      <c r="AD65000" s="77"/>
    </row>
    <row r="65001" spans="16:30" ht="4.5" customHeight="1" x14ac:dyDescent="0.2">
      <c r="P65001" s="75"/>
      <c r="Q65001" s="75"/>
      <c r="W65001" s="75"/>
      <c r="AD65001" s="77"/>
    </row>
    <row r="65002" spans="16:30" ht="4.5" customHeight="1" x14ac:dyDescent="0.2">
      <c r="P65002" s="75"/>
      <c r="Q65002" s="75"/>
      <c r="W65002" s="75"/>
      <c r="AD65002" s="77"/>
    </row>
    <row r="65003" spans="16:30" ht="4.5" customHeight="1" x14ac:dyDescent="0.2">
      <c r="P65003" s="75"/>
      <c r="Q65003" s="75"/>
      <c r="W65003" s="75"/>
      <c r="AD65003" s="77"/>
    </row>
    <row r="65004" spans="16:30" ht="4.5" customHeight="1" x14ac:dyDescent="0.2">
      <c r="P65004" s="75"/>
      <c r="Q65004" s="75"/>
      <c r="W65004" s="75"/>
      <c r="AD65004" s="77"/>
    </row>
    <row r="65005" spans="16:30" ht="4.5" customHeight="1" x14ac:dyDescent="0.2">
      <c r="P65005" s="75"/>
      <c r="Q65005" s="75"/>
      <c r="W65005" s="75"/>
      <c r="AD65005" s="77"/>
    </row>
    <row r="65006" spans="16:30" ht="4.5" customHeight="1" x14ac:dyDescent="0.2">
      <c r="P65006" s="75"/>
      <c r="Q65006" s="75"/>
      <c r="W65006" s="75"/>
      <c r="AD65006" s="77"/>
    </row>
    <row r="65007" spans="16:30" ht="4.5" customHeight="1" x14ac:dyDescent="0.2">
      <c r="P65007" s="75"/>
      <c r="Q65007" s="75"/>
      <c r="W65007" s="75"/>
      <c r="AD65007" s="77"/>
    </row>
    <row r="65008" spans="16:30" ht="4.5" customHeight="1" x14ac:dyDescent="0.2">
      <c r="P65008" s="75"/>
      <c r="Q65008" s="75"/>
      <c r="W65008" s="75"/>
      <c r="AD65008" s="77"/>
    </row>
    <row r="65009" spans="16:30" ht="4.5" customHeight="1" x14ac:dyDescent="0.2">
      <c r="P65009" s="75"/>
      <c r="Q65009" s="75"/>
      <c r="W65009" s="75"/>
      <c r="AD65009" s="77"/>
    </row>
    <row r="65010" spans="16:30" ht="4.5" customHeight="1" x14ac:dyDescent="0.2">
      <c r="P65010" s="75"/>
      <c r="Q65010" s="75"/>
      <c r="W65010" s="75"/>
      <c r="AD65010" s="77"/>
    </row>
    <row r="65011" spans="16:30" ht="4.5" customHeight="1" x14ac:dyDescent="0.2">
      <c r="P65011" s="75"/>
      <c r="Q65011" s="75"/>
      <c r="W65011" s="75"/>
      <c r="AD65011" s="77"/>
    </row>
    <row r="65012" spans="16:30" ht="4.5" customHeight="1" x14ac:dyDescent="0.2">
      <c r="P65012" s="75"/>
      <c r="Q65012" s="75"/>
      <c r="W65012" s="75"/>
      <c r="AD65012" s="77"/>
    </row>
    <row r="65013" spans="16:30" ht="4.5" customHeight="1" x14ac:dyDescent="0.2">
      <c r="P65013" s="75"/>
      <c r="Q65013" s="75"/>
      <c r="W65013" s="75"/>
      <c r="AD65013" s="77"/>
    </row>
    <row r="65014" spans="16:30" ht="4.5" customHeight="1" x14ac:dyDescent="0.2">
      <c r="P65014" s="75"/>
      <c r="Q65014" s="75"/>
      <c r="W65014" s="75"/>
      <c r="AD65014" s="77"/>
    </row>
    <row r="65015" spans="16:30" ht="4.5" customHeight="1" x14ac:dyDescent="0.2">
      <c r="P65015" s="75"/>
      <c r="Q65015" s="75"/>
      <c r="W65015" s="75"/>
      <c r="AD65015" s="77"/>
    </row>
    <row r="65016" spans="16:30" ht="4.5" customHeight="1" x14ac:dyDescent="0.2">
      <c r="P65016" s="75"/>
      <c r="Q65016" s="75"/>
      <c r="W65016" s="75"/>
      <c r="AD65016" s="77"/>
    </row>
    <row r="65017" spans="16:30" ht="4.5" customHeight="1" x14ac:dyDescent="0.2">
      <c r="P65017" s="75"/>
      <c r="Q65017" s="75"/>
      <c r="W65017" s="75"/>
      <c r="AD65017" s="77"/>
    </row>
    <row r="65018" spans="16:30" ht="4.5" customHeight="1" x14ac:dyDescent="0.2">
      <c r="P65018" s="75"/>
      <c r="Q65018" s="75"/>
      <c r="W65018" s="75"/>
      <c r="AD65018" s="77"/>
    </row>
    <row r="65019" spans="16:30" ht="4.5" customHeight="1" x14ac:dyDescent="0.2">
      <c r="P65019" s="75"/>
      <c r="Q65019" s="75"/>
      <c r="W65019" s="75"/>
      <c r="AD65019" s="77"/>
    </row>
    <row r="65020" spans="16:30" ht="4.5" customHeight="1" x14ac:dyDescent="0.2">
      <c r="P65020" s="75"/>
      <c r="Q65020" s="75"/>
      <c r="W65020" s="75"/>
      <c r="AD65020" s="77"/>
    </row>
    <row r="65021" spans="16:30" ht="4.5" customHeight="1" x14ac:dyDescent="0.2">
      <c r="P65021" s="75"/>
      <c r="Q65021" s="75"/>
      <c r="W65021" s="75"/>
      <c r="AD65021" s="77"/>
    </row>
    <row r="65022" spans="16:30" ht="4.5" customHeight="1" x14ac:dyDescent="0.2">
      <c r="P65022" s="75"/>
      <c r="Q65022" s="75"/>
      <c r="W65022" s="75"/>
      <c r="AD65022" s="77"/>
    </row>
    <row r="65023" spans="16:30" ht="4.5" customHeight="1" x14ac:dyDescent="0.2">
      <c r="P65023" s="75"/>
      <c r="Q65023" s="75"/>
      <c r="W65023" s="75"/>
      <c r="AD65023" s="77"/>
    </row>
    <row r="65024" spans="16:30" ht="4.5" customHeight="1" x14ac:dyDescent="0.2">
      <c r="P65024" s="75"/>
      <c r="Q65024" s="75"/>
      <c r="W65024" s="75"/>
      <c r="AD65024" s="77"/>
    </row>
    <row r="65025" spans="16:30" ht="4.5" customHeight="1" x14ac:dyDescent="0.2">
      <c r="P65025" s="75"/>
      <c r="Q65025" s="75"/>
      <c r="W65025" s="75"/>
      <c r="AD65025" s="77"/>
    </row>
    <row r="65026" spans="16:30" ht="4.5" customHeight="1" x14ac:dyDescent="0.2">
      <c r="P65026" s="75"/>
      <c r="Q65026" s="75"/>
      <c r="W65026" s="75"/>
      <c r="AD65026" s="77"/>
    </row>
    <row r="65027" spans="16:30" ht="4.5" customHeight="1" x14ac:dyDescent="0.2">
      <c r="P65027" s="75"/>
      <c r="Q65027" s="75"/>
      <c r="W65027" s="75"/>
      <c r="AD65027" s="77"/>
    </row>
    <row r="65028" spans="16:30" ht="4.5" customHeight="1" x14ac:dyDescent="0.2">
      <c r="P65028" s="75"/>
      <c r="Q65028" s="75"/>
      <c r="W65028" s="75"/>
      <c r="AD65028" s="77"/>
    </row>
    <row r="65029" spans="16:30" ht="4.5" customHeight="1" x14ac:dyDescent="0.2">
      <c r="P65029" s="75"/>
      <c r="Q65029" s="75"/>
      <c r="W65029" s="75"/>
      <c r="AD65029" s="77"/>
    </row>
    <row r="65030" spans="16:30" ht="4.5" customHeight="1" x14ac:dyDescent="0.2">
      <c r="P65030" s="75"/>
      <c r="Q65030" s="75"/>
      <c r="W65030" s="75"/>
      <c r="AD65030" s="77"/>
    </row>
    <row r="65031" spans="16:30" ht="4.5" customHeight="1" x14ac:dyDescent="0.2">
      <c r="P65031" s="75"/>
      <c r="Q65031" s="75"/>
      <c r="W65031" s="75"/>
      <c r="AD65031" s="77"/>
    </row>
    <row r="65032" spans="16:30" ht="4.5" customHeight="1" x14ac:dyDescent="0.2">
      <c r="P65032" s="75"/>
      <c r="Q65032" s="75"/>
      <c r="W65032" s="75"/>
      <c r="AD65032" s="77"/>
    </row>
    <row r="65033" spans="16:30" ht="4.5" customHeight="1" x14ac:dyDescent="0.2">
      <c r="P65033" s="75"/>
      <c r="Q65033" s="75"/>
      <c r="W65033" s="75"/>
      <c r="AD65033" s="77"/>
    </row>
    <row r="65034" spans="16:30" ht="4.5" customHeight="1" x14ac:dyDescent="0.2">
      <c r="P65034" s="75"/>
      <c r="Q65034" s="75"/>
      <c r="W65034" s="75"/>
      <c r="AD65034" s="77"/>
    </row>
    <row r="65035" spans="16:30" ht="4.5" customHeight="1" x14ac:dyDescent="0.2">
      <c r="P65035" s="75"/>
      <c r="Q65035" s="75"/>
      <c r="W65035" s="75"/>
      <c r="AD65035" s="77"/>
    </row>
    <row r="65036" spans="16:30" ht="4.5" customHeight="1" x14ac:dyDescent="0.2">
      <c r="P65036" s="75"/>
      <c r="Q65036" s="75"/>
      <c r="W65036" s="75"/>
      <c r="AD65036" s="77"/>
    </row>
    <row r="65037" spans="16:30" ht="4.5" customHeight="1" x14ac:dyDescent="0.2">
      <c r="P65037" s="75"/>
      <c r="Q65037" s="75"/>
      <c r="W65037" s="75"/>
      <c r="AD65037" s="77"/>
    </row>
    <row r="65038" spans="16:30" ht="4.5" customHeight="1" x14ac:dyDescent="0.2">
      <c r="P65038" s="75"/>
      <c r="Q65038" s="75"/>
      <c r="W65038" s="75"/>
      <c r="AD65038" s="77"/>
    </row>
    <row r="65039" spans="16:30" ht="4.5" customHeight="1" x14ac:dyDescent="0.2">
      <c r="P65039" s="75"/>
      <c r="Q65039" s="75"/>
      <c r="W65039" s="75"/>
      <c r="AD65039" s="77"/>
    </row>
    <row r="65040" spans="16:30" ht="4.5" customHeight="1" x14ac:dyDescent="0.2">
      <c r="P65040" s="75"/>
      <c r="Q65040" s="75"/>
      <c r="W65040" s="75"/>
      <c r="AD65040" s="77"/>
    </row>
    <row r="65041" spans="16:30" ht="4.5" customHeight="1" x14ac:dyDescent="0.2">
      <c r="P65041" s="75"/>
      <c r="Q65041" s="75"/>
      <c r="W65041" s="75"/>
      <c r="AD65041" s="77"/>
    </row>
    <row r="65042" spans="16:30" ht="4.5" customHeight="1" x14ac:dyDescent="0.2">
      <c r="P65042" s="75"/>
      <c r="Q65042" s="75"/>
      <c r="W65042" s="75"/>
      <c r="AD65042" s="77"/>
    </row>
    <row r="65043" spans="16:30" ht="4.5" customHeight="1" x14ac:dyDescent="0.2">
      <c r="P65043" s="75"/>
      <c r="Q65043" s="75"/>
      <c r="W65043" s="75"/>
      <c r="AD65043" s="77"/>
    </row>
    <row r="65044" spans="16:30" ht="4.5" customHeight="1" x14ac:dyDescent="0.2">
      <c r="P65044" s="75"/>
      <c r="Q65044" s="75"/>
      <c r="W65044" s="75"/>
      <c r="AD65044" s="77"/>
    </row>
    <row r="65045" spans="16:30" ht="4.5" customHeight="1" x14ac:dyDescent="0.2">
      <c r="P65045" s="75"/>
      <c r="Q65045" s="75"/>
      <c r="W65045" s="75"/>
      <c r="AD65045" s="77"/>
    </row>
    <row r="65046" spans="16:30" ht="4.5" customHeight="1" x14ac:dyDescent="0.2">
      <c r="P65046" s="75"/>
      <c r="Q65046" s="75"/>
      <c r="W65046" s="75"/>
      <c r="AD65046" s="77"/>
    </row>
    <row r="65047" spans="16:30" ht="4.5" customHeight="1" x14ac:dyDescent="0.2">
      <c r="P65047" s="75"/>
      <c r="Q65047" s="75"/>
      <c r="W65047" s="75"/>
      <c r="AD65047" s="77"/>
    </row>
    <row r="65048" spans="16:30" ht="4.5" customHeight="1" x14ac:dyDescent="0.2">
      <c r="P65048" s="75"/>
      <c r="Q65048" s="75"/>
      <c r="W65048" s="75"/>
      <c r="AD65048" s="77"/>
    </row>
    <row r="65049" spans="16:30" ht="4.5" customHeight="1" x14ac:dyDescent="0.2">
      <c r="P65049" s="75"/>
      <c r="Q65049" s="75"/>
      <c r="W65049" s="75"/>
      <c r="AD65049" s="77"/>
    </row>
    <row r="65050" spans="16:30" ht="4.5" customHeight="1" x14ac:dyDescent="0.2">
      <c r="P65050" s="75"/>
      <c r="Q65050" s="75"/>
      <c r="W65050" s="75"/>
      <c r="AD65050" s="77"/>
    </row>
    <row r="65051" spans="16:30" ht="4.5" customHeight="1" x14ac:dyDescent="0.2">
      <c r="P65051" s="75"/>
      <c r="Q65051" s="75"/>
      <c r="W65051" s="75"/>
      <c r="AD65051" s="77"/>
    </row>
    <row r="65052" spans="16:30" ht="4.5" customHeight="1" x14ac:dyDescent="0.2">
      <c r="P65052" s="75"/>
      <c r="Q65052" s="75"/>
      <c r="W65052" s="75"/>
      <c r="AD65052" s="77"/>
    </row>
    <row r="65053" spans="16:30" ht="4.5" customHeight="1" x14ac:dyDescent="0.2">
      <c r="P65053" s="75"/>
      <c r="Q65053" s="75"/>
      <c r="W65053" s="75"/>
      <c r="AD65053" s="77"/>
    </row>
    <row r="65054" spans="16:30" ht="4.5" customHeight="1" x14ac:dyDescent="0.2">
      <c r="P65054" s="75"/>
      <c r="Q65054" s="75"/>
      <c r="W65054" s="75"/>
      <c r="AD65054" s="77"/>
    </row>
    <row r="65055" spans="16:30" ht="4.5" customHeight="1" x14ac:dyDescent="0.2">
      <c r="P65055" s="75"/>
      <c r="Q65055" s="75"/>
      <c r="W65055" s="75"/>
      <c r="AD65055" s="77"/>
    </row>
    <row r="65056" spans="16:30" ht="4.5" customHeight="1" x14ac:dyDescent="0.2">
      <c r="P65056" s="75"/>
      <c r="Q65056" s="75"/>
      <c r="W65056" s="75"/>
      <c r="AD65056" s="77"/>
    </row>
    <row r="65057" spans="16:30" ht="4.5" customHeight="1" x14ac:dyDescent="0.2">
      <c r="P65057" s="75"/>
      <c r="Q65057" s="75"/>
      <c r="W65057" s="75"/>
      <c r="AD65057" s="77"/>
    </row>
    <row r="65058" spans="16:30" ht="4.5" customHeight="1" x14ac:dyDescent="0.2">
      <c r="P65058" s="75"/>
      <c r="Q65058" s="75"/>
      <c r="W65058" s="75"/>
      <c r="AD65058" s="77"/>
    </row>
    <row r="65059" spans="16:30" ht="4.5" customHeight="1" x14ac:dyDescent="0.2">
      <c r="P65059" s="75"/>
      <c r="Q65059" s="75"/>
      <c r="W65059" s="75"/>
      <c r="AD65059" s="77"/>
    </row>
    <row r="65060" spans="16:30" ht="4.5" customHeight="1" x14ac:dyDescent="0.2">
      <c r="P65060" s="75"/>
      <c r="Q65060" s="75"/>
      <c r="W65060" s="75"/>
      <c r="AD65060" s="77"/>
    </row>
    <row r="65061" spans="16:30" ht="4.5" customHeight="1" x14ac:dyDescent="0.2">
      <c r="P65061" s="75"/>
      <c r="Q65061" s="75"/>
      <c r="W65061" s="75"/>
      <c r="AD65061" s="77"/>
    </row>
    <row r="65062" spans="16:30" ht="4.5" customHeight="1" x14ac:dyDescent="0.2">
      <c r="P65062" s="75"/>
      <c r="Q65062" s="75"/>
      <c r="W65062" s="75"/>
      <c r="AD65062" s="77"/>
    </row>
    <row r="65063" spans="16:30" ht="4.5" customHeight="1" x14ac:dyDescent="0.2">
      <c r="P65063" s="75"/>
      <c r="Q65063" s="75"/>
      <c r="W65063" s="75"/>
      <c r="AD65063" s="77"/>
    </row>
    <row r="65064" spans="16:30" ht="4.5" customHeight="1" x14ac:dyDescent="0.2">
      <c r="P65064" s="75"/>
      <c r="Q65064" s="75"/>
      <c r="W65064" s="75"/>
      <c r="AD65064" s="77"/>
    </row>
    <row r="65065" spans="16:30" ht="4.5" customHeight="1" x14ac:dyDescent="0.2">
      <c r="P65065" s="75"/>
      <c r="Q65065" s="75"/>
      <c r="W65065" s="75"/>
      <c r="AD65065" s="77"/>
    </row>
    <row r="65066" spans="16:30" ht="4.5" customHeight="1" x14ac:dyDescent="0.2">
      <c r="P65066" s="75"/>
      <c r="Q65066" s="75"/>
      <c r="W65066" s="75"/>
      <c r="AD65066" s="77"/>
    </row>
    <row r="65067" spans="16:30" ht="4.5" customHeight="1" x14ac:dyDescent="0.2">
      <c r="P65067" s="75"/>
      <c r="Q65067" s="75"/>
      <c r="W65067" s="75"/>
      <c r="AD65067" s="77"/>
    </row>
    <row r="65068" spans="16:30" ht="4.5" customHeight="1" x14ac:dyDescent="0.2">
      <c r="P65068" s="75"/>
      <c r="Q65068" s="75"/>
      <c r="W65068" s="75"/>
      <c r="AD65068" s="77"/>
    </row>
    <row r="65069" spans="16:30" ht="4.5" customHeight="1" x14ac:dyDescent="0.2">
      <c r="P65069" s="75"/>
      <c r="Q65069" s="75"/>
      <c r="W65069" s="75"/>
      <c r="AD65069" s="77"/>
    </row>
    <row r="65070" spans="16:30" ht="4.5" customHeight="1" x14ac:dyDescent="0.2">
      <c r="P65070" s="75"/>
      <c r="Q65070" s="75"/>
      <c r="W65070" s="75"/>
      <c r="AD65070" s="77"/>
    </row>
    <row r="65071" spans="16:30" ht="4.5" customHeight="1" x14ac:dyDescent="0.2">
      <c r="P65071" s="75"/>
      <c r="Q65071" s="75"/>
      <c r="W65071" s="75"/>
      <c r="AD65071" s="77"/>
    </row>
    <row r="65072" spans="16:30" ht="4.5" customHeight="1" x14ac:dyDescent="0.2">
      <c r="P65072" s="75"/>
      <c r="Q65072" s="75"/>
      <c r="W65072" s="75"/>
      <c r="AD65072" s="77"/>
    </row>
    <row r="65073" spans="16:30" ht="4.5" customHeight="1" x14ac:dyDescent="0.2">
      <c r="P65073" s="75"/>
      <c r="Q65073" s="75"/>
      <c r="W65073" s="75"/>
      <c r="AD65073" s="77"/>
    </row>
    <row r="65074" spans="16:30" ht="4.5" customHeight="1" x14ac:dyDescent="0.2">
      <c r="P65074" s="75"/>
      <c r="Q65074" s="75"/>
      <c r="W65074" s="75"/>
      <c r="AD65074" s="77"/>
    </row>
    <row r="65075" spans="16:30" ht="4.5" customHeight="1" x14ac:dyDescent="0.2">
      <c r="P65075" s="75"/>
      <c r="Q65075" s="75"/>
      <c r="W65075" s="75"/>
      <c r="AD65075" s="77"/>
    </row>
    <row r="65076" spans="16:30" ht="4.5" customHeight="1" x14ac:dyDescent="0.2">
      <c r="P65076" s="75"/>
      <c r="Q65076" s="75"/>
      <c r="W65076" s="75"/>
      <c r="AD65076" s="77"/>
    </row>
    <row r="65077" spans="16:30" ht="4.5" customHeight="1" x14ac:dyDescent="0.2">
      <c r="P65077" s="75"/>
      <c r="Q65077" s="75"/>
      <c r="W65077" s="75"/>
      <c r="AD65077" s="77"/>
    </row>
    <row r="65078" spans="16:30" ht="4.5" customHeight="1" x14ac:dyDescent="0.2">
      <c r="P65078" s="75"/>
      <c r="Q65078" s="75"/>
      <c r="W65078" s="75"/>
      <c r="AD65078" s="77"/>
    </row>
    <row r="65079" spans="16:30" ht="4.5" customHeight="1" x14ac:dyDescent="0.2">
      <c r="P65079" s="75"/>
      <c r="Q65079" s="75"/>
      <c r="W65079" s="75"/>
      <c r="AD65079" s="77"/>
    </row>
    <row r="65080" spans="16:30" ht="4.5" customHeight="1" x14ac:dyDescent="0.2">
      <c r="P65080" s="75"/>
      <c r="Q65080" s="75"/>
      <c r="W65080" s="75"/>
      <c r="AD65080" s="77"/>
    </row>
    <row r="65081" spans="16:30" ht="4.5" customHeight="1" x14ac:dyDescent="0.2">
      <c r="P65081" s="75"/>
      <c r="Q65081" s="75"/>
      <c r="W65081" s="75"/>
      <c r="AD65081" s="77"/>
    </row>
    <row r="65082" spans="16:30" ht="4.5" customHeight="1" x14ac:dyDescent="0.2">
      <c r="P65082" s="75"/>
      <c r="Q65082" s="75"/>
      <c r="W65082" s="75"/>
      <c r="AD65082" s="77"/>
    </row>
    <row r="65083" spans="16:30" ht="4.5" customHeight="1" x14ac:dyDescent="0.2">
      <c r="P65083" s="75"/>
      <c r="Q65083" s="75"/>
      <c r="W65083" s="75"/>
      <c r="AD65083" s="77"/>
    </row>
    <row r="65084" spans="16:30" ht="4.5" customHeight="1" x14ac:dyDescent="0.2">
      <c r="P65084" s="75"/>
      <c r="Q65084" s="75"/>
      <c r="W65084" s="75"/>
      <c r="AD65084" s="77"/>
    </row>
    <row r="65085" spans="16:30" ht="4.5" customHeight="1" x14ac:dyDescent="0.2">
      <c r="P65085" s="75"/>
      <c r="Q65085" s="75"/>
      <c r="W65085" s="75"/>
      <c r="AD65085" s="77"/>
    </row>
    <row r="65086" spans="16:30" ht="4.5" customHeight="1" x14ac:dyDescent="0.2">
      <c r="P65086" s="75"/>
      <c r="Q65086" s="75"/>
      <c r="W65086" s="75"/>
      <c r="AD65086" s="77"/>
    </row>
    <row r="65087" spans="16:30" ht="4.5" customHeight="1" x14ac:dyDescent="0.2">
      <c r="P65087" s="75"/>
      <c r="Q65087" s="75"/>
      <c r="W65087" s="75"/>
      <c r="AD65087" s="77"/>
    </row>
    <row r="65088" spans="16:30" ht="4.5" customHeight="1" x14ac:dyDescent="0.2">
      <c r="P65088" s="75"/>
      <c r="Q65088" s="75"/>
      <c r="W65088" s="75"/>
      <c r="AD65088" s="77"/>
    </row>
    <row r="65089" spans="16:30" ht="4.5" customHeight="1" x14ac:dyDescent="0.2">
      <c r="P65089" s="75"/>
      <c r="Q65089" s="75"/>
      <c r="W65089" s="75"/>
      <c r="AD65089" s="77"/>
    </row>
    <row r="65090" spans="16:30" ht="4.5" customHeight="1" x14ac:dyDescent="0.2">
      <c r="P65090" s="75"/>
      <c r="Q65090" s="75"/>
      <c r="W65090" s="75"/>
      <c r="AD65090" s="77"/>
    </row>
    <row r="65091" spans="16:30" ht="4.5" customHeight="1" x14ac:dyDescent="0.2">
      <c r="P65091" s="75"/>
      <c r="Q65091" s="75"/>
      <c r="W65091" s="75"/>
      <c r="AD65091" s="77"/>
    </row>
    <row r="65092" spans="16:30" ht="4.5" customHeight="1" x14ac:dyDescent="0.2">
      <c r="P65092" s="75"/>
      <c r="Q65092" s="75"/>
      <c r="W65092" s="75"/>
      <c r="AD65092" s="77"/>
    </row>
    <row r="65093" spans="16:30" ht="4.5" customHeight="1" x14ac:dyDescent="0.2">
      <c r="P65093" s="75"/>
      <c r="Q65093" s="75"/>
      <c r="W65093" s="75"/>
      <c r="AD65093" s="77"/>
    </row>
    <row r="65094" spans="16:30" ht="4.5" customHeight="1" x14ac:dyDescent="0.2">
      <c r="P65094" s="75"/>
      <c r="Q65094" s="75"/>
      <c r="W65094" s="75"/>
      <c r="AD65094" s="77"/>
    </row>
    <row r="65095" spans="16:30" ht="4.5" customHeight="1" x14ac:dyDescent="0.2">
      <c r="P65095" s="75"/>
      <c r="Q65095" s="75"/>
      <c r="W65095" s="75"/>
      <c r="AD65095" s="77"/>
    </row>
    <row r="65096" spans="16:30" ht="4.5" customHeight="1" x14ac:dyDescent="0.2">
      <c r="P65096" s="75"/>
      <c r="Q65096" s="75"/>
      <c r="W65096" s="75"/>
      <c r="AD65096" s="77"/>
    </row>
    <row r="65097" spans="16:30" ht="4.5" customHeight="1" x14ac:dyDescent="0.2">
      <c r="P65097" s="75"/>
      <c r="Q65097" s="75"/>
      <c r="W65097" s="75"/>
      <c r="AD65097" s="77"/>
    </row>
    <row r="65098" spans="16:30" ht="4.5" customHeight="1" x14ac:dyDescent="0.2">
      <c r="P65098" s="75"/>
      <c r="Q65098" s="75"/>
      <c r="W65098" s="75"/>
      <c r="AD65098" s="77"/>
    </row>
    <row r="65099" spans="16:30" ht="4.5" customHeight="1" x14ac:dyDescent="0.2">
      <c r="P65099" s="75"/>
      <c r="Q65099" s="75"/>
      <c r="W65099" s="75"/>
      <c r="AD65099" s="77"/>
    </row>
    <row r="65100" spans="16:30" ht="4.5" customHeight="1" x14ac:dyDescent="0.2">
      <c r="P65100" s="75"/>
      <c r="Q65100" s="75"/>
      <c r="W65100" s="75"/>
      <c r="AD65100" s="77"/>
    </row>
    <row r="65101" spans="16:30" ht="4.5" customHeight="1" x14ac:dyDescent="0.2">
      <c r="P65101" s="75"/>
      <c r="Q65101" s="75"/>
      <c r="W65101" s="75"/>
      <c r="AD65101" s="77"/>
    </row>
    <row r="65102" spans="16:30" ht="4.5" customHeight="1" x14ac:dyDescent="0.2">
      <c r="P65102" s="75"/>
      <c r="Q65102" s="75"/>
      <c r="W65102" s="75"/>
      <c r="AD65102" s="77"/>
    </row>
    <row r="65103" spans="16:30" ht="4.5" customHeight="1" x14ac:dyDescent="0.2">
      <c r="P65103" s="75"/>
      <c r="Q65103" s="75"/>
      <c r="W65103" s="75"/>
      <c r="AD65103" s="77"/>
    </row>
    <row r="65104" spans="16:30" ht="4.5" customHeight="1" x14ac:dyDescent="0.2">
      <c r="P65104" s="75"/>
      <c r="Q65104" s="75"/>
      <c r="W65104" s="75"/>
      <c r="AD65104" s="77"/>
    </row>
    <row r="65105" spans="16:30" ht="4.5" customHeight="1" x14ac:dyDescent="0.2">
      <c r="P65105" s="75"/>
      <c r="Q65105" s="75"/>
      <c r="W65105" s="75"/>
      <c r="AD65105" s="77"/>
    </row>
    <row r="65106" spans="16:30" ht="4.5" customHeight="1" x14ac:dyDescent="0.2">
      <c r="P65106" s="75"/>
      <c r="Q65106" s="75"/>
      <c r="W65106" s="75"/>
      <c r="AD65106" s="77"/>
    </row>
    <row r="65107" spans="16:30" ht="4.5" customHeight="1" x14ac:dyDescent="0.2">
      <c r="P65107" s="75"/>
      <c r="Q65107" s="75"/>
      <c r="W65107" s="75"/>
      <c r="AD65107" s="77"/>
    </row>
    <row r="65108" spans="16:30" ht="4.5" customHeight="1" x14ac:dyDescent="0.2">
      <c r="P65108" s="75"/>
      <c r="Q65108" s="75"/>
      <c r="W65108" s="75"/>
      <c r="AD65108" s="77"/>
    </row>
    <row r="65109" spans="16:30" ht="4.5" customHeight="1" x14ac:dyDescent="0.2">
      <c r="P65109" s="75"/>
      <c r="Q65109" s="75"/>
      <c r="W65109" s="75"/>
      <c r="AD65109" s="77"/>
    </row>
    <row r="65110" spans="16:30" ht="4.5" customHeight="1" x14ac:dyDescent="0.2">
      <c r="P65110" s="75"/>
      <c r="Q65110" s="75"/>
      <c r="W65110" s="75"/>
      <c r="AD65110" s="77"/>
    </row>
    <row r="65111" spans="16:30" ht="4.5" customHeight="1" x14ac:dyDescent="0.2">
      <c r="P65111" s="75"/>
      <c r="Q65111" s="75"/>
      <c r="W65111" s="75"/>
      <c r="AD65111" s="77"/>
    </row>
    <row r="65112" spans="16:30" ht="4.5" customHeight="1" x14ac:dyDescent="0.2">
      <c r="P65112" s="75"/>
      <c r="Q65112" s="75"/>
      <c r="W65112" s="75"/>
      <c r="AD65112" s="77"/>
    </row>
    <row r="65113" spans="16:30" ht="4.5" customHeight="1" x14ac:dyDescent="0.2">
      <c r="P65113" s="75"/>
      <c r="Q65113" s="75"/>
      <c r="W65113" s="75"/>
      <c r="AD65113" s="77"/>
    </row>
    <row r="65114" spans="16:30" ht="4.5" customHeight="1" x14ac:dyDescent="0.2">
      <c r="P65114" s="75"/>
      <c r="Q65114" s="75"/>
      <c r="W65114" s="75"/>
      <c r="AD65114" s="77"/>
    </row>
    <row r="65115" spans="16:30" ht="4.5" customHeight="1" x14ac:dyDescent="0.2">
      <c r="P65115" s="75"/>
      <c r="Q65115" s="75"/>
      <c r="W65115" s="75"/>
      <c r="AD65115" s="77"/>
    </row>
    <row r="65116" spans="16:30" ht="4.5" customHeight="1" x14ac:dyDescent="0.2">
      <c r="P65116" s="75"/>
      <c r="Q65116" s="75"/>
      <c r="W65116" s="75"/>
      <c r="AD65116" s="77"/>
    </row>
    <row r="65117" spans="16:30" ht="4.5" customHeight="1" x14ac:dyDescent="0.2">
      <c r="P65117" s="75"/>
      <c r="Q65117" s="75"/>
      <c r="W65117" s="75"/>
      <c r="AD65117" s="77"/>
    </row>
    <row r="65118" spans="16:30" ht="4.5" customHeight="1" x14ac:dyDescent="0.2">
      <c r="P65118" s="75"/>
      <c r="Q65118" s="75"/>
      <c r="W65118" s="75"/>
      <c r="AD65118" s="77"/>
    </row>
    <row r="65119" spans="16:30" ht="4.5" customHeight="1" x14ac:dyDescent="0.2">
      <c r="P65119" s="75"/>
      <c r="Q65119" s="75"/>
      <c r="W65119" s="75"/>
      <c r="AD65119" s="77"/>
    </row>
    <row r="65120" spans="16:30" ht="4.5" customHeight="1" x14ac:dyDescent="0.2">
      <c r="P65120" s="75"/>
      <c r="Q65120" s="75"/>
      <c r="W65120" s="75"/>
      <c r="AD65120" s="77"/>
    </row>
    <row r="65121" spans="16:30" ht="4.5" customHeight="1" x14ac:dyDescent="0.2">
      <c r="P65121" s="75"/>
      <c r="Q65121" s="75"/>
      <c r="W65121" s="75"/>
      <c r="AD65121" s="77"/>
    </row>
    <row r="65122" spans="16:30" ht="4.5" customHeight="1" x14ac:dyDescent="0.2">
      <c r="P65122" s="75"/>
      <c r="Q65122" s="75"/>
      <c r="W65122" s="75"/>
      <c r="AD65122" s="77"/>
    </row>
    <row r="65123" spans="16:30" ht="4.5" customHeight="1" x14ac:dyDescent="0.2">
      <c r="P65123" s="75"/>
      <c r="Q65123" s="75"/>
      <c r="W65123" s="75"/>
      <c r="AD65123" s="77"/>
    </row>
    <row r="65124" spans="16:30" ht="4.5" customHeight="1" x14ac:dyDescent="0.2">
      <c r="P65124" s="75"/>
      <c r="Q65124" s="75"/>
      <c r="W65124" s="75"/>
      <c r="AD65124" s="77"/>
    </row>
    <row r="65125" spans="16:30" ht="4.5" customHeight="1" x14ac:dyDescent="0.2">
      <c r="P65125" s="75"/>
      <c r="Q65125" s="75"/>
      <c r="W65125" s="75"/>
      <c r="AD65125" s="77"/>
    </row>
    <row r="65126" spans="16:30" ht="4.5" customHeight="1" x14ac:dyDescent="0.2">
      <c r="P65126" s="75"/>
      <c r="Q65126" s="75"/>
      <c r="W65126" s="75"/>
      <c r="AD65126" s="77"/>
    </row>
    <row r="65127" spans="16:30" ht="4.5" customHeight="1" x14ac:dyDescent="0.2">
      <c r="P65127" s="75"/>
      <c r="Q65127" s="75"/>
      <c r="W65127" s="75"/>
      <c r="AD65127" s="77"/>
    </row>
    <row r="65128" spans="16:30" ht="4.5" customHeight="1" x14ac:dyDescent="0.2">
      <c r="P65128" s="75"/>
      <c r="Q65128" s="75"/>
      <c r="W65128" s="75"/>
      <c r="AD65128" s="77"/>
    </row>
    <row r="65129" spans="16:30" ht="4.5" customHeight="1" x14ac:dyDescent="0.2">
      <c r="P65129" s="75"/>
      <c r="Q65129" s="75"/>
      <c r="W65129" s="75"/>
      <c r="AD65129" s="77"/>
    </row>
    <row r="65130" spans="16:30" ht="4.5" customHeight="1" x14ac:dyDescent="0.2">
      <c r="P65130" s="75"/>
      <c r="Q65130" s="75"/>
      <c r="W65130" s="75"/>
      <c r="AD65130" s="77"/>
    </row>
    <row r="65131" spans="16:30" ht="4.5" customHeight="1" x14ac:dyDescent="0.2">
      <c r="P65131" s="75"/>
      <c r="Q65131" s="75"/>
      <c r="W65131" s="75"/>
      <c r="AD65131" s="77"/>
    </row>
    <row r="65132" spans="16:30" ht="4.5" customHeight="1" x14ac:dyDescent="0.2">
      <c r="P65132" s="75"/>
      <c r="Q65132" s="75"/>
      <c r="W65132" s="75"/>
      <c r="AD65132" s="77"/>
    </row>
    <row r="65133" spans="16:30" ht="4.5" customHeight="1" x14ac:dyDescent="0.2">
      <c r="P65133" s="75"/>
      <c r="Q65133" s="75"/>
      <c r="W65133" s="75"/>
      <c r="AD65133" s="77"/>
    </row>
    <row r="65134" spans="16:30" ht="4.5" customHeight="1" x14ac:dyDescent="0.2">
      <c r="P65134" s="75"/>
      <c r="Q65134" s="75"/>
      <c r="W65134" s="75"/>
      <c r="AD65134" s="77"/>
    </row>
    <row r="65135" spans="16:30" ht="4.5" customHeight="1" x14ac:dyDescent="0.2">
      <c r="P65135" s="75"/>
      <c r="Q65135" s="75"/>
      <c r="W65135" s="75"/>
      <c r="AD65135" s="77"/>
    </row>
    <row r="65136" spans="16:30" ht="4.5" customHeight="1" x14ac:dyDescent="0.2">
      <c r="P65136" s="75"/>
      <c r="Q65136" s="75"/>
      <c r="W65136" s="75"/>
      <c r="AD65136" s="77"/>
    </row>
    <row r="65137" spans="16:30" ht="4.5" customHeight="1" x14ac:dyDescent="0.2">
      <c r="P65137" s="75"/>
      <c r="Q65137" s="75"/>
      <c r="W65137" s="75"/>
      <c r="AD65137" s="77"/>
    </row>
    <row r="65138" spans="16:30" ht="4.5" customHeight="1" x14ac:dyDescent="0.2">
      <c r="P65138" s="75"/>
      <c r="Q65138" s="75"/>
      <c r="W65138" s="75"/>
      <c r="AD65138" s="77"/>
    </row>
    <row r="65139" spans="16:30" ht="4.5" customHeight="1" x14ac:dyDescent="0.2">
      <c r="P65139" s="75"/>
      <c r="Q65139" s="75"/>
      <c r="W65139" s="75"/>
      <c r="AD65139" s="77"/>
    </row>
    <row r="65140" spans="16:30" ht="4.5" customHeight="1" x14ac:dyDescent="0.2">
      <c r="P65140" s="75"/>
      <c r="Q65140" s="75"/>
      <c r="W65140" s="75"/>
      <c r="AD65140" s="77"/>
    </row>
    <row r="65141" spans="16:30" ht="4.5" customHeight="1" x14ac:dyDescent="0.2">
      <c r="P65141" s="75"/>
      <c r="Q65141" s="75"/>
      <c r="W65141" s="75"/>
      <c r="AD65141" s="77"/>
    </row>
    <row r="65142" spans="16:30" ht="4.5" customHeight="1" x14ac:dyDescent="0.2">
      <c r="P65142" s="75"/>
      <c r="Q65142" s="75"/>
      <c r="W65142" s="75"/>
      <c r="AD65142" s="77"/>
    </row>
    <row r="65143" spans="16:30" ht="4.5" customHeight="1" x14ac:dyDescent="0.2">
      <c r="P65143" s="75"/>
      <c r="Q65143" s="75"/>
      <c r="W65143" s="75"/>
      <c r="AD65143" s="77"/>
    </row>
    <row r="65144" spans="16:30" ht="4.5" customHeight="1" x14ac:dyDescent="0.2">
      <c r="P65144" s="75"/>
      <c r="Q65144" s="75"/>
      <c r="W65144" s="75"/>
      <c r="AD65144" s="77"/>
    </row>
    <row r="65145" spans="16:30" ht="4.5" customHeight="1" x14ac:dyDescent="0.2">
      <c r="P65145" s="75"/>
      <c r="Q65145" s="75"/>
      <c r="W65145" s="75"/>
      <c r="AD65145" s="77"/>
    </row>
    <row r="65146" spans="16:30" ht="4.5" customHeight="1" x14ac:dyDescent="0.2">
      <c r="P65146" s="75"/>
      <c r="Q65146" s="75"/>
      <c r="W65146" s="75"/>
      <c r="AD65146" s="77"/>
    </row>
    <row r="65147" spans="16:30" ht="4.5" customHeight="1" x14ac:dyDescent="0.2">
      <c r="P65147" s="75"/>
      <c r="Q65147" s="75"/>
      <c r="W65147" s="75"/>
      <c r="AD65147" s="77"/>
    </row>
    <row r="65148" spans="16:30" ht="4.5" customHeight="1" x14ac:dyDescent="0.2">
      <c r="P65148" s="75"/>
      <c r="Q65148" s="75"/>
      <c r="W65148" s="75"/>
      <c r="AD65148" s="77"/>
    </row>
    <row r="65149" spans="16:30" ht="4.5" customHeight="1" x14ac:dyDescent="0.2">
      <c r="P65149" s="75"/>
      <c r="Q65149" s="75"/>
      <c r="W65149" s="75"/>
      <c r="AD65149" s="77"/>
    </row>
    <row r="65150" spans="16:30" ht="4.5" customHeight="1" x14ac:dyDescent="0.2">
      <c r="P65150" s="75"/>
      <c r="Q65150" s="75"/>
      <c r="W65150" s="75"/>
      <c r="AD65150" s="77"/>
    </row>
    <row r="65151" spans="16:30" ht="4.5" customHeight="1" x14ac:dyDescent="0.2">
      <c r="P65151" s="75"/>
      <c r="Q65151" s="75"/>
      <c r="W65151" s="75"/>
      <c r="AD65151" s="77"/>
    </row>
    <row r="65152" spans="16:30" ht="4.5" customHeight="1" x14ac:dyDescent="0.2">
      <c r="P65152" s="75"/>
      <c r="Q65152" s="75"/>
      <c r="W65152" s="75"/>
      <c r="AD65152" s="77"/>
    </row>
    <row r="65153" spans="16:30" ht="4.5" customHeight="1" x14ac:dyDescent="0.2">
      <c r="P65153" s="75"/>
      <c r="Q65153" s="75"/>
      <c r="W65153" s="75"/>
      <c r="AD65153" s="77"/>
    </row>
    <row r="65154" spans="16:30" ht="4.5" customHeight="1" x14ac:dyDescent="0.2">
      <c r="P65154" s="75"/>
      <c r="Q65154" s="75"/>
      <c r="W65154" s="75"/>
      <c r="AD65154" s="77"/>
    </row>
    <row r="65155" spans="16:30" ht="4.5" customHeight="1" x14ac:dyDescent="0.2">
      <c r="P65155" s="75"/>
      <c r="Q65155" s="75"/>
      <c r="W65155" s="75"/>
      <c r="AD65155" s="77"/>
    </row>
    <row r="65156" spans="16:30" ht="4.5" customHeight="1" x14ac:dyDescent="0.2">
      <c r="P65156" s="75"/>
      <c r="Q65156" s="75"/>
      <c r="W65156" s="75"/>
      <c r="AD65156" s="77"/>
    </row>
    <row r="65157" spans="16:30" ht="4.5" customHeight="1" x14ac:dyDescent="0.2">
      <c r="P65157" s="75"/>
      <c r="Q65157" s="75"/>
      <c r="W65157" s="75"/>
      <c r="AD65157" s="77"/>
    </row>
    <row r="65158" spans="16:30" ht="4.5" customHeight="1" x14ac:dyDescent="0.2">
      <c r="P65158" s="75"/>
      <c r="Q65158" s="75"/>
      <c r="W65158" s="75"/>
      <c r="AD65158" s="77"/>
    </row>
    <row r="65159" spans="16:30" ht="4.5" customHeight="1" x14ac:dyDescent="0.2">
      <c r="P65159" s="75"/>
      <c r="Q65159" s="75"/>
      <c r="W65159" s="75"/>
      <c r="AD65159" s="77"/>
    </row>
    <row r="65160" spans="16:30" ht="4.5" customHeight="1" x14ac:dyDescent="0.2">
      <c r="P65160" s="75"/>
      <c r="Q65160" s="75"/>
      <c r="W65160" s="75"/>
      <c r="AD65160" s="77"/>
    </row>
    <row r="65161" spans="16:30" ht="4.5" customHeight="1" x14ac:dyDescent="0.2">
      <c r="P65161" s="75"/>
      <c r="Q65161" s="75"/>
      <c r="W65161" s="75"/>
      <c r="AD65161" s="77"/>
    </row>
    <row r="65162" spans="16:30" ht="4.5" customHeight="1" x14ac:dyDescent="0.2">
      <c r="P65162" s="75"/>
      <c r="Q65162" s="75"/>
      <c r="W65162" s="75"/>
      <c r="AD65162" s="77"/>
    </row>
    <row r="65163" spans="16:30" ht="4.5" customHeight="1" x14ac:dyDescent="0.2">
      <c r="P65163" s="75"/>
      <c r="Q65163" s="75"/>
      <c r="W65163" s="75"/>
      <c r="AD65163" s="77"/>
    </row>
    <row r="65164" spans="16:30" ht="4.5" customHeight="1" x14ac:dyDescent="0.2">
      <c r="P65164" s="75"/>
      <c r="Q65164" s="75"/>
      <c r="W65164" s="75"/>
      <c r="AD65164" s="77"/>
    </row>
    <row r="65165" spans="16:30" ht="4.5" customHeight="1" x14ac:dyDescent="0.2">
      <c r="P65165" s="75"/>
      <c r="Q65165" s="75"/>
      <c r="W65165" s="75"/>
      <c r="AD65165" s="77"/>
    </row>
    <row r="65166" spans="16:30" ht="4.5" customHeight="1" x14ac:dyDescent="0.2">
      <c r="P65166" s="75"/>
      <c r="Q65166" s="75"/>
      <c r="W65166" s="75"/>
      <c r="AD65166" s="77"/>
    </row>
    <row r="65167" spans="16:30" ht="4.5" customHeight="1" x14ac:dyDescent="0.2">
      <c r="P65167" s="75"/>
      <c r="Q65167" s="75"/>
      <c r="W65167" s="75"/>
      <c r="AD65167" s="77"/>
    </row>
    <row r="65168" spans="16:30" ht="4.5" customHeight="1" x14ac:dyDescent="0.2">
      <c r="P65168" s="75"/>
      <c r="Q65168" s="75"/>
      <c r="W65168" s="75"/>
      <c r="AD65168" s="77"/>
    </row>
    <row r="65169" spans="16:30" ht="4.5" customHeight="1" x14ac:dyDescent="0.2">
      <c r="P65169" s="75"/>
      <c r="Q65169" s="75"/>
      <c r="W65169" s="75"/>
      <c r="AD65169" s="77"/>
    </row>
    <row r="65170" spans="16:30" ht="4.5" customHeight="1" x14ac:dyDescent="0.2">
      <c r="P65170" s="75"/>
      <c r="Q65170" s="75"/>
      <c r="W65170" s="75"/>
      <c r="AD65170" s="77"/>
    </row>
    <row r="65171" spans="16:30" ht="4.5" customHeight="1" x14ac:dyDescent="0.2">
      <c r="P65171" s="75"/>
      <c r="Q65171" s="75"/>
      <c r="W65171" s="75"/>
      <c r="AD65171" s="77"/>
    </row>
    <row r="65172" spans="16:30" ht="4.5" customHeight="1" x14ac:dyDescent="0.2">
      <c r="P65172" s="75"/>
      <c r="Q65172" s="75"/>
      <c r="W65172" s="75"/>
      <c r="AD65172" s="77"/>
    </row>
    <row r="65173" spans="16:30" ht="4.5" customHeight="1" x14ac:dyDescent="0.2">
      <c r="P65173" s="75"/>
      <c r="Q65173" s="75"/>
      <c r="W65173" s="75"/>
      <c r="AD65173" s="77"/>
    </row>
    <row r="65174" spans="16:30" ht="4.5" customHeight="1" x14ac:dyDescent="0.2">
      <c r="P65174" s="75"/>
      <c r="Q65174" s="75"/>
      <c r="W65174" s="75"/>
      <c r="AD65174" s="77"/>
    </row>
    <row r="65175" spans="16:30" ht="4.5" customHeight="1" x14ac:dyDescent="0.2">
      <c r="P65175" s="75"/>
      <c r="Q65175" s="75"/>
      <c r="W65175" s="75"/>
      <c r="AD65175" s="77"/>
    </row>
    <row r="65176" spans="16:30" ht="4.5" customHeight="1" x14ac:dyDescent="0.2">
      <c r="P65176" s="75"/>
      <c r="Q65176" s="75"/>
      <c r="W65176" s="75"/>
      <c r="AD65176" s="77"/>
    </row>
    <row r="65177" spans="16:30" ht="4.5" customHeight="1" x14ac:dyDescent="0.2">
      <c r="P65177" s="75"/>
      <c r="Q65177" s="75"/>
      <c r="W65177" s="75"/>
      <c r="AD65177" s="77"/>
    </row>
    <row r="65178" spans="16:30" ht="4.5" customHeight="1" x14ac:dyDescent="0.2">
      <c r="P65178" s="75"/>
      <c r="Q65178" s="75"/>
      <c r="W65178" s="75"/>
      <c r="AD65178" s="77"/>
    </row>
    <row r="65179" spans="16:30" ht="4.5" customHeight="1" x14ac:dyDescent="0.2">
      <c r="P65179" s="75"/>
      <c r="Q65179" s="75"/>
      <c r="W65179" s="75"/>
      <c r="AD65179" s="77"/>
    </row>
    <row r="65180" spans="16:30" ht="4.5" customHeight="1" x14ac:dyDescent="0.2">
      <c r="P65180" s="75"/>
      <c r="Q65180" s="75"/>
      <c r="W65180" s="75"/>
      <c r="AD65180" s="77"/>
    </row>
    <row r="65181" spans="16:30" ht="4.5" customHeight="1" x14ac:dyDescent="0.2">
      <c r="P65181" s="75"/>
      <c r="Q65181" s="75"/>
      <c r="W65181" s="75"/>
      <c r="AD65181" s="77"/>
    </row>
    <row r="65182" spans="16:30" ht="4.5" customHeight="1" x14ac:dyDescent="0.2">
      <c r="P65182" s="75"/>
      <c r="Q65182" s="75"/>
      <c r="W65182" s="75"/>
      <c r="AD65182" s="77"/>
    </row>
    <row r="65183" spans="16:30" ht="4.5" customHeight="1" x14ac:dyDescent="0.2">
      <c r="P65183" s="75"/>
      <c r="Q65183" s="75"/>
      <c r="W65183" s="75"/>
      <c r="AD65183" s="77"/>
    </row>
    <row r="65184" spans="16:30" ht="4.5" customHeight="1" x14ac:dyDescent="0.2">
      <c r="P65184" s="75"/>
      <c r="Q65184" s="75"/>
      <c r="W65184" s="75"/>
      <c r="AD65184" s="77"/>
    </row>
    <row r="65185" spans="16:30" ht="4.5" customHeight="1" x14ac:dyDescent="0.2">
      <c r="P65185" s="75"/>
      <c r="Q65185" s="75"/>
      <c r="W65185" s="75"/>
      <c r="AD65185" s="77"/>
    </row>
    <row r="65186" spans="16:30" ht="4.5" customHeight="1" x14ac:dyDescent="0.2">
      <c r="P65186" s="75"/>
      <c r="Q65186" s="75"/>
      <c r="W65186" s="75"/>
      <c r="AD65186" s="77"/>
    </row>
    <row r="65187" spans="16:30" ht="4.5" customHeight="1" x14ac:dyDescent="0.2">
      <c r="P65187" s="75"/>
      <c r="Q65187" s="75"/>
      <c r="W65187" s="75"/>
      <c r="AD65187" s="77"/>
    </row>
    <row r="65188" spans="16:30" ht="4.5" customHeight="1" x14ac:dyDescent="0.2">
      <c r="P65188" s="75"/>
      <c r="Q65188" s="75"/>
      <c r="W65188" s="75"/>
      <c r="AD65188" s="77"/>
    </row>
    <row r="65189" spans="16:30" ht="4.5" customHeight="1" x14ac:dyDescent="0.2">
      <c r="P65189" s="75"/>
      <c r="Q65189" s="75"/>
      <c r="W65189" s="75"/>
      <c r="AD65189" s="77"/>
    </row>
    <row r="65190" spans="16:30" ht="4.5" customHeight="1" x14ac:dyDescent="0.2">
      <c r="P65190" s="75"/>
      <c r="Q65190" s="75"/>
      <c r="W65190" s="75"/>
      <c r="AD65190" s="77"/>
    </row>
    <row r="65191" spans="16:30" ht="4.5" customHeight="1" x14ac:dyDescent="0.2">
      <c r="P65191" s="75"/>
      <c r="Q65191" s="75"/>
      <c r="W65191" s="75"/>
      <c r="AD65191" s="77"/>
    </row>
    <row r="65192" spans="16:30" ht="4.5" customHeight="1" x14ac:dyDescent="0.2">
      <c r="P65192" s="75"/>
      <c r="Q65192" s="75"/>
      <c r="W65192" s="75"/>
      <c r="AD65192" s="77"/>
    </row>
    <row r="65193" spans="16:30" ht="4.5" customHeight="1" x14ac:dyDescent="0.2">
      <c r="P65193" s="75"/>
      <c r="Q65193" s="75"/>
      <c r="W65193" s="75"/>
      <c r="AD65193" s="77"/>
    </row>
    <row r="65194" spans="16:30" ht="4.5" customHeight="1" x14ac:dyDescent="0.2">
      <c r="P65194" s="75"/>
      <c r="Q65194" s="75"/>
      <c r="W65194" s="75"/>
      <c r="AD65194" s="77"/>
    </row>
    <row r="65195" spans="16:30" ht="4.5" customHeight="1" x14ac:dyDescent="0.2">
      <c r="P65195" s="75"/>
      <c r="Q65195" s="75"/>
      <c r="W65195" s="75"/>
      <c r="AD65195" s="77"/>
    </row>
    <row r="65196" spans="16:30" ht="4.5" customHeight="1" x14ac:dyDescent="0.2">
      <c r="P65196" s="75"/>
      <c r="Q65196" s="75"/>
      <c r="W65196" s="75"/>
      <c r="AD65196" s="77"/>
    </row>
    <row r="65197" spans="16:30" ht="4.5" customHeight="1" x14ac:dyDescent="0.2">
      <c r="P65197" s="75"/>
      <c r="Q65197" s="75"/>
      <c r="W65197" s="75"/>
      <c r="AD65197" s="77"/>
    </row>
    <row r="65198" spans="16:30" ht="4.5" customHeight="1" x14ac:dyDescent="0.2">
      <c r="P65198" s="75"/>
      <c r="Q65198" s="75"/>
      <c r="W65198" s="75"/>
      <c r="AD65198" s="77"/>
    </row>
    <row r="65199" spans="16:30" ht="4.5" customHeight="1" x14ac:dyDescent="0.2">
      <c r="P65199" s="75"/>
      <c r="Q65199" s="75"/>
      <c r="W65199" s="75"/>
      <c r="AD65199" s="77"/>
    </row>
    <row r="65200" spans="16:30" ht="4.5" customHeight="1" x14ac:dyDescent="0.2">
      <c r="P65200" s="75"/>
      <c r="Q65200" s="75"/>
      <c r="W65200" s="75"/>
      <c r="AD65200" s="77"/>
    </row>
    <row r="65201" spans="16:30" ht="4.5" customHeight="1" x14ac:dyDescent="0.2">
      <c r="P65201" s="75"/>
      <c r="Q65201" s="75"/>
      <c r="W65201" s="75"/>
      <c r="AD65201" s="77"/>
    </row>
    <row r="65202" spans="16:30" ht="4.5" customHeight="1" x14ac:dyDescent="0.2">
      <c r="P65202" s="75"/>
      <c r="Q65202" s="75"/>
      <c r="W65202" s="75"/>
      <c r="AD65202" s="77"/>
    </row>
    <row r="65203" spans="16:30" ht="4.5" customHeight="1" x14ac:dyDescent="0.2">
      <c r="P65203" s="75"/>
      <c r="Q65203" s="75"/>
      <c r="W65203" s="75"/>
      <c r="AD65203" s="77"/>
    </row>
    <row r="65204" spans="16:30" ht="4.5" customHeight="1" x14ac:dyDescent="0.2">
      <c r="P65204" s="75"/>
      <c r="Q65204" s="75"/>
      <c r="W65204" s="75"/>
      <c r="AD65204" s="77"/>
    </row>
    <row r="65205" spans="16:30" ht="4.5" customHeight="1" x14ac:dyDescent="0.2">
      <c r="P65205" s="75"/>
      <c r="Q65205" s="75"/>
      <c r="W65205" s="75"/>
      <c r="AD65205" s="77"/>
    </row>
    <row r="65206" spans="16:30" ht="4.5" customHeight="1" x14ac:dyDescent="0.2">
      <c r="P65206" s="75"/>
      <c r="Q65206" s="75"/>
      <c r="W65206" s="75"/>
      <c r="AD65206" s="77"/>
    </row>
    <row r="65207" spans="16:30" ht="4.5" customHeight="1" x14ac:dyDescent="0.2">
      <c r="P65207" s="75"/>
      <c r="Q65207" s="75"/>
      <c r="W65207" s="75"/>
      <c r="AD65207" s="77"/>
    </row>
    <row r="65208" spans="16:30" ht="4.5" customHeight="1" x14ac:dyDescent="0.2">
      <c r="P65208" s="75"/>
      <c r="Q65208" s="75"/>
      <c r="W65208" s="75"/>
      <c r="AD65208" s="77"/>
    </row>
    <row r="65209" spans="16:30" ht="4.5" customHeight="1" x14ac:dyDescent="0.2">
      <c r="P65209" s="75"/>
      <c r="Q65209" s="75"/>
      <c r="W65209" s="75"/>
      <c r="AD65209" s="77"/>
    </row>
    <row r="65210" spans="16:30" ht="4.5" customHeight="1" x14ac:dyDescent="0.2">
      <c r="P65210" s="75"/>
      <c r="Q65210" s="75"/>
      <c r="W65210" s="75"/>
      <c r="AD65210" s="77"/>
    </row>
    <row r="65211" spans="16:30" ht="4.5" customHeight="1" x14ac:dyDescent="0.2">
      <c r="P65211" s="75"/>
      <c r="Q65211" s="75"/>
      <c r="W65211" s="75"/>
      <c r="AD65211" s="77"/>
    </row>
    <row r="65212" spans="16:30" ht="4.5" customHeight="1" x14ac:dyDescent="0.2">
      <c r="P65212" s="75"/>
      <c r="Q65212" s="75"/>
      <c r="W65212" s="75"/>
      <c r="AD65212" s="77"/>
    </row>
    <row r="65213" spans="16:30" ht="4.5" customHeight="1" x14ac:dyDescent="0.2">
      <c r="P65213" s="75"/>
      <c r="Q65213" s="75"/>
      <c r="W65213" s="75"/>
      <c r="AD65213" s="77"/>
    </row>
    <row r="65214" spans="16:30" ht="4.5" customHeight="1" x14ac:dyDescent="0.2">
      <c r="P65214" s="75"/>
      <c r="Q65214" s="75"/>
      <c r="W65214" s="75"/>
      <c r="AD65214" s="77"/>
    </row>
    <row r="65215" spans="16:30" ht="4.5" customHeight="1" x14ac:dyDescent="0.2">
      <c r="P65215" s="75"/>
      <c r="Q65215" s="75"/>
      <c r="W65215" s="75"/>
      <c r="AD65215" s="77"/>
    </row>
    <row r="65216" spans="16:30" ht="4.5" customHeight="1" x14ac:dyDescent="0.2">
      <c r="P65216" s="75"/>
      <c r="Q65216" s="75"/>
      <c r="W65216" s="75"/>
      <c r="AD65216" s="77"/>
    </row>
    <row r="65217" spans="16:30" ht="4.5" customHeight="1" x14ac:dyDescent="0.2">
      <c r="P65217" s="75"/>
      <c r="Q65217" s="75"/>
      <c r="W65217" s="75"/>
      <c r="AD65217" s="77"/>
    </row>
    <row r="65218" spans="16:30" ht="4.5" customHeight="1" x14ac:dyDescent="0.2">
      <c r="P65218" s="75"/>
      <c r="Q65218" s="75"/>
      <c r="W65218" s="75"/>
      <c r="AD65218" s="77"/>
    </row>
    <row r="65219" spans="16:30" ht="4.5" customHeight="1" x14ac:dyDescent="0.2">
      <c r="P65219" s="75"/>
      <c r="Q65219" s="75"/>
      <c r="W65219" s="75"/>
      <c r="AD65219" s="77"/>
    </row>
    <row r="65220" spans="16:30" ht="4.5" customHeight="1" x14ac:dyDescent="0.2">
      <c r="P65220" s="75"/>
      <c r="Q65220" s="75"/>
      <c r="W65220" s="75"/>
      <c r="AD65220" s="77"/>
    </row>
    <row r="65221" spans="16:30" ht="4.5" customHeight="1" x14ac:dyDescent="0.2">
      <c r="P65221" s="75"/>
      <c r="Q65221" s="75"/>
      <c r="W65221" s="75"/>
      <c r="AD65221" s="77"/>
    </row>
    <row r="65222" spans="16:30" ht="4.5" customHeight="1" x14ac:dyDescent="0.2">
      <c r="P65222" s="75"/>
      <c r="Q65222" s="75"/>
      <c r="W65222" s="75"/>
      <c r="AD65222" s="77"/>
    </row>
    <row r="65223" spans="16:30" ht="4.5" customHeight="1" x14ac:dyDescent="0.2">
      <c r="P65223" s="75"/>
      <c r="Q65223" s="75"/>
      <c r="W65223" s="75"/>
      <c r="AD65223" s="77"/>
    </row>
    <row r="65224" spans="16:30" ht="4.5" customHeight="1" x14ac:dyDescent="0.2">
      <c r="P65224" s="75"/>
      <c r="Q65224" s="75"/>
      <c r="W65224" s="75"/>
      <c r="AD65224" s="77"/>
    </row>
    <row r="65225" spans="16:30" ht="4.5" customHeight="1" x14ac:dyDescent="0.2">
      <c r="P65225" s="75"/>
      <c r="Q65225" s="75"/>
      <c r="W65225" s="75"/>
      <c r="AD65225" s="77"/>
    </row>
    <row r="65226" spans="16:30" ht="4.5" customHeight="1" x14ac:dyDescent="0.2">
      <c r="P65226" s="75"/>
      <c r="Q65226" s="75"/>
      <c r="W65226" s="75"/>
      <c r="AD65226" s="77"/>
    </row>
    <row r="65227" spans="16:30" ht="4.5" customHeight="1" x14ac:dyDescent="0.2">
      <c r="P65227" s="75"/>
      <c r="Q65227" s="75"/>
      <c r="W65227" s="75"/>
      <c r="AD65227" s="77"/>
    </row>
    <row r="65228" spans="16:30" ht="4.5" customHeight="1" x14ac:dyDescent="0.2">
      <c r="P65228" s="75"/>
      <c r="Q65228" s="75"/>
      <c r="W65228" s="75"/>
      <c r="AD65228" s="77"/>
    </row>
    <row r="65229" spans="16:30" ht="4.5" customHeight="1" x14ac:dyDescent="0.2">
      <c r="P65229" s="75"/>
      <c r="Q65229" s="75"/>
      <c r="W65229" s="75"/>
      <c r="AD65229" s="77"/>
    </row>
    <row r="65230" spans="16:30" ht="4.5" customHeight="1" x14ac:dyDescent="0.2">
      <c r="P65230" s="75"/>
      <c r="Q65230" s="75"/>
      <c r="W65230" s="75"/>
      <c r="AD65230" s="77"/>
    </row>
    <row r="65231" spans="16:30" ht="4.5" customHeight="1" x14ac:dyDescent="0.2">
      <c r="P65231" s="75"/>
      <c r="Q65231" s="75"/>
      <c r="W65231" s="75"/>
      <c r="AD65231" s="77"/>
    </row>
    <row r="65232" spans="16:30" ht="4.5" customHeight="1" x14ac:dyDescent="0.2">
      <c r="P65232" s="75"/>
      <c r="Q65232" s="75"/>
      <c r="W65232" s="75"/>
      <c r="AD65232" s="77"/>
    </row>
    <row r="65233" spans="16:30" ht="4.5" customHeight="1" x14ac:dyDescent="0.2">
      <c r="P65233" s="75"/>
      <c r="Q65233" s="75"/>
      <c r="W65233" s="75"/>
      <c r="AD65233" s="77"/>
    </row>
    <row r="65234" spans="16:30" ht="4.5" customHeight="1" x14ac:dyDescent="0.2">
      <c r="P65234" s="75"/>
      <c r="Q65234" s="75"/>
      <c r="W65234" s="75"/>
      <c r="AD65234" s="77"/>
    </row>
    <row r="65235" spans="16:30" ht="4.5" customHeight="1" x14ac:dyDescent="0.2">
      <c r="P65235" s="75"/>
      <c r="Q65235" s="75"/>
      <c r="W65235" s="75"/>
      <c r="AD65235" s="77"/>
    </row>
    <row r="65236" spans="16:30" ht="4.5" customHeight="1" x14ac:dyDescent="0.2">
      <c r="P65236" s="75"/>
      <c r="Q65236" s="75"/>
      <c r="W65236" s="75"/>
      <c r="AD65236" s="77"/>
    </row>
    <row r="65237" spans="16:30" ht="4.5" customHeight="1" x14ac:dyDescent="0.2">
      <c r="P65237" s="75"/>
      <c r="Q65237" s="75"/>
      <c r="W65237" s="75"/>
      <c r="AD65237" s="77"/>
    </row>
    <row r="65238" spans="16:30" ht="4.5" customHeight="1" x14ac:dyDescent="0.2">
      <c r="P65238" s="75"/>
      <c r="Q65238" s="75"/>
      <c r="W65238" s="75"/>
      <c r="AD65238" s="77"/>
    </row>
    <row r="65239" spans="16:30" ht="4.5" customHeight="1" x14ac:dyDescent="0.2">
      <c r="P65239" s="75"/>
      <c r="Q65239" s="75"/>
      <c r="W65239" s="75"/>
      <c r="AD65239" s="77"/>
    </row>
    <row r="65240" spans="16:30" ht="4.5" customHeight="1" x14ac:dyDescent="0.2">
      <c r="P65240" s="75"/>
      <c r="Q65240" s="75"/>
      <c r="W65240" s="75"/>
      <c r="AD65240" s="77"/>
    </row>
    <row r="65241" spans="16:30" ht="4.5" customHeight="1" x14ac:dyDescent="0.2">
      <c r="P65241" s="75"/>
      <c r="Q65241" s="75"/>
      <c r="W65241" s="75"/>
      <c r="AD65241" s="77"/>
    </row>
    <row r="65242" spans="16:30" ht="4.5" customHeight="1" x14ac:dyDescent="0.2">
      <c r="P65242" s="75"/>
      <c r="Q65242" s="75"/>
      <c r="W65242" s="75"/>
      <c r="AD65242" s="77"/>
    </row>
    <row r="65243" spans="16:30" ht="4.5" customHeight="1" x14ac:dyDescent="0.2">
      <c r="P65243" s="75"/>
      <c r="Q65243" s="75"/>
      <c r="W65243" s="75"/>
      <c r="AD65243" s="77"/>
    </row>
    <row r="65244" spans="16:30" ht="4.5" customHeight="1" x14ac:dyDescent="0.2">
      <c r="P65244" s="75"/>
      <c r="Q65244" s="75"/>
      <c r="W65244" s="75"/>
      <c r="AD65244" s="77"/>
    </row>
    <row r="65245" spans="16:30" ht="4.5" customHeight="1" x14ac:dyDescent="0.2">
      <c r="P65245" s="75"/>
      <c r="Q65245" s="75"/>
      <c r="W65245" s="75"/>
      <c r="AD65245" s="77"/>
    </row>
    <row r="65246" spans="16:30" ht="4.5" customHeight="1" x14ac:dyDescent="0.2">
      <c r="P65246" s="75"/>
      <c r="Q65246" s="75"/>
      <c r="W65246" s="75"/>
      <c r="AD65246" s="77"/>
    </row>
    <row r="65247" spans="16:30" ht="4.5" customHeight="1" x14ac:dyDescent="0.2">
      <c r="P65247" s="75"/>
      <c r="Q65247" s="75"/>
      <c r="W65247" s="75"/>
      <c r="AD65247" s="77"/>
    </row>
    <row r="65248" spans="16:30" ht="4.5" customHeight="1" x14ac:dyDescent="0.2">
      <c r="P65248" s="75"/>
      <c r="Q65248" s="75"/>
      <c r="W65248" s="75"/>
      <c r="AD65248" s="77"/>
    </row>
    <row r="65249" spans="16:30" ht="4.5" customHeight="1" x14ac:dyDescent="0.2">
      <c r="P65249" s="75"/>
      <c r="Q65249" s="75"/>
      <c r="W65249" s="75"/>
      <c r="AD65249" s="77"/>
    </row>
    <row r="65250" spans="16:30" ht="4.5" customHeight="1" x14ac:dyDescent="0.2">
      <c r="P65250" s="75"/>
      <c r="Q65250" s="75"/>
      <c r="W65250" s="75"/>
      <c r="AD65250" s="77"/>
    </row>
    <row r="65251" spans="16:30" ht="4.5" customHeight="1" x14ac:dyDescent="0.2">
      <c r="P65251" s="75"/>
      <c r="Q65251" s="75"/>
      <c r="W65251" s="75"/>
      <c r="AD65251" s="77"/>
    </row>
    <row r="65252" spans="16:30" ht="4.5" customHeight="1" x14ac:dyDescent="0.2">
      <c r="P65252" s="75"/>
      <c r="Q65252" s="75"/>
      <c r="W65252" s="75"/>
      <c r="AD65252" s="77"/>
    </row>
    <row r="65253" spans="16:30" ht="4.5" customHeight="1" x14ac:dyDescent="0.2">
      <c r="P65253" s="75"/>
      <c r="Q65253" s="75"/>
      <c r="W65253" s="75"/>
      <c r="AD65253" s="77"/>
    </row>
    <row r="65254" spans="16:30" ht="4.5" customHeight="1" x14ac:dyDescent="0.2">
      <c r="P65254" s="75"/>
      <c r="Q65254" s="75"/>
      <c r="W65254" s="75"/>
      <c r="AD65254" s="77"/>
    </row>
    <row r="65255" spans="16:30" ht="4.5" customHeight="1" x14ac:dyDescent="0.2">
      <c r="P65255" s="75"/>
      <c r="Q65255" s="75"/>
      <c r="W65255" s="75"/>
      <c r="AD65255" s="77"/>
    </row>
    <row r="65256" spans="16:30" ht="4.5" customHeight="1" x14ac:dyDescent="0.2">
      <c r="P65256" s="75"/>
      <c r="Q65256" s="75"/>
      <c r="W65256" s="75"/>
      <c r="AD65256" s="77"/>
    </row>
    <row r="65257" spans="16:30" ht="4.5" customHeight="1" x14ac:dyDescent="0.2">
      <c r="P65257" s="75"/>
      <c r="Q65257" s="75"/>
      <c r="W65257" s="75"/>
      <c r="AD65257" s="77"/>
    </row>
    <row r="65258" spans="16:30" ht="4.5" customHeight="1" x14ac:dyDescent="0.2">
      <c r="P65258" s="75"/>
      <c r="Q65258" s="75"/>
      <c r="W65258" s="75"/>
      <c r="AD65258" s="77"/>
    </row>
    <row r="65259" spans="16:30" ht="4.5" customHeight="1" x14ac:dyDescent="0.2">
      <c r="P65259" s="75"/>
      <c r="Q65259" s="75"/>
      <c r="W65259" s="75"/>
      <c r="AD65259" s="77"/>
    </row>
    <row r="65260" spans="16:30" ht="4.5" customHeight="1" x14ac:dyDescent="0.2">
      <c r="P65260" s="75"/>
      <c r="Q65260" s="75"/>
      <c r="W65260" s="75"/>
      <c r="AD65260" s="77"/>
    </row>
    <row r="65261" spans="16:30" ht="4.5" customHeight="1" x14ac:dyDescent="0.2">
      <c r="P65261" s="75"/>
      <c r="Q65261" s="75"/>
      <c r="W65261" s="75"/>
      <c r="AD65261" s="77"/>
    </row>
    <row r="65262" spans="16:30" ht="4.5" customHeight="1" x14ac:dyDescent="0.2">
      <c r="P65262" s="75"/>
      <c r="Q65262" s="75"/>
      <c r="W65262" s="75"/>
      <c r="AD65262" s="77"/>
    </row>
    <row r="65263" spans="16:30" ht="4.5" customHeight="1" x14ac:dyDescent="0.2">
      <c r="P65263" s="75"/>
      <c r="Q65263" s="75"/>
      <c r="W65263" s="75"/>
      <c r="AD65263" s="77"/>
    </row>
    <row r="65264" spans="16:30" ht="4.5" customHeight="1" x14ac:dyDescent="0.2">
      <c r="P65264" s="75"/>
      <c r="Q65264" s="75"/>
      <c r="W65264" s="75"/>
      <c r="AD65264" s="77"/>
    </row>
    <row r="65265" spans="16:30" ht="4.5" customHeight="1" x14ac:dyDescent="0.2">
      <c r="P65265" s="75"/>
      <c r="Q65265" s="75"/>
      <c r="W65265" s="75"/>
      <c r="AD65265" s="77"/>
    </row>
    <row r="65266" spans="16:30" ht="4.5" customHeight="1" x14ac:dyDescent="0.2">
      <c r="P65266" s="75"/>
      <c r="Q65266" s="75"/>
      <c r="W65266" s="75"/>
      <c r="AD65266" s="77"/>
    </row>
    <row r="65267" spans="16:30" ht="4.5" customHeight="1" x14ac:dyDescent="0.2">
      <c r="P65267" s="75"/>
      <c r="Q65267" s="75"/>
      <c r="W65267" s="75"/>
      <c r="AD65267" s="77"/>
    </row>
    <row r="65268" spans="16:30" ht="4.5" customHeight="1" x14ac:dyDescent="0.2">
      <c r="P65268" s="75"/>
      <c r="Q65268" s="75"/>
      <c r="W65268" s="75"/>
      <c r="AD65268" s="77"/>
    </row>
    <row r="65269" spans="16:30" ht="4.5" customHeight="1" x14ac:dyDescent="0.2">
      <c r="P65269" s="75"/>
      <c r="Q65269" s="75"/>
      <c r="W65269" s="75"/>
      <c r="AD65269" s="77"/>
    </row>
    <row r="65270" spans="16:30" ht="4.5" customHeight="1" x14ac:dyDescent="0.2">
      <c r="P65270" s="75"/>
      <c r="Q65270" s="75"/>
      <c r="W65270" s="75"/>
      <c r="AD65270" s="77"/>
    </row>
    <row r="65271" spans="16:30" ht="4.5" customHeight="1" x14ac:dyDescent="0.2">
      <c r="P65271" s="75"/>
      <c r="Q65271" s="75"/>
      <c r="W65271" s="75"/>
      <c r="AD65271" s="77"/>
    </row>
    <row r="65272" spans="16:30" ht="4.5" customHeight="1" x14ac:dyDescent="0.2">
      <c r="P65272" s="75"/>
      <c r="Q65272" s="75"/>
      <c r="W65272" s="75"/>
      <c r="AD65272" s="77"/>
    </row>
    <row r="65273" spans="16:30" ht="4.5" customHeight="1" x14ac:dyDescent="0.2">
      <c r="P65273" s="75"/>
      <c r="Q65273" s="75"/>
      <c r="W65273" s="75"/>
      <c r="AD65273" s="77"/>
    </row>
    <row r="65274" spans="16:30" ht="4.5" customHeight="1" x14ac:dyDescent="0.2">
      <c r="P65274" s="75"/>
      <c r="Q65274" s="75"/>
      <c r="W65274" s="75"/>
      <c r="AD65274" s="77"/>
    </row>
    <row r="65275" spans="16:30" ht="4.5" customHeight="1" x14ac:dyDescent="0.2">
      <c r="P65275" s="75"/>
      <c r="Q65275" s="75"/>
      <c r="W65275" s="75"/>
      <c r="AD65275" s="77"/>
    </row>
    <row r="65276" spans="16:30" ht="4.5" customHeight="1" x14ac:dyDescent="0.2">
      <c r="P65276" s="75"/>
      <c r="Q65276" s="75"/>
      <c r="W65276" s="75"/>
      <c r="AD65276" s="77"/>
    </row>
    <row r="65277" spans="16:30" ht="4.5" customHeight="1" x14ac:dyDescent="0.2">
      <c r="P65277" s="75"/>
      <c r="Q65277" s="75"/>
      <c r="W65277" s="75"/>
      <c r="AD65277" s="77"/>
    </row>
    <row r="65278" spans="16:30" ht="4.5" customHeight="1" x14ac:dyDescent="0.2">
      <c r="P65278" s="75"/>
      <c r="Q65278" s="75"/>
      <c r="W65278" s="75"/>
      <c r="AD65278" s="77"/>
    </row>
    <row r="65279" spans="16:30" ht="4.5" customHeight="1" x14ac:dyDescent="0.2">
      <c r="P65279" s="75"/>
      <c r="Q65279" s="75"/>
      <c r="W65279" s="75"/>
      <c r="AD65279" s="77"/>
    </row>
    <row r="65280" spans="16:30" ht="4.5" customHeight="1" x14ac:dyDescent="0.2">
      <c r="P65280" s="75"/>
      <c r="Q65280" s="75"/>
      <c r="W65280" s="75"/>
      <c r="AD65280" s="77"/>
    </row>
    <row r="65281" spans="16:30" ht="4.5" customHeight="1" x14ac:dyDescent="0.2">
      <c r="P65281" s="75"/>
      <c r="Q65281" s="75"/>
      <c r="W65281" s="75"/>
      <c r="AD65281" s="77"/>
    </row>
    <row r="65282" spans="16:30" ht="4.5" customHeight="1" x14ac:dyDescent="0.2">
      <c r="P65282" s="75"/>
      <c r="Q65282" s="75"/>
      <c r="W65282" s="75"/>
      <c r="AD65282" s="77"/>
    </row>
    <row r="65283" spans="16:30" ht="4.5" customHeight="1" x14ac:dyDescent="0.2">
      <c r="P65283" s="75"/>
      <c r="Q65283" s="75"/>
      <c r="W65283" s="75"/>
      <c r="AD65283" s="77"/>
    </row>
    <row r="65284" spans="16:30" ht="4.5" customHeight="1" x14ac:dyDescent="0.2">
      <c r="P65284" s="75"/>
      <c r="Q65284" s="75"/>
      <c r="W65284" s="75"/>
      <c r="AD65284" s="77"/>
    </row>
    <row r="65285" spans="16:30" ht="4.5" customHeight="1" x14ac:dyDescent="0.2">
      <c r="P65285" s="75"/>
      <c r="Q65285" s="75"/>
      <c r="W65285" s="75"/>
      <c r="AD65285" s="77"/>
    </row>
    <row r="65286" spans="16:30" ht="4.5" customHeight="1" x14ac:dyDescent="0.2">
      <c r="P65286" s="75"/>
      <c r="Q65286" s="75"/>
      <c r="W65286" s="75"/>
      <c r="AD65286" s="77"/>
    </row>
    <row r="65287" spans="16:30" ht="4.5" customHeight="1" x14ac:dyDescent="0.2">
      <c r="P65287" s="75"/>
      <c r="Q65287" s="75"/>
      <c r="W65287" s="75"/>
      <c r="AD65287" s="77"/>
    </row>
    <row r="65288" spans="16:30" ht="4.5" customHeight="1" x14ac:dyDescent="0.2">
      <c r="P65288" s="75"/>
      <c r="Q65288" s="75"/>
      <c r="W65288" s="75"/>
      <c r="AD65288" s="77"/>
    </row>
    <row r="65289" spans="16:30" ht="4.5" customHeight="1" x14ac:dyDescent="0.2">
      <c r="P65289" s="75"/>
      <c r="Q65289" s="75"/>
      <c r="W65289" s="75"/>
      <c r="AD65289" s="77"/>
    </row>
    <row r="65290" spans="16:30" ht="4.5" customHeight="1" x14ac:dyDescent="0.2">
      <c r="P65290" s="75"/>
      <c r="Q65290" s="75"/>
      <c r="W65290" s="75"/>
      <c r="AD65290" s="77"/>
    </row>
    <row r="65291" spans="16:30" ht="4.5" customHeight="1" x14ac:dyDescent="0.2">
      <c r="P65291" s="75"/>
      <c r="Q65291" s="75"/>
      <c r="W65291" s="75"/>
      <c r="AD65291" s="77"/>
    </row>
    <row r="65292" spans="16:30" ht="4.5" customHeight="1" x14ac:dyDescent="0.2">
      <c r="P65292" s="75"/>
      <c r="Q65292" s="75"/>
      <c r="W65292" s="75"/>
      <c r="AD65292" s="77"/>
    </row>
    <row r="65293" spans="16:30" ht="4.5" customHeight="1" x14ac:dyDescent="0.2">
      <c r="P65293" s="75"/>
      <c r="Q65293" s="75"/>
      <c r="W65293" s="75"/>
      <c r="AD65293" s="77"/>
    </row>
    <row r="65294" spans="16:30" ht="4.5" customHeight="1" x14ac:dyDescent="0.2">
      <c r="P65294" s="75"/>
      <c r="Q65294" s="75"/>
      <c r="W65294" s="75"/>
      <c r="AD65294" s="77"/>
    </row>
    <row r="65295" spans="16:30" ht="4.5" customHeight="1" x14ac:dyDescent="0.2">
      <c r="P65295" s="75"/>
      <c r="Q65295" s="75"/>
      <c r="W65295" s="75"/>
      <c r="AD65295" s="77"/>
    </row>
    <row r="65296" spans="16:30" ht="4.5" customHeight="1" x14ac:dyDescent="0.2">
      <c r="P65296" s="75"/>
      <c r="Q65296" s="75"/>
      <c r="W65296" s="75"/>
      <c r="AD65296" s="77"/>
    </row>
    <row r="65297" spans="16:30" ht="4.5" customHeight="1" x14ac:dyDescent="0.2">
      <c r="P65297" s="75"/>
      <c r="Q65297" s="75"/>
      <c r="W65297" s="75"/>
      <c r="AD65297" s="77"/>
    </row>
    <row r="65298" spans="16:30" ht="4.5" customHeight="1" x14ac:dyDescent="0.2">
      <c r="P65298" s="75"/>
      <c r="Q65298" s="75"/>
      <c r="W65298" s="75"/>
      <c r="AD65298" s="77"/>
    </row>
    <row r="65299" spans="16:30" ht="4.5" customHeight="1" x14ac:dyDescent="0.2">
      <c r="P65299" s="75"/>
      <c r="Q65299" s="75"/>
      <c r="W65299" s="75"/>
      <c r="AD65299" s="77"/>
    </row>
    <row r="65300" spans="16:30" ht="4.5" customHeight="1" x14ac:dyDescent="0.2">
      <c r="P65300" s="75"/>
      <c r="Q65300" s="75"/>
      <c r="W65300" s="75"/>
      <c r="AD65300" s="77"/>
    </row>
    <row r="65301" spans="16:30" ht="4.5" customHeight="1" x14ac:dyDescent="0.2">
      <c r="P65301" s="75"/>
      <c r="Q65301" s="75"/>
      <c r="W65301" s="75"/>
      <c r="AD65301" s="77"/>
    </row>
    <row r="65302" spans="16:30" ht="4.5" customHeight="1" x14ac:dyDescent="0.2">
      <c r="P65302" s="75"/>
      <c r="Q65302" s="75"/>
      <c r="W65302" s="75"/>
      <c r="AD65302" s="77"/>
    </row>
    <row r="65303" spans="16:30" ht="4.5" customHeight="1" x14ac:dyDescent="0.2">
      <c r="P65303" s="75"/>
      <c r="Q65303" s="75"/>
      <c r="W65303" s="75"/>
      <c r="AD65303" s="77"/>
    </row>
    <row r="65304" spans="16:30" ht="4.5" customHeight="1" x14ac:dyDescent="0.2">
      <c r="P65304" s="75"/>
      <c r="Q65304" s="75"/>
      <c r="W65304" s="75"/>
      <c r="AD65304" s="77"/>
    </row>
    <row r="65305" spans="16:30" ht="4.5" customHeight="1" x14ac:dyDescent="0.2">
      <c r="P65305" s="75"/>
      <c r="Q65305" s="75"/>
      <c r="W65305" s="75"/>
      <c r="AD65305" s="77"/>
    </row>
    <row r="65306" spans="16:30" ht="4.5" customHeight="1" x14ac:dyDescent="0.2">
      <c r="P65306" s="75"/>
      <c r="Q65306" s="75"/>
      <c r="W65306" s="75"/>
      <c r="AD65306" s="77"/>
    </row>
    <row r="65307" spans="16:30" ht="4.5" customHeight="1" x14ac:dyDescent="0.2">
      <c r="P65307" s="75"/>
      <c r="Q65307" s="75"/>
      <c r="W65307" s="75"/>
      <c r="AD65307" s="77"/>
    </row>
    <row r="65308" spans="16:30" ht="4.5" customHeight="1" x14ac:dyDescent="0.2">
      <c r="P65308" s="75"/>
      <c r="Q65308" s="75"/>
      <c r="W65308" s="75"/>
      <c r="AD65308" s="77"/>
    </row>
    <row r="65309" spans="16:30" ht="4.5" customHeight="1" x14ac:dyDescent="0.2">
      <c r="P65309" s="75"/>
      <c r="Q65309" s="75"/>
      <c r="W65309" s="75"/>
      <c r="AD65309" s="77"/>
    </row>
    <row r="65310" spans="16:30" ht="4.5" customHeight="1" x14ac:dyDescent="0.2">
      <c r="P65310" s="75"/>
      <c r="Q65310" s="75"/>
      <c r="W65310" s="75"/>
      <c r="AD65310" s="77"/>
    </row>
    <row r="65311" spans="16:30" ht="4.5" customHeight="1" x14ac:dyDescent="0.2">
      <c r="P65311" s="75"/>
      <c r="Q65311" s="75"/>
      <c r="W65311" s="75"/>
      <c r="AD65311" s="77"/>
    </row>
    <row r="65312" spans="16:30" ht="4.5" customHeight="1" x14ac:dyDescent="0.2">
      <c r="P65312" s="75"/>
      <c r="Q65312" s="75"/>
      <c r="W65312" s="75"/>
      <c r="AD65312" s="77"/>
    </row>
    <row r="65313" spans="16:30" ht="4.5" customHeight="1" x14ac:dyDescent="0.2">
      <c r="P65313" s="75"/>
      <c r="Q65313" s="75"/>
      <c r="W65313" s="75"/>
      <c r="AD65313" s="77"/>
    </row>
    <row r="65314" spans="16:30" ht="4.5" customHeight="1" x14ac:dyDescent="0.2">
      <c r="P65314" s="75"/>
      <c r="Q65314" s="75"/>
      <c r="W65314" s="75"/>
      <c r="AD65314" s="77"/>
    </row>
    <row r="65315" spans="16:30" ht="4.5" customHeight="1" x14ac:dyDescent="0.2">
      <c r="P65315" s="75"/>
      <c r="Q65315" s="75"/>
      <c r="W65315" s="75"/>
      <c r="AD65315" s="77"/>
    </row>
    <row r="65316" spans="16:30" ht="4.5" customHeight="1" x14ac:dyDescent="0.2">
      <c r="P65316" s="75"/>
      <c r="Q65316" s="75"/>
      <c r="W65316" s="75"/>
      <c r="AD65316" s="77"/>
    </row>
    <row r="65317" spans="16:30" ht="4.5" customHeight="1" x14ac:dyDescent="0.2">
      <c r="P65317" s="75"/>
      <c r="Q65317" s="75"/>
      <c r="W65317" s="75"/>
      <c r="AD65317" s="77"/>
    </row>
    <row r="65318" spans="16:30" ht="4.5" customHeight="1" x14ac:dyDescent="0.2">
      <c r="P65318" s="75"/>
      <c r="Q65318" s="75"/>
      <c r="W65318" s="75"/>
      <c r="AD65318" s="77"/>
    </row>
    <row r="65319" spans="16:30" ht="4.5" customHeight="1" x14ac:dyDescent="0.2">
      <c r="P65319" s="75"/>
      <c r="Q65319" s="75"/>
      <c r="W65319" s="75"/>
      <c r="AD65319" s="77"/>
    </row>
    <row r="65320" spans="16:30" ht="4.5" customHeight="1" x14ac:dyDescent="0.2">
      <c r="P65320" s="75"/>
      <c r="Q65320" s="75"/>
      <c r="W65320" s="75"/>
      <c r="AD65320" s="77"/>
    </row>
    <row r="65321" spans="16:30" ht="4.5" customHeight="1" x14ac:dyDescent="0.2">
      <c r="P65321" s="75"/>
      <c r="Q65321" s="75"/>
      <c r="W65321" s="75"/>
      <c r="AD65321" s="77"/>
    </row>
    <row r="65322" spans="16:30" ht="4.5" customHeight="1" x14ac:dyDescent="0.2">
      <c r="P65322" s="75"/>
      <c r="Q65322" s="75"/>
      <c r="W65322" s="75"/>
      <c r="AD65322" s="77"/>
    </row>
    <row r="65323" spans="16:30" ht="4.5" customHeight="1" x14ac:dyDescent="0.2">
      <c r="P65323" s="75"/>
      <c r="Q65323" s="75"/>
      <c r="W65323" s="75"/>
      <c r="AD65323" s="77"/>
    </row>
    <row r="65324" spans="16:30" ht="4.5" customHeight="1" x14ac:dyDescent="0.2">
      <c r="P65324" s="75"/>
      <c r="Q65324" s="75"/>
      <c r="W65324" s="75"/>
      <c r="AD65324" s="77"/>
    </row>
    <row r="65325" spans="16:30" ht="4.5" customHeight="1" x14ac:dyDescent="0.2">
      <c r="P65325" s="75"/>
      <c r="Q65325" s="75"/>
      <c r="W65325" s="75"/>
      <c r="AD65325" s="77"/>
    </row>
    <row r="65326" spans="16:30" ht="4.5" customHeight="1" x14ac:dyDescent="0.2">
      <c r="P65326" s="75"/>
      <c r="Q65326" s="75"/>
      <c r="W65326" s="75"/>
      <c r="AD65326" s="77"/>
    </row>
    <row r="65327" spans="16:30" ht="4.5" customHeight="1" x14ac:dyDescent="0.2">
      <c r="P65327" s="75"/>
      <c r="Q65327" s="75"/>
      <c r="W65327" s="75"/>
      <c r="AD65327" s="77"/>
    </row>
    <row r="65328" spans="16:30" ht="4.5" customHeight="1" x14ac:dyDescent="0.2">
      <c r="P65328" s="75"/>
      <c r="Q65328" s="75"/>
      <c r="W65328" s="75"/>
      <c r="AD65328" s="77"/>
    </row>
    <row r="65329" spans="16:30" ht="4.5" customHeight="1" x14ac:dyDescent="0.2">
      <c r="P65329" s="75"/>
      <c r="Q65329" s="75"/>
      <c r="W65329" s="75"/>
      <c r="AD65329" s="77"/>
    </row>
    <row r="65330" spans="16:30" ht="4.5" customHeight="1" x14ac:dyDescent="0.2">
      <c r="P65330" s="75"/>
      <c r="Q65330" s="75"/>
      <c r="W65330" s="75"/>
      <c r="AD65330" s="77"/>
    </row>
    <row r="65331" spans="16:30" ht="4.5" customHeight="1" x14ac:dyDescent="0.2">
      <c r="P65331" s="75"/>
      <c r="Q65331" s="75"/>
      <c r="W65331" s="75"/>
      <c r="AD65331" s="77"/>
    </row>
    <row r="65332" spans="16:30" ht="4.5" customHeight="1" x14ac:dyDescent="0.2">
      <c r="P65332" s="75"/>
      <c r="Q65332" s="75"/>
      <c r="W65332" s="75"/>
      <c r="AD65332" s="77"/>
    </row>
    <row r="65333" spans="16:30" ht="4.5" customHeight="1" x14ac:dyDescent="0.2">
      <c r="P65333" s="75"/>
      <c r="Q65333" s="75"/>
      <c r="W65333" s="75"/>
      <c r="AD65333" s="77"/>
    </row>
    <row r="65334" spans="16:30" ht="4.5" customHeight="1" x14ac:dyDescent="0.2">
      <c r="P65334" s="75"/>
      <c r="Q65334" s="75"/>
      <c r="W65334" s="75"/>
      <c r="AD65334" s="77"/>
    </row>
    <row r="65335" spans="16:30" ht="4.5" customHeight="1" x14ac:dyDescent="0.2">
      <c r="P65335" s="75"/>
      <c r="Q65335" s="75"/>
      <c r="W65335" s="75"/>
      <c r="AD65335" s="77"/>
    </row>
    <row r="65336" spans="16:30" ht="4.5" customHeight="1" x14ac:dyDescent="0.2">
      <c r="P65336" s="75"/>
      <c r="Q65336" s="75"/>
      <c r="W65336" s="75"/>
      <c r="AD65336" s="77"/>
    </row>
    <row r="65337" spans="16:30" ht="4.5" customHeight="1" x14ac:dyDescent="0.2">
      <c r="P65337" s="75"/>
      <c r="Q65337" s="75"/>
      <c r="W65337" s="75"/>
      <c r="AD65337" s="77"/>
    </row>
    <row r="65338" spans="16:30" ht="4.5" customHeight="1" x14ac:dyDescent="0.2">
      <c r="P65338" s="75"/>
      <c r="Q65338" s="75"/>
      <c r="W65338" s="75"/>
      <c r="AD65338" s="77"/>
    </row>
    <row r="65339" spans="16:30" ht="4.5" customHeight="1" x14ac:dyDescent="0.2">
      <c r="P65339" s="75"/>
      <c r="Q65339" s="75"/>
      <c r="W65339" s="75"/>
      <c r="AD65339" s="77"/>
    </row>
    <row r="65340" spans="16:30" ht="4.5" customHeight="1" x14ac:dyDescent="0.2">
      <c r="P65340" s="75"/>
      <c r="Q65340" s="75"/>
      <c r="W65340" s="75"/>
      <c r="AD65340" s="77"/>
    </row>
    <row r="65341" spans="16:30" ht="4.5" customHeight="1" x14ac:dyDescent="0.2">
      <c r="P65341" s="75"/>
      <c r="Q65341" s="75"/>
      <c r="W65341" s="75"/>
      <c r="AD65341" s="77"/>
    </row>
    <row r="65342" spans="16:30" ht="4.5" customHeight="1" x14ac:dyDescent="0.2">
      <c r="P65342" s="75"/>
      <c r="Q65342" s="75"/>
      <c r="W65342" s="75"/>
      <c r="AD65342" s="77"/>
    </row>
    <row r="65343" spans="16:30" ht="4.5" customHeight="1" x14ac:dyDescent="0.2">
      <c r="P65343" s="75"/>
      <c r="Q65343" s="75"/>
      <c r="W65343" s="75"/>
      <c r="AD65343" s="77"/>
    </row>
    <row r="65344" spans="16:30" ht="4.5" customHeight="1" x14ac:dyDescent="0.2">
      <c r="P65344" s="75"/>
      <c r="Q65344" s="75"/>
      <c r="W65344" s="75"/>
      <c r="AD65344" s="77"/>
    </row>
    <row r="65345" spans="16:30" ht="4.5" customHeight="1" x14ac:dyDescent="0.2">
      <c r="P65345" s="75"/>
      <c r="Q65345" s="75"/>
      <c r="W65345" s="75"/>
      <c r="AD65345" s="77"/>
    </row>
    <row r="65346" spans="16:30" ht="4.5" customHeight="1" x14ac:dyDescent="0.2">
      <c r="P65346" s="75"/>
      <c r="Q65346" s="75"/>
      <c r="W65346" s="75"/>
      <c r="AD65346" s="77"/>
    </row>
    <row r="65347" spans="16:30" ht="4.5" customHeight="1" x14ac:dyDescent="0.2">
      <c r="P65347" s="75"/>
      <c r="Q65347" s="75"/>
      <c r="W65347" s="75"/>
      <c r="AD65347" s="77"/>
    </row>
    <row r="65348" spans="16:30" ht="4.5" customHeight="1" x14ac:dyDescent="0.2">
      <c r="P65348" s="75"/>
      <c r="Q65348" s="75"/>
      <c r="W65348" s="75"/>
      <c r="AD65348" s="77"/>
    </row>
    <row r="65349" spans="16:30" ht="4.5" customHeight="1" x14ac:dyDescent="0.2">
      <c r="P65349" s="75"/>
      <c r="Q65349" s="75"/>
      <c r="W65349" s="75"/>
      <c r="AD65349" s="77"/>
    </row>
    <row r="65350" spans="16:30" ht="4.5" customHeight="1" x14ac:dyDescent="0.2">
      <c r="P65350" s="75"/>
      <c r="Q65350" s="75"/>
      <c r="W65350" s="75"/>
      <c r="AD65350" s="77"/>
    </row>
    <row r="65351" spans="16:30" ht="4.5" customHeight="1" x14ac:dyDescent="0.2">
      <c r="P65351" s="75"/>
      <c r="Q65351" s="75"/>
      <c r="W65351" s="75"/>
      <c r="AD65351" s="77"/>
    </row>
    <row r="65352" spans="16:30" ht="4.5" customHeight="1" x14ac:dyDescent="0.2">
      <c r="P65352" s="75"/>
      <c r="Q65352" s="75"/>
      <c r="W65352" s="75"/>
      <c r="AD65352" s="77"/>
    </row>
    <row r="65353" spans="16:30" ht="4.5" customHeight="1" x14ac:dyDescent="0.2">
      <c r="P65353" s="75"/>
      <c r="Q65353" s="75"/>
      <c r="W65353" s="75"/>
      <c r="AD65353" s="77"/>
    </row>
    <row r="65354" spans="16:30" ht="4.5" customHeight="1" x14ac:dyDescent="0.2">
      <c r="P65354" s="75"/>
      <c r="Q65354" s="75"/>
      <c r="W65354" s="75"/>
      <c r="AD65354" s="77"/>
    </row>
    <row r="65355" spans="16:30" ht="4.5" customHeight="1" x14ac:dyDescent="0.2">
      <c r="P65355" s="75"/>
      <c r="Q65355" s="75"/>
      <c r="W65355" s="75"/>
      <c r="AD65355" s="77"/>
    </row>
    <row r="65356" spans="16:30" ht="4.5" customHeight="1" x14ac:dyDescent="0.2">
      <c r="P65356" s="75"/>
      <c r="Q65356" s="75"/>
      <c r="W65356" s="75"/>
      <c r="AD65356" s="77"/>
    </row>
    <row r="65357" spans="16:30" ht="4.5" customHeight="1" x14ac:dyDescent="0.2">
      <c r="P65357" s="75"/>
      <c r="Q65357" s="75"/>
      <c r="W65357" s="75"/>
      <c r="AD65357" s="77"/>
    </row>
    <row r="65358" spans="16:30" ht="4.5" customHeight="1" x14ac:dyDescent="0.2">
      <c r="P65358" s="75"/>
      <c r="Q65358" s="75"/>
      <c r="W65358" s="75"/>
      <c r="AD65358" s="77"/>
    </row>
    <row r="65359" spans="16:30" ht="4.5" customHeight="1" x14ac:dyDescent="0.2">
      <c r="P65359" s="75"/>
      <c r="Q65359" s="75"/>
      <c r="W65359" s="75"/>
      <c r="AD65359" s="77"/>
    </row>
    <row r="65360" spans="16:30" ht="4.5" customHeight="1" x14ac:dyDescent="0.2">
      <c r="P65360" s="75"/>
      <c r="Q65360" s="75"/>
      <c r="W65360" s="75"/>
      <c r="AD65360" s="77"/>
    </row>
    <row r="65361" spans="16:30" ht="4.5" customHeight="1" x14ac:dyDescent="0.2">
      <c r="P65361" s="75"/>
      <c r="Q65361" s="75"/>
      <c r="W65361" s="75"/>
      <c r="AD65361" s="77"/>
    </row>
    <row r="65362" spans="16:30" ht="4.5" customHeight="1" x14ac:dyDescent="0.2">
      <c r="P65362" s="75"/>
      <c r="Q65362" s="75"/>
      <c r="W65362" s="75"/>
      <c r="AD65362" s="77"/>
    </row>
    <row r="65363" spans="16:30" ht="4.5" customHeight="1" x14ac:dyDescent="0.2">
      <c r="P65363" s="75"/>
      <c r="Q65363" s="75"/>
      <c r="W65363" s="75"/>
      <c r="AD65363" s="77"/>
    </row>
    <row r="65364" spans="16:30" ht="4.5" customHeight="1" x14ac:dyDescent="0.2">
      <c r="P65364" s="75"/>
      <c r="Q65364" s="75"/>
      <c r="W65364" s="75"/>
      <c r="AD65364" s="77"/>
    </row>
    <row r="65365" spans="16:30" ht="4.5" customHeight="1" x14ac:dyDescent="0.2">
      <c r="P65365" s="75"/>
      <c r="Q65365" s="75"/>
      <c r="W65365" s="75"/>
      <c r="AD65365" s="77"/>
    </row>
    <row r="65366" spans="16:30" ht="4.5" customHeight="1" x14ac:dyDescent="0.2">
      <c r="P65366" s="75"/>
      <c r="Q65366" s="75"/>
      <c r="W65366" s="75"/>
      <c r="AD65366" s="77"/>
    </row>
    <row r="65367" spans="16:30" ht="4.5" customHeight="1" x14ac:dyDescent="0.2">
      <c r="P65367" s="75"/>
      <c r="Q65367" s="75"/>
      <c r="W65367" s="75"/>
      <c r="AD65367" s="77"/>
    </row>
    <row r="65368" spans="16:30" ht="4.5" customHeight="1" x14ac:dyDescent="0.2">
      <c r="P65368" s="75"/>
      <c r="Q65368" s="75"/>
      <c r="W65368" s="75"/>
      <c r="AD65368" s="77"/>
    </row>
    <row r="65369" spans="16:30" ht="4.5" customHeight="1" x14ac:dyDescent="0.2">
      <c r="P65369" s="75"/>
      <c r="Q65369" s="75"/>
      <c r="W65369" s="75"/>
      <c r="AD65369" s="77"/>
    </row>
    <row r="65370" spans="16:30" ht="4.5" customHeight="1" x14ac:dyDescent="0.2">
      <c r="P65370" s="75"/>
      <c r="Q65370" s="75"/>
      <c r="W65370" s="75"/>
      <c r="AD65370" s="77"/>
    </row>
    <row r="65371" spans="16:30" ht="4.5" customHeight="1" x14ac:dyDescent="0.2">
      <c r="P65371" s="75"/>
      <c r="Q65371" s="75"/>
      <c r="W65371" s="75"/>
      <c r="AD65371" s="77"/>
    </row>
    <row r="65372" spans="16:30" ht="4.5" customHeight="1" x14ac:dyDescent="0.2">
      <c r="P65372" s="75"/>
      <c r="Q65372" s="75"/>
      <c r="W65372" s="75"/>
      <c r="AD65372" s="77"/>
    </row>
    <row r="65373" spans="16:30" ht="4.5" customHeight="1" x14ac:dyDescent="0.2">
      <c r="P65373" s="75"/>
      <c r="Q65373" s="75"/>
      <c r="W65373" s="75"/>
      <c r="AD65373" s="77"/>
    </row>
    <row r="65374" spans="16:30" ht="4.5" customHeight="1" x14ac:dyDescent="0.2">
      <c r="P65374" s="75"/>
      <c r="Q65374" s="75"/>
      <c r="W65374" s="75"/>
      <c r="AD65374" s="77"/>
    </row>
    <row r="65375" spans="16:30" ht="4.5" customHeight="1" x14ac:dyDescent="0.2">
      <c r="P65375" s="75"/>
      <c r="Q65375" s="75"/>
      <c r="W65375" s="75"/>
      <c r="AD65375" s="77"/>
    </row>
    <row r="65376" spans="16:30" ht="4.5" customHeight="1" x14ac:dyDescent="0.2">
      <c r="P65376" s="75"/>
      <c r="Q65376" s="75"/>
      <c r="W65376" s="75"/>
      <c r="AD65376" s="77"/>
    </row>
    <row r="65377" spans="16:30" ht="4.5" customHeight="1" x14ac:dyDescent="0.2">
      <c r="P65377" s="75"/>
      <c r="Q65377" s="75"/>
      <c r="W65377" s="75"/>
      <c r="AD65377" s="77"/>
    </row>
    <row r="65378" spans="16:30" ht="4.5" customHeight="1" x14ac:dyDescent="0.2">
      <c r="P65378" s="75"/>
      <c r="Q65378" s="75"/>
      <c r="W65378" s="75"/>
      <c r="AD65378" s="77"/>
    </row>
    <row r="65379" spans="16:30" ht="4.5" customHeight="1" x14ac:dyDescent="0.2">
      <c r="P65379" s="75"/>
      <c r="Q65379" s="75"/>
      <c r="W65379" s="75"/>
      <c r="AD65379" s="77"/>
    </row>
    <row r="65380" spans="16:30" ht="4.5" customHeight="1" x14ac:dyDescent="0.2">
      <c r="P65380" s="75"/>
      <c r="Q65380" s="75"/>
      <c r="W65380" s="75"/>
      <c r="AD65380" s="77"/>
    </row>
    <row r="65381" spans="16:30" ht="4.5" customHeight="1" x14ac:dyDescent="0.2">
      <c r="P65381" s="75"/>
      <c r="Q65381" s="75"/>
      <c r="W65381" s="75"/>
      <c r="AD65381" s="77"/>
    </row>
    <row r="65382" spans="16:30" ht="4.5" customHeight="1" x14ac:dyDescent="0.2">
      <c r="P65382" s="75"/>
      <c r="Q65382" s="75"/>
      <c r="W65382" s="75"/>
      <c r="AD65382" s="77"/>
    </row>
    <row r="65383" spans="16:30" ht="4.5" customHeight="1" x14ac:dyDescent="0.2">
      <c r="P65383" s="75"/>
      <c r="Q65383" s="75"/>
      <c r="W65383" s="75"/>
      <c r="AD65383" s="77"/>
    </row>
    <row r="65384" spans="16:30" ht="4.5" customHeight="1" x14ac:dyDescent="0.2">
      <c r="P65384" s="75"/>
      <c r="Q65384" s="75"/>
      <c r="W65384" s="75"/>
      <c r="AD65384" s="77"/>
    </row>
    <row r="65385" spans="16:30" ht="4.5" customHeight="1" x14ac:dyDescent="0.2">
      <c r="P65385" s="75"/>
      <c r="Q65385" s="75"/>
      <c r="W65385" s="75"/>
      <c r="AD65385" s="77"/>
    </row>
    <row r="65386" spans="16:30" ht="4.5" customHeight="1" x14ac:dyDescent="0.2">
      <c r="P65386" s="75"/>
      <c r="Q65386" s="75"/>
      <c r="W65386" s="75"/>
      <c r="AD65386" s="77"/>
    </row>
    <row r="65387" spans="16:30" ht="4.5" customHeight="1" x14ac:dyDescent="0.2">
      <c r="P65387" s="75"/>
      <c r="Q65387" s="75"/>
      <c r="W65387" s="75"/>
      <c r="AD65387" s="77"/>
    </row>
    <row r="65388" spans="16:30" ht="4.5" customHeight="1" x14ac:dyDescent="0.2">
      <c r="P65388" s="75"/>
      <c r="Q65388" s="75"/>
      <c r="W65388" s="75"/>
      <c r="AD65388" s="77"/>
    </row>
    <row r="65389" spans="16:30" ht="4.5" customHeight="1" x14ac:dyDescent="0.2">
      <c r="P65389" s="75"/>
      <c r="Q65389" s="75"/>
      <c r="W65389" s="75"/>
      <c r="AD65389" s="77"/>
    </row>
    <row r="65390" spans="16:30" ht="4.5" customHeight="1" x14ac:dyDescent="0.2">
      <c r="P65390" s="75"/>
      <c r="Q65390" s="75"/>
      <c r="W65390" s="75"/>
      <c r="AD65390" s="77"/>
    </row>
    <row r="65391" spans="16:30" ht="4.5" customHeight="1" x14ac:dyDescent="0.2">
      <c r="P65391" s="75"/>
      <c r="Q65391" s="75"/>
      <c r="W65391" s="75"/>
      <c r="AD65391" s="77"/>
    </row>
    <row r="65392" spans="16:30" ht="4.5" customHeight="1" x14ac:dyDescent="0.2">
      <c r="P65392" s="75"/>
      <c r="Q65392" s="75"/>
      <c r="W65392" s="75"/>
      <c r="AD65392" s="77"/>
    </row>
    <row r="65393" spans="16:30" ht="4.5" customHeight="1" x14ac:dyDescent="0.2">
      <c r="P65393" s="75"/>
      <c r="Q65393" s="75"/>
      <c r="W65393" s="75"/>
      <c r="AD65393" s="77"/>
    </row>
    <row r="65394" spans="16:30" ht="4.5" customHeight="1" x14ac:dyDescent="0.2">
      <c r="P65394" s="75"/>
      <c r="Q65394" s="75"/>
      <c r="W65394" s="75"/>
      <c r="AD65394" s="77"/>
    </row>
    <row r="65395" spans="16:30" ht="4.5" customHeight="1" x14ac:dyDescent="0.2">
      <c r="P65395" s="75"/>
      <c r="Q65395" s="75"/>
      <c r="W65395" s="75"/>
      <c r="AD65395" s="77"/>
    </row>
    <row r="65396" spans="16:30" ht="4.5" customHeight="1" x14ac:dyDescent="0.2">
      <c r="P65396" s="75"/>
      <c r="Q65396" s="75"/>
      <c r="W65396" s="75"/>
      <c r="AD65396" s="77"/>
    </row>
    <row r="65397" spans="16:30" ht="4.5" customHeight="1" x14ac:dyDescent="0.2">
      <c r="P65397" s="75"/>
      <c r="Q65397" s="75"/>
      <c r="W65397" s="75"/>
      <c r="AD65397" s="77"/>
    </row>
    <row r="65398" spans="16:30" ht="4.5" customHeight="1" x14ac:dyDescent="0.2">
      <c r="P65398" s="75"/>
      <c r="Q65398" s="75"/>
      <c r="W65398" s="75"/>
      <c r="AD65398" s="77"/>
    </row>
    <row r="65399" spans="16:30" ht="4.5" customHeight="1" x14ac:dyDescent="0.2">
      <c r="P65399" s="75"/>
      <c r="Q65399" s="75"/>
      <c r="W65399" s="75"/>
      <c r="AD65399" s="77"/>
    </row>
    <row r="65400" spans="16:30" ht="4.5" customHeight="1" x14ac:dyDescent="0.2">
      <c r="P65400" s="75"/>
      <c r="Q65400" s="75"/>
      <c r="W65400" s="75"/>
      <c r="AD65400" s="77"/>
    </row>
    <row r="65401" spans="16:30" ht="4.5" customHeight="1" x14ac:dyDescent="0.2">
      <c r="P65401" s="75"/>
      <c r="Q65401" s="75"/>
      <c r="W65401" s="75"/>
      <c r="AD65401" s="77"/>
    </row>
    <row r="65402" spans="16:30" ht="4.5" customHeight="1" x14ac:dyDescent="0.2">
      <c r="P65402" s="75"/>
      <c r="Q65402" s="75"/>
      <c r="W65402" s="75"/>
      <c r="AD65402" s="77"/>
    </row>
    <row r="65403" spans="16:30" ht="4.5" customHeight="1" x14ac:dyDescent="0.2">
      <c r="P65403" s="75"/>
      <c r="Q65403" s="75"/>
      <c r="W65403" s="75"/>
      <c r="AD65403" s="77"/>
    </row>
    <row r="65404" spans="16:30" ht="4.5" customHeight="1" x14ac:dyDescent="0.2">
      <c r="P65404" s="75"/>
      <c r="Q65404" s="75"/>
      <c r="W65404" s="75"/>
      <c r="AD65404" s="77"/>
    </row>
    <row r="65405" spans="16:30" ht="4.5" customHeight="1" x14ac:dyDescent="0.2">
      <c r="P65405" s="75"/>
      <c r="Q65405" s="75"/>
      <c r="W65405" s="75"/>
      <c r="AD65405" s="77"/>
    </row>
    <row r="65406" spans="16:30" ht="4.5" customHeight="1" x14ac:dyDescent="0.2">
      <c r="P65406" s="75"/>
      <c r="Q65406" s="75"/>
      <c r="W65406" s="75"/>
      <c r="AD65406" s="77"/>
    </row>
    <row r="65407" spans="16:30" ht="4.5" customHeight="1" x14ac:dyDescent="0.2">
      <c r="P65407" s="75"/>
      <c r="Q65407" s="75"/>
      <c r="W65407" s="75"/>
      <c r="AD65407" s="77"/>
    </row>
    <row r="65408" spans="16:30" ht="4.5" customHeight="1" x14ac:dyDescent="0.2">
      <c r="P65408" s="75"/>
      <c r="Q65408" s="75"/>
      <c r="W65408" s="75"/>
      <c r="AD65408" s="77"/>
    </row>
    <row r="65409" spans="16:30" ht="4.5" customHeight="1" x14ac:dyDescent="0.2">
      <c r="P65409" s="75"/>
      <c r="Q65409" s="75"/>
      <c r="W65409" s="75"/>
      <c r="AD65409" s="77"/>
    </row>
    <row r="65410" spans="16:30" ht="4.5" customHeight="1" x14ac:dyDescent="0.2">
      <c r="P65410" s="75"/>
      <c r="Q65410" s="75"/>
      <c r="W65410" s="75"/>
      <c r="AD65410" s="77"/>
    </row>
    <row r="65411" spans="16:30" ht="4.5" customHeight="1" x14ac:dyDescent="0.2">
      <c r="P65411" s="75"/>
      <c r="Q65411" s="75"/>
      <c r="W65411" s="75"/>
      <c r="AD65411" s="77"/>
    </row>
    <row r="65412" spans="16:30" ht="4.5" customHeight="1" x14ac:dyDescent="0.2">
      <c r="P65412" s="75"/>
      <c r="Q65412" s="75"/>
      <c r="W65412" s="75"/>
      <c r="AD65412" s="77"/>
    </row>
    <row r="65413" spans="16:30" ht="4.5" customHeight="1" x14ac:dyDescent="0.2">
      <c r="P65413" s="75"/>
      <c r="Q65413" s="75"/>
      <c r="W65413" s="75"/>
      <c r="AD65413" s="77"/>
    </row>
    <row r="65414" spans="16:30" ht="4.5" customHeight="1" x14ac:dyDescent="0.2">
      <c r="P65414" s="75"/>
      <c r="Q65414" s="75"/>
      <c r="W65414" s="75"/>
      <c r="AD65414" s="77"/>
    </row>
    <row r="65415" spans="16:30" ht="4.5" customHeight="1" x14ac:dyDescent="0.2">
      <c r="P65415" s="75"/>
      <c r="Q65415" s="75"/>
      <c r="W65415" s="75"/>
      <c r="AD65415" s="77"/>
    </row>
    <row r="65416" spans="16:30" ht="4.5" customHeight="1" x14ac:dyDescent="0.2">
      <c r="P65416" s="75"/>
      <c r="Q65416" s="75"/>
      <c r="W65416" s="75"/>
      <c r="AD65416" s="77"/>
    </row>
    <row r="65417" spans="16:30" ht="4.5" customHeight="1" x14ac:dyDescent="0.2">
      <c r="P65417" s="75"/>
      <c r="Q65417" s="75"/>
      <c r="W65417" s="75"/>
      <c r="AD65417" s="77"/>
    </row>
    <row r="65418" spans="16:30" ht="4.5" customHeight="1" x14ac:dyDescent="0.2">
      <c r="P65418" s="75"/>
      <c r="Q65418" s="75"/>
      <c r="W65418" s="75"/>
      <c r="AD65418" s="77"/>
    </row>
    <row r="65419" spans="16:30" ht="4.5" customHeight="1" x14ac:dyDescent="0.2">
      <c r="P65419" s="75"/>
      <c r="Q65419" s="75"/>
      <c r="W65419" s="75"/>
      <c r="AD65419" s="77"/>
    </row>
    <row r="65420" spans="16:30" ht="4.5" customHeight="1" x14ac:dyDescent="0.2">
      <c r="P65420" s="75"/>
      <c r="Q65420" s="75"/>
      <c r="W65420" s="75"/>
      <c r="AD65420" s="77"/>
    </row>
    <row r="65421" spans="16:30" ht="4.5" customHeight="1" x14ac:dyDescent="0.2">
      <c r="P65421" s="75"/>
      <c r="Q65421" s="75"/>
      <c r="W65421" s="75"/>
      <c r="AD65421" s="77"/>
    </row>
    <row r="65422" spans="16:30" ht="4.5" customHeight="1" x14ac:dyDescent="0.2">
      <c r="P65422" s="75"/>
      <c r="Q65422" s="75"/>
      <c r="W65422" s="75"/>
      <c r="AD65422" s="77"/>
    </row>
    <row r="65423" spans="16:30" ht="4.5" customHeight="1" x14ac:dyDescent="0.2">
      <c r="P65423" s="75"/>
      <c r="Q65423" s="75"/>
      <c r="W65423" s="75"/>
      <c r="AD65423" s="77"/>
    </row>
    <row r="65424" spans="16:30" ht="4.5" customHeight="1" x14ac:dyDescent="0.2">
      <c r="P65424" s="75"/>
      <c r="Q65424" s="75"/>
      <c r="W65424" s="75"/>
      <c r="AD65424" s="77"/>
    </row>
    <row r="65425" spans="16:30" ht="4.5" customHeight="1" x14ac:dyDescent="0.2">
      <c r="P65425" s="75"/>
      <c r="Q65425" s="75"/>
      <c r="W65425" s="75"/>
      <c r="AD65425" s="77"/>
    </row>
    <row r="65426" spans="16:30" ht="4.5" customHeight="1" x14ac:dyDescent="0.2">
      <c r="P65426" s="75"/>
      <c r="Q65426" s="75"/>
      <c r="W65426" s="75"/>
      <c r="AD65426" s="77"/>
    </row>
    <row r="65427" spans="16:30" ht="4.5" customHeight="1" x14ac:dyDescent="0.2">
      <c r="P65427" s="75"/>
      <c r="Q65427" s="75"/>
      <c r="W65427" s="75"/>
      <c r="AD65427" s="77"/>
    </row>
    <row r="65428" spans="16:30" ht="4.5" customHeight="1" x14ac:dyDescent="0.2">
      <c r="P65428" s="75"/>
      <c r="Q65428" s="75"/>
      <c r="W65428" s="75"/>
      <c r="AD65428" s="77"/>
    </row>
    <row r="65429" spans="16:30" ht="4.5" customHeight="1" x14ac:dyDescent="0.2">
      <c r="P65429" s="75"/>
      <c r="Q65429" s="75"/>
      <c r="W65429" s="75"/>
      <c r="AD65429" s="77"/>
    </row>
    <row r="65430" spans="16:30" ht="4.5" customHeight="1" x14ac:dyDescent="0.2">
      <c r="P65430" s="75"/>
      <c r="Q65430" s="75"/>
      <c r="W65430" s="75"/>
      <c r="AD65430" s="77"/>
    </row>
    <row r="65431" spans="16:30" ht="4.5" customHeight="1" x14ac:dyDescent="0.2">
      <c r="P65431" s="75"/>
      <c r="Q65431" s="75"/>
      <c r="W65431" s="75"/>
      <c r="AD65431" s="77"/>
    </row>
    <row r="65432" spans="16:30" ht="4.5" customHeight="1" x14ac:dyDescent="0.2">
      <c r="P65432" s="75"/>
      <c r="Q65432" s="75"/>
      <c r="W65432" s="75"/>
      <c r="AD65432" s="77"/>
    </row>
    <row r="65433" spans="16:30" ht="4.5" customHeight="1" x14ac:dyDescent="0.2">
      <c r="P65433" s="75"/>
      <c r="Q65433" s="75"/>
      <c r="W65433" s="75"/>
      <c r="AD65433" s="77"/>
    </row>
    <row r="65434" spans="16:30" ht="4.5" customHeight="1" x14ac:dyDescent="0.2">
      <c r="P65434" s="75"/>
      <c r="Q65434" s="75"/>
      <c r="W65434" s="75"/>
      <c r="AD65434" s="77"/>
    </row>
    <row r="65435" spans="16:30" ht="4.5" customHeight="1" x14ac:dyDescent="0.2">
      <c r="P65435" s="75"/>
      <c r="Q65435" s="75"/>
      <c r="W65435" s="75"/>
      <c r="AD65435" s="77"/>
    </row>
    <row r="65436" spans="16:30" ht="4.5" customHeight="1" x14ac:dyDescent="0.2">
      <c r="P65436" s="75"/>
      <c r="Q65436" s="75"/>
      <c r="W65436" s="75"/>
      <c r="AD65436" s="77"/>
    </row>
    <row r="65437" spans="16:30" ht="4.5" customHeight="1" x14ac:dyDescent="0.2">
      <c r="P65437" s="75"/>
      <c r="Q65437" s="75"/>
      <c r="W65437" s="75"/>
      <c r="AD65437" s="77"/>
    </row>
    <row r="65438" spans="16:30" ht="4.5" customHeight="1" x14ac:dyDescent="0.2">
      <c r="P65438" s="75"/>
      <c r="Q65438" s="75"/>
      <c r="W65438" s="75"/>
      <c r="AD65438" s="77"/>
    </row>
    <row r="65439" spans="16:30" ht="4.5" customHeight="1" x14ac:dyDescent="0.2">
      <c r="P65439" s="75"/>
      <c r="Q65439" s="75"/>
      <c r="W65439" s="75"/>
      <c r="AD65439" s="77"/>
    </row>
    <row r="65440" spans="16:30" ht="4.5" customHeight="1" x14ac:dyDescent="0.2">
      <c r="P65440" s="75"/>
      <c r="Q65440" s="75"/>
      <c r="W65440" s="75"/>
      <c r="AD65440" s="77"/>
    </row>
    <row r="65441" spans="16:30" ht="4.5" customHeight="1" x14ac:dyDescent="0.2">
      <c r="P65441" s="75"/>
      <c r="Q65441" s="75"/>
      <c r="W65441" s="75"/>
      <c r="AD65441" s="77"/>
    </row>
    <row r="65442" spans="16:30" ht="4.5" customHeight="1" x14ac:dyDescent="0.2">
      <c r="P65442" s="75"/>
      <c r="Q65442" s="75"/>
      <c r="W65442" s="75"/>
      <c r="AD65442" s="77"/>
    </row>
    <row r="65443" spans="16:30" ht="4.5" customHeight="1" x14ac:dyDescent="0.2">
      <c r="P65443" s="75"/>
      <c r="Q65443" s="75"/>
      <c r="W65443" s="75"/>
      <c r="AD65443" s="77"/>
    </row>
    <row r="65444" spans="16:30" ht="4.5" customHeight="1" x14ac:dyDescent="0.2">
      <c r="P65444" s="75"/>
      <c r="Q65444" s="75"/>
      <c r="W65444" s="75"/>
      <c r="AD65444" s="77"/>
    </row>
    <row r="65445" spans="16:30" ht="4.5" customHeight="1" x14ac:dyDescent="0.2">
      <c r="P65445" s="75"/>
      <c r="Q65445" s="75"/>
      <c r="W65445" s="75"/>
      <c r="AD65445" s="77"/>
    </row>
    <row r="65446" spans="16:30" ht="4.5" customHeight="1" x14ac:dyDescent="0.2">
      <c r="P65446" s="75"/>
      <c r="Q65446" s="75"/>
      <c r="W65446" s="75"/>
      <c r="AD65446" s="77"/>
    </row>
    <row r="65447" spans="16:30" ht="4.5" customHeight="1" x14ac:dyDescent="0.2">
      <c r="P65447" s="75"/>
      <c r="Q65447" s="75"/>
      <c r="W65447" s="75"/>
      <c r="AD65447" s="77"/>
    </row>
    <row r="65448" spans="16:30" ht="4.5" customHeight="1" x14ac:dyDescent="0.2">
      <c r="P65448" s="75"/>
      <c r="Q65448" s="75"/>
      <c r="W65448" s="75"/>
      <c r="AD65448" s="77"/>
    </row>
    <row r="65449" spans="16:30" ht="4.5" customHeight="1" x14ac:dyDescent="0.2">
      <c r="P65449" s="75"/>
      <c r="Q65449" s="75"/>
      <c r="W65449" s="75"/>
      <c r="AD65449" s="77"/>
    </row>
    <row r="65450" spans="16:30" ht="4.5" customHeight="1" x14ac:dyDescent="0.2">
      <c r="P65450" s="75"/>
      <c r="Q65450" s="75"/>
      <c r="W65450" s="75"/>
      <c r="AD65450" s="77"/>
    </row>
    <row r="65451" spans="16:30" ht="4.5" customHeight="1" x14ac:dyDescent="0.2">
      <c r="P65451" s="75"/>
      <c r="Q65451" s="75"/>
      <c r="W65451" s="75"/>
      <c r="AD65451" s="77"/>
    </row>
    <row r="65452" spans="16:30" ht="4.5" customHeight="1" x14ac:dyDescent="0.2">
      <c r="P65452" s="75"/>
      <c r="Q65452" s="75"/>
      <c r="W65452" s="75"/>
      <c r="AD65452" s="77"/>
    </row>
    <row r="65453" spans="16:30" ht="4.5" customHeight="1" x14ac:dyDescent="0.2">
      <c r="P65453" s="75"/>
      <c r="Q65453" s="75"/>
      <c r="W65453" s="75"/>
      <c r="AD65453" s="77"/>
    </row>
    <row r="65454" spans="16:30" ht="4.5" customHeight="1" x14ac:dyDescent="0.2">
      <c r="P65454" s="75"/>
      <c r="Q65454" s="75"/>
      <c r="W65454" s="75"/>
      <c r="AD65454" s="77"/>
    </row>
    <row r="65455" spans="16:30" ht="4.5" customHeight="1" x14ac:dyDescent="0.2">
      <c r="P65455" s="75"/>
      <c r="Q65455" s="75"/>
      <c r="W65455" s="75"/>
      <c r="AD65455" s="77"/>
    </row>
    <row r="65456" spans="16:30" ht="4.5" customHeight="1" x14ac:dyDescent="0.2">
      <c r="P65456" s="75"/>
      <c r="Q65456" s="75"/>
      <c r="W65456" s="75"/>
      <c r="AD65456" s="77"/>
    </row>
    <row r="65457" spans="16:30" ht="4.5" customHeight="1" x14ac:dyDescent="0.2">
      <c r="P65457" s="75"/>
      <c r="Q65457" s="75"/>
      <c r="W65457" s="75"/>
      <c r="AD65457" s="77"/>
    </row>
    <row r="65458" spans="16:30" ht="4.5" customHeight="1" x14ac:dyDescent="0.2">
      <c r="P65458" s="75"/>
      <c r="Q65458" s="75"/>
      <c r="W65458" s="75"/>
      <c r="AD65458" s="77"/>
    </row>
    <row r="65459" spans="16:30" ht="4.5" customHeight="1" x14ac:dyDescent="0.2">
      <c r="P65459" s="75"/>
      <c r="Q65459" s="75"/>
      <c r="W65459" s="75"/>
      <c r="AD65459" s="77"/>
    </row>
    <row r="65460" spans="16:30" ht="4.5" customHeight="1" x14ac:dyDescent="0.2">
      <c r="P65460" s="75"/>
      <c r="Q65460" s="75"/>
      <c r="W65460" s="75"/>
      <c r="AD65460" s="77"/>
    </row>
    <row r="65461" spans="16:30" ht="4.5" customHeight="1" x14ac:dyDescent="0.2">
      <c r="P65461" s="75"/>
      <c r="Q65461" s="75"/>
      <c r="W65461" s="75"/>
      <c r="AD65461" s="77"/>
    </row>
    <row r="65462" spans="16:30" ht="4.5" customHeight="1" x14ac:dyDescent="0.2">
      <c r="P65462" s="75"/>
      <c r="Q65462" s="75"/>
      <c r="W65462" s="75"/>
      <c r="AD65462" s="77"/>
    </row>
    <row r="65463" spans="16:30" ht="4.5" customHeight="1" x14ac:dyDescent="0.2">
      <c r="P65463" s="75"/>
      <c r="Q65463" s="75"/>
      <c r="W65463" s="75"/>
      <c r="AD65463" s="77"/>
    </row>
    <row r="65464" spans="16:30" ht="4.5" customHeight="1" x14ac:dyDescent="0.2">
      <c r="P65464" s="75"/>
      <c r="Q65464" s="75"/>
      <c r="W65464" s="75"/>
      <c r="AD65464" s="77"/>
    </row>
    <row r="65465" spans="16:30" ht="4.5" customHeight="1" x14ac:dyDescent="0.2">
      <c r="P65465" s="75"/>
      <c r="Q65465" s="75"/>
      <c r="W65465" s="75"/>
      <c r="AD65465" s="77"/>
    </row>
    <row r="65466" spans="16:30" ht="4.5" customHeight="1" x14ac:dyDescent="0.2">
      <c r="P65466" s="75"/>
      <c r="Q65466" s="75"/>
      <c r="W65466" s="75"/>
      <c r="AD65466" s="77"/>
    </row>
    <row r="65467" spans="16:30" ht="4.5" customHeight="1" x14ac:dyDescent="0.2">
      <c r="P65467" s="75"/>
      <c r="Q65467" s="75"/>
      <c r="W65467" s="75"/>
      <c r="AD65467" s="77"/>
    </row>
    <row r="65468" spans="16:30" ht="4.5" customHeight="1" x14ac:dyDescent="0.2">
      <c r="P65468" s="75"/>
      <c r="Q65468" s="75"/>
      <c r="W65468" s="75"/>
      <c r="AD65468" s="77"/>
    </row>
    <row r="65469" spans="16:30" ht="4.5" customHeight="1" x14ac:dyDescent="0.2">
      <c r="P65469" s="75"/>
      <c r="Q65469" s="75"/>
      <c r="W65469" s="75"/>
      <c r="AD65469" s="77"/>
    </row>
    <row r="65470" spans="16:30" ht="4.5" customHeight="1" x14ac:dyDescent="0.2">
      <c r="P65470" s="75"/>
      <c r="Q65470" s="75"/>
      <c r="W65470" s="75"/>
      <c r="AD65470" s="77"/>
    </row>
    <row r="65471" spans="16:30" ht="4.5" customHeight="1" x14ac:dyDescent="0.2">
      <c r="P65471" s="75"/>
      <c r="Q65471" s="75"/>
      <c r="W65471" s="75"/>
      <c r="AD65471" s="77"/>
    </row>
    <row r="65472" spans="16:30" ht="4.5" customHeight="1" x14ac:dyDescent="0.2">
      <c r="P65472" s="75"/>
      <c r="Q65472" s="75"/>
      <c r="W65472" s="75"/>
      <c r="AD65472" s="77"/>
    </row>
    <row r="65473" spans="16:30" ht="4.5" customHeight="1" x14ac:dyDescent="0.2">
      <c r="P65473" s="75"/>
      <c r="Q65473" s="75"/>
      <c r="W65473" s="75"/>
      <c r="AD65473" s="77"/>
    </row>
    <row r="65474" spans="16:30" ht="4.5" customHeight="1" x14ac:dyDescent="0.2">
      <c r="P65474" s="75"/>
      <c r="Q65474" s="75"/>
      <c r="W65474" s="75"/>
      <c r="AD65474" s="77"/>
    </row>
    <row r="65475" spans="16:30" ht="4.5" customHeight="1" x14ac:dyDescent="0.2">
      <c r="P65475" s="75"/>
      <c r="Q65475" s="75"/>
      <c r="W65475" s="75"/>
      <c r="AD65475" s="77"/>
    </row>
    <row r="65476" spans="16:30" ht="4.5" customHeight="1" x14ac:dyDescent="0.2">
      <c r="P65476" s="75"/>
      <c r="Q65476" s="75"/>
      <c r="W65476" s="75"/>
      <c r="AD65476" s="77"/>
    </row>
    <row r="65477" spans="16:30" ht="4.5" customHeight="1" x14ac:dyDescent="0.2">
      <c r="P65477" s="75"/>
      <c r="Q65477" s="75"/>
      <c r="W65477" s="75"/>
      <c r="AD65477" s="77"/>
    </row>
    <row r="65478" spans="16:30" ht="4.5" customHeight="1" x14ac:dyDescent="0.2">
      <c r="P65478" s="75"/>
      <c r="Q65478" s="75"/>
      <c r="W65478" s="75"/>
      <c r="AD65478" s="77"/>
    </row>
    <row r="65479" spans="16:30" ht="4.5" customHeight="1" x14ac:dyDescent="0.2">
      <c r="P65479" s="75"/>
      <c r="Q65479" s="75"/>
      <c r="W65479" s="75"/>
      <c r="AD65479" s="77"/>
    </row>
    <row r="65480" spans="16:30" ht="4.5" customHeight="1" x14ac:dyDescent="0.2">
      <c r="P65480" s="75"/>
      <c r="Q65480" s="75"/>
      <c r="W65480" s="75"/>
      <c r="AD65480" s="77"/>
    </row>
    <row r="65481" spans="16:30" ht="4.5" customHeight="1" x14ac:dyDescent="0.2">
      <c r="P65481" s="75"/>
      <c r="Q65481" s="75"/>
      <c r="W65481" s="75"/>
      <c r="AD65481" s="77"/>
    </row>
    <row r="65482" spans="16:30" ht="4.5" customHeight="1" x14ac:dyDescent="0.2">
      <c r="P65482" s="75"/>
      <c r="Q65482" s="75"/>
      <c r="W65482" s="75"/>
      <c r="AD65482" s="77"/>
    </row>
    <row r="65483" spans="16:30" ht="4.5" customHeight="1" x14ac:dyDescent="0.2">
      <c r="P65483" s="75"/>
      <c r="Q65483" s="75"/>
      <c r="W65483" s="75"/>
      <c r="AD65483" s="77"/>
    </row>
    <row r="65484" spans="16:30" ht="4.5" customHeight="1" x14ac:dyDescent="0.2">
      <c r="P65484" s="75"/>
      <c r="Q65484" s="75"/>
      <c r="W65484" s="75"/>
      <c r="AD65484" s="77"/>
    </row>
    <row r="65485" spans="16:30" ht="4.5" customHeight="1" x14ac:dyDescent="0.2">
      <c r="P65485" s="75"/>
      <c r="Q65485" s="75"/>
      <c r="W65485" s="75"/>
      <c r="AD65485" s="77"/>
    </row>
    <row r="65486" spans="16:30" ht="4.5" customHeight="1" x14ac:dyDescent="0.2">
      <c r="P65486" s="75"/>
      <c r="Q65486" s="75"/>
      <c r="W65486" s="75"/>
      <c r="AD65486" s="77"/>
    </row>
    <row r="65487" spans="16:30" ht="4.5" customHeight="1" x14ac:dyDescent="0.2">
      <c r="P65487" s="75"/>
      <c r="Q65487" s="75"/>
      <c r="W65487" s="75"/>
      <c r="AD65487" s="77"/>
    </row>
    <row r="65488" spans="16:30" ht="4.5" customHeight="1" x14ac:dyDescent="0.2">
      <c r="P65488" s="75"/>
      <c r="Q65488" s="75"/>
      <c r="W65488" s="75"/>
      <c r="AD65488" s="77"/>
    </row>
    <row r="65489" spans="16:30" ht="4.5" customHeight="1" x14ac:dyDescent="0.2">
      <c r="P65489" s="75"/>
      <c r="Q65489" s="75"/>
      <c r="W65489" s="75"/>
      <c r="AD65489" s="77"/>
    </row>
    <row r="65490" spans="16:30" ht="4.5" customHeight="1" x14ac:dyDescent="0.2">
      <c r="P65490" s="75"/>
      <c r="Q65490" s="75"/>
      <c r="W65490" s="75"/>
      <c r="AD65490" s="77"/>
    </row>
    <row r="65491" spans="16:30" ht="4.5" customHeight="1" x14ac:dyDescent="0.2">
      <c r="P65491" s="75"/>
      <c r="Q65491" s="75"/>
      <c r="W65491" s="75"/>
      <c r="AD65491" s="77"/>
    </row>
    <row r="65492" spans="16:30" ht="4.5" customHeight="1" x14ac:dyDescent="0.2">
      <c r="P65492" s="75"/>
      <c r="Q65492" s="75"/>
      <c r="W65492" s="75"/>
      <c r="AD65492" s="77"/>
    </row>
    <row r="65493" spans="16:30" ht="4.5" customHeight="1" x14ac:dyDescent="0.2">
      <c r="P65493" s="75"/>
      <c r="Q65493" s="75"/>
      <c r="W65493" s="75"/>
      <c r="AD65493" s="77"/>
    </row>
    <row r="65494" spans="16:30" ht="4.5" customHeight="1" x14ac:dyDescent="0.2">
      <c r="P65494" s="75"/>
      <c r="Q65494" s="75"/>
      <c r="W65494" s="75"/>
      <c r="AD65494" s="77"/>
    </row>
    <row r="65495" spans="16:30" ht="4.5" customHeight="1" x14ac:dyDescent="0.2">
      <c r="P65495" s="75"/>
      <c r="Q65495" s="75"/>
      <c r="W65495" s="75"/>
      <c r="AD65495" s="77"/>
    </row>
    <row r="65496" spans="16:30" ht="4.5" customHeight="1" x14ac:dyDescent="0.2">
      <c r="P65496" s="75"/>
      <c r="Q65496" s="75"/>
      <c r="W65496" s="75"/>
      <c r="AD65496" s="77"/>
    </row>
    <row r="65497" spans="16:30" ht="4.5" customHeight="1" x14ac:dyDescent="0.2">
      <c r="P65497" s="75"/>
      <c r="Q65497" s="75"/>
      <c r="W65497" s="75"/>
      <c r="AD65497" s="77"/>
    </row>
    <row r="65498" spans="16:30" ht="4.5" customHeight="1" x14ac:dyDescent="0.2">
      <c r="P65498" s="75"/>
      <c r="Q65498" s="75"/>
      <c r="W65498" s="75"/>
      <c r="AD65498" s="77"/>
    </row>
    <row r="65499" spans="16:30" ht="4.5" customHeight="1" x14ac:dyDescent="0.2">
      <c r="P65499" s="75"/>
      <c r="Q65499" s="75"/>
      <c r="W65499" s="75"/>
      <c r="AD65499" s="77"/>
    </row>
    <row r="65500" spans="16:30" ht="4.5" customHeight="1" x14ac:dyDescent="0.2">
      <c r="P65500" s="75"/>
      <c r="Q65500" s="75"/>
      <c r="W65500" s="75"/>
      <c r="AD65500" s="77"/>
    </row>
    <row r="65501" spans="16:30" ht="4.5" customHeight="1" x14ac:dyDescent="0.2">
      <c r="P65501" s="75"/>
      <c r="Q65501" s="75"/>
      <c r="W65501" s="75"/>
      <c r="AD65501" s="77"/>
    </row>
    <row r="65502" spans="16:30" ht="4.5" customHeight="1" x14ac:dyDescent="0.2">
      <c r="P65502" s="75"/>
      <c r="Q65502" s="75"/>
      <c r="W65502" s="75"/>
      <c r="AD65502" s="77"/>
    </row>
    <row r="65503" spans="16:30" ht="4.5" customHeight="1" x14ac:dyDescent="0.2">
      <c r="P65503" s="75"/>
      <c r="Q65503" s="75"/>
      <c r="W65503" s="75"/>
      <c r="AD65503" s="77"/>
    </row>
    <row r="65504" spans="16:30" ht="4.5" customHeight="1" x14ac:dyDescent="0.2">
      <c r="P65504" s="75"/>
      <c r="Q65504" s="75"/>
      <c r="W65504" s="75"/>
      <c r="AD65504" s="77"/>
    </row>
    <row r="65505" spans="16:30" ht="4.5" customHeight="1" x14ac:dyDescent="0.2">
      <c r="P65505" s="75"/>
      <c r="Q65505" s="75"/>
      <c r="W65505" s="75"/>
      <c r="AD65505" s="77"/>
    </row>
    <row r="65506" spans="16:30" ht="4.5" customHeight="1" x14ac:dyDescent="0.2">
      <c r="P65506" s="75"/>
      <c r="Q65506" s="75"/>
      <c r="W65506" s="75"/>
      <c r="AD65506" s="77"/>
    </row>
    <row r="65507" spans="16:30" ht="4.5" customHeight="1" x14ac:dyDescent="0.2">
      <c r="P65507" s="75"/>
      <c r="Q65507" s="75"/>
      <c r="W65507" s="75"/>
      <c r="AD65507" s="77"/>
    </row>
    <row r="65508" spans="16:30" ht="4.5" customHeight="1" x14ac:dyDescent="0.2">
      <c r="P65508" s="75"/>
      <c r="Q65508" s="75"/>
      <c r="W65508" s="75"/>
      <c r="AD65508" s="77"/>
    </row>
    <row r="65509" spans="16:30" ht="4.5" customHeight="1" x14ac:dyDescent="0.2">
      <c r="P65509" s="75"/>
      <c r="Q65509" s="75"/>
      <c r="W65509" s="75"/>
      <c r="AD65509" s="77"/>
    </row>
    <row r="65510" spans="16:30" ht="4.5" customHeight="1" x14ac:dyDescent="0.2"/>
    <row r="65511" spans="16:30" ht="4.5" customHeight="1" x14ac:dyDescent="0.2"/>
    <row r="65512" spans="16:30" ht="4.5" customHeight="1" x14ac:dyDescent="0.2"/>
    <row r="65513" spans="16:30" ht="4.5" customHeight="1" x14ac:dyDescent="0.2"/>
    <row r="65514" spans="16:30" ht="4.5" customHeight="1" x14ac:dyDescent="0.2"/>
    <row r="65515" spans="16:30" ht="4.5" customHeight="1" x14ac:dyDescent="0.2"/>
    <row r="65516" spans="16:30" ht="4.5" customHeight="1" x14ac:dyDescent="0.2"/>
    <row r="65517" spans="16:30" ht="4.5" customHeight="1" x14ac:dyDescent="0.2"/>
    <row r="65518" spans="16:30" ht="4.5" customHeight="1" x14ac:dyDescent="0.2"/>
    <row r="65519" spans="16:30" ht="4.5" customHeight="1" x14ac:dyDescent="0.2"/>
    <row r="65520" spans="16:30" ht="4.5" customHeight="1" x14ac:dyDescent="0.2"/>
    <row r="65521" ht="4.5" customHeight="1" x14ac:dyDescent="0.2"/>
    <row r="65522" ht="4.5" customHeight="1" x14ac:dyDescent="0.2"/>
    <row r="65523" ht="4.5" customHeight="1" x14ac:dyDescent="0.2"/>
    <row r="65524" ht="4.5" customHeight="1" x14ac:dyDescent="0.2"/>
    <row r="65525" ht="4.5" customHeight="1" x14ac:dyDescent="0.2"/>
    <row r="65526" ht="4.5" customHeight="1" x14ac:dyDescent="0.2"/>
    <row r="65527" ht="4.5" customHeight="1" x14ac:dyDescent="0.2"/>
    <row r="65528" ht="4.5" customHeight="1" x14ac:dyDescent="0.2"/>
    <row r="65529" ht="4.5" customHeight="1" x14ac:dyDescent="0.2"/>
    <row r="65530" ht="4.5" hidden="1" customHeight="1" x14ac:dyDescent="0.2"/>
    <row r="65531" ht="0" hidden="1" customHeight="1" x14ac:dyDescent="0.2"/>
    <row r="65532" ht="0" hidden="1" customHeight="1" x14ac:dyDescent="0.2"/>
  </sheetData>
  <mergeCells count="5">
    <mergeCell ref="AD1:AG1"/>
    <mergeCell ref="D1:L1"/>
    <mergeCell ref="M1:R1"/>
    <mergeCell ref="S1:W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I15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2" sqref="A2"/>
    </sheetView>
  </sheetViews>
  <sheetFormatPr baseColWidth="10" defaultColWidth="10.85546875" defaultRowHeight="12.75" x14ac:dyDescent="0.2"/>
  <cols>
    <col min="1" max="1" width="9.42578125" style="69" customWidth="1"/>
    <col min="2" max="2" width="33.42578125" style="69" customWidth="1"/>
    <col min="3" max="3" width="8.85546875" style="69" bestFit="1" customWidth="1"/>
    <col min="4" max="4" width="15" style="69" customWidth="1"/>
    <col min="5" max="5" width="14.42578125" style="69" customWidth="1"/>
    <col min="6" max="6" width="15.140625" style="69" customWidth="1"/>
    <col min="7" max="7" width="12.7109375" style="69" customWidth="1"/>
    <col min="8" max="8" width="14.140625" style="69" customWidth="1"/>
    <col min="9" max="9" width="26.5703125" style="69" bestFit="1" customWidth="1"/>
    <col min="10" max="16384" width="10.85546875" style="69"/>
  </cols>
  <sheetData>
    <row r="1" spans="1:9" s="68" customFormat="1" ht="42.75" customHeight="1" x14ac:dyDescent="0.2">
      <c r="A1" s="299" t="s">
        <v>246</v>
      </c>
      <c r="B1" s="300"/>
      <c r="C1" s="300"/>
      <c r="D1" s="300"/>
      <c r="E1" s="300"/>
      <c r="F1" s="300"/>
      <c r="G1" s="300"/>
      <c r="H1" s="300"/>
      <c r="I1" s="191" t="s">
        <v>337</v>
      </c>
    </row>
    <row r="2" spans="1:9" s="68" customFormat="1" ht="64.5" customHeight="1" x14ac:dyDescent="0.2">
      <c r="A2" s="165" t="s">
        <v>101</v>
      </c>
      <c r="B2" s="123" t="s">
        <v>102</v>
      </c>
      <c r="C2" s="124" t="s">
        <v>245</v>
      </c>
      <c r="D2" s="124" t="s">
        <v>136</v>
      </c>
      <c r="E2" s="124" t="s">
        <v>39</v>
      </c>
      <c r="F2" s="124" t="s">
        <v>48</v>
      </c>
      <c r="G2" s="124" t="s">
        <v>277</v>
      </c>
      <c r="H2" s="124" t="s">
        <v>38</v>
      </c>
      <c r="I2" s="170">
        <f>E3-F3</f>
        <v>2500300.1836327389</v>
      </c>
    </row>
    <row r="3" spans="1:9" s="68" customFormat="1" ht="12.75" customHeight="1" thickBot="1" x14ac:dyDescent="0.25">
      <c r="A3" s="205"/>
      <c r="B3" s="195"/>
      <c r="C3" s="196" t="s">
        <v>95</v>
      </c>
      <c r="D3" s="172">
        <f>SUM(D4:D125)</f>
        <v>35723561.629999995</v>
      </c>
      <c r="E3" s="173">
        <f>SUM(E4:E125)</f>
        <v>12730229.04009073</v>
      </c>
      <c r="F3" s="173">
        <f>SUM(F4:F125)</f>
        <v>10229928.856457992</v>
      </c>
      <c r="G3" s="174"/>
      <c r="H3" s="175">
        <f>SUM(H4:H125)</f>
        <v>12730229.04009073</v>
      </c>
      <c r="I3" s="153" t="s">
        <v>21</v>
      </c>
    </row>
    <row r="4" spans="1:9" s="68" customFormat="1" ht="12.75" customHeight="1" x14ac:dyDescent="0.2">
      <c r="A4" s="197">
        <v>72013</v>
      </c>
      <c r="B4" s="197" t="s">
        <v>57</v>
      </c>
      <c r="C4" s="206">
        <v>0.83488374948501587</v>
      </c>
      <c r="D4" s="203">
        <f>VLOOKUP(A4,IRData!$A$3:$AC$150,15,FALSE)</f>
        <v>188429.64</v>
      </c>
      <c r="E4" s="166">
        <f>VLOOKUP(A4,IRData!$A$3:$AC$150,29,FALSE)</f>
        <v>72992.897917746654</v>
      </c>
      <c r="F4" s="166">
        <f t="shared" ref="F4:F35" si="0">C4*E4</f>
        <v>60940.584299345333</v>
      </c>
      <c r="G4" s="166">
        <f t="shared" ref="G4:G35" si="1">(D4/$D$3)*$I$2</f>
        <v>13188.233255505073</v>
      </c>
      <c r="H4" s="166">
        <f t="shared" ref="H4:H35" si="2">F4+G4</f>
        <v>74128.817554850408</v>
      </c>
      <c r="I4" s="171">
        <f t="shared" ref="I4:I35" si="3">H4/E4</f>
        <v>1.0155620569878427</v>
      </c>
    </row>
    <row r="5" spans="1:9" s="68" customFormat="1" ht="12.75" customHeight="1" x14ac:dyDescent="0.2">
      <c r="A5" s="197">
        <v>92013</v>
      </c>
      <c r="B5" s="197" t="s">
        <v>248</v>
      </c>
      <c r="C5" s="206">
        <v>0.70657056570053101</v>
      </c>
      <c r="D5" s="204">
        <f>VLOOKUP(A5,IRData!$A$3:$AC$150,15,FALSE)</f>
        <v>59796.04</v>
      </c>
      <c r="E5" s="168">
        <f>VLOOKUP(A5,IRData!$A$3:$AC$150,29,FALSE)</f>
        <v>26555.405650175861</v>
      </c>
      <c r="F5" s="168">
        <f t="shared" si="0"/>
        <v>18763.267992651836</v>
      </c>
      <c r="G5" s="168">
        <f t="shared" si="1"/>
        <v>4185.1384064391968</v>
      </c>
      <c r="H5" s="168">
        <f t="shared" si="2"/>
        <v>22948.406399091033</v>
      </c>
      <c r="I5" s="169">
        <f t="shared" si="3"/>
        <v>0.86417080956694248</v>
      </c>
    </row>
    <row r="6" spans="1:9" s="68" customFormat="1" ht="12.75" customHeight="1" x14ac:dyDescent="0.2">
      <c r="A6" s="197">
        <v>142013</v>
      </c>
      <c r="B6" s="197" t="s">
        <v>250</v>
      </c>
      <c r="C6" s="206">
        <v>0.91464740037918091</v>
      </c>
      <c r="D6" s="204">
        <f>VLOOKUP(A6,IRData!$A$3:$AC$150,15,FALSE)</f>
        <v>126887.31</v>
      </c>
      <c r="E6" s="168">
        <f>VLOOKUP(A6,IRData!$A$3:$AC$150,29,FALSE)</f>
        <v>36038.879661165425</v>
      </c>
      <c r="F6" s="168">
        <f t="shared" si="0"/>
        <v>32962.86759466309</v>
      </c>
      <c r="G6" s="168">
        <f t="shared" si="1"/>
        <v>8880.8716157584386</v>
      </c>
      <c r="H6" s="168">
        <f t="shared" si="2"/>
        <v>41843.739210421525</v>
      </c>
      <c r="I6" s="169">
        <f t="shared" si="3"/>
        <v>1.1610721421929013</v>
      </c>
    </row>
    <row r="7" spans="1:9" s="68" customFormat="1" ht="12.75" customHeight="1" x14ac:dyDescent="0.2">
      <c r="A7" s="197">
        <v>162013</v>
      </c>
      <c r="B7" s="197" t="s">
        <v>251</v>
      </c>
      <c r="C7" s="206">
        <v>0.5869634747505188</v>
      </c>
      <c r="D7" s="204">
        <f>VLOOKUP(A7,IRData!$A$3:$AC$150,15,FALSE)</f>
        <v>56707.46</v>
      </c>
      <c r="E7" s="168">
        <f>VLOOKUP(A7,IRData!$A$3:$AC$150,29,FALSE)</f>
        <v>27391.167307663189</v>
      </c>
      <c r="F7" s="168">
        <f t="shared" si="0"/>
        <v>16077.614740378798</v>
      </c>
      <c r="G7" s="168">
        <f t="shared" si="1"/>
        <v>3968.9679914859662</v>
      </c>
      <c r="H7" s="168">
        <f t="shared" si="2"/>
        <v>20046.582731864764</v>
      </c>
      <c r="I7" s="169">
        <f t="shared" si="3"/>
        <v>0.73186303112596296</v>
      </c>
    </row>
    <row r="8" spans="1:9" s="68" customFormat="1" ht="12.75" customHeight="1" x14ac:dyDescent="0.2">
      <c r="A8" s="197">
        <v>182013</v>
      </c>
      <c r="B8" s="197" t="s">
        <v>252</v>
      </c>
      <c r="C8" s="206">
        <v>0.92730003595352173</v>
      </c>
      <c r="D8" s="204">
        <f>VLOOKUP(A8,IRData!$A$3:$AC$150,15,FALSE)</f>
        <v>52367.49</v>
      </c>
      <c r="E8" s="168">
        <f>VLOOKUP(A8,IRData!$A$3:$AC$150,29,FALSE)</f>
        <v>20004.084333991061</v>
      </c>
      <c r="F8" s="168">
        <f t="shared" si="0"/>
        <v>18549.788122127193</v>
      </c>
      <c r="G8" s="168">
        <f t="shared" si="1"/>
        <v>3665.2125065108085</v>
      </c>
      <c r="H8" s="168">
        <f t="shared" si="2"/>
        <v>22215.000628638001</v>
      </c>
      <c r="I8" s="169">
        <f t="shared" si="3"/>
        <v>1.1105232440402253</v>
      </c>
    </row>
    <row r="9" spans="1:9" s="68" customFormat="1" ht="12.75" customHeight="1" x14ac:dyDescent="0.2">
      <c r="A9" s="197">
        <v>222013</v>
      </c>
      <c r="B9" s="197" t="s">
        <v>137</v>
      </c>
      <c r="C9" s="206">
        <v>0.82932674884796143</v>
      </c>
      <c r="D9" s="204">
        <f>VLOOKUP(A9,IRData!$A$3:$AC$150,15,FALSE)</f>
        <v>25947.91</v>
      </c>
      <c r="E9" s="168">
        <f>VLOOKUP(A9,IRData!$A$3:$AC$150,29,FALSE)</f>
        <v>10520.099789929456</v>
      </c>
      <c r="F9" s="168">
        <f t="shared" si="0"/>
        <v>8724.6001563383179</v>
      </c>
      <c r="G9" s="168">
        <f t="shared" si="1"/>
        <v>1816.1001080979224</v>
      </c>
      <c r="H9" s="168">
        <f t="shared" si="2"/>
        <v>10540.70026443624</v>
      </c>
      <c r="I9" s="169">
        <f t="shared" si="3"/>
        <v>1.0019582014351711</v>
      </c>
    </row>
    <row r="10" spans="1:9" s="68" customFormat="1" ht="12.75" customHeight="1" x14ac:dyDescent="0.2">
      <c r="A10" s="197">
        <v>322013</v>
      </c>
      <c r="B10" s="197" t="s">
        <v>253</v>
      </c>
      <c r="C10" s="206">
        <v>0.78978610038757324</v>
      </c>
      <c r="D10" s="204">
        <f>VLOOKUP(A10,IRData!$A$3:$AC$150,15,FALSE)</f>
        <v>453158.72000000003</v>
      </c>
      <c r="E10" s="168">
        <f>VLOOKUP(A10,IRData!$A$3:$AC$150,29,FALSE)</f>
        <v>122804.2619522852</v>
      </c>
      <c r="F10" s="168">
        <f t="shared" si="0"/>
        <v>96989.099158269368</v>
      </c>
      <c r="G10" s="168">
        <f t="shared" si="1"/>
        <v>31716.681627827296</v>
      </c>
      <c r="H10" s="168">
        <f t="shared" si="2"/>
        <v>128705.78078609667</v>
      </c>
      <c r="I10" s="169">
        <f t="shared" si="3"/>
        <v>1.048056303095608</v>
      </c>
    </row>
    <row r="11" spans="1:9" s="68" customFormat="1" ht="12.75" customHeight="1" x14ac:dyDescent="0.2">
      <c r="A11" s="197">
        <v>342013</v>
      </c>
      <c r="B11" s="197" t="s">
        <v>254</v>
      </c>
      <c r="C11" s="206">
        <v>0.69566428661346436</v>
      </c>
      <c r="D11" s="204">
        <f>VLOOKUP(A11,IRData!$A$3:$AC$150,15,FALSE)</f>
        <v>47321.53</v>
      </c>
      <c r="E11" s="168">
        <f>VLOOKUP(A11,IRData!$A$3:$AC$150,29,FALSE)</f>
        <v>24476.993889651269</v>
      </c>
      <c r="F11" s="168">
        <f t="shared" si="0"/>
        <v>17027.770492686377</v>
      </c>
      <c r="G11" s="168">
        <f t="shared" si="1"/>
        <v>3312.0446212569364</v>
      </c>
      <c r="H11" s="168">
        <f t="shared" si="2"/>
        <v>20339.815113943314</v>
      </c>
      <c r="I11" s="169">
        <f t="shared" si="3"/>
        <v>0.8309768432202318</v>
      </c>
    </row>
    <row r="12" spans="1:9" s="68" customFormat="1" ht="12.75" customHeight="1" x14ac:dyDescent="0.2">
      <c r="A12" s="197">
        <v>352013</v>
      </c>
      <c r="B12" s="197" t="s">
        <v>138</v>
      </c>
      <c r="C12" s="206">
        <v>0.87773454189300537</v>
      </c>
      <c r="D12" s="204">
        <f>VLOOKUP(A12,IRData!$A$3:$AC$150,15,FALSE)</f>
        <v>56105.5</v>
      </c>
      <c r="E12" s="168">
        <f>VLOOKUP(A12,IRData!$A$3:$AC$150,29,FALSE)</f>
        <v>21276.035919103018</v>
      </c>
      <c r="F12" s="168">
        <f t="shared" si="0"/>
        <v>18674.711640753016</v>
      </c>
      <c r="G12" s="168">
        <f t="shared" si="1"/>
        <v>3926.8366745101239</v>
      </c>
      <c r="H12" s="168">
        <f t="shared" si="2"/>
        <v>22601.548315263139</v>
      </c>
      <c r="I12" s="169">
        <f t="shared" si="3"/>
        <v>1.0623007218637937</v>
      </c>
    </row>
    <row r="13" spans="1:9" s="68" customFormat="1" ht="12.75" customHeight="1" x14ac:dyDescent="0.2">
      <c r="A13" s="197">
        <v>372013</v>
      </c>
      <c r="B13" s="197" t="s">
        <v>107</v>
      </c>
      <c r="C13" s="206">
        <v>0.99419480562210083</v>
      </c>
      <c r="D13" s="204">
        <f>VLOOKUP(A13,IRData!$A$3:$AC$150,15,FALSE)</f>
        <v>167341.85</v>
      </c>
      <c r="E13" s="168">
        <f>VLOOKUP(A13,IRData!$A$3:$AC$150,29,FALSE)</f>
        <v>67256.659359493307</v>
      </c>
      <c r="F13" s="168">
        <f t="shared" si="0"/>
        <v>66866.221378703296</v>
      </c>
      <c r="G13" s="168">
        <f t="shared" si="1"/>
        <v>11712.294048896667</v>
      </c>
      <c r="H13" s="168">
        <f t="shared" si="2"/>
        <v>78578.515427599967</v>
      </c>
      <c r="I13" s="169">
        <f t="shared" si="3"/>
        <v>1.1683380675746955</v>
      </c>
    </row>
    <row r="14" spans="1:9" s="68" customFormat="1" ht="12.75" customHeight="1" x14ac:dyDescent="0.2">
      <c r="A14" s="197">
        <v>412013</v>
      </c>
      <c r="B14" s="197" t="s">
        <v>255</v>
      </c>
      <c r="C14" s="206">
        <v>0.76099163293838501</v>
      </c>
      <c r="D14" s="204">
        <f>VLOOKUP(A14,IRData!$A$3:$AC$150,15,FALSE)</f>
        <v>26218.59</v>
      </c>
      <c r="E14" s="168">
        <f>VLOOKUP(A14,IRData!$A$3:$AC$150,29,FALSE)</f>
        <v>12858.263765750035</v>
      </c>
      <c r="F14" s="168">
        <f t="shared" si="0"/>
        <v>9785.0311398505855</v>
      </c>
      <c r="G14" s="168">
        <f t="shared" si="1"/>
        <v>1835.0450627112205</v>
      </c>
      <c r="H14" s="168">
        <f t="shared" si="2"/>
        <v>11620.076202561806</v>
      </c>
      <c r="I14" s="169">
        <f t="shared" si="3"/>
        <v>0.9037049180398421</v>
      </c>
    </row>
    <row r="15" spans="1:9" s="68" customFormat="1" ht="12.75" customHeight="1" x14ac:dyDescent="0.2">
      <c r="A15" s="197">
        <v>422013</v>
      </c>
      <c r="B15" s="197" t="s">
        <v>256</v>
      </c>
      <c r="C15" s="206">
        <v>0.55549025535583496</v>
      </c>
      <c r="D15" s="204">
        <f>VLOOKUP(A15,IRData!$A$3:$AC$150,15,FALSE)</f>
        <v>104363.3</v>
      </c>
      <c r="E15" s="168">
        <f>VLOOKUP(A15,IRData!$A$3:$AC$150,29,FALSE)</f>
        <v>44138.464232280181</v>
      </c>
      <c r="F15" s="168">
        <f t="shared" si="0"/>
        <v>24518.486767403705</v>
      </c>
      <c r="G15" s="168">
        <f t="shared" si="1"/>
        <v>7304.4110454929096</v>
      </c>
      <c r="H15" s="168">
        <f t="shared" si="2"/>
        <v>31822.897812896616</v>
      </c>
      <c r="I15" s="169">
        <f t="shared" si="3"/>
        <v>0.7209788189599784</v>
      </c>
    </row>
    <row r="16" spans="1:9" s="68" customFormat="1" ht="12.75" customHeight="1" x14ac:dyDescent="0.2">
      <c r="A16" s="197">
        <v>432013</v>
      </c>
      <c r="B16" s="197" t="s">
        <v>257</v>
      </c>
      <c r="C16" s="206">
        <v>0.63661301136016846</v>
      </c>
      <c r="D16" s="204">
        <f>VLOOKUP(A16,IRData!$A$3:$AC$150,15,FALSE)</f>
        <v>160843.51</v>
      </c>
      <c r="E16" s="168">
        <f>VLOOKUP(A16,IRData!$A$3:$AC$150,29,FALSE)</f>
        <v>44439.79499798605</v>
      </c>
      <c r="F16" s="168">
        <f t="shared" si="0"/>
        <v>28290.951717896449</v>
      </c>
      <c r="G16" s="168">
        <f t="shared" si="1"/>
        <v>11257.473757919204</v>
      </c>
      <c r="H16" s="168">
        <f t="shared" si="2"/>
        <v>39548.425475815653</v>
      </c>
      <c r="I16" s="169">
        <f t="shared" si="3"/>
        <v>0.88993267132775777</v>
      </c>
    </row>
    <row r="17" spans="1:9" s="68" customFormat="1" ht="12.75" customHeight="1" x14ac:dyDescent="0.2">
      <c r="A17" s="197">
        <v>452013</v>
      </c>
      <c r="B17" s="197" t="s">
        <v>108</v>
      </c>
      <c r="C17" s="206">
        <v>0.7327306866645813</v>
      </c>
      <c r="D17" s="204">
        <f>VLOOKUP(A17,IRData!$A$3:$AC$150,15,FALSE)</f>
        <v>42938.13</v>
      </c>
      <c r="E17" s="168">
        <f>VLOOKUP(A17,IRData!$A$3:$AC$150,29,FALSE)</f>
        <v>21492.84465216934</v>
      </c>
      <c r="F17" s="168">
        <f t="shared" si="0"/>
        <v>15748.466820359215</v>
      </c>
      <c r="G17" s="168">
        <f t="shared" si="1"/>
        <v>3005.2494607281524</v>
      </c>
      <c r="H17" s="168">
        <f t="shared" si="2"/>
        <v>18753.716281087367</v>
      </c>
      <c r="I17" s="169">
        <f t="shared" si="3"/>
        <v>0.87255626626392124</v>
      </c>
    </row>
    <row r="18" spans="1:9" s="68" customFormat="1" ht="12.75" customHeight="1" x14ac:dyDescent="0.2">
      <c r="A18" s="197">
        <v>462013</v>
      </c>
      <c r="B18" s="197" t="s">
        <v>139</v>
      </c>
      <c r="C18" s="206">
        <v>0.63661253452301025</v>
      </c>
      <c r="D18" s="204">
        <f>VLOOKUP(A18,IRData!$A$3:$AC$150,15,FALSE)</f>
        <v>28157.79</v>
      </c>
      <c r="E18" s="168">
        <f>VLOOKUP(A18,IRData!$A$3:$AC$150,29,FALSE)</f>
        <v>14872.097106196723</v>
      </c>
      <c r="F18" s="168">
        <f t="shared" si="0"/>
        <v>9467.7634324482224</v>
      </c>
      <c r="G18" s="168">
        <f t="shared" si="1"/>
        <v>1970.7701106870879</v>
      </c>
      <c r="H18" s="168">
        <f t="shared" si="2"/>
        <v>11438.533543135311</v>
      </c>
      <c r="I18" s="169">
        <f t="shared" si="3"/>
        <v>0.76912714202015553</v>
      </c>
    </row>
    <row r="19" spans="1:9" s="68" customFormat="1" ht="12.75" customHeight="1" x14ac:dyDescent="0.2">
      <c r="A19" s="197">
        <v>522013</v>
      </c>
      <c r="B19" s="197" t="s">
        <v>140</v>
      </c>
      <c r="C19" s="206">
        <v>0.74660581350326538</v>
      </c>
      <c r="D19" s="204">
        <f>VLOOKUP(A19,IRData!$A$3:$AC$150,15,FALSE)</f>
        <v>30775.71</v>
      </c>
      <c r="E19" s="168">
        <f>VLOOKUP(A19,IRData!$A$3:$AC$150,29,FALSE)</f>
        <v>11282.993037452336</v>
      </c>
      <c r="F19" s="168">
        <f t="shared" si="0"/>
        <v>8423.9481954787807</v>
      </c>
      <c r="G19" s="168">
        <f t="shared" si="1"/>
        <v>2153.9989254545089</v>
      </c>
      <c r="H19" s="168">
        <f t="shared" si="2"/>
        <v>10577.94712093329</v>
      </c>
      <c r="I19" s="169">
        <f t="shared" si="3"/>
        <v>0.93751250982972834</v>
      </c>
    </row>
    <row r="20" spans="1:9" s="68" customFormat="1" ht="12.75" customHeight="1" x14ac:dyDescent="0.2">
      <c r="A20" s="197">
        <v>532013</v>
      </c>
      <c r="B20" s="197" t="s">
        <v>258</v>
      </c>
      <c r="C20" s="206">
        <v>0.82431411743164063</v>
      </c>
      <c r="D20" s="204">
        <f>VLOOKUP(A20,IRData!$A$3:$AC$150,15,FALSE)</f>
        <v>152523.13</v>
      </c>
      <c r="E20" s="168">
        <f>VLOOKUP(A20,IRData!$A$3:$AC$150,29,FALSE)</f>
        <v>42975.354829606564</v>
      </c>
      <c r="F20" s="168">
        <f t="shared" si="0"/>
        <v>35425.191687678729</v>
      </c>
      <c r="G20" s="168">
        <f t="shared" si="1"/>
        <v>10675.128473947747</v>
      </c>
      <c r="H20" s="168">
        <f t="shared" si="2"/>
        <v>46100.320161626478</v>
      </c>
      <c r="I20" s="169">
        <f t="shared" si="3"/>
        <v>1.0727152886674263</v>
      </c>
    </row>
    <row r="21" spans="1:9" s="68" customFormat="1" ht="12.75" customHeight="1" x14ac:dyDescent="0.2">
      <c r="A21" s="197">
        <v>552013</v>
      </c>
      <c r="B21" s="197" t="s">
        <v>58</v>
      </c>
      <c r="C21" s="206">
        <v>0.65571349859237671</v>
      </c>
      <c r="D21" s="204">
        <f>VLOOKUP(A21,IRData!$A$3:$AC$150,15,FALSE)</f>
        <v>77732.63</v>
      </c>
      <c r="E21" s="168">
        <f>VLOOKUP(A21,IRData!$A$3:$AC$150,29,FALSE)</f>
        <v>27076.422798725183</v>
      </c>
      <c r="F21" s="168">
        <f t="shared" si="0"/>
        <v>17754.375922718482</v>
      </c>
      <c r="G21" s="168">
        <f t="shared" si="1"/>
        <v>5440.5244100868167</v>
      </c>
      <c r="H21" s="168">
        <f t="shared" si="2"/>
        <v>23194.9003328053</v>
      </c>
      <c r="I21" s="169">
        <f t="shared" si="3"/>
        <v>0.85664566937909414</v>
      </c>
    </row>
    <row r="22" spans="1:9" s="68" customFormat="1" ht="12.75" customHeight="1" x14ac:dyDescent="0.2">
      <c r="A22" s="197">
        <v>562013</v>
      </c>
      <c r="B22" s="197" t="s">
        <v>259</v>
      </c>
      <c r="C22" s="206">
        <v>0.86034739017486572</v>
      </c>
      <c r="D22" s="204">
        <f>VLOOKUP(A22,IRData!$A$3:$AC$150,15,FALSE)</f>
        <v>292982.82</v>
      </c>
      <c r="E22" s="168">
        <f>VLOOKUP(A22,IRData!$A$3:$AC$150,29,FALSE)</f>
        <v>104126.57202739791</v>
      </c>
      <c r="F22" s="168">
        <f t="shared" si="0"/>
        <v>89585.024491626973</v>
      </c>
      <c r="G22" s="168">
        <f t="shared" si="1"/>
        <v>20505.934045278951</v>
      </c>
      <c r="H22" s="168">
        <f t="shared" si="2"/>
        <v>110090.95853690592</v>
      </c>
      <c r="I22" s="169">
        <f t="shared" si="3"/>
        <v>1.0572801581131341</v>
      </c>
    </row>
    <row r="23" spans="1:9" s="68" customFormat="1" ht="12.75" customHeight="1" x14ac:dyDescent="0.2">
      <c r="A23" s="197">
        <v>622013</v>
      </c>
      <c r="B23" s="197" t="s">
        <v>260</v>
      </c>
      <c r="C23" s="206">
        <v>0.92207878828048706</v>
      </c>
      <c r="D23" s="204">
        <f>VLOOKUP(A23,IRData!$A$3:$AC$150,15,FALSE)</f>
        <v>228247.88</v>
      </c>
      <c r="E23" s="168">
        <f>VLOOKUP(A23,IRData!$A$3:$AC$150,29,FALSE)</f>
        <v>76903.8428869091</v>
      </c>
      <c r="F23" s="168">
        <f t="shared" si="0"/>
        <v>70911.402263274096</v>
      </c>
      <c r="G23" s="168">
        <f t="shared" si="1"/>
        <v>15975.120907276216</v>
      </c>
      <c r="H23" s="168">
        <f t="shared" si="2"/>
        <v>86886.52317055031</v>
      </c>
      <c r="I23" s="169">
        <f t="shared" si="3"/>
        <v>1.1298073010255318</v>
      </c>
    </row>
    <row r="24" spans="1:9" s="68" customFormat="1" ht="12.75" customHeight="1" x14ac:dyDescent="0.2">
      <c r="A24" s="197">
        <v>632013</v>
      </c>
      <c r="B24" s="197" t="s">
        <v>261</v>
      </c>
      <c r="C24" s="206">
        <v>0.77727097272872925</v>
      </c>
      <c r="D24" s="204">
        <f>VLOOKUP(A24,IRData!$A$3:$AC$150,15,FALSE)</f>
        <v>87715.47</v>
      </c>
      <c r="E24" s="168">
        <f>VLOOKUP(A24,IRData!$A$3:$AC$150,29,FALSE)</f>
        <v>37409.815336450723</v>
      </c>
      <c r="F24" s="168">
        <f t="shared" si="0"/>
        <v>29077.563556165187</v>
      </c>
      <c r="G24" s="168">
        <f t="shared" si="1"/>
        <v>6139.2256466459166</v>
      </c>
      <c r="H24" s="168">
        <f t="shared" si="2"/>
        <v>35216.789202811102</v>
      </c>
      <c r="I24" s="169">
        <f t="shared" si="3"/>
        <v>0.94137832240238783</v>
      </c>
    </row>
    <row r="25" spans="1:9" s="68" customFormat="1" ht="12.75" customHeight="1" x14ac:dyDescent="0.2">
      <c r="A25" s="197">
        <v>652013</v>
      </c>
      <c r="B25" s="197" t="s">
        <v>262</v>
      </c>
      <c r="C25" s="206">
        <v>0.62185913324356079</v>
      </c>
      <c r="D25" s="204">
        <f>VLOOKUP(A25,IRData!$A$3:$AC$150,15,FALSE)</f>
        <v>123518.96</v>
      </c>
      <c r="E25" s="168">
        <f>VLOOKUP(A25,IRData!$A$3:$AC$150,29,FALSE)</f>
        <v>56065.191102312972</v>
      </c>
      <c r="F25" s="168">
        <f t="shared" si="0"/>
        <v>34864.651144018942</v>
      </c>
      <c r="G25" s="168">
        <f t="shared" si="1"/>
        <v>8645.1200350295258</v>
      </c>
      <c r="H25" s="168">
        <f t="shared" si="2"/>
        <v>43509.771179048468</v>
      </c>
      <c r="I25" s="169">
        <f t="shared" si="3"/>
        <v>0.77605677111931703</v>
      </c>
    </row>
    <row r="26" spans="1:9" s="68" customFormat="1" ht="12.75" customHeight="1" x14ac:dyDescent="0.2">
      <c r="A26" s="197">
        <v>712013</v>
      </c>
      <c r="B26" s="197" t="s">
        <v>263</v>
      </c>
      <c r="C26" s="206">
        <v>0.66092032194137573</v>
      </c>
      <c r="D26" s="204">
        <f>VLOOKUP(A26,IRData!$A$3:$AC$150,15,FALSE)</f>
        <v>795634.57000000007</v>
      </c>
      <c r="E26" s="168">
        <f>VLOOKUP(A26,IRData!$A$3:$AC$150,29,FALSE)</f>
        <v>343403.31755657832</v>
      </c>
      <c r="F26" s="168">
        <f t="shared" si="0"/>
        <v>226962.23119523024</v>
      </c>
      <c r="G26" s="168">
        <f t="shared" si="1"/>
        <v>55686.644072044495</v>
      </c>
      <c r="H26" s="168">
        <f t="shared" si="2"/>
        <v>282648.87526727474</v>
      </c>
      <c r="I26" s="169">
        <f t="shared" si="3"/>
        <v>0.82308137637810141</v>
      </c>
    </row>
    <row r="27" spans="1:9" s="68" customFormat="1" ht="12.75" customHeight="1" x14ac:dyDescent="0.2">
      <c r="A27" s="197">
        <v>722013</v>
      </c>
      <c r="B27" s="197" t="s">
        <v>59</v>
      </c>
      <c r="C27" s="206">
        <v>0.74708747863769531</v>
      </c>
      <c r="D27" s="204">
        <f>VLOOKUP(A27,IRData!$A$3:$AC$150,15,FALSE)</f>
        <v>55624.74</v>
      </c>
      <c r="E27" s="168">
        <f>VLOOKUP(A27,IRData!$A$3:$AC$150,29,FALSE)</f>
        <v>30703.774922813715</v>
      </c>
      <c r="F27" s="168">
        <f t="shared" si="0"/>
        <v>22938.405791744197</v>
      </c>
      <c r="G27" s="168">
        <f t="shared" si="1"/>
        <v>3893.1881730327732</v>
      </c>
      <c r="H27" s="168">
        <f t="shared" si="2"/>
        <v>26831.59396477697</v>
      </c>
      <c r="I27" s="169">
        <f t="shared" si="3"/>
        <v>0.87388583430633437</v>
      </c>
    </row>
    <row r="28" spans="1:9" s="68" customFormat="1" ht="12.75" customHeight="1" x14ac:dyDescent="0.2">
      <c r="A28" s="197">
        <v>822013</v>
      </c>
      <c r="B28" s="197" t="s">
        <v>264</v>
      </c>
      <c r="C28" s="206">
        <v>0.72922247648239136</v>
      </c>
      <c r="D28" s="204">
        <f>VLOOKUP(A28,IRData!$A$3:$AC$150,15,FALSE)</f>
        <v>88560.84</v>
      </c>
      <c r="E28" s="168">
        <f>VLOOKUP(A28,IRData!$A$3:$AC$150,29,FALSE)</f>
        <v>31295.800671338307</v>
      </c>
      <c r="F28" s="168">
        <f t="shared" si="0"/>
        <v>22821.601269052608</v>
      </c>
      <c r="G28" s="168">
        <f t="shared" si="1"/>
        <v>6198.3932847478964</v>
      </c>
      <c r="H28" s="168">
        <f t="shared" si="2"/>
        <v>29019.994553800505</v>
      </c>
      <c r="I28" s="169">
        <f t="shared" si="3"/>
        <v>0.92728078308531481</v>
      </c>
    </row>
    <row r="29" spans="1:9" s="68" customFormat="1" ht="12.75" customHeight="1" x14ac:dyDescent="0.2">
      <c r="A29" s="197">
        <v>842013</v>
      </c>
      <c r="B29" s="197" t="s">
        <v>265</v>
      </c>
      <c r="C29" s="206">
        <v>0.6566547155380249</v>
      </c>
      <c r="D29" s="204">
        <f>VLOOKUP(A29,IRData!$A$3:$AC$150,15,FALSE)</f>
        <v>82663.45</v>
      </c>
      <c r="E29" s="168">
        <f>VLOOKUP(A29,IRData!$A$3:$AC$150,29,FALSE)</f>
        <v>32388.283630640839</v>
      </c>
      <c r="F29" s="168">
        <f t="shared" si="0"/>
        <v>21267.919174243329</v>
      </c>
      <c r="G29" s="168">
        <f t="shared" si="1"/>
        <v>5785.6336206171209</v>
      </c>
      <c r="H29" s="168">
        <f t="shared" si="2"/>
        <v>27053.55279486045</v>
      </c>
      <c r="I29" s="169">
        <f t="shared" si="3"/>
        <v>0.83528825125103323</v>
      </c>
    </row>
    <row r="30" spans="1:9" s="68" customFormat="1" ht="12.75" customHeight="1" x14ac:dyDescent="0.2">
      <c r="A30" s="197">
        <v>862013</v>
      </c>
      <c r="B30" s="197" t="s">
        <v>266</v>
      </c>
      <c r="C30" s="206">
        <v>0.8559156060218811</v>
      </c>
      <c r="D30" s="204">
        <f>VLOOKUP(A30,IRData!$A$3:$AC$150,15,FALSE)</f>
        <v>385144.31</v>
      </c>
      <c r="E30" s="168">
        <f>VLOOKUP(A30,IRData!$A$3:$AC$150,29,FALSE)</f>
        <v>119961.86300848286</v>
      </c>
      <c r="F30" s="168">
        <f t="shared" si="0"/>
        <v>102677.23067641949</v>
      </c>
      <c r="G30" s="168">
        <f t="shared" si="1"/>
        <v>26956.337640461206</v>
      </c>
      <c r="H30" s="168">
        <f t="shared" si="2"/>
        <v>129633.5683168807</v>
      </c>
      <c r="I30" s="169">
        <f t="shared" si="3"/>
        <v>1.0806231669452644</v>
      </c>
    </row>
    <row r="31" spans="1:9" s="68" customFormat="1" ht="12.75" customHeight="1" x14ac:dyDescent="0.2">
      <c r="A31" s="197">
        <v>882013</v>
      </c>
      <c r="B31" s="197" t="s">
        <v>109</v>
      </c>
      <c r="C31" s="206">
        <v>0.88662046194076538</v>
      </c>
      <c r="D31" s="204">
        <f>VLOOKUP(A31,IRData!$A$3:$AC$150,15,FALSE)</f>
        <v>110833.36</v>
      </c>
      <c r="E31" s="168">
        <f>VLOOKUP(A31,IRData!$A$3:$AC$150,29,FALSE)</f>
        <v>34932.282484826064</v>
      </c>
      <c r="F31" s="168">
        <f t="shared" si="0"/>
        <v>30971.676433341792</v>
      </c>
      <c r="G31" s="168">
        <f t="shared" si="1"/>
        <v>7757.2520128540582</v>
      </c>
      <c r="H31" s="168">
        <f t="shared" si="2"/>
        <v>38728.928446195852</v>
      </c>
      <c r="I31" s="169">
        <f t="shared" si="3"/>
        <v>1.1086858828368567</v>
      </c>
    </row>
    <row r="32" spans="1:9" s="68" customFormat="1" ht="12.75" customHeight="1" x14ac:dyDescent="0.2">
      <c r="A32" s="197">
        <v>912013</v>
      </c>
      <c r="B32" s="197" t="s">
        <v>267</v>
      </c>
      <c r="C32" s="206">
        <v>0.70846641063690186</v>
      </c>
      <c r="D32" s="204">
        <f>VLOOKUP(A32,IRData!$A$3:$AC$150,15,FALSE)</f>
        <v>125280.4</v>
      </c>
      <c r="E32" s="168">
        <f>VLOOKUP(A32,IRData!$A$3:$AC$150,29,FALSE)</f>
        <v>33754.04516027349</v>
      </c>
      <c r="F32" s="168">
        <f t="shared" si="0"/>
        <v>23913.60721917485</v>
      </c>
      <c r="G32" s="168">
        <f t="shared" si="1"/>
        <v>8768.40362027427</v>
      </c>
      <c r="H32" s="168">
        <f t="shared" si="2"/>
        <v>32682.010839449118</v>
      </c>
      <c r="I32" s="169">
        <f t="shared" si="3"/>
        <v>0.96823982679012077</v>
      </c>
    </row>
    <row r="33" spans="1:9" s="68" customFormat="1" ht="12.75" customHeight="1" x14ac:dyDescent="0.2">
      <c r="A33" s="197">
        <v>932013</v>
      </c>
      <c r="B33" s="197" t="s">
        <v>268</v>
      </c>
      <c r="C33" s="206">
        <v>0.67238843441009521</v>
      </c>
      <c r="D33" s="204">
        <f>VLOOKUP(A33,IRData!$A$3:$AC$150,15,FALSE)</f>
        <v>96018.680000000008</v>
      </c>
      <c r="E33" s="168">
        <f>VLOOKUP(A33,IRData!$A$3:$AC$150,29,FALSE)</f>
        <v>46569.362608250376</v>
      </c>
      <c r="F33" s="168">
        <f t="shared" si="0"/>
        <v>31312.700815637498</v>
      </c>
      <c r="G33" s="168">
        <f t="shared" si="1"/>
        <v>6720.3691984217539</v>
      </c>
      <c r="H33" s="168">
        <f t="shared" si="2"/>
        <v>38033.070014059253</v>
      </c>
      <c r="I33" s="169">
        <f t="shared" si="3"/>
        <v>0.81669724221909779</v>
      </c>
    </row>
    <row r="34" spans="1:9" s="68" customFormat="1" ht="12.75" customHeight="1" x14ac:dyDescent="0.2">
      <c r="A34" s="197">
        <v>952013</v>
      </c>
      <c r="B34" s="197" t="s">
        <v>77</v>
      </c>
      <c r="C34" s="206">
        <v>0.75830703973770142</v>
      </c>
      <c r="D34" s="204">
        <f>VLOOKUP(A34,IRData!$A$3:$AC$150,15,FALSE)</f>
        <v>26399.38</v>
      </c>
      <c r="E34" s="168">
        <f>VLOOKUP(A34,IRData!$A$3:$AC$150,29,FALSE)</f>
        <v>15665.035451141581</v>
      </c>
      <c r="F34" s="168">
        <f t="shared" si="0"/>
        <v>11878.906660341319</v>
      </c>
      <c r="G34" s="168">
        <f t="shared" si="1"/>
        <v>1847.6985958298039</v>
      </c>
      <c r="H34" s="168">
        <f t="shared" si="2"/>
        <v>13726.605256171124</v>
      </c>
      <c r="I34" s="169">
        <f t="shared" si="3"/>
        <v>0.87625752900360054</v>
      </c>
    </row>
    <row r="35" spans="1:9" s="68" customFormat="1" ht="12.75" customHeight="1" x14ac:dyDescent="0.2">
      <c r="A35" s="197">
        <v>962013</v>
      </c>
      <c r="B35" s="197" t="s">
        <v>269</v>
      </c>
      <c r="C35" s="206">
        <v>0.71350497007369995</v>
      </c>
      <c r="D35" s="204">
        <f>VLOOKUP(A35,IRData!$A$3:$AC$150,15,FALSE)</f>
        <v>106540.86</v>
      </c>
      <c r="E35" s="168">
        <f>VLOOKUP(A35,IRData!$A$3:$AC$150,29,FALSE)</f>
        <v>38721.4816741299</v>
      </c>
      <c r="F35" s="168">
        <f t="shared" si="0"/>
        <v>27627.969623109377</v>
      </c>
      <c r="G35" s="168">
        <f t="shared" si="1"/>
        <v>7456.8189639491429</v>
      </c>
      <c r="H35" s="168">
        <f t="shared" si="2"/>
        <v>35084.788587058516</v>
      </c>
      <c r="I35" s="169">
        <f t="shared" si="3"/>
        <v>0.90608073529631783</v>
      </c>
    </row>
    <row r="36" spans="1:9" s="68" customFormat="1" ht="12.75" customHeight="1" x14ac:dyDescent="0.2">
      <c r="A36" s="197">
        <v>972013</v>
      </c>
      <c r="B36" s="197" t="s">
        <v>270</v>
      </c>
      <c r="C36" s="206">
        <v>0.60599297285079956</v>
      </c>
      <c r="D36" s="204">
        <f>VLOOKUP(A36,IRData!$A$3:$AC$150,15,FALSE)</f>
        <v>120441.49</v>
      </c>
      <c r="E36" s="168">
        <f>VLOOKUP(A36,IRData!$A$3:$AC$150,29,FALSE)</f>
        <v>57231.979012750751</v>
      </c>
      <c r="F36" s="168">
        <f t="shared" ref="F36:F67" si="4">C36*E36</f>
        <v>34682.177104071394</v>
      </c>
      <c r="G36" s="168">
        <f t="shared" ref="G36:G67" si="5">(D36/$D$3)*$I$2</f>
        <v>8429.7272114969892</v>
      </c>
      <c r="H36" s="168">
        <f t="shared" ref="H36:H67" si="6">F36+G36</f>
        <v>43111.904315568383</v>
      </c>
      <c r="I36" s="169">
        <f t="shared" ref="I36:I67" si="7">H36/E36</f>
        <v>0.75328347995730593</v>
      </c>
    </row>
    <row r="37" spans="1:9" s="68" customFormat="1" ht="12.75" customHeight="1" x14ac:dyDescent="0.2">
      <c r="A37" s="197">
        <v>1022013</v>
      </c>
      <c r="B37" s="197" t="s">
        <v>78</v>
      </c>
      <c r="C37" s="206">
        <v>0.79423624277114868</v>
      </c>
      <c r="D37" s="204">
        <f>VLOOKUP(A37,IRData!$A$3:$AC$150,15,FALSE)</f>
        <v>99601.15</v>
      </c>
      <c r="E37" s="168">
        <f>VLOOKUP(A37,IRData!$A$3:$AC$150,29,FALSE)</f>
        <v>51608.538059016391</v>
      </c>
      <c r="F37" s="168">
        <f t="shared" si="4"/>
        <v>40989.371362905011</v>
      </c>
      <c r="G37" s="168">
        <f t="shared" si="5"/>
        <v>6971.1070865313377</v>
      </c>
      <c r="H37" s="168">
        <f t="shared" si="6"/>
        <v>47960.478449436348</v>
      </c>
      <c r="I37" s="169">
        <f t="shared" si="7"/>
        <v>0.92931286669255497</v>
      </c>
    </row>
    <row r="38" spans="1:9" s="68" customFormat="1" ht="12.75" customHeight="1" x14ac:dyDescent="0.2">
      <c r="A38" s="197">
        <v>1032013</v>
      </c>
      <c r="B38" s="197" t="s">
        <v>272</v>
      </c>
      <c r="C38" s="206">
        <v>0.66934198141098022</v>
      </c>
      <c r="D38" s="204">
        <f>VLOOKUP(A38,IRData!$A$3:$AC$150,15,FALSE)</f>
        <v>82597.8</v>
      </c>
      <c r="E38" s="168">
        <f>VLOOKUP(A38,IRData!$A$3:$AC$150,29,FALSE)</f>
        <v>43484.472383785404</v>
      </c>
      <c r="F38" s="168">
        <f t="shared" si="4"/>
        <v>29105.982905973971</v>
      </c>
      <c r="G38" s="168">
        <f t="shared" si="5"/>
        <v>5781.0387622221042</v>
      </c>
      <c r="H38" s="168">
        <f t="shared" si="6"/>
        <v>34887.021668196074</v>
      </c>
      <c r="I38" s="169">
        <f t="shared" si="7"/>
        <v>0.80228687979217228</v>
      </c>
    </row>
    <row r="39" spans="1:9" s="68" customFormat="1" ht="12.75" customHeight="1" x14ac:dyDescent="0.2">
      <c r="A39" s="197">
        <v>1042013</v>
      </c>
      <c r="B39" s="197" t="s">
        <v>273</v>
      </c>
      <c r="C39" s="206">
        <v>0.92576742172241211</v>
      </c>
      <c r="D39" s="204">
        <f>VLOOKUP(A39,IRData!$A$3:$AC$150,15,FALSE)</f>
        <v>41977.62</v>
      </c>
      <c r="E39" s="168">
        <f>VLOOKUP(A39,IRData!$A$3:$AC$150,29,FALSE)</f>
        <v>21420.348064909795</v>
      </c>
      <c r="F39" s="168">
        <f t="shared" si="4"/>
        <v>19830.260400448198</v>
      </c>
      <c r="G39" s="168">
        <f t="shared" si="5"/>
        <v>2938.0231479026061</v>
      </c>
      <c r="H39" s="168">
        <f t="shared" si="6"/>
        <v>22768.283548350802</v>
      </c>
      <c r="I39" s="169">
        <f t="shared" si="7"/>
        <v>1.0629278048776976</v>
      </c>
    </row>
    <row r="40" spans="1:9" s="68" customFormat="1" ht="12.75" customHeight="1" x14ac:dyDescent="0.2">
      <c r="A40" s="197">
        <v>1062013</v>
      </c>
      <c r="B40" s="197" t="s">
        <v>141</v>
      </c>
      <c r="C40" s="206">
        <v>0.65399330854415894</v>
      </c>
      <c r="D40" s="204">
        <f>VLOOKUP(A40,IRData!$A$3:$AC$150,15,FALSE)</f>
        <v>17944.670000000002</v>
      </c>
      <c r="E40" s="168">
        <f>VLOOKUP(A40,IRData!$A$3:$AC$150,29,FALSE)</f>
        <v>17284.783108000865</v>
      </c>
      <c r="F40" s="168">
        <f t="shared" si="4"/>
        <v>11304.132492269677</v>
      </c>
      <c r="G40" s="168">
        <f t="shared" si="5"/>
        <v>1255.9515246808528</v>
      </c>
      <c r="H40" s="168">
        <f t="shared" si="6"/>
        <v>12560.08401695053</v>
      </c>
      <c r="I40" s="169">
        <f t="shared" si="7"/>
        <v>0.72665557551235094</v>
      </c>
    </row>
    <row r="41" spans="1:9" s="68" customFormat="1" ht="12.75" customHeight="1" x14ac:dyDescent="0.2">
      <c r="A41" s="197">
        <v>1162013</v>
      </c>
      <c r="B41" s="197" t="s">
        <v>275</v>
      </c>
      <c r="C41" s="206">
        <v>0.70089632272720337</v>
      </c>
      <c r="D41" s="204">
        <f>VLOOKUP(A41,IRData!$A$3:$AC$150,15,FALSE)</f>
        <v>77549.820000000007</v>
      </c>
      <c r="E41" s="168">
        <f>VLOOKUP(A41,IRData!$A$3:$AC$150,29,FALSE)</f>
        <v>38298.435092584208</v>
      </c>
      <c r="F41" s="168">
        <f t="shared" si="4"/>
        <v>26843.232322598753</v>
      </c>
      <c r="G41" s="168">
        <f t="shared" si="5"/>
        <v>5427.7294967099251</v>
      </c>
      <c r="H41" s="168">
        <f t="shared" si="6"/>
        <v>32270.961819308679</v>
      </c>
      <c r="I41" s="169">
        <f t="shared" si="7"/>
        <v>0.84261828822236551</v>
      </c>
    </row>
    <row r="42" spans="1:9" s="68" customFormat="1" ht="12.75" customHeight="1" x14ac:dyDescent="0.2">
      <c r="A42" s="197">
        <v>1192013</v>
      </c>
      <c r="B42" s="197" t="s">
        <v>110</v>
      </c>
      <c r="C42" s="206">
        <v>0.85028928518295288</v>
      </c>
      <c r="D42" s="204">
        <f>VLOOKUP(A42,IRData!$A$3:$AC$150,15,FALSE)</f>
        <v>74163.289999999994</v>
      </c>
      <c r="E42" s="168">
        <f>VLOOKUP(A42,IRData!$A$3:$AC$150,29,FALSE)</f>
        <v>32907.225691219079</v>
      </c>
      <c r="F42" s="168">
        <f t="shared" si="4"/>
        <v>27980.661410340774</v>
      </c>
      <c r="G42" s="168">
        <f t="shared" si="5"/>
        <v>5190.7054936562345</v>
      </c>
      <c r="H42" s="168">
        <f t="shared" si="6"/>
        <v>33171.366903997012</v>
      </c>
      <c r="I42" s="169">
        <f t="shared" si="7"/>
        <v>1.0080268453881973</v>
      </c>
    </row>
    <row r="43" spans="1:9" s="68" customFormat="1" ht="12.75" customHeight="1" x14ac:dyDescent="0.2">
      <c r="A43" s="197">
        <v>1322013</v>
      </c>
      <c r="B43" s="197" t="s">
        <v>142</v>
      </c>
      <c r="C43" s="206">
        <v>0.88234454393386841</v>
      </c>
      <c r="D43" s="204">
        <f>VLOOKUP(A43,IRData!$A$3:$AC$150,15,FALSE)</f>
        <v>70183.89</v>
      </c>
      <c r="E43" s="168">
        <f>VLOOKUP(A43,IRData!$A$3:$AC$150,29,FALSE)</f>
        <v>55342.848269758579</v>
      </c>
      <c r="F43" s="168">
        <f t="shared" si="4"/>
        <v>48831.460216581414</v>
      </c>
      <c r="G43" s="168">
        <f t="shared" si="5"/>
        <v>4912.18638478909</v>
      </c>
      <c r="H43" s="168">
        <f t="shared" si="6"/>
        <v>53743.646601370507</v>
      </c>
      <c r="I43" s="169">
        <f t="shared" si="7"/>
        <v>0.97110373393517702</v>
      </c>
    </row>
    <row r="44" spans="1:9" s="68" customFormat="1" ht="12.75" customHeight="1" x14ac:dyDescent="0.2">
      <c r="A44" s="197">
        <v>1332013</v>
      </c>
      <c r="B44" s="197" t="s">
        <v>111</v>
      </c>
      <c r="C44" s="206">
        <v>0.91298645734786987</v>
      </c>
      <c r="D44" s="204">
        <f>VLOOKUP(A44,IRData!$A$3:$AC$150,15,FALSE)</f>
        <v>135657.14000000001</v>
      </c>
      <c r="E44" s="168">
        <f>VLOOKUP(A44,IRData!$A$3:$AC$150,29,FALSE)</f>
        <v>64096.153664333833</v>
      </c>
      <c r="F44" s="168">
        <f t="shared" si="4"/>
        <v>58518.920263624837</v>
      </c>
      <c r="G44" s="168">
        <f t="shared" si="5"/>
        <v>9494.67400720347</v>
      </c>
      <c r="H44" s="168">
        <f t="shared" si="6"/>
        <v>68013.594270828311</v>
      </c>
      <c r="I44" s="169">
        <f t="shared" si="7"/>
        <v>1.0611181854532143</v>
      </c>
    </row>
    <row r="45" spans="1:9" s="68" customFormat="1" ht="12.75" customHeight="1" x14ac:dyDescent="0.2">
      <c r="A45" s="197">
        <v>1352013</v>
      </c>
      <c r="B45" s="197" t="s">
        <v>60</v>
      </c>
      <c r="C45" s="206">
        <v>0.85092395544052124</v>
      </c>
      <c r="D45" s="204">
        <f>VLOOKUP(A45,IRData!$A$3:$AC$150,15,FALSE)</f>
        <v>165858.16</v>
      </c>
      <c r="E45" s="168">
        <f>VLOOKUP(A45,IRData!$A$3:$AC$150,29,FALSE)</f>
        <v>75883.679891420034</v>
      </c>
      <c r="F45" s="168">
        <f t="shared" si="4"/>
        <v>64571.241046589479</v>
      </c>
      <c r="G45" s="168">
        <f t="shared" si="5"/>
        <v>11608.450249169297</v>
      </c>
      <c r="H45" s="168">
        <f t="shared" si="6"/>
        <v>76179.691295758777</v>
      </c>
      <c r="I45" s="169">
        <f t="shared" si="7"/>
        <v>1.0039008572694721</v>
      </c>
    </row>
    <row r="46" spans="1:9" s="68" customFormat="1" ht="12.75" customHeight="1" x14ac:dyDescent="0.2">
      <c r="A46" s="197">
        <v>1382013</v>
      </c>
      <c r="B46" s="197" t="s">
        <v>215</v>
      </c>
      <c r="C46" s="206">
        <v>0.69167047739028931</v>
      </c>
      <c r="D46" s="204">
        <f>VLOOKUP(A46,IRData!$A$3:$AC$150,15,FALSE)</f>
        <v>21683.69</v>
      </c>
      <c r="E46" s="168">
        <f>VLOOKUP(A46,IRData!$A$3:$AC$150,29,FALSE)</f>
        <v>19512.519804125186</v>
      </c>
      <c r="F46" s="168">
        <f t="shared" si="4"/>
        <v>13496.233888006742</v>
      </c>
      <c r="G46" s="168">
        <f t="shared" si="5"/>
        <v>1517.6463828093219</v>
      </c>
      <c r="H46" s="168">
        <f t="shared" si="6"/>
        <v>15013.880270816064</v>
      </c>
      <c r="I46" s="169">
        <f t="shared" si="7"/>
        <v>0.76944856028496866</v>
      </c>
    </row>
    <row r="47" spans="1:9" s="68" customFormat="1" ht="12.75" customHeight="1" x14ac:dyDescent="0.2">
      <c r="A47" s="197">
        <v>1462013</v>
      </c>
      <c r="B47" s="197" t="s">
        <v>216</v>
      </c>
      <c r="C47" s="206">
        <v>0.8763965368270874</v>
      </c>
      <c r="D47" s="204">
        <f>VLOOKUP(A47,IRData!$A$3:$AC$150,15,FALSE)</f>
        <v>93503.78</v>
      </c>
      <c r="E47" s="168">
        <f>VLOOKUP(A47,IRData!$A$3:$AC$150,29,FALSE)</f>
        <v>26494.265285131311</v>
      </c>
      <c r="F47" s="168">
        <f t="shared" si="4"/>
        <v>23219.482341667204</v>
      </c>
      <c r="G47" s="168">
        <f t="shared" si="5"/>
        <v>6544.3507768280506</v>
      </c>
      <c r="H47" s="168">
        <f t="shared" si="6"/>
        <v>29763.833118495255</v>
      </c>
      <c r="I47" s="169">
        <f t="shared" si="7"/>
        <v>1.1234066239685023</v>
      </c>
    </row>
    <row r="48" spans="1:9" s="68" customFormat="1" ht="12.75" customHeight="1" x14ac:dyDescent="0.2">
      <c r="A48" s="197">
        <v>1472013</v>
      </c>
      <c r="B48" s="197" t="s">
        <v>217</v>
      </c>
      <c r="C48" s="206">
        <v>0.70175129175186157</v>
      </c>
      <c r="D48" s="204">
        <f>VLOOKUP(A48,IRData!$A$3:$AC$150,15,FALSE)</f>
        <v>18748.63</v>
      </c>
      <c r="E48" s="168">
        <f>VLOOKUP(A48,IRData!$A$3:$AC$150,29,FALSE)</f>
        <v>11510.498660232488</v>
      </c>
      <c r="F48" s="168">
        <f t="shared" si="4"/>
        <v>8077.5073035262203</v>
      </c>
      <c r="G48" s="168">
        <f t="shared" si="5"/>
        <v>1312.2208674875146</v>
      </c>
      <c r="H48" s="168">
        <f t="shared" si="6"/>
        <v>9389.7281710137358</v>
      </c>
      <c r="I48" s="169">
        <f t="shared" si="7"/>
        <v>0.81575337856162722</v>
      </c>
    </row>
    <row r="49" spans="1:9" s="68" customFormat="1" ht="12.75" customHeight="1" x14ac:dyDescent="0.2">
      <c r="A49" s="197">
        <v>1492013</v>
      </c>
      <c r="B49" s="197" t="s">
        <v>218</v>
      </c>
      <c r="C49" s="206">
        <v>0.77221035957336426</v>
      </c>
      <c r="D49" s="204">
        <f>VLOOKUP(A49,IRData!$A$3:$AC$150,15,FALSE)</f>
        <v>90029.38</v>
      </c>
      <c r="E49" s="168">
        <f>VLOOKUP(A49,IRData!$A$3:$AC$150,29,FALSE)</f>
        <v>31414.698427073028</v>
      </c>
      <c r="F49" s="168">
        <f t="shared" si="4"/>
        <v>24258.755568258865</v>
      </c>
      <c r="G49" s="168">
        <f t="shared" si="5"/>
        <v>6301.1767325379551</v>
      </c>
      <c r="H49" s="168">
        <f t="shared" si="6"/>
        <v>30559.93230079682</v>
      </c>
      <c r="I49" s="169">
        <f t="shared" si="7"/>
        <v>0.97279088550665271</v>
      </c>
    </row>
    <row r="50" spans="1:9" s="68" customFormat="1" ht="12.75" customHeight="1" x14ac:dyDescent="0.2">
      <c r="A50" s="197">
        <v>1532013</v>
      </c>
      <c r="B50" s="197" t="s">
        <v>220</v>
      </c>
      <c r="C50" s="206">
        <v>0.74165916442871094</v>
      </c>
      <c r="D50" s="204">
        <f>VLOOKUP(A50,IRData!$A$3:$AC$150,15,FALSE)</f>
        <v>105556.11</v>
      </c>
      <c r="E50" s="168">
        <f>VLOOKUP(A50,IRData!$A$3:$AC$150,29,FALSE)</f>
        <v>33781.525524861405</v>
      </c>
      <c r="F50" s="168">
        <f t="shared" si="4"/>
        <v>25054.37799389588</v>
      </c>
      <c r="G50" s="168">
        <f t="shared" si="5"/>
        <v>7387.8960880238983</v>
      </c>
      <c r="H50" s="168">
        <f t="shared" si="6"/>
        <v>32442.274081919779</v>
      </c>
      <c r="I50" s="169">
        <f t="shared" si="7"/>
        <v>0.96035550727405694</v>
      </c>
    </row>
    <row r="51" spans="1:9" s="68" customFormat="1" ht="12.75" customHeight="1" x14ac:dyDescent="0.2">
      <c r="A51" s="197">
        <v>1572013</v>
      </c>
      <c r="B51" s="197" t="s">
        <v>113</v>
      </c>
      <c r="C51" s="206">
        <v>0.84529262781143188</v>
      </c>
      <c r="D51" s="204">
        <f>VLOOKUP(A51,IRData!$A$3:$AC$150,15,FALSE)</f>
        <v>63535.06</v>
      </c>
      <c r="E51" s="168">
        <f>VLOOKUP(A51,IRData!$A$3:$AC$150,29,FALSE)</f>
        <v>23431.203433250175</v>
      </c>
      <c r="F51" s="168">
        <f t="shared" si="4"/>
        <v>19806.223522876284</v>
      </c>
      <c r="G51" s="168">
        <f t="shared" si="5"/>
        <v>4446.8332645676655</v>
      </c>
      <c r="H51" s="168">
        <f t="shared" si="6"/>
        <v>24253.056787443951</v>
      </c>
      <c r="I51" s="169">
        <f t="shared" si="7"/>
        <v>1.035075166178939</v>
      </c>
    </row>
    <row r="52" spans="1:9" ht="12.75" customHeight="1" x14ac:dyDescent="0.2">
      <c r="A52" s="197">
        <v>1612013</v>
      </c>
      <c r="B52" s="197" t="s">
        <v>61</v>
      </c>
      <c r="C52" s="206">
        <v>0.82427358627319336</v>
      </c>
      <c r="D52" s="204">
        <f>VLOOKUP(A52,IRData!$A$3:$AC$150,15,FALSE)</f>
        <v>31189.81</v>
      </c>
      <c r="E52" s="168">
        <f>VLOOKUP(A52,IRData!$A$3:$AC$150,29,FALSE)</f>
        <v>19239.256194518206</v>
      </c>
      <c r="F52" s="168">
        <f t="shared" si="4"/>
        <v>15858.410700684271</v>
      </c>
      <c r="G52" s="168">
        <f t="shared" si="5"/>
        <v>2182.9818784076892</v>
      </c>
      <c r="H52" s="168">
        <f t="shared" si="6"/>
        <v>18041.39257909196</v>
      </c>
      <c r="I52" s="169">
        <f t="shared" si="7"/>
        <v>0.93773856934409194</v>
      </c>
    </row>
    <row r="53" spans="1:9" s="68" customFormat="1" ht="12.75" customHeight="1" x14ac:dyDescent="0.2">
      <c r="A53" s="197">
        <v>1622013</v>
      </c>
      <c r="B53" s="197" t="s">
        <v>221</v>
      </c>
      <c r="C53" s="206">
        <v>0.71847832202911377</v>
      </c>
      <c r="D53" s="204">
        <f>VLOOKUP(A53,IRData!$A$3:$AC$150,15,FALSE)</f>
        <v>80611.13</v>
      </c>
      <c r="E53" s="168">
        <f>VLOOKUP(A53,IRData!$A$3:$AC$150,29,FALSE)</f>
        <v>40538.201660262297</v>
      </c>
      <c r="F53" s="168">
        <f t="shared" si="4"/>
        <v>29125.81910694309</v>
      </c>
      <c r="G53" s="168">
        <f t="shared" si="5"/>
        <v>5641.991278175994</v>
      </c>
      <c r="H53" s="168">
        <f t="shared" si="6"/>
        <v>34767.810385119083</v>
      </c>
      <c r="I53" s="169">
        <f t="shared" si="7"/>
        <v>0.85765546968503892</v>
      </c>
    </row>
    <row r="54" spans="1:9" s="68" customFormat="1" ht="12.75" customHeight="1" x14ac:dyDescent="0.2">
      <c r="A54" s="197">
        <v>1632013</v>
      </c>
      <c r="B54" s="197" t="s">
        <v>79</v>
      </c>
      <c r="C54" s="206">
        <v>0.75326371192932129</v>
      </c>
      <c r="D54" s="204">
        <f>VLOOKUP(A54,IRData!$A$3:$AC$150,15,FALSE)</f>
        <v>78479.02</v>
      </c>
      <c r="E54" s="168">
        <f>VLOOKUP(A54,IRData!$A$3:$AC$150,29,FALSE)</f>
        <v>28781.152875086646</v>
      </c>
      <c r="F54" s="168">
        <f t="shared" si="4"/>
        <v>21679.798048293025</v>
      </c>
      <c r="G54" s="168">
        <f t="shared" si="5"/>
        <v>5492.7644155316948</v>
      </c>
      <c r="H54" s="168">
        <f t="shared" si="6"/>
        <v>27172.562463824721</v>
      </c>
      <c r="I54" s="169">
        <f t="shared" si="7"/>
        <v>0.94410959080606038</v>
      </c>
    </row>
    <row r="55" spans="1:9" s="68" customFormat="1" ht="12.75" customHeight="1" x14ac:dyDescent="0.2">
      <c r="A55" s="197">
        <v>1642013</v>
      </c>
      <c r="B55" s="197" t="s">
        <v>62</v>
      </c>
      <c r="C55" s="206">
        <v>0.62386453151702881</v>
      </c>
      <c r="D55" s="204">
        <f>VLOOKUP(A55,IRData!$A$3:$AC$150,15,FALSE)</f>
        <v>108908.3</v>
      </c>
      <c r="E55" s="168">
        <f>VLOOKUP(A55,IRData!$A$3:$AC$150,29,FALSE)</f>
        <v>51927.30284116244</v>
      </c>
      <c r="F55" s="168">
        <f t="shared" si="4"/>
        <v>32395.602459944686</v>
      </c>
      <c r="G55" s="168">
        <f t="shared" si="5"/>
        <v>7622.5166266863489</v>
      </c>
      <c r="H55" s="168">
        <f t="shared" si="6"/>
        <v>40018.119086631035</v>
      </c>
      <c r="I55" s="169">
        <f t="shared" si="7"/>
        <v>0.77065660831721317</v>
      </c>
    </row>
    <row r="56" spans="1:9" s="68" customFormat="1" ht="12.75" customHeight="1" x14ac:dyDescent="0.2">
      <c r="A56" s="197">
        <v>1662013</v>
      </c>
      <c r="B56" s="197" t="s">
        <v>222</v>
      </c>
      <c r="C56" s="206">
        <v>0.72957354784011841</v>
      </c>
      <c r="D56" s="204">
        <f>VLOOKUP(A56,IRData!$A$3:$AC$150,15,FALSE)</f>
        <v>48827.44</v>
      </c>
      <c r="E56" s="168">
        <f>VLOOKUP(A56,IRData!$A$3:$AC$150,29,FALSE)</f>
        <v>20609.159304408349</v>
      </c>
      <c r="F56" s="168">
        <f t="shared" si="4"/>
        <v>15035.897471719387</v>
      </c>
      <c r="G56" s="168">
        <f t="shared" si="5"/>
        <v>3417.4436038256963</v>
      </c>
      <c r="H56" s="168">
        <f t="shared" si="6"/>
        <v>18453.341075545082</v>
      </c>
      <c r="I56" s="169">
        <f t="shared" si="7"/>
        <v>0.89539513975215224</v>
      </c>
    </row>
    <row r="57" spans="1:9" s="68" customFormat="1" ht="12.75" customHeight="1" x14ac:dyDescent="0.2">
      <c r="A57" s="197">
        <v>1682013</v>
      </c>
      <c r="B57" s="197" t="s">
        <v>66</v>
      </c>
      <c r="C57" s="206">
        <v>0.74418085813522339</v>
      </c>
      <c r="D57" s="204">
        <f>VLOOKUP(A57,IRData!$A$3:$AC$150,15,FALSE)</f>
        <v>18050.72</v>
      </c>
      <c r="E57" s="168">
        <f>VLOOKUP(A57,IRData!$A$3:$AC$150,29,FALSE)</f>
        <v>12383.548572673622</v>
      </c>
      <c r="F57" s="168">
        <f t="shared" si="4"/>
        <v>9215.5998035714765</v>
      </c>
      <c r="G57" s="168">
        <f t="shared" si="5"/>
        <v>1263.373988242033</v>
      </c>
      <c r="H57" s="168">
        <f t="shared" si="6"/>
        <v>10478.973791813509</v>
      </c>
      <c r="I57" s="169">
        <f t="shared" si="7"/>
        <v>0.84620121044602048</v>
      </c>
    </row>
    <row r="58" spans="1:9" s="68" customFormat="1" ht="12.75" customHeight="1" x14ac:dyDescent="0.2">
      <c r="A58" s="197">
        <v>1712013</v>
      </c>
      <c r="B58" s="197" t="s">
        <v>224</v>
      </c>
      <c r="C58" s="206">
        <v>0.79222428798675537</v>
      </c>
      <c r="D58" s="204">
        <f>VLOOKUP(A58,IRData!$A$3:$AC$150,15,FALSE)</f>
        <v>112919.01</v>
      </c>
      <c r="E58" s="168">
        <f>VLOOKUP(A58,IRData!$A$3:$AC$150,29,FALSE)</f>
        <v>48145.298344101349</v>
      </c>
      <c r="F58" s="168">
        <f t="shared" si="4"/>
        <v>38141.874700565604</v>
      </c>
      <c r="G58" s="168">
        <f t="shared" si="5"/>
        <v>7903.2271295572691</v>
      </c>
      <c r="H58" s="168">
        <f t="shared" si="6"/>
        <v>46045.101830122876</v>
      </c>
      <c r="I58" s="169">
        <f t="shared" si="7"/>
        <v>0.95637795202829423</v>
      </c>
    </row>
    <row r="59" spans="1:9" s="68" customFormat="1" ht="12.75" customHeight="1" x14ac:dyDescent="0.2">
      <c r="A59" s="197">
        <v>1732013</v>
      </c>
      <c r="B59" s="197" t="s">
        <v>281</v>
      </c>
      <c r="C59" s="206">
        <v>0.80473035573959351</v>
      </c>
      <c r="D59" s="204">
        <f>VLOOKUP(A59,IRData!$A$3:$AC$150,15,FALSE)</f>
        <v>54166.3</v>
      </c>
      <c r="E59" s="168">
        <f>VLOOKUP(A59,IRData!$A$3:$AC$150,29,FALSE)</f>
        <v>28736.729366391352</v>
      </c>
      <c r="F59" s="168">
        <f t="shared" si="4"/>
        <v>23125.318445808534</v>
      </c>
      <c r="G59" s="168">
        <f t="shared" si="5"/>
        <v>3791.1116265342566</v>
      </c>
      <c r="H59" s="168">
        <f t="shared" si="6"/>
        <v>26916.430072342791</v>
      </c>
      <c r="I59" s="169">
        <f t="shared" si="7"/>
        <v>0.93665600316445663</v>
      </c>
    </row>
    <row r="60" spans="1:9" s="68" customFormat="1" ht="12.75" customHeight="1" x14ac:dyDescent="0.2">
      <c r="A60" s="197">
        <v>1812013</v>
      </c>
      <c r="B60" s="197" t="s">
        <v>282</v>
      </c>
      <c r="C60" s="206">
        <v>0.86706888675689697</v>
      </c>
      <c r="D60" s="204">
        <f>VLOOKUP(A60,IRData!$A$3:$AC$150,15,FALSE)</f>
        <v>20546.43</v>
      </c>
      <c r="E60" s="168">
        <f>VLOOKUP(A60,IRData!$A$3:$AC$150,29,FALSE)</f>
        <v>9370.7766012906122</v>
      </c>
      <c r="F60" s="168">
        <f t="shared" si="4"/>
        <v>8125.1088357286299</v>
      </c>
      <c r="G60" s="168">
        <f t="shared" si="5"/>
        <v>1438.0492973818082</v>
      </c>
      <c r="H60" s="168">
        <f t="shared" si="6"/>
        <v>9563.1581331104389</v>
      </c>
      <c r="I60" s="169">
        <f t="shared" si="7"/>
        <v>1.0205299453828971</v>
      </c>
    </row>
    <row r="61" spans="1:9" s="68" customFormat="1" ht="12.75" customHeight="1" x14ac:dyDescent="0.2">
      <c r="A61" s="197">
        <v>1832013</v>
      </c>
      <c r="B61" s="197" t="s">
        <v>72</v>
      </c>
      <c r="C61" s="206">
        <v>0.75705415010452271</v>
      </c>
      <c r="D61" s="204">
        <f>VLOOKUP(A61,IRData!$A$3:$AC$150,15,FALSE)</f>
        <v>37658.86</v>
      </c>
      <c r="E61" s="168">
        <f>VLOOKUP(A61,IRData!$A$3:$AC$150,29,FALSE)</f>
        <v>14023.590252320624</v>
      </c>
      <c r="F61" s="168">
        <f t="shared" si="4"/>
        <v>10616.617199884658</v>
      </c>
      <c r="G61" s="168">
        <f t="shared" si="5"/>
        <v>2635.7521556396841</v>
      </c>
      <c r="H61" s="168">
        <f t="shared" si="6"/>
        <v>13252.369355524343</v>
      </c>
      <c r="I61" s="169">
        <f t="shared" si="7"/>
        <v>0.94500545987724793</v>
      </c>
    </row>
    <row r="62" spans="1:9" s="68" customFormat="1" ht="12.75" customHeight="1" x14ac:dyDescent="0.2">
      <c r="A62" s="197">
        <v>1842013</v>
      </c>
      <c r="B62" s="197" t="s">
        <v>283</v>
      </c>
      <c r="C62" s="206">
        <v>0.7145875096321106</v>
      </c>
      <c r="D62" s="204">
        <f>VLOOKUP(A62,IRData!$A$3:$AC$150,15,FALSE)</f>
        <v>63130.05</v>
      </c>
      <c r="E62" s="168">
        <f>VLOOKUP(A62,IRData!$A$3:$AC$150,29,FALSE)</f>
        <v>22573.018190896531</v>
      </c>
      <c r="F62" s="168">
        <f t="shared" si="4"/>
        <v>16130.396853913084</v>
      </c>
      <c r="G62" s="168">
        <f t="shared" si="5"/>
        <v>4418.4865227768723</v>
      </c>
      <c r="H62" s="168">
        <f t="shared" si="6"/>
        <v>20548.883376689955</v>
      </c>
      <c r="I62" s="169">
        <f t="shared" si="7"/>
        <v>0.91032945629650497</v>
      </c>
    </row>
    <row r="63" spans="1:9" s="68" customFormat="1" ht="12.75" customHeight="1" x14ac:dyDescent="0.2">
      <c r="A63" s="197">
        <v>1942013</v>
      </c>
      <c r="B63" s="197" t="s">
        <v>115</v>
      </c>
      <c r="C63" s="206">
        <v>0.63512915372848511</v>
      </c>
      <c r="D63" s="204">
        <f>VLOOKUP(A63,IRData!$A$3:$AC$150,15,FALSE)</f>
        <v>33932.97</v>
      </c>
      <c r="E63" s="168">
        <f>VLOOKUP(A63,IRData!$A$3:$AC$150,29,FALSE)</f>
        <v>20416.391119027932</v>
      </c>
      <c r="F63" s="168">
        <f t="shared" si="4"/>
        <v>12967.04521361797</v>
      </c>
      <c r="G63" s="168">
        <f t="shared" si="5"/>
        <v>2374.9762691902183</v>
      </c>
      <c r="H63" s="168">
        <f t="shared" si="6"/>
        <v>15342.021482808188</v>
      </c>
      <c r="I63" s="169">
        <f t="shared" si="7"/>
        <v>0.75145609198824237</v>
      </c>
    </row>
    <row r="64" spans="1:9" s="68" customFormat="1" ht="12.75" customHeight="1" x14ac:dyDescent="0.2">
      <c r="A64" s="197">
        <v>1962013</v>
      </c>
      <c r="B64" s="197" t="s">
        <v>284</v>
      </c>
      <c r="C64" s="206">
        <v>0.66954576969146729</v>
      </c>
      <c r="D64" s="204">
        <f>VLOOKUP(A64,IRData!$A$3:$AC$150,15,FALSE)</f>
        <v>97795.27</v>
      </c>
      <c r="E64" s="168">
        <f>VLOOKUP(A64,IRData!$A$3:$AC$150,29,FALSE)</f>
        <v>28473.801582599106</v>
      </c>
      <c r="F64" s="168">
        <f t="shared" si="4"/>
        <v>19064.513396663438</v>
      </c>
      <c r="G64" s="168">
        <f t="shared" si="5"/>
        <v>6844.7131356038117</v>
      </c>
      <c r="H64" s="168">
        <f t="shared" si="6"/>
        <v>25909.22653226725</v>
      </c>
      <c r="I64" s="169">
        <f t="shared" si="7"/>
        <v>0.90993211626862225</v>
      </c>
    </row>
    <row r="65" spans="1:9" s="68" customFormat="1" ht="12.75" customHeight="1" x14ac:dyDescent="0.2">
      <c r="A65" s="197">
        <v>1972013</v>
      </c>
      <c r="B65" s="197" t="s">
        <v>285</v>
      </c>
      <c r="C65" s="206">
        <v>0.79771947860717773</v>
      </c>
      <c r="D65" s="204">
        <f>VLOOKUP(A65,IRData!$A$3:$AC$150,15,FALSE)</f>
        <v>180627.39</v>
      </c>
      <c r="E65" s="168">
        <f>VLOOKUP(A65,IRData!$A$3:$AC$150,29,FALSE)</f>
        <v>57014.636600435784</v>
      </c>
      <c r="F65" s="168">
        <f t="shared" si="4"/>
        <v>45481.686181877347</v>
      </c>
      <c r="G65" s="168">
        <f t="shared" si="5"/>
        <v>12642.152007789668</v>
      </c>
      <c r="H65" s="168">
        <f t="shared" si="6"/>
        <v>58123.838189667018</v>
      </c>
      <c r="I65" s="169">
        <f t="shared" si="7"/>
        <v>1.019454681383039</v>
      </c>
    </row>
    <row r="66" spans="1:9" s="68" customFormat="1" ht="12.75" customHeight="1" x14ac:dyDescent="0.2">
      <c r="A66" s="197">
        <v>2042013</v>
      </c>
      <c r="B66" s="197" t="s">
        <v>286</v>
      </c>
      <c r="C66" s="206">
        <v>0.78773152828216553</v>
      </c>
      <c r="D66" s="204">
        <f>VLOOKUP(A66,IRData!$A$3:$AC$150,15,FALSE)</f>
        <v>43282.54</v>
      </c>
      <c r="E66" s="168">
        <f>VLOOKUP(A66,IRData!$A$3:$AC$150,29,FALSE)</f>
        <v>23087.933795928464</v>
      </c>
      <c r="F66" s="168">
        <f t="shared" si="4"/>
        <v>18187.09337394419</v>
      </c>
      <c r="G66" s="168">
        <f t="shared" si="5"/>
        <v>3029.3547947697002</v>
      </c>
      <c r="H66" s="168">
        <f t="shared" si="6"/>
        <v>21216.44816871389</v>
      </c>
      <c r="I66" s="169">
        <f t="shared" si="7"/>
        <v>0.91894096527838243</v>
      </c>
    </row>
    <row r="67" spans="1:9" s="68" customFormat="1" ht="12.75" customHeight="1" x14ac:dyDescent="0.2">
      <c r="A67" s="197">
        <v>2052013</v>
      </c>
      <c r="B67" s="197" t="s">
        <v>287</v>
      </c>
      <c r="C67" s="206">
        <v>0.71729367971420288</v>
      </c>
      <c r="D67" s="204">
        <f>VLOOKUP(A67,IRData!$A$3:$AC$150,15,FALSE)</f>
        <v>76255</v>
      </c>
      <c r="E67" s="168">
        <f>VLOOKUP(A67,IRData!$A$3:$AC$150,29,FALSE)</f>
        <v>33872.393611559826</v>
      </c>
      <c r="F67" s="168">
        <f t="shared" si="4"/>
        <v>24296.453854363604</v>
      </c>
      <c r="G67" s="168">
        <f t="shared" si="5"/>
        <v>5337.1047511343713</v>
      </c>
      <c r="H67" s="168">
        <f t="shared" si="6"/>
        <v>29633.558605497976</v>
      </c>
      <c r="I67" s="169">
        <f t="shared" si="7"/>
        <v>0.87485871076394084</v>
      </c>
    </row>
    <row r="68" spans="1:9" s="68" customFormat="1" ht="12.75" customHeight="1" x14ac:dyDescent="0.2">
      <c r="A68" s="197">
        <v>2062013</v>
      </c>
      <c r="B68" s="197" t="s">
        <v>143</v>
      </c>
      <c r="C68" s="206">
        <v>0.78197252750396729</v>
      </c>
      <c r="D68" s="204">
        <f>VLOOKUP(A68,IRData!$A$3:$AC$150,15,FALSE)</f>
        <v>77810.399999999994</v>
      </c>
      <c r="E68" s="168">
        <f>VLOOKUP(A68,IRData!$A$3:$AC$150,29,FALSE)</f>
        <v>34546.116991902934</v>
      </c>
      <c r="F68" s="168">
        <f t="shared" ref="F68:F99" si="8">C68*E68</f>
        <v>27014.114419606089</v>
      </c>
      <c r="G68" s="168">
        <f t="shared" ref="G68:G99" si="9">(D68/$D$3)*$I$2</f>
        <v>5445.9675500316816</v>
      </c>
      <c r="H68" s="168">
        <f t="shared" ref="H68:H99" si="10">F68+G68</f>
        <v>32460.081969637769</v>
      </c>
      <c r="I68" s="169">
        <f t="shared" ref="I68:I99" si="11">H68/E68</f>
        <v>0.93961593360104412</v>
      </c>
    </row>
    <row r="69" spans="1:9" s="68" customFormat="1" ht="12.75" customHeight="1" x14ac:dyDescent="0.2">
      <c r="A69" s="197">
        <v>2102013</v>
      </c>
      <c r="B69" s="197" t="s">
        <v>133</v>
      </c>
      <c r="C69" s="206">
        <v>0.66437423229217529</v>
      </c>
      <c r="D69" s="204">
        <f>VLOOKUP(A69,IRData!$A$3:$AC$150,15,FALSE)</f>
        <v>135485.44</v>
      </c>
      <c r="E69" s="168">
        <f>VLOOKUP(A69,IRData!$A$3:$AC$150,29,FALSE)</f>
        <v>46902.917845764532</v>
      </c>
      <c r="F69" s="168">
        <f t="shared" si="8"/>
        <v>31161.09003604278</v>
      </c>
      <c r="G69" s="168">
        <f t="shared" si="9"/>
        <v>9482.6566852472733</v>
      </c>
      <c r="H69" s="168">
        <f t="shared" si="10"/>
        <v>40643.746721290052</v>
      </c>
      <c r="I69" s="169">
        <f t="shared" si="11"/>
        <v>0.86655049596152789</v>
      </c>
    </row>
    <row r="70" spans="1:9" s="68" customFormat="1" ht="12.75" customHeight="1" x14ac:dyDescent="0.2">
      <c r="A70" s="197">
        <v>2132013</v>
      </c>
      <c r="B70" s="197" t="s">
        <v>288</v>
      </c>
      <c r="C70" s="206">
        <v>0.87270677089691162</v>
      </c>
      <c r="D70" s="204">
        <f>VLOOKUP(A70,IRData!$A$3:$AC$150,15,FALSE)</f>
        <v>57431.63</v>
      </c>
      <c r="E70" s="168">
        <f>VLOOKUP(A70,IRData!$A$3:$AC$150,29,FALSE)</f>
        <v>21566.938139528284</v>
      </c>
      <c r="F70" s="168">
        <f t="shared" si="8"/>
        <v>18821.612941881176</v>
      </c>
      <c r="G70" s="168">
        <f t="shared" si="9"/>
        <v>4019.6528140894538</v>
      </c>
      <c r="H70" s="168">
        <f t="shared" si="10"/>
        <v>22841.265755970631</v>
      </c>
      <c r="I70" s="169">
        <f t="shared" si="11"/>
        <v>1.0590870900726856</v>
      </c>
    </row>
    <row r="71" spans="1:9" s="68" customFormat="1" ht="12.75" customHeight="1" x14ac:dyDescent="0.2">
      <c r="A71" s="197">
        <v>2142013</v>
      </c>
      <c r="B71" s="197" t="s">
        <v>63</v>
      </c>
      <c r="C71" s="206">
        <v>0.75176966190338135</v>
      </c>
      <c r="D71" s="204">
        <f>VLOOKUP(A71,IRData!$A$3:$AC$150,15,FALSE)</f>
        <v>79928.37</v>
      </c>
      <c r="E71" s="168">
        <f>VLOOKUP(A71,IRData!$A$3:$AC$150,29,FALSE)</f>
        <v>22796.838288868657</v>
      </c>
      <c r="F71" s="168">
        <f t="shared" si="8"/>
        <v>17137.971412888848</v>
      </c>
      <c r="G71" s="168">
        <f t="shared" si="9"/>
        <v>5594.2047508678243</v>
      </c>
      <c r="H71" s="168">
        <f t="shared" si="10"/>
        <v>22732.176163756674</v>
      </c>
      <c r="I71" s="169">
        <f t="shared" si="11"/>
        <v>0.99716354854595968</v>
      </c>
    </row>
    <row r="72" spans="1:9" s="68" customFormat="1" ht="12.75" customHeight="1" x14ac:dyDescent="0.2">
      <c r="A72" s="197">
        <v>2152013</v>
      </c>
      <c r="B72" s="197" t="s">
        <v>289</v>
      </c>
      <c r="C72" s="206">
        <v>0.66643762588500977</v>
      </c>
      <c r="D72" s="204">
        <f>VLOOKUP(A72,IRData!$A$3:$AC$150,15,FALSE)</f>
        <v>1197718.6000000001</v>
      </c>
      <c r="E72" s="168">
        <f>VLOOKUP(A72,IRData!$A$3:$AC$150,29,FALSE)</f>
        <v>583233.01922261401</v>
      </c>
      <c r="F72" s="168">
        <f t="shared" si="8"/>
        <v>388688.42866846512</v>
      </c>
      <c r="G72" s="168">
        <f t="shared" si="9"/>
        <v>83828.596558678226</v>
      </c>
      <c r="H72" s="168">
        <f t="shared" si="10"/>
        <v>472517.02522714331</v>
      </c>
      <c r="I72" s="169">
        <f t="shared" si="11"/>
        <v>0.81016850838959176</v>
      </c>
    </row>
    <row r="73" spans="1:9" s="68" customFormat="1" ht="12.75" customHeight="1" x14ac:dyDescent="0.2">
      <c r="A73" s="197">
        <v>2182013</v>
      </c>
      <c r="B73" s="197" t="s">
        <v>144</v>
      </c>
      <c r="C73" s="206">
        <v>0.5751383900642395</v>
      </c>
      <c r="D73" s="204">
        <f>VLOOKUP(A73,IRData!$A$3:$AC$150,15,FALSE)</f>
        <v>20959.52</v>
      </c>
      <c r="E73" s="168">
        <f>VLOOKUP(A73,IRData!$A$3:$AC$150,29,FALSE)</f>
        <v>14642.619291868856</v>
      </c>
      <c r="F73" s="168">
        <f t="shared" si="8"/>
        <v>8421.5324858490276</v>
      </c>
      <c r="G73" s="168">
        <f t="shared" si="9"/>
        <v>1466.9615602058343</v>
      </c>
      <c r="H73" s="168">
        <f t="shared" si="10"/>
        <v>9888.4940460548623</v>
      </c>
      <c r="I73" s="169">
        <f t="shared" si="11"/>
        <v>0.67532275810421494</v>
      </c>
    </row>
    <row r="74" spans="1:9" s="68" customFormat="1" ht="12.75" customHeight="1" x14ac:dyDescent="0.2">
      <c r="A74" s="197">
        <v>2192013</v>
      </c>
      <c r="B74" s="197" t="s">
        <v>290</v>
      </c>
      <c r="C74" s="206">
        <v>0.78202641010284424</v>
      </c>
      <c r="D74" s="204">
        <f>VLOOKUP(A74,IRData!$A$3:$AC$150,15,FALSE)</f>
        <v>378688.39</v>
      </c>
      <c r="E74" s="168">
        <f>VLOOKUP(A74,IRData!$A$3:$AC$150,29,FALSE)</f>
        <v>125802.86442197356</v>
      </c>
      <c r="F74" s="168">
        <f t="shared" si="8"/>
        <v>98381.1624445708</v>
      </c>
      <c r="G74" s="168">
        <f t="shared" si="9"/>
        <v>26504.486334908212</v>
      </c>
      <c r="H74" s="168">
        <f t="shared" si="10"/>
        <v>124885.64877947902</v>
      </c>
      <c r="I74" s="169">
        <f t="shared" si="11"/>
        <v>0.99270910367018372</v>
      </c>
    </row>
    <row r="75" spans="1:9" s="68" customFormat="1" ht="12.75" customHeight="1" x14ac:dyDescent="0.2">
      <c r="A75" s="197">
        <v>2232013</v>
      </c>
      <c r="B75" s="197" t="s">
        <v>291</v>
      </c>
      <c r="C75" s="206">
        <v>0.63183760643005371</v>
      </c>
      <c r="D75" s="204">
        <f>VLOOKUP(A75,IRData!$A$3:$AC$150,15,FALSE)</f>
        <v>152371.63</v>
      </c>
      <c r="E75" s="168">
        <f>VLOOKUP(A75,IRData!$A$3:$AC$150,29,FALSE)</f>
        <v>49319.19972308429</v>
      </c>
      <c r="F75" s="168">
        <f t="shared" si="8"/>
        <v>31161.725104079345</v>
      </c>
      <c r="G75" s="168">
        <f t="shared" si="9"/>
        <v>10664.524954574632</v>
      </c>
      <c r="H75" s="168">
        <f t="shared" si="10"/>
        <v>41826.250058653975</v>
      </c>
      <c r="I75" s="169">
        <f t="shared" si="11"/>
        <v>0.8480723591116347</v>
      </c>
    </row>
    <row r="76" spans="1:9" s="68" customFormat="1" ht="12.75" customHeight="1" x14ac:dyDescent="0.2">
      <c r="A76" s="197">
        <v>2272013</v>
      </c>
      <c r="B76" s="197" t="s">
        <v>292</v>
      </c>
      <c r="C76" s="206">
        <v>0.90406429767608643</v>
      </c>
      <c r="D76" s="204">
        <f>VLOOKUP(A76,IRData!$A$3:$AC$150,15,FALSE)</f>
        <v>1054146.0900000001</v>
      </c>
      <c r="E76" s="168">
        <f>VLOOKUP(A76,IRData!$A$3:$AC$150,29,FALSE)</f>
        <v>334527.88862021809</v>
      </c>
      <c r="F76" s="168">
        <f t="shared" si="8"/>
        <v>302434.72067850153</v>
      </c>
      <c r="G76" s="168">
        <f t="shared" si="9"/>
        <v>73779.924009294104</v>
      </c>
      <c r="H76" s="168">
        <f t="shared" si="10"/>
        <v>376214.64468779566</v>
      </c>
      <c r="I76" s="169">
        <f t="shared" si="11"/>
        <v>1.124613694360483</v>
      </c>
    </row>
    <row r="77" spans="1:9" s="68" customFormat="1" ht="12.75" customHeight="1" x14ac:dyDescent="0.2">
      <c r="A77" s="197">
        <v>2312013</v>
      </c>
      <c r="B77" s="197" t="s">
        <v>293</v>
      </c>
      <c r="C77" s="206">
        <v>1.0321093797683716</v>
      </c>
      <c r="D77" s="204">
        <f>VLOOKUP(A77,IRData!$A$3:$AC$150,15,FALSE)</f>
        <v>38119.42</v>
      </c>
      <c r="E77" s="168">
        <f>VLOOKUP(A77,IRData!$A$3:$AC$150,29,FALSE)</f>
        <v>16064.380090194696</v>
      </c>
      <c r="F77" s="168">
        <f t="shared" si="8"/>
        <v>16580.197371254224</v>
      </c>
      <c r="G77" s="168">
        <f t="shared" si="9"/>
        <v>2667.9868545339527</v>
      </c>
      <c r="H77" s="168">
        <f t="shared" si="10"/>
        <v>19248.184225788176</v>
      </c>
      <c r="I77" s="169">
        <f t="shared" si="11"/>
        <v>1.1981902891812672</v>
      </c>
    </row>
    <row r="78" spans="1:9" s="68" customFormat="1" ht="12.75" customHeight="1" x14ac:dyDescent="0.2">
      <c r="A78" s="197">
        <v>2342013</v>
      </c>
      <c r="B78" s="197" t="s">
        <v>117</v>
      </c>
      <c r="C78" s="206">
        <v>0.59729605913162231</v>
      </c>
      <c r="D78" s="204">
        <f>VLOOKUP(A78,IRData!$A$3:$AC$150,15,FALSE)</f>
        <v>66847.86</v>
      </c>
      <c r="E78" s="168">
        <f>VLOOKUP(A78,IRData!$A$3:$AC$150,29,FALSE)</f>
        <v>27329.306085396664</v>
      </c>
      <c r="F78" s="168">
        <f t="shared" si="8"/>
        <v>16323.686823609291</v>
      </c>
      <c r="G78" s="168">
        <f t="shared" si="9"/>
        <v>4678.6968881931061</v>
      </c>
      <c r="H78" s="168">
        <f t="shared" si="10"/>
        <v>21002.383711802395</v>
      </c>
      <c r="I78" s="169">
        <f t="shared" si="11"/>
        <v>0.76849312039521411</v>
      </c>
    </row>
    <row r="79" spans="1:9" s="68" customFormat="1" ht="12.75" customHeight="1" x14ac:dyDescent="0.2">
      <c r="A79" s="197">
        <v>2382013</v>
      </c>
      <c r="B79" s="197" t="s">
        <v>145</v>
      </c>
      <c r="C79" s="206">
        <v>0.88003325462341309</v>
      </c>
      <c r="D79" s="204">
        <f>VLOOKUP(A79,IRData!$A$3:$AC$150,15,FALSE)</f>
        <v>105667.21</v>
      </c>
      <c r="E79" s="168">
        <f>VLOOKUP(A79,IRData!$A$3:$AC$150,29,FALSE)</f>
        <v>49555.199749927633</v>
      </c>
      <c r="F79" s="168">
        <f t="shared" si="8"/>
        <v>43610.223719442161</v>
      </c>
      <c r="G79" s="168">
        <f t="shared" si="9"/>
        <v>7395.6720022308491</v>
      </c>
      <c r="H79" s="168">
        <f t="shared" si="10"/>
        <v>51005.895721673012</v>
      </c>
      <c r="I79" s="169">
        <f t="shared" si="11"/>
        <v>1.0292743441468521</v>
      </c>
    </row>
    <row r="80" spans="1:9" s="68" customFormat="1" ht="12.75" customHeight="1" x14ac:dyDescent="0.2">
      <c r="A80" s="197">
        <v>2422013</v>
      </c>
      <c r="B80" s="197" t="s">
        <v>80</v>
      </c>
      <c r="C80" s="206">
        <v>0.60202747583389282</v>
      </c>
      <c r="D80" s="204">
        <f>VLOOKUP(A80,IRData!$A$3:$AC$150,15,FALSE)</f>
        <v>33500.69</v>
      </c>
      <c r="E80" s="168">
        <f>VLOOKUP(A80,IRData!$A$3:$AC$150,29,FALSE)</f>
        <v>13075.988141144562</v>
      </c>
      <c r="F80" s="168">
        <f t="shared" si="8"/>
        <v>7872.1041346471766</v>
      </c>
      <c r="G80" s="168">
        <f t="shared" si="9"/>
        <v>2344.7208939122647</v>
      </c>
      <c r="H80" s="168">
        <f t="shared" si="10"/>
        <v>10216.82502855944</v>
      </c>
      <c r="I80" s="169">
        <f t="shared" si="11"/>
        <v>0.78134248198126199</v>
      </c>
    </row>
    <row r="81" spans="1:9" s="68" customFormat="1" ht="12.75" customHeight="1" x14ac:dyDescent="0.2">
      <c r="A81" s="197">
        <v>2482013</v>
      </c>
      <c r="B81" s="197" t="s">
        <v>81</v>
      </c>
      <c r="C81" s="206">
        <v>0.78197818994522095</v>
      </c>
      <c r="D81" s="204">
        <f>VLOOKUP(A81,IRData!$A$3:$AC$150,15,FALSE)</f>
        <v>41781.68</v>
      </c>
      <c r="E81" s="168">
        <f>VLOOKUP(A81,IRData!$A$3:$AC$150,29,FALSE)</f>
        <v>15880.425036536513</v>
      </c>
      <c r="F81" s="168">
        <f t="shared" si="8"/>
        <v>12418.146025631591</v>
      </c>
      <c r="G81" s="168">
        <f t="shared" si="9"/>
        <v>2924.3092628467107</v>
      </c>
      <c r="H81" s="168">
        <f t="shared" si="10"/>
        <v>15342.455288478302</v>
      </c>
      <c r="I81" s="169">
        <f t="shared" si="11"/>
        <v>0.96612371855158219</v>
      </c>
    </row>
    <row r="82" spans="1:9" s="68" customFormat="1" ht="12.75" customHeight="1" x14ac:dyDescent="0.2">
      <c r="A82" s="197">
        <v>2492013</v>
      </c>
      <c r="B82" s="197" t="s">
        <v>294</v>
      </c>
      <c r="C82" s="206">
        <v>0.58853435516357422</v>
      </c>
      <c r="D82" s="204">
        <f>VLOOKUP(A82,IRData!$A$3:$AC$150,15,FALSE)</f>
        <v>356906.73</v>
      </c>
      <c r="E82" s="168">
        <f>VLOOKUP(A82,IRData!$A$3:$AC$150,29,FALSE)</f>
        <v>135120.03272562742</v>
      </c>
      <c r="F82" s="168">
        <f t="shared" si="8"/>
        <v>79522.781329858175</v>
      </c>
      <c r="G82" s="168">
        <f t="shared" si="9"/>
        <v>24979.98300957094</v>
      </c>
      <c r="H82" s="168">
        <f t="shared" si="10"/>
        <v>104502.76433942912</v>
      </c>
      <c r="I82" s="169">
        <f t="shared" si="11"/>
        <v>0.77340689038782851</v>
      </c>
    </row>
    <row r="83" spans="1:9" s="68" customFormat="1" ht="12.75" customHeight="1" x14ac:dyDescent="0.2">
      <c r="A83" s="197">
        <v>2512013</v>
      </c>
      <c r="B83" s="197" t="s">
        <v>295</v>
      </c>
      <c r="C83" s="206">
        <v>0.85238969326019287</v>
      </c>
      <c r="D83" s="204">
        <f>VLOOKUP(A83,IRData!$A$3:$AC$150,15,FALSE)</f>
        <v>218955.88</v>
      </c>
      <c r="E83" s="168">
        <f>VLOOKUP(A83,IRData!$A$3:$AC$150,29,FALSE)</f>
        <v>85704.252638674487</v>
      </c>
      <c r="F83" s="168">
        <f t="shared" si="8"/>
        <v>73053.421617773827</v>
      </c>
      <c r="G83" s="168">
        <f t="shared" si="9"/>
        <v>15324.771719058519</v>
      </c>
      <c r="H83" s="168">
        <f t="shared" si="10"/>
        <v>88378.193336832352</v>
      </c>
      <c r="I83" s="169">
        <f t="shared" si="11"/>
        <v>1.0311996268076811</v>
      </c>
    </row>
    <row r="84" spans="1:9" s="68" customFormat="1" ht="12.75" customHeight="1" x14ac:dyDescent="0.2">
      <c r="A84" s="197">
        <v>2572013</v>
      </c>
      <c r="B84" s="197" t="s">
        <v>27</v>
      </c>
      <c r="C84" s="206">
        <v>0.79668605327606201</v>
      </c>
      <c r="D84" s="204">
        <f>VLOOKUP(A84,IRData!$A$3:$AC$150,15,FALSE)</f>
        <v>248465.05</v>
      </c>
      <c r="E84" s="168">
        <f>VLOOKUP(A84,IRData!$A$3:$AC$150,29,FALSE)</f>
        <v>75212.506190206434</v>
      </c>
      <c r="F84" s="168">
        <f t="shared" si="8"/>
        <v>59920.75471367695</v>
      </c>
      <c r="G84" s="168">
        <f t="shared" si="9"/>
        <v>17390.125222553786</v>
      </c>
      <c r="H84" s="168">
        <f t="shared" si="10"/>
        <v>77310.879936230733</v>
      </c>
      <c r="I84" s="169">
        <f t="shared" si="11"/>
        <v>1.0278992663895241</v>
      </c>
    </row>
    <row r="85" spans="1:9" s="68" customFormat="1" ht="12.75" customHeight="1" x14ac:dyDescent="0.2">
      <c r="A85" s="197">
        <v>2622013</v>
      </c>
      <c r="B85" s="197" t="s">
        <v>296</v>
      </c>
      <c r="C85" s="206">
        <v>0.92289334535598755</v>
      </c>
      <c r="D85" s="204">
        <f>VLOOKUP(A85,IRData!$A$3:$AC$150,15,FALSE)</f>
        <v>62852.3</v>
      </c>
      <c r="E85" s="168">
        <f>VLOOKUP(A85,IRData!$A$3:$AC$150,29,FALSE)</f>
        <v>21607.670589925485</v>
      </c>
      <c r="F85" s="168">
        <f t="shared" si="8"/>
        <v>19941.575396086515</v>
      </c>
      <c r="G85" s="168">
        <f t="shared" si="9"/>
        <v>4399.0467372594958</v>
      </c>
      <c r="H85" s="168">
        <f t="shared" si="10"/>
        <v>24340.622133346013</v>
      </c>
      <c r="I85" s="169">
        <f t="shared" si="11"/>
        <v>1.1264806186324758</v>
      </c>
    </row>
    <row r="86" spans="1:9" s="68" customFormat="1" ht="12.75" customHeight="1" x14ac:dyDescent="0.2">
      <c r="A86" s="197">
        <v>2642013</v>
      </c>
      <c r="B86" s="197" t="s">
        <v>297</v>
      </c>
      <c r="C86" s="206">
        <v>0.69727587699890137</v>
      </c>
      <c r="D86" s="204">
        <f>VLOOKUP(A86,IRData!$A$3:$AC$150,15,FALSE)</f>
        <v>134461.29999999999</v>
      </c>
      <c r="E86" s="168">
        <f>VLOOKUP(A86,IRData!$A$3:$AC$150,29,FALSE)</f>
        <v>52304.410895409834</v>
      </c>
      <c r="F86" s="168">
        <f t="shared" si="8"/>
        <v>36470.603978007784</v>
      </c>
      <c r="G86" s="168">
        <f t="shared" si="9"/>
        <v>9410.9768942850169</v>
      </c>
      <c r="H86" s="168">
        <f t="shared" si="10"/>
        <v>45881.580872292805</v>
      </c>
      <c r="I86" s="169">
        <f t="shared" si="11"/>
        <v>0.87720289908320737</v>
      </c>
    </row>
    <row r="87" spans="1:9" s="68" customFormat="1" ht="12.75" customHeight="1" x14ac:dyDescent="0.2">
      <c r="A87" s="197">
        <v>2672013</v>
      </c>
      <c r="B87" s="197" t="s">
        <v>298</v>
      </c>
      <c r="C87" s="206">
        <v>0.66368824243545532</v>
      </c>
      <c r="D87" s="204">
        <f>VLOOKUP(A87,IRData!$A$3:$AC$150,15,FALSE)</f>
        <v>61237.31</v>
      </c>
      <c r="E87" s="168">
        <f>VLOOKUP(A87,IRData!$A$3:$AC$150,29,FALSE)</f>
        <v>22946.406080615547</v>
      </c>
      <c r="F87" s="168">
        <f t="shared" si="8"/>
        <v>15229.259921853976</v>
      </c>
      <c r="G87" s="168">
        <f t="shared" si="9"/>
        <v>4286.0132207420929</v>
      </c>
      <c r="H87" s="168">
        <f t="shared" si="10"/>
        <v>19515.27314259607</v>
      </c>
      <c r="I87" s="169">
        <f t="shared" si="11"/>
        <v>0.85047188104467486</v>
      </c>
    </row>
    <row r="88" spans="1:9" s="68" customFormat="1" ht="12.75" customHeight="1" x14ac:dyDescent="0.2">
      <c r="A88" s="197">
        <v>2692013</v>
      </c>
      <c r="B88" s="197" t="s">
        <v>299</v>
      </c>
      <c r="C88" s="206">
        <v>1.0126341581344604</v>
      </c>
      <c r="D88" s="204">
        <f>VLOOKUP(A88,IRData!$A$3:$AC$150,15,FALSE)</f>
        <v>582995.23</v>
      </c>
      <c r="E88" s="168">
        <f>VLOOKUP(A88,IRData!$A$3:$AC$150,29,FALSE)</f>
        <v>118145.20556713786</v>
      </c>
      <c r="F88" s="168">
        <f t="shared" si="8"/>
        <v>119637.87077710142</v>
      </c>
      <c r="G88" s="168">
        <f t="shared" si="9"/>
        <v>40803.968420715697</v>
      </c>
      <c r="H88" s="168">
        <f t="shared" si="10"/>
        <v>160441.83919781711</v>
      </c>
      <c r="I88" s="169">
        <f t="shared" si="11"/>
        <v>1.3580055020230468</v>
      </c>
    </row>
    <row r="89" spans="1:9" s="68" customFormat="1" ht="12.75" customHeight="1" x14ac:dyDescent="0.2">
      <c r="A89" s="197">
        <v>2742013</v>
      </c>
      <c r="B89" s="197" t="s">
        <v>300</v>
      </c>
      <c r="C89" s="206">
        <v>0.73671126365661621</v>
      </c>
      <c r="D89" s="204">
        <f>VLOOKUP(A89,IRData!$A$3:$AC$150,15,FALSE)</f>
        <v>183063.51</v>
      </c>
      <c r="E89" s="168">
        <f>VLOOKUP(A89,IRData!$A$3:$AC$150,29,FALSE)</f>
        <v>57590.939571231036</v>
      </c>
      <c r="F89" s="168">
        <f t="shared" si="8"/>
        <v>42427.893866693441</v>
      </c>
      <c r="G89" s="168">
        <f t="shared" si="9"/>
        <v>12812.65659930935</v>
      </c>
      <c r="H89" s="168">
        <f t="shared" si="10"/>
        <v>55240.550466002795</v>
      </c>
      <c r="I89" s="169">
        <f t="shared" si="11"/>
        <v>0.95918821393213816</v>
      </c>
    </row>
    <row r="90" spans="1:9" s="68" customFormat="1" ht="12.75" customHeight="1" x14ac:dyDescent="0.2">
      <c r="A90" s="197">
        <v>2752013</v>
      </c>
      <c r="B90" s="197" t="s">
        <v>301</v>
      </c>
      <c r="C90" s="206">
        <v>0.86221790313720703</v>
      </c>
      <c r="D90" s="204">
        <f>VLOOKUP(A90,IRData!$A$3:$AC$150,15,FALSE)</f>
        <v>219151.82</v>
      </c>
      <c r="E90" s="168">
        <f>VLOOKUP(A90,IRData!$A$3:$AC$150,29,FALSE)</f>
        <v>104734.82837380374</v>
      </c>
      <c r="F90" s="168">
        <f t="shared" si="8"/>
        <v>90304.244105896316</v>
      </c>
      <c r="G90" s="168">
        <f t="shared" si="9"/>
        <v>15338.485604114414</v>
      </c>
      <c r="H90" s="168">
        <f t="shared" si="10"/>
        <v>105642.72971001072</v>
      </c>
      <c r="I90" s="169">
        <f t="shared" si="11"/>
        <v>1.0086685713845507</v>
      </c>
    </row>
    <row r="91" spans="1:9" s="68" customFormat="1" ht="12.75" customHeight="1" x14ac:dyDescent="0.2">
      <c r="A91" s="197">
        <v>2952013</v>
      </c>
      <c r="B91" s="197" t="s">
        <v>303</v>
      </c>
      <c r="C91" s="206">
        <v>0.90436410903930664</v>
      </c>
      <c r="D91" s="204">
        <f>VLOOKUP(A91,IRData!$A$3:$AC$150,15,FALSE)</f>
        <v>187711.53</v>
      </c>
      <c r="E91" s="168">
        <f>VLOOKUP(A91,IRData!$A$3:$AC$150,29,FALSE)</f>
        <v>72483.32241802683</v>
      </c>
      <c r="F91" s="168">
        <f t="shared" si="8"/>
        <v>65551.315298787638</v>
      </c>
      <c r="G91" s="168">
        <f t="shared" si="9"/>
        <v>13137.972573676507</v>
      </c>
      <c r="H91" s="168">
        <f t="shared" si="10"/>
        <v>78689.287872464149</v>
      </c>
      <c r="I91" s="169">
        <f t="shared" si="11"/>
        <v>1.085619218979039</v>
      </c>
    </row>
    <row r="92" spans="1:9" s="68" customFormat="1" ht="12.75" customHeight="1" x14ac:dyDescent="0.2">
      <c r="A92" s="197">
        <v>3062013</v>
      </c>
      <c r="B92" s="197" t="s">
        <v>304</v>
      </c>
      <c r="C92" s="206">
        <v>0.7541688084602356</v>
      </c>
      <c r="D92" s="204">
        <f>VLOOKUP(A92,IRData!$A$3:$AC$150,15,FALSE)</f>
        <v>214561.37</v>
      </c>
      <c r="E92" s="168">
        <f>VLOOKUP(A92,IRData!$A$3:$AC$150,29,FALSE)</f>
        <v>66310.660506838933</v>
      </c>
      <c r="F92" s="168">
        <f t="shared" si="8"/>
        <v>50009.431822653918</v>
      </c>
      <c r="G92" s="168">
        <f t="shared" si="9"/>
        <v>15017.19896710904</v>
      </c>
      <c r="H92" s="168">
        <f t="shared" si="10"/>
        <v>65026.630789762959</v>
      </c>
      <c r="I92" s="169">
        <f t="shared" si="11"/>
        <v>0.98063614949298317</v>
      </c>
    </row>
    <row r="93" spans="1:9" s="68" customFormat="1" ht="12.75" customHeight="1" x14ac:dyDescent="0.2">
      <c r="A93" s="197">
        <v>3112013</v>
      </c>
      <c r="B93" s="197" t="s">
        <v>147</v>
      </c>
      <c r="C93" s="206">
        <v>0.73100101947784424</v>
      </c>
      <c r="D93" s="204">
        <f>VLOOKUP(A93,IRData!$A$3:$AC$150,15,FALSE)</f>
        <v>343927.22000000003</v>
      </c>
      <c r="E93" s="168">
        <f>VLOOKUP(A93,IRData!$A$3:$AC$150,29,FALSE)</f>
        <v>137314.42865277795</v>
      </c>
      <c r="F93" s="168">
        <f t="shared" si="8"/>
        <v>100376.98733419839</v>
      </c>
      <c r="G93" s="168">
        <f t="shared" si="9"/>
        <v>24071.544159811638</v>
      </c>
      <c r="H93" s="168">
        <f t="shared" si="10"/>
        <v>124448.53149401004</v>
      </c>
      <c r="I93" s="169">
        <f t="shared" si="11"/>
        <v>0.90630338497564999</v>
      </c>
    </row>
    <row r="94" spans="1:9" s="68" customFormat="1" ht="12.75" customHeight="1" x14ac:dyDescent="0.2">
      <c r="A94" s="197">
        <v>3432013</v>
      </c>
      <c r="B94" s="197" t="s">
        <v>73</v>
      </c>
      <c r="C94" s="206">
        <v>0.86113417148590088</v>
      </c>
      <c r="D94" s="204">
        <f>VLOOKUP(A94,IRData!$A$3:$AC$150,15,FALSE)</f>
        <v>81791.820000000007</v>
      </c>
      <c r="E94" s="168">
        <f>VLOOKUP(A94,IRData!$A$3:$AC$150,29,FALSE)</f>
        <v>21912.275814730259</v>
      </c>
      <c r="F94" s="168">
        <f t="shared" si="8"/>
        <v>18869.409479088285</v>
      </c>
      <c r="G94" s="168">
        <f t="shared" si="9"/>
        <v>5724.6280391571354</v>
      </c>
      <c r="H94" s="168">
        <f t="shared" si="10"/>
        <v>24594.037518245419</v>
      </c>
      <c r="I94" s="169">
        <f t="shared" si="11"/>
        <v>1.1223862699698395</v>
      </c>
    </row>
    <row r="95" spans="1:9" s="68" customFormat="1" ht="12.75" customHeight="1" x14ac:dyDescent="0.2">
      <c r="A95" s="197">
        <v>3492013</v>
      </c>
      <c r="B95" s="197" t="s">
        <v>148</v>
      </c>
      <c r="C95" s="206">
        <v>0.57779443264007568</v>
      </c>
      <c r="D95" s="204">
        <f>VLOOKUP(A95,IRData!$A$3:$AC$150,15,FALSE)</f>
        <v>184792.63</v>
      </c>
      <c r="E95" s="168">
        <f>VLOOKUP(A95,IRData!$A$3:$AC$150,29,FALSE)</f>
        <v>60281.224439546953</v>
      </c>
      <c r="F95" s="168">
        <f t="shared" si="8"/>
        <v>34830.1558738971</v>
      </c>
      <c r="G95" s="168">
        <f t="shared" si="9"/>
        <v>12933.678100421166</v>
      </c>
      <c r="H95" s="168">
        <f t="shared" si="10"/>
        <v>47763.833974318266</v>
      </c>
      <c r="I95" s="169">
        <f t="shared" si="11"/>
        <v>0.79235009604388917</v>
      </c>
    </row>
    <row r="96" spans="1:9" s="68" customFormat="1" ht="12.75" customHeight="1" x14ac:dyDescent="0.2">
      <c r="A96" s="197">
        <v>3542013</v>
      </c>
      <c r="B96" s="197" t="s">
        <v>149</v>
      </c>
      <c r="C96" s="206">
        <v>0.56626832485198975</v>
      </c>
      <c r="D96" s="204">
        <f>VLOOKUP(A96,IRData!$A$3:$AC$150,15,FALSE)</f>
        <v>400817.49</v>
      </c>
      <c r="E96" s="168">
        <f>VLOOKUP(A96,IRData!$A$3:$AC$150,29,FALSE)</f>
        <v>144763.69758734427</v>
      </c>
      <c r="F96" s="168">
        <f t="shared" si="8"/>
        <v>81975.096532165466</v>
      </c>
      <c r="G96" s="168">
        <f t="shared" si="9"/>
        <v>28053.307064674493</v>
      </c>
      <c r="H96" s="168">
        <f t="shared" si="10"/>
        <v>110028.40359683995</v>
      </c>
      <c r="I96" s="169">
        <f t="shared" si="11"/>
        <v>0.76005521709234791</v>
      </c>
    </row>
    <row r="97" spans="1:9" s="68" customFormat="1" ht="12.75" customHeight="1" x14ac:dyDescent="0.2">
      <c r="A97" s="197">
        <v>3732013</v>
      </c>
      <c r="B97" s="197" t="s">
        <v>150</v>
      </c>
      <c r="C97" s="206">
        <v>0.75160360336303711</v>
      </c>
      <c r="D97" s="204">
        <f>VLOOKUP(A97,IRData!$A$3:$AC$150,15,FALSE)</f>
        <v>39685.93</v>
      </c>
      <c r="E97" s="168">
        <f>VLOOKUP(A97,IRData!$A$3:$AC$150,29,FALSE)</f>
        <v>16871.981806998512</v>
      </c>
      <c r="F97" s="168">
        <f t="shared" si="8"/>
        <v>12681.042322015688</v>
      </c>
      <c r="G97" s="168">
        <f t="shared" si="9"/>
        <v>2777.627244851958</v>
      </c>
      <c r="H97" s="168">
        <f t="shared" si="10"/>
        <v>15458.669566867646</v>
      </c>
      <c r="I97" s="169">
        <f t="shared" si="11"/>
        <v>0.9162331813596063</v>
      </c>
    </row>
    <row r="98" spans="1:9" s="68" customFormat="1" ht="12.75" customHeight="1" x14ac:dyDescent="0.2">
      <c r="A98" s="197">
        <v>4182013</v>
      </c>
      <c r="B98" s="197" t="s">
        <v>151</v>
      </c>
      <c r="C98" s="206">
        <v>0.7713741660118103</v>
      </c>
      <c r="D98" s="204">
        <f>VLOOKUP(A98,IRData!$A$3:$AC$150,15,FALSE)</f>
        <v>37015.49</v>
      </c>
      <c r="E98" s="168">
        <f>VLOOKUP(A98,IRData!$A$3:$AC$150,29,FALSE)</f>
        <v>18767.412503786742</v>
      </c>
      <c r="F98" s="168">
        <f t="shared" si="8"/>
        <v>14476.697168308119</v>
      </c>
      <c r="G98" s="168">
        <f t="shared" si="9"/>
        <v>2590.7225433685239</v>
      </c>
      <c r="H98" s="168">
        <f t="shared" si="10"/>
        <v>17067.419711676645</v>
      </c>
      <c r="I98" s="169">
        <f t="shared" si="11"/>
        <v>0.9094178384064886</v>
      </c>
    </row>
    <row r="99" spans="1:9" s="68" customFormat="1" ht="12.75" customHeight="1" x14ac:dyDescent="0.2">
      <c r="A99" s="197">
        <v>4332013</v>
      </c>
      <c r="B99" s="197" t="s">
        <v>152</v>
      </c>
      <c r="C99" s="206">
        <v>0.76607871055603027</v>
      </c>
      <c r="D99" s="204">
        <f>VLOOKUP(A99,IRData!$A$3:$AC$150,15,FALSE)</f>
        <v>325300.8</v>
      </c>
      <c r="E99" s="168">
        <f>VLOOKUP(A99,IRData!$A$3:$AC$150,29,FALSE)</f>
        <v>120587.49242488822</v>
      </c>
      <c r="F99" s="168">
        <f t="shared" si="8"/>
        <v>92379.510706043438</v>
      </c>
      <c r="G99" s="168">
        <f t="shared" si="9"/>
        <v>22767.876797951769</v>
      </c>
      <c r="H99" s="168">
        <f t="shared" si="10"/>
        <v>115147.38750399521</v>
      </c>
      <c r="I99" s="169">
        <f t="shared" si="11"/>
        <v>0.9548866568870602</v>
      </c>
    </row>
    <row r="100" spans="1:9" s="68" customFormat="1" ht="12.75" customHeight="1" x14ac:dyDescent="0.2">
      <c r="A100" s="197">
        <v>4602013</v>
      </c>
      <c r="B100" s="197" t="s">
        <v>153</v>
      </c>
      <c r="C100" s="206">
        <v>0.67116636037826538</v>
      </c>
      <c r="D100" s="204">
        <f>VLOOKUP(A100,IRData!$A$3:$AC$150,15,FALSE)</f>
        <v>446077.61</v>
      </c>
      <c r="E100" s="168">
        <f>VLOOKUP(A100,IRData!$A$3:$AC$150,29,FALSE)</f>
        <v>179602.06824517433</v>
      </c>
      <c r="F100" s="168">
        <f t="shared" ref="F100:F125" si="12">C100*E100</f>
        <v>120542.86646052249</v>
      </c>
      <c r="G100" s="168">
        <f t="shared" ref="G100:G125" si="13">(D100/$D$3)*$I$2</f>
        <v>31221.073132327918</v>
      </c>
      <c r="H100" s="168">
        <f t="shared" ref="H100:H125" si="14">F100+G100</f>
        <v>151763.93959285039</v>
      </c>
      <c r="I100" s="169">
        <f t="shared" ref="I100:I125" si="15">H100/E100</f>
        <v>0.84500106861619106</v>
      </c>
    </row>
    <row r="101" spans="1:9" s="68" customFormat="1" ht="12.75" customHeight="1" x14ac:dyDescent="0.2">
      <c r="A101" s="197">
        <v>4642013</v>
      </c>
      <c r="B101" s="197" t="s">
        <v>154</v>
      </c>
      <c r="C101" s="206">
        <v>0.73205006122589111</v>
      </c>
      <c r="D101" s="204">
        <f>VLOOKUP(A101,IRData!$A$3:$AC$150,15,FALSE)</f>
        <v>177357.01</v>
      </c>
      <c r="E101" s="168">
        <f>VLOOKUP(A101,IRData!$A$3:$AC$150,29,FALSE)</f>
        <v>75781.052913341293</v>
      </c>
      <c r="F101" s="168">
        <f t="shared" si="12"/>
        <v>55475.524424973984</v>
      </c>
      <c r="G101" s="168">
        <f t="shared" si="13"/>
        <v>12413.257369588699</v>
      </c>
      <c r="H101" s="168">
        <f t="shared" si="14"/>
        <v>67888.781794562688</v>
      </c>
      <c r="I101" s="169">
        <f t="shared" si="15"/>
        <v>0.89585429582505616</v>
      </c>
    </row>
    <row r="102" spans="1:9" s="68" customFormat="1" ht="12.75" customHeight="1" x14ac:dyDescent="0.2">
      <c r="A102" s="197">
        <v>4952013</v>
      </c>
      <c r="B102" s="197" t="s">
        <v>120</v>
      </c>
      <c r="C102" s="206">
        <v>0.67699724435806274</v>
      </c>
      <c r="D102" s="204">
        <f>VLOOKUP(A102,IRData!$A$3:$AC$150,15,FALSE)</f>
        <v>240700.17</v>
      </c>
      <c r="E102" s="168">
        <f>VLOOKUP(A102,IRData!$A$3:$AC$150,29,FALSE)</f>
        <v>63553.825775613273</v>
      </c>
      <c r="F102" s="168">
        <f t="shared" si="12"/>
        <v>43025.764918502609</v>
      </c>
      <c r="G102" s="168">
        <f t="shared" si="13"/>
        <v>16846.659509617086</v>
      </c>
      <c r="H102" s="168">
        <f t="shared" si="14"/>
        <v>59872.424428119695</v>
      </c>
      <c r="I102" s="169">
        <f t="shared" si="15"/>
        <v>0.94207427637021657</v>
      </c>
    </row>
    <row r="103" spans="1:9" s="68" customFormat="1" ht="12.75" customHeight="1" x14ac:dyDescent="0.2">
      <c r="A103" s="197">
        <v>5032013</v>
      </c>
      <c r="B103" s="197" t="s">
        <v>155</v>
      </c>
      <c r="C103" s="206">
        <v>0.64457869529724121</v>
      </c>
      <c r="D103" s="204">
        <f>VLOOKUP(A103,IRData!$A$3:$AC$150,15,FALSE)</f>
        <v>753792.29</v>
      </c>
      <c r="E103" s="168">
        <f>VLOOKUP(A103,IRData!$A$3:$AC$150,29,FALSE)</f>
        <v>298797.97106400598</v>
      </c>
      <c r="F103" s="168">
        <f t="shared" si="12"/>
        <v>192598.80634589979</v>
      </c>
      <c r="G103" s="168">
        <f t="shared" si="13"/>
        <v>52758.093401448532</v>
      </c>
      <c r="H103" s="168">
        <f t="shared" si="14"/>
        <v>245356.89974734833</v>
      </c>
      <c r="I103" s="169">
        <f t="shared" si="15"/>
        <v>0.82114647189083501</v>
      </c>
    </row>
    <row r="104" spans="1:9" s="68" customFormat="1" ht="12.75" customHeight="1" x14ac:dyDescent="0.2">
      <c r="A104" s="197">
        <v>5112013</v>
      </c>
      <c r="B104" s="197" t="s">
        <v>121</v>
      </c>
      <c r="C104" s="206">
        <v>0.86945003271102905</v>
      </c>
      <c r="D104" s="204">
        <f>VLOOKUP(A104,IRData!$A$3:$AC$150,15,FALSE)</f>
        <v>1705913.23</v>
      </c>
      <c r="E104" s="168">
        <f>VLOOKUP(A104,IRData!$A$3:$AC$150,29,FALSE)</f>
        <v>459095.5214302307</v>
      </c>
      <c r="F104" s="168">
        <f t="shared" si="12"/>
        <v>399160.61612500105</v>
      </c>
      <c r="G104" s="168">
        <f t="shared" si="13"/>
        <v>119397.25401424145</v>
      </c>
      <c r="H104" s="168">
        <f t="shared" si="14"/>
        <v>518557.8701392425</v>
      </c>
      <c r="I104" s="169">
        <f t="shared" si="15"/>
        <v>1.1295206464305454</v>
      </c>
    </row>
    <row r="105" spans="1:9" s="68" customFormat="1" ht="12.75" customHeight="1" x14ac:dyDescent="0.2">
      <c r="A105" s="197">
        <v>5422013</v>
      </c>
      <c r="B105" s="197" t="s">
        <v>29</v>
      </c>
      <c r="C105" s="206">
        <v>0.79269492626190186</v>
      </c>
      <c r="D105" s="204">
        <f>VLOOKUP(A105,IRData!$A$3:$AC$150,15,FALSE)</f>
        <v>194447.22</v>
      </c>
      <c r="E105" s="168">
        <f>VLOOKUP(A105,IRData!$A$3:$AC$150,29,FALSE)</f>
        <v>72354.350510871343</v>
      </c>
      <c r="F105" s="168">
        <f t="shared" si="12"/>
        <v>57354.926542942958</v>
      </c>
      <c r="G105" s="168">
        <f t="shared" si="13"/>
        <v>13609.405045005184</v>
      </c>
      <c r="H105" s="168">
        <f t="shared" si="14"/>
        <v>70964.331587948138</v>
      </c>
      <c r="I105" s="169">
        <f t="shared" si="15"/>
        <v>0.98078873055858118</v>
      </c>
    </row>
    <row r="106" spans="1:9" s="68" customFormat="1" ht="12.75" customHeight="1" x14ac:dyDescent="0.2">
      <c r="A106" s="197">
        <v>5492013</v>
      </c>
      <c r="B106" s="197" t="s">
        <v>74</v>
      </c>
      <c r="C106" s="206">
        <v>0.74429923295974731</v>
      </c>
      <c r="D106" s="204">
        <f>VLOOKUP(A106,IRData!$A$3:$AC$150,15,FALSE)</f>
        <v>940648.35</v>
      </c>
      <c r="E106" s="168">
        <f>VLOOKUP(A106,IRData!$A$3:$AC$150,29,FALSE)</f>
        <v>391055.24371679401</v>
      </c>
      <c r="F106" s="168">
        <f t="shared" si="12"/>
        <v>291062.11794329685</v>
      </c>
      <c r="G106" s="168">
        <f t="shared" si="13"/>
        <v>65836.191435731511</v>
      </c>
      <c r="H106" s="168">
        <f t="shared" si="14"/>
        <v>356898.30937902839</v>
      </c>
      <c r="I106" s="169">
        <f t="shared" si="15"/>
        <v>0.91265445257012745</v>
      </c>
    </row>
    <row r="107" spans="1:9" s="68" customFormat="1" ht="12.75" customHeight="1" x14ac:dyDescent="0.2">
      <c r="A107" s="197">
        <v>5662013</v>
      </c>
      <c r="B107" s="197" t="s">
        <v>156</v>
      </c>
      <c r="C107" s="206">
        <v>0.78440642356872559</v>
      </c>
      <c r="D107" s="204">
        <f>VLOOKUP(A107,IRData!$A$3:$AC$150,15,FALSE)</f>
        <v>2432392.09</v>
      </c>
      <c r="E107" s="168">
        <f>VLOOKUP(A107,IRData!$A$3:$AC$150,29,FALSE)</f>
        <v>759619.9055048239</v>
      </c>
      <c r="F107" s="168">
        <f t="shared" si="12"/>
        <v>595850.73334865225</v>
      </c>
      <c r="G107" s="168">
        <f t="shared" si="13"/>
        <v>170243.6742529757</v>
      </c>
      <c r="H107" s="168">
        <f t="shared" si="14"/>
        <v>766094.40760162799</v>
      </c>
      <c r="I107" s="169">
        <f t="shared" si="15"/>
        <v>1.0085233444382968</v>
      </c>
    </row>
    <row r="108" spans="1:9" s="68" customFormat="1" ht="12.75" customHeight="1" x14ac:dyDescent="0.2">
      <c r="A108" s="197">
        <v>5742013</v>
      </c>
      <c r="B108" s="197" t="s">
        <v>123</v>
      </c>
      <c r="C108" s="206">
        <v>0.86044555902481079</v>
      </c>
      <c r="D108" s="204">
        <f>VLOOKUP(A108,IRData!$A$3:$AC$150,15,FALSE)</f>
        <v>2430225.64</v>
      </c>
      <c r="E108" s="168">
        <f>VLOOKUP(A108,IRData!$A$3:$AC$150,29,FALSE)</f>
        <v>678770.33888490021</v>
      </c>
      <c r="F108" s="168">
        <f t="shared" si="12"/>
        <v>584044.92369127821</v>
      </c>
      <c r="G108" s="168">
        <f t="shared" si="13"/>
        <v>170092.0439259402</v>
      </c>
      <c r="H108" s="168">
        <f t="shared" si="14"/>
        <v>754136.96761721838</v>
      </c>
      <c r="I108" s="169">
        <f t="shared" si="15"/>
        <v>1.111034063238727</v>
      </c>
    </row>
    <row r="109" spans="1:9" s="68" customFormat="1" ht="12.75" customHeight="1" x14ac:dyDescent="0.2">
      <c r="A109" s="197">
        <v>5782013</v>
      </c>
      <c r="B109" s="197" t="s">
        <v>157</v>
      </c>
      <c r="C109" s="206">
        <v>0.68856304883956909</v>
      </c>
      <c r="D109" s="204">
        <f>VLOOKUP(A109,IRData!$A$3:$AC$150,15,FALSE)</f>
        <v>63752.21</v>
      </c>
      <c r="E109" s="168">
        <f>VLOOKUP(A109,IRData!$A$3:$AC$150,29,FALSE)</f>
        <v>21714.927322364507</v>
      </c>
      <c r="F109" s="168">
        <f t="shared" si="12"/>
        <v>14952.096562416966</v>
      </c>
      <c r="G109" s="168">
        <f t="shared" si="13"/>
        <v>4462.0316423357972</v>
      </c>
      <c r="H109" s="168">
        <f t="shared" si="14"/>
        <v>19414.128204752764</v>
      </c>
      <c r="I109" s="169">
        <f t="shared" si="15"/>
        <v>0.89404527662212718</v>
      </c>
    </row>
    <row r="110" spans="1:9" s="68" customFormat="1" ht="12.75" customHeight="1" x14ac:dyDescent="0.2">
      <c r="A110" s="197">
        <v>5912013</v>
      </c>
      <c r="B110" s="197" t="s">
        <v>158</v>
      </c>
      <c r="C110" s="206">
        <v>0.7562488317489624</v>
      </c>
      <c r="D110" s="204">
        <f>VLOOKUP(A110,IRData!$A$3:$AC$150,15,FALSE)</f>
        <v>212194.94</v>
      </c>
      <c r="E110" s="168">
        <f>VLOOKUP(A110,IRData!$A$3:$AC$150,29,FALSE)</f>
        <v>67336.757731785401</v>
      </c>
      <c r="F110" s="168">
        <f t="shared" si="12"/>
        <v>50923.34436842562</v>
      </c>
      <c r="G110" s="168">
        <f t="shared" si="13"/>
        <v>14851.57199450099</v>
      </c>
      <c r="H110" s="168">
        <f t="shared" si="14"/>
        <v>65774.916362926611</v>
      </c>
      <c r="I110" s="169">
        <f t="shared" si="15"/>
        <v>0.97680551571728635</v>
      </c>
    </row>
    <row r="111" spans="1:9" s="68" customFormat="1" ht="12.75" customHeight="1" x14ac:dyDescent="0.2">
      <c r="A111" s="197">
        <v>5932013</v>
      </c>
      <c r="B111" s="197" t="s">
        <v>159</v>
      </c>
      <c r="C111" s="206">
        <v>0.74948775768280029</v>
      </c>
      <c r="D111" s="204">
        <f>VLOOKUP(A111,IRData!$A$3:$AC$150,15,FALSE)</f>
        <v>27211.420000000002</v>
      </c>
      <c r="E111" s="168">
        <f>VLOOKUP(A111,IRData!$A$3:$AC$150,29,FALSE)</f>
        <v>19767.48284690611</v>
      </c>
      <c r="F111" s="168">
        <f t="shared" si="12"/>
        <v>14815.486393960879</v>
      </c>
      <c r="G111" s="168">
        <f t="shared" si="13"/>
        <v>1904.5334596696987</v>
      </c>
      <c r="H111" s="168">
        <f t="shared" si="14"/>
        <v>16720.019853630576</v>
      </c>
      <c r="I111" s="169">
        <f t="shared" si="15"/>
        <v>0.84583454469760655</v>
      </c>
    </row>
    <row r="112" spans="1:9" ht="12.75" customHeight="1" x14ac:dyDescent="0.2">
      <c r="A112" s="197">
        <v>5992013</v>
      </c>
      <c r="B112" s="197" t="s">
        <v>160</v>
      </c>
      <c r="C112" s="206">
        <v>0.68511819839477539</v>
      </c>
      <c r="D112" s="204">
        <f>VLOOKUP(A112,IRData!$A$3:$AC$150,15,FALSE)</f>
        <v>81070.680000000008</v>
      </c>
      <c r="E112" s="168">
        <f>VLOOKUP(A112,IRData!$A$3:$AC$150,29,FALSE)</f>
        <v>31464.149172221998</v>
      </c>
      <c r="F112" s="168">
        <f t="shared" si="12"/>
        <v>21556.661194897199</v>
      </c>
      <c r="G112" s="168">
        <f t="shared" si="13"/>
        <v>5674.1552869411098</v>
      </c>
      <c r="H112" s="168">
        <f t="shared" si="14"/>
        <v>27230.816481838308</v>
      </c>
      <c r="I112" s="169">
        <f t="shared" si="15"/>
        <v>0.86545535786738925</v>
      </c>
    </row>
    <row r="113" spans="1:9" ht="12.75" customHeight="1" x14ac:dyDescent="0.2">
      <c r="A113" s="197">
        <v>6112013</v>
      </c>
      <c r="B113" s="197" t="s">
        <v>161</v>
      </c>
      <c r="C113" s="206">
        <v>0.86709344387054443</v>
      </c>
      <c r="D113" s="204">
        <f>VLOOKUP(A113,IRData!$A$3:$AC$150,15,FALSE)</f>
        <v>1980708.98</v>
      </c>
      <c r="E113" s="168">
        <f>VLOOKUP(A113,IRData!$A$3:$AC$150,29,FALSE)</f>
        <v>655520.99589105218</v>
      </c>
      <c r="F113" s="168">
        <f t="shared" si="12"/>
        <v>568397.95785662148</v>
      </c>
      <c r="G113" s="168">
        <f t="shared" si="13"/>
        <v>138630.27090384255</v>
      </c>
      <c r="H113" s="168">
        <f t="shared" si="14"/>
        <v>707028.228760464</v>
      </c>
      <c r="I113" s="169">
        <f t="shared" si="15"/>
        <v>1.078574497525282</v>
      </c>
    </row>
    <row r="114" spans="1:9" s="68" customFormat="1" ht="12.75" customHeight="1" x14ac:dyDescent="0.2">
      <c r="A114" s="197">
        <v>6132013</v>
      </c>
      <c r="B114" s="197" t="s">
        <v>162</v>
      </c>
      <c r="C114" s="206">
        <v>0.869148850440979</v>
      </c>
      <c r="D114" s="204">
        <f>VLOOKUP(A114,IRData!$A$3:$AC$150,15,FALSE)</f>
        <v>120485.93000000001</v>
      </c>
      <c r="E114" s="168">
        <f>VLOOKUP(A114,IRData!$A$3:$AC$150,29,FALSE)</f>
        <v>44362.668161380032</v>
      </c>
      <c r="F114" s="168">
        <f t="shared" si="12"/>
        <v>38557.762034958076</v>
      </c>
      <c r="G114" s="168">
        <f t="shared" si="13"/>
        <v>8432.8375771797691</v>
      </c>
      <c r="H114" s="168">
        <f t="shared" si="14"/>
        <v>46990.599612137841</v>
      </c>
      <c r="I114" s="169">
        <f t="shared" si="15"/>
        <v>1.0592374525625481</v>
      </c>
    </row>
    <row r="115" spans="1:9" s="68" customFormat="1" ht="12.75" customHeight="1" x14ac:dyDescent="0.2">
      <c r="A115" s="197">
        <v>6142013</v>
      </c>
      <c r="B115" s="197" t="s">
        <v>124</v>
      </c>
      <c r="C115" s="206">
        <v>0.88970774412155151</v>
      </c>
      <c r="D115" s="204">
        <f>VLOOKUP(A115,IRData!$A$3:$AC$150,15,FALSE)</f>
        <v>315451.28000000003</v>
      </c>
      <c r="E115" s="168">
        <f>VLOOKUP(A115,IRData!$A$3:$AC$150,29,FALSE)</f>
        <v>111888.24382905112</v>
      </c>
      <c r="F115" s="168">
        <f t="shared" si="12"/>
        <v>99547.837010867181</v>
      </c>
      <c r="G115" s="168">
        <f t="shared" si="13"/>
        <v>22078.506658441009</v>
      </c>
      <c r="H115" s="168">
        <f t="shared" si="14"/>
        <v>121626.34366930819</v>
      </c>
      <c r="I115" s="169">
        <f t="shared" si="15"/>
        <v>1.0870341646896833</v>
      </c>
    </row>
    <row r="116" spans="1:9" ht="12.75" customHeight="1" x14ac:dyDescent="0.2">
      <c r="A116" s="197">
        <v>6152013</v>
      </c>
      <c r="B116" s="197" t="s">
        <v>163</v>
      </c>
      <c r="C116" s="206">
        <v>0.78150135278701782</v>
      </c>
      <c r="D116" s="204">
        <f>VLOOKUP(A116,IRData!$A$3:$AC$150,15,FALSE)</f>
        <v>520473.2</v>
      </c>
      <c r="E116" s="168">
        <f>VLOOKUP(A116,IRData!$A$3:$AC$150,29,FALSE)</f>
        <v>199746.89389999476</v>
      </c>
      <c r="F116" s="168">
        <f t="shared" si="12"/>
        <v>156102.46779785081</v>
      </c>
      <c r="G116" s="168">
        <f t="shared" si="13"/>
        <v>36428.037355689594</v>
      </c>
      <c r="H116" s="168">
        <f t="shared" si="14"/>
        <v>192530.50515354041</v>
      </c>
      <c r="I116" s="169">
        <f t="shared" si="15"/>
        <v>0.96387233560654362</v>
      </c>
    </row>
    <row r="117" spans="1:9" ht="12.75" customHeight="1" x14ac:dyDescent="0.2">
      <c r="A117" s="197">
        <v>6242013</v>
      </c>
      <c r="B117" s="197" t="s">
        <v>164</v>
      </c>
      <c r="C117" s="206">
        <v>0.79336386919021606</v>
      </c>
      <c r="D117" s="204">
        <f>VLOOKUP(A117,IRData!$A$3:$AC$150,15,FALSE)</f>
        <v>2480977.13</v>
      </c>
      <c r="E117" s="168">
        <f>VLOOKUP(A117,IRData!$A$3:$AC$150,29,FALSE)</f>
        <v>732813.41701250011</v>
      </c>
      <c r="F117" s="168">
        <f t="shared" si="12"/>
        <v>581387.68791554042</v>
      </c>
      <c r="G117" s="168">
        <f t="shared" si="13"/>
        <v>173644.15222580443</v>
      </c>
      <c r="H117" s="168">
        <f t="shared" si="14"/>
        <v>755031.84014134482</v>
      </c>
      <c r="I117" s="169">
        <f t="shared" si="15"/>
        <v>1.0303193454336901</v>
      </c>
    </row>
    <row r="118" spans="1:9" ht="12.75" customHeight="1" x14ac:dyDescent="0.2">
      <c r="A118" s="197">
        <v>6252013</v>
      </c>
      <c r="B118" s="197" t="s">
        <v>165</v>
      </c>
      <c r="C118" s="206">
        <v>0.64924824237823486</v>
      </c>
      <c r="D118" s="204">
        <f>VLOOKUP(A118,IRData!$A$3:$AC$150,15,FALSE)</f>
        <v>177389.33</v>
      </c>
      <c r="E118" s="168">
        <f>VLOOKUP(A118,IRData!$A$3:$AC$150,29,FALSE)</f>
        <v>66771.594851171394</v>
      </c>
      <c r="F118" s="168">
        <f t="shared" si="12"/>
        <v>43351.340597914626</v>
      </c>
      <c r="G118" s="168">
        <f t="shared" si="13"/>
        <v>12415.519453721628</v>
      </c>
      <c r="H118" s="168">
        <f t="shared" si="14"/>
        <v>55766.860051636257</v>
      </c>
      <c r="I118" s="169">
        <f t="shared" si="15"/>
        <v>0.83518837876998708</v>
      </c>
    </row>
    <row r="119" spans="1:9" ht="12.75" customHeight="1" x14ac:dyDescent="0.2">
      <c r="A119" s="197">
        <v>6372013</v>
      </c>
      <c r="B119" s="197" t="s">
        <v>166</v>
      </c>
      <c r="C119" s="206">
        <v>0.52088701725006104</v>
      </c>
      <c r="D119" s="204">
        <f>VLOOKUP(A119,IRData!$A$3:$AC$150,15,FALSE)</f>
        <v>127249.9</v>
      </c>
      <c r="E119" s="168">
        <f>VLOOKUP(A119,IRData!$A$3:$AC$150,29,FALSE)</f>
        <v>67982.302576274218</v>
      </c>
      <c r="F119" s="168">
        <f t="shared" si="12"/>
        <v>35411.09881474662</v>
      </c>
      <c r="G119" s="168">
        <f t="shared" si="13"/>
        <v>8906.2493721247611</v>
      </c>
      <c r="H119" s="168">
        <f t="shared" si="14"/>
        <v>44317.348186871379</v>
      </c>
      <c r="I119" s="169">
        <f t="shared" si="15"/>
        <v>0.65189536846223428</v>
      </c>
    </row>
    <row r="120" spans="1:9" ht="12.75" customHeight="1" x14ac:dyDescent="0.2">
      <c r="A120" s="197">
        <v>6592013</v>
      </c>
      <c r="B120" s="197" t="s">
        <v>168</v>
      </c>
      <c r="C120" s="206">
        <v>0.75776124000549316</v>
      </c>
      <c r="D120" s="204">
        <f>VLOOKUP(A120,IRData!$A$3:$AC$150,15,FALSE)</f>
        <v>170663.74</v>
      </c>
      <c r="E120" s="168">
        <f>VLOOKUP(A120,IRData!$A$3:$AC$150,29,FALSE)</f>
        <v>57821.400572247279</v>
      </c>
      <c r="F120" s="168">
        <f t="shared" si="12"/>
        <v>43814.816196480431</v>
      </c>
      <c r="G120" s="168">
        <f t="shared" si="13"/>
        <v>11944.793883684493</v>
      </c>
      <c r="H120" s="168">
        <f t="shared" si="14"/>
        <v>55759.610080164923</v>
      </c>
      <c r="I120" s="169">
        <f t="shared" si="15"/>
        <v>0.96434208663786747</v>
      </c>
    </row>
    <row r="121" spans="1:9" ht="12.75" customHeight="1" x14ac:dyDescent="0.2">
      <c r="A121" s="197">
        <v>6692013</v>
      </c>
      <c r="B121" s="197" t="s">
        <v>169</v>
      </c>
      <c r="C121" s="206">
        <v>0.71376991271972656</v>
      </c>
      <c r="D121" s="204">
        <f>VLOOKUP(A121,IRData!$A$3:$AC$150,15,FALSE)</f>
        <v>235822.88</v>
      </c>
      <c r="E121" s="168">
        <f>VLOOKUP(A121,IRData!$A$3:$AC$150,29,FALSE)</f>
        <v>62235.284370585148</v>
      </c>
      <c r="F121" s="168">
        <f t="shared" si="12"/>
        <v>44421.673493279923</v>
      </c>
      <c r="G121" s="168">
        <f t="shared" si="13"/>
        <v>16505.296875931948</v>
      </c>
      <c r="H121" s="168">
        <f t="shared" si="14"/>
        <v>60926.970369211871</v>
      </c>
      <c r="I121" s="169">
        <f t="shared" si="15"/>
        <v>0.97897793808440214</v>
      </c>
    </row>
    <row r="122" spans="1:9" ht="12.75" customHeight="1" x14ac:dyDescent="0.2">
      <c r="A122" s="197">
        <v>6752013</v>
      </c>
      <c r="B122" s="197" t="s">
        <v>170</v>
      </c>
      <c r="C122" s="206">
        <v>0.97041165828704834</v>
      </c>
      <c r="D122" s="204">
        <f>VLOOKUP(A122,IRData!$A$3:$AC$150,15,FALSE)</f>
        <v>3722608.5100000002</v>
      </c>
      <c r="E122" s="168">
        <f>VLOOKUP(A122,IRData!$A$3:$AC$150,29,FALSE)</f>
        <v>1545634.2314155176</v>
      </c>
      <c r="F122" s="168">
        <f t="shared" si="12"/>
        <v>1499901.4776131599</v>
      </c>
      <c r="G122" s="168">
        <f t="shared" si="13"/>
        <v>260546.21421984452</v>
      </c>
      <c r="H122" s="168">
        <f t="shared" si="14"/>
        <v>1760447.6918330044</v>
      </c>
      <c r="I122" s="169">
        <f t="shared" si="15"/>
        <v>1.1389807860432524</v>
      </c>
    </row>
    <row r="123" spans="1:9" ht="12.75" customHeight="1" x14ac:dyDescent="0.2">
      <c r="A123" s="197">
        <v>6932013</v>
      </c>
      <c r="B123" s="197" t="s">
        <v>93</v>
      </c>
      <c r="C123" s="206">
        <v>0.78847247362136841</v>
      </c>
      <c r="D123" s="204">
        <f>VLOOKUP(A123,IRData!$A$3:$AC$150,15,FALSE)</f>
        <v>364218.12</v>
      </c>
      <c r="E123" s="168">
        <f>VLOOKUP(A123,IRData!$A$3:$AC$150,29,FALSE)</f>
        <v>98388.812676790782</v>
      </c>
      <c r="F123" s="168">
        <f t="shared" si="12"/>
        <v>77576.870507938671</v>
      </c>
      <c r="G123" s="168">
        <f t="shared" si="13"/>
        <v>25491.708854517456</v>
      </c>
      <c r="H123" s="168">
        <f t="shared" si="14"/>
        <v>103068.57936245613</v>
      </c>
      <c r="I123" s="169">
        <f t="shared" si="15"/>
        <v>1.0475640121914926</v>
      </c>
    </row>
    <row r="124" spans="1:9" ht="12.75" customHeight="1" x14ac:dyDescent="0.2">
      <c r="A124" s="197">
        <v>6992013</v>
      </c>
      <c r="B124" s="197" t="s">
        <v>1</v>
      </c>
      <c r="C124" s="206">
        <v>0.92195034027099609</v>
      </c>
      <c r="D124" s="204">
        <f>VLOOKUP(A124,IRData!$A$3:$AC$150,15,FALSE)</f>
        <v>1230042.6399999999</v>
      </c>
      <c r="E124" s="168">
        <f>VLOOKUP(A124,IRData!$A$3:$AC$150,29,FALSE)</f>
        <v>438052.05412252981</v>
      </c>
      <c r="F124" s="168">
        <f t="shared" si="12"/>
        <v>403862.24035467516</v>
      </c>
      <c r="G124" s="168">
        <f t="shared" si="13"/>
        <v>86090.963452125958</v>
      </c>
      <c r="H124" s="168">
        <f t="shared" si="14"/>
        <v>489953.20380680112</v>
      </c>
      <c r="I124" s="169">
        <f t="shared" si="15"/>
        <v>1.1184816945744849</v>
      </c>
    </row>
    <row r="125" spans="1:9" ht="12.75" customHeight="1" thickBot="1" x14ac:dyDescent="0.25">
      <c r="A125" s="235">
        <v>7262013</v>
      </c>
      <c r="B125" s="235" t="s">
        <v>106</v>
      </c>
      <c r="C125" s="239">
        <v>0.78116899728775024</v>
      </c>
      <c r="D125" s="240">
        <f>VLOOKUP(A125,IRData!$A$3:$AC$150,15,FALSE)</f>
        <v>419342.91000000003</v>
      </c>
      <c r="E125" s="241">
        <f>VLOOKUP(A125,IRData!$A$3:$AC$150,29,FALSE)</f>
        <v>128945.34014797617</v>
      </c>
      <c r="F125" s="241">
        <f t="shared" si="12"/>
        <v>100728.10206832243</v>
      </c>
      <c r="G125" s="241">
        <f t="shared" si="13"/>
        <v>29349.905413618952</v>
      </c>
      <c r="H125" s="241">
        <f t="shared" si="14"/>
        <v>130078.00748194139</v>
      </c>
      <c r="I125" s="242">
        <f t="shared" si="15"/>
        <v>1.0087840889222162</v>
      </c>
    </row>
    <row r="126" spans="1:9" ht="12.75" customHeight="1" x14ac:dyDescent="0.2">
      <c r="A126" s="233">
        <v>102013</v>
      </c>
      <c r="B126" s="233" t="s">
        <v>249</v>
      </c>
      <c r="C126" s="238">
        <f>VLOOKUP(A126,'D-Alt'!$A$2:$I$19,9,FALSE)</f>
        <v>1.5095089776651152</v>
      </c>
      <c r="D126" s="141"/>
      <c r="E126" s="166">
        <f>VLOOKUP(A126,IRData!$A$3:$AC$150,29,FALSE)</f>
        <v>443.33983383606557</v>
      </c>
      <c r="F126" s="167"/>
      <c r="G126" s="155"/>
      <c r="H126" s="166">
        <f t="shared" ref="H126:H134" si="16">E126*C126</f>
        <v>669.22545933210131</v>
      </c>
      <c r="I126" s="171" t="s">
        <v>22</v>
      </c>
    </row>
    <row r="127" spans="1:9" s="68" customFormat="1" ht="12.75" customHeight="1" x14ac:dyDescent="0.2">
      <c r="A127" s="197">
        <v>232013</v>
      </c>
      <c r="B127" s="197" t="s">
        <v>25</v>
      </c>
      <c r="C127" s="207">
        <f>VLOOKUP(A127,'D-Alt'!$A$2:$I$19,9,FALSE)</f>
        <v>1.0593676390713267</v>
      </c>
      <c r="D127" s="167"/>
      <c r="E127" s="168">
        <f>VLOOKUP(A127,IRData!$A$3:$AC$150,29,FALSE)</f>
        <v>1936.4442453949332</v>
      </c>
      <c r="F127" s="167"/>
      <c r="G127" s="167"/>
      <c r="H127" s="168">
        <f t="shared" si="16"/>
        <v>2051.4063684372873</v>
      </c>
      <c r="I127" s="169" t="s">
        <v>22</v>
      </c>
    </row>
    <row r="128" spans="1:9" ht="12.75" customHeight="1" x14ac:dyDescent="0.2">
      <c r="A128" s="197">
        <v>1082013</v>
      </c>
      <c r="B128" s="197" t="s">
        <v>274</v>
      </c>
      <c r="C128" s="207">
        <f>VLOOKUP(A128,'D-Alt'!$A$2:$I$19,9,FALSE)</f>
        <v>1.2621086958492524</v>
      </c>
      <c r="D128" s="141"/>
      <c r="E128" s="168">
        <f>VLOOKUP(A128,IRData!$A$3:$AC$150,29,FALSE)</f>
        <v>3135.9081525186293</v>
      </c>
      <c r="F128" s="141"/>
      <c r="G128" s="141"/>
      <c r="H128" s="168">
        <f t="shared" si="16"/>
        <v>3957.8569486783258</v>
      </c>
      <c r="I128" s="169" t="s">
        <v>22</v>
      </c>
    </row>
    <row r="129" spans="1:9" ht="12.75" customHeight="1" x14ac:dyDescent="0.2">
      <c r="A129" s="197">
        <v>1212013</v>
      </c>
      <c r="B129" s="197" t="s">
        <v>276</v>
      </c>
      <c r="C129" s="207">
        <f>VLOOKUP(A129,'D-Alt'!$A$2:$I$19,9,FALSE)</f>
        <v>1.2870108987449054</v>
      </c>
      <c r="D129" s="141"/>
      <c r="E129" s="168">
        <f>VLOOKUP(A129,IRData!$A$3:$AC$150,29,FALSE)</f>
        <v>3386.5387943189271</v>
      </c>
      <c r="F129" s="141"/>
      <c r="G129" s="141"/>
      <c r="H129" s="168">
        <f t="shared" si="16"/>
        <v>4358.5123373108909</v>
      </c>
      <c r="I129" s="169" t="s">
        <v>22</v>
      </c>
    </row>
    <row r="130" spans="1:9" s="68" customFormat="1" ht="12.75" customHeight="1" x14ac:dyDescent="0.2">
      <c r="A130" s="197">
        <v>1672013</v>
      </c>
      <c r="B130" s="197" t="s">
        <v>223</v>
      </c>
      <c r="C130" s="207">
        <f>VLOOKUP(A130,'D-Alt'!$A$2:$I$19,9,FALSE)</f>
        <v>0.7118223617663838</v>
      </c>
      <c r="D130" s="152"/>
      <c r="E130" s="168">
        <f>VLOOKUP(A130,IRData!$A$3:$AC$150,29,FALSE)</f>
        <v>1222.9789567900498</v>
      </c>
      <c r="F130" s="152"/>
      <c r="G130" s="152"/>
      <c r="H130" s="168">
        <f t="shared" si="16"/>
        <v>870.54376941288149</v>
      </c>
      <c r="I130" s="169" t="s">
        <v>22</v>
      </c>
    </row>
    <row r="131" spans="1:9" ht="12.75" customHeight="1" x14ac:dyDescent="0.2">
      <c r="A131" s="197">
        <v>2222013</v>
      </c>
      <c r="B131" s="197" t="s">
        <v>116</v>
      </c>
      <c r="C131" s="207">
        <f>VLOOKUP(A131,'D-Alt'!$A$2:$I$19,9,FALSE)</f>
        <v>1.0917474233789148</v>
      </c>
      <c r="D131" s="167"/>
      <c r="E131" s="168">
        <f>VLOOKUP(A131,IRData!$A$3:$AC$150,29,FALSE)</f>
        <v>922.10631641132647</v>
      </c>
      <c r="F131" s="167"/>
      <c r="G131" s="167"/>
      <c r="H131" s="168">
        <f t="shared" si="16"/>
        <v>1006.707195023488</v>
      </c>
      <c r="I131" s="169" t="s">
        <v>22</v>
      </c>
    </row>
    <row r="132" spans="1:9" ht="13.5" customHeight="1" x14ac:dyDescent="0.2">
      <c r="A132" s="197">
        <v>5122013</v>
      </c>
      <c r="B132" s="197" t="s">
        <v>122</v>
      </c>
      <c r="C132" s="207">
        <f>VLOOKUP(A132,'D-Alt'!$A$2:$I$19,9,FALSE)</f>
        <v>1.4753524545771128</v>
      </c>
      <c r="D132" s="141"/>
      <c r="E132" s="168">
        <f>VLOOKUP(A132,IRData!$A$3:$AC$150,29,FALSE)</f>
        <v>1512.8294685424739</v>
      </c>
      <c r="F132" s="141"/>
      <c r="G132" s="141"/>
      <c r="H132" s="168">
        <f t="shared" si="16"/>
        <v>2231.9566697707282</v>
      </c>
      <c r="I132" s="169" t="s">
        <v>22</v>
      </c>
    </row>
    <row r="133" spans="1:9" x14ac:dyDescent="0.2">
      <c r="A133" s="197">
        <v>6862013</v>
      </c>
      <c r="B133" s="197" t="s">
        <v>92</v>
      </c>
      <c r="C133" s="207">
        <f>VLOOKUP(A133,'D-Alt'!$A$2:$I$19,9,FALSE)</f>
        <v>1.0619886839401771</v>
      </c>
      <c r="D133" s="141"/>
      <c r="E133" s="168">
        <f>VLOOKUP(A133,IRData!$A$3:$AC$150,29,FALSE)</f>
        <v>13465.823895839047</v>
      </c>
      <c r="F133" s="141"/>
      <c r="G133" s="141"/>
      <c r="H133" s="168">
        <f t="shared" si="16"/>
        <v>14300.552597312297</v>
      </c>
      <c r="I133" s="169" t="s">
        <v>22</v>
      </c>
    </row>
    <row r="134" spans="1:9" x14ac:dyDescent="0.2">
      <c r="A134" s="197">
        <v>7432013</v>
      </c>
      <c r="B134" s="197" t="s">
        <v>125</v>
      </c>
      <c r="C134" s="207">
        <f>VLOOKUP(A134,'D-Alt'!$A$2:$I$19,9,FALSE)</f>
        <v>0.96960982438758803</v>
      </c>
      <c r="D134" s="152"/>
      <c r="E134" s="168">
        <f>VLOOKUP(A134,IRData!$A$3:$AC$150,29,FALSE)</f>
        <v>22666.787319833089</v>
      </c>
      <c r="F134" s="152"/>
      <c r="G134" s="152"/>
      <c r="H134" s="168">
        <f t="shared" si="16"/>
        <v>21977.939672614168</v>
      </c>
      <c r="I134" s="169" t="s">
        <v>22</v>
      </c>
    </row>
    <row r="135" spans="1:9" x14ac:dyDescent="0.2">
      <c r="A135" s="197">
        <v>2942013</v>
      </c>
      <c r="B135" s="197" t="s">
        <v>118</v>
      </c>
      <c r="C135" s="208"/>
      <c r="D135" s="152"/>
      <c r="E135" s="168">
        <f>VLOOKUP(A135,IRData!$A$3:$AC$150,29,FALSE)</f>
        <v>21204.630348740655</v>
      </c>
      <c r="F135" s="152"/>
      <c r="G135" s="152"/>
      <c r="H135" s="168">
        <f>E135</f>
        <v>21204.630348740655</v>
      </c>
      <c r="I135" s="169" t="s">
        <v>23</v>
      </c>
    </row>
    <row r="136" spans="1:9" ht="12.75" customHeight="1" x14ac:dyDescent="0.2">
      <c r="A136" s="197">
        <v>6522013</v>
      </c>
      <c r="B136" s="197" t="s">
        <v>167</v>
      </c>
      <c r="C136" s="199"/>
      <c r="D136" s="152"/>
      <c r="E136" s="168">
        <f>VLOOKUP(A136,IRData!$A$3:$AC$150,29,FALSE)</f>
        <v>772.0067692876305</v>
      </c>
      <c r="F136" s="152"/>
      <c r="G136" s="152"/>
      <c r="H136" s="168">
        <f>E136</f>
        <v>772.0067692876305</v>
      </c>
      <c r="I136" s="169" t="s">
        <v>23</v>
      </c>
    </row>
    <row r="137" spans="1:9" ht="12" customHeight="1" x14ac:dyDescent="0.2">
      <c r="A137" s="197">
        <v>8522013</v>
      </c>
      <c r="B137" s="197" t="s">
        <v>26</v>
      </c>
      <c r="C137" s="199"/>
      <c r="D137" s="167"/>
      <c r="E137" s="168">
        <f>VLOOKUP(A137,IRData!$A$3:$AC$150,29,FALSE)</f>
        <v>28854.371735737706</v>
      </c>
      <c r="F137" s="152"/>
      <c r="G137" s="152"/>
      <c r="H137" s="168">
        <f>E137</f>
        <v>28854.371735737706</v>
      </c>
      <c r="I137" s="169" t="s">
        <v>23</v>
      </c>
    </row>
    <row r="138" spans="1:9" x14ac:dyDescent="0.2">
      <c r="A138" s="152"/>
      <c r="B138" s="152"/>
      <c r="C138" s="141"/>
      <c r="D138" s="152"/>
      <c r="E138" s="152"/>
      <c r="F138" s="152"/>
      <c r="G138" s="152"/>
      <c r="H138" s="152"/>
      <c r="I138" s="152"/>
    </row>
    <row r="139" spans="1:9" x14ac:dyDescent="0.2">
      <c r="I139" s="68"/>
    </row>
    <row r="140" spans="1:9" x14ac:dyDescent="0.2">
      <c r="I140" s="68"/>
    </row>
    <row r="141" spans="1:9" x14ac:dyDescent="0.2">
      <c r="I141" s="68"/>
    </row>
    <row r="142" spans="1:9" x14ac:dyDescent="0.2">
      <c r="I142" s="68"/>
    </row>
    <row r="143" spans="1:9" x14ac:dyDescent="0.2">
      <c r="I143" s="68"/>
    </row>
    <row r="144" spans="1:9" x14ac:dyDescent="0.2">
      <c r="I144" s="68"/>
    </row>
    <row r="145" spans="9:9" x14ac:dyDescent="0.2">
      <c r="I145" s="68"/>
    </row>
    <row r="146" spans="9:9" x14ac:dyDescent="0.2">
      <c r="I146" s="68"/>
    </row>
    <row r="147" spans="9:9" x14ac:dyDescent="0.2">
      <c r="I147" s="68"/>
    </row>
    <row r="148" spans="9:9" x14ac:dyDescent="0.2">
      <c r="I148" s="68"/>
    </row>
    <row r="149" spans="9:9" x14ac:dyDescent="0.2">
      <c r="I149" s="68"/>
    </row>
    <row r="150" spans="9:9" x14ac:dyDescent="0.2">
      <c r="I150" s="68"/>
    </row>
    <row r="151" spans="9:9" x14ac:dyDescent="0.2">
      <c r="I151" s="68"/>
    </row>
    <row r="152" spans="9:9" x14ac:dyDescent="0.2">
      <c r="I152" s="68"/>
    </row>
    <row r="153" spans="9:9" x14ac:dyDescent="0.2">
      <c r="I153" s="68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K96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A2" sqref="A2"/>
    </sheetView>
  </sheetViews>
  <sheetFormatPr baseColWidth="10" defaultColWidth="10.85546875" defaultRowHeight="12.75" x14ac:dyDescent="0.2"/>
  <cols>
    <col min="1" max="1" width="11.85546875" style="75" customWidth="1"/>
    <col min="2" max="2" width="32.140625" style="75" customWidth="1"/>
    <col min="3" max="3" width="11.140625" style="75" customWidth="1"/>
    <col min="4" max="5" width="17.42578125" style="75" customWidth="1"/>
    <col min="6" max="6" width="11.7109375" style="75" customWidth="1"/>
    <col min="7" max="7" width="14.28515625" style="75" bestFit="1" customWidth="1"/>
    <col min="8" max="8" width="12.140625" style="75" bestFit="1" customWidth="1"/>
    <col min="9" max="9" width="26.5703125" style="75" bestFit="1" customWidth="1"/>
    <col min="10" max="10" width="9.42578125" style="75" customWidth="1"/>
    <col min="11" max="16384" width="10.85546875" style="75"/>
  </cols>
  <sheetData>
    <row r="1" spans="1:11" ht="45.75" customHeight="1" thickBot="1" x14ac:dyDescent="0.25">
      <c r="A1" s="301" t="s">
        <v>247</v>
      </c>
      <c r="B1" s="302"/>
      <c r="C1" s="302"/>
      <c r="D1" s="302"/>
      <c r="E1" s="302"/>
      <c r="F1" s="302"/>
      <c r="G1" s="302"/>
      <c r="H1" s="303"/>
      <c r="I1" s="126" t="s">
        <v>337</v>
      </c>
    </row>
    <row r="2" spans="1:11" s="80" customFormat="1" ht="57.75" customHeight="1" x14ac:dyDescent="0.2">
      <c r="A2" s="154" t="s">
        <v>101</v>
      </c>
      <c r="B2" s="125" t="s">
        <v>102</v>
      </c>
      <c r="C2" s="122" t="s">
        <v>135</v>
      </c>
      <c r="D2" s="122" t="s">
        <v>40</v>
      </c>
      <c r="E2" s="122" t="s">
        <v>41</v>
      </c>
      <c r="F2" s="122" t="s">
        <v>49</v>
      </c>
      <c r="G2" s="122" t="s">
        <v>277</v>
      </c>
      <c r="H2" s="122" t="s">
        <v>38</v>
      </c>
      <c r="I2" s="156">
        <f>E3-F3</f>
        <v>351523.41256538918</v>
      </c>
    </row>
    <row r="3" spans="1:11" s="80" customFormat="1" ht="13.5" thickBot="1" x14ac:dyDescent="0.25">
      <c r="A3" s="195"/>
      <c r="B3" s="195"/>
      <c r="C3" s="196" t="s">
        <v>95</v>
      </c>
      <c r="D3" s="157">
        <f>SUM(D4:D82)</f>
        <v>13055116.58</v>
      </c>
      <c r="E3" s="157">
        <f>SUM(E4:E56)</f>
        <v>3295285.4125653892</v>
      </c>
      <c r="F3" s="157">
        <f>SUM(F4:F56)</f>
        <v>2943762</v>
      </c>
      <c r="G3" s="157"/>
      <c r="H3" s="157">
        <f>SUM(H4:H56)</f>
        <v>3295285.4125653892</v>
      </c>
      <c r="I3" s="153" t="s">
        <v>21</v>
      </c>
      <c r="J3" s="141"/>
    </row>
    <row r="4" spans="1:11" s="80" customFormat="1" x14ac:dyDescent="0.2">
      <c r="A4" s="197">
        <v>72013</v>
      </c>
      <c r="B4" s="197" t="s">
        <v>57</v>
      </c>
      <c r="C4" s="198">
        <v>1.0042421817779541</v>
      </c>
      <c r="D4" s="192">
        <f>VLOOKUP(A4,IRData!$A$3:$AG$150,21,FALSE)</f>
        <v>14976.28</v>
      </c>
      <c r="E4" s="159">
        <f>VLOOKUP(A4,IRData!$A$3:$AG$151,33,FALSE)</f>
        <v>6535.6380047928478</v>
      </c>
      <c r="F4" s="159">
        <f t="shared" ref="F4:F35" si="0">ROUND((C4*E4),0)</f>
        <v>6563</v>
      </c>
      <c r="G4" s="159">
        <f t="shared" ref="G4:G35" si="1">D4/$D$3*$I$2</f>
        <v>403.25285652369001</v>
      </c>
      <c r="H4" s="159">
        <f t="shared" ref="H4:H35" si="2">F4+G4</f>
        <v>6966.2528565236898</v>
      </c>
      <c r="I4" s="158">
        <f t="shared" ref="I4:I35" si="3">H4/E4</f>
        <v>1.0658871943970971</v>
      </c>
      <c r="J4" s="181"/>
      <c r="K4" s="141"/>
    </row>
    <row r="5" spans="1:11" x14ac:dyDescent="0.2">
      <c r="A5" s="197">
        <v>92013</v>
      </c>
      <c r="B5" s="197" t="s">
        <v>248</v>
      </c>
      <c r="C5" s="198">
        <v>0.73085576295852661</v>
      </c>
      <c r="D5" s="193">
        <f>VLOOKUP(A5,IRData!$A$3:$AG$150,21,FALSE)</f>
        <v>57341.74</v>
      </c>
      <c r="E5" s="159">
        <f>VLOOKUP(A5,IRData!$A$3:$AG$151,33,FALSE)</f>
        <v>12382.549383797317</v>
      </c>
      <c r="F5" s="161">
        <f t="shared" si="0"/>
        <v>9050</v>
      </c>
      <c r="G5" s="161">
        <f t="shared" si="1"/>
        <v>1543.9895924113823</v>
      </c>
      <c r="H5" s="161">
        <f t="shared" si="2"/>
        <v>10593.989592411383</v>
      </c>
      <c r="I5" s="158">
        <f t="shared" si="3"/>
        <v>0.85555803284529741</v>
      </c>
      <c r="J5" s="181"/>
      <c r="K5" s="141"/>
    </row>
    <row r="6" spans="1:11" x14ac:dyDescent="0.2">
      <c r="A6" s="197">
        <v>142013</v>
      </c>
      <c r="B6" s="197" t="s">
        <v>250</v>
      </c>
      <c r="C6" s="198">
        <v>0.59555143117904663</v>
      </c>
      <c r="D6" s="193">
        <f>VLOOKUP(A6,IRData!$A$3:$AG$150,21,FALSE)</f>
        <v>35053.06</v>
      </c>
      <c r="E6" s="159">
        <f>VLOOKUP(A6,IRData!$A$3:$AG$151,33,FALSE)</f>
        <v>9001.5530939374075</v>
      </c>
      <c r="F6" s="161">
        <f t="shared" si="0"/>
        <v>5361</v>
      </c>
      <c r="G6" s="161">
        <f t="shared" si="1"/>
        <v>943.84230095165799</v>
      </c>
      <c r="H6" s="161">
        <f t="shared" si="2"/>
        <v>6304.8423009516582</v>
      </c>
      <c r="I6" s="158">
        <f t="shared" si="3"/>
        <v>0.70041716525540487</v>
      </c>
      <c r="J6" s="181"/>
      <c r="K6" s="141"/>
    </row>
    <row r="7" spans="1:11" x14ac:dyDescent="0.2">
      <c r="A7" s="197">
        <v>372013</v>
      </c>
      <c r="B7" s="197" t="s">
        <v>107</v>
      </c>
      <c r="C7" s="198">
        <v>1.1695748567581177</v>
      </c>
      <c r="D7" s="193">
        <f>VLOOKUP(A7,IRData!$A$3:$AG$150,21,FALSE)</f>
        <v>30004.07</v>
      </c>
      <c r="E7" s="159">
        <f>VLOOKUP(A7,IRData!$A$3:$AG$151,33,FALSE)</f>
        <v>8499.6178797377052</v>
      </c>
      <c r="F7" s="161">
        <f t="shared" si="0"/>
        <v>9941</v>
      </c>
      <c r="G7" s="161">
        <f t="shared" si="1"/>
        <v>807.89267660839357</v>
      </c>
      <c r="H7" s="161">
        <f t="shared" si="2"/>
        <v>10748.892676608393</v>
      </c>
      <c r="I7" s="158">
        <f t="shared" si="3"/>
        <v>1.2646324609760105</v>
      </c>
      <c r="J7" s="181"/>
      <c r="K7" s="141"/>
    </row>
    <row r="8" spans="1:11" x14ac:dyDescent="0.2">
      <c r="A8" s="197">
        <v>562013</v>
      </c>
      <c r="B8" s="197" t="s">
        <v>259</v>
      </c>
      <c r="C8" s="198">
        <v>0.66230607032775879</v>
      </c>
      <c r="D8" s="193">
        <f>VLOOKUP(A8,IRData!$A$3:$AG$150,21,FALSE)</f>
        <v>109239.58</v>
      </c>
      <c r="E8" s="159">
        <f>VLOOKUP(A8,IRData!$A$3:$AG$151,33,FALSE)</f>
        <v>27506.539071499254</v>
      </c>
      <c r="F8" s="161">
        <f t="shared" si="0"/>
        <v>18218</v>
      </c>
      <c r="G8" s="161">
        <f t="shared" si="1"/>
        <v>2941.3961731783966</v>
      </c>
      <c r="H8" s="161">
        <f t="shared" si="2"/>
        <v>21159.396173178397</v>
      </c>
      <c r="I8" s="158">
        <f t="shared" si="3"/>
        <v>0.76924967252977994</v>
      </c>
      <c r="J8" s="181"/>
    </row>
    <row r="9" spans="1:11" x14ac:dyDescent="0.2">
      <c r="A9" s="197">
        <v>622013</v>
      </c>
      <c r="B9" s="197" t="s">
        <v>260</v>
      </c>
      <c r="C9" s="198">
        <v>1.0078623294830322</v>
      </c>
      <c r="D9" s="193">
        <f>VLOOKUP(A9,IRData!$A$3:$AG$150,21,FALSE)</f>
        <v>35035.89</v>
      </c>
      <c r="E9" s="159">
        <f>VLOOKUP(A9,IRData!$A$3:$AG$151,33,FALSE)</f>
        <v>7216.1713776572287</v>
      </c>
      <c r="F9" s="161">
        <f t="shared" si="0"/>
        <v>7273</v>
      </c>
      <c r="G9" s="161">
        <f t="shared" si="1"/>
        <v>943.37997976465351</v>
      </c>
      <c r="H9" s="161">
        <f t="shared" si="2"/>
        <v>8216.3799797646534</v>
      </c>
      <c r="I9" s="158">
        <f t="shared" si="3"/>
        <v>1.1386065476776617</v>
      </c>
      <c r="J9" s="181"/>
      <c r="K9" s="141"/>
    </row>
    <row r="10" spans="1:11" x14ac:dyDescent="0.2">
      <c r="A10" s="197">
        <v>632013</v>
      </c>
      <c r="B10" s="197" t="s">
        <v>261</v>
      </c>
      <c r="C10" s="198">
        <v>0.40238490700721741</v>
      </c>
      <c r="D10" s="193">
        <f>VLOOKUP(A10,IRData!$A$3:$AG$150,21,FALSE)</f>
        <v>82476.600000000006</v>
      </c>
      <c r="E10" s="159">
        <f>VLOOKUP(A10,IRData!$A$3:$AG$151,33,FALSE)</f>
        <v>28836.562848763042</v>
      </c>
      <c r="F10" s="161">
        <f t="shared" si="0"/>
        <v>11603</v>
      </c>
      <c r="G10" s="161">
        <f t="shared" si="1"/>
        <v>2220.773419458088</v>
      </c>
      <c r="H10" s="161">
        <f t="shared" si="2"/>
        <v>13823.773419458088</v>
      </c>
      <c r="I10" s="158">
        <f t="shared" si="3"/>
        <v>0.47938353443711706</v>
      </c>
      <c r="J10" s="181"/>
      <c r="K10" s="141"/>
    </row>
    <row r="11" spans="1:11" x14ac:dyDescent="0.2">
      <c r="A11" s="197">
        <v>652013</v>
      </c>
      <c r="B11" s="197" t="s">
        <v>262</v>
      </c>
      <c r="C11" s="198">
        <v>0.99091017246246338</v>
      </c>
      <c r="D11" s="193">
        <f>VLOOKUP(A11,IRData!$A$3:$AG$150,21,FALSE)</f>
        <v>75475.28</v>
      </c>
      <c r="E11" s="159">
        <f>VLOOKUP(A11,IRData!$A$3:$AG$151,33,FALSE)</f>
        <v>14297.735162467958</v>
      </c>
      <c r="F11" s="161">
        <f t="shared" si="0"/>
        <v>14168</v>
      </c>
      <c r="G11" s="161">
        <f t="shared" si="1"/>
        <v>2032.2551566160173</v>
      </c>
      <c r="H11" s="161">
        <f t="shared" si="2"/>
        <v>16200.255156616018</v>
      </c>
      <c r="I11" s="158">
        <f t="shared" si="3"/>
        <v>1.1330644310115801</v>
      </c>
      <c r="J11" s="181"/>
      <c r="K11" s="141"/>
    </row>
    <row r="12" spans="1:11" x14ac:dyDescent="0.2">
      <c r="A12" s="197">
        <v>712013</v>
      </c>
      <c r="B12" s="197" t="s">
        <v>263</v>
      </c>
      <c r="C12" s="198">
        <v>0.72528570890426636</v>
      </c>
      <c r="D12" s="193">
        <f>VLOOKUP(A12,IRData!$A$3:$AG$150,21,FALSE)</f>
        <v>270472.95</v>
      </c>
      <c r="E12" s="159">
        <f>VLOOKUP(A12,IRData!$A$3:$AG$151,33,FALSE)</f>
        <v>81192.233211982122</v>
      </c>
      <c r="F12" s="161">
        <f t="shared" si="0"/>
        <v>58888</v>
      </c>
      <c r="G12" s="161">
        <f t="shared" si="1"/>
        <v>7282.7824866982437</v>
      </c>
      <c r="H12" s="161">
        <f t="shared" si="2"/>
        <v>66170.782486698241</v>
      </c>
      <c r="I12" s="158">
        <f t="shared" si="3"/>
        <v>0.81498906815304772</v>
      </c>
      <c r="J12" s="181"/>
    </row>
    <row r="13" spans="1:11" x14ac:dyDescent="0.2">
      <c r="A13" s="197">
        <v>862013</v>
      </c>
      <c r="B13" s="197" t="s">
        <v>266</v>
      </c>
      <c r="C13" s="198">
        <v>1.0052965879440308</v>
      </c>
      <c r="D13" s="193">
        <f>VLOOKUP(A13,IRData!$A$3:$AG$150,21,FALSE)</f>
        <v>81328.23</v>
      </c>
      <c r="E13" s="159">
        <f>VLOOKUP(A13,IRData!$A$3:$AG$151,33,FALSE)</f>
        <v>17580.663957162447</v>
      </c>
      <c r="F13" s="161">
        <f t="shared" si="0"/>
        <v>17674</v>
      </c>
      <c r="G13" s="161">
        <f t="shared" si="1"/>
        <v>2189.8522906566691</v>
      </c>
      <c r="H13" s="161">
        <f t="shared" si="2"/>
        <v>19863.852290656669</v>
      </c>
      <c r="I13" s="158">
        <f t="shared" si="3"/>
        <v>1.1298692892974636</v>
      </c>
      <c r="J13" s="181"/>
    </row>
    <row r="14" spans="1:11" x14ac:dyDescent="0.2">
      <c r="A14" s="197">
        <v>932013</v>
      </c>
      <c r="B14" s="197" t="s">
        <v>268</v>
      </c>
      <c r="C14" s="198">
        <v>0.97233086824417114</v>
      </c>
      <c r="D14" s="193">
        <f>VLOOKUP(A14,IRData!$A$3:$AG$150,21,FALSE)</f>
        <v>21225.15</v>
      </c>
      <c r="E14" s="159">
        <f>VLOOKUP(A14,IRData!$A$3:$AG$151,33,FALSE)</f>
        <v>7024.4950537704917</v>
      </c>
      <c r="F14" s="161">
        <f t="shared" si="0"/>
        <v>6830</v>
      </c>
      <c r="G14" s="161">
        <f t="shared" si="1"/>
        <v>571.51057322938675</v>
      </c>
      <c r="H14" s="161">
        <f t="shared" si="2"/>
        <v>7401.5105732293869</v>
      </c>
      <c r="I14" s="158">
        <f t="shared" si="3"/>
        <v>1.0536715474312317</v>
      </c>
      <c r="J14" s="181"/>
      <c r="K14" s="141"/>
    </row>
    <row r="15" spans="1:11" x14ac:dyDescent="0.2">
      <c r="A15" s="197">
        <v>1032013</v>
      </c>
      <c r="B15" s="197" t="s">
        <v>272</v>
      </c>
      <c r="C15" s="198">
        <v>1.1097207069396973</v>
      </c>
      <c r="D15" s="193">
        <f>VLOOKUP(A15,IRData!$A$3:$AG$150,21,FALSE)</f>
        <v>29746.52</v>
      </c>
      <c r="E15" s="159">
        <f>VLOOKUP(A15,IRData!$A$3:$AG$151,33,FALSE)</f>
        <v>3867.1469790521614</v>
      </c>
      <c r="F15" s="161">
        <f t="shared" si="0"/>
        <v>4291</v>
      </c>
      <c r="G15" s="161">
        <f t="shared" si="1"/>
        <v>800.95785880332608</v>
      </c>
      <c r="H15" s="161">
        <f t="shared" si="2"/>
        <v>5091.9578588033264</v>
      </c>
      <c r="I15" s="158">
        <f t="shared" si="3"/>
        <v>1.3167220916054674</v>
      </c>
      <c r="J15" s="181"/>
      <c r="K15" s="141"/>
    </row>
    <row r="16" spans="1:11" x14ac:dyDescent="0.2">
      <c r="A16" s="197">
        <v>1322013</v>
      </c>
      <c r="B16" s="197" t="s">
        <v>142</v>
      </c>
      <c r="C16" s="198">
        <v>0.9438621997833252</v>
      </c>
      <c r="D16" s="193">
        <f>VLOOKUP(A16,IRData!$A$3:$AG$150,21,FALSE)</f>
        <v>91922.12</v>
      </c>
      <c r="E16" s="159">
        <f>VLOOKUP(A16,IRData!$A$3:$AG$151,33,FALSE)</f>
        <v>18220.916136011925</v>
      </c>
      <c r="F16" s="161">
        <f t="shared" si="0"/>
        <v>17198</v>
      </c>
      <c r="G16" s="161">
        <f t="shared" si="1"/>
        <v>2475.1044630384458</v>
      </c>
      <c r="H16" s="161">
        <f t="shared" si="2"/>
        <v>19673.104463038446</v>
      </c>
      <c r="I16" s="158">
        <f t="shared" si="3"/>
        <v>1.0796989743098815</v>
      </c>
      <c r="J16" s="181"/>
    </row>
    <row r="17" spans="1:11" x14ac:dyDescent="0.2">
      <c r="A17" s="197">
        <v>1332013</v>
      </c>
      <c r="B17" s="197" t="s">
        <v>111</v>
      </c>
      <c r="C17" s="198">
        <v>0.93452346324920654</v>
      </c>
      <c r="D17" s="193">
        <f>VLOOKUP(A17,IRData!$A$3:$AG$150,21,FALSE)</f>
        <v>74560.22</v>
      </c>
      <c r="E17" s="159">
        <f>VLOOKUP(A17,IRData!$A$3:$AG$151,33,FALSE)</f>
        <v>19497.417528441132</v>
      </c>
      <c r="F17" s="161">
        <f t="shared" si="0"/>
        <v>18221</v>
      </c>
      <c r="G17" s="161">
        <f t="shared" si="1"/>
        <v>2007.6161568850719</v>
      </c>
      <c r="H17" s="161">
        <f t="shared" si="2"/>
        <v>20228.616156885073</v>
      </c>
      <c r="I17" s="158">
        <f t="shared" si="3"/>
        <v>1.0375023321615455</v>
      </c>
      <c r="J17" s="181"/>
    </row>
    <row r="18" spans="1:11" x14ac:dyDescent="0.2">
      <c r="A18" s="197">
        <v>1382013</v>
      </c>
      <c r="B18" s="197" t="s">
        <v>215</v>
      </c>
      <c r="C18" s="198">
        <v>1.2938637733459473</v>
      </c>
      <c r="D18" s="193">
        <f>VLOOKUP(A18,IRData!$A$3:$AG$150,21,FALSE)</f>
        <v>22311.91</v>
      </c>
      <c r="E18" s="159">
        <f>VLOOKUP(A18,IRData!$A$3:$AG$151,33,FALSE)</f>
        <v>4261.1589117019375</v>
      </c>
      <c r="F18" s="161">
        <f t="shared" si="0"/>
        <v>5513</v>
      </c>
      <c r="G18" s="161">
        <f t="shared" si="1"/>
        <v>600.77278483037742</v>
      </c>
      <c r="H18" s="161">
        <f t="shared" si="2"/>
        <v>6113.7727848303775</v>
      </c>
      <c r="I18" s="158">
        <f t="shared" si="3"/>
        <v>1.4347676093564163</v>
      </c>
      <c r="J18" s="181"/>
      <c r="K18" s="141"/>
    </row>
    <row r="19" spans="1:11" x14ac:dyDescent="0.2">
      <c r="A19" s="197">
        <v>1462013</v>
      </c>
      <c r="B19" s="197" t="s">
        <v>216</v>
      </c>
      <c r="C19" s="198">
        <v>1.0041201114654541</v>
      </c>
      <c r="D19" s="193">
        <f>VLOOKUP(A19,IRData!$A$3:$AG$150,21,FALSE)</f>
        <v>54463.24</v>
      </c>
      <c r="E19" s="159">
        <f>VLOOKUP(A19,IRData!$A$3:$AG$151,33,FALSE)</f>
        <v>18155.652028804769</v>
      </c>
      <c r="F19" s="161">
        <f t="shared" si="0"/>
        <v>18230</v>
      </c>
      <c r="G19" s="161">
        <f t="shared" si="1"/>
        <v>1466.4828051782747</v>
      </c>
      <c r="H19" s="161">
        <f t="shared" si="2"/>
        <v>19696.482805178275</v>
      </c>
      <c r="I19" s="158">
        <f t="shared" si="3"/>
        <v>1.0848678292538825</v>
      </c>
      <c r="J19" s="181"/>
      <c r="K19" s="141"/>
    </row>
    <row r="20" spans="1:11" x14ac:dyDescent="0.2">
      <c r="A20" s="197">
        <v>1522013</v>
      </c>
      <c r="B20" s="197" t="s">
        <v>219</v>
      </c>
      <c r="C20" s="198">
        <v>0.67747694253921509</v>
      </c>
      <c r="D20" s="193">
        <f>VLOOKUP(A20,IRData!$A$3:$AG$150,21,FALSE)</f>
        <v>15495.42</v>
      </c>
      <c r="E20" s="159">
        <f>VLOOKUP(A20,IRData!$A$3:$AG$151,33,FALSE)</f>
        <v>3550.0035395290615</v>
      </c>
      <c r="F20" s="161">
        <f t="shared" si="0"/>
        <v>2405</v>
      </c>
      <c r="G20" s="161">
        <f t="shared" si="1"/>
        <v>417.23127358959078</v>
      </c>
      <c r="H20" s="161">
        <f t="shared" si="2"/>
        <v>2822.2312735895907</v>
      </c>
      <c r="I20" s="158">
        <f t="shared" si="3"/>
        <v>0.79499393230576443</v>
      </c>
      <c r="J20" s="181"/>
      <c r="K20" s="141"/>
    </row>
    <row r="21" spans="1:11" x14ac:dyDescent="0.2">
      <c r="A21" s="197">
        <v>1642013</v>
      </c>
      <c r="B21" s="197" t="s">
        <v>62</v>
      </c>
      <c r="C21" s="198">
        <v>0.89670586585998535</v>
      </c>
      <c r="D21" s="193">
        <f>VLOOKUP(A21,IRData!$A$3:$AG$150,21,FALSE)</f>
        <v>41698.86</v>
      </c>
      <c r="E21" s="159">
        <f>VLOOKUP(A21,IRData!$A$3:$AG$151,33,FALSE)</f>
        <v>10717.533376739197</v>
      </c>
      <c r="F21" s="161">
        <f t="shared" si="0"/>
        <v>9610</v>
      </c>
      <c r="G21" s="161">
        <f t="shared" si="1"/>
        <v>1122.7877956863413</v>
      </c>
      <c r="H21" s="161">
        <f t="shared" si="2"/>
        <v>10732.787795686341</v>
      </c>
      <c r="I21" s="158">
        <f t="shared" si="3"/>
        <v>1.0014233143402429</v>
      </c>
      <c r="J21" s="181"/>
      <c r="K21" s="141"/>
    </row>
    <row r="22" spans="1:11" x14ac:dyDescent="0.2">
      <c r="A22" s="197">
        <v>1972013</v>
      </c>
      <c r="B22" s="197" t="s">
        <v>285</v>
      </c>
      <c r="C22" s="198">
        <v>0.87903487682342529</v>
      </c>
      <c r="D22" s="193">
        <f>VLOOKUP(A22,IRData!$A$3:$AG$150,21,FALSE)</f>
        <v>31909.94</v>
      </c>
      <c r="E22" s="159">
        <f>VLOOKUP(A22,IRData!$A$3:$AG$151,33,FALSE)</f>
        <v>11890.752917388972</v>
      </c>
      <c r="F22" s="161">
        <f t="shared" si="0"/>
        <v>10452</v>
      </c>
      <c r="G22" s="161">
        <f t="shared" si="1"/>
        <v>859.21032836589313</v>
      </c>
      <c r="H22" s="161">
        <f t="shared" si="2"/>
        <v>11311.210328365893</v>
      </c>
      <c r="I22" s="158">
        <f t="shared" si="3"/>
        <v>0.95126106874396832</v>
      </c>
      <c r="J22" s="181"/>
      <c r="K22" s="141"/>
    </row>
    <row r="23" spans="1:11" x14ac:dyDescent="0.2">
      <c r="A23" s="197">
        <v>2062013</v>
      </c>
      <c r="B23" s="197" t="s">
        <v>143</v>
      </c>
      <c r="C23" s="198">
        <v>1.0289645195007324</v>
      </c>
      <c r="D23" s="193">
        <f>VLOOKUP(A23,IRData!$A$3:$AG$150,21,FALSE)</f>
        <v>8747.61</v>
      </c>
      <c r="E23" s="159">
        <f>VLOOKUP(A23,IRData!$A$3:$AG$151,33,FALSE)</f>
        <v>2917.9920220447093</v>
      </c>
      <c r="F23" s="161">
        <f t="shared" si="0"/>
        <v>3003</v>
      </c>
      <c r="G23" s="161">
        <f t="shared" si="1"/>
        <v>235.5390470968222</v>
      </c>
      <c r="H23" s="161">
        <f t="shared" si="2"/>
        <v>3238.5390470968223</v>
      </c>
      <c r="I23" s="158">
        <f t="shared" si="3"/>
        <v>1.1098519196181686</v>
      </c>
      <c r="J23" s="181"/>
      <c r="K23" s="141"/>
    </row>
    <row r="24" spans="1:11" x14ac:dyDescent="0.2">
      <c r="A24" s="197">
        <v>2102013</v>
      </c>
      <c r="B24" s="197" t="s">
        <v>133</v>
      </c>
      <c r="C24" s="198">
        <v>0.82053565979003906</v>
      </c>
      <c r="D24" s="193">
        <f>VLOOKUP(A24,IRData!$A$3:$AG$150,21,FALSE)</f>
        <v>440527.66</v>
      </c>
      <c r="E24" s="159">
        <f>VLOOKUP(A24,IRData!$A$3:$AG$151,33,FALSE)</f>
        <v>97484.997888453072</v>
      </c>
      <c r="F24" s="161">
        <f t="shared" si="0"/>
        <v>79990</v>
      </c>
      <c r="G24" s="161">
        <f t="shared" si="1"/>
        <v>11861.69310888264</v>
      </c>
      <c r="H24" s="161">
        <f t="shared" si="2"/>
        <v>91851.693108882639</v>
      </c>
      <c r="I24" s="158">
        <f t="shared" si="3"/>
        <v>0.94221362361810457</v>
      </c>
      <c r="J24" s="181"/>
    </row>
    <row r="25" spans="1:11" x14ac:dyDescent="0.2">
      <c r="A25" s="197">
        <v>2152013</v>
      </c>
      <c r="B25" s="197" t="s">
        <v>289</v>
      </c>
      <c r="C25" s="198">
        <v>0.83450603485107422</v>
      </c>
      <c r="D25" s="193">
        <f>VLOOKUP(A25,IRData!$A$3:$AG$150,21,FALSE)</f>
        <v>499364.2</v>
      </c>
      <c r="E25" s="159">
        <f>VLOOKUP(A25,IRData!$A$3:$AG$151,33,FALSE)</f>
        <v>141952.03204506708</v>
      </c>
      <c r="F25" s="161">
        <f t="shared" si="0"/>
        <v>118460</v>
      </c>
      <c r="G25" s="161">
        <f t="shared" si="1"/>
        <v>13445.931839927354</v>
      </c>
      <c r="H25" s="161">
        <f t="shared" si="2"/>
        <v>131905.93183992736</v>
      </c>
      <c r="I25" s="158">
        <f t="shared" si="3"/>
        <v>0.92922890880526265</v>
      </c>
      <c r="J25" s="181"/>
    </row>
    <row r="26" spans="1:11" x14ac:dyDescent="0.2">
      <c r="A26" s="197">
        <v>2192013</v>
      </c>
      <c r="B26" s="197" t="s">
        <v>290</v>
      </c>
      <c r="C26" s="198">
        <v>0.88733184337615967</v>
      </c>
      <c r="D26" s="193">
        <f>VLOOKUP(A26,IRData!$A$3:$AG$150,21,FALSE)</f>
        <v>396299.76</v>
      </c>
      <c r="E26" s="159">
        <f>VLOOKUP(A26,IRData!$A$3:$AG$151,33,FALSE)</f>
        <v>64816.733505621465</v>
      </c>
      <c r="F26" s="161">
        <f t="shared" si="0"/>
        <v>57514</v>
      </c>
      <c r="G26" s="161">
        <f t="shared" si="1"/>
        <v>10670.80812188693</v>
      </c>
      <c r="H26" s="161">
        <f t="shared" si="2"/>
        <v>68184.808121886934</v>
      </c>
      <c r="I26" s="158">
        <f t="shared" si="3"/>
        <v>1.0519630415496541</v>
      </c>
      <c r="J26" s="181"/>
    </row>
    <row r="27" spans="1:11" x14ac:dyDescent="0.2">
      <c r="A27" s="197">
        <v>2272013</v>
      </c>
      <c r="B27" s="197" t="s">
        <v>292</v>
      </c>
      <c r="C27" s="198">
        <v>0.81924986839294434</v>
      </c>
      <c r="D27" s="193">
        <f>VLOOKUP(A27,IRData!$A$3:$AG$150,21,FALSE)</f>
        <v>398135.93999999994</v>
      </c>
      <c r="E27" s="159">
        <f>VLOOKUP(A27,IRData!$A$3:$AG$151,33,FALSE)</f>
        <v>79785.726430354698</v>
      </c>
      <c r="F27" s="161">
        <f t="shared" si="0"/>
        <v>65364</v>
      </c>
      <c r="G27" s="161">
        <f t="shared" si="1"/>
        <v>10720.249293532468</v>
      </c>
      <c r="H27" s="161">
        <f t="shared" si="2"/>
        <v>76084.24929353247</v>
      </c>
      <c r="I27" s="158">
        <f t="shared" si="3"/>
        <v>0.95360727660914058</v>
      </c>
      <c r="J27" s="181"/>
    </row>
    <row r="28" spans="1:11" x14ac:dyDescent="0.2">
      <c r="A28" s="197">
        <v>2492013</v>
      </c>
      <c r="B28" s="197" t="s">
        <v>294</v>
      </c>
      <c r="C28" s="198">
        <v>0.58642888069152832</v>
      </c>
      <c r="D28" s="193">
        <f>VLOOKUP(A28,IRData!$A$3:$AG$150,21,FALSE)</f>
        <v>202249.47</v>
      </c>
      <c r="E28" s="159">
        <f>VLOOKUP(A28,IRData!$A$3:$AG$151,33,FALSE)</f>
        <v>44496.352793120721</v>
      </c>
      <c r="F28" s="161">
        <f t="shared" si="0"/>
        <v>26094</v>
      </c>
      <c r="G28" s="161">
        <f t="shared" si="1"/>
        <v>5445.7900431817752</v>
      </c>
      <c r="H28" s="161">
        <f t="shared" si="2"/>
        <v>31539.790043181776</v>
      </c>
      <c r="I28" s="158">
        <f t="shared" si="3"/>
        <v>0.70881742127992853</v>
      </c>
      <c r="J28" s="181"/>
    </row>
    <row r="29" spans="1:11" x14ac:dyDescent="0.2">
      <c r="A29" s="197">
        <v>2512013</v>
      </c>
      <c r="B29" s="197" t="s">
        <v>295</v>
      </c>
      <c r="C29" s="198">
        <v>0.56956291198730469</v>
      </c>
      <c r="D29" s="193">
        <f>VLOOKUP(A29,IRData!$A$3:$AG$150,21,FALSE)</f>
        <v>63687.57</v>
      </c>
      <c r="E29" s="159">
        <f>VLOOKUP(A29,IRData!$A$3:$AG$151,33,FALSE)</f>
        <v>17254.766793597617</v>
      </c>
      <c r="F29" s="161">
        <f t="shared" si="0"/>
        <v>9828</v>
      </c>
      <c r="G29" s="161">
        <f t="shared" si="1"/>
        <v>1714.8580640554574</v>
      </c>
      <c r="H29" s="161">
        <f t="shared" si="2"/>
        <v>11542.858064055457</v>
      </c>
      <c r="I29" s="158">
        <f t="shared" si="3"/>
        <v>0.66896633273180117</v>
      </c>
      <c r="J29" s="181"/>
      <c r="K29" s="141"/>
    </row>
    <row r="30" spans="1:11" x14ac:dyDescent="0.2">
      <c r="A30" s="197">
        <v>2572013</v>
      </c>
      <c r="B30" s="197" t="s">
        <v>27</v>
      </c>
      <c r="C30" s="198">
        <v>0.52294713258743286</v>
      </c>
      <c r="D30" s="193">
        <f>VLOOKUP(A30,IRData!$A$3:$AG$150,21,FALSE)</f>
        <v>21189.8</v>
      </c>
      <c r="E30" s="159">
        <f>VLOOKUP(A30,IRData!$A$3:$AG$151,33,FALSE)</f>
        <v>13790.393571624441</v>
      </c>
      <c r="F30" s="161">
        <f t="shared" si="0"/>
        <v>7212</v>
      </c>
      <c r="G30" s="161">
        <f t="shared" si="1"/>
        <v>570.55873549143621</v>
      </c>
      <c r="H30" s="161">
        <f t="shared" si="2"/>
        <v>7782.558735491436</v>
      </c>
      <c r="I30" s="158">
        <f t="shared" si="3"/>
        <v>0.56434638323195352</v>
      </c>
      <c r="J30" s="181"/>
      <c r="K30" s="141"/>
    </row>
    <row r="31" spans="1:11" x14ac:dyDescent="0.2">
      <c r="A31" s="197">
        <v>2692013</v>
      </c>
      <c r="B31" s="197" t="s">
        <v>299</v>
      </c>
      <c r="C31" s="198">
        <v>1.2791452407836914</v>
      </c>
      <c r="D31" s="193">
        <f>VLOOKUP(A31,IRData!$A$3:$AG$150,21,FALSE)</f>
        <v>294395.81</v>
      </c>
      <c r="E31" s="159">
        <f>VLOOKUP(A31,IRData!$A$3:$AG$151,33,FALSE)</f>
        <v>57531.646786634876</v>
      </c>
      <c r="F31" s="161">
        <f t="shared" si="0"/>
        <v>73591</v>
      </c>
      <c r="G31" s="161">
        <f t="shared" si="1"/>
        <v>7926.9318770152213</v>
      </c>
      <c r="H31" s="161">
        <f t="shared" si="2"/>
        <v>81517.931877015217</v>
      </c>
      <c r="I31" s="158">
        <f t="shared" si="3"/>
        <v>1.416923318384006</v>
      </c>
      <c r="J31" s="181"/>
    </row>
    <row r="32" spans="1:11" x14ac:dyDescent="0.2">
      <c r="A32" s="197">
        <v>2712013</v>
      </c>
      <c r="B32" s="197" t="s">
        <v>83</v>
      </c>
      <c r="C32" s="198">
        <v>1.6056511402130127</v>
      </c>
      <c r="D32" s="193">
        <f>VLOOKUP(A32,IRData!$A$3:$AG$150,21,FALSE)</f>
        <v>570.65</v>
      </c>
      <c r="E32" s="159">
        <f>VLOOKUP(A32,IRData!$A$3:$AG$151,33,FALSE)</f>
        <v>842.44510980625932</v>
      </c>
      <c r="F32" s="161">
        <f t="shared" si="0"/>
        <v>1353</v>
      </c>
      <c r="G32" s="161">
        <f t="shared" si="1"/>
        <v>15.365380626914273</v>
      </c>
      <c r="H32" s="161">
        <f t="shared" si="2"/>
        <v>1368.3653806269142</v>
      </c>
      <c r="I32" s="158">
        <f t="shared" si="3"/>
        <v>1.624278382886694</v>
      </c>
      <c r="J32" s="181"/>
      <c r="K32" s="141"/>
    </row>
    <row r="33" spans="1:11" x14ac:dyDescent="0.2">
      <c r="A33" s="197">
        <v>2752013</v>
      </c>
      <c r="B33" s="197" t="s">
        <v>301</v>
      </c>
      <c r="C33" s="198">
        <v>0.77559077739715576</v>
      </c>
      <c r="D33" s="193">
        <f>VLOOKUP(A33,IRData!$A$3:$AG$150,21,FALSE)</f>
        <v>59219.33</v>
      </c>
      <c r="E33" s="159">
        <f>VLOOKUP(A33,IRData!$A$3:$AG$151,33,FALSE)</f>
        <v>16601.043176119227</v>
      </c>
      <c r="F33" s="161">
        <f t="shared" si="0"/>
        <v>12876</v>
      </c>
      <c r="G33" s="161">
        <f t="shared" si="1"/>
        <v>1594.5457739785218</v>
      </c>
      <c r="H33" s="161">
        <f t="shared" si="2"/>
        <v>14470.545773978522</v>
      </c>
      <c r="I33" s="158">
        <f t="shared" si="3"/>
        <v>0.87166484783284892</v>
      </c>
      <c r="J33" s="181"/>
      <c r="K33" s="141"/>
    </row>
    <row r="34" spans="1:11" x14ac:dyDescent="0.2">
      <c r="A34" s="197">
        <v>2882013</v>
      </c>
      <c r="B34" s="197" t="s">
        <v>28</v>
      </c>
      <c r="C34" s="198">
        <v>1.0758914947509766</v>
      </c>
      <c r="D34" s="193">
        <f>VLOOKUP(A34,IRData!$A$3:$AG$150,21,FALSE)</f>
        <v>24537.95</v>
      </c>
      <c r="E34" s="159">
        <f>VLOOKUP(A34,IRData!$A$3:$AG$151,33,FALSE)</f>
        <v>9635.7015696572289</v>
      </c>
      <c r="F34" s="161">
        <f t="shared" si="0"/>
        <v>10367</v>
      </c>
      <c r="G34" s="161">
        <f t="shared" si="1"/>
        <v>660.71136695731377</v>
      </c>
      <c r="H34" s="161">
        <f t="shared" si="2"/>
        <v>11027.711366957314</v>
      </c>
      <c r="I34" s="158">
        <f t="shared" si="3"/>
        <v>1.1444637722782445</v>
      </c>
      <c r="J34" s="181"/>
      <c r="K34" s="141"/>
    </row>
    <row r="35" spans="1:11" x14ac:dyDescent="0.2">
      <c r="A35" s="197">
        <v>2952013</v>
      </c>
      <c r="B35" s="197" t="s">
        <v>303</v>
      </c>
      <c r="C35" s="198">
        <v>1.0042440891265869</v>
      </c>
      <c r="D35" s="193">
        <f>VLOOKUP(A35,IRData!$A$3:$AG$150,21,FALSE)</f>
        <v>26996.29</v>
      </c>
      <c r="E35" s="159">
        <f>VLOOKUP(A35,IRData!$A$3:$AG$151,33,FALSE)</f>
        <v>11111.788478819673</v>
      </c>
      <c r="F35" s="161">
        <f t="shared" si="0"/>
        <v>11159</v>
      </c>
      <c r="G35" s="161">
        <f t="shared" si="1"/>
        <v>726.9048827907817</v>
      </c>
      <c r="H35" s="161">
        <f t="shared" si="2"/>
        <v>11885.904882790781</v>
      </c>
      <c r="I35" s="158">
        <f t="shared" si="3"/>
        <v>1.0696662292885308</v>
      </c>
      <c r="J35" s="181"/>
      <c r="K35" s="141"/>
    </row>
    <row r="36" spans="1:11" x14ac:dyDescent="0.2">
      <c r="A36" s="197">
        <v>3112013</v>
      </c>
      <c r="B36" s="197" t="s">
        <v>147</v>
      </c>
      <c r="C36" s="198">
        <v>0.86713123321533203</v>
      </c>
      <c r="D36" s="193">
        <f>VLOOKUP(A36,IRData!$A$3:$AG$150,21,FALSE)</f>
        <v>177533.76</v>
      </c>
      <c r="E36" s="159">
        <f>VLOOKUP(A36,IRData!$A$3:$AG$151,33,FALSE)</f>
        <v>45304.139593251864</v>
      </c>
      <c r="F36" s="161">
        <f t="shared" ref="F36:F56" si="4">ROUND((C36*E36),0)</f>
        <v>39285</v>
      </c>
      <c r="G36" s="161">
        <f t="shared" ref="G36:G56" si="5">D36/$D$3*$I$2</f>
        <v>4780.2922921707677</v>
      </c>
      <c r="H36" s="161">
        <f t="shared" ref="H36:H56" si="6">F36+G36</f>
        <v>44065.292292170765</v>
      </c>
      <c r="I36" s="158">
        <f t="shared" ref="I36:I56" si="7">H36/E36</f>
        <v>0.97265487630482161</v>
      </c>
      <c r="J36" s="181"/>
    </row>
    <row r="37" spans="1:11" x14ac:dyDescent="0.2">
      <c r="A37" s="197">
        <v>3542013</v>
      </c>
      <c r="B37" s="197" t="s">
        <v>149</v>
      </c>
      <c r="C37" s="198">
        <v>1.0531313419342041</v>
      </c>
      <c r="D37" s="193">
        <f>VLOOKUP(A37,IRData!$A$3:$AG$150,21,FALSE)</f>
        <v>285984.53000000003</v>
      </c>
      <c r="E37" s="159">
        <f>VLOOKUP(A37,IRData!$A$3:$AG$151,33,FALSE)</f>
        <v>43665.500984524595</v>
      </c>
      <c r="F37" s="161">
        <f t="shared" si="4"/>
        <v>45986</v>
      </c>
      <c r="G37" s="161">
        <f t="shared" si="5"/>
        <v>7700.4488861108985</v>
      </c>
      <c r="H37" s="161">
        <f t="shared" si="6"/>
        <v>53686.448886110898</v>
      </c>
      <c r="I37" s="158">
        <f t="shared" si="7"/>
        <v>1.2294934828559005</v>
      </c>
      <c r="J37" s="181"/>
    </row>
    <row r="38" spans="1:11" x14ac:dyDescent="0.2">
      <c r="A38" s="197">
        <v>4332013</v>
      </c>
      <c r="B38" s="197" t="s">
        <v>152</v>
      </c>
      <c r="C38" s="198">
        <v>0.74912506341934204</v>
      </c>
      <c r="D38" s="193">
        <f>VLOOKUP(A38,IRData!$A$3:$AG$150,21,FALSE)</f>
        <v>77209.45</v>
      </c>
      <c r="E38" s="159">
        <f>VLOOKUP(A38,IRData!$A$3:$AG$151,33,FALSE)</f>
        <v>22873.46585400894</v>
      </c>
      <c r="F38" s="161">
        <f t="shared" si="4"/>
        <v>17135</v>
      </c>
      <c r="G38" s="161">
        <f t="shared" si="5"/>
        <v>2078.9495965034716</v>
      </c>
      <c r="H38" s="161">
        <f t="shared" si="6"/>
        <v>19213.949596503473</v>
      </c>
      <c r="I38" s="158">
        <f t="shared" si="7"/>
        <v>0.84001041727289971</v>
      </c>
      <c r="J38" s="181"/>
    </row>
    <row r="39" spans="1:11" x14ac:dyDescent="0.2">
      <c r="A39" s="197">
        <v>4472013</v>
      </c>
      <c r="B39" s="197" t="s">
        <v>64</v>
      </c>
      <c r="C39" s="198">
        <v>0.97795820236206055</v>
      </c>
      <c r="D39" s="193">
        <f>VLOOKUP(A39,IRData!$A$3:$AG$150,21,FALSE)</f>
        <v>125692.48</v>
      </c>
      <c r="E39" s="159">
        <f>VLOOKUP(A39,IRData!$A$3:$AG$151,33,FALSE)</f>
        <v>41863.074721096869</v>
      </c>
      <c r="F39" s="161">
        <f t="shared" si="4"/>
        <v>40940</v>
      </c>
      <c r="G39" s="161">
        <f t="shared" si="5"/>
        <v>3384.408651784473</v>
      </c>
      <c r="H39" s="161">
        <f t="shared" si="6"/>
        <v>44324.40865178447</v>
      </c>
      <c r="I39" s="158">
        <f t="shared" si="7"/>
        <v>1.0587948674837115</v>
      </c>
      <c r="J39" s="181"/>
      <c r="K39" s="141"/>
    </row>
    <row r="40" spans="1:11" x14ac:dyDescent="0.2">
      <c r="A40" s="197">
        <v>4602013</v>
      </c>
      <c r="B40" s="197" t="s">
        <v>153</v>
      </c>
      <c r="C40" s="198">
        <v>0.90219390392303467</v>
      </c>
      <c r="D40" s="193">
        <f>VLOOKUP(A40,IRData!$A$3:$AG$150,21,FALSE)</f>
        <v>231445.54</v>
      </c>
      <c r="E40" s="159">
        <f>VLOOKUP(A40,IRData!$A$3:$AG$151,33,FALSE)</f>
        <v>52357.90805348436</v>
      </c>
      <c r="F40" s="161">
        <f t="shared" si="4"/>
        <v>47237</v>
      </c>
      <c r="G40" s="161">
        <f t="shared" si="5"/>
        <v>6231.9264286370153</v>
      </c>
      <c r="H40" s="161">
        <f t="shared" si="6"/>
        <v>53468.926428637016</v>
      </c>
      <c r="I40" s="158">
        <f t="shared" si="7"/>
        <v>1.0212196861268357</v>
      </c>
      <c r="J40" s="181"/>
    </row>
    <row r="41" spans="1:11" x14ac:dyDescent="0.2">
      <c r="A41" s="197">
        <v>4642013</v>
      </c>
      <c r="B41" s="197" t="s">
        <v>154</v>
      </c>
      <c r="C41" s="198">
        <v>0.59125840663909912</v>
      </c>
      <c r="D41" s="193">
        <f>VLOOKUP(A41,IRData!$A$3:$AG$150,21,FALSE)</f>
        <v>26921.55</v>
      </c>
      <c r="E41" s="159">
        <f>VLOOKUP(A41,IRData!$A$3:$AG$151,33,FALSE)</f>
        <v>12117.76237728763</v>
      </c>
      <c r="F41" s="161">
        <f t="shared" si="4"/>
        <v>7165</v>
      </c>
      <c r="G41" s="161">
        <f t="shared" si="5"/>
        <v>724.89242585911495</v>
      </c>
      <c r="H41" s="161">
        <f t="shared" si="6"/>
        <v>7889.8924258591151</v>
      </c>
      <c r="I41" s="158">
        <f t="shared" si="7"/>
        <v>0.65110143112289209</v>
      </c>
      <c r="J41" s="181"/>
      <c r="K41" s="141"/>
    </row>
    <row r="42" spans="1:11" x14ac:dyDescent="0.2">
      <c r="A42" s="197">
        <v>5032013</v>
      </c>
      <c r="B42" s="197" t="s">
        <v>155</v>
      </c>
      <c r="C42" s="198">
        <v>1.0059175491333008</v>
      </c>
      <c r="D42" s="193">
        <f>VLOOKUP(A42,IRData!$A$3:$AG$150,21,FALSE)</f>
        <v>162777.66</v>
      </c>
      <c r="E42" s="159">
        <f>VLOOKUP(A42,IRData!$A$3:$AG$151,33,FALSE)</f>
        <v>45511.027992774965</v>
      </c>
      <c r="F42" s="161">
        <f t="shared" si="4"/>
        <v>45780</v>
      </c>
      <c r="G42" s="161">
        <f t="shared" si="5"/>
        <v>4382.9680249863113</v>
      </c>
      <c r="H42" s="161">
        <f t="shared" si="6"/>
        <v>50162.968024986309</v>
      </c>
      <c r="I42" s="158">
        <f t="shared" si="7"/>
        <v>1.1022156659029951</v>
      </c>
      <c r="J42" s="181"/>
    </row>
    <row r="43" spans="1:11" x14ac:dyDescent="0.2">
      <c r="A43" s="197">
        <v>5112013</v>
      </c>
      <c r="B43" s="197" t="s">
        <v>121</v>
      </c>
      <c r="C43" s="198">
        <v>1.1422595977783203</v>
      </c>
      <c r="D43" s="193">
        <f>VLOOKUP(A43,IRData!$A$3:$AG$150,21,FALSE)</f>
        <v>663129.64</v>
      </c>
      <c r="E43" s="159">
        <f>VLOOKUP(A43,IRData!$A$3:$AG$151,33,FALSE)</f>
        <v>178958.66508108497</v>
      </c>
      <c r="F43" s="161">
        <f t="shared" si="4"/>
        <v>204417</v>
      </c>
      <c r="G43" s="161">
        <f t="shared" si="5"/>
        <v>17855.496930848396</v>
      </c>
      <c r="H43" s="161">
        <f t="shared" si="6"/>
        <v>222272.4969308484</v>
      </c>
      <c r="I43" s="158">
        <f t="shared" si="7"/>
        <v>1.2420326047366201</v>
      </c>
      <c r="J43" s="181"/>
    </row>
    <row r="44" spans="1:11" x14ac:dyDescent="0.2">
      <c r="A44" s="197">
        <v>5662013</v>
      </c>
      <c r="B44" s="197" t="s">
        <v>156</v>
      </c>
      <c r="C44" s="198">
        <v>0.78045380115509033</v>
      </c>
      <c r="D44" s="193">
        <f>VLOOKUP(A44,IRData!$A$3:$AG$150,21,FALSE)</f>
        <v>1178435.6800000002</v>
      </c>
      <c r="E44" s="159">
        <f>VLOOKUP(A44,IRData!$A$3:$AG$151,33,FALSE)</f>
        <v>287475.97253188677</v>
      </c>
      <c r="F44" s="161">
        <f t="shared" si="4"/>
        <v>224362</v>
      </c>
      <c r="G44" s="161">
        <f t="shared" si="5"/>
        <v>31730.680395227464</v>
      </c>
      <c r="H44" s="161">
        <f t="shared" si="6"/>
        <v>256092.68039522745</v>
      </c>
      <c r="I44" s="158">
        <f t="shared" si="7"/>
        <v>0.89083159938461187</v>
      </c>
      <c r="J44" s="181"/>
    </row>
    <row r="45" spans="1:11" x14ac:dyDescent="0.2">
      <c r="A45" s="197">
        <v>5742013</v>
      </c>
      <c r="B45" s="197" t="s">
        <v>123</v>
      </c>
      <c r="C45" s="198">
        <v>0.88571643829345703</v>
      </c>
      <c r="D45" s="193">
        <f>VLOOKUP(A45,IRData!$A$3:$AG$150,21,FALSE)</f>
        <v>543920.35000000009</v>
      </c>
      <c r="E45" s="159">
        <f>VLOOKUP(A45,IRData!$A$3:$AG$151,33,FALSE)</f>
        <v>195655.29071016397</v>
      </c>
      <c r="F45" s="161">
        <f t="shared" si="4"/>
        <v>173295</v>
      </c>
      <c r="G45" s="161">
        <f t="shared" si="5"/>
        <v>14645.655320204036</v>
      </c>
      <c r="H45" s="161">
        <f t="shared" si="6"/>
        <v>187940.65532020404</v>
      </c>
      <c r="I45" s="158">
        <f t="shared" si="7"/>
        <v>0.96057026946749891</v>
      </c>
      <c r="J45" s="181"/>
    </row>
    <row r="46" spans="1:11" x14ac:dyDescent="0.2">
      <c r="A46" s="197">
        <v>5912013</v>
      </c>
      <c r="B46" s="197" t="s">
        <v>158</v>
      </c>
      <c r="C46" s="198">
        <v>0.89702129364013672</v>
      </c>
      <c r="D46" s="193">
        <f>VLOOKUP(A46,IRData!$A$3:$AG$150,21,FALSE)</f>
        <v>52281.64</v>
      </c>
      <c r="E46" s="159">
        <f>VLOOKUP(A46,IRData!$A$3:$AG$151,33,FALSE)</f>
        <v>6421.0625392071543</v>
      </c>
      <c r="F46" s="161">
        <f t="shared" si="4"/>
        <v>5760</v>
      </c>
      <c r="G46" s="161">
        <f t="shared" si="5"/>
        <v>1407.7408190647618</v>
      </c>
      <c r="H46" s="161">
        <f t="shared" si="6"/>
        <v>7167.740819064762</v>
      </c>
      <c r="I46" s="158">
        <f t="shared" si="7"/>
        <v>1.1162857821892207</v>
      </c>
      <c r="J46" s="181"/>
      <c r="K46" s="141"/>
    </row>
    <row r="47" spans="1:11" x14ac:dyDescent="0.2">
      <c r="A47" s="197">
        <v>6112013</v>
      </c>
      <c r="B47" s="197" t="s">
        <v>161</v>
      </c>
      <c r="C47" s="198">
        <v>0.92685031890869141</v>
      </c>
      <c r="D47" s="193">
        <f>VLOOKUP(A47,IRData!$A$3:$AG$150,21,FALSE)</f>
        <v>789833.13</v>
      </c>
      <c r="E47" s="159">
        <f>VLOOKUP(A47,IRData!$A$3:$AG$151,33,FALSE)</f>
        <v>221942.35843597021</v>
      </c>
      <c r="F47" s="161">
        <f t="shared" si="4"/>
        <v>205707</v>
      </c>
      <c r="G47" s="161">
        <f t="shared" si="5"/>
        <v>21267.128141938254</v>
      </c>
      <c r="H47" s="161">
        <f t="shared" si="6"/>
        <v>226974.12814193824</v>
      </c>
      <c r="I47" s="158">
        <f t="shared" si="7"/>
        <v>1.022671515890103</v>
      </c>
      <c r="J47" s="181"/>
    </row>
    <row r="48" spans="1:11" x14ac:dyDescent="0.2">
      <c r="A48" s="197">
        <v>6152013</v>
      </c>
      <c r="B48" s="197" t="s">
        <v>163</v>
      </c>
      <c r="C48" s="198">
        <v>0.95934277772903442</v>
      </c>
      <c r="D48" s="193">
        <f>VLOOKUP(A48,IRData!$A$3:$AG$150,21,FALSE)</f>
        <v>491289.25</v>
      </c>
      <c r="E48" s="159">
        <f>VLOOKUP(A48,IRData!$A$3:$AG$151,33,FALSE)</f>
        <v>125771.64155380032</v>
      </c>
      <c r="F48" s="160">
        <f t="shared" si="4"/>
        <v>120658</v>
      </c>
      <c r="G48" s="160">
        <f t="shared" si="5"/>
        <v>13228.504905215534</v>
      </c>
      <c r="H48" s="160">
        <f t="shared" si="6"/>
        <v>133886.50490521552</v>
      </c>
      <c r="I48" s="158">
        <f t="shared" si="7"/>
        <v>1.0645206125257096</v>
      </c>
      <c r="J48" s="181"/>
    </row>
    <row r="49" spans="1:11" x14ac:dyDescent="0.2">
      <c r="A49" s="197">
        <v>6242013</v>
      </c>
      <c r="B49" s="197" t="s">
        <v>164</v>
      </c>
      <c r="C49" s="198">
        <v>0.73542863130569458</v>
      </c>
      <c r="D49" s="193">
        <f>VLOOKUP(A49,IRData!$A$3:$AG$150,21,FALSE)</f>
        <v>1152703.9100000001</v>
      </c>
      <c r="E49" s="159">
        <f>VLOOKUP(A49,IRData!$A$3:$AG$151,33,FALSE)</f>
        <v>219947.17474240239</v>
      </c>
      <c r="F49" s="161">
        <f t="shared" si="4"/>
        <v>161755</v>
      </c>
      <c r="G49" s="161">
        <f t="shared" si="5"/>
        <v>31037.824108091365</v>
      </c>
      <c r="H49" s="161">
        <f t="shared" si="6"/>
        <v>192792.82410809136</v>
      </c>
      <c r="I49" s="158">
        <f t="shared" si="7"/>
        <v>0.87654148926389419</v>
      </c>
      <c r="J49" s="181"/>
    </row>
    <row r="50" spans="1:11" x14ac:dyDescent="0.2">
      <c r="A50" s="197">
        <v>6252013</v>
      </c>
      <c r="B50" s="197" t="s">
        <v>165</v>
      </c>
      <c r="C50" s="198">
        <v>0.98217606544494629</v>
      </c>
      <c r="D50" s="193">
        <f>VLOOKUP(A50,IRData!$A$3:$AG$150,21,FALSE)</f>
        <v>60975.72</v>
      </c>
      <c r="E50" s="159">
        <f>VLOOKUP(A50,IRData!$A$3:$AG$151,33,FALSE)</f>
        <v>6940.2362938658725</v>
      </c>
      <c r="F50" s="161">
        <f t="shared" si="4"/>
        <v>6817</v>
      </c>
      <c r="G50" s="161">
        <f t="shared" si="5"/>
        <v>1641.8385118726878</v>
      </c>
      <c r="H50" s="161">
        <f t="shared" si="6"/>
        <v>8458.8385118726874</v>
      </c>
      <c r="I50" s="158">
        <f t="shared" si="7"/>
        <v>1.2188113132904468</v>
      </c>
      <c r="J50" s="181"/>
      <c r="K50" s="141"/>
    </row>
    <row r="51" spans="1:11" x14ac:dyDescent="0.2">
      <c r="A51" s="197">
        <v>6372013</v>
      </c>
      <c r="B51" s="197" t="s">
        <v>166</v>
      </c>
      <c r="C51" s="198">
        <v>0.87131255865097046</v>
      </c>
      <c r="D51" s="193">
        <f>VLOOKUP(A51,IRData!$A$3:$AG$150,21,FALSE)</f>
        <v>69909.17</v>
      </c>
      <c r="E51" s="159">
        <f>VLOOKUP(A51,IRData!$A$3:$AG$151,33,FALSE)</f>
        <v>17800.39963341878</v>
      </c>
      <c r="F51" s="161">
        <f t="shared" si="4"/>
        <v>15510</v>
      </c>
      <c r="G51" s="161">
        <f t="shared" si="5"/>
        <v>1882.3815059347351</v>
      </c>
      <c r="H51" s="161">
        <f t="shared" si="6"/>
        <v>17392.381505934736</v>
      </c>
      <c r="I51" s="158">
        <f t="shared" si="7"/>
        <v>0.97707814791315006</v>
      </c>
      <c r="J51" s="181"/>
      <c r="K51" s="141"/>
    </row>
    <row r="52" spans="1:11" x14ac:dyDescent="0.2">
      <c r="A52" s="197">
        <v>6692013</v>
      </c>
      <c r="B52" s="197" t="s">
        <v>169</v>
      </c>
      <c r="C52" s="198">
        <v>0.77754884958267212</v>
      </c>
      <c r="D52" s="193">
        <f>VLOOKUP(A52,IRData!$A$3:$AG$150,21,FALSE)</f>
        <v>19467.75</v>
      </c>
      <c r="E52" s="159">
        <f>VLOOKUP(A52,IRData!$A$3:$AG$151,33,FALSE)</f>
        <v>6049.564482563339</v>
      </c>
      <c r="F52" s="161">
        <f t="shared" si="4"/>
        <v>4704</v>
      </c>
      <c r="G52" s="161">
        <f t="shared" si="5"/>
        <v>524.19063997127898</v>
      </c>
      <c r="H52" s="161">
        <f t="shared" si="6"/>
        <v>5228.1906399712789</v>
      </c>
      <c r="I52" s="158">
        <f t="shared" si="7"/>
        <v>0.86422595461879836</v>
      </c>
      <c r="J52" s="181"/>
      <c r="K52" s="141"/>
    </row>
    <row r="53" spans="1:11" x14ac:dyDescent="0.2">
      <c r="A53" s="197">
        <v>6752013</v>
      </c>
      <c r="B53" s="197" t="s">
        <v>170</v>
      </c>
      <c r="C53" s="198">
        <v>1.0265491008758545</v>
      </c>
      <c r="D53" s="193">
        <f>VLOOKUP(A53,IRData!$A$3:$AG$150,21,FALSE)</f>
        <v>2601338.83</v>
      </c>
      <c r="E53" s="159">
        <f>VLOOKUP(A53,IRData!$A$3:$AG$151,33,FALSE)</f>
        <v>680018.13566553802</v>
      </c>
      <c r="F53" s="161">
        <f t="shared" si="4"/>
        <v>698072</v>
      </c>
      <c r="G53" s="161">
        <f t="shared" si="5"/>
        <v>70043.917046388931</v>
      </c>
      <c r="H53" s="161">
        <f t="shared" si="6"/>
        <v>768115.91704638896</v>
      </c>
      <c r="I53" s="158">
        <f t="shared" si="7"/>
        <v>1.1295521056870477</v>
      </c>
      <c r="J53" s="181"/>
    </row>
    <row r="54" spans="1:11" x14ac:dyDescent="0.2">
      <c r="A54" s="197">
        <v>6992013</v>
      </c>
      <c r="B54" s="197" t="s">
        <v>1</v>
      </c>
      <c r="C54" s="198">
        <v>0.56383520364761353</v>
      </c>
      <c r="D54" s="193">
        <f>VLOOKUP(A54,IRData!$A$3:$AG$150,21,FALSE)</f>
        <v>514090</v>
      </c>
      <c r="E54" s="159">
        <f>VLOOKUP(A54,IRData!$A$3:$AG$151,33,FALSE)</f>
        <v>139001.48352906111</v>
      </c>
      <c r="F54" s="161">
        <f t="shared" si="4"/>
        <v>78374</v>
      </c>
      <c r="G54" s="161">
        <f t="shared" si="5"/>
        <v>13842.440246193566</v>
      </c>
      <c r="H54" s="161">
        <f t="shared" si="6"/>
        <v>92216.440246193568</v>
      </c>
      <c r="I54" s="158">
        <f t="shared" si="7"/>
        <v>0.66342054706857734</v>
      </c>
      <c r="J54" s="181"/>
    </row>
    <row r="55" spans="1:11" x14ac:dyDescent="0.2">
      <c r="A55" s="197">
        <v>7262013</v>
      </c>
      <c r="B55" s="197" t="s">
        <v>106</v>
      </c>
      <c r="C55" s="198">
        <v>0.99112600088119507</v>
      </c>
      <c r="D55" s="193">
        <f>VLOOKUP(A55,IRData!$A$3:$AG$150,21,FALSE)</f>
        <v>161211.15</v>
      </c>
      <c r="E55" s="159">
        <f>VLOOKUP(A55,IRData!$A$3:$AG$151,33,FALSE)</f>
        <v>56300.707124113265</v>
      </c>
      <c r="F55" s="161">
        <f t="shared" si="4"/>
        <v>55801</v>
      </c>
      <c r="G55" s="161">
        <f t="shared" si="5"/>
        <v>4340.7880155131361</v>
      </c>
      <c r="H55" s="161">
        <f t="shared" si="6"/>
        <v>60141.788015513135</v>
      </c>
      <c r="I55" s="158">
        <f t="shared" si="7"/>
        <v>1.0682243809643868</v>
      </c>
      <c r="J55" s="181"/>
    </row>
    <row r="56" spans="1:11" ht="13.5" thickBot="1" x14ac:dyDescent="0.25">
      <c r="A56" s="235">
        <v>7532013</v>
      </c>
      <c r="B56" s="235" t="s">
        <v>126</v>
      </c>
      <c r="C56" s="236">
        <v>0.80089539289474487</v>
      </c>
      <c r="D56" s="194">
        <f>VLOOKUP(A56,IRData!$A$3:$AG$150,21,FALSE)</f>
        <v>58306.29</v>
      </c>
      <c r="E56" s="157">
        <f>VLOOKUP(A56,IRData!$A$3:$AG$151,33,FALSE)</f>
        <v>20853.880031725785</v>
      </c>
      <c r="F56" s="157">
        <f t="shared" si="4"/>
        <v>16702</v>
      </c>
      <c r="G56" s="157">
        <f t="shared" si="5"/>
        <v>1569.9611649754586</v>
      </c>
      <c r="H56" s="157">
        <f t="shared" si="6"/>
        <v>18271.961164975459</v>
      </c>
      <c r="I56" s="237">
        <f t="shared" si="7"/>
        <v>0.87619000095798205</v>
      </c>
      <c r="J56" s="181"/>
      <c r="K56" s="141"/>
    </row>
    <row r="57" spans="1:11" x14ac:dyDescent="0.2">
      <c r="A57" s="233">
        <v>102013</v>
      </c>
      <c r="B57" s="233" t="s">
        <v>249</v>
      </c>
      <c r="C57" s="234">
        <f>VLOOKUP(A57,'RS-Alt'!$A$2:$I$61,9,FALSE)</f>
        <v>0.52735398316958026</v>
      </c>
      <c r="D57" s="141"/>
      <c r="E57" s="159">
        <f>VLOOKUP(A57,IRData!$A$3:$AG$151,33,FALSE)</f>
        <v>1948.9890274575262</v>
      </c>
      <c r="F57" s="141"/>
      <c r="G57" s="141"/>
      <c r="H57" s="159">
        <f t="shared" ref="H57:H86" si="8">E57*C57</f>
        <v>1027.8071267835328</v>
      </c>
      <c r="I57" s="171" t="s">
        <v>22</v>
      </c>
      <c r="J57" s="181"/>
    </row>
    <row r="58" spans="1:11" x14ac:dyDescent="0.2">
      <c r="A58" s="197">
        <v>182013</v>
      </c>
      <c r="B58" s="197" t="s">
        <v>252</v>
      </c>
      <c r="C58" s="199">
        <f>VLOOKUP(A58,'RS-Alt'!$A$2:$I$61,9,FALSE)</f>
        <v>1.3884126442348554</v>
      </c>
      <c r="D58" s="152"/>
      <c r="E58" s="159">
        <f>VLOOKUP(A58,IRData!$A$3:$AG$151,33,FALSE)</f>
        <v>730.65794538301043</v>
      </c>
      <c r="F58" s="152"/>
      <c r="G58" s="152"/>
      <c r="H58" s="161">
        <f t="shared" si="8"/>
        <v>1014.4547299804321</v>
      </c>
      <c r="I58" s="169" t="s">
        <v>22</v>
      </c>
      <c r="J58" s="181"/>
    </row>
    <row r="59" spans="1:11" x14ac:dyDescent="0.2">
      <c r="A59" s="197">
        <v>352013</v>
      </c>
      <c r="B59" s="197" t="s">
        <v>138</v>
      </c>
      <c r="C59" s="199">
        <f>VLOOKUP(A59,'RS-Alt'!$A$2:$I$61,9,FALSE)</f>
        <v>1.0446935382029439</v>
      </c>
      <c r="D59" s="141"/>
      <c r="E59" s="159">
        <f>VLOOKUP(A59,IRData!$A$3:$AG$151,33,FALSE)</f>
        <v>656.32685600000002</v>
      </c>
      <c r="F59" s="141"/>
      <c r="G59" s="141"/>
      <c r="H59" s="161">
        <f t="shared" si="8"/>
        <v>685.66042541225409</v>
      </c>
      <c r="I59" s="169" t="s">
        <v>22</v>
      </c>
      <c r="J59" s="181"/>
    </row>
    <row r="60" spans="1:11" x14ac:dyDescent="0.2">
      <c r="A60" s="197">
        <v>412013</v>
      </c>
      <c r="B60" s="197" t="s">
        <v>255</v>
      </c>
      <c r="C60" s="199">
        <f>VLOOKUP(A60,'RS-Alt'!$A$2:$I$61,9,FALSE)</f>
        <v>1.6086711387008747</v>
      </c>
      <c r="D60" s="141"/>
      <c r="E60" s="159">
        <f>VLOOKUP(A60,IRData!$A$3:$AG$151,33,FALSE)</f>
        <v>135.72657230402388</v>
      </c>
      <c r="F60" s="141"/>
      <c r="G60" s="141"/>
      <c r="H60" s="161">
        <f t="shared" si="8"/>
        <v>218.33941962028069</v>
      </c>
      <c r="I60" s="169" t="s">
        <v>22</v>
      </c>
      <c r="J60" s="181"/>
    </row>
    <row r="61" spans="1:11" x14ac:dyDescent="0.2">
      <c r="A61" s="197">
        <v>882013</v>
      </c>
      <c r="B61" s="197" t="s">
        <v>109</v>
      </c>
      <c r="C61" s="199">
        <f>VLOOKUP(A61,'RS-Alt'!$A$2:$I$61,9,FALSE)</f>
        <v>0.84656512995486988</v>
      </c>
      <c r="D61" s="141"/>
      <c r="E61" s="159">
        <f>VLOOKUP(A61,IRData!$A$3:$AG$151,33,FALSE)</f>
        <v>3741.2456402980629</v>
      </c>
      <c r="F61" s="141"/>
      <c r="G61" s="141"/>
      <c r="H61" s="161">
        <f t="shared" si="8"/>
        <v>3167.2081016720199</v>
      </c>
      <c r="I61" s="169" t="s">
        <v>22</v>
      </c>
      <c r="J61" s="181"/>
    </row>
    <row r="62" spans="1:11" x14ac:dyDescent="0.2">
      <c r="A62" s="197">
        <v>982013</v>
      </c>
      <c r="B62" s="197" t="s">
        <v>271</v>
      </c>
      <c r="C62" s="199">
        <f>VLOOKUP(A62,'RS-Alt'!$A$2:$I$61,9,FALSE)</f>
        <v>1.1082002053367299</v>
      </c>
      <c r="D62" s="162"/>
      <c r="E62" s="159">
        <f>VLOOKUP(A62,IRData!$A$3:$AG$151,33,FALSE)</f>
        <v>3197.502928357675</v>
      </c>
      <c r="F62" s="163"/>
      <c r="G62" s="163"/>
      <c r="H62" s="161">
        <f t="shared" si="8"/>
        <v>3543.4734017707706</v>
      </c>
      <c r="I62" s="169" t="s">
        <v>22</v>
      </c>
      <c r="J62" s="181"/>
    </row>
    <row r="63" spans="1:11" x14ac:dyDescent="0.2">
      <c r="A63" s="197">
        <v>1062013</v>
      </c>
      <c r="B63" s="197" t="s">
        <v>141</v>
      </c>
      <c r="C63" s="199">
        <f>VLOOKUP(A63,'RS-Alt'!$A$2:$I$61,9,FALSE)</f>
        <v>1.0209437646560011</v>
      </c>
      <c r="D63" s="141"/>
      <c r="E63" s="159">
        <f>VLOOKUP(A63,IRData!$A$3:$AG$151,33,FALSE)</f>
        <v>3151.839982974665</v>
      </c>
      <c r="F63" s="141"/>
      <c r="G63" s="141"/>
      <c r="H63" s="161">
        <f t="shared" si="8"/>
        <v>3217.8513778114611</v>
      </c>
      <c r="I63" s="169" t="s">
        <v>22</v>
      </c>
      <c r="J63" s="181"/>
    </row>
    <row r="64" spans="1:11" x14ac:dyDescent="0.2">
      <c r="A64" s="197">
        <v>1162013</v>
      </c>
      <c r="B64" s="197" t="s">
        <v>275</v>
      </c>
      <c r="C64" s="199">
        <f>VLOOKUP(A64,'RS-Alt'!$A$2:$I$61,9,FALSE)</f>
        <v>0.98497491756064981</v>
      </c>
      <c r="D64" s="141"/>
      <c r="E64" s="159">
        <f>VLOOKUP(A64,IRData!$A$3:$AG$151,33,FALSE)</f>
        <v>295.11172462593146</v>
      </c>
      <c r="F64" s="141"/>
      <c r="G64" s="141"/>
      <c r="H64" s="161">
        <f t="shared" si="8"/>
        <v>290.67764663460804</v>
      </c>
      <c r="I64" s="169" t="s">
        <v>22</v>
      </c>
      <c r="J64" s="181"/>
    </row>
    <row r="65" spans="1:10" x14ac:dyDescent="0.2">
      <c r="A65" s="197">
        <v>1352013</v>
      </c>
      <c r="B65" s="197" t="s">
        <v>60</v>
      </c>
      <c r="C65" s="199">
        <f>VLOOKUP(A65,'RS-Alt'!$A$2:$I$61,9,FALSE)</f>
        <v>1.0974104838867353</v>
      </c>
      <c r="D65" s="141"/>
      <c r="E65" s="159">
        <f>VLOOKUP(A65,IRData!$A$3:$AG$151,33,FALSE)</f>
        <v>107.362824</v>
      </c>
      <c r="F65" s="141"/>
      <c r="G65" s="141"/>
      <c r="H65" s="161">
        <f t="shared" si="8"/>
        <v>117.82108863728641</v>
      </c>
      <c r="I65" s="169" t="s">
        <v>22</v>
      </c>
      <c r="J65" s="181"/>
    </row>
    <row r="66" spans="1:10" x14ac:dyDescent="0.2">
      <c r="A66" s="197">
        <v>1472013</v>
      </c>
      <c r="B66" s="197" t="s">
        <v>217</v>
      </c>
      <c r="C66" s="199">
        <f>VLOOKUP(A66,'RS-Alt'!$A$2:$I$61,9,FALSE)</f>
        <v>1.2132019853787295</v>
      </c>
      <c r="D66" s="152"/>
      <c r="E66" s="159">
        <f>VLOOKUP(A66,IRData!$A$3:$AG$151,33,FALSE)</f>
        <v>794.47546498956785</v>
      </c>
      <c r="F66" s="141"/>
      <c r="G66" s="141"/>
      <c r="H66" s="161">
        <f t="shared" si="8"/>
        <v>963.85921146003295</v>
      </c>
      <c r="I66" s="169" t="s">
        <v>22</v>
      </c>
      <c r="J66" s="181"/>
    </row>
    <row r="67" spans="1:10" x14ac:dyDescent="0.2">
      <c r="A67" s="197">
        <v>1562013</v>
      </c>
      <c r="B67" s="197" t="s">
        <v>112</v>
      </c>
      <c r="C67" s="199">
        <f>VLOOKUP(A67,'RS-Alt'!$A$2:$I$61,9,FALSE)</f>
        <v>0.97350315872009985</v>
      </c>
      <c r="D67" s="141"/>
      <c r="E67" s="159">
        <f>VLOOKUP(A67,IRData!$A$3:$AG$151,33,FALSE)</f>
        <v>577.71327908196724</v>
      </c>
      <c r="F67" s="152"/>
      <c r="G67" s="152"/>
      <c r="H67" s="161">
        <f t="shared" si="8"/>
        <v>562.40570202084166</v>
      </c>
      <c r="I67" s="169" t="s">
        <v>22</v>
      </c>
      <c r="J67" s="181"/>
    </row>
    <row r="68" spans="1:10" x14ac:dyDescent="0.2">
      <c r="A68" s="197">
        <v>1612013</v>
      </c>
      <c r="B68" s="197" t="s">
        <v>61</v>
      </c>
      <c r="C68" s="199">
        <f>VLOOKUP(A68,'RS-Alt'!$A$2:$I$61,9,FALSE)</f>
        <v>0.88061430596247559</v>
      </c>
      <c r="D68" s="141"/>
      <c r="E68" s="159">
        <f>VLOOKUP(A68,IRData!$A$3:$AG$151,33,FALSE)</f>
        <v>2260.1492762205662</v>
      </c>
      <c r="F68" s="141"/>
      <c r="G68" s="141"/>
      <c r="H68" s="161">
        <f t="shared" si="8"/>
        <v>1990.3197862505654</v>
      </c>
      <c r="I68" s="169" t="s">
        <v>22</v>
      </c>
      <c r="J68" s="181"/>
    </row>
    <row r="69" spans="1:10" x14ac:dyDescent="0.2">
      <c r="A69" s="197">
        <v>1622013</v>
      </c>
      <c r="B69" s="197" t="s">
        <v>221</v>
      </c>
      <c r="C69" s="199">
        <f>VLOOKUP(A69,'RS-Alt'!$A$2:$I$61,9,FALSE)</f>
        <v>0.78293207137337262</v>
      </c>
      <c r="D69" s="141"/>
      <c r="E69" s="159">
        <f>VLOOKUP(A69,IRData!$A$3:$AG$151,33,FALSE)</f>
        <v>665.0286180864382</v>
      </c>
      <c r="F69" s="141"/>
      <c r="G69" s="141"/>
      <c r="H69" s="161">
        <f t="shared" si="8"/>
        <v>520.67223348098662</v>
      </c>
      <c r="I69" s="169" t="s">
        <v>22</v>
      </c>
      <c r="J69" s="181"/>
    </row>
    <row r="70" spans="1:10" x14ac:dyDescent="0.2">
      <c r="A70" s="197">
        <v>1732013</v>
      </c>
      <c r="B70" s="197" t="s">
        <v>281</v>
      </c>
      <c r="C70" s="199">
        <f>VLOOKUP(A70,'RS-Alt'!$A$2:$I$61,9,FALSE)</f>
        <v>0.86585797887095639</v>
      </c>
      <c r="D70" s="141"/>
      <c r="E70" s="159">
        <f>VLOOKUP(A70,IRData!$A$3:$AG$151,33,FALSE)</f>
        <v>1790.0620306050671</v>
      </c>
      <c r="F70" s="141"/>
      <c r="G70" s="141"/>
      <c r="H70" s="161">
        <f t="shared" si="8"/>
        <v>1549.9394918733435</v>
      </c>
      <c r="I70" s="169" t="s">
        <v>22</v>
      </c>
      <c r="J70" s="181"/>
    </row>
    <row r="71" spans="1:10" x14ac:dyDescent="0.2">
      <c r="A71" s="197">
        <v>1842013</v>
      </c>
      <c r="B71" s="197" t="s">
        <v>283</v>
      </c>
      <c r="C71" s="199">
        <f>VLOOKUP(A71,'RS-Alt'!$A$2:$I$61,9,FALSE)</f>
        <v>0.88796168645123641</v>
      </c>
      <c r="D71" s="141"/>
      <c r="E71" s="159">
        <f>VLOOKUP(A71,IRData!$A$3:$AG$151,33,FALSE)</f>
        <v>2134.2401529180329</v>
      </c>
      <c r="F71" s="141"/>
      <c r="G71" s="141"/>
      <c r="H71" s="161">
        <f t="shared" si="8"/>
        <v>1895.1234854770412</v>
      </c>
      <c r="I71" s="169" t="s">
        <v>22</v>
      </c>
      <c r="J71" s="181"/>
    </row>
    <row r="72" spans="1:10" x14ac:dyDescent="0.2">
      <c r="A72" s="197">
        <v>1872013</v>
      </c>
      <c r="B72" s="197" t="s">
        <v>114</v>
      </c>
      <c r="C72" s="199">
        <f>VLOOKUP(A72,'RS-Alt'!$A$2:$I$61,9,FALSE)</f>
        <v>1.0273778847915733</v>
      </c>
      <c r="D72" s="141"/>
      <c r="E72" s="159">
        <f>VLOOKUP(A72,IRData!$A$3:$AG$151,33,FALSE)</f>
        <v>6020.9702309508202</v>
      </c>
      <c r="F72" s="141"/>
      <c r="G72" s="141"/>
      <c r="H72" s="161">
        <f t="shared" si="8"/>
        <v>6185.8116602672844</v>
      </c>
      <c r="I72" s="169" t="s">
        <v>22</v>
      </c>
      <c r="J72" s="181"/>
    </row>
    <row r="73" spans="1:10" x14ac:dyDescent="0.2">
      <c r="A73" s="197">
        <v>2042013</v>
      </c>
      <c r="B73" s="197" t="s">
        <v>286</v>
      </c>
      <c r="C73" s="199">
        <f>VLOOKUP(A73,'RS-Alt'!$A$2:$I$61,9,FALSE)</f>
        <v>1.1637087361969307</v>
      </c>
      <c r="D73" s="141"/>
      <c r="E73" s="159">
        <f>VLOOKUP(A73,IRData!$A$3:$AG$151,33,FALSE)</f>
        <v>454.56804602086441</v>
      </c>
      <c r="F73" s="163"/>
      <c r="G73" s="163"/>
      <c r="H73" s="159">
        <f t="shared" si="8"/>
        <v>528.98480635044837</v>
      </c>
      <c r="I73" s="169" t="s">
        <v>22</v>
      </c>
      <c r="J73" s="181"/>
    </row>
    <row r="74" spans="1:10" x14ac:dyDescent="0.2">
      <c r="A74" s="197">
        <v>2222013</v>
      </c>
      <c r="B74" s="197" t="s">
        <v>116</v>
      </c>
      <c r="C74" s="199">
        <f>VLOOKUP(A74,'RS-Alt'!$A$2:$I$61,9,FALSE)</f>
        <v>0.98084457239295764</v>
      </c>
      <c r="D74" s="141"/>
      <c r="E74" s="159">
        <f>VLOOKUP(A74,IRData!$A$3:$AG$151,33,FALSE)</f>
        <v>424.21915200000001</v>
      </c>
      <c r="F74" s="141"/>
      <c r="G74" s="141"/>
      <c r="H74" s="161">
        <f t="shared" si="8"/>
        <v>416.09305274434308</v>
      </c>
      <c r="I74" s="169" t="s">
        <v>22</v>
      </c>
      <c r="J74" s="181"/>
    </row>
    <row r="75" spans="1:10" x14ac:dyDescent="0.2">
      <c r="A75" s="197">
        <v>2382013</v>
      </c>
      <c r="B75" s="197" t="s">
        <v>145</v>
      </c>
      <c r="C75" s="199">
        <f>VLOOKUP(A75,'RS-Alt'!$A$2:$I$61,9,FALSE)</f>
        <v>1.2774523318456137</v>
      </c>
      <c r="D75" s="141"/>
      <c r="E75" s="159">
        <f>VLOOKUP(A75,IRData!$A$3:$AG$151,33,FALSE)</f>
        <v>1154.3630234873324</v>
      </c>
      <c r="F75" s="141"/>
      <c r="G75" s="141"/>
      <c r="H75" s="161">
        <f t="shared" si="8"/>
        <v>1474.6437361502458</v>
      </c>
      <c r="I75" s="169" t="s">
        <v>22</v>
      </c>
      <c r="J75" s="181"/>
    </row>
    <row r="76" spans="1:10" x14ac:dyDescent="0.2">
      <c r="A76" s="197">
        <v>2742013</v>
      </c>
      <c r="B76" s="197" t="s">
        <v>300</v>
      </c>
      <c r="C76" s="199">
        <f>VLOOKUP(A76,'RS-Alt'!$A$2:$I$61,9,FALSE)</f>
        <v>1.1684052085406176</v>
      </c>
      <c r="D76" s="141"/>
      <c r="E76" s="159">
        <f>VLOOKUP(A76,IRData!$A$3:$AG$151,33,FALSE)</f>
        <v>3019.4354239642325</v>
      </c>
      <c r="F76" s="141"/>
      <c r="G76" s="141"/>
      <c r="H76" s="161">
        <f t="shared" si="8"/>
        <v>3527.924076211857</v>
      </c>
      <c r="I76" s="169" t="s">
        <v>22</v>
      </c>
      <c r="J76" s="181"/>
    </row>
    <row r="77" spans="1:10" x14ac:dyDescent="0.2">
      <c r="A77" s="197">
        <v>2872013</v>
      </c>
      <c r="B77" s="197" t="s">
        <v>302</v>
      </c>
      <c r="C77" s="199">
        <f>VLOOKUP(A77,'RS-Alt'!$A$2:$I$61,9,FALSE)</f>
        <v>1.1090898893733963</v>
      </c>
      <c r="D77" s="141"/>
      <c r="E77" s="159">
        <f>VLOOKUP(A77,IRData!$A$3:$AG$151,33,FALSE)</f>
        <v>342.57688000000002</v>
      </c>
      <c r="F77" s="141"/>
      <c r="G77" s="141"/>
      <c r="H77" s="161">
        <f t="shared" si="8"/>
        <v>379.94855394108328</v>
      </c>
      <c r="I77" s="169" t="s">
        <v>22</v>
      </c>
      <c r="J77" s="181"/>
    </row>
    <row r="78" spans="1:10" x14ac:dyDescent="0.2">
      <c r="A78" s="197">
        <v>3072013</v>
      </c>
      <c r="B78" s="197" t="s">
        <v>146</v>
      </c>
      <c r="C78" s="199">
        <f>VLOOKUP(A78,'RS-Alt'!$A$2:$I$61,9,FALSE)</f>
        <v>0.80417600295833225</v>
      </c>
      <c r="D78" s="141"/>
      <c r="E78" s="159">
        <f>VLOOKUP(A78,IRData!$A$3:$AG$151,33,FALSE)</f>
        <v>714.35999338301042</v>
      </c>
      <c r="F78" s="141"/>
      <c r="G78" s="141"/>
      <c r="H78" s="161">
        <f t="shared" si="8"/>
        <v>574.47116415208995</v>
      </c>
      <c r="I78" s="169" t="s">
        <v>22</v>
      </c>
      <c r="J78" s="181"/>
    </row>
    <row r="79" spans="1:10" x14ac:dyDescent="0.2">
      <c r="A79" s="197">
        <v>3432013</v>
      </c>
      <c r="B79" s="197" t="s">
        <v>73</v>
      </c>
      <c r="C79" s="199">
        <f>VLOOKUP(A79,'RS-Alt'!$A$2:$I$61,9,FALSE)</f>
        <v>1.2091201357820238</v>
      </c>
      <c r="D79" s="141"/>
      <c r="E79" s="159">
        <f>VLOOKUP(A79,IRData!$A$3:$AG$151,33,FALSE)</f>
        <v>5181.6430404530556</v>
      </c>
      <c r="F79" s="141"/>
      <c r="G79" s="141"/>
      <c r="H79" s="161">
        <f t="shared" si="8"/>
        <v>6265.2289366465775</v>
      </c>
      <c r="I79" s="169" t="s">
        <v>22</v>
      </c>
      <c r="J79" s="181"/>
    </row>
    <row r="80" spans="1:10" x14ac:dyDescent="0.2">
      <c r="A80" s="197">
        <v>3492013</v>
      </c>
      <c r="B80" s="197" t="s">
        <v>148</v>
      </c>
      <c r="C80" s="199">
        <f>VLOOKUP(A80,'RS-Alt'!$A$2:$I$61,9,FALSE)</f>
        <v>1.1383609771728516</v>
      </c>
      <c r="D80" s="162"/>
      <c r="E80" s="159">
        <f>VLOOKUP(A80,IRData!$A$3:$AG$151,33,FALSE)</f>
        <v>1146.833006175857</v>
      </c>
      <c r="F80" s="163"/>
      <c r="G80" s="163"/>
      <c r="H80" s="161">
        <f t="shared" si="8"/>
        <v>1305.5099415644274</v>
      </c>
      <c r="I80" s="169" t="s">
        <v>22</v>
      </c>
      <c r="J80" s="181"/>
    </row>
    <row r="81" spans="1:10" x14ac:dyDescent="0.2">
      <c r="A81" s="197">
        <v>4842013</v>
      </c>
      <c r="B81" s="197" t="s">
        <v>119</v>
      </c>
      <c r="C81" s="199">
        <f>VLOOKUP(A81,'RS-Alt'!$A$2:$I$61,9,FALSE)</f>
        <v>0.89506059157451079</v>
      </c>
      <c r="D81" s="141"/>
      <c r="E81" s="159">
        <f>VLOOKUP(A81,IRData!$A$3:$AG$151,33,FALSE)</f>
        <v>11763.432294199702</v>
      </c>
      <c r="F81" s="141"/>
      <c r="G81" s="141"/>
      <c r="H81" s="161">
        <f t="shared" si="8"/>
        <v>10528.98466819309</v>
      </c>
      <c r="I81" s="169" t="s">
        <v>22</v>
      </c>
      <c r="J81" s="181"/>
    </row>
    <row r="82" spans="1:10" x14ac:dyDescent="0.2">
      <c r="A82" s="197">
        <v>5122013</v>
      </c>
      <c r="B82" s="197" t="s">
        <v>122</v>
      </c>
      <c r="C82" s="199">
        <f>VLOOKUP(A82,'RS-Alt'!$A$2:$I$61,9,FALSE)</f>
        <v>0.68337449147155005</v>
      </c>
      <c r="D82" s="141"/>
      <c r="E82" s="159">
        <f>VLOOKUP(A82,IRData!$A$3:$AG$151,33,FALSE)</f>
        <v>1479.987944</v>
      </c>
      <c r="F82" s="152"/>
      <c r="G82" s="152"/>
      <c r="H82" s="161">
        <f t="shared" si="8"/>
        <v>1011.3860086150248</v>
      </c>
      <c r="I82" s="169" t="s">
        <v>22</v>
      </c>
      <c r="J82" s="181"/>
    </row>
    <row r="83" spans="1:10" x14ac:dyDescent="0.2">
      <c r="A83" s="197">
        <v>5492013</v>
      </c>
      <c r="B83" s="197" t="s">
        <v>74</v>
      </c>
      <c r="C83" s="199">
        <f>VLOOKUP(A83,'RS-Alt'!$A$2:$I$61,9,FALSE)</f>
        <v>1.0523692438251953</v>
      </c>
      <c r="D83" s="141"/>
      <c r="E83" s="159">
        <f>VLOOKUP(A83,IRData!$A$3:$AG$151,33,FALSE)</f>
        <v>737.2495120000001</v>
      </c>
      <c r="F83" s="141"/>
      <c r="G83" s="141"/>
      <c r="H83" s="161">
        <f t="shared" si="8"/>
        <v>775.85871145393435</v>
      </c>
      <c r="I83" s="169" t="s">
        <v>22</v>
      </c>
      <c r="J83" s="181"/>
    </row>
    <row r="84" spans="1:10" x14ac:dyDescent="0.2">
      <c r="A84" s="197">
        <v>6592013</v>
      </c>
      <c r="B84" s="197" t="s">
        <v>168</v>
      </c>
      <c r="C84" s="199">
        <f>VLOOKUP(A84,'RS-Alt'!$A$2:$I$61,9,FALSE)</f>
        <v>1.0461000591074683</v>
      </c>
      <c r="D84" s="141"/>
      <c r="E84" s="159">
        <f>VLOOKUP(A84,IRData!$A$3:$AG$151,33,FALSE)</f>
        <v>2636.3048259195234</v>
      </c>
      <c r="F84" s="163"/>
      <c r="G84" s="163"/>
      <c r="H84" s="161">
        <f t="shared" si="8"/>
        <v>2757.8386342197173</v>
      </c>
      <c r="I84" s="169" t="s">
        <v>22</v>
      </c>
      <c r="J84" s="181"/>
    </row>
    <row r="85" spans="1:10" x14ac:dyDescent="0.2">
      <c r="A85" s="197">
        <v>6862013</v>
      </c>
      <c r="B85" s="197" t="s">
        <v>92</v>
      </c>
      <c r="C85" s="199">
        <f>VLOOKUP(A85,'RS-Alt'!$A$2:$I$61,9,FALSE)</f>
        <v>0.31186953078183749</v>
      </c>
      <c r="D85" s="141"/>
      <c r="E85" s="159">
        <f>VLOOKUP(A85,IRData!$A$3:$AG$151,33,FALSE)</f>
        <v>1632.7589971385992</v>
      </c>
      <c r="F85" s="152"/>
      <c r="G85" s="152"/>
      <c r="H85" s="161">
        <f t="shared" si="8"/>
        <v>509.20778231743844</v>
      </c>
      <c r="I85" s="169" t="s">
        <v>22</v>
      </c>
      <c r="J85" s="181"/>
    </row>
    <row r="86" spans="1:10" x14ac:dyDescent="0.2">
      <c r="A86" s="197">
        <v>7432013</v>
      </c>
      <c r="B86" s="197" t="s">
        <v>125</v>
      </c>
      <c r="C86" s="199">
        <f>VLOOKUP(A86,'RS-Alt'!$A$2:$I$61,9,FALSE)</f>
        <v>1.0503593051983116</v>
      </c>
      <c r="D86" s="141"/>
      <c r="E86" s="159">
        <f>VLOOKUP(A86,IRData!$A$3:$AG$151,33,FALSE)</f>
        <v>7984.6261477078997</v>
      </c>
      <c r="F86" s="152"/>
      <c r="G86" s="152"/>
      <c r="H86" s="161">
        <f t="shared" si="8"/>
        <v>8386.7263727747413</v>
      </c>
      <c r="I86" s="169" t="s">
        <v>22</v>
      </c>
      <c r="J86" s="181"/>
    </row>
    <row r="87" spans="1:10" x14ac:dyDescent="0.2">
      <c r="A87" s="197">
        <v>5422013</v>
      </c>
      <c r="B87" s="197" t="s">
        <v>29</v>
      </c>
      <c r="C87" s="200"/>
      <c r="D87" s="141"/>
      <c r="E87" s="164">
        <f>VLOOKUP(A87,IRData!$A$3:$AG$151,33,FALSE)</f>
        <v>624.80370907898657</v>
      </c>
      <c r="F87" s="152"/>
      <c r="G87" s="152"/>
      <c r="H87" s="164">
        <f>E87</f>
        <v>624.80370907898657</v>
      </c>
      <c r="I87" s="169" t="s">
        <v>23</v>
      </c>
      <c r="J87" s="181"/>
    </row>
    <row r="88" spans="1:10" x14ac:dyDescent="0.2">
      <c r="A88" s="197">
        <v>6852013</v>
      </c>
      <c r="B88" s="197" t="s">
        <v>88</v>
      </c>
      <c r="C88" s="201"/>
      <c r="D88" s="152"/>
      <c r="E88" s="164">
        <f>VLOOKUP(A88,IRData!$A$3:$AG$151,33,FALSE)</f>
        <v>1397.1063668792847</v>
      </c>
      <c r="F88" s="152"/>
      <c r="G88" s="152"/>
      <c r="H88" s="164">
        <f>E88</f>
        <v>1397.1063668792847</v>
      </c>
      <c r="I88" s="169" t="s">
        <v>23</v>
      </c>
      <c r="J88" s="181"/>
    </row>
    <row r="89" spans="1:10" x14ac:dyDescent="0.2">
      <c r="A89" s="197">
        <v>8522013</v>
      </c>
      <c r="B89" s="197" t="s">
        <v>26</v>
      </c>
      <c r="C89" s="202"/>
      <c r="E89" s="164">
        <f>VLOOKUP(A89,IRData!$A$3:$AG$151,33,FALSE)</f>
        <v>5116.846457120716</v>
      </c>
      <c r="H89" s="164">
        <f t="shared" ref="H89:H91" si="9">E89</f>
        <v>5116.846457120716</v>
      </c>
      <c r="J89" s="181"/>
    </row>
    <row r="90" spans="1:10" x14ac:dyDescent="0.2">
      <c r="A90" s="197">
        <v>8722013</v>
      </c>
      <c r="B90" s="197" t="s">
        <v>2</v>
      </c>
      <c r="C90" s="202"/>
      <c r="E90" s="164">
        <f>VLOOKUP(A90,IRData!$A$3:$AG$151,33,FALSE)</f>
        <v>32775.196048119229</v>
      </c>
      <c r="H90" s="164">
        <f t="shared" si="9"/>
        <v>32775.196048119229</v>
      </c>
    </row>
    <row r="91" spans="1:10" x14ac:dyDescent="0.2">
      <c r="A91" s="197">
        <v>9002013</v>
      </c>
      <c r="B91" s="197" t="s">
        <v>3</v>
      </c>
      <c r="C91" s="202"/>
      <c r="E91" s="164">
        <f>VLOOKUP(A91,IRData!$A$3:$AG$151,33,FALSE)</f>
        <v>2229.9079008166914</v>
      </c>
      <c r="H91" s="164">
        <f t="shared" si="9"/>
        <v>2229.9079008166914</v>
      </c>
    </row>
    <row r="93" spans="1:10" x14ac:dyDescent="0.2">
      <c r="A93"/>
      <c r="B93"/>
    </row>
    <row r="94" spans="1:10" x14ac:dyDescent="0.2">
      <c r="A94"/>
      <c r="B94"/>
    </row>
    <row r="95" spans="1:10" x14ac:dyDescent="0.2">
      <c r="A95"/>
      <c r="B95"/>
    </row>
    <row r="96" spans="1:10" x14ac:dyDescent="0.2">
      <c r="A96"/>
      <c r="B96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C1" sqref="C1"/>
    </sheetView>
  </sheetViews>
  <sheetFormatPr baseColWidth="10" defaultColWidth="10.85546875" defaultRowHeight="12.75" x14ac:dyDescent="0.2"/>
  <cols>
    <col min="1" max="1" width="8" style="136" hidden="1" customWidth="1"/>
    <col min="2" max="2" width="4.7109375" style="136" hidden="1" customWidth="1"/>
    <col min="3" max="3" width="13.7109375" style="136" bestFit="1" customWidth="1"/>
    <col min="4" max="4" width="27.7109375" style="136" bestFit="1" customWidth="1"/>
    <col min="5" max="8" width="13" style="136" customWidth="1"/>
    <col min="9" max="9" width="13" style="151" customWidth="1"/>
    <col min="10" max="16384" width="10.85546875" style="136"/>
  </cols>
  <sheetData>
    <row r="1" spans="1:10" s="137" customFormat="1" ht="38.25" x14ac:dyDescent="0.2">
      <c r="A1" t="s">
        <v>342</v>
      </c>
      <c r="B1" t="s">
        <v>101</v>
      </c>
      <c r="C1" t="s">
        <v>341</v>
      </c>
      <c r="D1" t="s">
        <v>5</v>
      </c>
      <c r="E1" s="232" t="s">
        <v>340</v>
      </c>
      <c r="F1" s="232" t="s">
        <v>6</v>
      </c>
      <c r="G1" s="7" t="s">
        <v>7</v>
      </c>
      <c r="H1" s="232" t="s">
        <v>7</v>
      </c>
      <c r="I1" s="7" t="s">
        <v>8</v>
      </c>
    </row>
    <row r="2" spans="1:10" s="137" customFormat="1" x14ac:dyDescent="0.2">
      <c r="A2">
        <v>102012</v>
      </c>
      <c r="B2">
        <v>10</v>
      </c>
      <c r="C2" t="s">
        <v>338</v>
      </c>
      <c r="D2" t="s">
        <v>249</v>
      </c>
      <c r="E2">
        <v>730</v>
      </c>
      <c r="F2">
        <v>294</v>
      </c>
      <c r="G2" s="150"/>
      <c r="H2" s="150">
        <v>0.40273973345756531</v>
      </c>
      <c r="I2"/>
    </row>
    <row r="3" spans="1:10" x14ac:dyDescent="0.2">
      <c r="A3">
        <v>102013</v>
      </c>
      <c r="B3">
        <v>10</v>
      </c>
      <c r="C3" t="s">
        <v>9</v>
      </c>
      <c r="D3" t="s">
        <v>249</v>
      </c>
      <c r="E3">
        <v>484</v>
      </c>
      <c r="F3">
        <v>294</v>
      </c>
      <c r="G3" s="150">
        <v>0.60793924331665039</v>
      </c>
      <c r="H3" s="150"/>
      <c r="I3" s="244">
        <f>G3/H2</f>
        <v>1.5095089776651152</v>
      </c>
      <c r="J3" s="231"/>
    </row>
    <row r="4" spans="1:10" x14ac:dyDescent="0.2">
      <c r="A4">
        <v>232012</v>
      </c>
      <c r="B4">
        <v>23</v>
      </c>
      <c r="C4" t="s">
        <v>338</v>
      </c>
      <c r="D4" t="s">
        <v>25</v>
      </c>
      <c r="E4">
        <v>2125</v>
      </c>
      <c r="F4">
        <v>16083</v>
      </c>
      <c r="G4" s="150"/>
      <c r="H4" s="150">
        <v>7.5684704780578613</v>
      </c>
      <c r="I4" s="243"/>
    </row>
    <row r="5" spans="1:10" x14ac:dyDescent="0.2">
      <c r="A5">
        <v>232013</v>
      </c>
      <c r="B5">
        <v>23</v>
      </c>
      <c r="C5" t="s">
        <v>9</v>
      </c>
      <c r="D5" t="s">
        <v>25</v>
      </c>
      <c r="E5">
        <v>2013</v>
      </c>
      <c r="F5">
        <v>16143</v>
      </c>
      <c r="G5" s="150">
        <v>8.0177927017211914</v>
      </c>
      <c r="H5" s="150"/>
      <c r="I5" s="244">
        <f t="shared" ref="I5:I19" si="0">G5/H4</f>
        <v>1.0593676390713267</v>
      </c>
    </row>
    <row r="6" spans="1:10" x14ac:dyDescent="0.2">
      <c r="A6">
        <v>1082012</v>
      </c>
      <c r="B6">
        <v>108</v>
      </c>
      <c r="C6" t="s">
        <v>338</v>
      </c>
      <c r="D6" t="s">
        <v>274</v>
      </c>
      <c r="E6">
        <v>4424</v>
      </c>
      <c r="F6">
        <v>10704</v>
      </c>
      <c r="G6" s="150"/>
      <c r="H6" s="150">
        <v>2.419529914855957</v>
      </c>
      <c r="I6" s="243"/>
    </row>
    <row r="7" spans="1:10" x14ac:dyDescent="0.2">
      <c r="A7">
        <v>1082013</v>
      </c>
      <c r="B7">
        <v>108</v>
      </c>
      <c r="C7" t="s">
        <v>9</v>
      </c>
      <c r="D7" t="s">
        <v>274</v>
      </c>
      <c r="E7">
        <v>3576</v>
      </c>
      <c r="F7">
        <v>10920</v>
      </c>
      <c r="G7" s="150">
        <v>3.0537097454071045</v>
      </c>
      <c r="H7" s="150"/>
      <c r="I7" s="244">
        <f t="shared" si="0"/>
        <v>1.2621086958492524</v>
      </c>
    </row>
    <row r="8" spans="1:10" x14ac:dyDescent="0.2">
      <c r="A8">
        <v>1212012</v>
      </c>
      <c r="B8">
        <v>121</v>
      </c>
      <c r="C8" t="s">
        <v>338</v>
      </c>
      <c r="D8" t="s">
        <v>276</v>
      </c>
      <c r="E8">
        <v>3347</v>
      </c>
      <c r="F8">
        <v>24354</v>
      </c>
      <c r="G8" s="150"/>
      <c r="H8" s="150">
        <v>7.2763667106628418</v>
      </c>
      <c r="I8" s="243"/>
    </row>
    <row r="9" spans="1:10" x14ac:dyDescent="0.2">
      <c r="A9">
        <v>1212013</v>
      </c>
      <c r="B9">
        <v>121</v>
      </c>
      <c r="C9" t="s">
        <v>9</v>
      </c>
      <c r="D9" t="s">
        <v>276</v>
      </c>
      <c r="E9">
        <v>3602</v>
      </c>
      <c r="F9">
        <v>33728</v>
      </c>
      <c r="G9" s="150">
        <v>9.3647632598876953</v>
      </c>
      <c r="H9" s="150"/>
      <c r="I9" s="244">
        <f t="shared" si="0"/>
        <v>1.2870108987449054</v>
      </c>
    </row>
    <row r="10" spans="1:10" x14ac:dyDescent="0.2">
      <c r="A10">
        <v>1672012</v>
      </c>
      <c r="B10">
        <v>167</v>
      </c>
      <c r="C10" t="s">
        <v>338</v>
      </c>
      <c r="D10" t="s">
        <v>223</v>
      </c>
      <c r="E10">
        <v>1040</v>
      </c>
      <c r="F10">
        <v>6297</v>
      </c>
      <c r="G10" s="150"/>
      <c r="H10" s="150">
        <v>6.0548076629638672</v>
      </c>
      <c r="I10" s="243"/>
    </row>
    <row r="11" spans="1:10" x14ac:dyDescent="0.2">
      <c r="A11">
        <v>1672013</v>
      </c>
      <c r="B11">
        <v>167</v>
      </c>
      <c r="C11" t="s">
        <v>9</v>
      </c>
      <c r="D11" t="s">
        <v>223</v>
      </c>
      <c r="E11">
        <v>1458</v>
      </c>
      <c r="F11">
        <v>6285</v>
      </c>
      <c r="G11" s="150">
        <v>4.3099474906921387</v>
      </c>
      <c r="H11" s="150"/>
      <c r="I11" s="244">
        <f t="shared" si="0"/>
        <v>0.7118223617663838</v>
      </c>
    </row>
    <row r="12" spans="1:10" x14ac:dyDescent="0.2">
      <c r="A12">
        <v>2222012</v>
      </c>
      <c r="B12">
        <v>222</v>
      </c>
      <c r="C12" t="s">
        <v>338</v>
      </c>
      <c r="D12" t="s">
        <v>116</v>
      </c>
      <c r="E12">
        <v>1028</v>
      </c>
      <c r="F12">
        <v>5871</v>
      </c>
      <c r="G12" s="150"/>
      <c r="H12" s="150">
        <v>5.7110896110534668</v>
      </c>
      <c r="I12" s="243"/>
    </row>
    <row r="13" spans="1:10" x14ac:dyDescent="0.2">
      <c r="A13">
        <v>2222013</v>
      </c>
      <c r="B13">
        <v>222</v>
      </c>
      <c r="C13" t="s">
        <v>9</v>
      </c>
      <c r="D13" t="s">
        <v>116</v>
      </c>
      <c r="E13">
        <v>936</v>
      </c>
      <c r="F13">
        <v>5835</v>
      </c>
      <c r="G13" s="150">
        <v>6.2350673675537109</v>
      </c>
      <c r="H13" s="150"/>
      <c r="I13" s="244">
        <f t="shared" si="0"/>
        <v>1.0917474233789148</v>
      </c>
    </row>
    <row r="14" spans="1:10" x14ac:dyDescent="0.2">
      <c r="A14">
        <v>5122012</v>
      </c>
      <c r="B14">
        <v>512</v>
      </c>
      <c r="C14" t="s">
        <v>338</v>
      </c>
      <c r="D14" t="s">
        <v>122</v>
      </c>
      <c r="E14">
        <v>2275</v>
      </c>
      <c r="F14">
        <v>40845</v>
      </c>
      <c r="G14" s="150"/>
      <c r="H14" s="150">
        <v>17.953845977783203</v>
      </c>
      <c r="I14" s="243"/>
    </row>
    <row r="15" spans="1:10" x14ac:dyDescent="0.2">
      <c r="A15">
        <v>5122013</v>
      </c>
      <c r="B15">
        <v>512</v>
      </c>
      <c r="C15" t="s">
        <v>9</v>
      </c>
      <c r="D15" t="s">
        <v>122</v>
      </c>
      <c r="E15">
        <v>1556</v>
      </c>
      <c r="F15">
        <v>41217</v>
      </c>
      <c r="G15" s="150">
        <v>26.488250732421875</v>
      </c>
      <c r="H15" s="150"/>
      <c r="I15" s="244">
        <f t="shared" si="0"/>
        <v>1.4753524545771128</v>
      </c>
    </row>
    <row r="16" spans="1:10" x14ac:dyDescent="0.2">
      <c r="A16">
        <v>6862012</v>
      </c>
      <c r="B16">
        <v>686</v>
      </c>
      <c r="C16" t="s">
        <v>338</v>
      </c>
      <c r="D16" t="s">
        <v>92</v>
      </c>
      <c r="E16">
        <v>14380</v>
      </c>
      <c r="F16">
        <v>26059</v>
      </c>
      <c r="G16" s="150"/>
      <c r="H16" s="150">
        <v>1.8121696710586548</v>
      </c>
      <c r="I16" s="243"/>
    </row>
    <row r="17" spans="1:9" x14ac:dyDescent="0.2">
      <c r="A17">
        <v>6862013</v>
      </c>
      <c r="B17">
        <v>686</v>
      </c>
      <c r="C17" t="s">
        <v>9</v>
      </c>
      <c r="D17" t="s">
        <v>92</v>
      </c>
      <c r="E17">
        <v>13528</v>
      </c>
      <c r="F17">
        <v>26035</v>
      </c>
      <c r="G17" s="150">
        <v>1.9245036840438843</v>
      </c>
      <c r="H17" s="150"/>
      <c r="I17" s="244">
        <f t="shared" si="0"/>
        <v>1.0619886839401771</v>
      </c>
    </row>
    <row r="18" spans="1:9" x14ac:dyDescent="0.2">
      <c r="A18">
        <v>7432012</v>
      </c>
      <c r="B18">
        <v>743</v>
      </c>
      <c r="C18" t="s">
        <v>338</v>
      </c>
      <c r="D18" t="s">
        <v>125</v>
      </c>
      <c r="E18">
        <v>21947</v>
      </c>
      <c r="F18">
        <v>16045</v>
      </c>
      <c r="G18" s="150"/>
      <c r="H18" s="150">
        <v>0.73107939958572388</v>
      </c>
      <c r="I18" s="243"/>
    </row>
    <row r="19" spans="1:9" x14ac:dyDescent="0.2">
      <c r="A19">
        <v>7432013</v>
      </c>
      <c r="B19">
        <v>743</v>
      </c>
      <c r="C19" t="s">
        <v>9</v>
      </c>
      <c r="D19" t="s">
        <v>125</v>
      </c>
      <c r="E19">
        <v>23041</v>
      </c>
      <c r="F19">
        <v>16333</v>
      </c>
      <c r="G19" s="150">
        <v>0.70886176824569702</v>
      </c>
      <c r="H19" s="150"/>
      <c r="I19" s="244">
        <f t="shared" si="0"/>
        <v>0.96960982438758803</v>
      </c>
    </row>
    <row r="22" spans="1:9" s="137" customFormat="1" x14ac:dyDescent="0.2">
      <c r="A22"/>
      <c r="B22"/>
      <c r="C22"/>
      <c r="D22"/>
      <c r="E22"/>
      <c r="F22"/>
      <c r="G22"/>
      <c r="H22"/>
      <c r="I22"/>
    </row>
    <row r="23" spans="1:9" x14ac:dyDescent="0.2">
      <c r="A23"/>
      <c r="B23"/>
      <c r="C23"/>
      <c r="D23"/>
      <c r="E23"/>
      <c r="F23"/>
      <c r="G23"/>
      <c r="H23"/>
      <c r="I23"/>
    </row>
    <row r="24" spans="1:9" x14ac:dyDescent="0.2">
      <c r="A24"/>
      <c r="B24"/>
      <c r="C24"/>
      <c r="D24"/>
      <c r="E24"/>
      <c r="F24"/>
      <c r="G24"/>
      <c r="H24"/>
      <c r="I24"/>
    </row>
    <row r="25" spans="1:9" x14ac:dyDescent="0.2">
      <c r="A25"/>
      <c r="B25"/>
      <c r="C25"/>
      <c r="D25"/>
      <c r="E25"/>
      <c r="F25"/>
      <c r="G25"/>
      <c r="H25"/>
      <c r="I25"/>
    </row>
    <row r="26" spans="1:9" x14ac:dyDescent="0.2">
      <c r="A26"/>
      <c r="B26"/>
      <c r="C26"/>
      <c r="D26"/>
      <c r="E26"/>
      <c r="F26"/>
      <c r="G26"/>
      <c r="H26"/>
      <c r="I26"/>
    </row>
    <row r="27" spans="1:9" x14ac:dyDescent="0.2">
      <c r="A27"/>
      <c r="B27"/>
      <c r="C27"/>
      <c r="D27"/>
      <c r="E27"/>
      <c r="F27"/>
      <c r="G27"/>
      <c r="H27"/>
      <c r="I27"/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  <row r="39" spans="1:9" x14ac:dyDescent="0.2">
      <c r="A39"/>
      <c r="B39"/>
      <c r="C39"/>
      <c r="D39"/>
      <c r="E39"/>
      <c r="F39"/>
      <c r="G39"/>
      <c r="H39"/>
      <c r="I39"/>
    </row>
    <row r="40" spans="1:9" x14ac:dyDescent="0.2">
      <c r="A40"/>
      <c r="B40"/>
      <c r="C40"/>
      <c r="D40"/>
      <c r="E40"/>
      <c r="F40"/>
      <c r="G40"/>
      <c r="H40"/>
      <c r="I40"/>
    </row>
    <row r="41" spans="1:9" x14ac:dyDescent="0.2">
      <c r="A41"/>
      <c r="B41"/>
      <c r="C41"/>
      <c r="D41"/>
      <c r="E41"/>
      <c r="F41"/>
      <c r="G41"/>
      <c r="H41"/>
      <c r="I41"/>
    </row>
  </sheetData>
  <autoFilter ref="A1:J19"/>
  <phoneticPr fontId="16" type="noConversion"/>
  <pageMargins left="0.7" right="0.7" top="0.78740157499999996" bottom="0.78740157499999996" header="0.3" footer="0.3"/>
  <pageSetup paperSize="9"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C1" sqref="C1"/>
    </sheetView>
  </sheetViews>
  <sheetFormatPr baseColWidth="10" defaultColWidth="9.140625" defaultRowHeight="12.75" x14ac:dyDescent="0.2"/>
  <cols>
    <col min="1" max="1" width="8" style="1" hidden="1" customWidth="1"/>
    <col min="2" max="2" width="4.7109375" style="1" hidden="1" customWidth="1"/>
    <col min="3" max="3" width="13.7109375" style="1" bestFit="1" customWidth="1"/>
    <col min="4" max="4" width="31.85546875" style="1" bestFit="1" customWidth="1"/>
    <col min="5" max="7" width="12.42578125" style="1" customWidth="1"/>
    <col min="8" max="8" width="12.42578125" style="187" customWidth="1"/>
    <col min="9" max="9" width="15.28515625" style="246" bestFit="1" customWidth="1"/>
    <col min="10" max="16384" width="9.140625" style="1"/>
  </cols>
  <sheetData>
    <row r="1" spans="1:11" s="8" customFormat="1" ht="38.25" x14ac:dyDescent="0.2">
      <c r="A1" t="s">
        <v>342</v>
      </c>
      <c r="B1" t="s">
        <v>101</v>
      </c>
      <c r="C1" t="s">
        <v>341</v>
      </c>
      <c r="D1" t="s">
        <v>102</v>
      </c>
      <c r="E1" s="7" t="s">
        <v>339</v>
      </c>
      <c r="F1" s="7" t="s">
        <v>10</v>
      </c>
      <c r="G1" s="7" t="s">
        <v>11</v>
      </c>
      <c r="H1" s="7" t="s">
        <v>11</v>
      </c>
      <c r="I1" s="245" t="s">
        <v>12</v>
      </c>
    </row>
    <row r="2" spans="1:11" x14ac:dyDescent="0.2">
      <c r="A2">
        <v>102012</v>
      </c>
      <c r="B2">
        <v>10</v>
      </c>
      <c r="C2" t="s">
        <v>338</v>
      </c>
      <c r="D2" t="s">
        <v>249</v>
      </c>
      <c r="E2" s="138">
        <v>2254</v>
      </c>
      <c r="F2">
        <v>3011</v>
      </c>
      <c r="G2" s="185"/>
      <c r="H2" s="185">
        <v>1.3358473777770996</v>
      </c>
      <c r="K2" s="230"/>
    </row>
    <row r="3" spans="1:11" x14ac:dyDescent="0.2">
      <c r="A3">
        <v>102013</v>
      </c>
      <c r="B3">
        <v>10</v>
      </c>
      <c r="C3" t="s">
        <v>9</v>
      </c>
      <c r="D3" t="s">
        <v>249</v>
      </c>
      <c r="E3" s="138">
        <v>1933</v>
      </c>
      <c r="F3">
        <v>1362</v>
      </c>
      <c r="G3" s="185">
        <v>0.70446443557739258</v>
      </c>
      <c r="H3" s="185"/>
      <c r="I3" s="244">
        <f>G3/H2</f>
        <v>0.52735398316958026</v>
      </c>
      <c r="K3" s="230"/>
    </row>
    <row r="4" spans="1:11" x14ac:dyDescent="0.2">
      <c r="A4">
        <v>182012</v>
      </c>
      <c r="B4">
        <v>18</v>
      </c>
      <c r="C4" t="s">
        <v>338</v>
      </c>
      <c r="D4" t="s">
        <v>252</v>
      </c>
      <c r="E4" s="138">
        <v>1140</v>
      </c>
      <c r="F4">
        <v>1511</v>
      </c>
      <c r="G4" s="185"/>
      <c r="H4" s="185">
        <v>1.3254386186599731</v>
      </c>
      <c r="I4" s="243"/>
    </row>
    <row r="5" spans="1:11" x14ac:dyDescent="0.2">
      <c r="A5">
        <v>182013</v>
      </c>
      <c r="B5">
        <v>18</v>
      </c>
      <c r="C5" t="s">
        <v>9</v>
      </c>
      <c r="D5" t="s">
        <v>252</v>
      </c>
      <c r="E5" s="138">
        <v>822</v>
      </c>
      <c r="F5">
        <v>1511</v>
      </c>
      <c r="G5" s="185">
        <v>1.8402557373046875</v>
      </c>
      <c r="H5" s="185"/>
      <c r="I5" s="244">
        <f t="shared" ref="I5:I61" si="0">G5/H4</f>
        <v>1.3884126442348554</v>
      </c>
    </row>
    <row r="6" spans="1:11" x14ac:dyDescent="0.2">
      <c r="A6">
        <v>352012</v>
      </c>
      <c r="B6">
        <v>35</v>
      </c>
      <c r="C6" t="s">
        <v>338</v>
      </c>
      <c r="D6" t="s">
        <v>138</v>
      </c>
      <c r="E6" s="138">
        <v>706.9757080078125</v>
      </c>
      <c r="F6">
        <v>1040.699951171875</v>
      </c>
      <c r="G6" s="185"/>
      <c r="H6" s="185">
        <v>1.472044825553894</v>
      </c>
      <c r="I6" s="243"/>
    </row>
    <row r="7" spans="1:11" x14ac:dyDescent="0.2">
      <c r="A7">
        <v>352013</v>
      </c>
      <c r="B7">
        <v>35</v>
      </c>
      <c r="C7" t="s">
        <v>9</v>
      </c>
      <c r="D7" t="s">
        <v>138</v>
      </c>
      <c r="E7" s="138">
        <v>677</v>
      </c>
      <c r="F7">
        <v>1041</v>
      </c>
      <c r="G7" s="185">
        <v>1.5378357172012329</v>
      </c>
      <c r="H7" s="185"/>
      <c r="I7" s="244">
        <f t="shared" si="0"/>
        <v>1.0446935382029439</v>
      </c>
    </row>
    <row r="8" spans="1:11" x14ac:dyDescent="0.2">
      <c r="A8">
        <v>412012</v>
      </c>
      <c r="B8">
        <v>41</v>
      </c>
      <c r="C8" t="s">
        <v>338</v>
      </c>
      <c r="D8" t="s">
        <v>255</v>
      </c>
      <c r="E8" s="138">
        <v>214</v>
      </c>
      <c r="F8">
        <v>238</v>
      </c>
      <c r="G8" s="185"/>
      <c r="H8" s="185">
        <v>1.1121494770050049</v>
      </c>
      <c r="I8" s="243"/>
    </row>
    <row r="9" spans="1:11" x14ac:dyDescent="0.2">
      <c r="A9">
        <v>412013</v>
      </c>
      <c r="B9">
        <v>41</v>
      </c>
      <c r="C9" t="s">
        <v>9</v>
      </c>
      <c r="D9" t="s">
        <v>255</v>
      </c>
      <c r="E9" s="138">
        <v>133</v>
      </c>
      <c r="F9">
        <v>238</v>
      </c>
      <c r="G9" s="185">
        <v>1.7890827655792236</v>
      </c>
      <c r="H9" s="185"/>
      <c r="I9" s="244">
        <f t="shared" si="0"/>
        <v>1.6086711387008747</v>
      </c>
    </row>
    <row r="10" spans="1:11" x14ac:dyDescent="0.2">
      <c r="A10">
        <v>882012</v>
      </c>
      <c r="B10">
        <v>88</v>
      </c>
      <c r="C10" t="s">
        <v>338</v>
      </c>
      <c r="D10" t="s">
        <v>109</v>
      </c>
      <c r="E10" s="138">
        <v>4213</v>
      </c>
      <c r="F10">
        <v>2957</v>
      </c>
      <c r="G10" s="185"/>
      <c r="H10" s="185">
        <v>0.70187515020370483</v>
      </c>
      <c r="I10" s="243"/>
    </row>
    <row r="11" spans="1:11" x14ac:dyDescent="0.2">
      <c r="A11">
        <v>882013</v>
      </c>
      <c r="B11">
        <v>88</v>
      </c>
      <c r="C11" t="s">
        <v>9</v>
      </c>
      <c r="D11" t="s">
        <v>109</v>
      </c>
      <c r="E11" s="138">
        <v>4032</v>
      </c>
      <c r="F11">
        <v>2396</v>
      </c>
      <c r="G11" s="185">
        <v>0.59418302774429321</v>
      </c>
      <c r="H11" s="185"/>
      <c r="I11" s="244">
        <f t="shared" si="0"/>
        <v>0.84656512995486988</v>
      </c>
    </row>
    <row r="12" spans="1:11" x14ac:dyDescent="0.2">
      <c r="A12">
        <v>982012</v>
      </c>
      <c r="B12">
        <v>98</v>
      </c>
      <c r="C12" t="s">
        <v>338</v>
      </c>
      <c r="D12" t="s">
        <v>271</v>
      </c>
      <c r="E12" s="138">
        <v>3614</v>
      </c>
      <c r="F12">
        <v>1702</v>
      </c>
      <c r="G12" s="185"/>
      <c r="H12" s="185">
        <v>0.47094631195068359</v>
      </c>
      <c r="I12" s="243"/>
    </row>
    <row r="13" spans="1:11" x14ac:dyDescent="0.2">
      <c r="A13">
        <v>982013</v>
      </c>
      <c r="B13">
        <v>98</v>
      </c>
      <c r="C13" t="s">
        <v>9</v>
      </c>
      <c r="D13" t="s">
        <v>271</v>
      </c>
      <c r="E13" s="138">
        <v>3260</v>
      </c>
      <c r="F13">
        <v>1702</v>
      </c>
      <c r="G13" s="185">
        <v>0.52190279960632324</v>
      </c>
      <c r="H13" s="185"/>
      <c r="I13" s="244">
        <f t="shared" si="0"/>
        <v>1.1082002053367299</v>
      </c>
      <c r="K13" s="230"/>
    </row>
    <row r="14" spans="1:11" x14ac:dyDescent="0.2">
      <c r="A14">
        <v>1062012</v>
      </c>
      <c r="B14">
        <v>106</v>
      </c>
      <c r="C14" t="s">
        <v>338</v>
      </c>
      <c r="D14" t="s">
        <v>141</v>
      </c>
      <c r="E14" s="138">
        <v>2948</v>
      </c>
      <c r="F14">
        <v>3458</v>
      </c>
      <c r="G14" s="185"/>
      <c r="H14" s="185">
        <v>1.1729986667633057</v>
      </c>
      <c r="I14" s="243"/>
      <c r="K14" s="230"/>
    </row>
    <row r="15" spans="1:11" x14ac:dyDescent="0.2">
      <c r="A15">
        <v>1062013</v>
      </c>
      <c r="B15">
        <v>106</v>
      </c>
      <c r="C15" t="s">
        <v>9</v>
      </c>
      <c r="D15" t="s">
        <v>141</v>
      </c>
      <c r="E15" s="138">
        <v>3077</v>
      </c>
      <c r="F15">
        <v>3685</v>
      </c>
      <c r="G15" s="185">
        <v>1.1975656747817993</v>
      </c>
      <c r="H15" s="185"/>
      <c r="I15" s="244">
        <f t="shared" si="0"/>
        <v>1.0209437646560011</v>
      </c>
    </row>
    <row r="16" spans="1:11" x14ac:dyDescent="0.2">
      <c r="A16">
        <v>1162012</v>
      </c>
      <c r="B16">
        <v>116</v>
      </c>
      <c r="C16" t="s">
        <v>338</v>
      </c>
      <c r="D16" t="s">
        <v>275</v>
      </c>
      <c r="E16" s="138">
        <v>295</v>
      </c>
      <c r="F16">
        <v>851</v>
      </c>
      <c r="G16" s="185"/>
      <c r="H16" s="185">
        <v>2.8847458362579346</v>
      </c>
      <c r="I16" s="243"/>
    </row>
    <row r="17" spans="1:9" x14ac:dyDescent="0.2">
      <c r="A17">
        <v>1162013</v>
      </c>
      <c r="B17">
        <v>116</v>
      </c>
      <c r="C17" t="s">
        <v>9</v>
      </c>
      <c r="D17" t="s">
        <v>275</v>
      </c>
      <c r="E17" s="138">
        <v>299</v>
      </c>
      <c r="F17">
        <v>851</v>
      </c>
      <c r="G17" s="185">
        <v>2.8414022922515869</v>
      </c>
      <c r="H17" s="185"/>
      <c r="I17" s="244">
        <f t="shared" si="0"/>
        <v>0.98497491756064981</v>
      </c>
    </row>
    <row r="18" spans="1:9" x14ac:dyDescent="0.2">
      <c r="A18">
        <v>1352012</v>
      </c>
      <c r="B18">
        <v>135</v>
      </c>
      <c r="C18" t="s">
        <v>338</v>
      </c>
      <c r="D18" t="s">
        <v>60</v>
      </c>
      <c r="E18" s="138">
        <v>121</v>
      </c>
      <c r="F18">
        <v>301</v>
      </c>
      <c r="G18" s="185"/>
      <c r="H18" s="185">
        <v>2.4876031875610352</v>
      </c>
      <c r="I18" s="243"/>
    </row>
    <row r="19" spans="1:9" x14ac:dyDescent="0.2">
      <c r="A19">
        <v>1352013</v>
      </c>
      <c r="B19">
        <v>135</v>
      </c>
      <c r="C19" t="s">
        <v>9</v>
      </c>
      <c r="D19" t="s">
        <v>60</v>
      </c>
      <c r="E19" s="138">
        <v>110</v>
      </c>
      <c r="F19">
        <v>301</v>
      </c>
      <c r="G19" s="185">
        <v>2.729921817779541</v>
      </c>
      <c r="H19" s="185"/>
      <c r="I19" s="244">
        <f t="shared" si="0"/>
        <v>1.0974104838867353</v>
      </c>
    </row>
    <row r="20" spans="1:9" x14ac:dyDescent="0.2">
      <c r="A20">
        <v>1472012</v>
      </c>
      <c r="B20">
        <v>147</v>
      </c>
      <c r="C20" t="s">
        <v>338</v>
      </c>
      <c r="D20" t="s">
        <v>217</v>
      </c>
      <c r="E20" s="138">
        <v>783</v>
      </c>
      <c r="F20">
        <v>963</v>
      </c>
      <c r="G20" s="185"/>
      <c r="H20" s="185">
        <v>1.2298851013183594</v>
      </c>
      <c r="I20" s="243"/>
    </row>
    <row r="21" spans="1:9" x14ac:dyDescent="0.2">
      <c r="A21">
        <v>1472013</v>
      </c>
      <c r="B21">
        <v>147</v>
      </c>
      <c r="C21" t="s">
        <v>9</v>
      </c>
      <c r="D21" t="s">
        <v>217</v>
      </c>
      <c r="E21" s="138">
        <v>779</v>
      </c>
      <c r="F21">
        <v>1162</v>
      </c>
      <c r="G21" s="185">
        <v>1.4920990467071533</v>
      </c>
      <c r="H21" s="185"/>
      <c r="I21" s="244">
        <f t="shared" si="0"/>
        <v>1.2132019853787295</v>
      </c>
    </row>
    <row r="22" spans="1:9" x14ac:dyDescent="0.2">
      <c r="A22">
        <v>1562012</v>
      </c>
      <c r="B22">
        <v>156</v>
      </c>
      <c r="C22" t="s">
        <v>338</v>
      </c>
      <c r="D22" t="s">
        <v>112</v>
      </c>
      <c r="E22" s="138">
        <v>565</v>
      </c>
      <c r="F22">
        <v>915</v>
      </c>
      <c r="G22" s="185"/>
      <c r="H22" s="185">
        <v>1.6194690465927124</v>
      </c>
      <c r="I22" s="243"/>
    </row>
    <row r="23" spans="1:9" x14ac:dyDescent="0.2">
      <c r="A23">
        <v>1562013</v>
      </c>
      <c r="B23">
        <v>156</v>
      </c>
      <c r="C23" t="s">
        <v>9</v>
      </c>
      <c r="D23" t="s">
        <v>112</v>
      </c>
      <c r="E23" s="138">
        <v>581</v>
      </c>
      <c r="F23">
        <v>915</v>
      </c>
      <c r="G23" s="185">
        <v>1.5765582323074341</v>
      </c>
      <c r="H23" s="185"/>
      <c r="I23" s="244">
        <f t="shared" si="0"/>
        <v>0.97350315872009985</v>
      </c>
    </row>
    <row r="24" spans="1:9" x14ac:dyDescent="0.2">
      <c r="A24">
        <v>1612012</v>
      </c>
      <c r="B24">
        <v>161</v>
      </c>
      <c r="C24" t="s">
        <v>338</v>
      </c>
      <c r="D24" t="s">
        <v>61</v>
      </c>
      <c r="E24" s="138">
        <v>1911</v>
      </c>
      <c r="F24">
        <v>2178</v>
      </c>
      <c r="G24" s="185"/>
      <c r="H24" s="185">
        <v>1.1397174596786499</v>
      </c>
      <c r="I24" s="243"/>
    </row>
    <row r="25" spans="1:9" x14ac:dyDescent="0.2">
      <c r="A25">
        <v>1612013</v>
      </c>
      <c r="B25">
        <v>161</v>
      </c>
      <c r="C25" t="s">
        <v>9</v>
      </c>
      <c r="D25" t="s">
        <v>61</v>
      </c>
      <c r="E25" s="138">
        <v>2400</v>
      </c>
      <c r="F25">
        <v>2408</v>
      </c>
      <c r="G25" s="185">
        <v>1.00365149974823</v>
      </c>
      <c r="H25" s="185"/>
      <c r="I25" s="244">
        <f t="shared" si="0"/>
        <v>0.88061430596247559</v>
      </c>
    </row>
    <row r="26" spans="1:9" x14ac:dyDescent="0.2">
      <c r="A26">
        <v>1622012</v>
      </c>
      <c r="B26">
        <v>162</v>
      </c>
      <c r="C26" t="s">
        <v>338</v>
      </c>
      <c r="D26" t="s">
        <v>221</v>
      </c>
      <c r="E26" s="138">
        <v>1352.56298828125</v>
      </c>
      <c r="F26">
        <v>1023.2000122070312</v>
      </c>
      <c r="G26" s="185"/>
      <c r="H26" s="185">
        <v>0.75648975372314453</v>
      </c>
      <c r="I26" s="243"/>
    </row>
    <row r="27" spans="1:9" x14ac:dyDescent="0.2">
      <c r="A27">
        <v>1622013</v>
      </c>
      <c r="B27">
        <v>162</v>
      </c>
      <c r="C27" t="s">
        <v>9</v>
      </c>
      <c r="D27" t="s">
        <v>221</v>
      </c>
      <c r="E27" s="138">
        <v>1728</v>
      </c>
      <c r="F27">
        <v>1023</v>
      </c>
      <c r="G27" s="185">
        <v>0.59228008985519409</v>
      </c>
      <c r="H27" s="185"/>
      <c r="I27" s="244">
        <f t="shared" si="0"/>
        <v>0.78293207137337262</v>
      </c>
    </row>
    <row r="28" spans="1:9" x14ac:dyDescent="0.2">
      <c r="A28">
        <v>1732012</v>
      </c>
      <c r="B28">
        <v>173</v>
      </c>
      <c r="C28" t="s">
        <v>338</v>
      </c>
      <c r="D28" t="s">
        <v>281</v>
      </c>
      <c r="E28" s="138">
        <v>1524.7550048828125</v>
      </c>
      <c r="F28">
        <v>1142.0999755859375</v>
      </c>
      <c r="G28" s="185"/>
      <c r="H28" s="185">
        <v>0.74903833866119385</v>
      </c>
      <c r="I28" s="243"/>
    </row>
    <row r="29" spans="1:9" x14ac:dyDescent="0.2">
      <c r="A29">
        <v>1732013</v>
      </c>
      <c r="B29">
        <v>173</v>
      </c>
      <c r="C29" t="s">
        <v>9</v>
      </c>
      <c r="D29" t="s">
        <v>281</v>
      </c>
      <c r="E29" s="138">
        <v>1761</v>
      </c>
      <c r="F29">
        <v>1142</v>
      </c>
      <c r="G29" s="185">
        <v>0.64856082201004028</v>
      </c>
      <c r="H29" s="185"/>
      <c r="I29" s="244">
        <f t="shared" si="0"/>
        <v>0.86585797887095639</v>
      </c>
    </row>
    <row r="30" spans="1:9" x14ac:dyDescent="0.2">
      <c r="A30">
        <v>1842012</v>
      </c>
      <c r="B30">
        <v>184</v>
      </c>
      <c r="C30" t="s">
        <v>338</v>
      </c>
      <c r="D30" t="s">
        <v>283</v>
      </c>
      <c r="E30" s="138">
        <v>1744</v>
      </c>
      <c r="F30">
        <v>1795</v>
      </c>
      <c r="G30" s="185"/>
      <c r="H30" s="185">
        <v>1.0292431116104126</v>
      </c>
      <c r="I30" s="243"/>
    </row>
    <row r="31" spans="1:9" x14ac:dyDescent="0.2">
      <c r="A31">
        <v>1842013</v>
      </c>
      <c r="B31">
        <v>184</v>
      </c>
      <c r="C31" t="s">
        <v>9</v>
      </c>
      <c r="D31" t="s">
        <v>283</v>
      </c>
      <c r="E31" s="138">
        <v>2558</v>
      </c>
      <c r="F31">
        <v>2338</v>
      </c>
      <c r="G31" s="185">
        <v>0.91392844915390015</v>
      </c>
      <c r="H31" s="185"/>
      <c r="I31" s="244">
        <f t="shared" si="0"/>
        <v>0.88796168645123641</v>
      </c>
    </row>
    <row r="32" spans="1:9" x14ac:dyDescent="0.2">
      <c r="A32">
        <v>1872012</v>
      </c>
      <c r="B32">
        <v>187</v>
      </c>
      <c r="C32" t="s">
        <v>338</v>
      </c>
      <c r="D32" t="s">
        <v>114</v>
      </c>
      <c r="E32" s="138">
        <v>6070</v>
      </c>
      <c r="F32">
        <v>8518</v>
      </c>
      <c r="G32" s="185"/>
      <c r="H32" s="185">
        <v>1.4032949209213257</v>
      </c>
      <c r="I32" s="243"/>
    </row>
    <row r="33" spans="1:9" x14ac:dyDescent="0.2">
      <c r="A33">
        <v>1872013</v>
      </c>
      <c r="B33">
        <v>187</v>
      </c>
      <c r="C33" t="s">
        <v>9</v>
      </c>
      <c r="D33" t="s">
        <v>114</v>
      </c>
      <c r="E33" s="138">
        <v>5908</v>
      </c>
      <c r="F33">
        <v>8518</v>
      </c>
      <c r="G33" s="185">
        <v>1.4417141675949097</v>
      </c>
      <c r="H33" s="185"/>
      <c r="I33" s="244">
        <f t="shared" si="0"/>
        <v>1.0273778847915733</v>
      </c>
    </row>
    <row r="34" spans="1:9" x14ac:dyDescent="0.2">
      <c r="A34">
        <v>2042012</v>
      </c>
      <c r="B34">
        <v>204</v>
      </c>
      <c r="C34" t="s">
        <v>338</v>
      </c>
      <c r="D34" t="s">
        <v>286</v>
      </c>
      <c r="E34" s="138">
        <v>526</v>
      </c>
      <c r="F34">
        <v>283</v>
      </c>
      <c r="G34" s="185"/>
      <c r="H34" s="185">
        <v>0.53802281618118286</v>
      </c>
      <c r="I34" s="243"/>
    </row>
    <row r="35" spans="1:9" x14ac:dyDescent="0.2">
      <c r="A35">
        <v>2042013</v>
      </c>
      <c r="B35">
        <v>204</v>
      </c>
      <c r="C35" t="s">
        <v>9</v>
      </c>
      <c r="D35" t="s">
        <v>286</v>
      </c>
      <c r="E35" s="138">
        <v>452</v>
      </c>
      <c r="F35">
        <v>283</v>
      </c>
      <c r="G35" s="185">
        <v>0.62610185146331787</v>
      </c>
      <c r="H35" s="185"/>
      <c r="I35" s="244">
        <f t="shared" si="0"/>
        <v>1.1637087361969307</v>
      </c>
    </row>
    <row r="36" spans="1:9" x14ac:dyDescent="0.2">
      <c r="A36">
        <v>2222012</v>
      </c>
      <c r="B36">
        <v>222</v>
      </c>
      <c r="C36" t="s">
        <v>338</v>
      </c>
      <c r="D36" t="s">
        <v>116</v>
      </c>
      <c r="E36" s="138">
        <v>481</v>
      </c>
      <c r="F36">
        <v>1499</v>
      </c>
      <c r="G36" s="185"/>
      <c r="H36" s="185">
        <v>3.1164240837097168</v>
      </c>
      <c r="I36" s="243"/>
    </row>
    <row r="37" spans="1:9" x14ac:dyDescent="0.2">
      <c r="A37">
        <v>2222013</v>
      </c>
      <c r="B37">
        <v>222</v>
      </c>
      <c r="C37" t="s">
        <v>9</v>
      </c>
      <c r="D37" t="s">
        <v>116</v>
      </c>
      <c r="E37" s="138">
        <v>441</v>
      </c>
      <c r="F37">
        <v>1348</v>
      </c>
      <c r="G37" s="185">
        <v>3.0567276477813721</v>
      </c>
      <c r="H37" s="185"/>
      <c r="I37" s="244">
        <f t="shared" si="0"/>
        <v>0.98084457239295764</v>
      </c>
    </row>
    <row r="38" spans="1:9" x14ac:dyDescent="0.2">
      <c r="A38">
        <v>2382012</v>
      </c>
      <c r="B38">
        <v>238</v>
      </c>
      <c r="C38" t="s">
        <v>338</v>
      </c>
      <c r="D38" t="s">
        <v>145</v>
      </c>
      <c r="E38" s="138">
        <v>1486</v>
      </c>
      <c r="F38">
        <v>3719</v>
      </c>
      <c r="G38" s="185"/>
      <c r="H38" s="185">
        <v>2.5026917457580566</v>
      </c>
      <c r="I38" s="243"/>
    </row>
    <row r="39" spans="1:9" x14ac:dyDescent="0.2">
      <c r="A39">
        <v>2382013</v>
      </c>
      <c r="B39">
        <v>238</v>
      </c>
      <c r="C39" t="s">
        <v>9</v>
      </c>
      <c r="D39" t="s">
        <v>145</v>
      </c>
      <c r="E39" s="138">
        <v>1163</v>
      </c>
      <c r="F39">
        <v>3719</v>
      </c>
      <c r="G39" s="185">
        <v>3.1970694065093994</v>
      </c>
      <c r="H39" s="185"/>
      <c r="I39" s="244">
        <f t="shared" si="0"/>
        <v>1.2774523318456137</v>
      </c>
    </row>
    <row r="40" spans="1:9" x14ac:dyDescent="0.2">
      <c r="A40">
        <v>2742012</v>
      </c>
      <c r="B40">
        <v>274</v>
      </c>
      <c r="C40" t="s">
        <v>338</v>
      </c>
      <c r="D40" t="s">
        <v>300</v>
      </c>
      <c r="E40" s="138">
        <v>3718</v>
      </c>
      <c r="F40">
        <v>1700</v>
      </c>
      <c r="G40" s="185"/>
      <c r="H40" s="185">
        <v>0.45723506808280945</v>
      </c>
      <c r="I40" s="243"/>
    </row>
    <row r="41" spans="1:9" x14ac:dyDescent="0.2">
      <c r="A41">
        <v>2742013</v>
      </c>
      <c r="B41">
        <v>274</v>
      </c>
      <c r="C41" t="s">
        <v>9</v>
      </c>
      <c r="D41" t="s">
        <v>300</v>
      </c>
      <c r="E41" s="138">
        <v>3049</v>
      </c>
      <c r="F41">
        <v>1629</v>
      </c>
      <c r="G41" s="185">
        <v>0.53423583507537842</v>
      </c>
      <c r="H41" s="185"/>
      <c r="I41" s="244">
        <f t="shared" si="0"/>
        <v>1.1684052085406176</v>
      </c>
    </row>
    <row r="42" spans="1:9" x14ac:dyDescent="0.2">
      <c r="A42">
        <v>2872012</v>
      </c>
      <c r="B42">
        <v>287</v>
      </c>
      <c r="C42" t="s">
        <v>338</v>
      </c>
      <c r="D42" t="s">
        <v>302</v>
      </c>
      <c r="E42" s="138">
        <v>387</v>
      </c>
      <c r="F42">
        <v>510</v>
      </c>
      <c r="G42" s="185"/>
      <c r="H42" s="185">
        <v>1.3178294897079468</v>
      </c>
      <c r="I42" s="243"/>
    </row>
    <row r="43" spans="1:9" x14ac:dyDescent="0.2">
      <c r="A43">
        <v>2872013</v>
      </c>
      <c r="B43">
        <v>287</v>
      </c>
      <c r="C43" t="s">
        <v>9</v>
      </c>
      <c r="D43" t="s">
        <v>302</v>
      </c>
      <c r="E43" s="138">
        <v>349</v>
      </c>
      <c r="F43">
        <v>510</v>
      </c>
      <c r="G43" s="185">
        <v>1.461591362953186</v>
      </c>
      <c r="H43" s="185"/>
      <c r="I43" s="244">
        <f t="shared" si="0"/>
        <v>1.1090898893733963</v>
      </c>
    </row>
    <row r="44" spans="1:9" x14ac:dyDescent="0.2">
      <c r="A44">
        <v>3072012</v>
      </c>
      <c r="B44">
        <v>307</v>
      </c>
      <c r="C44" t="s">
        <v>338</v>
      </c>
      <c r="D44" t="s">
        <v>146</v>
      </c>
      <c r="E44" s="138">
        <v>562</v>
      </c>
      <c r="F44">
        <v>331</v>
      </c>
      <c r="G44" s="185"/>
      <c r="H44" s="185">
        <v>0.58896797895431519</v>
      </c>
      <c r="I44" s="243"/>
    </row>
    <row r="45" spans="1:9" x14ac:dyDescent="0.2">
      <c r="A45">
        <v>3072013</v>
      </c>
      <c r="B45">
        <v>307</v>
      </c>
      <c r="C45" t="s">
        <v>9</v>
      </c>
      <c r="D45" t="s">
        <v>146</v>
      </c>
      <c r="E45" s="138">
        <v>698</v>
      </c>
      <c r="F45">
        <v>331</v>
      </c>
      <c r="G45" s="185">
        <v>0.47363391518592834</v>
      </c>
      <c r="H45" s="185"/>
      <c r="I45" s="244">
        <f t="shared" si="0"/>
        <v>0.80417600295833225</v>
      </c>
    </row>
    <row r="46" spans="1:9" x14ac:dyDescent="0.2">
      <c r="A46">
        <v>3432012</v>
      </c>
      <c r="B46">
        <v>343</v>
      </c>
      <c r="C46" t="s">
        <v>338</v>
      </c>
      <c r="D46" t="s">
        <v>73</v>
      </c>
      <c r="E46" s="138">
        <v>5485</v>
      </c>
      <c r="F46">
        <v>2976</v>
      </c>
      <c r="G46" s="185"/>
      <c r="H46" s="185">
        <v>0.54257065057754517</v>
      </c>
      <c r="I46" s="243"/>
    </row>
    <row r="47" spans="1:9" x14ac:dyDescent="0.2">
      <c r="A47">
        <v>3432013</v>
      </c>
      <c r="B47">
        <v>343</v>
      </c>
      <c r="C47" t="s">
        <v>9</v>
      </c>
      <c r="D47" t="s">
        <v>73</v>
      </c>
      <c r="E47" s="138">
        <v>5235</v>
      </c>
      <c r="F47">
        <v>3435</v>
      </c>
      <c r="G47" s="185">
        <v>0.65603309869766235</v>
      </c>
      <c r="H47" s="185"/>
      <c r="I47" s="244">
        <f t="shared" si="0"/>
        <v>1.2091201357820238</v>
      </c>
    </row>
    <row r="48" spans="1:9" x14ac:dyDescent="0.2">
      <c r="A48">
        <v>3492012</v>
      </c>
      <c r="B48">
        <v>349</v>
      </c>
      <c r="C48" t="s">
        <v>338</v>
      </c>
      <c r="D48" t="s">
        <v>148</v>
      </c>
      <c r="E48" s="138">
        <v>1360</v>
      </c>
      <c r="F48">
        <v>1870</v>
      </c>
      <c r="G48" s="185"/>
      <c r="H48" s="185">
        <v>1.375</v>
      </c>
      <c r="I48" s="243"/>
    </row>
    <row r="49" spans="1:9" x14ac:dyDescent="0.2">
      <c r="A49">
        <v>3492013</v>
      </c>
      <c r="B49">
        <v>349</v>
      </c>
      <c r="C49" t="s">
        <v>9</v>
      </c>
      <c r="D49" t="s">
        <v>148</v>
      </c>
      <c r="E49" s="138">
        <v>1195</v>
      </c>
      <c r="F49">
        <v>1870</v>
      </c>
      <c r="G49" s="185">
        <v>1.5652463436126709</v>
      </c>
      <c r="H49" s="185"/>
      <c r="I49" s="244">
        <f t="shared" si="0"/>
        <v>1.1383609771728516</v>
      </c>
    </row>
    <row r="50" spans="1:9" x14ac:dyDescent="0.2">
      <c r="A50">
        <v>4842012</v>
      </c>
      <c r="B50">
        <v>484</v>
      </c>
      <c r="C50" t="s">
        <v>338</v>
      </c>
      <c r="D50" t="s">
        <v>119</v>
      </c>
      <c r="E50" s="138">
        <v>12271</v>
      </c>
      <c r="F50">
        <v>3900</v>
      </c>
      <c r="G50" s="185"/>
      <c r="H50" s="185">
        <v>0.31782251596450806</v>
      </c>
      <c r="I50" s="243"/>
    </row>
    <row r="51" spans="1:9" x14ac:dyDescent="0.2">
      <c r="A51">
        <v>4842013</v>
      </c>
      <c r="B51">
        <v>484</v>
      </c>
      <c r="C51" t="s">
        <v>9</v>
      </c>
      <c r="D51" t="s">
        <v>119</v>
      </c>
      <c r="E51" s="138">
        <v>11895</v>
      </c>
      <c r="F51">
        <v>3384</v>
      </c>
      <c r="G51" s="185">
        <v>0.28447040915489197</v>
      </c>
      <c r="H51" s="185"/>
      <c r="I51" s="244">
        <f t="shared" si="0"/>
        <v>0.89506059157451079</v>
      </c>
    </row>
    <row r="52" spans="1:9" x14ac:dyDescent="0.2">
      <c r="A52">
        <v>5122012</v>
      </c>
      <c r="B52">
        <v>512</v>
      </c>
      <c r="C52" t="s">
        <v>338</v>
      </c>
      <c r="D52" t="s">
        <v>122</v>
      </c>
      <c r="E52" s="138">
        <v>1138</v>
      </c>
      <c r="F52">
        <v>4128</v>
      </c>
      <c r="G52" s="185"/>
      <c r="H52" s="185">
        <v>3.6274166107177734</v>
      </c>
      <c r="I52" s="243"/>
    </row>
    <row r="53" spans="1:9" x14ac:dyDescent="0.2">
      <c r="A53">
        <v>5122013</v>
      </c>
      <c r="B53">
        <v>512</v>
      </c>
      <c r="C53" t="s">
        <v>9</v>
      </c>
      <c r="D53" t="s">
        <v>122</v>
      </c>
      <c r="E53" s="138">
        <v>1476</v>
      </c>
      <c r="F53">
        <v>3660</v>
      </c>
      <c r="G53" s="185">
        <v>2.4788839817047119</v>
      </c>
      <c r="H53" s="185"/>
      <c r="I53" s="244">
        <f t="shared" si="0"/>
        <v>0.68337449147155005</v>
      </c>
    </row>
    <row r="54" spans="1:9" x14ac:dyDescent="0.2">
      <c r="A54">
        <v>5492012</v>
      </c>
      <c r="B54">
        <v>549</v>
      </c>
      <c r="C54" t="s">
        <v>338</v>
      </c>
      <c r="D54" t="s">
        <v>74</v>
      </c>
      <c r="E54" s="138">
        <v>819</v>
      </c>
      <c r="F54">
        <v>1699</v>
      </c>
      <c r="G54" s="185"/>
      <c r="H54" s="185">
        <v>2.0744810104370117</v>
      </c>
      <c r="I54" s="243"/>
    </row>
    <row r="55" spans="1:9" x14ac:dyDescent="0.2">
      <c r="A55">
        <v>5492013</v>
      </c>
      <c r="B55">
        <v>549</v>
      </c>
      <c r="C55" t="s">
        <v>9</v>
      </c>
      <c r="D55" t="s">
        <v>74</v>
      </c>
      <c r="E55" s="138">
        <v>778</v>
      </c>
      <c r="F55">
        <v>1699</v>
      </c>
      <c r="G55" s="185">
        <v>2.1831200122833252</v>
      </c>
      <c r="H55" s="185"/>
      <c r="I55" s="244">
        <f t="shared" si="0"/>
        <v>1.0523692438251953</v>
      </c>
    </row>
    <row r="56" spans="1:9" x14ac:dyDescent="0.2">
      <c r="A56">
        <v>6592012</v>
      </c>
      <c r="B56">
        <v>659</v>
      </c>
      <c r="C56" t="s">
        <v>338</v>
      </c>
      <c r="D56" t="s">
        <v>168</v>
      </c>
      <c r="E56" s="138">
        <v>2748</v>
      </c>
      <c r="F56">
        <v>2218</v>
      </c>
      <c r="G56" s="185"/>
      <c r="H56" s="185">
        <v>0.80713248252868652</v>
      </c>
      <c r="I56" s="243"/>
    </row>
    <row r="57" spans="1:9" x14ac:dyDescent="0.2">
      <c r="A57">
        <v>6592013</v>
      </c>
      <c r="B57">
        <v>659</v>
      </c>
      <c r="C57" t="s">
        <v>9</v>
      </c>
      <c r="D57" t="s">
        <v>168</v>
      </c>
      <c r="E57" s="138">
        <v>2627</v>
      </c>
      <c r="F57">
        <v>2218</v>
      </c>
      <c r="G57" s="185">
        <v>0.84434133768081665</v>
      </c>
      <c r="H57" s="185"/>
      <c r="I57" s="244">
        <f t="shared" si="0"/>
        <v>1.0461000591074683</v>
      </c>
    </row>
    <row r="58" spans="1:9" x14ac:dyDescent="0.2">
      <c r="A58">
        <v>6862012</v>
      </c>
      <c r="B58">
        <v>686</v>
      </c>
      <c r="C58" t="s">
        <v>338</v>
      </c>
      <c r="D58" t="s">
        <v>92</v>
      </c>
      <c r="E58" s="138">
        <v>490</v>
      </c>
      <c r="F58">
        <v>2109</v>
      </c>
      <c r="G58" s="185"/>
      <c r="H58" s="185">
        <v>4.3040814399719238</v>
      </c>
      <c r="I58" s="243"/>
    </row>
    <row r="59" spans="1:9" x14ac:dyDescent="0.2">
      <c r="A59">
        <v>6862013</v>
      </c>
      <c r="B59">
        <v>686</v>
      </c>
      <c r="C59" t="s">
        <v>9</v>
      </c>
      <c r="D59" t="s">
        <v>92</v>
      </c>
      <c r="E59" s="138">
        <v>1571</v>
      </c>
      <c r="F59">
        <v>2109</v>
      </c>
      <c r="G59" s="185">
        <v>1.3423118591308594</v>
      </c>
      <c r="H59" s="185"/>
      <c r="I59" s="244">
        <f t="shared" si="0"/>
        <v>0.31186953078183749</v>
      </c>
    </row>
    <row r="60" spans="1:9" x14ac:dyDescent="0.2">
      <c r="A60">
        <v>7432012</v>
      </c>
      <c r="B60">
        <v>743</v>
      </c>
      <c r="C60" t="s">
        <v>338</v>
      </c>
      <c r="D60" t="s">
        <v>125</v>
      </c>
      <c r="E60" s="138">
        <v>8403</v>
      </c>
      <c r="F60">
        <v>1952</v>
      </c>
      <c r="G60" s="185"/>
      <c r="H60" s="185">
        <v>0.23229798674583435</v>
      </c>
      <c r="I60" s="243"/>
    </row>
    <row r="61" spans="1:9" x14ac:dyDescent="0.2">
      <c r="A61">
        <v>7432013</v>
      </c>
      <c r="B61">
        <v>743</v>
      </c>
      <c r="C61" t="s">
        <v>9</v>
      </c>
      <c r="D61" t="s">
        <v>125</v>
      </c>
      <c r="E61" s="138">
        <v>8001</v>
      </c>
      <c r="F61">
        <v>1952</v>
      </c>
      <c r="G61" s="185">
        <v>0.24399635195732117</v>
      </c>
      <c r="H61" s="185"/>
      <c r="I61" s="244">
        <f t="shared" si="0"/>
        <v>1.0503593051983116</v>
      </c>
    </row>
    <row r="62" spans="1:9" x14ac:dyDescent="0.2">
      <c r="F62" s="186"/>
      <c r="G62" s="185"/>
      <c r="H62" s="185"/>
    </row>
    <row r="63" spans="1:9" x14ac:dyDescent="0.2">
      <c r="F63" s="186"/>
      <c r="G63" s="185"/>
      <c r="H63" s="185"/>
    </row>
    <row r="64" spans="1:9" x14ac:dyDescent="0.2">
      <c r="F64" s="186"/>
      <c r="G64" s="186"/>
    </row>
    <row r="65" spans="6:7" x14ac:dyDescent="0.2">
      <c r="F65" s="186"/>
      <c r="G65" s="186"/>
    </row>
    <row r="66" spans="6:7" x14ac:dyDescent="0.2">
      <c r="F66" s="186"/>
      <c r="G66" s="186"/>
    </row>
    <row r="67" spans="6:7" x14ac:dyDescent="0.2">
      <c r="F67" s="186"/>
      <c r="G67" s="186"/>
    </row>
    <row r="68" spans="6:7" x14ac:dyDescent="0.2">
      <c r="F68" s="186"/>
      <c r="G68" s="186"/>
    </row>
    <row r="69" spans="6:7" x14ac:dyDescent="0.2">
      <c r="F69" s="186"/>
      <c r="G69" s="186"/>
    </row>
    <row r="70" spans="6:7" x14ac:dyDescent="0.2">
      <c r="F70" s="186"/>
      <c r="G70" s="186"/>
    </row>
    <row r="71" spans="6:7" x14ac:dyDescent="0.2">
      <c r="F71" s="186"/>
      <c r="G71" s="186"/>
    </row>
    <row r="72" spans="6:7" x14ac:dyDescent="0.2">
      <c r="F72" s="186"/>
      <c r="G72" s="186"/>
    </row>
    <row r="73" spans="6:7" x14ac:dyDescent="0.2">
      <c r="F73" s="186"/>
      <c r="G73" s="186"/>
    </row>
    <row r="74" spans="6:7" x14ac:dyDescent="0.2">
      <c r="F74" s="186"/>
      <c r="G74" s="186"/>
    </row>
    <row r="75" spans="6:7" x14ac:dyDescent="0.2">
      <c r="F75" s="186"/>
      <c r="G75" s="186"/>
    </row>
    <row r="76" spans="6:7" x14ac:dyDescent="0.2">
      <c r="F76" s="186"/>
      <c r="G76" s="186"/>
    </row>
    <row r="77" spans="6:7" x14ac:dyDescent="0.2">
      <c r="F77" s="186"/>
      <c r="G77" s="186"/>
    </row>
    <row r="78" spans="6:7" x14ac:dyDescent="0.2">
      <c r="F78" s="186"/>
      <c r="G78" s="186"/>
    </row>
    <row r="79" spans="6:7" x14ac:dyDescent="0.2">
      <c r="F79" s="186"/>
      <c r="G79" s="186"/>
    </row>
    <row r="80" spans="6:7" x14ac:dyDescent="0.2">
      <c r="F80" s="186"/>
      <c r="G80" s="186"/>
    </row>
    <row r="81" spans="6:7" x14ac:dyDescent="0.2">
      <c r="F81" s="186"/>
      <c r="G81" s="186"/>
    </row>
    <row r="82" spans="6:7" x14ac:dyDescent="0.2">
      <c r="F82" s="186"/>
      <c r="G82" s="186"/>
    </row>
    <row r="83" spans="6:7" x14ac:dyDescent="0.2">
      <c r="F83" s="186"/>
      <c r="G83" s="186"/>
    </row>
    <row r="84" spans="6:7" x14ac:dyDescent="0.2">
      <c r="F84" s="186"/>
      <c r="G84" s="186"/>
    </row>
    <row r="85" spans="6:7" x14ac:dyDescent="0.2">
      <c r="F85" s="186"/>
      <c r="G85" s="186"/>
    </row>
    <row r="86" spans="6:7" x14ac:dyDescent="0.2">
      <c r="F86" s="186"/>
      <c r="G86" s="186"/>
    </row>
    <row r="87" spans="6:7" x14ac:dyDescent="0.2">
      <c r="F87" s="186"/>
      <c r="G87" s="186"/>
    </row>
    <row r="88" spans="6:7" x14ac:dyDescent="0.2">
      <c r="F88" s="186"/>
      <c r="G88" s="186"/>
    </row>
    <row r="89" spans="6:7" x14ac:dyDescent="0.2">
      <c r="F89" s="186"/>
      <c r="G89" s="186"/>
    </row>
    <row r="90" spans="6:7" x14ac:dyDescent="0.2">
      <c r="F90" s="186"/>
      <c r="G90" s="186"/>
    </row>
    <row r="91" spans="6:7" x14ac:dyDescent="0.2">
      <c r="F91" s="186"/>
      <c r="G91" s="186"/>
    </row>
    <row r="92" spans="6:7" x14ac:dyDescent="0.2">
      <c r="F92" s="186"/>
      <c r="G92" s="186"/>
    </row>
    <row r="93" spans="6:7" x14ac:dyDescent="0.2">
      <c r="F93" s="186"/>
      <c r="G93" s="186"/>
    </row>
    <row r="94" spans="6:7" x14ac:dyDescent="0.2">
      <c r="F94" s="186"/>
      <c r="G94" s="186"/>
    </row>
    <row r="95" spans="6:7" x14ac:dyDescent="0.2">
      <c r="F95" s="186"/>
      <c r="G95" s="186"/>
    </row>
    <row r="96" spans="6:7" x14ac:dyDescent="0.2">
      <c r="F96" s="186"/>
      <c r="G96" s="186"/>
    </row>
    <row r="97" spans="6:7" x14ac:dyDescent="0.2">
      <c r="F97" s="186"/>
      <c r="G97" s="186"/>
    </row>
    <row r="98" spans="6:7" x14ac:dyDescent="0.2">
      <c r="F98" s="186"/>
      <c r="G98" s="186"/>
    </row>
    <row r="99" spans="6:7" x14ac:dyDescent="0.2">
      <c r="F99" s="186"/>
      <c r="G99" s="186"/>
    </row>
    <row r="100" spans="6:7" x14ac:dyDescent="0.2">
      <c r="F100" s="186"/>
      <c r="G100" s="186"/>
    </row>
    <row r="101" spans="6:7" x14ac:dyDescent="0.2">
      <c r="F101" s="186"/>
      <c r="G101" s="186"/>
    </row>
    <row r="102" spans="6:7" x14ac:dyDescent="0.2">
      <c r="F102" s="186"/>
      <c r="G102" s="186"/>
    </row>
    <row r="103" spans="6:7" x14ac:dyDescent="0.2">
      <c r="F103" s="186"/>
      <c r="G103" s="186"/>
    </row>
    <row r="104" spans="6:7" x14ac:dyDescent="0.2">
      <c r="F104" s="186"/>
      <c r="G104" s="186"/>
    </row>
    <row r="105" spans="6:7" x14ac:dyDescent="0.2">
      <c r="F105" s="186"/>
      <c r="G105" s="186"/>
    </row>
    <row r="106" spans="6:7" x14ac:dyDescent="0.2">
      <c r="F106" s="186"/>
      <c r="G106" s="186"/>
    </row>
    <row r="107" spans="6:7" x14ac:dyDescent="0.2">
      <c r="F107" s="186"/>
      <c r="G107" s="186"/>
    </row>
    <row r="108" spans="6:7" x14ac:dyDescent="0.2">
      <c r="F108" s="186"/>
      <c r="G108" s="186"/>
    </row>
    <row r="109" spans="6:7" x14ac:dyDescent="0.2">
      <c r="F109" s="186"/>
      <c r="G109" s="186"/>
    </row>
    <row r="110" spans="6:7" x14ac:dyDescent="0.2">
      <c r="F110" s="186"/>
      <c r="G110" s="186"/>
    </row>
    <row r="111" spans="6:7" x14ac:dyDescent="0.2">
      <c r="F111" s="186"/>
      <c r="G111" s="186"/>
    </row>
    <row r="112" spans="6:7" x14ac:dyDescent="0.2">
      <c r="F112" s="186"/>
      <c r="G112" s="186"/>
    </row>
    <row r="113" spans="6:7" x14ac:dyDescent="0.2">
      <c r="F113" s="186"/>
      <c r="G113" s="186"/>
    </row>
    <row r="114" spans="6:7" x14ac:dyDescent="0.2">
      <c r="F114" s="186"/>
      <c r="G114" s="186"/>
    </row>
    <row r="115" spans="6:7" x14ac:dyDescent="0.2">
      <c r="F115" s="186"/>
      <c r="G115" s="186"/>
    </row>
    <row r="116" spans="6:7" x14ac:dyDescent="0.2">
      <c r="F116" s="186"/>
      <c r="G116" s="186"/>
    </row>
    <row r="117" spans="6:7" x14ac:dyDescent="0.2">
      <c r="F117" s="186"/>
      <c r="G117" s="186"/>
    </row>
    <row r="118" spans="6:7" x14ac:dyDescent="0.2">
      <c r="F118" s="186"/>
      <c r="G118" s="186"/>
    </row>
    <row r="119" spans="6:7" x14ac:dyDescent="0.2">
      <c r="F119" s="186"/>
      <c r="G119" s="186"/>
    </row>
    <row r="120" spans="6:7" x14ac:dyDescent="0.2">
      <c r="F120" s="186"/>
      <c r="G120" s="186"/>
    </row>
    <row r="121" spans="6:7" x14ac:dyDescent="0.2">
      <c r="F121" s="186"/>
      <c r="G121" s="186"/>
    </row>
    <row r="122" spans="6:7" x14ac:dyDescent="0.2">
      <c r="F122" s="186"/>
      <c r="G122" s="186"/>
    </row>
    <row r="123" spans="6:7" x14ac:dyDescent="0.2">
      <c r="F123" s="186"/>
      <c r="G123" s="186"/>
    </row>
    <row r="124" spans="6:7" x14ac:dyDescent="0.2">
      <c r="F124" s="186"/>
      <c r="G124" s="186"/>
    </row>
    <row r="125" spans="6:7" x14ac:dyDescent="0.2">
      <c r="F125" s="186"/>
      <c r="G125" s="186"/>
    </row>
    <row r="126" spans="6:7" x14ac:dyDescent="0.2">
      <c r="F126" s="186"/>
      <c r="G126" s="186"/>
    </row>
    <row r="127" spans="6:7" x14ac:dyDescent="0.2">
      <c r="F127" s="186"/>
      <c r="G127" s="186"/>
    </row>
    <row r="128" spans="6:7" x14ac:dyDescent="0.2">
      <c r="F128" s="186"/>
      <c r="G128" s="186"/>
    </row>
    <row r="129" spans="6:7" x14ac:dyDescent="0.2">
      <c r="F129" s="186"/>
      <c r="G129" s="186"/>
    </row>
    <row r="130" spans="6:7" x14ac:dyDescent="0.2">
      <c r="F130" s="186"/>
      <c r="G130" s="186"/>
    </row>
    <row r="131" spans="6:7" x14ac:dyDescent="0.2">
      <c r="F131" s="186"/>
      <c r="G131" s="186"/>
    </row>
    <row r="132" spans="6:7" x14ac:dyDescent="0.2">
      <c r="F132" s="186"/>
      <c r="G132" s="186"/>
    </row>
    <row r="133" spans="6:7" x14ac:dyDescent="0.2">
      <c r="F133" s="186"/>
      <c r="G133" s="186"/>
    </row>
    <row r="134" spans="6:7" x14ac:dyDescent="0.2">
      <c r="F134" s="186"/>
      <c r="G134" s="186"/>
    </row>
    <row r="135" spans="6:7" x14ac:dyDescent="0.2">
      <c r="F135" s="186"/>
      <c r="G135" s="186"/>
    </row>
    <row r="136" spans="6:7" x14ac:dyDescent="0.2">
      <c r="F136" s="186"/>
      <c r="G136" s="186"/>
    </row>
    <row r="137" spans="6:7" x14ac:dyDescent="0.2">
      <c r="F137" s="186"/>
      <c r="G137" s="186"/>
    </row>
    <row r="138" spans="6:7" x14ac:dyDescent="0.2">
      <c r="F138" s="186"/>
      <c r="G138" s="186"/>
    </row>
    <row r="139" spans="6:7" x14ac:dyDescent="0.2">
      <c r="F139" s="186"/>
      <c r="G139" s="186"/>
    </row>
    <row r="140" spans="6:7" x14ac:dyDescent="0.2">
      <c r="F140" s="186"/>
      <c r="G140" s="186"/>
    </row>
    <row r="141" spans="6:7" x14ac:dyDescent="0.2">
      <c r="F141" s="186"/>
      <c r="G141" s="186"/>
    </row>
    <row r="142" spans="6:7" x14ac:dyDescent="0.2">
      <c r="F142" s="186"/>
      <c r="G142" s="186"/>
    </row>
    <row r="143" spans="6:7" x14ac:dyDescent="0.2">
      <c r="F143" s="186"/>
      <c r="G143" s="186"/>
    </row>
    <row r="144" spans="6:7" x14ac:dyDescent="0.2">
      <c r="F144" s="186"/>
      <c r="G144" s="186"/>
    </row>
    <row r="145" spans="6:7" x14ac:dyDescent="0.2">
      <c r="F145" s="186"/>
      <c r="G145" s="186"/>
    </row>
    <row r="146" spans="6:7" x14ac:dyDescent="0.2">
      <c r="F146" s="186"/>
      <c r="G146" s="186"/>
    </row>
    <row r="147" spans="6:7" x14ac:dyDescent="0.2">
      <c r="F147" s="186"/>
      <c r="G147" s="186"/>
    </row>
    <row r="148" spans="6:7" x14ac:dyDescent="0.2">
      <c r="F148" s="186"/>
      <c r="G148" s="186"/>
    </row>
    <row r="149" spans="6:7" x14ac:dyDescent="0.2">
      <c r="F149" s="186"/>
      <c r="G149" s="186"/>
    </row>
    <row r="150" spans="6:7" x14ac:dyDescent="0.2">
      <c r="F150" s="186"/>
      <c r="G150" s="186"/>
    </row>
    <row r="151" spans="6:7" x14ac:dyDescent="0.2">
      <c r="F151" s="186"/>
      <c r="G151" s="186"/>
    </row>
    <row r="152" spans="6:7" x14ac:dyDescent="0.2">
      <c r="F152" s="186"/>
      <c r="G152" s="186"/>
    </row>
    <row r="153" spans="6:7" x14ac:dyDescent="0.2">
      <c r="F153" s="186"/>
      <c r="G153" s="186"/>
    </row>
  </sheetData>
  <phoneticPr fontId="16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Informasjon</vt:lpstr>
      <vt:lpstr>Forutsetninger</vt:lpstr>
      <vt:lpstr>Inntektsramme 2015</vt:lpstr>
      <vt:lpstr>Kostnadsgrunnlag 2013</vt:lpstr>
      <vt:lpstr>IRData</vt:lpstr>
      <vt:lpstr>DEAnorm D-nett</vt:lpstr>
      <vt:lpstr>DEAnorm R- og S-nett</vt:lpstr>
      <vt:lpstr>D-Alt</vt:lpstr>
      <vt:lpstr>RS-Alt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Kordahl Ole-Petter</cp:lastModifiedBy>
  <cp:lastPrinted>2009-11-26T10:14:01Z</cp:lastPrinted>
  <dcterms:created xsi:type="dcterms:W3CDTF">2006-11-23T07:57:36Z</dcterms:created>
  <dcterms:modified xsi:type="dcterms:W3CDTF">2016-01-29T08:52:02Z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